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omments2.xml" ContentType="application/vnd.openxmlformats-officedocument.spreadsheetml.comments+xml"/>
  <Override PartName="/xl/pivotTables/pivotTable2.xml" ContentType="application/vnd.openxmlformats-officedocument.spreadsheetml.pivotTable+xml"/>
  <Override PartName="/xl/comments3.xml" ContentType="application/vnd.openxmlformats-officedocument.spreadsheetml.comments+xml"/>
  <Override PartName="/xl/pivotTables/pivotTable3.xml" ContentType="application/vnd.openxmlformats-officedocument.spreadsheetml.pivotTable+xml"/>
  <Override PartName="/xl/comments4.xml" ContentType="application/vnd.openxmlformats-officedocument.spreadsheetml.comments+xml"/>
  <Override PartName="/xl/pivotTables/pivotTable4.xml" ContentType="application/vnd.openxmlformats-officedocument.spreadsheetml.pivotTable+xml"/>
  <Override PartName="/xl/comments5.xml" ContentType="application/vnd.openxmlformats-officedocument.spreadsheetml.comments+xml"/>
  <Override PartName="/xl/pivotTables/pivotTable5.xml" ContentType="application/vnd.openxmlformats-officedocument.spreadsheetml.pivotTable+xml"/>
  <Override PartName="/xl/comments6.xml" ContentType="application/vnd.openxmlformats-officedocument.spreadsheetml.comments+xml"/>
  <Override PartName="/xl/pivotTables/pivotTable6.xml" ContentType="application/vnd.openxmlformats-officedocument.spreadsheetml.pivotTable+xml"/>
  <Override PartName="/xl/comments7.xml" ContentType="application/vnd.openxmlformats-officedocument.spreadsheetml.comments+xml"/>
  <Override PartName="/xl/pivotTables/pivotTable7.xml" ContentType="application/vnd.openxmlformats-officedocument.spreadsheetml.pivotTable+xml"/>
  <Override PartName="/xl/comments8.xml" ContentType="application/vnd.openxmlformats-officedocument.spreadsheetml.comments+xml"/>
  <Override PartName="/xl/pivotTables/pivotTable8.xml" ContentType="application/vnd.openxmlformats-officedocument.spreadsheetml.pivotTable+xml"/>
  <Override PartName="/xl/comments9.xml" ContentType="application/vnd.openxmlformats-officedocument.spreadsheetml.comments+xml"/>
  <Override PartName="/xl/pivotTables/pivotTable9.xml" ContentType="application/vnd.openxmlformats-officedocument.spreadsheetml.pivotTable+xml"/>
  <Override PartName="/xl/comments10.xml" ContentType="application/vnd.openxmlformats-officedocument.spreadsheetml.comments+xml"/>
  <Override PartName="/xl/pivotTables/pivotTable10.xml" ContentType="application/vnd.openxmlformats-officedocument.spreadsheetml.pivotTable+xml"/>
  <Override PartName="/xl/comments11.xml" ContentType="application/vnd.openxmlformats-officedocument.spreadsheetml.comments+xml"/>
  <Override PartName="/xl/pivotTables/pivotTable11.xml" ContentType="application/vnd.openxmlformats-officedocument.spreadsheetml.pivotTable+xml"/>
  <Override PartName="/xl/comments12.xml" ContentType="application/vnd.openxmlformats-officedocument.spreadsheetml.comments+xml"/>
  <Override PartName="/xl/pivotTables/pivotTable12.xml" ContentType="application/vnd.openxmlformats-officedocument.spreadsheetml.pivotTable+xml"/>
  <Override PartName="/xl/comments13.xml" ContentType="application/vnd.openxmlformats-officedocument.spreadsheetml.comments+xml"/>
  <Override PartName="/xl/pivotTables/pivotTable13.xml" ContentType="application/vnd.openxmlformats-officedocument.spreadsheetml.pivotTable+xml"/>
  <Override PartName="/xl/comments14.xml" ContentType="application/vnd.openxmlformats-officedocument.spreadsheetml.comments+xml"/>
  <Override PartName="/xl/pivotTables/pivotTable14.xml" ContentType="application/vnd.openxmlformats-officedocument.spreadsheetml.pivotTable+xml"/>
  <Override PartName="/xl/comments15.xml" ContentType="application/vnd.openxmlformats-officedocument.spreadsheetml.comments+xml"/>
  <Override PartName="/xl/pivotTables/pivotTable15.xml" ContentType="application/vnd.openxmlformats-officedocument.spreadsheetml.pivotTable+xml"/>
  <Override PartName="/xl/comments16.xml" ContentType="application/vnd.openxmlformats-officedocument.spreadsheetml.comments+xml"/>
  <Override PartName="/xl/pivotTables/pivotTable16.xml" ContentType="application/vnd.openxmlformats-officedocument.spreadsheetml.pivotTable+xml"/>
  <Override PartName="/xl/comments17.xml" ContentType="application/vnd.openxmlformats-officedocument.spreadsheetml.comments+xml"/>
  <Override PartName="/xl/pivotTables/pivotTable17.xml" ContentType="application/vnd.openxmlformats-officedocument.spreadsheetml.pivotTable+xml"/>
  <Override PartName="/xl/comments18.xml" ContentType="application/vnd.openxmlformats-officedocument.spreadsheetml.comments+xml"/>
  <Override PartName="/xl/pivotTables/pivotTable18.xml" ContentType="application/vnd.openxmlformats-officedocument.spreadsheetml.pivotTable+xml"/>
  <Override PartName="/xl/comments19.xml" ContentType="application/vnd.openxmlformats-officedocument.spreadsheetml.comments+xml"/>
  <Override PartName="/xl/pivotTables/pivotTable19.xml" ContentType="application/vnd.openxmlformats-officedocument.spreadsheetml.pivotTable+xml"/>
  <Override PartName="/xl/comments20.xml" ContentType="application/vnd.openxmlformats-officedocument.spreadsheetml.comments+xml"/>
  <Override PartName="/xl/pivotTables/pivotTable20.xml" ContentType="application/vnd.openxmlformats-officedocument.spreadsheetml.pivotTable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S:\New World Documents\Financial\FY19\11 - May\"/>
    </mc:Choice>
  </mc:AlternateContent>
  <bookViews>
    <workbookView xWindow="480" yWindow="2052" windowWidth="18720" windowHeight="10092" firstSheet="1" activeTab="1"/>
  </bookViews>
  <sheets>
    <sheet name="GF Comments" sheetId="45" state="hidden" r:id="rId1"/>
    <sheet name="Instructions" sheetId="40" r:id="rId2"/>
    <sheet name="GF-Rev" sheetId="12" r:id="rId3"/>
    <sheet name="GF-Exp" sheetId="46" r:id="rId4"/>
    <sheet name="Ins, Wrkr Comp - Rev" sheetId="63" r:id="rId5"/>
    <sheet name="Ins, Wrkr Comp - Exp" sheetId="64" r:id="rId6"/>
    <sheet name="SpecFunds-Rev" sheetId="47" r:id="rId7"/>
    <sheet name="SpecFunds-Exp" sheetId="48" r:id="rId8"/>
    <sheet name="Impact-Rev" sheetId="49" r:id="rId9"/>
    <sheet name="Impact-Exp" sheetId="50" r:id="rId10"/>
    <sheet name="CapFunds-Rev" sheetId="51" r:id="rId11"/>
    <sheet name="CapFunds-Exp" sheetId="52" r:id="rId12"/>
    <sheet name="Retire-Rev" sheetId="53" r:id="rId13"/>
    <sheet name="Retire-Exp" sheetId="54" r:id="rId14"/>
    <sheet name="WaterPrograms-Rev" sheetId="55" r:id="rId15"/>
    <sheet name="WaterPrograms-Exp" sheetId="56" r:id="rId16"/>
    <sheet name="Airport-Rev" sheetId="57" r:id="rId17"/>
    <sheet name="Airport-Exp" sheetId="58" r:id="rId18"/>
    <sheet name="AIP-Rev" sheetId="59" r:id="rId19"/>
    <sheet name="AIP-Exp" sheetId="60" r:id="rId20"/>
    <sheet name="CEDO-Rev" sheetId="61" r:id="rId21"/>
    <sheet name="CEDO-Exp" sheetId="62" r:id="rId22"/>
    <sheet name="Data" sheetId="1" r:id="rId23"/>
    <sheet name="PrYear%" sheetId="41" state="hidden" r:id="rId24"/>
    <sheet name="Notes" sheetId="17" state="hidden" r:id="rId25"/>
  </sheets>
  <definedNames>
    <definedName name="_xlnm._FilterDatabase" localSheetId="22" hidden="1">Data!$A$1:$S$4226</definedName>
    <definedName name="_xlnm._FilterDatabase" localSheetId="0" hidden="1">'GF Comments'!$A$2:$H$160</definedName>
    <definedName name="_xlnm.Print_Titles" localSheetId="19">'AIP-Exp'!$1:$5</definedName>
    <definedName name="_xlnm.Print_Titles" localSheetId="18">'AIP-Rev'!$1:$5</definedName>
    <definedName name="_xlnm.Print_Titles" localSheetId="17">'Airport-Exp'!$1:$5</definedName>
    <definedName name="_xlnm.Print_Titles" localSheetId="16">'Airport-Rev'!$1:$5</definedName>
    <definedName name="_xlnm.Print_Titles" localSheetId="11">'CapFunds-Exp'!$1:$5</definedName>
    <definedName name="_xlnm.Print_Titles" localSheetId="10">'CapFunds-Rev'!$1:$5</definedName>
    <definedName name="_xlnm.Print_Titles" localSheetId="21">'CEDO-Exp'!$1:$5</definedName>
    <definedName name="_xlnm.Print_Titles" localSheetId="20">'CEDO-Rev'!$1:$5</definedName>
    <definedName name="_xlnm.Print_Titles" localSheetId="3">'GF-Exp'!$1:$5</definedName>
    <definedName name="_xlnm.Print_Titles" localSheetId="2">'GF-Rev'!$1:$5</definedName>
    <definedName name="_xlnm.Print_Titles" localSheetId="9">'Impact-Exp'!$1:$5</definedName>
    <definedName name="_xlnm.Print_Titles" localSheetId="8">'Impact-Rev'!$1:$5</definedName>
    <definedName name="_xlnm.Print_Titles" localSheetId="5">'Ins, Wrkr Comp - Exp'!$1:$5</definedName>
    <definedName name="_xlnm.Print_Titles" localSheetId="4">'Ins, Wrkr Comp - Rev'!$1:$5</definedName>
    <definedName name="_xlnm.Print_Titles" localSheetId="13">'Retire-Exp'!$1:$5</definedName>
    <definedName name="_xlnm.Print_Titles" localSheetId="12">'Retire-Rev'!$1:$5</definedName>
    <definedName name="_xlnm.Print_Titles" localSheetId="7">'SpecFunds-Exp'!$1:$5</definedName>
    <definedName name="_xlnm.Print_Titles" localSheetId="6">'SpecFunds-Rev'!$1:$5</definedName>
    <definedName name="_xlnm.Print_Titles" localSheetId="15">'WaterPrograms-Exp'!$1:$5</definedName>
    <definedName name="_xlnm.Print_Titles" localSheetId="14">'WaterPrograms-Rev'!$1:$5</definedName>
  </definedNames>
  <calcPr calcId="162913"/>
  <pivotCaches>
    <pivotCache cacheId="22" r:id="rId26"/>
  </pivotCaches>
</workbook>
</file>

<file path=xl/calcChain.xml><?xml version="1.0" encoding="utf-8"?>
<calcChain xmlns="http://schemas.openxmlformats.org/spreadsheetml/2006/main">
  <c r="P230" i="1" l="1"/>
  <c r="O230" i="1"/>
  <c r="Q230" i="1"/>
  <c r="O232" i="1" l="1"/>
  <c r="O235" i="1"/>
  <c r="O231" i="1"/>
  <c r="O233" i="1"/>
  <c r="P235" i="1"/>
  <c r="P231" i="1"/>
  <c r="P232" i="1"/>
  <c r="P233" i="1"/>
  <c r="P173" i="1"/>
  <c r="O173" i="1"/>
  <c r="P172" i="1"/>
  <c r="P240" i="1" l="1"/>
  <c r="O240" i="1"/>
  <c r="P242" i="1"/>
  <c r="O242" i="1"/>
  <c r="O238" i="1"/>
  <c r="Q238" i="1"/>
  <c r="P2057" i="1"/>
  <c r="O2057" i="1"/>
  <c r="P238" i="1"/>
  <c r="Q2057" i="1" l="1"/>
  <c r="O116" i="12" l="1"/>
  <c r="L116" i="12"/>
  <c r="O115" i="12"/>
  <c r="M115" i="12"/>
  <c r="L115" i="12"/>
  <c r="O122" i="46"/>
  <c r="L122" i="46"/>
  <c r="O121" i="46"/>
  <c r="M121" i="46"/>
  <c r="L121" i="46"/>
  <c r="N121" i="46" s="1"/>
  <c r="O120" i="46"/>
  <c r="N120" i="46"/>
  <c r="M120" i="46"/>
  <c r="L120" i="46"/>
  <c r="O50" i="51"/>
  <c r="L50" i="51"/>
  <c r="O49" i="51"/>
  <c r="M49" i="51"/>
  <c r="L49" i="51"/>
  <c r="N49" i="51" s="1"/>
  <c r="O48" i="51"/>
  <c r="N48" i="51"/>
  <c r="M48" i="51"/>
  <c r="L48" i="51"/>
  <c r="O47" i="51"/>
  <c r="M47" i="51"/>
  <c r="L47" i="51"/>
  <c r="N47" i="51" s="1"/>
  <c r="O46" i="51"/>
  <c r="M46" i="51"/>
  <c r="L46" i="51"/>
  <c r="N46" i="51" s="1"/>
  <c r="O45" i="51"/>
  <c r="M45" i="51"/>
  <c r="L45" i="51"/>
  <c r="N45" i="51" s="1"/>
  <c r="O44" i="51"/>
  <c r="M44" i="51"/>
  <c r="L44" i="51"/>
  <c r="N44" i="51" s="1"/>
  <c r="O43" i="51"/>
  <c r="M43" i="51"/>
  <c r="L43" i="51"/>
  <c r="N43" i="51" s="1"/>
  <c r="O42" i="51"/>
  <c r="M42" i="51"/>
  <c r="L42" i="51"/>
  <c r="N42" i="51" s="1"/>
  <c r="O51" i="52"/>
  <c r="L51" i="52"/>
  <c r="O50" i="52"/>
  <c r="M50" i="52"/>
  <c r="L50" i="52"/>
  <c r="N50" i="52" s="1"/>
  <c r="O49" i="52"/>
  <c r="N49" i="52"/>
  <c r="M49" i="52"/>
  <c r="L49" i="52"/>
  <c r="O48" i="52"/>
  <c r="M48" i="52"/>
  <c r="L48" i="52"/>
  <c r="N48" i="52" s="1"/>
  <c r="O47" i="52"/>
  <c r="M47" i="52"/>
  <c r="L47" i="52"/>
  <c r="N47" i="52" s="1"/>
  <c r="O46" i="52"/>
  <c r="M46" i="52"/>
  <c r="L46" i="52"/>
  <c r="N46" i="52" s="1"/>
  <c r="O45" i="52"/>
  <c r="M45" i="52"/>
  <c r="L45" i="52"/>
  <c r="N45" i="52" s="1"/>
  <c r="O44" i="52"/>
  <c r="M44" i="52"/>
  <c r="L44" i="52"/>
  <c r="N44" i="52" s="1"/>
  <c r="O45" i="62"/>
  <c r="L45" i="62"/>
  <c r="O44" i="62"/>
  <c r="M44" i="62"/>
  <c r="M45" i="62" s="1"/>
  <c r="L44" i="62"/>
  <c r="N44" i="62" s="1"/>
  <c r="O41" i="51"/>
  <c r="M41" i="51"/>
  <c r="L41" i="51"/>
  <c r="N41" i="51" s="1"/>
  <c r="O20" i="51"/>
  <c r="M20" i="51"/>
  <c r="L20" i="51"/>
  <c r="N20" i="51" s="1"/>
  <c r="O18" i="51"/>
  <c r="N18" i="51"/>
  <c r="M18" i="51"/>
  <c r="L18" i="51"/>
  <c r="I13" i="17"/>
  <c r="M114" i="12" l="1"/>
  <c r="O119" i="46"/>
  <c r="M119" i="46"/>
  <c r="L119" i="46"/>
  <c r="O118" i="46"/>
  <c r="M118" i="46"/>
  <c r="L118" i="46"/>
  <c r="O114" i="12" l="1"/>
  <c r="M113" i="12"/>
  <c r="L114" i="12"/>
  <c r="O113" i="12" l="1"/>
  <c r="L113" i="12"/>
  <c r="O112" i="12"/>
  <c r="M112" i="12"/>
  <c r="L112" i="12"/>
  <c r="O117" i="46"/>
  <c r="M117" i="46"/>
  <c r="L117" i="46"/>
  <c r="O36" i="48"/>
  <c r="L36" i="48"/>
  <c r="O35" i="48"/>
  <c r="M35" i="48"/>
  <c r="L35" i="48"/>
  <c r="O34" i="48"/>
  <c r="M34" i="48"/>
  <c r="L34" i="48"/>
  <c r="O33" i="48"/>
  <c r="M33" i="48"/>
  <c r="L33" i="48"/>
  <c r="O32" i="48"/>
  <c r="M32" i="48"/>
  <c r="L32" i="48"/>
  <c r="O31" i="48"/>
  <c r="M31" i="48"/>
  <c r="L31" i="48"/>
  <c r="O43" i="62" l="1"/>
  <c r="M43" i="62"/>
  <c r="L43" i="62"/>
  <c r="O42" i="62"/>
  <c r="M42" i="62"/>
  <c r="L42" i="62"/>
  <c r="O41" i="62"/>
  <c r="M41" i="62"/>
  <c r="L41" i="62"/>
  <c r="O40" i="62"/>
  <c r="M40" i="62"/>
  <c r="L40" i="62"/>
  <c r="O44" i="61"/>
  <c r="L44" i="61"/>
  <c r="O43" i="61"/>
  <c r="M43" i="61"/>
  <c r="M44" i="61" s="1"/>
  <c r="L43" i="61"/>
  <c r="O42" i="61"/>
  <c r="M42" i="61"/>
  <c r="L42" i="61"/>
  <c r="O41" i="61"/>
  <c r="M41" i="61"/>
  <c r="L41" i="61"/>
  <c r="O31" i="47" l="1"/>
  <c r="L31" i="47"/>
  <c r="O30" i="47"/>
  <c r="M30" i="47"/>
  <c r="L30" i="47"/>
  <c r="O29" i="47"/>
  <c r="M29" i="47"/>
  <c r="L29" i="47"/>
  <c r="M28" i="47"/>
  <c r="L28" i="47"/>
  <c r="O27" i="47"/>
  <c r="M27" i="47"/>
  <c r="L27" i="47"/>
  <c r="M116" i="46"/>
  <c r="L116" i="46"/>
  <c r="O115" i="46"/>
  <c r="M115" i="46"/>
  <c r="L115" i="46"/>
  <c r="M114" i="46"/>
  <c r="L114" i="46"/>
  <c r="M111" i="12"/>
  <c r="M99" i="12"/>
  <c r="O40" i="61" l="1"/>
  <c r="M40" i="61"/>
  <c r="L40" i="61"/>
  <c r="M113" i="46"/>
  <c r="L113" i="46"/>
  <c r="O112" i="46"/>
  <c r="M112" i="46"/>
  <c r="L112" i="46"/>
  <c r="M111" i="46"/>
  <c r="L111" i="46"/>
  <c r="M110" i="46"/>
  <c r="L110" i="46"/>
  <c r="L11" i="53" l="1"/>
  <c r="O109" i="46" l="1"/>
  <c r="M109" i="46"/>
  <c r="L109" i="46"/>
  <c r="O108" i="46"/>
  <c r="M108" i="46"/>
  <c r="L108" i="46"/>
  <c r="M107" i="46"/>
  <c r="L107" i="46"/>
  <c r="O106" i="46"/>
  <c r="M106" i="46"/>
  <c r="L106" i="46"/>
  <c r="O105" i="46"/>
  <c r="M105" i="46"/>
  <c r="L105" i="46"/>
  <c r="L111" i="12"/>
  <c r="O110" i="12"/>
  <c r="M110" i="12"/>
  <c r="L110" i="12"/>
  <c r="L19" i="55" l="1"/>
  <c r="L20" i="55"/>
  <c r="L21" i="55"/>
  <c r="L22" i="55"/>
  <c r="L23" i="55"/>
  <c r="L24" i="55"/>
  <c r="L25" i="55"/>
  <c r="L18" i="55"/>
  <c r="L17" i="55"/>
  <c r="L16" i="55"/>
  <c r="L15" i="55"/>
  <c r="L14" i="55"/>
  <c r="L13" i="55"/>
  <c r="L12" i="55"/>
  <c r="L11" i="55"/>
  <c r="O43" i="52" l="1"/>
  <c r="M43" i="52"/>
  <c r="L43" i="52"/>
  <c r="O42" i="52"/>
  <c r="M42" i="52"/>
  <c r="L42" i="52"/>
  <c r="O104" i="46"/>
  <c r="M104" i="46"/>
  <c r="L104" i="46"/>
  <c r="O103" i="46"/>
  <c r="M103" i="46"/>
  <c r="L103" i="46"/>
  <c r="O102" i="46"/>
  <c r="M102" i="46"/>
  <c r="L102" i="46"/>
  <c r="M109" i="12" l="1"/>
  <c r="L109" i="12"/>
  <c r="M108" i="12"/>
  <c r="L108" i="12"/>
  <c r="M107" i="12"/>
  <c r="L107" i="12"/>
  <c r="M106" i="12"/>
  <c r="L106" i="12"/>
  <c r="M105" i="12"/>
  <c r="L105" i="12"/>
  <c r="M104" i="12"/>
  <c r="L104" i="12"/>
  <c r="O103" i="12"/>
  <c r="M103" i="12"/>
  <c r="L103" i="12"/>
  <c r="O102" i="12"/>
  <c r="M102" i="12"/>
  <c r="L102" i="12"/>
  <c r="O101" i="12"/>
  <c r="M101" i="12"/>
  <c r="L101" i="12"/>
  <c r="O100" i="12"/>
  <c r="M100" i="12"/>
  <c r="L100" i="12"/>
  <c r="O99" i="12"/>
  <c r="L99" i="12"/>
  <c r="O98" i="12"/>
  <c r="M98" i="12"/>
  <c r="L98" i="12"/>
  <c r="O97" i="12"/>
  <c r="M97" i="12"/>
  <c r="L97" i="12"/>
  <c r="O96" i="12"/>
  <c r="M96" i="12"/>
  <c r="L96" i="12"/>
  <c r="O95" i="12"/>
  <c r="M95" i="12"/>
  <c r="L95" i="12"/>
  <c r="O94" i="12"/>
  <c r="M94" i="12"/>
  <c r="L94" i="12"/>
  <c r="O93" i="12"/>
  <c r="M93" i="12"/>
  <c r="L93" i="12"/>
  <c r="O92" i="12"/>
  <c r="M92" i="12"/>
  <c r="L92" i="12"/>
  <c r="O91" i="12"/>
  <c r="M91" i="12"/>
  <c r="L91" i="12"/>
  <c r="O90" i="12"/>
  <c r="M90" i="12"/>
  <c r="L90" i="12"/>
  <c r="O89" i="12"/>
  <c r="M89" i="12"/>
  <c r="L89" i="12"/>
  <c r="O101" i="46" l="1"/>
  <c r="M101" i="46"/>
  <c r="L101" i="46"/>
  <c r="O88" i="12"/>
  <c r="L88" i="12"/>
  <c r="O26" i="47" l="1"/>
  <c r="M25" i="47"/>
  <c r="M26" i="47"/>
  <c r="L26" i="47"/>
  <c r="O29" i="48"/>
  <c r="O30" i="48"/>
  <c r="M28" i="48"/>
  <c r="M29" i="48"/>
  <c r="M30" i="48"/>
  <c r="L28" i="48"/>
  <c r="L29" i="48"/>
  <c r="L30" i="48"/>
  <c r="O87" i="12" l="1"/>
  <c r="M87" i="12"/>
  <c r="L87" i="12"/>
  <c r="M86" i="12"/>
  <c r="L86" i="12"/>
  <c r="M85" i="12"/>
  <c r="L85" i="12"/>
  <c r="O48" i="61" l="1"/>
  <c r="L48" i="61"/>
  <c r="O47" i="61"/>
  <c r="M47" i="61"/>
  <c r="L47" i="61"/>
  <c r="O46" i="61"/>
  <c r="M46" i="61"/>
  <c r="L46" i="61"/>
  <c r="O100" i="46" l="1"/>
  <c r="M100" i="46"/>
  <c r="L100" i="46"/>
  <c r="M16" i="47"/>
  <c r="L25" i="47"/>
  <c r="M24" i="47"/>
  <c r="L24" i="47"/>
  <c r="M23" i="47"/>
  <c r="L23" i="47"/>
  <c r="O28" i="48"/>
  <c r="M27" i="48"/>
  <c r="L27" i="48"/>
  <c r="M26" i="48"/>
  <c r="L26" i="48"/>
  <c r="L14" i="63" l="1"/>
  <c r="O25" i="55" l="1"/>
  <c r="O24" i="55"/>
  <c r="M24" i="55"/>
  <c r="M23" i="55"/>
  <c r="M45" i="61" l="1"/>
  <c r="O14" i="53"/>
  <c r="L14" i="53"/>
  <c r="O41" i="59" l="1"/>
  <c r="L41" i="59"/>
  <c r="O40" i="59"/>
  <c r="M40" i="59"/>
  <c r="L40" i="59"/>
  <c r="O39" i="59"/>
  <c r="M39" i="59"/>
  <c r="L39" i="59"/>
  <c r="O38" i="59"/>
  <c r="M38" i="59"/>
  <c r="L38" i="59"/>
  <c r="O37" i="59"/>
  <c r="M37" i="59"/>
  <c r="L37" i="59"/>
  <c r="O36" i="59"/>
  <c r="M36" i="59"/>
  <c r="L36" i="59"/>
  <c r="O35" i="59"/>
  <c r="L35" i="59"/>
  <c r="O34" i="59"/>
  <c r="M34" i="59"/>
  <c r="L34" i="59"/>
  <c r="M33" i="59"/>
  <c r="O29" i="56"/>
  <c r="L29" i="56"/>
  <c r="O28" i="56"/>
  <c r="M28" i="56"/>
  <c r="L28" i="56"/>
  <c r="M27" i="56"/>
  <c r="L27" i="56"/>
  <c r="O99" i="46"/>
  <c r="M99" i="46"/>
  <c r="L99" i="46"/>
  <c r="M84" i="12"/>
  <c r="L84" i="12"/>
  <c r="M25" i="48" l="1"/>
  <c r="L25" i="48"/>
  <c r="D28" i="45" l="1"/>
  <c r="I28" i="45"/>
  <c r="D29" i="45"/>
  <c r="I29" i="45"/>
  <c r="D30" i="45"/>
  <c r="I30" i="45"/>
  <c r="D31" i="45"/>
  <c r="I31" i="45"/>
  <c r="D32" i="45"/>
  <c r="I32" i="45"/>
  <c r="D33" i="45"/>
  <c r="O24" i="47" s="1"/>
  <c r="I33" i="45"/>
  <c r="D34" i="45"/>
  <c r="O25" i="47" s="1"/>
  <c r="I34" i="45"/>
  <c r="D35" i="45"/>
  <c r="I35" i="45"/>
  <c r="O19" i="50" l="1"/>
  <c r="L19" i="50"/>
  <c r="O23" i="49"/>
  <c r="L23" i="49"/>
  <c r="L21" i="49"/>
  <c r="O21" i="49"/>
  <c r="L22" i="49"/>
  <c r="M22" i="49"/>
  <c r="O22" i="49"/>
  <c r="I67" i="64" l="1"/>
  <c r="I66" i="64"/>
  <c r="I65" i="64"/>
  <c r="I64" i="64"/>
  <c r="I63" i="64"/>
  <c r="I62" i="64"/>
  <c r="I61" i="64"/>
  <c r="I60" i="64"/>
  <c r="I59" i="64"/>
  <c r="I58" i="64"/>
  <c r="I57" i="64"/>
  <c r="I56" i="64"/>
  <c r="I55" i="64"/>
  <c r="I54" i="64"/>
  <c r="I53" i="64"/>
  <c r="I52" i="64"/>
  <c r="I51" i="64"/>
  <c r="I50" i="64"/>
  <c r="I49" i="64"/>
  <c r="I48" i="64"/>
  <c r="I47" i="64"/>
  <c r="I46" i="64"/>
  <c r="I45" i="64"/>
  <c r="I44" i="64"/>
  <c r="I43" i="64"/>
  <c r="I42" i="64"/>
  <c r="I41" i="64"/>
  <c r="I40" i="64"/>
  <c r="I39" i="64"/>
  <c r="I38" i="64"/>
  <c r="I37" i="64"/>
  <c r="I36" i="64"/>
  <c r="I35" i="64"/>
  <c r="I34" i="64"/>
  <c r="I33" i="64"/>
  <c r="I32" i="64"/>
  <c r="I31" i="64"/>
  <c r="I30" i="64"/>
  <c r="I29" i="64"/>
  <c r="I28" i="64"/>
  <c r="I27" i="64"/>
  <c r="I26" i="64"/>
  <c r="I25" i="64"/>
  <c r="I24" i="64"/>
  <c r="I23" i="64"/>
  <c r="I22" i="64"/>
  <c r="I21" i="64"/>
  <c r="I20" i="64"/>
  <c r="I19" i="64"/>
  <c r="I18" i="64"/>
  <c r="I17" i="64"/>
  <c r="O16" i="64"/>
  <c r="L16" i="64"/>
  <c r="O15" i="64"/>
  <c r="M15" i="64"/>
  <c r="L15" i="64"/>
  <c r="O14" i="64"/>
  <c r="M14" i="64"/>
  <c r="L14" i="64"/>
  <c r="O13" i="64"/>
  <c r="M13" i="64"/>
  <c r="L13" i="64"/>
  <c r="O12" i="64"/>
  <c r="M12" i="64"/>
  <c r="L12" i="64"/>
  <c r="O11" i="64"/>
  <c r="M11" i="64"/>
  <c r="L11" i="64"/>
  <c r="D5" i="64"/>
  <c r="A2" i="64"/>
  <c r="I54" i="63"/>
  <c r="I53" i="63"/>
  <c r="I52" i="63"/>
  <c r="I51" i="63"/>
  <c r="I50" i="63"/>
  <c r="I49" i="63"/>
  <c r="I48" i="63"/>
  <c r="I47" i="63"/>
  <c r="I46" i="63"/>
  <c r="I45" i="63"/>
  <c r="I44" i="63"/>
  <c r="I43" i="63"/>
  <c r="I42" i="63"/>
  <c r="I41" i="63"/>
  <c r="I40" i="63"/>
  <c r="I39" i="63"/>
  <c r="I38" i="63"/>
  <c r="I37" i="63"/>
  <c r="I36" i="63"/>
  <c r="I35" i="63"/>
  <c r="I34" i="63"/>
  <c r="I33" i="63"/>
  <c r="I32" i="63"/>
  <c r="I31" i="63"/>
  <c r="I30" i="63"/>
  <c r="I29" i="63"/>
  <c r="I28" i="63"/>
  <c r="I27" i="63"/>
  <c r="I26" i="63"/>
  <c r="I25" i="63"/>
  <c r="I24" i="63"/>
  <c r="I23" i="63"/>
  <c r="I22" i="63"/>
  <c r="I21" i="63"/>
  <c r="I20" i="63"/>
  <c r="I19" i="63"/>
  <c r="I18" i="63"/>
  <c r="I17" i="63"/>
  <c r="O16" i="63"/>
  <c r="L16" i="63"/>
  <c r="O15" i="63"/>
  <c r="M15" i="63"/>
  <c r="L15" i="63"/>
  <c r="O14" i="63"/>
  <c r="M14" i="63"/>
  <c r="O13" i="63"/>
  <c r="M13" i="63"/>
  <c r="L13" i="63"/>
  <c r="O12" i="63"/>
  <c r="M12" i="63"/>
  <c r="L12" i="63"/>
  <c r="O11" i="63"/>
  <c r="M11" i="63"/>
  <c r="L11" i="63"/>
  <c r="D5" i="63"/>
  <c r="A2" i="63"/>
  <c r="I5" i="45" l="1"/>
  <c r="D168" i="45" l="1"/>
  <c r="D167" i="45"/>
  <c r="D166" i="45"/>
  <c r="D165" i="45"/>
  <c r="D164" i="45"/>
  <c r="D163" i="45"/>
  <c r="D162" i="45"/>
  <c r="D161" i="45"/>
  <c r="D160" i="45"/>
  <c r="D159" i="45"/>
  <c r="D158" i="45"/>
  <c r="D157" i="45"/>
  <c r="D156" i="45"/>
  <c r="D155" i="45"/>
  <c r="D154" i="45"/>
  <c r="D153" i="45"/>
  <c r="D152" i="45"/>
  <c r="D151" i="45"/>
  <c r="D150" i="45"/>
  <c r="D149" i="45"/>
  <c r="D148" i="45"/>
  <c r="D147" i="45"/>
  <c r="D146" i="45"/>
  <c r="D145" i="45"/>
  <c r="D144" i="45"/>
  <c r="D143" i="45"/>
  <c r="D142" i="45"/>
  <c r="D141" i="45"/>
  <c r="D140" i="45"/>
  <c r="D139" i="45"/>
  <c r="D138" i="45"/>
  <c r="D137" i="45"/>
  <c r="D136" i="45"/>
  <c r="D135" i="45"/>
  <c r="D134" i="45"/>
  <c r="D133" i="45"/>
  <c r="D132" i="45"/>
  <c r="D131" i="45"/>
  <c r="D130" i="45"/>
  <c r="D129" i="45"/>
  <c r="D128" i="45"/>
  <c r="D127" i="45"/>
  <c r="D126" i="45"/>
  <c r="D125" i="45"/>
  <c r="D124" i="45"/>
  <c r="D123" i="45"/>
  <c r="D122" i="45"/>
  <c r="D121" i="45"/>
  <c r="D120" i="45"/>
  <c r="D119" i="45"/>
  <c r="D118" i="45"/>
  <c r="D117" i="45"/>
  <c r="D116" i="45"/>
  <c r="D115" i="45"/>
  <c r="D114" i="45"/>
  <c r="D113" i="45"/>
  <c r="D112" i="45"/>
  <c r="D111" i="45"/>
  <c r="D110" i="45"/>
  <c r="D109" i="45"/>
  <c r="D108" i="45"/>
  <c r="D107" i="45"/>
  <c r="D106" i="45"/>
  <c r="D105" i="45"/>
  <c r="D104" i="45"/>
  <c r="D103" i="45"/>
  <c r="D102" i="45"/>
  <c r="D101" i="45"/>
  <c r="D100" i="45"/>
  <c r="D99" i="45"/>
  <c r="D98" i="45"/>
  <c r="D97" i="45"/>
  <c r="D96" i="45"/>
  <c r="D95" i="45"/>
  <c r="D94" i="45"/>
  <c r="D93" i="45"/>
  <c r="D92" i="45"/>
  <c r="D91" i="45"/>
  <c r="D90" i="45"/>
  <c r="D89" i="45"/>
  <c r="D88" i="45"/>
  <c r="D87" i="45"/>
  <c r="D86" i="45"/>
  <c r="D85" i="45"/>
  <c r="D84" i="45"/>
  <c r="D83" i="45"/>
  <c r="D82" i="45"/>
  <c r="D81" i="45"/>
  <c r="D80" i="45"/>
  <c r="D79" i="45"/>
  <c r="D78" i="45"/>
  <c r="D77" i="45"/>
  <c r="D76" i="45"/>
  <c r="D75" i="45"/>
  <c r="D74" i="45"/>
  <c r="D73" i="45"/>
  <c r="D72" i="45"/>
  <c r="D71" i="45"/>
  <c r="D70" i="45"/>
  <c r="D69" i="45"/>
  <c r="D68" i="45"/>
  <c r="D67" i="45"/>
  <c r="D66" i="45"/>
  <c r="D65" i="45"/>
  <c r="D64" i="45"/>
  <c r="D63" i="45"/>
  <c r="D62" i="45"/>
  <c r="D61" i="45"/>
  <c r="D60" i="45"/>
  <c r="D59" i="45"/>
  <c r="D58" i="45"/>
  <c r="D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27" i="45"/>
  <c r="D26" i="45"/>
  <c r="D25" i="45"/>
  <c r="D24" i="45"/>
  <c r="D23" i="45"/>
  <c r="O111" i="12" s="1"/>
  <c r="D22" i="45"/>
  <c r="D21" i="45"/>
  <c r="D20" i="45"/>
  <c r="D19" i="45"/>
  <c r="D18" i="45"/>
  <c r="D17" i="45"/>
  <c r="D16" i="45"/>
  <c r="D15" i="45"/>
  <c r="D14" i="45"/>
  <c r="D13" i="45"/>
  <c r="D12" i="45"/>
  <c r="D11" i="45"/>
  <c r="O23" i="55" l="1"/>
  <c r="L15" i="12"/>
  <c r="I109" i="62" l="1"/>
  <c r="I108" i="62"/>
  <c r="I107" i="62"/>
  <c r="I106" i="62"/>
  <c r="I105" i="62"/>
  <c r="I104" i="62"/>
  <c r="I103" i="62"/>
  <c r="I102" i="62"/>
  <c r="I101" i="62"/>
  <c r="I100" i="62"/>
  <c r="I99" i="62"/>
  <c r="I98" i="62"/>
  <c r="I97" i="62"/>
  <c r="I96" i="62"/>
  <c r="I95" i="62"/>
  <c r="I94" i="62"/>
  <c r="I93" i="62"/>
  <c r="I92" i="62"/>
  <c r="I91" i="62"/>
  <c r="I90" i="62"/>
  <c r="I89" i="62"/>
  <c r="I88" i="62"/>
  <c r="I87" i="62"/>
  <c r="I86" i="62"/>
  <c r="I85" i="62"/>
  <c r="I84" i="62"/>
  <c r="I83" i="62"/>
  <c r="I82" i="62"/>
  <c r="I81" i="62"/>
  <c r="I80" i="62"/>
  <c r="I79" i="62"/>
  <c r="I78" i="62"/>
  <c r="I77" i="62"/>
  <c r="I76" i="62"/>
  <c r="I75" i="62"/>
  <c r="I74" i="62"/>
  <c r="I73" i="62"/>
  <c r="I72" i="62"/>
  <c r="I71" i="62"/>
  <c r="I70" i="62"/>
  <c r="I69" i="62"/>
  <c r="I68" i="62"/>
  <c r="I67" i="62"/>
  <c r="I66" i="62"/>
  <c r="I65" i="62"/>
  <c r="I64" i="62"/>
  <c r="I63" i="62"/>
  <c r="I62" i="62"/>
  <c r="I61" i="62"/>
  <c r="I60" i="62"/>
  <c r="I59" i="62"/>
  <c r="I58" i="62"/>
  <c r="I57" i="62"/>
  <c r="I56" i="62"/>
  <c r="I55" i="62"/>
  <c r="I54" i="62"/>
  <c r="I53" i="62"/>
  <c r="I52" i="62"/>
  <c r="I51" i="62"/>
  <c r="I50" i="62"/>
  <c r="I49" i="62"/>
  <c r="I48" i="62"/>
  <c r="I47" i="62"/>
  <c r="I46" i="62"/>
  <c r="O39" i="62"/>
  <c r="M39" i="62"/>
  <c r="L39" i="62"/>
  <c r="M38" i="62"/>
  <c r="L38" i="62"/>
  <c r="M37" i="62"/>
  <c r="L37" i="62"/>
  <c r="M36" i="62"/>
  <c r="L36" i="62"/>
  <c r="M35" i="62"/>
  <c r="L35" i="62"/>
  <c r="M34" i="62"/>
  <c r="L34" i="62"/>
  <c r="M33" i="62"/>
  <c r="L33" i="62"/>
  <c r="M32" i="62"/>
  <c r="L32" i="62"/>
  <c r="O31" i="62"/>
  <c r="M31" i="62"/>
  <c r="L31" i="62"/>
  <c r="O30" i="62"/>
  <c r="M30" i="62"/>
  <c r="L30" i="62"/>
  <c r="M29" i="62"/>
  <c r="L29" i="62"/>
  <c r="O28" i="62"/>
  <c r="M28" i="62"/>
  <c r="L28" i="62"/>
  <c r="O27" i="62"/>
  <c r="M27" i="62"/>
  <c r="L27" i="62"/>
  <c r="O26" i="62"/>
  <c r="M26" i="62"/>
  <c r="L26" i="62"/>
  <c r="O25" i="62"/>
  <c r="M25" i="62"/>
  <c r="L25" i="62"/>
  <c r="M24" i="62"/>
  <c r="L24" i="62"/>
  <c r="O23" i="62"/>
  <c r="M23" i="62"/>
  <c r="L23" i="62"/>
  <c r="O22" i="62"/>
  <c r="M22" i="62"/>
  <c r="L22" i="62"/>
  <c r="O21" i="62"/>
  <c r="M21" i="62"/>
  <c r="L21" i="62"/>
  <c r="O20" i="62"/>
  <c r="M20" i="62"/>
  <c r="L20" i="62"/>
  <c r="O19" i="62"/>
  <c r="M19" i="62"/>
  <c r="L19" i="62"/>
  <c r="O18" i="62"/>
  <c r="M18" i="62"/>
  <c r="L18" i="62"/>
  <c r="O17" i="62"/>
  <c r="M17" i="62"/>
  <c r="L17" i="62"/>
  <c r="O16" i="62"/>
  <c r="M16" i="62"/>
  <c r="L16" i="62"/>
  <c r="M15" i="62"/>
  <c r="L15" i="62"/>
  <c r="M14" i="62"/>
  <c r="L14" i="62"/>
  <c r="M13" i="62"/>
  <c r="L13" i="62"/>
  <c r="M12" i="62"/>
  <c r="L12" i="62"/>
  <c r="M11" i="62"/>
  <c r="L11" i="62"/>
  <c r="D5" i="62"/>
  <c r="A2" i="62"/>
  <c r="I55" i="61"/>
  <c r="I54" i="61"/>
  <c r="I53" i="61"/>
  <c r="I52" i="61"/>
  <c r="I51" i="61"/>
  <c r="I50" i="61"/>
  <c r="I49" i="61"/>
  <c r="L45" i="61"/>
  <c r="O39" i="61"/>
  <c r="M39" i="61"/>
  <c r="L39" i="61"/>
  <c r="M38" i="61"/>
  <c r="L38" i="61"/>
  <c r="M37" i="61"/>
  <c r="L37" i="61"/>
  <c r="M36" i="61"/>
  <c r="L36" i="61"/>
  <c r="O35" i="61"/>
  <c r="M35" i="61"/>
  <c r="L35" i="61"/>
  <c r="M34" i="61"/>
  <c r="L34" i="61"/>
  <c r="O33" i="61"/>
  <c r="M33" i="61"/>
  <c r="L33" i="61"/>
  <c r="O32" i="61"/>
  <c r="M32" i="61"/>
  <c r="L32" i="61"/>
  <c r="O31" i="61"/>
  <c r="M31" i="61"/>
  <c r="L31" i="61"/>
  <c r="O30" i="61"/>
  <c r="M30" i="61"/>
  <c r="L30" i="61"/>
  <c r="O29" i="61"/>
  <c r="M29" i="61"/>
  <c r="L29" i="61"/>
  <c r="O28" i="61"/>
  <c r="M28" i="61"/>
  <c r="L28" i="61"/>
  <c r="O27" i="61"/>
  <c r="M27" i="61"/>
  <c r="L27" i="61"/>
  <c r="O26" i="61"/>
  <c r="M26" i="61"/>
  <c r="L26" i="61"/>
  <c r="O25" i="61"/>
  <c r="M25" i="61"/>
  <c r="L25" i="61"/>
  <c r="O24" i="61"/>
  <c r="M24" i="61"/>
  <c r="L24" i="61"/>
  <c r="O23" i="61"/>
  <c r="M23" i="61"/>
  <c r="L23" i="61"/>
  <c r="O22" i="61"/>
  <c r="M22" i="61"/>
  <c r="L22" i="61"/>
  <c r="O21" i="61"/>
  <c r="M21" i="61"/>
  <c r="L21" i="61"/>
  <c r="O20" i="61"/>
  <c r="M20" i="61"/>
  <c r="L20" i="61"/>
  <c r="O19" i="61"/>
  <c r="M19" i="61"/>
  <c r="L19" i="61"/>
  <c r="O18" i="61"/>
  <c r="M18" i="61"/>
  <c r="L18" i="61"/>
  <c r="O17" i="61"/>
  <c r="M17" i="61"/>
  <c r="L17" i="61"/>
  <c r="O16" i="61"/>
  <c r="M16" i="61"/>
  <c r="L16" i="61"/>
  <c r="M15" i="61"/>
  <c r="L15" i="61"/>
  <c r="M14" i="61"/>
  <c r="L14" i="61"/>
  <c r="M13" i="61"/>
  <c r="L13" i="61"/>
  <c r="M12" i="61"/>
  <c r="L12" i="61"/>
  <c r="O11" i="61"/>
  <c r="M11" i="61"/>
  <c r="L11" i="61"/>
  <c r="D5" i="61"/>
  <c r="A2" i="61"/>
  <c r="O49" i="60" l="1"/>
  <c r="L49" i="60"/>
  <c r="O48" i="60"/>
  <c r="M48" i="60"/>
  <c r="L48" i="60"/>
  <c r="O47" i="60"/>
  <c r="M47" i="60"/>
  <c r="L47" i="60"/>
  <c r="O46" i="60"/>
  <c r="M46" i="60"/>
  <c r="L46" i="60"/>
  <c r="O45" i="60"/>
  <c r="M45" i="60"/>
  <c r="L45" i="60"/>
  <c r="O44" i="60"/>
  <c r="M44" i="60"/>
  <c r="L44" i="60"/>
  <c r="O43" i="60"/>
  <c r="M43" i="60"/>
  <c r="L43" i="60"/>
  <c r="O42" i="60"/>
  <c r="M42" i="60"/>
  <c r="L42" i="60"/>
  <c r="O41" i="60"/>
  <c r="M41" i="60"/>
  <c r="L41" i="60"/>
  <c r="O40" i="60"/>
  <c r="M40" i="60"/>
  <c r="L40" i="60"/>
  <c r="O39" i="60"/>
  <c r="M39" i="60"/>
  <c r="L39" i="60"/>
  <c r="O38" i="60"/>
  <c r="M38" i="60"/>
  <c r="L38" i="60"/>
  <c r="O37" i="60"/>
  <c r="M37" i="60"/>
  <c r="L37" i="60"/>
  <c r="O36" i="60"/>
  <c r="M36" i="60"/>
  <c r="L36" i="60"/>
  <c r="O35" i="60"/>
  <c r="M35" i="60"/>
  <c r="L35" i="60"/>
  <c r="O34" i="60"/>
  <c r="M34" i="60"/>
  <c r="L34" i="60"/>
  <c r="O33" i="60"/>
  <c r="M33" i="60"/>
  <c r="L33" i="60"/>
  <c r="O32" i="60"/>
  <c r="M32" i="60"/>
  <c r="L32" i="60"/>
  <c r="O31" i="60"/>
  <c r="L31" i="60"/>
  <c r="O30" i="60"/>
  <c r="M30" i="60"/>
  <c r="L30" i="60"/>
  <c r="O29" i="60"/>
  <c r="M29" i="60"/>
  <c r="L29" i="60"/>
  <c r="O28" i="60"/>
  <c r="M28" i="60"/>
  <c r="L28" i="60"/>
  <c r="O27" i="60"/>
  <c r="M27" i="60"/>
  <c r="L27" i="60"/>
  <c r="O26" i="60"/>
  <c r="M26" i="60"/>
  <c r="L26" i="60"/>
  <c r="O25" i="60"/>
  <c r="M25" i="60"/>
  <c r="L25" i="60"/>
  <c r="O24" i="60"/>
  <c r="M24" i="60"/>
  <c r="L24" i="60"/>
  <c r="O23" i="60"/>
  <c r="M23" i="60"/>
  <c r="L23" i="60"/>
  <c r="O22" i="60"/>
  <c r="M22" i="60"/>
  <c r="L22" i="60"/>
  <c r="O21" i="60"/>
  <c r="M21" i="60"/>
  <c r="L21" i="60"/>
  <c r="O20" i="60"/>
  <c r="M20" i="60"/>
  <c r="L20" i="60"/>
  <c r="O19" i="60"/>
  <c r="M19" i="60"/>
  <c r="L19" i="60"/>
  <c r="O18" i="60"/>
  <c r="M18" i="60"/>
  <c r="L18" i="60"/>
  <c r="O17" i="60"/>
  <c r="M17" i="60"/>
  <c r="L17" i="60"/>
  <c r="O16" i="60"/>
  <c r="M16" i="60"/>
  <c r="L16" i="60"/>
  <c r="O15" i="60"/>
  <c r="M15" i="60"/>
  <c r="L15" i="60"/>
  <c r="O14" i="60"/>
  <c r="M14" i="60"/>
  <c r="L14" i="60"/>
  <c r="O13" i="60"/>
  <c r="M13" i="60"/>
  <c r="L13" i="60"/>
  <c r="O12" i="60"/>
  <c r="M12" i="60"/>
  <c r="L12" i="60"/>
  <c r="O11" i="60"/>
  <c r="M11" i="60"/>
  <c r="L11" i="60"/>
  <c r="D5" i="60"/>
  <c r="A2" i="60"/>
  <c r="O33" i="59"/>
  <c r="L33" i="59"/>
  <c r="O32" i="59"/>
  <c r="M32" i="59"/>
  <c r="L32" i="59"/>
  <c r="O31" i="59"/>
  <c r="M31" i="59"/>
  <c r="L31" i="59"/>
  <c r="O30" i="59"/>
  <c r="M30" i="59"/>
  <c r="L30" i="59"/>
  <c r="O29" i="59"/>
  <c r="M29" i="59"/>
  <c r="L29" i="59"/>
  <c r="O28" i="59"/>
  <c r="M28" i="59"/>
  <c r="L28" i="59"/>
  <c r="O27" i="59"/>
  <c r="M27" i="59"/>
  <c r="L27" i="59"/>
  <c r="O26" i="59"/>
  <c r="M26" i="59"/>
  <c r="L26" i="59"/>
  <c r="O25" i="59"/>
  <c r="M25" i="59"/>
  <c r="L25" i="59"/>
  <c r="O24" i="59"/>
  <c r="M24" i="59"/>
  <c r="L24" i="59"/>
  <c r="O23" i="59"/>
  <c r="M23" i="59"/>
  <c r="L23" i="59"/>
  <c r="O22" i="59"/>
  <c r="M22" i="59"/>
  <c r="L22" i="59"/>
  <c r="O21" i="59"/>
  <c r="M21" i="59"/>
  <c r="L21" i="59"/>
  <c r="O20" i="59"/>
  <c r="M20" i="59"/>
  <c r="L20" i="59"/>
  <c r="O19" i="59"/>
  <c r="M19" i="59"/>
  <c r="L19" i="59"/>
  <c r="O18" i="59"/>
  <c r="M18" i="59"/>
  <c r="L18" i="59"/>
  <c r="O17" i="59"/>
  <c r="M17" i="59"/>
  <c r="L17" i="59"/>
  <c r="O16" i="59"/>
  <c r="M16" i="59"/>
  <c r="L16" i="59"/>
  <c r="O15" i="59"/>
  <c r="M15" i="59"/>
  <c r="L15" i="59"/>
  <c r="O14" i="59"/>
  <c r="M14" i="59"/>
  <c r="L14" i="59"/>
  <c r="O13" i="59"/>
  <c r="M13" i="59"/>
  <c r="L13" i="59"/>
  <c r="O12" i="59"/>
  <c r="M12" i="59"/>
  <c r="L12" i="59"/>
  <c r="O11" i="59"/>
  <c r="M11" i="59"/>
  <c r="L11" i="59"/>
  <c r="D5" i="59"/>
  <c r="A2" i="59"/>
  <c r="I115" i="58"/>
  <c r="I114" i="58"/>
  <c r="I113" i="58"/>
  <c r="I112" i="58"/>
  <c r="I111" i="58"/>
  <c r="I110" i="58"/>
  <c r="I109" i="58"/>
  <c r="I108" i="58"/>
  <c r="I107" i="58"/>
  <c r="I106" i="58"/>
  <c r="I105" i="58"/>
  <c r="I104" i="58"/>
  <c r="I103" i="58"/>
  <c r="I102" i="58"/>
  <c r="I101" i="58"/>
  <c r="I100" i="58"/>
  <c r="I99" i="58"/>
  <c r="I98" i="58"/>
  <c r="I97" i="58"/>
  <c r="I96" i="58"/>
  <c r="I95" i="58"/>
  <c r="I94" i="58"/>
  <c r="I93" i="58"/>
  <c r="I92" i="58"/>
  <c r="I91" i="58"/>
  <c r="I90" i="58"/>
  <c r="I89" i="58"/>
  <c r="I88" i="58"/>
  <c r="I87" i="58"/>
  <c r="I86" i="58"/>
  <c r="I85" i="58"/>
  <c r="I84" i="58"/>
  <c r="I83" i="58"/>
  <c r="I82" i="58"/>
  <c r="I81" i="58"/>
  <c r="I80" i="58"/>
  <c r="I79" i="58"/>
  <c r="I78" i="58"/>
  <c r="I77" i="58"/>
  <c r="I76" i="58"/>
  <c r="I75" i="58"/>
  <c r="I74" i="58"/>
  <c r="I73" i="58"/>
  <c r="I72" i="58"/>
  <c r="I71" i="58"/>
  <c r="I70" i="58"/>
  <c r="I69" i="58"/>
  <c r="I68" i="58"/>
  <c r="I67" i="58"/>
  <c r="I66" i="58"/>
  <c r="I65" i="58"/>
  <c r="I64" i="58"/>
  <c r="I63" i="58"/>
  <c r="I62" i="58"/>
  <c r="I61" i="58"/>
  <c r="I60" i="58"/>
  <c r="I59" i="58"/>
  <c r="I58" i="58"/>
  <c r="I57" i="58"/>
  <c r="I56" i="58"/>
  <c r="I55" i="58"/>
  <c r="I54" i="58"/>
  <c r="I53" i="58"/>
  <c r="I52" i="58"/>
  <c r="I51" i="58"/>
  <c r="I50" i="58"/>
  <c r="I49" i="58"/>
  <c r="I48" i="58"/>
  <c r="I47" i="58"/>
  <c r="I46" i="58"/>
  <c r="I45" i="58"/>
  <c r="I44" i="58"/>
  <c r="I43" i="58"/>
  <c r="I42" i="58"/>
  <c r="I41" i="58"/>
  <c r="I40" i="58"/>
  <c r="I39" i="58"/>
  <c r="I38" i="58"/>
  <c r="I37" i="58"/>
  <c r="I36" i="58"/>
  <c r="I35" i="58"/>
  <c r="I34" i="58"/>
  <c r="I33" i="58"/>
  <c r="I32" i="58"/>
  <c r="I31" i="58"/>
  <c r="I30" i="58"/>
  <c r="I29" i="58"/>
  <c r="I28" i="58"/>
  <c r="I27" i="58"/>
  <c r="I26" i="58"/>
  <c r="I25" i="58"/>
  <c r="I24" i="58"/>
  <c r="I23" i="58"/>
  <c r="I22" i="58"/>
  <c r="I21" i="58"/>
  <c r="I20" i="58"/>
  <c r="O18" i="58"/>
  <c r="L18" i="58"/>
  <c r="O17" i="58"/>
  <c r="M17" i="58"/>
  <c r="M18" i="58" s="1"/>
  <c r="L17" i="58"/>
  <c r="M16" i="58"/>
  <c r="L16" i="58"/>
  <c r="M15" i="58"/>
  <c r="L15" i="58"/>
  <c r="O14" i="58"/>
  <c r="M14" i="58"/>
  <c r="L14" i="58"/>
  <c r="M13" i="58"/>
  <c r="L13" i="58"/>
  <c r="O12" i="58"/>
  <c r="M12" i="58"/>
  <c r="L12" i="58"/>
  <c r="M11" i="58"/>
  <c r="L11" i="58"/>
  <c r="D5" i="58"/>
  <c r="A2" i="58"/>
  <c r="I78" i="57"/>
  <c r="I77" i="57"/>
  <c r="I76" i="57"/>
  <c r="I75" i="57"/>
  <c r="I74" i="57"/>
  <c r="I73" i="57"/>
  <c r="I72" i="57"/>
  <c r="I71" i="57"/>
  <c r="I70" i="57"/>
  <c r="I69" i="57"/>
  <c r="I68" i="57"/>
  <c r="I67" i="57"/>
  <c r="I66" i="57"/>
  <c r="I65" i="57"/>
  <c r="I64" i="57"/>
  <c r="I63" i="57"/>
  <c r="I62" i="57"/>
  <c r="I61" i="57"/>
  <c r="I60" i="57"/>
  <c r="I59" i="57"/>
  <c r="I58" i="57"/>
  <c r="I57" i="57"/>
  <c r="I56" i="57"/>
  <c r="I55" i="57"/>
  <c r="I54" i="57"/>
  <c r="I53" i="57"/>
  <c r="I52" i="57"/>
  <c r="I51" i="57"/>
  <c r="I50" i="57"/>
  <c r="I49" i="57"/>
  <c r="I48" i="57"/>
  <c r="I47" i="57"/>
  <c r="I46" i="57"/>
  <c r="I45" i="57"/>
  <c r="I44" i="57"/>
  <c r="I43" i="57"/>
  <c r="I42" i="57"/>
  <c r="I41" i="57"/>
  <c r="I40" i="57"/>
  <c r="I39" i="57"/>
  <c r="I38" i="57"/>
  <c r="I37" i="57"/>
  <c r="I36" i="57"/>
  <c r="I35" i="57"/>
  <c r="I34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O18" i="57"/>
  <c r="L18" i="57"/>
  <c r="O17" i="57"/>
  <c r="M17" i="57"/>
  <c r="M18" i="57" s="1"/>
  <c r="L17" i="57"/>
  <c r="O16" i="57"/>
  <c r="M16" i="57"/>
  <c r="L16" i="57"/>
  <c r="M15" i="57"/>
  <c r="L15" i="57"/>
  <c r="O14" i="57"/>
  <c r="M14" i="57"/>
  <c r="L14" i="57"/>
  <c r="M13" i="57"/>
  <c r="L13" i="57"/>
  <c r="M12" i="57"/>
  <c r="L12" i="57"/>
  <c r="M11" i="57"/>
  <c r="L11" i="57"/>
  <c r="D5" i="57"/>
  <c r="A2" i="57"/>
  <c r="I98" i="56"/>
  <c r="I97" i="56"/>
  <c r="I96" i="56"/>
  <c r="I95" i="56"/>
  <c r="I94" i="56"/>
  <c r="I93" i="56"/>
  <c r="I92" i="56"/>
  <c r="I91" i="56"/>
  <c r="I90" i="56"/>
  <c r="I89" i="56"/>
  <c r="I88" i="56"/>
  <c r="I87" i="56"/>
  <c r="I86" i="56"/>
  <c r="I85" i="56"/>
  <c r="I84" i="56"/>
  <c r="I83" i="56"/>
  <c r="I82" i="56"/>
  <c r="I81" i="56"/>
  <c r="I80" i="56"/>
  <c r="I79" i="56"/>
  <c r="I78" i="56"/>
  <c r="I77" i="56"/>
  <c r="I76" i="56"/>
  <c r="I75" i="56"/>
  <c r="I74" i="56"/>
  <c r="I73" i="56"/>
  <c r="I72" i="56"/>
  <c r="I71" i="56"/>
  <c r="I70" i="56"/>
  <c r="I69" i="56"/>
  <c r="I68" i="56"/>
  <c r="I67" i="56"/>
  <c r="I66" i="56"/>
  <c r="I65" i="56"/>
  <c r="I64" i="56"/>
  <c r="I63" i="56"/>
  <c r="I62" i="56"/>
  <c r="I61" i="56"/>
  <c r="I60" i="56"/>
  <c r="I59" i="56"/>
  <c r="I58" i="56"/>
  <c r="I57" i="56"/>
  <c r="I56" i="56"/>
  <c r="I55" i="56"/>
  <c r="I54" i="56"/>
  <c r="I53" i="56"/>
  <c r="I52" i="56"/>
  <c r="I51" i="56"/>
  <c r="I50" i="56"/>
  <c r="I49" i="56"/>
  <c r="I48" i="56"/>
  <c r="I47" i="56"/>
  <c r="I46" i="56"/>
  <c r="I45" i="56"/>
  <c r="I44" i="56"/>
  <c r="I43" i="56"/>
  <c r="I42" i="56"/>
  <c r="I41" i="56"/>
  <c r="I40" i="56"/>
  <c r="I39" i="56"/>
  <c r="I38" i="56"/>
  <c r="I37" i="56"/>
  <c r="I36" i="56"/>
  <c r="I35" i="56"/>
  <c r="I34" i="56"/>
  <c r="I33" i="56"/>
  <c r="I32" i="56"/>
  <c r="I31" i="56"/>
  <c r="I30" i="56"/>
  <c r="O26" i="56"/>
  <c r="M26" i="56"/>
  <c r="L26" i="56"/>
  <c r="M25" i="56"/>
  <c r="L25" i="56"/>
  <c r="M24" i="56"/>
  <c r="L24" i="56"/>
  <c r="M23" i="56"/>
  <c r="L23" i="56"/>
  <c r="M22" i="56"/>
  <c r="L22" i="56"/>
  <c r="M21" i="56"/>
  <c r="L21" i="56"/>
  <c r="M20" i="56"/>
  <c r="L20" i="56"/>
  <c r="M19" i="56"/>
  <c r="L19" i="56"/>
  <c r="O18" i="56"/>
  <c r="M18" i="56"/>
  <c r="L18" i="56"/>
  <c r="M17" i="56"/>
  <c r="L17" i="56"/>
  <c r="M16" i="56"/>
  <c r="L16" i="56"/>
  <c r="M15" i="56"/>
  <c r="L15" i="56"/>
  <c r="M14" i="56"/>
  <c r="L14" i="56"/>
  <c r="M13" i="56"/>
  <c r="L13" i="56"/>
  <c r="O12" i="56"/>
  <c r="M12" i="56"/>
  <c r="L12" i="56"/>
  <c r="M11" i="56"/>
  <c r="L11" i="56"/>
  <c r="D5" i="56"/>
  <c r="A2" i="56"/>
  <c r="I184" i="55"/>
  <c r="I183" i="55"/>
  <c r="I182" i="55"/>
  <c r="I181" i="55"/>
  <c r="I180" i="55"/>
  <c r="I179" i="55"/>
  <c r="I178" i="55"/>
  <c r="I177" i="55"/>
  <c r="I176" i="55"/>
  <c r="I175" i="55"/>
  <c r="I174" i="55"/>
  <c r="I173" i="55"/>
  <c r="I172" i="55"/>
  <c r="I171" i="55"/>
  <c r="I170" i="55"/>
  <c r="I169" i="55"/>
  <c r="I168" i="55"/>
  <c r="I167" i="55"/>
  <c r="I166" i="55"/>
  <c r="I165" i="55"/>
  <c r="I164" i="55"/>
  <c r="I163" i="55"/>
  <c r="I162" i="55"/>
  <c r="I161" i="55"/>
  <c r="I160" i="55"/>
  <c r="I159" i="55"/>
  <c r="I158" i="55"/>
  <c r="I157" i="55"/>
  <c r="I156" i="55"/>
  <c r="I155" i="55"/>
  <c r="I154" i="55"/>
  <c r="I153" i="55"/>
  <c r="I152" i="55"/>
  <c r="I151" i="55"/>
  <c r="I150" i="55"/>
  <c r="I149" i="55"/>
  <c r="I148" i="55"/>
  <c r="I147" i="55"/>
  <c r="I146" i="55"/>
  <c r="I145" i="55"/>
  <c r="I144" i="55"/>
  <c r="I143" i="55"/>
  <c r="I142" i="55"/>
  <c r="I141" i="55"/>
  <c r="I140" i="55"/>
  <c r="I139" i="55"/>
  <c r="I138" i="55"/>
  <c r="I137" i="55"/>
  <c r="I136" i="55"/>
  <c r="I135" i="55"/>
  <c r="I134" i="55"/>
  <c r="I133" i="55"/>
  <c r="I132" i="55"/>
  <c r="I131" i="55"/>
  <c r="I130" i="55"/>
  <c r="I129" i="55"/>
  <c r="I128" i="55"/>
  <c r="I127" i="55"/>
  <c r="I126" i="55"/>
  <c r="I125" i="55"/>
  <c r="I124" i="55"/>
  <c r="I123" i="55"/>
  <c r="I122" i="55"/>
  <c r="I121" i="55"/>
  <c r="I120" i="55"/>
  <c r="I119" i="55"/>
  <c r="I118" i="55"/>
  <c r="I117" i="55"/>
  <c r="I116" i="55"/>
  <c r="I115" i="55"/>
  <c r="I114" i="55"/>
  <c r="I113" i="55"/>
  <c r="I112" i="55"/>
  <c r="I111" i="55"/>
  <c r="O22" i="55"/>
  <c r="M22" i="55"/>
  <c r="M21" i="55"/>
  <c r="O20" i="55"/>
  <c r="M20" i="55"/>
  <c r="O19" i="55"/>
  <c r="M19" i="55"/>
  <c r="M18" i="55"/>
  <c r="O17" i="55"/>
  <c r="M17" i="55"/>
  <c r="M16" i="55"/>
  <c r="M15" i="55"/>
  <c r="O14" i="55"/>
  <c r="M14" i="55"/>
  <c r="O13" i="55"/>
  <c r="M13" i="55"/>
  <c r="O12" i="55"/>
  <c r="M12" i="55"/>
  <c r="M11" i="55"/>
  <c r="D5" i="55"/>
  <c r="A2" i="55"/>
  <c r="D5" i="54"/>
  <c r="D5" i="52"/>
  <c r="D5" i="50"/>
  <c r="D5" i="48"/>
  <c r="D5" i="46"/>
  <c r="I63" i="54"/>
  <c r="I62" i="54"/>
  <c r="I61" i="54"/>
  <c r="I60" i="54"/>
  <c r="I59" i="54"/>
  <c r="I58" i="54"/>
  <c r="I57" i="54"/>
  <c r="I56" i="54"/>
  <c r="I55" i="54"/>
  <c r="I54" i="54"/>
  <c r="I53" i="54"/>
  <c r="I52" i="54"/>
  <c r="I51" i="54"/>
  <c r="I50" i="54"/>
  <c r="I49" i="54"/>
  <c r="I48" i="54"/>
  <c r="I47" i="54"/>
  <c r="I46" i="54"/>
  <c r="I45" i="54"/>
  <c r="I44" i="54"/>
  <c r="I43" i="54"/>
  <c r="I42" i="54"/>
  <c r="I41" i="54"/>
  <c r="I40" i="54"/>
  <c r="I39" i="54"/>
  <c r="I38" i="54"/>
  <c r="I37" i="54"/>
  <c r="I36" i="54"/>
  <c r="I35" i="54"/>
  <c r="I34" i="54"/>
  <c r="I33" i="54"/>
  <c r="I32" i="54"/>
  <c r="I31" i="54"/>
  <c r="I30" i="54"/>
  <c r="I29" i="54"/>
  <c r="I28" i="54"/>
  <c r="I27" i="54"/>
  <c r="I26" i="54"/>
  <c r="I25" i="54"/>
  <c r="I24" i="54"/>
  <c r="I23" i="54"/>
  <c r="I22" i="54"/>
  <c r="I21" i="54"/>
  <c r="I20" i="54"/>
  <c r="I19" i="54"/>
  <c r="I18" i="54"/>
  <c r="I17" i="54"/>
  <c r="I16" i="54"/>
  <c r="I15" i="54"/>
  <c r="O14" i="54"/>
  <c r="L14" i="54"/>
  <c r="O13" i="54"/>
  <c r="M13" i="54"/>
  <c r="M14" i="54" s="1"/>
  <c r="L13" i="54"/>
  <c r="O12" i="54"/>
  <c r="M12" i="54"/>
  <c r="L12" i="54"/>
  <c r="O11" i="54"/>
  <c r="M11" i="54"/>
  <c r="L11" i="54"/>
  <c r="A2" i="54"/>
  <c r="I49" i="53"/>
  <c r="I48" i="53"/>
  <c r="I47" i="53"/>
  <c r="I46" i="53"/>
  <c r="I45" i="53"/>
  <c r="I44" i="53"/>
  <c r="I43" i="53"/>
  <c r="I42" i="53"/>
  <c r="I41" i="53"/>
  <c r="I40" i="53"/>
  <c r="I39" i="53"/>
  <c r="I38" i="53"/>
  <c r="I37" i="53"/>
  <c r="I36" i="53"/>
  <c r="I35" i="53"/>
  <c r="I34" i="53"/>
  <c r="I33" i="53"/>
  <c r="I32" i="53"/>
  <c r="I31" i="53"/>
  <c r="I30" i="53"/>
  <c r="I29" i="53"/>
  <c r="I28" i="53"/>
  <c r="I27" i="53"/>
  <c r="I26" i="53"/>
  <c r="I25" i="53"/>
  <c r="I24" i="53"/>
  <c r="I23" i="53"/>
  <c r="I22" i="53"/>
  <c r="I21" i="53"/>
  <c r="I20" i="53"/>
  <c r="I19" i="53"/>
  <c r="I18" i="53"/>
  <c r="I17" i="53"/>
  <c r="I16" i="53"/>
  <c r="I15" i="53"/>
  <c r="O13" i="53"/>
  <c r="L13" i="53"/>
  <c r="O12" i="53"/>
  <c r="M12" i="53"/>
  <c r="M13" i="53" s="1"/>
  <c r="L12" i="53"/>
  <c r="M11" i="53"/>
  <c r="D5" i="53"/>
  <c r="A2" i="53"/>
  <c r="I98" i="52"/>
  <c r="I97" i="52"/>
  <c r="I96" i="52"/>
  <c r="I95" i="52"/>
  <c r="I94" i="52"/>
  <c r="I93" i="52"/>
  <c r="I92" i="52"/>
  <c r="I91" i="52"/>
  <c r="I90" i="52"/>
  <c r="I89" i="52"/>
  <c r="I88" i="52"/>
  <c r="I87" i="52"/>
  <c r="I86" i="52"/>
  <c r="I85" i="52"/>
  <c r="I84" i="52"/>
  <c r="I83" i="52"/>
  <c r="I82" i="52"/>
  <c r="I81" i="52"/>
  <c r="I80" i="52"/>
  <c r="I79" i="52"/>
  <c r="I78" i="52"/>
  <c r="I77" i="52"/>
  <c r="I76" i="52"/>
  <c r="I75" i="52"/>
  <c r="I74" i="52"/>
  <c r="I73" i="52"/>
  <c r="I72" i="52"/>
  <c r="I71" i="52"/>
  <c r="I70" i="52"/>
  <c r="I69" i="52"/>
  <c r="I68" i="52"/>
  <c r="I67" i="52"/>
  <c r="I66" i="52"/>
  <c r="I65" i="52"/>
  <c r="I64" i="52"/>
  <c r="I63" i="52"/>
  <c r="I62" i="52"/>
  <c r="I61" i="52"/>
  <c r="I60" i="52"/>
  <c r="I59" i="52"/>
  <c r="I58" i="52"/>
  <c r="I57" i="52"/>
  <c r="I56" i="52"/>
  <c r="I55" i="52"/>
  <c r="I54" i="52"/>
  <c r="I53" i="52"/>
  <c r="I52" i="52"/>
  <c r="O41" i="52"/>
  <c r="M41" i="52"/>
  <c r="L41" i="52"/>
  <c r="O40" i="52"/>
  <c r="M40" i="52"/>
  <c r="L40" i="52"/>
  <c r="O39" i="52"/>
  <c r="M39" i="52"/>
  <c r="L39" i="52"/>
  <c r="O38" i="52"/>
  <c r="M38" i="52"/>
  <c r="L38" i="52"/>
  <c r="O37" i="52"/>
  <c r="M37" i="52"/>
  <c r="L37" i="52"/>
  <c r="O36" i="52"/>
  <c r="M36" i="52"/>
  <c r="L36" i="52"/>
  <c r="O35" i="52"/>
  <c r="M35" i="52"/>
  <c r="L35" i="52"/>
  <c r="O34" i="52"/>
  <c r="M34" i="52"/>
  <c r="L34" i="52"/>
  <c r="O33" i="52"/>
  <c r="M33" i="52"/>
  <c r="L33" i="52"/>
  <c r="O32" i="52"/>
  <c r="M32" i="52"/>
  <c r="L32" i="52"/>
  <c r="O31" i="52"/>
  <c r="M31" i="52"/>
  <c r="L31" i="52"/>
  <c r="O30" i="52"/>
  <c r="M30" i="52"/>
  <c r="L30" i="52"/>
  <c r="O29" i="52"/>
  <c r="M29" i="52"/>
  <c r="L29" i="52"/>
  <c r="O28" i="52"/>
  <c r="M28" i="52"/>
  <c r="L28" i="52"/>
  <c r="O27" i="52"/>
  <c r="M27" i="52"/>
  <c r="L27" i="52"/>
  <c r="O26" i="52"/>
  <c r="M26" i="52"/>
  <c r="L26" i="52"/>
  <c r="O25" i="52"/>
  <c r="M25" i="52"/>
  <c r="L25" i="52"/>
  <c r="O24" i="52"/>
  <c r="M24" i="52"/>
  <c r="L24" i="52"/>
  <c r="O23" i="52"/>
  <c r="M23" i="52"/>
  <c r="L23" i="52"/>
  <c r="O22" i="52"/>
  <c r="M22" i="52"/>
  <c r="L22" i="52"/>
  <c r="O21" i="52"/>
  <c r="M21" i="52"/>
  <c r="L21" i="52"/>
  <c r="O20" i="52"/>
  <c r="M20" i="52"/>
  <c r="L20" i="52"/>
  <c r="O19" i="52"/>
  <c r="M19" i="52"/>
  <c r="L19" i="52"/>
  <c r="O18" i="52"/>
  <c r="M18" i="52"/>
  <c r="L18" i="52"/>
  <c r="O17" i="52"/>
  <c r="M17" i="52"/>
  <c r="L17" i="52"/>
  <c r="O16" i="52"/>
  <c r="M16" i="52"/>
  <c r="L16" i="52"/>
  <c r="O15" i="52"/>
  <c r="M15" i="52"/>
  <c r="L15" i="52"/>
  <c r="M14" i="52"/>
  <c r="L14" i="52"/>
  <c r="O13" i="52"/>
  <c r="M13" i="52"/>
  <c r="L13" i="52"/>
  <c r="O12" i="52"/>
  <c r="M12" i="52"/>
  <c r="L12" i="52"/>
  <c r="M11" i="52"/>
  <c r="L11" i="52"/>
  <c r="A2" i="52"/>
  <c r="I78" i="51"/>
  <c r="I77" i="51"/>
  <c r="I76" i="51"/>
  <c r="I75" i="51"/>
  <c r="I74" i="51"/>
  <c r="I73" i="51"/>
  <c r="I72" i="51"/>
  <c r="I71" i="51"/>
  <c r="I70" i="51"/>
  <c r="I69" i="51"/>
  <c r="I68" i="51"/>
  <c r="I67" i="51"/>
  <c r="I66" i="51"/>
  <c r="I65" i="51"/>
  <c r="I64" i="51"/>
  <c r="I63" i="51"/>
  <c r="I62" i="51"/>
  <c r="I61" i="51"/>
  <c r="I60" i="51"/>
  <c r="I59" i="51"/>
  <c r="I58" i="51"/>
  <c r="I57" i="51"/>
  <c r="I56" i="51"/>
  <c r="I55" i="51"/>
  <c r="I54" i="51"/>
  <c r="I53" i="51"/>
  <c r="I52" i="51"/>
  <c r="I51" i="51"/>
  <c r="O40" i="51"/>
  <c r="M40" i="51"/>
  <c r="L40" i="51"/>
  <c r="O39" i="51"/>
  <c r="M39" i="51"/>
  <c r="L39" i="51"/>
  <c r="O38" i="51"/>
  <c r="M38" i="51"/>
  <c r="L38" i="51"/>
  <c r="O37" i="51"/>
  <c r="M37" i="51"/>
  <c r="L37" i="51"/>
  <c r="O36" i="51"/>
  <c r="M36" i="51"/>
  <c r="L36" i="51"/>
  <c r="M35" i="51"/>
  <c r="L35" i="51"/>
  <c r="O34" i="51"/>
  <c r="M34" i="51"/>
  <c r="L34" i="51"/>
  <c r="O33" i="51"/>
  <c r="M33" i="51"/>
  <c r="L33" i="51"/>
  <c r="O32" i="51"/>
  <c r="M32" i="51"/>
  <c r="L32" i="51"/>
  <c r="O31" i="51"/>
  <c r="M31" i="51"/>
  <c r="L31" i="51"/>
  <c r="O30" i="51"/>
  <c r="M30" i="51"/>
  <c r="L30" i="51"/>
  <c r="O29" i="51"/>
  <c r="M29" i="51"/>
  <c r="L29" i="51"/>
  <c r="O28" i="51"/>
  <c r="M28" i="51"/>
  <c r="L28" i="51"/>
  <c r="O27" i="51"/>
  <c r="M27" i="51"/>
  <c r="L27" i="51"/>
  <c r="O26" i="51"/>
  <c r="M26" i="51"/>
  <c r="L26" i="51"/>
  <c r="O25" i="51"/>
  <c r="M25" i="51"/>
  <c r="L25" i="51"/>
  <c r="O24" i="51"/>
  <c r="M24" i="51"/>
  <c r="L24" i="51"/>
  <c r="O23" i="51"/>
  <c r="M23" i="51"/>
  <c r="L23" i="51"/>
  <c r="O22" i="51"/>
  <c r="M22" i="51"/>
  <c r="L22" i="51"/>
  <c r="O21" i="51"/>
  <c r="M21" i="51"/>
  <c r="L21" i="51"/>
  <c r="O19" i="51"/>
  <c r="M19" i="51"/>
  <c r="L19" i="51"/>
  <c r="O17" i="51"/>
  <c r="M17" i="51"/>
  <c r="L17" i="51"/>
  <c r="O16" i="51"/>
  <c r="M16" i="51"/>
  <c r="L16" i="51"/>
  <c r="O15" i="51"/>
  <c r="M15" i="51"/>
  <c r="L15" i="51"/>
  <c r="O14" i="51"/>
  <c r="M14" i="51"/>
  <c r="L14" i="51"/>
  <c r="O13" i="51"/>
  <c r="M13" i="51"/>
  <c r="L13" i="51"/>
  <c r="O12" i="51"/>
  <c r="M12" i="51"/>
  <c r="L12" i="51"/>
  <c r="O11" i="51"/>
  <c r="M11" i="51"/>
  <c r="L11" i="51"/>
  <c r="D5" i="51"/>
  <c r="A2" i="51"/>
  <c r="I65" i="50"/>
  <c r="I64" i="50"/>
  <c r="I63" i="50"/>
  <c r="I62" i="50"/>
  <c r="I61" i="50"/>
  <c r="I60" i="50"/>
  <c r="I59" i="50"/>
  <c r="I58" i="50"/>
  <c r="I57" i="50"/>
  <c r="I56" i="50"/>
  <c r="I55" i="50"/>
  <c r="I54" i="50"/>
  <c r="I53" i="50"/>
  <c r="I52" i="50"/>
  <c r="I51" i="50"/>
  <c r="I50" i="50"/>
  <c r="I49" i="50"/>
  <c r="I48" i="50"/>
  <c r="I47" i="50"/>
  <c r="I46" i="50"/>
  <c r="I45" i="50"/>
  <c r="I44" i="50"/>
  <c r="I43" i="50"/>
  <c r="I42" i="50"/>
  <c r="I41" i="50"/>
  <c r="I40" i="50"/>
  <c r="I39" i="50"/>
  <c r="I38" i="50"/>
  <c r="I37" i="50"/>
  <c r="I36" i="50"/>
  <c r="I35" i="50"/>
  <c r="I34" i="50"/>
  <c r="I33" i="50"/>
  <c r="I32" i="50"/>
  <c r="I31" i="50"/>
  <c r="I30" i="50"/>
  <c r="I29" i="50"/>
  <c r="I28" i="50"/>
  <c r="I27" i="50"/>
  <c r="I26" i="50"/>
  <c r="I25" i="50"/>
  <c r="I24" i="50"/>
  <c r="I23" i="50"/>
  <c r="I22" i="50"/>
  <c r="I21" i="50"/>
  <c r="I20" i="50"/>
  <c r="O18" i="50"/>
  <c r="M18" i="50"/>
  <c r="L18" i="50"/>
  <c r="O17" i="50"/>
  <c r="M17" i="50"/>
  <c r="L17" i="50"/>
  <c r="O16" i="50"/>
  <c r="M16" i="50"/>
  <c r="L16" i="50"/>
  <c r="O15" i="50"/>
  <c r="M15" i="50"/>
  <c r="L15" i="50"/>
  <c r="O14" i="50"/>
  <c r="M14" i="50"/>
  <c r="L14" i="50"/>
  <c r="O13" i="50"/>
  <c r="M13" i="50"/>
  <c r="L13" i="50"/>
  <c r="O12" i="50"/>
  <c r="M12" i="50"/>
  <c r="L12" i="50"/>
  <c r="O11" i="50"/>
  <c r="M11" i="50"/>
  <c r="L11" i="50"/>
  <c r="A2" i="50"/>
  <c r="I59" i="49"/>
  <c r="I58" i="49"/>
  <c r="I57" i="49"/>
  <c r="I56" i="49"/>
  <c r="I55" i="49"/>
  <c r="I54" i="49"/>
  <c r="I53" i="49"/>
  <c r="I52" i="49"/>
  <c r="I51" i="49"/>
  <c r="I50" i="49"/>
  <c r="I49" i="49"/>
  <c r="I48" i="49"/>
  <c r="I47" i="49"/>
  <c r="I46" i="49"/>
  <c r="I45" i="49"/>
  <c r="I44" i="49"/>
  <c r="I43" i="49"/>
  <c r="I42" i="49"/>
  <c r="I41" i="49"/>
  <c r="I40" i="49"/>
  <c r="I39" i="49"/>
  <c r="I38" i="49"/>
  <c r="I37" i="49"/>
  <c r="I36" i="49"/>
  <c r="I35" i="49"/>
  <c r="I34" i="49"/>
  <c r="I33" i="49"/>
  <c r="I32" i="49"/>
  <c r="I31" i="49"/>
  <c r="I30" i="49"/>
  <c r="I29" i="49"/>
  <c r="I28" i="49"/>
  <c r="I27" i="49"/>
  <c r="I26" i="49"/>
  <c r="I25" i="49"/>
  <c r="I24" i="49"/>
  <c r="O20" i="49"/>
  <c r="M20" i="49"/>
  <c r="L20" i="49"/>
  <c r="O19" i="49"/>
  <c r="M19" i="49"/>
  <c r="L19" i="49"/>
  <c r="O18" i="49"/>
  <c r="M18" i="49"/>
  <c r="L18" i="49"/>
  <c r="O17" i="49"/>
  <c r="M17" i="49"/>
  <c r="L17" i="49"/>
  <c r="O16" i="49"/>
  <c r="M16" i="49"/>
  <c r="L16" i="49"/>
  <c r="O15" i="49"/>
  <c r="M15" i="49"/>
  <c r="L15" i="49"/>
  <c r="O14" i="49"/>
  <c r="M14" i="49"/>
  <c r="L14" i="49"/>
  <c r="O13" i="49"/>
  <c r="M13" i="49"/>
  <c r="L13" i="49"/>
  <c r="O12" i="49"/>
  <c r="M12" i="49"/>
  <c r="L12" i="49"/>
  <c r="O11" i="49"/>
  <c r="M11" i="49"/>
  <c r="L11" i="49"/>
  <c r="D5" i="49"/>
  <c r="A2" i="49"/>
  <c r="I76" i="48"/>
  <c r="I75" i="48"/>
  <c r="I74" i="48"/>
  <c r="I73" i="48"/>
  <c r="I72" i="48"/>
  <c r="I71" i="48"/>
  <c r="I70" i="48"/>
  <c r="I69" i="48"/>
  <c r="I68" i="48"/>
  <c r="I67" i="48"/>
  <c r="I66" i="48"/>
  <c r="I65" i="48"/>
  <c r="I64" i="48"/>
  <c r="I63" i="48"/>
  <c r="I62" i="48"/>
  <c r="I61" i="48"/>
  <c r="I60" i="48"/>
  <c r="I59" i="48"/>
  <c r="I58" i="48"/>
  <c r="I57" i="48"/>
  <c r="I56" i="48"/>
  <c r="I55" i="48"/>
  <c r="I54" i="48"/>
  <c r="I53" i="48"/>
  <c r="I52" i="48"/>
  <c r="I51" i="48"/>
  <c r="I50" i="48"/>
  <c r="I49" i="48"/>
  <c r="I48" i="48"/>
  <c r="I47" i="48"/>
  <c r="I46" i="48"/>
  <c r="I45" i="48"/>
  <c r="I44" i="48"/>
  <c r="I43" i="48"/>
  <c r="I42" i="48"/>
  <c r="I41" i="48"/>
  <c r="I40" i="48"/>
  <c r="I39" i="48"/>
  <c r="I38" i="48"/>
  <c r="I37" i="48"/>
  <c r="M24" i="48"/>
  <c r="L24" i="48"/>
  <c r="O23" i="48"/>
  <c r="M23" i="48"/>
  <c r="L23" i="48"/>
  <c r="M22" i="48"/>
  <c r="L22" i="48"/>
  <c r="O21" i="48"/>
  <c r="M21" i="48"/>
  <c r="L21" i="48"/>
  <c r="M20" i="48"/>
  <c r="L20" i="48"/>
  <c r="O19" i="48"/>
  <c r="M19" i="48"/>
  <c r="L19" i="48"/>
  <c r="O18" i="48"/>
  <c r="M18" i="48"/>
  <c r="L18" i="48"/>
  <c r="O17" i="48"/>
  <c r="M17" i="48"/>
  <c r="L17" i="48"/>
  <c r="O16" i="48"/>
  <c r="M16" i="48"/>
  <c r="L16" i="48"/>
  <c r="O15" i="48"/>
  <c r="M15" i="48"/>
  <c r="L15" i="48"/>
  <c r="O14" i="48"/>
  <c r="M14" i="48"/>
  <c r="L14" i="48"/>
  <c r="M13" i="48"/>
  <c r="L13" i="48"/>
  <c r="M12" i="48"/>
  <c r="L12" i="48"/>
  <c r="M11" i="48"/>
  <c r="L11" i="48"/>
  <c r="A2" i="48"/>
  <c r="I56" i="47"/>
  <c r="I55" i="47"/>
  <c r="I54" i="47"/>
  <c r="I53" i="47"/>
  <c r="I52" i="47"/>
  <c r="I51" i="47"/>
  <c r="I50" i="47"/>
  <c r="I49" i="47"/>
  <c r="I48" i="47"/>
  <c r="I47" i="47"/>
  <c r="I46" i="47"/>
  <c r="I45" i="47"/>
  <c r="I44" i="47"/>
  <c r="I43" i="47"/>
  <c r="I42" i="47"/>
  <c r="I41" i="47"/>
  <c r="I40" i="47"/>
  <c r="I39" i="47"/>
  <c r="I38" i="47"/>
  <c r="I37" i="47"/>
  <c r="I36" i="47"/>
  <c r="I35" i="47"/>
  <c r="I34" i="47"/>
  <c r="I33" i="47"/>
  <c r="I32" i="47"/>
  <c r="O22" i="47"/>
  <c r="M22" i="47"/>
  <c r="L22" i="47"/>
  <c r="M21" i="47"/>
  <c r="L21" i="47"/>
  <c r="M20" i="47"/>
  <c r="L20" i="47"/>
  <c r="M19" i="47"/>
  <c r="L19" i="47"/>
  <c r="O18" i="47"/>
  <c r="M18" i="47"/>
  <c r="L18" i="47"/>
  <c r="O17" i="47"/>
  <c r="M17" i="47"/>
  <c r="L17" i="47"/>
  <c r="O16" i="47"/>
  <c r="L16" i="47"/>
  <c r="O15" i="47"/>
  <c r="M15" i="47"/>
  <c r="L15" i="47"/>
  <c r="O14" i="47"/>
  <c r="M14" i="47"/>
  <c r="L14" i="47"/>
  <c r="M13" i="47"/>
  <c r="L13" i="47"/>
  <c r="M12" i="47"/>
  <c r="L12" i="47"/>
  <c r="M11" i="47"/>
  <c r="L11" i="47"/>
  <c r="D5" i="47"/>
  <c r="A2" i="47"/>
  <c r="O12" i="46"/>
  <c r="O13" i="46"/>
  <c r="O14" i="46"/>
  <c r="O15" i="46"/>
  <c r="O16" i="46"/>
  <c r="O17" i="46"/>
  <c r="O18" i="46"/>
  <c r="O19" i="46"/>
  <c r="O20" i="46"/>
  <c r="O21" i="46"/>
  <c r="O22" i="46"/>
  <c r="O23" i="46"/>
  <c r="O24" i="46"/>
  <c r="O26" i="46"/>
  <c r="O27" i="46"/>
  <c r="O28" i="46"/>
  <c r="O31" i="46"/>
  <c r="O38" i="46"/>
  <c r="O45" i="46"/>
  <c r="O48" i="46"/>
  <c r="O51" i="46"/>
  <c r="O52" i="46"/>
  <c r="O54" i="46"/>
  <c r="O62" i="46"/>
  <c r="O75" i="46"/>
  <c r="O76" i="46"/>
  <c r="O77" i="46"/>
  <c r="O83" i="46"/>
  <c r="O91" i="46"/>
  <c r="O11" i="46"/>
  <c r="M12" i="46"/>
  <c r="M13" i="46"/>
  <c r="M14" i="46"/>
  <c r="M15" i="46"/>
  <c r="M16" i="46"/>
  <c r="M17" i="46"/>
  <c r="M18" i="46"/>
  <c r="M19" i="46"/>
  <c r="M20" i="46"/>
  <c r="M21" i="46"/>
  <c r="M22" i="46"/>
  <c r="M23" i="46"/>
  <c r="M24" i="46"/>
  <c r="M25" i="46"/>
  <c r="M26" i="46"/>
  <c r="M27" i="46"/>
  <c r="M28" i="46"/>
  <c r="M29" i="46"/>
  <c r="M30" i="46"/>
  <c r="M31" i="46"/>
  <c r="M32" i="46"/>
  <c r="M33" i="46"/>
  <c r="M34" i="46"/>
  <c r="M35" i="46"/>
  <c r="M36" i="46"/>
  <c r="M37" i="46"/>
  <c r="M38" i="46"/>
  <c r="M39" i="46"/>
  <c r="M40" i="46"/>
  <c r="M41" i="46"/>
  <c r="M42" i="46"/>
  <c r="M43" i="46"/>
  <c r="M44" i="46"/>
  <c r="M45" i="46"/>
  <c r="M46" i="46"/>
  <c r="M47" i="46"/>
  <c r="M48" i="46"/>
  <c r="M49" i="46"/>
  <c r="M50" i="46"/>
  <c r="M51" i="46"/>
  <c r="M52" i="46"/>
  <c r="M53" i="46"/>
  <c r="M54" i="46"/>
  <c r="M55" i="46"/>
  <c r="M56" i="46"/>
  <c r="M57" i="46"/>
  <c r="M58" i="46"/>
  <c r="M59" i="46"/>
  <c r="M60" i="46"/>
  <c r="M61" i="46"/>
  <c r="M62" i="46"/>
  <c r="M63" i="46"/>
  <c r="M64" i="46"/>
  <c r="M65" i="46"/>
  <c r="M66" i="46"/>
  <c r="M67" i="46"/>
  <c r="M68" i="46"/>
  <c r="M69" i="46"/>
  <c r="M70" i="46"/>
  <c r="M71" i="46"/>
  <c r="M72" i="46"/>
  <c r="M73" i="46"/>
  <c r="M74" i="46"/>
  <c r="M75" i="46"/>
  <c r="M76" i="46"/>
  <c r="M77" i="46"/>
  <c r="M78" i="46"/>
  <c r="M79" i="46"/>
  <c r="M80" i="46"/>
  <c r="M81" i="46"/>
  <c r="M82" i="46"/>
  <c r="M83" i="46"/>
  <c r="M84" i="46"/>
  <c r="M85" i="46"/>
  <c r="M86" i="46"/>
  <c r="M87" i="46"/>
  <c r="M88" i="46"/>
  <c r="M89" i="46"/>
  <c r="M90" i="46"/>
  <c r="M91" i="46"/>
  <c r="M92" i="46"/>
  <c r="M93" i="46"/>
  <c r="M94" i="46"/>
  <c r="M95" i="46"/>
  <c r="M96" i="46"/>
  <c r="M97" i="46"/>
  <c r="M98" i="46"/>
  <c r="M11" i="46"/>
  <c r="L97" i="46"/>
  <c r="L98" i="46"/>
  <c r="I287" i="46"/>
  <c r="I286" i="46"/>
  <c r="I285" i="46"/>
  <c r="I284" i="46"/>
  <c r="I283" i="46"/>
  <c r="I282" i="46"/>
  <c r="I281" i="46"/>
  <c r="I280" i="46"/>
  <c r="I279" i="46"/>
  <c r="I278" i="46"/>
  <c r="I277" i="46"/>
  <c r="I276" i="46"/>
  <c r="I275" i="46"/>
  <c r="I274" i="46"/>
  <c r="I273" i="46"/>
  <c r="I272" i="46"/>
  <c r="I271" i="46"/>
  <c r="I270" i="46"/>
  <c r="I269" i="46"/>
  <c r="I268" i="46"/>
  <c r="I267" i="46"/>
  <c r="I266" i="46"/>
  <c r="I265" i="46"/>
  <c r="I264" i="46"/>
  <c r="I263" i="46"/>
  <c r="I262" i="46"/>
  <c r="I261" i="46"/>
  <c r="I260" i="46"/>
  <c r="I259" i="46"/>
  <c r="I258" i="46"/>
  <c r="I257" i="46"/>
  <c r="I256" i="46"/>
  <c r="I255" i="46"/>
  <c r="I254" i="46"/>
  <c r="I253" i="46"/>
  <c r="I252" i="46"/>
  <c r="I251" i="46"/>
  <c r="I250" i="46"/>
  <c r="I249" i="46"/>
  <c r="I248" i="46"/>
  <c r="I247" i="46"/>
  <c r="I246" i="46"/>
  <c r="I245" i="46"/>
  <c r="I244" i="46"/>
  <c r="I243" i="46"/>
  <c r="I242" i="46"/>
  <c r="I241" i="46"/>
  <c r="I240" i="46"/>
  <c r="I239" i="46"/>
  <c r="I238" i="46"/>
  <c r="I237" i="46"/>
  <c r="I236" i="46"/>
  <c r="I235" i="46"/>
  <c r="I234" i="46"/>
  <c r="I233" i="46"/>
  <c r="I232" i="46"/>
  <c r="I231" i="46"/>
  <c r="I230" i="46"/>
  <c r="I229" i="46"/>
  <c r="I228" i="46"/>
  <c r="I227" i="46"/>
  <c r="I226" i="46"/>
  <c r="I225" i="46"/>
  <c r="I224" i="46"/>
  <c r="I223" i="46"/>
  <c r="I222" i="46"/>
  <c r="I221" i="46"/>
  <c r="I220" i="46"/>
  <c r="I219" i="46"/>
  <c r="I218" i="46"/>
  <c r="I217" i="46"/>
  <c r="I216" i="46"/>
  <c r="I215" i="46"/>
  <c r="I214" i="46"/>
  <c r="I213" i="46"/>
  <c r="I212" i="46"/>
  <c r="I211" i="46"/>
  <c r="I210" i="46"/>
  <c r="I209" i="46"/>
  <c r="I208" i="46"/>
  <c r="I207" i="46"/>
  <c r="I206" i="46"/>
  <c r="I205" i="46"/>
  <c r="I204" i="46"/>
  <c r="I203" i="46"/>
  <c r="I202" i="46"/>
  <c r="I201" i="46"/>
  <c r="I200" i="46"/>
  <c r="I199" i="46"/>
  <c r="I198" i="46"/>
  <c r="I197" i="46"/>
  <c r="I196" i="46"/>
  <c r="I195" i="46"/>
  <c r="I194" i="46"/>
  <c r="I193" i="46"/>
  <c r="I192" i="46"/>
  <c r="I191" i="46"/>
  <c r="I190" i="46"/>
  <c r="I189" i="46"/>
  <c r="I188" i="46"/>
  <c r="I187" i="46"/>
  <c r="I186" i="46"/>
  <c r="I185" i="46"/>
  <c r="I184" i="46"/>
  <c r="I183" i="46"/>
  <c r="I182" i="46"/>
  <c r="I181" i="46"/>
  <c r="I180" i="46"/>
  <c r="I179" i="46"/>
  <c r="I178" i="46"/>
  <c r="I177" i="46"/>
  <c r="I176" i="46"/>
  <c r="I175" i="46"/>
  <c r="I174" i="46"/>
  <c r="I173" i="46"/>
  <c r="I172" i="46"/>
  <c r="I171" i="46"/>
  <c r="I170" i="46"/>
  <c r="I169" i="46"/>
  <c r="I168" i="46"/>
  <c r="I167" i="46"/>
  <c r="I166" i="46"/>
  <c r="I165" i="46"/>
  <c r="I164" i="46"/>
  <c r="I163" i="46"/>
  <c r="I162" i="46"/>
  <c r="I161" i="46"/>
  <c r="I160" i="46"/>
  <c r="I159" i="46"/>
  <c r="I158" i="46"/>
  <c r="I157" i="46"/>
  <c r="I156" i="46"/>
  <c r="I155" i="46"/>
  <c r="I154" i="46"/>
  <c r="I153" i="46"/>
  <c r="I152" i="46"/>
  <c r="I151" i="46"/>
  <c r="I150" i="46"/>
  <c r="I149" i="46"/>
  <c r="I148" i="46"/>
  <c r="I147" i="46"/>
  <c r="I146" i="46"/>
  <c r="I145" i="46"/>
  <c r="I144" i="46"/>
  <c r="I143" i="46"/>
  <c r="I142" i="46"/>
  <c r="I141" i="46"/>
  <c r="I140" i="46"/>
  <c r="I139" i="46"/>
  <c r="I138" i="46"/>
  <c r="I137" i="46"/>
  <c r="I136" i="46"/>
  <c r="I135" i="46"/>
  <c r="I134" i="46"/>
  <c r="I133" i="46"/>
  <c r="I132" i="46"/>
  <c r="I131" i="46"/>
  <c r="I130" i="46"/>
  <c r="I129" i="46"/>
  <c r="I128" i="46"/>
  <c r="I127" i="46"/>
  <c r="I126" i="46"/>
  <c r="I125" i="46"/>
  <c r="I124" i="46"/>
  <c r="I123" i="46"/>
  <c r="L96" i="46"/>
  <c r="L95" i="46"/>
  <c r="L94" i="46"/>
  <c r="L93" i="46"/>
  <c r="L92" i="46"/>
  <c r="L91" i="46"/>
  <c r="L90" i="46"/>
  <c r="L89" i="46"/>
  <c r="L88" i="46"/>
  <c r="L87" i="46"/>
  <c r="L86" i="46"/>
  <c r="L85" i="46"/>
  <c r="L84" i="46"/>
  <c r="L83" i="46"/>
  <c r="L82" i="46"/>
  <c r="L81" i="46"/>
  <c r="L80" i="46"/>
  <c r="L79" i="46"/>
  <c r="L78" i="46"/>
  <c r="L77" i="46"/>
  <c r="L76" i="46"/>
  <c r="L75" i="46"/>
  <c r="L74" i="46"/>
  <c r="L73" i="46"/>
  <c r="L72" i="46"/>
  <c r="L71" i="46"/>
  <c r="L70" i="46"/>
  <c r="L69" i="46"/>
  <c r="L68" i="46"/>
  <c r="L67" i="46"/>
  <c r="L66" i="46"/>
  <c r="L65" i="46"/>
  <c r="L64" i="46"/>
  <c r="L63" i="46"/>
  <c r="L62" i="46"/>
  <c r="L61" i="46"/>
  <c r="L60" i="46"/>
  <c r="L59" i="46"/>
  <c r="L58" i="46"/>
  <c r="L57" i="46"/>
  <c r="L56" i="46"/>
  <c r="L55" i="46"/>
  <c r="L54" i="46"/>
  <c r="L53" i="46"/>
  <c r="L52" i="46"/>
  <c r="L51" i="46"/>
  <c r="L50" i="46"/>
  <c r="L49" i="46"/>
  <c r="L48" i="46"/>
  <c r="L47" i="46"/>
  <c r="L46" i="46"/>
  <c r="L45" i="46"/>
  <c r="L44" i="46"/>
  <c r="L43" i="46"/>
  <c r="L42" i="46"/>
  <c r="L41" i="46"/>
  <c r="L40" i="46"/>
  <c r="L39" i="46"/>
  <c r="L38" i="46"/>
  <c r="L37" i="46"/>
  <c r="L36" i="46"/>
  <c r="L35" i="46"/>
  <c r="L34" i="46"/>
  <c r="L33" i="46"/>
  <c r="L32" i="46"/>
  <c r="L31" i="46"/>
  <c r="L30" i="46"/>
  <c r="L29" i="46"/>
  <c r="L28" i="46"/>
  <c r="L27" i="46"/>
  <c r="L26" i="46"/>
  <c r="L25" i="46"/>
  <c r="L24" i="46"/>
  <c r="L23" i="46"/>
  <c r="L22" i="46"/>
  <c r="L21" i="46"/>
  <c r="L20" i="46"/>
  <c r="L19" i="46"/>
  <c r="L18" i="46"/>
  <c r="L17" i="46"/>
  <c r="L16" i="46"/>
  <c r="L15" i="46"/>
  <c r="L14" i="46"/>
  <c r="L13" i="46"/>
  <c r="L12" i="46"/>
  <c r="L11" i="46"/>
  <c r="A2" i="46"/>
  <c r="O11" i="12"/>
  <c r="O12" i="12"/>
  <c r="O14" i="12"/>
  <c r="O16" i="12"/>
  <c r="O18" i="12"/>
  <c r="O20" i="12"/>
  <c r="O21" i="12"/>
  <c r="O22" i="12"/>
  <c r="O24" i="12"/>
  <c r="O26" i="12"/>
  <c r="O37" i="12"/>
  <c r="O38" i="12"/>
  <c r="O41" i="12"/>
  <c r="O44" i="12"/>
  <c r="O45" i="12"/>
  <c r="O52" i="12"/>
  <c r="O54" i="12"/>
  <c r="O71" i="12"/>
  <c r="O72" i="12"/>
  <c r="O73" i="12"/>
  <c r="O74" i="12"/>
  <c r="O75" i="12"/>
  <c r="M83" i="12" l="1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3" i="12"/>
  <c r="M52" i="12"/>
  <c r="M51" i="12"/>
  <c r="M50" i="12"/>
  <c r="M49" i="12"/>
  <c r="M48" i="12"/>
  <c r="M47" i="12"/>
  <c r="M46" i="12"/>
  <c r="M45" i="12"/>
  <c r="M44" i="12"/>
  <c r="M43" i="12"/>
  <c r="M42" i="12"/>
  <c r="M41" i="12"/>
  <c r="M40" i="12"/>
  <c r="M39" i="12"/>
  <c r="M38" i="12"/>
  <c r="M37" i="12"/>
  <c r="M36" i="12"/>
  <c r="M35" i="12"/>
  <c r="M34" i="12"/>
  <c r="M33" i="12"/>
  <c r="M32" i="12"/>
  <c r="M31" i="12"/>
  <c r="M30" i="12"/>
  <c r="M29" i="12"/>
  <c r="M28" i="12"/>
  <c r="M27" i="12"/>
  <c r="M26" i="12"/>
  <c r="M25" i="12"/>
  <c r="M24" i="12"/>
  <c r="M23" i="12"/>
  <c r="M22" i="12"/>
  <c r="M21" i="12"/>
  <c r="M20" i="12"/>
  <c r="M19" i="12"/>
  <c r="M18" i="12"/>
  <c r="M17" i="12"/>
  <c r="M16" i="12"/>
  <c r="M15" i="12"/>
  <c r="M14" i="12"/>
  <c r="M13" i="12"/>
  <c r="M12" i="12"/>
  <c r="M11" i="12"/>
  <c r="D5" i="12" l="1"/>
  <c r="L12" i="12"/>
  <c r="L13" i="12"/>
  <c r="L14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11" i="12"/>
  <c r="I6" i="45" l="1"/>
  <c r="O107" i="46" s="1"/>
  <c r="I7" i="45"/>
  <c r="O110" i="46" s="1"/>
  <c r="I8" i="45"/>
  <c r="I9" i="45"/>
  <c r="O61" i="46" s="1"/>
  <c r="I10" i="45"/>
  <c r="O25" i="46" s="1"/>
  <c r="I11" i="45"/>
  <c r="O53" i="46" s="1"/>
  <c r="I12" i="45"/>
  <c r="I13" i="45"/>
  <c r="I14" i="45"/>
  <c r="O78" i="46" s="1"/>
  <c r="I15" i="45"/>
  <c r="I16" i="45"/>
  <c r="O114" i="46" s="1"/>
  <c r="I17" i="45"/>
  <c r="I18" i="45"/>
  <c r="I19" i="45"/>
  <c r="I20" i="45"/>
  <c r="I21" i="45"/>
  <c r="I22" i="45"/>
  <c r="I23" i="45"/>
  <c r="I24" i="45"/>
  <c r="O47" i="46" s="1"/>
  <c r="I25" i="45"/>
  <c r="I26" i="45"/>
  <c r="O27" i="48" s="1"/>
  <c r="I27" i="45"/>
  <c r="O24" i="62"/>
  <c r="O38" i="62"/>
  <c r="O94" i="46"/>
  <c r="I36" i="45"/>
  <c r="I37" i="45"/>
  <c r="O11" i="48" s="1"/>
  <c r="I38" i="45"/>
  <c r="O12" i="48" s="1"/>
  <c r="I39" i="45"/>
  <c r="O13" i="48" s="1"/>
  <c r="I40" i="45"/>
  <c r="I41" i="45"/>
  <c r="O50" i="46" s="1"/>
  <c r="I42" i="45"/>
  <c r="I43" i="45"/>
  <c r="I44" i="45"/>
  <c r="I45" i="45"/>
  <c r="I46" i="45"/>
  <c r="I47" i="45"/>
  <c r="I48" i="45"/>
  <c r="I49" i="45"/>
  <c r="I50" i="45"/>
  <c r="I51" i="45"/>
  <c r="I52" i="45"/>
  <c r="I53" i="45"/>
  <c r="I54" i="45"/>
  <c r="I55" i="45"/>
  <c r="I56" i="45"/>
  <c r="I57" i="45"/>
  <c r="I58" i="45"/>
  <c r="I59" i="45"/>
  <c r="I60" i="45"/>
  <c r="I61" i="45"/>
  <c r="I62" i="45"/>
  <c r="I63" i="45"/>
  <c r="I64" i="45"/>
  <c r="I65" i="45"/>
  <c r="I66" i="45"/>
  <c r="I67" i="45"/>
  <c r="I68" i="45"/>
  <c r="I69" i="45"/>
  <c r="I70" i="45"/>
  <c r="I71" i="45"/>
  <c r="I72" i="45"/>
  <c r="I73" i="45"/>
  <c r="I74" i="45"/>
  <c r="I75" i="45"/>
  <c r="I76" i="45"/>
  <c r="I77" i="45"/>
  <c r="I78" i="45"/>
  <c r="I79" i="45"/>
  <c r="I80" i="45"/>
  <c r="I81" i="45"/>
  <c r="I82" i="45"/>
  <c r="I83" i="45"/>
  <c r="I84" i="45"/>
  <c r="I85" i="45"/>
  <c r="I86" i="45"/>
  <c r="I87" i="45"/>
  <c r="I88" i="45"/>
  <c r="I89" i="45"/>
  <c r="I90" i="45"/>
  <c r="I91" i="45"/>
  <c r="I92" i="45"/>
  <c r="I93" i="45"/>
  <c r="I94" i="45"/>
  <c r="I95" i="45"/>
  <c r="I96" i="45"/>
  <c r="I97" i="45"/>
  <c r="I98" i="45"/>
  <c r="I99" i="45"/>
  <c r="I100" i="45"/>
  <c r="I101" i="45"/>
  <c r="I102" i="45"/>
  <c r="I103" i="45"/>
  <c r="I104" i="45"/>
  <c r="I105" i="45"/>
  <c r="I106" i="45"/>
  <c r="I107" i="45"/>
  <c r="I108" i="45"/>
  <c r="I109" i="45"/>
  <c r="I110" i="45"/>
  <c r="I111" i="45"/>
  <c r="I112" i="45"/>
  <c r="I113" i="45"/>
  <c r="I114" i="45"/>
  <c r="I115" i="45"/>
  <c r="I116" i="45"/>
  <c r="I117" i="45"/>
  <c r="I118" i="45"/>
  <c r="I119" i="45"/>
  <c r="I120" i="45"/>
  <c r="I121" i="45"/>
  <c r="I122" i="45"/>
  <c r="I123" i="45"/>
  <c r="I124" i="45"/>
  <c r="I125" i="45"/>
  <c r="I126" i="45"/>
  <c r="I127" i="45"/>
  <c r="I128" i="45"/>
  <c r="I129" i="45"/>
  <c r="I130" i="45"/>
  <c r="I131" i="45"/>
  <c r="I132" i="45"/>
  <c r="I133" i="45"/>
  <c r="I134" i="45"/>
  <c r="I135" i="45"/>
  <c r="I136" i="45"/>
  <c r="I137" i="45"/>
  <c r="I138" i="45"/>
  <c r="I139" i="45"/>
  <c r="I140" i="45"/>
  <c r="I141" i="45"/>
  <c r="I142" i="45"/>
  <c r="I143" i="45"/>
  <c r="I144" i="45"/>
  <c r="I145" i="45"/>
  <c r="I146" i="45"/>
  <c r="I147" i="45"/>
  <c r="I148" i="45"/>
  <c r="I149" i="45"/>
  <c r="I150" i="45"/>
  <c r="I151" i="45"/>
  <c r="I152" i="45"/>
  <c r="I153" i="45"/>
  <c r="I154" i="45"/>
  <c r="I155" i="45"/>
  <c r="I156" i="45"/>
  <c r="I157" i="45"/>
  <c r="I158" i="45"/>
  <c r="I159" i="45"/>
  <c r="I160" i="45"/>
  <c r="I161" i="45"/>
  <c r="I162" i="45"/>
  <c r="I163" i="45"/>
  <c r="I164" i="45"/>
  <c r="I165" i="45"/>
  <c r="I166" i="45"/>
  <c r="I167" i="45"/>
  <c r="I168" i="45"/>
  <c r="I169" i="45"/>
  <c r="I170" i="45"/>
  <c r="I171" i="45"/>
  <c r="I172" i="45"/>
  <c r="I173" i="45"/>
  <c r="I174" i="45"/>
  <c r="I175" i="45"/>
  <c r="I176" i="45"/>
  <c r="I177" i="45"/>
  <c r="I178" i="45"/>
  <c r="I179" i="45"/>
  <c r="I180" i="45"/>
  <c r="I181" i="45"/>
  <c r="I182" i="45"/>
  <c r="I183" i="45"/>
  <c r="I184" i="45"/>
  <c r="I185" i="45"/>
  <c r="I186" i="45"/>
  <c r="I187" i="45"/>
  <c r="I188" i="45"/>
  <c r="I189" i="45"/>
  <c r="I190" i="45"/>
  <c r="I191" i="45"/>
  <c r="I192" i="45"/>
  <c r="I193" i="45"/>
  <c r="I194" i="45"/>
  <c r="I195" i="45"/>
  <c r="I196" i="45"/>
  <c r="I197" i="45"/>
  <c r="I198" i="45"/>
  <c r="I199" i="45"/>
  <c r="I200" i="45"/>
  <c r="I201" i="45"/>
  <c r="I202" i="45"/>
  <c r="I203" i="45"/>
  <c r="I204" i="45"/>
  <c r="I205" i="45"/>
  <c r="I206" i="45"/>
  <c r="I207" i="45"/>
  <c r="I208" i="45"/>
  <c r="I209" i="45"/>
  <c r="I210" i="45"/>
  <c r="I211" i="45"/>
  <c r="I212" i="45"/>
  <c r="I213" i="45"/>
  <c r="I214" i="45"/>
  <c r="I215" i="45"/>
  <c r="I216" i="45"/>
  <c r="I217" i="45"/>
  <c r="I218" i="45"/>
  <c r="I219" i="45"/>
  <c r="I220" i="45"/>
  <c r="I221" i="45"/>
  <c r="I222" i="45"/>
  <c r="I223" i="45"/>
  <c r="I224" i="45"/>
  <c r="I225" i="45"/>
  <c r="I226" i="45"/>
  <c r="I227" i="45"/>
  <c r="I228" i="45"/>
  <c r="I229" i="45"/>
  <c r="I230" i="45"/>
  <c r="I231" i="45"/>
  <c r="O57" i="12"/>
  <c r="O63" i="12"/>
  <c r="O12" i="47"/>
  <c r="O13" i="47"/>
  <c r="O43" i="12"/>
  <c r="O15" i="58" l="1"/>
  <c r="O111" i="46"/>
  <c r="O68" i="46"/>
  <c r="O116" i="46"/>
  <c r="O84" i="46"/>
  <c r="O113" i="46"/>
  <c r="O80" i="46"/>
  <c r="O74" i="46"/>
  <c r="O79" i="46"/>
  <c r="O85" i="46"/>
  <c r="O29" i="62"/>
  <c r="O69" i="46"/>
  <c r="O15" i="62"/>
  <c r="O81" i="46"/>
  <c r="O56" i="46"/>
  <c r="O43" i="46"/>
  <c r="O58" i="46"/>
  <c r="O90" i="46"/>
  <c r="O13" i="56"/>
  <c r="O87" i="46"/>
  <c r="O24" i="56"/>
  <c r="O25" i="48"/>
  <c r="O11" i="52"/>
  <c r="O55" i="46"/>
  <c r="O36" i="62"/>
  <c r="O14" i="52"/>
  <c r="O93" i="46"/>
  <c r="O63" i="46"/>
  <c r="O13" i="58"/>
  <c r="O71" i="46"/>
  <c r="O16" i="58"/>
  <c r="O33" i="62"/>
  <c r="O22" i="48"/>
  <c r="O26" i="48"/>
  <c r="O88" i="46"/>
  <c r="O20" i="48"/>
  <c r="O89" i="46"/>
  <c r="O24" i="48"/>
  <c r="O20" i="56"/>
  <c r="O46" i="46"/>
  <c r="O17" i="56"/>
  <c r="O72" i="46"/>
  <c r="O64" i="46"/>
  <c r="O67" i="46"/>
  <c r="O32" i="62"/>
  <c r="O34" i="62"/>
  <c r="O59" i="46"/>
  <c r="O27" i="56"/>
  <c r="O36" i="46"/>
  <c r="O96" i="46"/>
  <c r="O42" i="46"/>
  <c r="O41" i="46"/>
  <c r="O37" i="46"/>
  <c r="O11" i="58"/>
  <c r="O70" i="46"/>
  <c r="O14" i="56"/>
  <c r="O65" i="46"/>
  <c r="O40" i="46"/>
  <c r="O35" i="46"/>
  <c r="O11" i="56"/>
  <c r="O15" i="56"/>
  <c r="O19" i="56"/>
  <c r="O82" i="46"/>
  <c r="O21" i="56"/>
  <c r="O86" i="46"/>
  <c r="O98" i="46"/>
  <c r="O22" i="56"/>
  <c r="O97" i="46"/>
  <c r="O16" i="56"/>
  <c r="O16" i="55"/>
  <c r="O62" i="12"/>
  <c r="O58" i="12"/>
  <c r="O15" i="55"/>
  <c r="O66" i="12"/>
  <c r="O11" i="55"/>
  <c r="O69" i="12"/>
  <c r="O61" i="12"/>
  <c r="O13" i="62"/>
  <c r="O25" i="56"/>
  <c r="O12" i="62"/>
  <c r="O23" i="56"/>
  <c r="O18" i="55"/>
  <c r="O11" i="47"/>
  <c r="O21" i="55"/>
  <c r="O51" i="12"/>
  <c r="O65" i="12"/>
  <c r="O38" i="61"/>
  <c r="O68" i="12"/>
  <c r="O45" i="61"/>
  <c r="O67" i="12"/>
  <c r="O95" i="46"/>
  <c r="O37" i="62"/>
  <c r="O35" i="62"/>
  <c r="O49" i="46"/>
  <c r="I4" i="45"/>
  <c r="O11" i="62" s="1"/>
  <c r="D4" i="45"/>
  <c r="D5" i="45"/>
  <c r="O39" i="12" s="1"/>
  <c r="D6" i="45"/>
  <c r="D7" i="45"/>
  <c r="O49" i="12" s="1"/>
  <c r="D8" i="45"/>
  <c r="D9" i="45"/>
  <c r="D10" i="45"/>
  <c r="O108" i="12" l="1"/>
  <c r="O64" i="12"/>
  <c r="O42" i="12"/>
  <c r="O50" i="12"/>
  <c r="O28" i="47"/>
  <c r="O104" i="12"/>
  <c r="O40" i="12"/>
  <c r="O107" i="12"/>
  <c r="O109" i="12"/>
  <c r="O105" i="12"/>
  <c r="O46" i="12"/>
  <c r="O106" i="12"/>
  <c r="O14" i="62"/>
  <c r="O86" i="12"/>
  <c r="O47" i="12"/>
  <c r="O48" i="12"/>
  <c r="O32" i="12"/>
  <c r="O66" i="46"/>
  <c r="O84" i="12"/>
  <c r="O85" i="12"/>
  <c r="O83" i="12"/>
  <c r="O31" i="12"/>
  <c r="O13" i="61"/>
  <c r="O19" i="47"/>
  <c r="O81" i="12"/>
  <c r="O20" i="47"/>
  <c r="O82" i="12"/>
  <c r="O13" i="12"/>
  <c r="O37" i="61"/>
  <c r="O23" i="47"/>
  <c r="O15" i="61"/>
  <c r="O76" i="12"/>
  <c r="O34" i="61"/>
  <c r="O28" i="12"/>
  <c r="O36" i="12"/>
  <c r="O80" i="12"/>
  <c r="O13" i="57"/>
  <c r="O78" i="12"/>
  <c r="O15" i="57"/>
  <c r="O29" i="12"/>
  <c r="O12" i="57"/>
  <c r="O11" i="57"/>
  <c r="O14" i="61"/>
  <c r="O77" i="12"/>
  <c r="O33" i="12"/>
  <c r="O35" i="12"/>
  <c r="O73" i="46"/>
  <c r="O60" i="12"/>
  <c r="O70" i="12"/>
  <c r="O55" i="12"/>
  <c r="O59" i="12"/>
  <c r="O12" i="61"/>
  <c r="O15" i="12"/>
  <c r="O56" i="12"/>
  <c r="O36" i="61"/>
  <c r="I3" i="45"/>
  <c r="D3" i="45"/>
  <c r="O35" i="51" s="1"/>
  <c r="O21" i="47" l="1"/>
  <c r="O29" i="46"/>
  <c r="O44" i="46"/>
  <c r="O34" i="12"/>
  <c r="O30" i="12"/>
  <c r="O25" i="12"/>
  <c r="O39" i="46"/>
  <c r="O57" i="46"/>
  <c r="O19" i="12"/>
  <c r="O34" i="46"/>
  <c r="O92" i="46"/>
  <c r="O79" i="12"/>
  <c r="O17" i="12"/>
  <c r="O60" i="46"/>
  <c r="O33" i="46"/>
  <c r="O23" i="12"/>
  <c r="O53" i="12"/>
  <c r="O32" i="46"/>
  <c r="O30" i="46"/>
  <c r="O27" i="12"/>
  <c r="O11" i="53"/>
  <c r="I11" i="17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A2" i="12"/>
  <c r="L4" i="63" l="1"/>
  <c r="L4" i="64"/>
  <c r="L4" i="62"/>
  <c r="L4" i="61"/>
  <c r="L4" i="60"/>
  <c r="L4" i="57"/>
  <c r="L4" i="56"/>
  <c r="L4" i="54"/>
  <c r="L4" i="48"/>
  <c r="L4" i="59"/>
  <c r="L4" i="55"/>
  <c r="L4" i="51"/>
  <c r="L4" i="50"/>
  <c r="L4" i="58"/>
  <c r="L4" i="49"/>
  <c r="L4" i="53"/>
  <c r="L4" i="52"/>
  <c r="L4" i="47"/>
  <c r="L4" i="46"/>
  <c r="L4" i="12"/>
  <c r="N110" i="12" s="1"/>
  <c r="N117" i="46" l="1"/>
  <c r="N119" i="46"/>
  <c r="N118" i="46"/>
  <c r="N40" i="61"/>
  <c r="N42" i="61"/>
  <c r="N43" i="61"/>
  <c r="N41" i="61"/>
  <c r="N115" i="46"/>
  <c r="N114" i="46"/>
  <c r="N116" i="46"/>
  <c r="N43" i="62"/>
  <c r="N42" i="62"/>
  <c r="N40" i="62"/>
  <c r="N41" i="62"/>
  <c r="N112" i="46"/>
  <c r="N110" i="46"/>
  <c r="N111" i="46"/>
  <c r="N113" i="46"/>
  <c r="N109" i="46"/>
  <c r="N108" i="46"/>
  <c r="N106" i="46"/>
  <c r="N107" i="46"/>
  <c r="N105" i="46"/>
  <c r="N88" i="12"/>
  <c r="N101" i="12"/>
  <c r="N96" i="12"/>
  <c r="N91" i="12"/>
  <c r="N107" i="12"/>
  <c r="N102" i="12"/>
  <c r="N89" i="12"/>
  <c r="N105" i="12"/>
  <c r="N100" i="12"/>
  <c r="N95" i="12"/>
  <c r="N90" i="12"/>
  <c r="N106" i="12"/>
  <c r="N93" i="12"/>
  <c r="N109" i="12"/>
  <c r="N104" i="12"/>
  <c r="N99" i="12"/>
  <c r="N94" i="12"/>
  <c r="N97" i="12"/>
  <c r="N92" i="12"/>
  <c r="N108" i="12"/>
  <c r="N103" i="12"/>
  <c r="N98" i="12"/>
  <c r="N101" i="46"/>
  <c r="N103" i="46"/>
  <c r="N104" i="46"/>
  <c r="N102" i="46"/>
  <c r="N42" i="52"/>
  <c r="N43" i="52"/>
  <c r="N84" i="12"/>
  <c r="N85" i="12"/>
  <c r="N86" i="12"/>
  <c r="N87" i="12"/>
  <c r="N46" i="61"/>
  <c r="N47" i="61"/>
  <c r="N99" i="46"/>
  <c r="N100" i="46"/>
  <c r="N23" i="47"/>
  <c r="N24" i="47"/>
  <c r="N25" i="48"/>
  <c r="N26" i="48"/>
  <c r="N27" i="48"/>
  <c r="N23" i="55"/>
  <c r="N24" i="55"/>
  <c r="N28" i="56"/>
  <c r="N27" i="56"/>
  <c r="N40" i="59"/>
  <c r="N37" i="59"/>
  <c r="N36" i="59"/>
  <c r="N34" i="59"/>
  <c r="N35" i="59"/>
  <c r="N38" i="59"/>
  <c r="N39" i="59"/>
  <c r="N21" i="49"/>
  <c r="N22" i="49"/>
  <c r="N11" i="64"/>
  <c r="N15" i="64"/>
  <c r="N14" i="64"/>
  <c r="N12" i="64"/>
  <c r="N16" i="64"/>
  <c r="N13" i="64"/>
  <c r="N19" i="50"/>
  <c r="N13" i="63"/>
  <c r="N11" i="63"/>
  <c r="N16" i="63"/>
  <c r="N14" i="63"/>
  <c r="N15" i="63"/>
  <c r="N12" i="63"/>
  <c r="N17" i="46"/>
  <c r="N33" i="46"/>
  <c r="N49" i="46"/>
  <c r="N65" i="46"/>
  <c r="N81" i="46"/>
  <c r="N93" i="46"/>
  <c r="N21" i="46"/>
  <c r="N37" i="46"/>
  <c r="N53" i="46"/>
  <c r="N69" i="46"/>
  <c r="N85" i="46"/>
  <c r="N11" i="46"/>
  <c r="N25" i="46"/>
  <c r="N41" i="46"/>
  <c r="N57" i="46"/>
  <c r="N73" i="46"/>
  <c r="N89" i="46"/>
  <c r="N13" i="46"/>
  <c r="N77" i="46"/>
  <c r="N29" i="46"/>
  <c r="N91" i="46"/>
  <c r="N45" i="46"/>
  <c r="N61" i="46"/>
  <c r="N16" i="46"/>
  <c r="N32" i="46"/>
  <c r="N48" i="46"/>
  <c r="N64" i="46"/>
  <c r="N80" i="46"/>
  <c r="N96" i="46"/>
  <c r="N26" i="46"/>
  <c r="N42" i="46"/>
  <c r="N58" i="46"/>
  <c r="N74" i="46"/>
  <c r="N97" i="46"/>
  <c r="N94" i="46"/>
  <c r="N23" i="46"/>
  <c r="N39" i="46"/>
  <c r="N55" i="46"/>
  <c r="N71" i="46"/>
  <c r="N87" i="46"/>
  <c r="N24" i="46"/>
  <c r="N40" i="46"/>
  <c r="N56" i="46"/>
  <c r="N72" i="46"/>
  <c r="N88" i="46"/>
  <c r="N18" i="46"/>
  <c r="N34" i="46"/>
  <c r="N50" i="46"/>
  <c r="N66" i="46"/>
  <c r="N82" i="46"/>
  <c r="N15" i="46"/>
  <c r="N31" i="46"/>
  <c r="N47" i="46"/>
  <c r="N63" i="46"/>
  <c r="N79" i="46"/>
  <c r="N98" i="46"/>
  <c r="N20" i="46"/>
  <c r="N52" i="46"/>
  <c r="N84" i="46"/>
  <c r="N30" i="46"/>
  <c r="N62" i="46"/>
  <c r="N27" i="46"/>
  <c r="N59" i="46"/>
  <c r="N95" i="46"/>
  <c r="N28" i="46"/>
  <c r="N60" i="46"/>
  <c r="N92" i="46"/>
  <c r="N38" i="46"/>
  <c r="N70" i="46"/>
  <c r="N90" i="46"/>
  <c r="N35" i="46"/>
  <c r="N67" i="46"/>
  <c r="N36" i="46"/>
  <c r="N68" i="46"/>
  <c r="N14" i="46"/>
  <c r="N46" i="46"/>
  <c r="N78" i="46"/>
  <c r="N43" i="46"/>
  <c r="N75" i="46"/>
  <c r="N12" i="46"/>
  <c r="N44" i="46"/>
  <c r="N76" i="46"/>
  <c r="N22" i="46"/>
  <c r="N54" i="46"/>
  <c r="N86" i="46"/>
  <c r="N19" i="46"/>
  <c r="N51" i="46"/>
  <c r="N83" i="46"/>
  <c r="N14" i="49"/>
  <c r="N18" i="49"/>
  <c r="N12" i="49"/>
  <c r="N16" i="49"/>
  <c r="N20" i="49"/>
  <c r="N11" i="49"/>
  <c r="N19" i="49"/>
  <c r="N13" i="49"/>
  <c r="N15" i="49"/>
  <c r="N17" i="49"/>
  <c r="N19" i="55"/>
  <c r="N15" i="55"/>
  <c r="N11" i="55"/>
  <c r="N21" i="55"/>
  <c r="N17" i="55"/>
  <c r="N13" i="55"/>
  <c r="N22" i="55"/>
  <c r="N14" i="55"/>
  <c r="N20" i="55"/>
  <c r="N12" i="55"/>
  <c r="N18" i="55"/>
  <c r="N16" i="55"/>
  <c r="N23" i="56"/>
  <c r="N19" i="56"/>
  <c r="N12" i="56"/>
  <c r="N14" i="56"/>
  <c r="N25" i="56"/>
  <c r="N21" i="56"/>
  <c r="N17" i="56"/>
  <c r="N15" i="56"/>
  <c r="N26" i="56"/>
  <c r="N18" i="56"/>
  <c r="N24" i="56"/>
  <c r="N16" i="56"/>
  <c r="N22" i="56"/>
  <c r="N13" i="56"/>
  <c r="N11" i="56"/>
  <c r="N20" i="56"/>
  <c r="N14" i="62"/>
  <c r="N22" i="62"/>
  <c r="N30" i="62"/>
  <c r="N38" i="62"/>
  <c r="N13" i="62"/>
  <c r="N21" i="62"/>
  <c r="N29" i="62"/>
  <c r="N37" i="62"/>
  <c r="N16" i="62"/>
  <c r="N24" i="62"/>
  <c r="N32" i="62"/>
  <c r="N15" i="62"/>
  <c r="N23" i="62"/>
  <c r="N31" i="62"/>
  <c r="N39" i="62"/>
  <c r="N18" i="62"/>
  <c r="N26" i="62"/>
  <c r="N34" i="62"/>
  <c r="N17" i="62"/>
  <c r="N25" i="62"/>
  <c r="N33" i="62"/>
  <c r="N12" i="62"/>
  <c r="N20" i="62"/>
  <c r="N28" i="62"/>
  <c r="N36" i="62"/>
  <c r="N11" i="62"/>
  <c r="N19" i="62"/>
  <c r="N27" i="62"/>
  <c r="N35" i="62"/>
  <c r="N21" i="47"/>
  <c r="N17" i="47"/>
  <c r="N13" i="47"/>
  <c r="N16" i="47"/>
  <c r="N19" i="47"/>
  <c r="N15" i="47"/>
  <c r="N11" i="47"/>
  <c r="N22" i="47"/>
  <c r="N18" i="47"/>
  <c r="N14" i="47"/>
  <c r="N20" i="47"/>
  <c r="N12" i="47"/>
  <c r="N16" i="58"/>
  <c r="N14" i="58"/>
  <c r="N18" i="58"/>
  <c r="N12" i="58"/>
  <c r="N11" i="58"/>
  <c r="N13" i="58"/>
  <c r="N15" i="58"/>
  <c r="N17" i="58"/>
  <c r="N31" i="59"/>
  <c r="N27" i="59"/>
  <c r="N23" i="59"/>
  <c r="N19" i="59"/>
  <c r="N15" i="59"/>
  <c r="N11" i="59"/>
  <c r="N33" i="59"/>
  <c r="N29" i="59"/>
  <c r="N25" i="59"/>
  <c r="N21" i="59"/>
  <c r="N17" i="59"/>
  <c r="N13" i="59"/>
  <c r="N30" i="59"/>
  <c r="N22" i="59"/>
  <c r="N14" i="59"/>
  <c r="N28" i="59"/>
  <c r="N20" i="59"/>
  <c r="N12" i="59"/>
  <c r="N26" i="59"/>
  <c r="N18" i="59"/>
  <c r="N32" i="59"/>
  <c r="N24" i="59"/>
  <c r="N16" i="59"/>
  <c r="N16" i="57"/>
  <c r="N12" i="57"/>
  <c r="N18" i="57"/>
  <c r="N14" i="57"/>
  <c r="N15" i="57"/>
  <c r="N13" i="57"/>
  <c r="N11" i="57"/>
  <c r="N17" i="57"/>
  <c r="N15" i="52"/>
  <c r="N38" i="52"/>
  <c r="N34" i="52"/>
  <c r="N30" i="52"/>
  <c r="N26" i="52"/>
  <c r="N22" i="52"/>
  <c r="N18" i="52"/>
  <c r="N14" i="52"/>
  <c r="N13" i="52"/>
  <c r="N40" i="52"/>
  <c r="N36" i="52"/>
  <c r="N32" i="52"/>
  <c r="N28" i="52"/>
  <c r="N24" i="52"/>
  <c r="N20" i="52"/>
  <c r="N16" i="52"/>
  <c r="N41" i="52"/>
  <c r="N33" i="52"/>
  <c r="N25" i="52"/>
  <c r="N17" i="52"/>
  <c r="N39" i="52"/>
  <c r="N31" i="52"/>
  <c r="N23" i="52"/>
  <c r="N12" i="52"/>
  <c r="N11" i="52"/>
  <c r="N37" i="52"/>
  <c r="N29" i="52"/>
  <c r="N21" i="52"/>
  <c r="N35" i="52"/>
  <c r="N27" i="52"/>
  <c r="N19" i="52"/>
  <c r="N11" i="50"/>
  <c r="N15" i="50"/>
  <c r="N13" i="50"/>
  <c r="N17" i="50"/>
  <c r="N12" i="50"/>
  <c r="N14" i="50"/>
  <c r="N16" i="50"/>
  <c r="N18" i="50"/>
  <c r="N21" i="48"/>
  <c r="N17" i="48"/>
  <c r="N13" i="48"/>
  <c r="N23" i="48"/>
  <c r="N19" i="48"/>
  <c r="N11" i="48"/>
  <c r="N15" i="48"/>
  <c r="N20" i="48"/>
  <c r="N14" i="48"/>
  <c r="N18" i="48"/>
  <c r="N24" i="48"/>
  <c r="N16" i="48"/>
  <c r="N22" i="48"/>
  <c r="N12" i="48"/>
  <c r="N46" i="60"/>
  <c r="N42" i="60"/>
  <c r="N38" i="60"/>
  <c r="N34" i="60"/>
  <c r="N30" i="60"/>
  <c r="N26" i="60"/>
  <c r="N22" i="60"/>
  <c r="N18" i="60"/>
  <c r="N13" i="60"/>
  <c r="N48" i="60"/>
  <c r="N44" i="60"/>
  <c r="N40" i="60"/>
  <c r="N36" i="60"/>
  <c r="N32" i="60"/>
  <c r="N28" i="60"/>
  <c r="N24" i="60"/>
  <c r="N20" i="60"/>
  <c r="N11" i="60"/>
  <c r="N15" i="60"/>
  <c r="N45" i="60"/>
  <c r="N37" i="60"/>
  <c r="N29" i="60"/>
  <c r="N21" i="60"/>
  <c r="N14" i="60"/>
  <c r="N43" i="60"/>
  <c r="N35" i="60"/>
  <c r="N27" i="60"/>
  <c r="N19" i="60"/>
  <c r="N16" i="60"/>
  <c r="N49" i="60"/>
  <c r="N41" i="60"/>
  <c r="N33" i="60"/>
  <c r="N25" i="60"/>
  <c r="N17" i="60"/>
  <c r="N47" i="60"/>
  <c r="N39" i="60"/>
  <c r="N31" i="60"/>
  <c r="N23" i="60"/>
  <c r="N12" i="60"/>
  <c r="N83" i="12"/>
  <c r="N63" i="12"/>
  <c r="N47" i="12"/>
  <c r="N31" i="12"/>
  <c r="N15" i="12"/>
  <c r="N70" i="12"/>
  <c r="N54" i="12"/>
  <c r="N38" i="12"/>
  <c r="N22" i="12"/>
  <c r="N73" i="12"/>
  <c r="N57" i="12"/>
  <c r="N41" i="12"/>
  <c r="N25" i="12"/>
  <c r="N80" i="12"/>
  <c r="N64" i="12"/>
  <c r="N48" i="12"/>
  <c r="N32" i="12"/>
  <c r="N16" i="12"/>
  <c r="N75" i="12"/>
  <c r="N59" i="12"/>
  <c r="N43" i="12"/>
  <c r="N27" i="12"/>
  <c r="N11" i="12"/>
  <c r="N82" i="12"/>
  <c r="N66" i="12"/>
  <c r="N50" i="12"/>
  <c r="N34" i="12"/>
  <c r="N18" i="12"/>
  <c r="N79" i="12"/>
  <c r="N69" i="12"/>
  <c r="N53" i="12"/>
  <c r="N37" i="12"/>
  <c r="N21" i="12"/>
  <c r="N76" i="12"/>
  <c r="N60" i="12"/>
  <c r="N44" i="12"/>
  <c r="N28" i="12"/>
  <c r="N12" i="12"/>
  <c r="N71" i="12"/>
  <c r="N55" i="12"/>
  <c r="N39" i="12"/>
  <c r="N23" i="12"/>
  <c r="N78" i="12"/>
  <c r="N62" i="12"/>
  <c r="N46" i="12"/>
  <c r="N30" i="12"/>
  <c r="N14" i="12"/>
  <c r="N81" i="12"/>
  <c r="N65" i="12"/>
  <c r="N49" i="12"/>
  <c r="N33" i="12"/>
  <c r="N17" i="12"/>
  <c r="N72" i="12"/>
  <c r="N56" i="12"/>
  <c r="N40" i="12"/>
  <c r="N24" i="12"/>
  <c r="N67" i="12"/>
  <c r="N51" i="12"/>
  <c r="N35" i="12"/>
  <c r="N19" i="12"/>
  <c r="N74" i="12"/>
  <c r="N58" i="12"/>
  <c r="N42" i="12"/>
  <c r="N26" i="12"/>
  <c r="N77" i="12"/>
  <c r="N61" i="12"/>
  <c r="N45" i="12"/>
  <c r="N29" i="12"/>
  <c r="N13" i="12"/>
  <c r="N68" i="12"/>
  <c r="N52" i="12"/>
  <c r="N36" i="12"/>
  <c r="N20" i="12"/>
  <c r="N12" i="53"/>
  <c r="N11" i="53"/>
  <c r="N13" i="53"/>
  <c r="N38" i="51"/>
  <c r="N34" i="51"/>
  <c r="N30" i="51"/>
  <c r="N26" i="51"/>
  <c r="N22" i="51"/>
  <c r="N14" i="51"/>
  <c r="N40" i="51"/>
  <c r="N36" i="51"/>
  <c r="N32" i="51"/>
  <c r="N28" i="51"/>
  <c r="N24" i="51"/>
  <c r="N16" i="51"/>
  <c r="N12" i="51"/>
  <c r="N33" i="51"/>
  <c r="N25" i="51"/>
  <c r="N17" i="51"/>
  <c r="N39" i="51"/>
  <c r="N31" i="51"/>
  <c r="N23" i="51"/>
  <c r="N15" i="51"/>
  <c r="N37" i="51"/>
  <c r="N29" i="51"/>
  <c r="N21" i="51"/>
  <c r="N13" i="51"/>
  <c r="N35" i="51"/>
  <c r="N27" i="51"/>
  <c r="N19" i="51"/>
  <c r="N11" i="51"/>
  <c r="N14" i="54"/>
  <c r="N12" i="54"/>
  <c r="N11" i="54"/>
  <c r="N13" i="54"/>
  <c r="N38" i="61"/>
  <c r="N34" i="61"/>
  <c r="N30" i="61"/>
  <c r="N26" i="61"/>
  <c r="N22" i="61"/>
  <c r="N18" i="61"/>
  <c r="N14" i="61"/>
  <c r="N45" i="61"/>
  <c r="N37" i="61"/>
  <c r="N33" i="61"/>
  <c r="N29" i="61"/>
  <c r="N25" i="61"/>
  <c r="N21" i="61"/>
  <c r="N17" i="61"/>
  <c r="N13" i="61"/>
  <c r="N44" i="61"/>
  <c r="N36" i="61"/>
  <c r="N32" i="61"/>
  <c r="N28" i="61"/>
  <c r="N24" i="61"/>
  <c r="N20" i="61"/>
  <c r="N16" i="61"/>
  <c r="N12" i="61"/>
  <c r="N39" i="61"/>
  <c r="N35" i="61"/>
  <c r="N31" i="61"/>
  <c r="N27" i="61"/>
  <c r="N23" i="61"/>
  <c r="N19" i="61"/>
  <c r="N15" i="61"/>
  <c r="N11" i="61"/>
</calcChain>
</file>

<file path=xl/comments1.xml><?xml version="1.0" encoding="utf-8"?>
<comments xmlns="http://schemas.openxmlformats.org/spreadsheetml/2006/main">
  <authors>
    <author>Jason Gow</author>
  </authors>
  <commentList>
    <comment ref="D2" authorId="0" shapeId="0">
      <text>
        <r>
          <rPr>
            <b/>
            <sz val="9"/>
            <color indexed="81"/>
            <rFont val="Tahoma"/>
            <family val="2"/>
          </rPr>
          <t>Jason Gow:</t>
        </r>
        <r>
          <rPr>
            <sz val="9"/>
            <color indexed="81"/>
            <rFont val="Tahoma"/>
            <family val="2"/>
          </rPr>
          <t xml:space="preserve">
add space to blanks to prevent vlookup from showing "0"</t>
        </r>
      </text>
    </comment>
    <comment ref="I2" authorId="0" shapeId="0">
      <text>
        <r>
          <rPr>
            <b/>
            <sz val="9"/>
            <color indexed="81"/>
            <rFont val="Tahoma"/>
            <family val="2"/>
          </rPr>
          <t>Jason Gow:</t>
        </r>
        <r>
          <rPr>
            <sz val="9"/>
            <color indexed="81"/>
            <rFont val="Tahoma"/>
            <family val="2"/>
          </rPr>
          <t xml:space="preserve">
add space to blanks to prevent vlookup from showing "0"</t>
        </r>
      </text>
    </comment>
  </commentList>
</comments>
</file>

<file path=xl/comments10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2.xml><?xml version="1.0" encoding="utf-8"?>
<comments xmlns="http://schemas.openxmlformats.org/spreadsheetml/2006/main">
  <authors>
    <author>Darlene Kehoe</author>
  </authors>
  <commentList>
    <comment ref="G1" authorId="0" shapeId="0">
      <text>
        <r>
          <rPr>
            <sz val="18"/>
            <color indexed="81"/>
            <rFont val="Tahoma"/>
            <family val="2"/>
          </rPr>
          <t>MAKE SURE NO SPACES IN COST CTR!! - screws up formulas on sheets - should be fixed going fwd (added "TRIM" to functions in Prior Yr template, just verify it worked) JJG</t>
        </r>
      </text>
    </comment>
  </commentList>
</comments>
</file>

<file path=xl/comments3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<sst xmlns="http://schemas.openxmlformats.org/spreadsheetml/2006/main" count="50836" uniqueCount="2374">
  <si>
    <t>Type</t>
  </si>
  <si>
    <t>Separator</t>
  </si>
  <si>
    <t>Organizational Set</t>
  </si>
  <si>
    <t>Fund</t>
  </si>
  <si>
    <t>Department</t>
  </si>
  <si>
    <t>Division</t>
  </si>
  <si>
    <t>Program</t>
  </si>
  <si>
    <t>SubProgram</t>
  </si>
  <si>
    <t>Account</t>
  </si>
  <si>
    <t>Description</t>
  </si>
  <si>
    <t>Adopted Budget</t>
  </si>
  <si>
    <t>Budget Amendments</t>
  </si>
  <si>
    <t>Amended Budget</t>
  </si>
  <si>
    <t>YTD Encumbrances</t>
  </si>
  <si>
    <t>YTD Transactions</t>
  </si>
  <si>
    <t>BalanceLeftTD</t>
  </si>
  <si>
    <t>Current Month</t>
  </si>
  <si>
    <t>REVENUE</t>
  </si>
  <si>
    <t>-</t>
  </si>
  <si>
    <t>301-31-000--</t>
  </si>
  <si>
    <t>301</t>
  </si>
  <si>
    <t>31</t>
  </si>
  <si>
    <t>000</t>
  </si>
  <si>
    <t/>
  </si>
  <si>
    <t>101-15-000--</t>
  </si>
  <si>
    <t>101</t>
  </si>
  <si>
    <t>15</t>
  </si>
  <si>
    <t>301-31-315-365-</t>
  </si>
  <si>
    <t>315</t>
  </si>
  <si>
    <t>4600_130</t>
  </si>
  <si>
    <t>Fees For Services Miscellaneous</t>
  </si>
  <si>
    <t>301-31-301-322-2013</t>
  </si>
  <si>
    <t>322</t>
  </si>
  <si>
    <t>4875_165</t>
  </si>
  <si>
    <t>Grant  Other Operating</t>
  </si>
  <si>
    <t xml:space="preserve">Interest / Investment  Income </t>
  </si>
  <si>
    <t>301-31-301-321-2013</t>
  </si>
  <si>
    <t>321</t>
  </si>
  <si>
    <t>301-31-301-320-</t>
  </si>
  <si>
    <t>320</t>
  </si>
  <si>
    <t>301-31-301-303-</t>
  </si>
  <si>
    <t>303</t>
  </si>
  <si>
    <t>4875_175</t>
  </si>
  <si>
    <t>Grant  Miscellaneous</t>
  </si>
  <si>
    <t>301-31-301-324-2012</t>
  </si>
  <si>
    <t>324</t>
  </si>
  <si>
    <t>302</t>
  </si>
  <si>
    <t>101-17-050--</t>
  </si>
  <si>
    <t>17</t>
  </si>
  <si>
    <t>050</t>
  </si>
  <si>
    <t>Donations</t>
  </si>
  <si>
    <t>Revenue - Other</t>
  </si>
  <si>
    <t>Interest on Loan Payable</t>
  </si>
  <si>
    <t>Rent &amp; Lease</t>
  </si>
  <si>
    <t>301-31-305-316-</t>
  </si>
  <si>
    <t>305</t>
  </si>
  <si>
    <t>316</t>
  </si>
  <si>
    <t>4875_140</t>
  </si>
  <si>
    <t>Grant  State Operating</t>
  </si>
  <si>
    <t>301-31-315-361-</t>
  </si>
  <si>
    <t>361</t>
  </si>
  <si>
    <t>4600_105</t>
  </si>
  <si>
    <t>Fees For Services Public Safety</t>
  </si>
  <si>
    <t>301-31-315-360-</t>
  </si>
  <si>
    <t>360</t>
  </si>
  <si>
    <t>Interfund Transfer Proceeds</t>
  </si>
  <si>
    <t>101-04-000--</t>
  </si>
  <si>
    <t>04</t>
  </si>
  <si>
    <t>Interest On Taxes</t>
  </si>
  <si>
    <t>460-19-400-000-</t>
  </si>
  <si>
    <t>460</t>
  </si>
  <si>
    <t>19</t>
  </si>
  <si>
    <t>400</t>
  </si>
  <si>
    <t>101-05-000--</t>
  </si>
  <si>
    <t>05</t>
  </si>
  <si>
    <t>Interdepartmental</t>
  </si>
  <si>
    <t>330</t>
  </si>
  <si>
    <t>367</t>
  </si>
  <si>
    <t>4875_110</t>
  </si>
  <si>
    <t>Grant  General Government Operating</t>
  </si>
  <si>
    <t>Fees For Services</t>
  </si>
  <si>
    <t>4055_105</t>
  </si>
  <si>
    <t>Fines  Misc Public Safety</t>
  </si>
  <si>
    <t>301-31-301-301-</t>
  </si>
  <si>
    <t xml:space="preserve">Cash Over </t>
  </si>
  <si>
    <t>4600_100</t>
  </si>
  <si>
    <t>Fees For Services General Government</t>
  </si>
  <si>
    <t>State Reimbursement - School Tax Collection</t>
  </si>
  <si>
    <t xml:space="preserve">Misc Rev </t>
  </si>
  <si>
    <t>101-23-103-257-</t>
  </si>
  <si>
    <t>23</t>
  </si>
  <si>
    <t>301-31-315-362-</t>
  </si>
  <si>
    <t>362</t>
  </si>
  <si>
    <t>101-06-000--</t>
  </si>
  <si>
    <t>06</t>
  </si>
  <si>
    <t>4600_125</t>
  </si>
  <si>
    <t>Fees For Services Housing &amp; Development</t>
  </si>
  <si>
    <t>Motor Vehicle Fines</t>
  </si>
  <si>
    <t>101-17-053--</t>
  </si>
  <si>
    <t>053</t>
  </si>
  <si>
    <t>Parking Fines</t>
  </si>
  <si>
    <t>101-17-052--</t>
  </si>
  <si>
    <t>052</t>
  </si>
  <si>
    <t>101-17-051--</t>
  </si>
  <si>
    <t>051</t>
  </si>
  <si>
    <t>4285_100</t>
  </si>
  <si>
    <t>Indirect cost  Admin</t>
  </si>
  <si>
    <t>Impact Fees</t>
  </si>
  <si>
    <t>101-00---</t>
  </si>
  <si>
    <t>00</t>
  </si>
  <si>
    <t>4000_200</t>
  </si>
  <si>
    <t>Property  Taxes County</t>
  </si>
  <si>
    <t>4027_104</t>
  </si>
  <si>
    <t>Pilot Degoesbriand Unit Pilot.</t>
  </si>
  <si>
    <t>4027_103</t>
  </si>
  <si>
    <t>Pilot Burlington Electric</t>
  </si>
  <si>
    <t>4027_102</t>
  </si>
  <si>
    <t>Pilot Howard Health</t>
  </si>
  <si>
    <t>4027_101</t>
  </si>
  <si>
    <t>Pilot Wastewater</t>
  </si>
  <si>
    <t>4027_100</t>
  </si>
  <si>
    <t>Pilot Water</t>
  </si>
  <si>
    <t>4025_100</t>
  </si>
  <si>
    <t>Pilot State</t>
  </si>
  <si>
    <t>Gross Receipts</t>
  </si>
  <si>
    <t>Local Option Sales Tax</t>
  </si>
  <si>
    <t>301-31-305-317-</t>
  </si>
  <si>
    <t>317</t>
  </si>
  <si>
    <t>Commercial Tax Assessment</t>
  </si>
  <si>
    <t>4000_210</t>
  </si>
  <si>
    <t>Property  Taxes Retirement</t>
  </si>
  <si>
    <t>4027_107</t>
  </si>
  <si>
    <t>Pilot Burl Housing Authoriity</t>
  </si>
  <si>
    <t>4000_190</t>
  </si>
  <si>
    <t>Property  Taxes CCTA</t>
  </si>
  <si>
    <t>4000_180</t>
  </si>
  <si>
    <t>Property  Taxes Library Tax</t>
  </si>
  <si>
    <t>4000_170</t>
  </si>
  <si>
    <t>Property  Taxes Highway / Streets</t>
  </si>
  <si>
    <t>4000_165</t>
  </si>
  <si>
    <t>Property  Taxes Penny for Parks</t>
  </si>
  <si>
    <t>4000_160</t>
  </si>
  <si>
    <t>Property  Taxes Parks</t>
  </si>
  <si>
    <t>4000_150</t>
  </si>
  <si>
    <t>Property  Taxes Housing Trust</t>
  </si>
  <si>
    <t>4000_130</t>
  </si>
  <si>
    <t xml:space="preserve">Property  Taxes Open Space </t>
  </si>
  <si>
    <t>4000_120</t>
  </si>
  <si>
    <t>Property  Taxes Police/Fire</t>
  </si>
  <si>
    <t>4000_110</t>
  </si>
  <si>
    <t>Property  Taxes Capital Street</t>
  </si>
  <si>
    <t>4000_100</t>
  </si>
  <si>
    <t>Property  Taxes General City</t>
  </si>
  <si>
    <t>DID Taxes</t>
  </si>
  <si>
    <t>301-31-330-342-</t>
  </si>
  <si>
    <t>301-31-315-364-</t>
  </si>
  <si>
    <t>364</t>
  </si>
  <si>
    <t>301-31-305-315-</t>
  </si>
  <si>
    <t>301-31-301-325-2013</t>
  </si>
  <si>
    <t>325</t>
  </si>
  <si>
    <t>4825_200</t>
  </si>
  <si>
    <t>Preservation Restoration</t>
  </si>
  <si>
    <t>101-17-044--</t>
  </si>
  <si>
    <t>044</t>
  </si>
  <si>
    <t>4875_135</t>
  </si>
  <si>
    <t xml:space="preserve">Grant  State Capital </t>
  </si>
  <si>
    <t>4875_100</t>
  </si>
  <si>
    <t>Grant  Federal Operating Direct</t>
  </si>
  <si>
    <t>101-17-000--</t>
  </si>
  <si>
    <t>101-15-044--</t>
  </si>
  <si>
    <t>101-15-042--</t>
  </si>
  <si>
    <t>042</t>
  </si>
  <si>
    <t xml:space="preserve"> Alarm Replacement Surcharge</t>
  </si>
  <si>
    <t>323</t>
  </si>
  <si>
    <t>400-35-431--</t>
  </si>
  <si>
    <t>35</t>
  </si>
  <si>
    <t>431</t>
  </si>
  <si>
    <t>Landing Fees</t>
  </si>
  <si>
    <t>400-35-000--</t>
  </si>
  <si>
    <t>Interest Income PFC</t>
  </si>
  <si>
    <t>400-35-430--</t>
  </si>
  <si>
    <t>430</t>
  </si>
  <si>
    <t>Taxi Fees</t>
  </si>
  <si>
    <t>Terminal Rent - Exclusive</t>
  </si>
  <si>
    <t>400-35-432--</t>
  </si>
  <si>
    <t>432</t>
  </si>
  <si>
    <t>Rent Buildings</t>
  </si>
  <si>
    <t>Terminal Concessions Airport</t>
  </si>
  <si>
    <t>Terminal Non Airline</t>
  </si>
  <si>
    <t>4900_105</t>
  </si>
  <si>
    <t>Concessions</t>
  </si>
  <si>
    <t>PFC Revenue</t>
  </si>
  <si>
    <t>Property Tax Reimbursement - Airport</t>
  </si>
  <si>
    <t>Terminal Rent - Commonuse</t>
  </si>
  <si>
    <t>101-23-103-258-</t>
  </si>
  <si>
    <t>101-27-000-051-</t>
  </si>
  <si>
    <t>27</t>
  </si>
  <si>
    <t>4950_130</t>
  </si>
  <si>
    <t>Donations Special Events</t>
  </si>
  <si>
    <t>4950_125</t>
  </si>
  <si>
    <t>Donations Major Gifts</t>
  </si>
  <si>
    <t>4950_123</t>
  </si>
  <si>
    <t>Donations General</t>
  </si>
  <si>
    <t>4950_120</t>
  </si>
  <si>
    <t>Donations Board</t>
  </si>
  <si>
    <t>4950_115</t>
  </si>
  <si>
    <t>Donations Corporate</t>
  </si>
  <si>
    <t>Rent Grounds</t>
  </si>
  <si>
    <t>460-19-400-412-</t>
  </si>
  <si>
    <t>412</t>
  </si>
  <si>
    <t>4600_110</t>
  </si>
  <si>
    <t>Fees For Services Public Works</t>
  </si>
  <si>
    <t>460-19-400-411-</t>
  </si>
  <si>
    <t>411</t>
  </si>
  <si>
    <t>4825_130</t>
  </si>
  <si>
    <t>Interdepartmental Material, Labor &amp; Equipment</t>
  </si>
  <si>
    <t>Water - Retail</t>
  </si>
  <si>
    <t>Water Sale - Wholesale</t>
  </si>
  <si>
    <t>Billing Services</t>
  </si>
  <si>
    <t xml:space="preserve">Penalties &amp; Interest </t>
  </si>
  <si>
    <t>460-19-400-410-</t>
  </si>
  <si>
    <t>410</t>
  </si>
  <si>
    <t>Foundations</t>
  </si>
  <si>
    <t>400-35-433-600-</t>
  </si>
  <si>
    <t>433</t>
  </si>
  <si>
    <t>600</t>
  </si>
  <si>
    <t>Parking Fees</t>
  </si>
  <si>
    <t>400-35-433-601-</t>
  </si>
  <si>
    <t>400-35-434--</t>
  </si>
  <si>
    <t>434</t>
  </si>
  <si>
    <t>Rental Car Concessions</t>
  </si>
  <si>
    <t>4390_100</t>
  </si>
  <si>
    <t>Concessions Taxable</t>
  </si>
  <si>
    <t>Fees and Permits</t>
  </si>
  <si>
    <t>101-08-000--</t>
  </si>
  <si>
    <t>08</t>
  </si>
  <si>
    <t>101-27-176-055-</t>
  </si>
  <si>
    <t>176</t>
  </si>
  <si>
    <t>Class Registration</t>
  </si>
  <si>
    <t>101-27-175--</t>
  </si>
  <si>
    <t>175</t>
  </si>
  <si>
    <t>4600_120</t>
  </si>
  <si>
    <t>Fees For Services Culture &amp; Recreation</t>
  </si>
  <si>
    <t>Art Sales</t>
  </si>
  <si>
    <t>101-27-176-058-</t>
  </si>
  <si>
    <t>058</t>
  </si>
  <si>
    <t>4100_125</t>
  </si>
  <si>
    <t>Licenses And Certificates Housing &amp; Development</t>
  </si>
  <si>
    <t>Ambulance Fees</t>
  </si>
  <si>
    <t>101-27-176-056-</t>
  </si>
  <si>
    <t>101-07-000--</t>
  </si>
  <si>
    <t>07</t>
  </si>
  <si>
    <t>4875_160</t>
  </si>
  <si>
    <t>Grant  Act 60 Maintenance</t>
  </si>
  <si>
    <t>301-31-330-345-</t>
  </si>
  <si>
    <t>301-31-330-344-</t>
  </si>
  <si>
    <t>301-31-330-343-</t>
  </si>
  <si>
    <t>101-27-000-000-</t>
  </si>
  <si>
    <t>101-23-103-260-</t>
  </si>
  <si>
    <t>101-23-103-259-</t>
  </si>
  <si>
    <t>Recreation Fees</t>
  </si>
  <si>
    <t>101-27-178--</t>
  </si>
  <si>
    <t>101-27-177--</t>
  </si>
  <si>
    <t>177</t>
  </si>
  <si>
    <t>Memberships</t>
  </si>
  <si>
    <t>101-27-176-057-</t>
  </si>
  <si>
    <t>264-19-200-450-</t>
  </si>
  <si>
    <t>264</t>
  </si>
  <si>
    <t>200</t>
  </si>
  <si>
    <t>450</t>
  </si>
  <si>
    <t>Parking Permits / Leases</t>
  </si>
  <si>
    <t>264-19-200-455-</t>
  </si>
  <si>
    <t>455</t>
  </si>
  <si>
    <t>4900_130</t>
  </si>
  <si>
    <t>Participant Charges Operating Transfer - Capital</t>
  </si>
  <si>
    <t>264-19-200-454-</t>
  </si>
  <si>
    <t>454</t>
  </si>
  <si>
    <t>Insurance Reimbursements</t>
  </si>
  <si>
    <t>Meter Hood Fee</t>
  </si>
  <si>
    <t>264-19-200-451-</t>
  </si>
  <si>
    <t>451</t>
  </si>
  <si>
    <t>On-Street Meter Revenues</t>
  </si>
  <si>
    <t>Parking Lots - Metered</t>
  </si>
  <si>
    <t>Parking Lot - Main Street</t>
  </si>
  <si>
    <t>264-19-200-452-</t>
  </si>
  <si>
    <t>452</t>
  </si>
  <si>
    <t>101-20-000--</t>
  </si>
  <si>
    <t>20</t>
  </si>
  <si>
    <t>101-21-060--</t>
  </si>
  <si>
    <t>21</t>
  </si>
  <si>
    <t>060</t>
  </si>
  <si>
    <t>4055_100</t>
  </si>
  <si>
    <t>Fines  Misc General Government</t>
  </si>
  <si>
    <t>101-19-154--</t>
  </si>
  <si>
    <t>154</t>
  </si>
  <si>
    <t>Building Trade Permits</t>
  </si>
  <si>
    <t>101-21-062--</t>
  </si>
  <si>
    <t>4255_001</t>
  </si>
  <si>
    <t>Certificates Of Occupancy Certifcate of Occupancy</t>
  </si>
  <si>
    <t>Stipulation Fee</t>
  </si>
  <si>
    <t>Rental Registration Fees</t>
  </si>
  <si>
    <t>Reinspection Fees</t>
  </si>
  <si>
    <t>Rental Prop Transfer Fee</t>
  </si>
  <si>
    <t>Late Filing Penalty</t>
  </si>
  <si>
    <t>101-19-155--</t>
  </si>
  <si>
    <t>155</t>
  </si>
  <si>
    <t>4825_145</t>
  </si>
  <si>
    <t>Interdepartmental Facility Charges</t>
  </si>
  <si>
    <t>4535_100</t>
  </si>
  <si>
    <t>Misc Rev  Zoning Compliance Request</t>
  </si>
  <si>
    <t>4255_002</t>
  </si>
  <si>
    <t>Certificates Of Occupancy Tenp Certificates</t>
  </si>
  <si>
    <t>230-33-000--</t>
  </si>
  <si>
    <t>230</t>
  </si>
  <si>
    <t>33</t>
  </si>
  <si>
    <t>150-08-035--</t>
  </si>
  <si>
    <t>150</t>
  </si>
  <si>
    <t>175-00-013--</t>
  </si>
  <si>
    <t>4990_100</t>
  </si>
  <si>
    <t>Interfund Transfer Proceeds General Fund</t>
  </si>
  <si>
    <t>4990_110</t>
  </si>
  <si>
    <t>Interfund Transfer Proceeds Enterprise/Special Revenue</t>
  </si>
  <si>
    <t>175-00-015--</t>
  </si>
  <si>
    <t>230-33-391--</t>
  </si>
  <si>
    <t>391</t>
  </si>
  <si>
    <t>4100_120</t>
  </si>
  <si>
    <t>Licenses And Certificates Culture &amp; Recreation</t>
  </si>
  <si>
    <t>Sidewalk Cafe Fees</t>
  </si>
  <si>
    <t>230-33-390--</t>
  </si>
  <si>
    <t>390</t>
  </si>
  <si>
    <t>Advertising Revenues</t>
  </si>
  <si>
    <t>125-08-036--</t>
  </si>
  <si>
    <t>125</t>
  </si>
  <si>
    <t>036</t>
  </si>
  <si>
    <t>4900_108</t>
  </si>
  <si>
    <t>Towing Fees</t>
  </si>
  <si>
    <t>4900_110</t>
  </si>
  <si>
    <t xml:space="preserve">Participant Charges G.F. Fica </t>
  </si>
  <si>
    <t>125-08-000--</t>
  </si>
  <si>
    <t>4900_106</t>
  </si>
  <si>
    <t>4900_109</t>
  </si>
  <si>
    <t>Participant Charges School - Retire</t>
  </si>
  <si>
    <t>4900_120</t>
  </si>
  <si>
    <t>Participant Charges General Fund Retire (A)</t>
  </si>
  <si>
    <t>235-04-005--</t>
  </si>
  <si>
    <t>235</t>
  </si>
  <si>
    <t>005</t>
  </si>
  <si>
    <t>4930_100</t>
  </si>
  <si>
    <t>Employee  Contributions  Retirement (B)</t>
  </si>
  <si>
    <t>4930_105</t>
  </si>
  <si>
    <t>Employee  Contributions  Retirement (A)</t>
  </si>
  <si>
    <t>245-19-000--</t>
  </si>
  <si>
    <t>245</t>
  </si>
  <si>
    <t>Water/Wastewater and Stormwater Charges - Retail</t>
  </si>
  <si>
    <t>101-23-101-245-</t>
  </si>
  <si>
    <t>101-23-101-000-</t>
  </si>
  <si>
    <t>4390_110</t>
  </si>
  <si>
    <t>Concessions Non-Taxable</t>
  </si>
  <si>
    <t>101-23-100-239-</t>
  </si>
  <si>
    <t>100</t>
  </si>
  <si>
    <t>239</t>
  </si>
  <si>
    <t>Burials</t>
  </si>
  <si>
    <t>Sales Of Cemetary Lots</t>
  </si>
  <si>
    <t>101-23-103-255-</t>
  </si>
  <si>
    <t>101-23-100-238-</t>
  </si>
  <si>
    <t>238</t>
  </si>
  <si>
    <t>101-23-100-237-</t>
  </si>
  <si>
    <t>237</t>
  </si>
  <si>
    <t>Material, Labor And Equipment</t>
  </si>
  <si>
    <t>101-23-100-236-</t>
  </si>
  <si>
    <t>236</t>
  </si>
  <si>
    <t>101-23-100-235-</t>
  </si>
  <si>
    <t>101-23-100-000-</t>
  </si>
  <si>
    <t>101-23-044--</t>
  </si>
  <si>
    <t>101-23-000-000-</t>
  </si>
  <si>
    <t>4027_106</t>
  </si>
  <si>
    <t>Pilot Fern</t>
  </si>
  <si>
    <t>4100_100</t>
  </si>
  <si>
    <t>Licenses And Certificates General Government</t>
  </si>
  <si>
    <t>Recording Fees</t>
  </si>
  <si>
    <t>4030_100</t>
  </si>
  <si>
    <t>Late Fees General Government</t>
  </si>
  <si>
    <t>4925_100</t>
  </si>
  <si>
    <t>Proceeds  Bank/Bond Note</t>
  </si>
  <si>
    <t>4825_155</t>
  </si>
  <si>
    <t>Interdepartmental Interest on Pooled Cash</t>
  </si>
  <si>
    <t>Interest Gross Receipts</t>
  </si>
  <si>
    <t>4600_104</t>
  </si>
  <si>
    <t>Fees For Services Burl Housing Authority</t>
  </si>
  <si>
    <t>4600_103</t>
  </si>
  <si>
    <t>Fees For Services Champlain College</t>
  </si>
  <si>
    <t>4600_102</t>
  </si>
  <si>
    <t xml:space="preserve">Fees For Services UVM </t>
  </si>
  <si>
    <t>4600_101</t>
  </si>
  <si>
    <t xml:space="preserve">Fees For Services Fletcher Allen Hospital </t>
  </si>
  <si>
    <t>Street Franchise Fees</t>
  </si>
  <si>
    <t>4027_113</t>
  </si>
  <si>
    <t>Pilot Burlington Telecom</t>
  </si>
  <si>
    <t>4027_110</t>
  </si>
  <si>
    <t>Pilot Champlain Housing Trust</t>
  </si>
  <si>
    <t>4027_109</t>
  </si>
  <si>
    <t>Pilot Burl Area Foundation</t>
  </si>
  <si>
    <t>4027_108</t>
  </si>
  <si>
    <t>Pilot VPPSA</t>
  </si>
  <si>
    <t>4027_105</t>
  </si>
  <si>
    <t>Pilot Cathedral Square</t>
  </si>
  <si>
    <t>101-19-151--</t>
  </si>
  <si>
    <t>151</t>
  </si>
  <si>
    <t>Fuel Reimb Outside City</t>
  </si>
  <si>
    <t>101-19-153--</t>
  </si>
  <si>
    <t>153</t>
  </si>
  <si>
    <t>Recycling Containers</t>
  </si>
  <si>
    <t>Recycling Fees</t>
  </si>
  <si>
    <t>101-19-152-482-</t>
  </si>
  <si>
    <t>152</t>
  </si>
  <si>
    <t>482</t>
  </si>
  <si>
    <t>101-19-152-481-</t>
  </si>
  <si>
    <t>481</t>
  </si>
  <si>
    <t>4875_150</t>
  </si>
  <si>
    <t>Grant  State Aid</t>
  </si>
  <si>
    <t>4825_105</t>
  </si>
  <si>
    <t>Interdepartmental Equipment Fuel</t>
  </si>
  <si>
    <t>4825_100</t>
  </si>
  <si>
    <t>Interdepartmental Equipment Repair</t>
  </si>
  <si>
    <t>101-19-150--</t>
  </si>
  <si>
    <t>4600_113</t>
  </si>
  <si>
    <t>Fees For Services Interfund</t>
  </si>
  <si>
    <t>4600_112</t>
  </si>
  <si>
    <t>Fees For Services Capital Projects</t>
  </si>
  <si>
    <t>101-19-000--</t>
  </si>
  <si>
    <t>101-19-152-480-</t>
  </si>
  <si>
    <t>480</t>
  </si>
  <si>
    <t>4255_003</t>
  </si>
  <si>
    <t>Certificates Of Occupancy After the Fact</t>
  </si>
  <si>
    <t>4000_220</t>
  </si>
  <si>
    <t>Property  Taxes Debt Service</t>
  </si>
  <si>
    <t>101-23-103-256-</t>
  </si>
  <si>
    <t>Child Care</t>
  </si>
  <si>
    <t>101-23-101-248-</t>
  </si>
  <si>
    <t>248</t>
  </si>
  <si>
    <t>101-23-101-247-</t>
  </si>
  <si>
    <t>101-23-101-246-</t>
  </si>
  <si>
    <t>246</t>
  </si>
  <si>
    <t>Parks Event Rental</t>
  </si>
  <si>
    <t>101-21-061--</t>
  </si>
  <si>
    <t>700</t>
  </si>
  <si>
    <t>603-60-600--</t>
  </si>
  <si>
    <t>603</t>
  </si>
  <si>
    <t>60</t>
  </si>
  <si>
    <t>480-19-425-000-</t>
  </si>
  <si>
    <t>425</t>
  </si>
  <si>
    <t>Sludge Revenue</t>
  </si>
  <si>
    <t>480-19-425-432-</t>
  </si>
  <si>
    <t>Wastewater Septage</t>
  </si>
  <si>
    <t>480-19-425-431-</t>
  </si>
  <si>
    <t>705-19-700--</t>
  </si>
  <si>
    <t>706-19-700--</t>
  </si>
  <si>
    <t>501-00-000--</t>
  </si>
  <si>
    <t>501</t>
  </si>
  <si>
    <t>4875_125</t>
  </si>
  <si>
    <t>Grant  Federal Capital  Direct</t>
  </si>
  <si>
    <t>480-19-425-430-</t>
  </si>
  <si>
    <t>718-19-700--</t>
  </si>
  <si>
    <t>718</t>
  </si>
  <si>
    <t>745-31-700--</t>
  </si>
  <si>
    <t>EXPENSE</t>
  </si>
  <si>
    <t>5400_130</t>
  </si>
  <si>
    <t>Employee Benefits Dental Insurance</t>
  </si>
  <si>
    <t>5200_117</t>
  </si>
  <si>
    <t>5200_120</t>
  </si>
  <si>
    <t>5400_135</t>
  </si>
  <si>
    <t>Employee Benefits Life Insurance</t>
  </si>
  <si>
    <t>5200_125</t>
  </si>
  <si>
    <t>5200_130</t>
  </si>
  <si>
    <t>5400_100</t>
  </si>
  <si>
    <t>Employee Benefits FICA</t>
  </si>
  <si>
    <t>6700_110</t>
  </si>
  <si>
    <t>Travel &amp; Training Travel Expense</t>
  </si>
  <si>
    <t>5000_105</t>
  </si>
  <si>
    <t>Salaries and Wages Limited Service</t>
  </si>
  <si>
    <t>5200_105</t>
  </si>
  <si>
    <t>5200_115</t>
  </si>
  <si>
    <t>5400_110</t>
  </si>
  <si>
    <t>Employee Benefits Retirement A</t>
  </si>
  <si>
    <t>Overtime</t>
  </si>
  <si>
    <t>6500_120</t>
  </si>
  <si>
    <t>Professional and Consultant Services Information Technology</t>
  </si>
  <si>
    <t>6500_118</t>
  </si>
  <si>
    <t>Professional and Consultant Services Contractual Services</t>
  </si>
  <si>
    <t>5000_110</t>
  </si>
  <si>
    <t>Salaries and Wages Regular Part Time</t>
  </si>
  <si>
    <t>5200_110</t>
  </si>
  <si>
    <t>Legal Notice &amp; Advertising</t>
  </si>
  <si>
    <t>5000_115</t>
  </si>
  <si>
    <t>Salaries and Wages Seasonal/Temporary</t>
  </si>
  <si>
    <t>Clothing And Uniforms</t>
  </si>
  <si>
    <t>Special Supplies</t>
  </si>
  <si>
    <t>Specialized Equipment</t>
  </si>
  <si>
    <t>6700_105</t>
  </si>
  <si>
    <t>Travel &amp; Training Special Training</t>
  </si>
  <si>
    <t>Program Delivery - Other</t>
  </si>
  <si>
    <t>5000_100</t>
  </si>
  <si>
    <t>Salaries and Wages Regular, Full Time</t>
  </si>
  <si>
    <t>Computer Software</t>
  </si>
  <si>
    <t>Computer Equipment</t>
  </si>
  <si>
    <t>6400_127</t>
  </si>
  <si>
    <t>Utilities Cellular Communications</t>
  </si>
  <si>
    <t>Radio Maintenance</t>
  </si>
  <si>
    <t>6400_100</t>
  </si>
  <si>
    <t>Utilities Electricity</t>
  </si>
  <si>
    <t>6700_115</t>
  </si>
  <si>
    <t>Travel &amp; Training Mileage</t>
  </si>
  <si>
    <t>Recruitment</t>
  </si>
  <si>
    <t>7200_115</t>
  </si>
  <si>
    <t>Vehicle/Equipment Repairs</t>
  </si>
  <si>
    <t>6500_154</t>
  </si>
  <si>
    <t>Professional and Consultant Services Laboratory Analysis</t>
  </si>
  <si>
    <t>6500_148</t>
  </si>
  <si>
    <t>Professional and Consultant Services Interpreter Services</t>
  </si>
  <si>
    <t>5400_120</t>
  </si>
  <si>
    <t>Employee Benefits Workers Compensation</t>
  </si>
  <si>
    <t>6700_107</t>
  </si>
  <si>
    <t>Travel &amp; Training Training Materials</t>
  </si>
  <si>
    <t>101-04-012--</t>
  </si>
  <si>
    <t>012</t>
  </si>
  <si>
    <t>5400_145</t>
  </si>
  <si>
    <t>Employee Benefits Employee Parking</t>
  </si>
  <si>
    <t>6800_140</t>
  </si>
  <si>
    <t>Fees for Services  Hospitality Expense</t>
  </si>
  <si>
    <t>Computer Licensing and Maint.</t>
  </si>
  <si>
    <t>Maintenance Contracts</t>
  </si>
  <si>
    <t>5400_115</t>
  </si>
  <si>
    <t>Employee Benefits Retirement B</t>
  </si>
  <si>
    <t>6400_115</t>
  </si>
  <si>
    <t>Utilities Water/Wastewater</t>
  </si>
  <si>
    <t>6400_117</t>
  </si>
  <si>
    <t>Utilities Stormwater</t>
  </si>
  <si>
    <t>6500_142</t>
  </si>
  <si>
    <t>Professional and Consultant Services Marketing and Promotion</t>
  </si>
  <si>
    <t>Office Supplies</t>
  </si>
  <si>
    <t>Office Equipment</t>
  </si>
  <si>
    <t>6400_125</t>
  </si>
  <si>
    <t>Utilities Telecommunications</t>
  </si>
  <si>
    <t>6800_105</t>
  </si>
  <si>
    <t>Fees for Services  BT Data Charges</t>
  </si>
  <si>
    <t>Fuel</t>
  </si>
  <si>
    <t>6300_140</t>
  </si>
  <si>
    <t>Repair &amp; Maintenance Salt</t>
  </si>
  <si>
    <t>Regulatory and Bank Fees</t>
  </si>
  <si>
    <t>Project Subsidies</t>
  </si>
  <si>
    <t>101-01-001--</t>
  </si>
  <si>
    <t>01</t>
  </si>
  <si>
    <t>001</t>
  </si>
  <si>
    <t>Indirect Fees</t>
  </si>
  <si>
    <t>5400_150</t>
  </si>
  <si>
    <t>Employee Benefits Recognition</t>
  </si>
  <si>
    <t>Postage</t>
  </si>
  <si>
    <t>Medical Fees And Supplies</t>
  </si>
  <si>
    <t>Printing/Copying/Paper Mgt</t>
  </si>
  <si>
    <t>Dues/Subscriptions</t>
  </si>
  <si>
    <t>6212_100</t>
  </si>
  <si>
    <t>Fuel Unleaded</t>
  </si>
  <si>
    <t>6300_175</t>
  </si>
  <si>
    <t>Repair &amp; Maintenance Landscape materials</t>
  </si>
  <si>
    <t>Furnishings</t>
  </si>
  <si>
    <t>Small Tools and Equipment</t>
  </si>
  <si>
    <t>6300_100</t>
  </si>
  <si>
    <t>Repair &amp; Maintenance Equipment  Parts</t>
  </si>
  <si>
    <t>6700_100</t>
  </si>
  <si>
    <t>Travel &amp; Training Education</t>
  </si>
  <si>
    <t>Dpw Adm Cost Allocation</t>
  </si>
  <si>
    <t>Custodian Supplies</t>
  </si>
  <si>
    <t>Equipment Maintenance Repairs</t>
  </si>
  <si>
    <t>6300_170</t>
  </si>
  <si>
    <t>Repair &amp; Maintenance Buildings</t>
  </si>
  <si>
    <t>6300_130</t>
  </si>
  <si>
    <t>Repair &amp; Maintenance Construction Supplies</t>
  </si>
  <si>
    <t>6400_105</t>
  </si>
  <si>
    <t>Utilities Gas</t>
  </si>
  <si>
    <t>101-23-000-230-</t>
  </si>
  <si>
    <t>Bad Debt Expense</t>
  </si>
  <si>
    <t>7200_100</t>
  </si>
  <si>
    <t>Books</t>
  </si>
  <si>
    <t>101-19-400-412-</t>
  </si>
  <si>
    <t>Property Repairs</t>
  </si>
  <si>
    <t>Payment in Lieu of Rent</t>
  </si>
  <si>
    <t>6300_105</t>
  </si>
  <si>
    <t>Repair &amp; Maintenance Vehicle Maint Supplies</t>
  </si>
  <si>
    <t>Uniform Laundering</t>
  </si>
  <si>
    <t>Field Supplies&amp;Materials</t>
  </si>
  <si>
    <t>7230_105</t>
  </si>
  <si>
    <t>Insurance General</t>
  </si>
  <si>
    <t>7230_115</t>
  </si>
  <si>
    <t>Insurance Claims and Expenses</t>
  </si>
  <si>
    <t>6400_120</t>
  </si>
  <si>
    <t>Utilities Rubbish Removal</t>
  </si>
  <si>
    <t>6300_182</t>
  </si>
  <si>
    <t>Repair &amp; Maintenance Drainage and Catch Basins</t>
  </si>
  <si>
    <t>6300_165</t>
  </si>
  <si>
    <t>Repair &amp; Maintenance Other Small Charges Not Capital</t>
  </si>
  <si>
    <t>6500_115</t>
  </si>
  <si>
    <t>Professional and Consultant Services Legal/Arbitration</t>
  </si>
  <si>
    <t>6800_125</t>
  </si>
  <si>
    <t>Fees for Services  Fees &amp; Permits</t>
  </si>
  <si>
    <t>6500_139</t>
  </si>
  <si>
    <t>Professional and Consultant Services Relocation Clearing</t>
  </si>
  <si>
    <t>6500_133</t>
  </si>
  <si>
    <t>Professional and Consultant Services Board Of Health Expense</t>
  </si>
  <si>
    <t>7230_107</t>
  </si>
  <si>
    <t>Insurance Property</t>
  </si>
  <si>
    <t>7650_260</t>
  </si>
  <si>
    <t>Regional Programs  Chitenden City Reg Plan Comm</t>
  </si>
  <si>
    <t>6900_106</t>
  </si>
  <si>
    <t>Claims and Benefits Non-Benefit Retire Payments (B)</t>
  </si>
  <si>
    <t>6500_100</t>
  </si>
  <si>
    <t xml:space="preserve">Professional and Consultant Services Actuaries </t>
  </si>
  <si>
    <t>6500_112</t>
  </si>
  <si>
    <t>Professional and Consultant Services Audits</t>
  </si>
  <si>
    <t>101-15-041--</t>
  </si>
  <si>
    <t>6200_100</t>
  </si>
  <si>
    <t>Medical Fees And Supplies General Medical</t>
  </si>
  <si>
    <t>6900_100</t>
  </si>
  <si>
    <t>Claims and Benefits Retirement Benefit Payments</t>
  </si>
  <si>
    <t>FICA Remittance</t>
  </si>
  <si>
    <t>6900_105</t>
  </si>
  <si>
    <t xml:space="preserve">Claims and Benefits Non-Benefit Retire Payments (A) </t>
  </si>
  <si>
    <t>6500_110</t>
  </si>
  <si>
    <t>Professional and Consultant Services Investment Management</t>
  </si>
  <si>
    <t>101-15-040--</t>
  </si>
  <si>
    <t>040</t>
  </si>
  <si>
    <t>6800_160</t>
  </si>
  <si>
    <t>Fees for Services  Background Check</t>
  </si>
  <si>
    <t>6500_117</t>
  </si>
  <si>
    <t>Professional and Consultant Services Instructors and Lecturers</t>
  </si>
  <si>
    <t>7225_100</t>
  </si>
  <si>
    <t xml:space="preserve">Provisioning Internet </t>
  </si>
  <si>
    <t>6510_100</t>
  </si>
  <si>
    <t>Artist Services non-salaried compensation</t>
  </si>
  <si>
    <t>5400_125</t>
  </si>
  <si>
    <t>Employee Benefits Health Insurance</t>
  </si>
  <si>
    <t>6900_155</t>
  </si>
  <si>
    <t>Claims and Benefits Unemployement</t>
  </si>
  <si>
    <t>6500_103</t>
  </si>
  <si>
    <t>Professional and Consultant Services Security Contracts</t>
  </si>
  <si>
    <t>6500_121</t>
  </si>
  <si>
    <t>Professional and Consultant Services Contractual Snow Removal</t>
  </si>
  <si>
    <t>Custodial Contracts</t>
  </si>
  <si>
    <t>6200_110</t>
  </si>
  <si>
    <t>Medical Fees And Supplies Oxygen</t>
  </si>
  <si>
    <t>7230_112</t>
  </si>
  <si>
    <t>Insurance Pollution</t>
  </si>
  <si>
    <t>7230_100</t>
  </si>
  <si>
    <t>Insurance Vehicle</t>
  </si>
  <si>
    <t>6500_125</t>
  </si>
  <si>
    <t>Professional and Consultant Services Employee Assistance / Counseling</t>
  </si>
  <si>
    <t>6211_130</t>
  </si>
  <si>
    <t>Specialized Equipment Extinguishers</t>
  </si>
  <si>
    <t>6211_105</t>
  </si>
  <si>
    <t>Specialized Equipment Air Packs</t>
  </si>
  <si>
    <t>6211_115</t>
  </si>
  <si>
    <t>Specialized Equipment Turnout Gear</t>
  </si>
  <si>
    <t>6214_110</t>
  </si>
  <si>
    <t>Clothing And Uniforms Regular</t>
  </si>
  <si>
    <t>6211_100</t>
  </si>
  <si>
    <t>Specialized Equipment Fire Hose</t>
  </si>
  <si>
    <t>6211_110</t>
  </si>
  <si>
    <t>Specialized Equipment Safety Equipment</t>
  </si>
  <si>
    <t>6500_124</t>
  </si>
  <si>
    <t>Professional and Consultant Services Payroll Processing</t>
  </si>
  <si>
    <t>5400_155</t>
  </si>
  <si>
    <t>Employee Benefits Public Transportation</t>
  </si>
  <si>
    <t>5400_105</t>
  </si>
  <si>
    <t>Employee Benefits Unemployment Insurance</t>
  </si>
  <si>
    <t>Items For Resale</t>
  </si>
  <si>
    <t>Scholarships</t>
  </si>
  <si>
    <t>6510_110</t>
  </si>
  <si>
    <t>Artist Services commissions</t>
  </si>
  <si>
    <t>6510_120</t>
  </si>
  <si>
    <t>Artist Services consignments</t>
  </si>
  <si>
    <t>6510_130</t>
  </si>
  <si>
    <t>Artist Services reimbursements</t>
  </si>
  <si>
    <t>Shipping and Moving</t>
  </si>
  <si>
    <t>Chemicals</t>
  </si>
  <si>
    <t>6300_145</t>
  </si>
  <si>
    <t>Repair &amp; Maintenance Concrete</t>
  </si>
  <si>
    <t>101-27-176-060-</t>
  </si>
  <si>
    <t>Dpw Eng Cost Allocation</t>
  </si>
  <si>
    <t>101-27-000-050-</t>
  </si>
  <si>
    <t>Customer Credits &amp; Refunds</t>
  </si>
  <si>
    <t>Cash  Short</t>
  </si>
  <si>
    <t>101-27-176-059-</t>
  </si>
  <si>
    <t>6212_110</t>
  </si>
  <si>
    <t>Fuel Diesel</t>
  </si>
  <si>
    <t>Repair &amp; Maintenance</t>
  </si>
  <si>
    <t>101-04-011--</t>
  </si>
  <si>
    <t>101-02-000--</t>
  </si>
  <si>
    <t>02</t>
  </si>
  <si>
    <t>7650_300</t>
  </si>
  <si>
    <t>Regional Programs  Jazz Fest Commitment</t>
  </si>
  <si>
    <t>7650_275</t>
  </si>
  <si>
    <t>Regional Programs  Boys And Girls Club</t>
  </si>
  <si>
    <t>7650_280</t>
  </si>
  <si>
    <t>Regional Programs  King Street Center</t>
  </si>
  <si>
    <t>7650_295</t>
  </si>
  <si>
    <t>Regional Programs  Us Conference Of Mayors</t>
  </si>
  <si>
    <t>7650_305</t>
  </si>
  <si>
    <t>Regional Programs  Turning Point Center</t>
  </si>
  <si>
    <t>Discretionary Spending</t>
  </si>
  <si>
    <t>7650_255</t>
  </si>
  <si>
    <t>Regional Programs  VT &amp; Natl League Of City</t>
  </si>
  <si>
    <t>101-04-010--</t>
  </si>
  <si>
    <t>7650_270</t>
  </si>
  <si>
    <t>Regional Programs  Sara Holbrook</t>
  </si>
  <si>
    <t>6500_136</t>
  </si>
  <si>
    <t>Professional and Consultant Services Meeting Video</t>
  </si>
  <si>
    <t>Oil &amp; Grease &amp; Antifreeze</t>
  </si>
  <si>
    <t>6212_115</t>
  </si>
  <si>
    <t>Fuel Propane</t>
  </si>
  <si>
    <t>6300_120</t>
  </si>
  <si>
    <t>Repair &amp; Maintenance Tires</t>
  </si>
  <si>
    <t>Elections</t>
  </si>
  <si>
    <t>6300_125</t>
  </si>
  <si>
    <t>Repair &amp; Maintenance Gravel</t>
  </si>
  <si>
    <t>6300_180</t>
  </si>
  <si>
    <t>Repair &amp; Maintenance Asphalt</t>
  </si>
  <si>
    <t>Contractual Vehicle Repair</t>
  </si>
  <si>
    <t>6800_170</t>
  </si>
  <si>
    <t>Fees for Services  Engineering Services</t>
  </si>
  <si>
    <t>7650_195</t>
  </si>
  <si>
    <t>Regional Programs  Burlington Concert Band</t>
  </si>
  <si>
    <t>7600_120</t>
  </si>
  <si>
    <t>Regional Services G B I C</t>
  </si>
  <si>
    <t>7600_125</t>
  </si>
  <si>
    <t>Regional Services Senior Cable TV Assistance</t>
  </si>
  <si>
    <t>7610_130</t>
  </si>
  <si>
    <t xml:space="preserve">Sister Cities  OTHER </t>
  </si>
  <si>
    <t>7610_140</t>
  </si>
  <si>
    <t>Sister Cities  Puerto Cabezas</t>
  </si>
  <si>
    <t>7610_145</t>
  </si>
  <si>
    <t>Sister Cities  Bethlehem/Ard</t>
  </si>
  <si>
    <t>7610_150</t>
  </si>
  <si>
    <t>Sister Cities  Yaroslavl</t>
  </si>
  <si>
    <t>7610_155</t>
  </si>
  <si>
    <t>Sister Cities  Honfleur</t>
  </si>
  <si>
    <t>7650_170</t>
  </si>
  <si>
    <t>Regional Programs  Local Motion - Bike Ferry</t>
  </si>
  <si>
    <t>Interest Expense</t>
  </si>
  <si>
    <t>7600_105</t>
  </si>
  <si>
    <t>Regional Services WINOOSKI VALLEY PARK DIST</t>
  </si>
  <si>
    <t>101-01-000--</t>
  </si>
  <si>
    <t>7600_110</t>
  </si>
  <si>
    <t>Regional Services County Tax</t>
  </si>
  <si>
    <t>7900_155</t>
  </si>
  <si>
    <t>Interfund Transfer Pennies for Parks</t>
  </si>
  <si>
    <t>7900_160</t>
  </si>
  <si>
    <t>7900_190</t>
  </si>
  <si>
    <t>Interfund Transfer Capital Street</t>
  </si>
  <si>
    <t>7900_405</t>
  </si>
  <si>
    <t>Interfund Transfer DID</t>
  </si>
  <si>
    <t>Administrative Fee</t>
  </si>
  <si>
    <t>Interest On Pooled Cash</t>
  </si>
  <si>
    <t>7900_117</t>
  </si>
  <si>
    <t>Interfund Transfer Transfer to Liabilty Insurance</t>
  </si>
  <si>
    <t>7900_134</t>
  </si>
  <si>
    <t>Interfund Transfer Greenbelt</t>
  </si>
  <si>
    <t>7650_190</t>
  </si>
  <si>
    <t>Regional Programs  Rape Crisis Center</t>
  </si>
  <si>
    <t>7600_100</t>
  </si>
  <si>
    <t>7650_200</t>
  </si>
  <si>
    <t>Regional Programs  Burlington Book Festival</t>
  </si>
  <si>
    <t>7650_210</t>
  </si>
  <si>
    <t>Regional Programs  Chamber Of Commerce</t>
  </si>
  <si>
    <t>7650_215</t>
  </si>
  <si>
    <t>Regional Programs  Martin Luther King Day</t>
  </si>
  <si>
    <t>7650_220</t>
  </si>
  <si>
    <t>Regional Programs  Special Projects -Emerging Needs</t>
  </si>
  <si>
    <t>7650_225</t>
  </si>
  <si>
    <t>Regional Programs  First Night</t>
  </si>
  <si>
    <t>7650_230</t>
  </si>
  <si>
    <t>Regional Programs  American Red Cross</t>
  </si>
  <si>
    <t>7650_235</t>
  </si>
  <si>
    <t>Regional Programs  Seaba-Art Hop</t>
  </si>
  <si>
    <t>7900_132</t>
  </si>
  <si>
    <t>Interfund Transfer Open Space</t>
  </si>
  <si>
    <t>7900_130</t>
  </si>
  <si>
    <t>Interfund Transfer To Housing Trust</t>
  </si>
  <si>
    <t>7650_185</t>
  </si>
  <si>
    <t>7900_150</t>
  </si>
  <si>
    <t>Interfund Transfer To Church Street  Marketplace</t>
  </si>
  <si>
    <t>Abatements</t>
  </si>
  <si>
    <t>7400_115</t>
  </si>
  <si>
    <t xml:space="preserve">Debt Service Principal G O Bond </t>
  </si>
  <si>
    <t>Contingency</t>
  </si>
  <si>
    <t>7650_240</t>
  </si>
  <si>
    <t>Regional Programs  Hands - Senior Holiday Dinner</t>
  </si>
  <si>
    <t>6300_115</t>
  </si>
  <si>
    <t>Repair &amp; Maintenance Signs</t>
  </si>
  <si>
    <t>9500_110</t>
  </si>
  <si>
    <t>Capital Outlay Capital Expenditures</t>
  </si>
  <si>
    <t>6800_172</t>
  </si>
  <si>
    <t>Fees for Services  Street Division Services</t>
  </si>
  <si>
    <t>406-35-700--</t>
  </si>
  <si>
    <t>405-35-700--</t>
  </si>
  <si>
    <t>404-35-700--</t>
  </si>
  <si>
    <t>7450_225</t>
  </si>
  <si>
    <t>Debt Service Interest Notes</t>
  </si>
  <si>
    <t>7400_110</t>
  </si>
  <si>
    <t xml:space="preserve">Debt Service Principal Revenue Bonds </t>
  </si>
  <si>
    <t>7450_210</t>
  </si>
  <si>
    <t xml:space="preserve">Debt Service Interest Revenue Bonds </t>
  </si>
  <si>
    <t>7400_155</t>
  </si>
  <si>
    <t>Debt Service Principal Capital Lease Principal</t>
  </si>
  <si>
    <t>Runway De-Ice</t>
  </si>
  <si>
    <t>Airport Security To Police</t>
  </si>
  <si>
    <t>Real Estate Taxes</t>
  </si>
  <si>
    <t>409-35-700--</t>
  </si>
  <si>
    <t>6300_110</t>
  </si>
  <si>
    <t>Repair &amp; Maintenance Meter Parts</t>
  </si>
  <si>
    <t>Capital Outlay</t>
  </si>
  <si>
    <t>460-19-400-413-</t>
  </si>
  <si>
    <t>413</t>
  </si>
  <si>
    <t>407-35-700--</t>
  </si>
  <si>
    <t>437-35-700--</t>
  </si>
  <si>
    <t>6300_155</t>
  </si>
  <si>
    <t>Repair &amp; Maintenance Hydrants</t>
  </si>
  <si>
    <t>6300_150</t>
  </si>
  <si>
    <t>Repair &amp; Maintenance Water Services</t>
  </si>
  <si>
    <t>450-35-700--</t>
  </si>
  <si>
    <t>436-35-700--</t>
  </si>
  <si>
    <t>435-35-700--</t>
  </si>
  <si>
    <t>434-35-700--</t>
  </si>
  <si>
    <t>433-35-700--</t>
  </si>
  <si>
    <t>432-35-700--</t>
  </si>
  <si>
    <t>431-35-700--</t>
  </si>
  <si>
    <t>430-35-700--</t>
  </si>
  <si>
    <t>429-35-700--</t>
  </si>
  <si>
    <t>426-35-700--</t>
  </si>
  <si>
    <t>421-35-700--</t>
  </si>
  <si>
    <t>412-35-700--</t>
  </si>
  <si>
    <t>6300_160</t>
  </si>
  <si>
    <t>Repair &amp; Maintenance Water Mains</t>
  </si>
  <si>
    <t>Excavation Fee</t>
  </si>
  <si>
    <t>7230_110</t>
  </si>
  <si>
    <t>Insurance Airport Liability</t>
  </si>
  <si>
    <t>400-35-044--</t>
  </si>
  <si>
    <t>Pilot Fees</t>
  </si>
  <si>
    <t>6500_161</t>
  </si>
  <si>
    <t>Professional and Consultant Services Member Consultants</t>
  </si>
  <si>
    <t>708-19-700--</t>
  </si>
  <si>
    <t>724-19-700--</t>
  </si>
  <si>
    <t>716-19-700--</t>
  </si>
  <si>
    <t>716</t>
  </si>
  <si>
    <t>715-19-700--</t>
  </si>
  <si>
    <t>715</t>
  </si>
  <si>
    <t>480-19-425-433-</t>
  </si>
  <si>
    <t>6500_151</t>
  </si>
  <si>
    <t>Professional and Consultant Services Environmental Testing Sv</t>
  </si>
  <si>
    <t>6500_130</t>
  </si>
  <si>
    <t>Professional and Consultant Services Sludge Disposal Expense</t>
  </si>
  <si>
    <t>6220_140</t>
  </si>
  <si>
    <t>Chemicals Alum-Sodium Aluminate</t>
  </si>
  <si>
    <t>6220_110</t>
  </si>
  <si>
    <t>Chemicals Chlorine / Hypochlorite</t>
  </si>
  <si>
    <t>6220_105</t>
  </si>
  <si>
    <t>Chemicals Polymer</t>
  </si>
  <si>
    <t>6300_152</t>
  </si>
  <si>
    <t>Repair &amp; Maintenance Sewer Service</t>
  </si>
  <si>
    <t>6220_115</t>
  </si>
  <si>
    <t>Chemicals Fluoride</t>
  </si>
  <si>
    <t>6220_125</t>
  </si>
  <si>
    <t>Chemicals Odor Control Chemicals</t>
  </si>
  <si>
    <t>6220_155</t>
  </si>
  <si>
    <t>Chemicals Alum</t>
  </si>
  <si>
    <t>6400_110</t>
  </si>
  <si>
    <t>Utilities Heating Oil</t>
  </si>
  <si>
    <t>Debt Paying Agent Fees</t>
  </si>
  <si>
    <t>7400_120</t>
  </si>
  <si>
    <t>Debt Service Principal State Revolving Loan</t>
  </si>
  <si>
    <t>6220_120</t>
  </si>
  <si>
    <t>Chemicals Zinc Orthophosphate</t>
  </si>
  <si>
    <t>6220_130</t>
  </si>
  <si>
    <t>Chemicals Carbon (Chemical)</t>
  </si>
  <si>
    <t>6220_100</t>
  </si>
  <si>
    <t>Chemicals Ferric Chloride</t>
  </si>
  <si>
    <t>6220_135</t>
  </si>
  <si>
    <t>Chemicals Bromine</t>
  </si>
  <si>
    <t>Debt Service Interest</t>
  </si>
  <si>
    <t>Debt Service Principal</t>
  </si>
  <si>
    <t>Pavement Markings</t>
  </si>
  <si>
    <t>6800_190</t>
  </si>
  <si>
    <t>Fees for Services  Police</t>
  </si>
  <si>
    <t>CJC - Volunteer Support</t>
  </si>
  <si>
    <t>Outreach</t>
  </si>
  <si>
    <t>6700_125</t>
  </si>
  <si>
    <t>Travel &amp; Training Lead Trainings</t>
  </si>
  <si>
    <t>6500_157</t>
  </si>
  <si>
    <t>Professional and Consultant Services Occupant Relocations</t>
  </si>
  <si>
    <t>Lead Hazard Control</t>
  </si>
  <si>
    <t>745-19-700--</t>
  </si>
  <si>
    <t>7400_130</t>
  </si>
  <si>
    <t xml:space="preserve">Debt Service Principal Sec 108 - Loan </t>
  </si>
  <si>
    <t>7450_230</t>
  </si>
  <si>
    <t xml:space="preserve">Debt Service Interest Sec 108 Loan </t>
  </si>
  <si>
    <t>6800_185</t>
  </si>
  <si>
    <t>Fees for Services  TIF</t>
  </si>
  <si>
    <t>7450_235</t>
  </si>
  <si>
    <t>Debt Service Interest COPS</t>
  </si>
  <si>
    <t>235-04-006--</t>
  </si>
  <si>
    <t>7400_135</t>
  </si>
  <si>
    <t>Debt Service Principal COPS</t>
  </si>
  <si>
    <t>264-19-200-453-</t>
  </si>
  <si>
    <t>453</t>
  </si>
  <si>
    <t>301-31-301-324-2011</t>
  </si>
  <si>
    <t>301-31-301-321-2012</t>
  </si>
  <si>
    <t>301-31-301-302-</t>
  </si>
  <si>
    <t>CJC - Victims Fund</t>
  </si>
  <si>
    <t>Capacity Grants</t>
  </si>
  <si>
    <t>301-31-301-326-</t>
  </si>
  <si>
    <t>NPA Support</t>
  </si>
  <si>
    <t>301-31-315-363-</t>
  </si>
  <si>
    <t>Grand Total</t>
  </si>
  <si>
    <t>Sum of Adopted Budget</t>
  </si>
  <si>
    <t>Sum of Amended Budget</t>
  </si>
  <si>
    <t>Sum of Budget Amendments</t>
  </si>
  <si>
    <t>Sum of YTD Encumbrances</t>
  </si>
  <si>
    <t>Sum of YTD Transactions</t>
  </si>
  <si>
    <t>Sum of BalanceLeftTD</t>
  </si>
  <si>
    <t>Sum of Current Month</t>
  </si>
  <si>
    <t>YTD Expended</t>
  </si>
  <si>
    <t>Memo &amp; Notes</t>
  </si>
  <si>
    <t>Values</t>
  </si>
  <si>
    <t>Organizational Name Set</t>
  </si>
  <si>
    <t xml:space="preserve">GENERAL FUND REVENUE </t>
  </si>
  <si>
    <t>Organization #</t>
  </si>
  <si>
    <t>YTD Collected</t>
  </si>
  <si>
    <t>% Collected</t>
  </si>
  <si>
    <t>Remaining Balance</t>
  </si>
  <si>
    <t>Remaining to be Collected</t>
  </si>
  <si>
    <t>% Expensed</t>
  </si>
  <si>
    <t>GENERAL FUND EXPENDITURES</t>
  </si>
  <si>
    <t>Data for Sheet Header:</t>
  </si>
  <si>
    <t>Change to appropriate month / year</t>
  </si>
  <si>
    <t xml:space="preserve">CEDO REVENUE </t>
  </si>
  <si>
    <t>AIRPORT EXPENDITURES</t>
  </si>
  <si>
    <t xml:space="preserve">AIRPORT REVENUE </t>
  </si>
  <si>
    <t xml:space="preserve">RETIREMENT REVENUE </t>
  </si>
  <si>
    <t>RETIREMENT EXPENDITURES</t>
  </si>
  <si>
    <t>CAPITAL FUNDS EXPENDITURES</t>
  </si>
  <si>
    <t>(Multiple Items)</t>
  </si>
  <si>
    <t xml:space="preserve">CAPITAL FUNDS REVENUE </t>
  </si>
  <si>
    <t>SPECIAL FUNDS EXPENDITURES</t>
  </si>
  <si>
    <t>Count of Separator</t>
  </si>
  <si>
    <t>201-15-000--</t>
  </si>
  <si>
    <t>201</t>
  </si>
  <si>
    <t>201-17-000--</t>
  </si>
  <si>
    <t>201-19-000--</t>
  </si>
  <si>
    <t>201-21-000--</t>
  </si>
  <si>
    <t>201-23-000--</t>
  </si>
  <si>
    <t>201-32-000--</t>
  </si>
  <si>
    <t>Common Area Fees</t>
  </si>
  <si>
    <t>How do I drill down on an amount?</t>
  </si>
  <si>
    <t>Is there another way to view the detail, without drilling down?</t>
  </si>
  <si>
    <t>Yes.</t>
  </si>
  <si>
    <r>
      <t xml:space="preserve">You can view the detail, by double clicking on an </t>
    </r>
    <r>
      <rPr>
        <b/>
        <u/>
        <sz val="16"/>
        <color theme="1"/>
        <rFont val="Calibri"/>
        <family val="2"/>
        <scheme val="minor"/>
      </rPr>
      <t>amount.</t>
    </r>
  </si>
  <si>
    <r>
      <t xml:space="preserve">You can filter any field on the </t>
    </r>
    <r>
      <rPr>
        <b/>
        <sz val="14"/>
        <color theme="1"/>
        <rFont val="Calibri"/>
        <family val="2"/>
        <scheme val="minor"/>
      </rPr>
      <t>"Data"</t>
    </r>
    <r>
      <rPr>
        <sz val="14"/>
        <color theme="1"/>
        <rFont val="Calibri"/>
        <family val="2"/>
        <scheme val="minor"/>
      </rPr>
      <t xml:space="preserve"> tab by clicking on the header.</t>
    </r>
  </si>
  <si>
    <t>Please see example below.</t>
  </si>
  <si>
    <t xml:space="preserve"> </t>
  </si>
  <si>
    <t>4875_130</t>
  </si>
  <si>
    <t>Grant  Federal Capital  Indirect</t>
  </si>
  <si>
    <t>4027_111</t>
  </si>
  <si>
    <t>Pilot Traffic</t>
  </si>
  <si>
    <t>6505_100</t>
  </si>
  <si>
    <t>Councilor Ward 1 - Bushor</t>
  </si>
  <si>
    <t>6505_200</t>
  </si>
  <si>
    <t>6505_400</t>
  </si>
  <si>
    <t>4875_000</t>
  </si>
  <si>
    <t>Grant  Proceeds</t>
  </si>
  <si>
    <t>301-31-315-367-</t>
  </si>
  <si>
    <t>6505_405</t>
  </si>
  <si>
    <t>6505_700</t>
  </si>
  <si>
    <t>Councilor Ward 7 - Ayres</t>
  </si>
  <si>
    <t>6505_500</t>
  </si>
  <si>
    <t>6505_605</t>
  </si>
  <si>
    <t>Councilor Ward 6 - Paul</t>
  </si>
  <si>
    <t>6505_505</t>
  </si>
  <si>
    <t>Councilor Ward 5 - Mason</t>
  </si>
  <si>
    <t>7475_125</t>
  </si>
  <si>
    <t xml:space="preserve">Debt Paying Agent Fees Loan Admin </t>
  </si>
  <si>
    <t>301-31-330-346-</t>
  </si>
  <si>
    <t>% Last Year Collected</t>
  </si>
  <si>
    <t>Revenue</t>
  </si>
  <si>
    <t>Expense</t>
  </si>
  <si>
    <t>% Last Year Expense</t>
  </si>
  <si>
    <t>7600_115</t>
  </si>
  <si>
    <t>Regional Services Visiting Nurse Association</t>
  </si>
  <si>
    <t>105-00-000--</t>
  </si>
  <si>
    <t>301-31-315--</t>
  </si>
  <si>
    <t>301-31-315-366-</t>
  </si>
  <si>
    <t>310-31-305--</t>
  </si>
  <si>
    <t>402-35-700--</t>
  </si>
  <si>
    <t>408-35-700--</t>
  </si>
  <si>
    <t>410-35-700--</t>
  </si>
  <si>
    <t>411-35-700--</t>
  </si>
  <si>
    <t>414-35-700--</t>
  </si>
  <si>
    <t>415-35-700--</t>
  </si>
  <si>
    <t>416-35-700--</t>
  </si>
  <si>
    <t>417-35-700--</t>
  </si>
  <si>
    <t>418-35-700--</t>
  </si>
  <si>
    <t>419-35-700--</t>
  </si>
  <si>
    <t>420-35-700--</t>
  </si>
  <si>
    <t>422-35-700--</t>
  </si>
  <si>
    <t>423-35-700--</t>
  </si>
  <si>
    <t>424-35-700--</t>
  </si>
  <si>
    <t>425-35-700--</t>
  </si>
  <si>
    <t>427-35-700--</t>
  </si>
  <si>
    <t>428-35-700--</t>
  </si>
  <si>
    <t>483-43-000--</t>
  </si>
  <si>
    <t>483-43-463--</t>
  </si>
  <si>
    <t>483-43-465--</t>
  </si>
  <si>
    <t>701-19-700--</t>
  </si>
  <si>
    <t>702-19-700--</t>
  </si>
  <si>
    <t>703-19-700--</t>
  </si>
  <si>
    <t>704-19-700--</t>
  </si>
  <si>
    <t>710-19-700--</t>
  </si>
  <si>
    <t>712-19-700--</t>
  </si>
  <si>
    <t>717-19-700--</t>
  </si>
  <si>
    <t>719-19-700--</t>
  </si>
  <si>
    <t>722-19-700--</t>
  </si>
  <si>
    <t>757-19-700--</t>
  </si>
  <si>
    <t>150-08-000--</t>
  </si>
  <si>
    <t>301-31-301-321-</t>
  </si>
  <si>
    <t>483-43-460--</t>
  </si>
  <si>
    <t>483-43-461--</t>
  </si>
  <si>
    <t>483-43-462--</t>
  </si>
  <si>
    <t>483-43-466--</t>
  </si>
  <si>
    <t>4990_235</t>
  </si>
  <si>
    <t>Interfund Transfer Proceeds Waterfront TIF</t>
  </si>
  <si>
    <t>CFC's</t>
  </si>
  <si>
    <t>401-35-000--</t>
  </si>
  <si>
    <t>Other Personal Service Taxable Reimbursements</t>
  </si>
  <si>
    <t>Other Personal Service Other Compensation</t>
  </si>
  <si>
    <t>Other Personal Service Allowance Taxable</t>
  </si>
  <si>
    <t>Other Personal Service Special Duty</t>
  </si>
  <si>
    <t>Other Personal Service On-Call</t>
  </si>
  <si>
    <t xml:space="preserve">Other Personal Service Retention </t>
  </si>
  <si>
    <t>Other Personal Service Shift Differential</t>
  </si>
  <si>
    <t>Councilor Ward 4 - Wright</t>
  </si>
  <si>
    <t>7900_157</t>
  </si>
  <si>
    <t>Interfund Transfer Bike Path Maint. &amp; Improvement</t>
  </si>
  <si>
    <t>7650_310</t>
  </si>
  <si>
    <t>Regional Programs  CATMA</t>
  </si>
  <si>
    <t>5200_116</t>
  </si>
  <si>
    <t>Other Personal Service Longevity Pay</t>
  </si>
  <si>
    <t>Reappraisal Reserves</t>
  </si>
  <si>
    <t>101-10-000--</t>
  </si>
  <si>
    <t>10</t>
  </si>
  <si>
    <t>Indirect Fees - City Attorney</t>
  </si>
  <si>
    <t>4930_107</t>
  </si>
  <si>
    <t>Employee  Contributions   Retirement Special Rev. Funds</t>
  </si>
  <si>
    <t>7400_180</t>
  </si>
  <si>
    <t>Debt Service Principal Vermont Municipal Bank</t>
  </si>
  <si>
    <t>6800_155</t>
  </si>
  <si>
    <t>Fees for Services  Special Events</t>
  </si>
  <si>
    <t>301-31-301-321-2014</t>
  </si>
  <si>
    <t>301-31-301-322-2014</t>
  </si>
  <si>
    <t>301-31-301-323-2014</t>
  </si>
  <si>
    <t>301-31-301-325-2014</t>
  </si>
  <si>
    <t>301-31-315-369-</t>
  </si>
  <si>
    <t>7450_255</t>
  </si>
  <si>
    <t>Debt Service Interest Capital Lease</t>
  </si>
  <si>
    <t>Utility Reimbursement</t>
  </si>
  <si>
    <t>Management Fee - Parking Garge</t>
  </si>
  <si>
    <t>439-35-700--</t>
  </si>
  <si>
    <t>440-35-700--</t>
  </si>
  <si>
    <t>441-35-700--</t>
  </si>
  <si>
    <t>Grit</t>
  </si>
  <si>
    <t>480-19-426-000-</t>
  </si>
  <si>
    <t>9500_160</t>
  </si>
  <si>
    <t>Capital Outlay Street Division Force Account</t>
  </si>
  <si>
    <t>4990_700</t>
  </si>
  <si>
    <t>Interfund Transfer Proceeds Street Capital</t>
  </si>
  <si>
    <t>Restricted Interest Income</t>
  </si>
  <si>
    <t>7450_270</t>
  </si>
  <si>
    <t>Debt Service Interest Veda Note</t>
  </si>
  <si>
    <t>Zoning Permits</t>
  </si>
  <si>
    <t>Interdepartmental Traffic Meter Enforcement</t>
  </si>
  <si>
    <t>Program Income</t>
  </si>
  <si>
    <t>7450_265</t>
  </si>
  <si>
    <t>Debt Service Interest Union Bank</t>
  </si>
  <si>
    <t>344</t>
  </si>
  <si>
    <t>Gain/Loss On Asset</t>
  </si>
  <si>
    <t>4990_709</t>
  </si>
  <si>
    <t>Interfund Transfer Proceeds Capital Improvement Program Fund</t>
  </si>
  <si>
    <t>Sale of Non-Asset Property</t>
  </si>
  <si>
    <t>4600_135</t>
  </si>
  <si>
    <t xml:space="preserve">Fees For Services Airport </t>
  </si>
  <si>
    <t>BOD Surcharge</t>
  </si>
  <si>
    <t>Reallocated Prog Income</t>
  </si>
  <si>
    <t>Perpetual Care Bonds</t>
  </si>
  <si>
    <t>9500_100</t>
  </si>
  <si>
    <t xml:space="preserve">Capital Outlay Construction </t>
  </si>
  <si>
    <t>480-19-425-434-</t>
  </si>
  <si>
    <t>700-04-700--</t>
  </si>
  <si>
    <t>700-23-000-701-</t>
  </si>
  <si>
    <t>701</t>
  </si>
  <si>
    <t>700-23-000-702-</t>
  </si>
  <si>
    <t>702</t>
  </si>
  <si>
    <t>700-23-000-703-</t>
  </si>
  <si>
    <t>703</t>
  </si>
  <si>
    <t>700-23-000-704-</t>
  </si>
  <si>
    <t>704</t>
  </si>
  <si>
    <t>709-19-150-700-</t>
  </si>
  <si>
    <t>709</t>
  </si>
  <si>
    <t>Excavation Fees</t>
  </si>
  <si>
    <t>Local Match</t>
  </si>
  <si>
    <t>Streets Traffic Calming</t>
  </si>
  <si>
    <t>Street Paving</t>
  </si>
  <si>
    <t>709-19-150-801-</t>
  </si>
  <si>
    <t>801</t>
  </si>
  <si>
    <t>709-19-150-803-</t>
  </si>
  <si>
    <t>803</t>
  </si>
  <si>
    <t>709-19-700--</t>
  </si>
  <si>
    <t>709-19-700-705-</t>
  </si>
  <si>
    <t>705</t>
  </si>
  <si>
    <t>709-19-700-706-</t>
  </si>
  <si>
    <t>709-19-700-707-</t>
  </si>
  <si>
    <t>707</t>
  </si>
  <si>
    <t>Rebates</t>
  </si>
  <si>
    <t>709-19-700-708-</t>
  </si>
  <si>
    <t>708</t>
  </si>
  <si>
    <t>709-19-700-709-</t>
  </si>
  <si>
    <t>301-31-305-317-2014</t>
  </si>
  <si>
    <t>709-19-150-804-</t>
  </si>
  <si>
    <t>7450_180</t>
  </si>
  <si>
    <t>Debt Service Interest Vermont Municipal Bank</t>
  </si>
  <si>
    <t>Interest Expense - Restricted</t>
  </si>
  <si>
    <t>Items with an X require a response</t>
  </si>
  <si>
    <t>Councilor South District - Shannon</t>
  </si>
  <si>
    <t>Councilor Central District - Knodell</t>
  </si>
  <si>
    <t>Councilor North District - Hartnett</t>
  </si>
  <si>
    <t>6505_800</t>
  </si>
  <si>
    <t>Councilor Ward 8 - Roof</t>
  </si>
  <si>
    <t>7303_100</t>
  </si>
  <si>
    <t>6300_189</t>
  </si>
  <si>
    <t>Repair &amp; Maintenance Line Stripping &amp; Markings</t>
  </si>
  <si>
    <t>9500_155</t>
  </si>
  <si>
    <t>Capital Outlay Vehicle Equipment</t>
  </si>
  <si>
    <t>804</t>
  </si>
  <si>
    <t>5000_910</t>
  </si>
  <si>
    <t>Salaries and Wages Total Compensation Contingency</t>
  </si>
  <si>
    <t>4990_115</t>
  </si>
  <si>
    <t>Interfund Transfer Proceeds Reserve</t>
  </si>
  <si>
    <t>Initiative</t>
  </si>
  <si>
    <t>7650_320</t>
  </si>
  <si>
    <t>Regional Programs  Arts</t>
  </si>
  <si>
    <t>4095_100</t>
  </si>
  <si>
    <t>4095_105</t>
  </si>
  <si>
    <t>4095_115</t>
  </si>
  <si>
    <t>Burlington Telecom - Direct Reimbusement</t>
  </si>
  <si>
    <t>5400_144</t>
  </si>
  <si>
    <t>Employee Benefits OPEB-Post Employment Benefit</t>
  </si>
  <si>
    <t>5000_900</t>
  </si>
  <si>
    <t>Salaries and Wages Attrition/reorganization</t>
  </si>
  <si>
    <t>4825_115</t>
  </si>
  <si>
    <t>Interdepartmental Engineering Charges</t>
  </si>
  <si>
    <t>101-23-000-050-</t>
  </si>
  <si>
    <t>247</t>
  </si>
  <si>
    <t>6700_135</t>
  </si>
  <si>
    <t>Travel &amp; Training Lodging</t>
  </si>
  <si>
    <t>101-38-000--</t>
  </si>
  <si>
    <t>38</t>
  </si>
  <si>
    <t>Other Charges</t>
  </si>
  <si>
    <t>301-31-301-321-2015</t>
  </si>
  <si>
    <t>301-31-301-322-2015</t>
  </si>
  <si>
    <t>301-31-301-324-2015</t>
  </si>
  <si>
    <t>6700_130</t>
  </si>
  <si>
    <t>Travel &amp; Training Lead Contractor Training</t>
  </si>
  <si>
    <t>6700_140</t>
  </si>
  <si>
    <t>Travel &amp; Training Airfare</t>
  </si>
  <si>
    <t>6300_187</t>
  </si>
  <si>
    <t>Repair &amp; Maintenance Electrical Supplies</t>
  </si>
  <si>
    <t>7450_215</t>
  </si>
  <si>
    <t xml:space="preserve">Debt Service Interest G.O. Bond </t>
  </si>
  <si>
    <t>4875_115</t>
  </si>
  <si>
    <t>Grant  Public Safety Operating</t>
  </si>
  <si>
    <t>4875_105</t>
  </si>
  <si>
    <t>Grant  DEA Reimbursement</t>
  </si>
  <si>
    <t>4875_123</t>
  </si>
  <si>
    <t>Grant  Federal - Operating Equipment</t>
  </si>
  <si>
    <t>101-38-000-000-</t>
  </si>
  <si>
    <t>7900_135</t>
  </si>
  <si>
    <t>Interfund Transfer To CEDO</t>
  </si>
  <si>
    <t>101-38-000-301-</t>
  </si>
  <si>
    <t>101-38-000-319-</t>
  </si>
  <si>
    <t>319</t>
  </si>
  <si>
    <t>101-38-000-340-</t>
  </si>
  <si>
    <t>6500_119</t>
  </si>
  <si>
    <t>Professional and Consultant Services Health and Wellness</t>
  </si>
  <si>
    <t>444-35-700--</t>
  </si>
  <si>
    <t>444</t>
  </si>
  <si>
    <t>764-19-700-600-</t>
  </si>
  <si>
    <t>764</t>
  </si>
  <si>
    <t>301-31-330-340-</t>
  </si>
  <si>
    <t>Capital Leases Equipment</t>
  </si>
  <si>
    <t>Capital Leases Property</t>
  </si>
  <si>
    <t>101-38-000-330-1</t>
  </si>
  <si>
    <t>101-38-000-330-2</t>
  </si>
  <si>
    <t>Loan Repayment Proceeds</t>
  </si>
  <si>
    <t>Bond - Premium Amortization</t>
  </si>
  <si>
    <t>7475_130</t>
  </si>
  <si>
    <t>Debt Paying Agent Fees Bond Issue Costs</t>
  </si>
  <si>
    <t>GF REVENUE</t>
  </si>
  <si>
    <t>GF EXPENSE</t>
  </si>
  <si>
    <t>6530_115</t>
  </si>
  <si>
    <t>Rentals Equipment</t>
  </si>
  <si>
    <t>7900_700</t>
  </si>
  <si>
    <t>Interfund Transfer to Capital Project</t>
  </si>
  <si>
    <t>4990_400</t>
  </si>
  <si>
    <t>Interfund Transfer Proceeds Interfund Trsf Proceed Airport</t>
  </si>
  <si>
    <t>9500_165</t>
  </si>
  <si>
    <t>Capital Outlay Non Grant Eligible Construction</t>
  </si>
  <si>
    <t>Outside Duty Reimbursement</t>
  </si>
  <si>
    <t>Regulatory and Bank Fees Gateway/Third Party Processing</t>
  </si>
  <si>
    <t>4925_115</t>
  </si>
  <si>
    <t>Proceeds  Debt &amp; Lease</t>
  </si>
  <si>
    <t>Land Trust</t>
  </si>
  <si>
    <t>7450_275</t>
  </si>
  <si>
    <t>Debt Service Interest BCDC/ BCLT Interest Expense</t>
  </si>
  <si>
    <t>6530_100</t>
  </si>
  <si>
    <t>Rentals Property</t>
  </si>
  <si>
    <t>7303_200</t>
  </si>
  <si>
    <t>Regulatory and Bank Fees GAN</t>
  </si>
  <si>
    <t>Interfund Transfer</t>
  </si>
  <si>
    <t>Formatted</t>
  </si>
  <si>
    <t>Participant Charges Retire - BED</t>
  </si>
  <si>
    <t>Interfund Transfer Tax Increment Finance Waterfront</t>
  </si>
  <si>
    <t>Tax Increment Financing Waterfront</t>
  </si>
  <si>
    <t>4990_200</t>
  </si>
  <si>
    <t>Interfund Transfer Proceeds Impact Fees</t>
  </si>
  <si>
    <t>4950_105</t>
  </si>
  <si>
    <t>Donations Restricted</t>
  </si>
  <si>
    <t>Participant Charges General Fund Fund B</t>
  </si>
  <si>
    <t>Participant Charges Special  Revenue  Retire (B)</t>
  </si>
  <si>
    <t>101-38-000-330-10</t>
  </si>
  <si>
    <t>101-38-000-330-20</t>
  </si>
  <si>
    <t>4600_106</t>
  </si>
  <si>
    <t>Fees For Services Awakening Sanctuary</t>
  </si>
  <si>
    <t>6505_205</t>
  </si>
  <si>
    <t>Councilor Ward 2 - Tracy</t>
  </si>
  <si>
    <t>010</t>
  </si>
  <si>
    <t>5400_140</t>
  </si>
  <si>
    <t>Employee Benefits Accrued Vac/Sick/Comp</t>
  </si>
  <si>
    <t>Depreciation Expense</t>
  </si>
  <si>
    <t>Contributions</t>
  </si>
  <si>
    <t>5400_117</t>
  </si>
  <si>
    <t>Employee Benefits Pension Expense-LIability Change</t>
  </si>
  <si>
    <t>7900_400</t>
  </si>
  <si>
    <t>Interfund Transfer Interfund Transfer AIP</t>
  </si>
  <si>
    <t>Inventory Adjustment</t>
  </si>
  <si>
    <t>6300_181</t>
  </si>
  <si>
    <t>Repair &amp; Maintenance Runway &amp; Taxiway</t>
  </si>
  <si>
    <t>401</t>
  </si>
  <si>
    <t>6220_112</t>
  </si>
  <si>
    <t>Chemicals Chemicals Zebra Mussel Control</t>
  </si>
  <si>
    <t>7900_131</t>
  </si>
  <si>
    <t>Interfund Transfer Americorps</t>
  </si>
  <si>
    <t>7900_161</t>
  </si>
  <si>
    <t>Interfund Transfer Tax Increment Finance Downtown</t>
  </si>
  <si>
    <t>Workers Compensation Attrition</t>
  </si>
  <si>
    <t>7200_102</t>
  </si>
  <si>
    <t xml:space="preserve">Capital Leases Property HR/Payroll </t>
  </si>
  <si>
    <t>7200_103</t>
  </si>
  <si>
    <t xml:space="preserve">Capital Leases Property P &amp; R </t>
  </si>
  <si>
    <t>7200_101</t>
  </si>
  <si>
    <t xml:space="preserve">Capital Leases Property BCA </t>
  </si>
  <si>
    <t>4027_114</t>
  </si>
  <si>
    <t>Pilot Stormwater</t>
  </si>
  <si>
    <t>Unrealzed Gain/Loss-Invest</t>
  </si>
  <si>
    <t>Tax Increment Financing Downtown</t>
  </si>
  <si>
    <t>5200_106</t>
  </si>
  <si>
    <t>6200_105</t>
  </si>
  <si>
    <t>Medical Fees And Supplies Medical Exams</t>
  </si>
  <si>
    <t>4990_237</t>
  </si>
  <si>
    <t>Interfund Transfer Proceeds Downtown TIF</t>
  </si>
  <si>
    <t>4930_212</t>
  </si>
  <si>
    <t>4900_107</t>
  </si>
  <si>
    <t>Participant Charges Enterprise - Burlington Tel. (B)</t>
  </si>
  <si>
    <t>4900_100</t>
  </si>
  <si>
    <t>Participant Charges Enterprise - Airport (B)</t>
  </si>
  <si>
    <t>4900_103</t>
  </si>
  <si>
    <t>Participant Charges Enterprise - Water Res. (B)</t>
  </si>
  <si>
    <t>4990_236</t>
  </si>
  <si>
    <t>Interfund Transfer Proceeds TIF Increment Tax Revenue</t>
  </si>
  <si>
    <t>Airport Parking Revenue</t>
  </si>
  <si>
    <t>6280_120</t>
  </si>
  <si>
    <t>Healthy Homes Interventions</t>
  </si>
  <si>
    <t>6280_130</t>
  </si>
  <si>
    <t>Healthy Homes Assessments &amp; Reports</t>
  </si>
  <si>
    <t>6280_100</t>
  </si>
  <si>
    <t>Healthy Homes Capacity</t>
  </si>
  <si>
    <t>7450_260</t>
  </si>
  <si>
    <t>Debt Service Interest GAN</t>
  </si>
  <si>
    <t>4990_701</t>
  </si>
  <si>
    <t>Interfund Transfer Proceeds Penny for Parks</t>
  </si>
  <si>
    <t xml:space="preserve">Employee  Contributions  Retire - Ent. Telecom </t>
  </si>
  <si>
    <t>101-23-102-246-</t>
  </si>
  <si>
    <t>102</t>
  </si>
  <si>
    <t>101-23-102-257-</t>
  </si>
  <si>
    <t>257</t>
  </si>
  <si>
    <t>Campsite Revenues</t>
  </si>
  <si>
    <t>101-23-102-258-</t>
  </si>
  <si>
    <t>258</t>
  </si>
  <si>
    <t>4415_100</t>
  </si>
  <si>
    <t>Boat Rental Slips Commercial</t>
  </si>
  <si>
    <t>103</t>
  </si>
  <si>
    <t>255</t>
  </si>
  <si>
    <t>4405_100</t>
  </si>
  <si>
    <t>Pro Shop Sales Taxable</t>
  </si>
  <si>
    <t>4405_110</t>
  </si>
  <si>
    <t>Pro Shop Sales Non-Taxable</t>
  </si>
  <si>
    <t>Public Skating</t>
  </si>
  <si>
    <t>256</t>
  </si>
  <si>
    <t>259</t>
  </si>
  <si>
    <t>260</t>
  </si>
  <si>
    <t>101-23-104-256-</t>
  </si>
  <si>
    <t>104</t>
  </si>
  <si>
    <t>101-23-104-260-</t>
  </si>
  <si>
    <t xml:space="preserve">1 </t>
  </si>
  <si>
    <t xml:space="preserve">10 </t>
  </si>
  <si>
    <t xml:space="preserve">2 </t>
  </si>
  <si>
    <t xml:space="preserve">20 </t>
  </si>
  <si>
    <t>101-00-003--</t>
  </si>
  <si>
    <t>003</t>
  </si>
  <si>
    <t>6400_112</t>
  </si>
  <si>
    <t>Utilities Other</t>
  </si>
  <si>
    <t>110-04-000--</t>
  </si>
  <si>
    <t>110</t>
  </si>
  <si>
    <t>110-07-000--</t>
  </si>
  <si>
    <t>110-17-000-100-</t>
  </si>
  <si>
    <t>4880_100</t>
  </si>
  <si>
    <t>Federal Grants Equitable - Justice</t>
  </si>
  <si>
    <t>110-19-103--</t>
  </si>
  <si>
    <t>Fuel Surcharge</t>
  </si>
  <si>
    <t>264-19-200-456-</t>
  </si>
  <si>
    <t xml:space="preserve">2013 </t>
  </si>
  <si>
    <t xml:space="preserve">2014 </t>
  </si>
  <si>
    <t xml:space="preserve">2015 </t>
  </si>
  <si>
    <t>301-31-301-321-2016</t>
  </si>
  <si>
    <t xml:space="preserve">2016 </t>
  </si>
  <si>
    <t>301-31-301-322-2016</t>
  </si>
  <si>
    <t>301-31-301-323-2016</t>
  </si>
  <si>
    <t xml:space="preserve">2011 </t>
  </si>
  <si>
    <t>301-31-301-324-2016</t>
  </si>
  <si>
    <t>301-31-301-325-2016</t>
  </si>
  <si>
    <t>301-31-305-318-</t>
  </si>
  <si>
    <t>318</t>
  </si>
  <si>
    <t>301-31-315-370-</t>
  </si>
  <si>
    <t>403-35-700--</t>
  </si>
  <si>
    <t>403</t>
  </si>
  <si>
    <t>438-35-700--</t>
  </si>
  <si>
    <t>442-35-700--</t>
  </si>
  <si>
    <t>442</t>
  </si>
  <si>
    <t>443-35-700--</t>
  </si>
  <si>
    <t>443</t>
  </si>
  <si>
    <t>445-35-700--</t>
  </si>
  <si>
    <t>445</t>
  </si>
  <si>
    <t>446-35-700--</t>
  </si>
  <si>
    <t>446</t>
  </si>
  <si>
    <t>447-35-700--</t>
  </si>
  <si>
    <t>447</t>
  </si>
  <si>
    <t>448-35-700--</t>
  </si>
  <si>
    <t>448</t>
  </si>
  <si>
    <t>449-35-700--</t>
  </si>
  <si>
    <t>449</t>
  </si>
  <si>
    <t>503-00-000--</t>
  </si>
  <si>
    <t>503</t>
  </si>
  <si>
    <t>504-00-000--</t>
  </si>
  <si>
    <t>504</t>
  </si>
  <si>
    <t>505-00-000--</t>
  </si>
  <si>
    <t>505</t>
  </si>
  <si>
    <t>506-00-000--</t>
  </si>
  <si>
    <t>507-00-000--</t>
  </si>
  <si>
    <t>507</t>
  </si>
  <si>
    <t>700-23-000-725-</t>
  </si>
  <si>
    <t>725</t>
  </si>
  <si>
    <t>709-19-150-800-</t>
  </si>
  <si>
    <t>709-19-150-802-</t>
  </si>
  <si>
    <t>802</t>
  </si>
  <si>
    <t>709-19-700-711-</t>
  </si>
  <si>
    <t>711</t>
  </si>
  <si>
    <t>709-19-150-710-</t>
  </si>
  <si>
    <t>711-19-150-700-</t>
  </si>
  <si>
    <t>4991_100</t>
  </si>
  <si>
    <t>Interfund Transfer Proceeds - Downtown District TIF  DT Voter Approved Main/St Paul</t>
  </si>
  <si>
    <t>101-23-101-249-</t>
  </si>
  <si>
    <t>249</t>
  </si>
  <si>
    <t>Use of Fund Balance</t>
  </si>
  <si>
    <t>301-31-301-300-</t>
  </si>
  <si>
    <t>301-31-330-341-</t>
  </si>
  <si>
    <t>301-31-330-347-</t>
  </si>
  <si>
    <t>413-35-700--</t>
  </si>
  <si>
    <t>483-43-464--</t>
  </si>
  <si>
    <t>502-00-000--</t>
  </si>
  <si>
    <t>508-00-000--</t>
  </si>
  <si>
    <t>731-19-700--</t>
  </si>
  <si>
    <t>799-19-700--</t>
  </si>
  <si>
    <t>301-31-303-344-</t>
  </si>
  <si>
    <t>301-31-330-399-</t>
  </si>
  <si>
    <t>483-43-467--</t>
  </si>
  <si>
    <t>301-31-301-323-2015</t>
  </si>
  <si>
    <t>4055_110</t>
  </si>
  <si>
    <t>Fines  Misc Public Works</t>
  </si>
  <si>
    <t>178</t>
  </si>
  <si>
    <t>110-21-000--</t>
  </si>
  <si>
    <t>301-31-301-324-2013</t>
  </si>
  <si>
    <t>301-31-301-324-2014</t>
  </si>
  <si>
    <t>301-31-301-325-2015</t>
  </si>
  <si>
    <t>301-31-301-302-2013</t>
  </si>
  <si>
    <t>301-31-301-321-2011</t>
  </si>
  <si>
    <t>301-31-301-322-2011</t>
  </si>
  <si>
    <t>301-31-301-322-2012</t>
  </si>
  <si>
    <t>301-31-301-323-2011</t>
  </si>
  <si>
    <t>301-31-301-323-2012</t>
  </si>
  <si>
    <t>301-31-301-323-2013</t>
  </si>
  <si>
    <t>301-31-301-324-2010</t>
  </si>
  <si>
    <t>301-31-301-325-2009</t>
  </si>
  <si>
    <t>301-31-301-325-2010</t>
  </si>
  <si>
    <t>301-31-301-325-2011</t>
  </si>
  <si>
    <t>301-31-301-325-2012</t>
  </si>
  <si>
    <t>301-31-315-367-2009</t>
  </si>
  <si>
    <t>301-31-315-367-2010</t>
  </si>
  <si>
    <t>301-31-315-367-2011</t>
  </si>
  <si>
    <t>301-31-315-367-2012</t>
  </si>
  <si>
    <t>301-31-315-367-2013</t>
  </si>
  <si>
    <t>301-31-315-368-2011</t>
  </si>
  <si>
    <t>481-19-700-000-</t>
  </si>
  <si>
    <t>6500_122</t>
  </si>
  <si>
    <t>Professional and Consultant Services Alarms</t>
  </si>
  <si>
    <t>101-00  General Fund, Non-Departmental</t>
  </si>
  <si>
    <t>101-02  General Fund, Mayor's Office</t>
  </si>
  <si>
    <t>101-04  General Fund, Clerk/Treasurer</t>
  </si>
  <si>
    <t>101-05  General Fund, City Attorney</t>
  </si>
  <si>
    <t>101-06  General Fund, Planning and Zoning</t>
  </si>
  <si>
    <t>101-07  General Fund, City Assessor</t>
  </si>
  <si>
    <t>101-08  General Fund, Human Resources</t>
  </si>
  <si>
    <t>101-10  General Fund, Information Technology</t>
  </si>
  <si>
    <t>101-15  General Fund, Fire</t>
  </si>
  <si>
    <t>101-17  General Fund, Police</t>
  </si>
  <si>
    <t>101-19  General Fund, Public Works</t>
  </si>
  <si>
    <t>101-20  General Fund, Code Enforcement</t>
  </si>
  <si>
    <t>101-21  General Fund, Fletcher Free Library</t>
  </si>
  <si>
    <t>101-23  General Fund, Parks and Recreation</t>
  </si>
  <si>
    <t>101-27  General Fund, Burlington City Arts</t>
  </si>
  <si>
    <t>101-38  General Fund, CEDO General Fund</t>
  </si>
  <si>
    <t>101-01  General Fund, City Council</t>
  </si>
  <si>
    <t>110-04  GF Dedicated Funding, Clerk/Treasurer</t>
  </si>
  <si>
    <t>110-07  GF Dedicated Funding, City Assessor</t>
  </si>
  <si>
    <t>110-17  GF Dedicated Funding, Police</t>
  </si>
  <si>
    <t>110-19  GF Dedicated Funding, Public Works</t>
  </si>
  <si>
    <t>110-21  GF Dedicated Funding, Fletcher Free Library</t>
  </si>
  <si>
    <t>125-08  Retirement, Human Resources</t>
  </si>
  <si>
    <t>201-15  Impact Fees, Fire</t>
  </si>
  <si>
    <t>201-17  Impact Fees, Police</t>
  </si>
  <si>
    <t>201-19  Impact Fees, Public Works</t>
  </si>
  <si>
    <t>201-21  Impact Fees, Fletcher Free Library</t>
  </si>
  <si>
    <t>201-23  Impact Fees, Parks and Recreation</t>
  </si>
  <si>
    <t>230-33  Church Street Marketplace, Market Place</t>
  </si>
  <si>
    <t>235-04  Tax Increment Financing (TIF), Clerk/Treasurer</t>
  </si>
  <si>
    <t>245-19  Stormwater, Public Works</t>
  </si>
  <si>
    <t>264-19  Traffic, Public Works</t>
  </si>
  <si>
    <t>301-31  CEDO, CEDO</t>
  </si>
  <si>
    <t>400-35  Airport, Airport</t>
  </si>
  <si>
    <t>401-35  Airport General Capital, Airport</t>
  </si>
  <si>
    <t>432-35  AIP - 92  LAND- 2012 A  NOISE, Airport</t>
  </si>
  <si>
    <t>433-35  AIP - 94 LAND-2012 B NOISE, Airport</t>
  </si>
  <si>
    <t>450-35  PFC, Airport</t>
  </si>
  <si>
    <t>460-19  Water, Public Works</t>
  </si>
  <si>
    <t>480-19  Wastewater, Public Works</t>
  </si>
  <si>
    <t>481-19  Stormwater/Wastewater Capital, Public Works</t>
  </si>
  <si>
    <t>501-00  Perpetual Care , Non-Departmental</t>
  </si>
  <si>
    <t>503-00  W Carpenter Priv Purpose Trust, Non-Departmental</t>
  </si>
  <si>
    <t>504-00  Christmas Gift Priv Purpose Trus, Non-Departmental</t>
  </si>
  <si>
    <t>505-00  Lolita Deming Estate, Non-Departmental</t>
  </si>
  <si>
    <t>507-00  L Howard Priv Purpose Trust, Non-Departmental</t>
  </si>
  <si>
    <t>603-60  Community Development, BCDC</t>
  </si>
  <si>
    <t>700-23  General Cap/Parks Dedicated, Parks and Recreation</t>
  </si>
  <si>
    <t>709-19  Street Capital, Public Works</t>
  </si>
  <si>
    <t>711-19  Great Streets, Public Works</t>
  </si>
  <si>
    <t>715-19  Waterfront Access, Public Works</t>
  </si>
  <si>
    <t>716-19  Wayfinding, Public Works</t>
  </si>
  <si>
    <t>718-19  Champlain Parkway, Public Works</t>
  </si>
  <si>
    <t>764-19  Traffic Capital, Public Works</t>
  </si>
  <si>
    <t>Dept</t>
  </si>
  <si>
    <t xml:space="preserve">  Notes</t>
  </si>
  <si>
    <t>101-00  General Fund, Non-Departmental Total</t>
  </si>
  <si>
    <t>101-02  General Fund, Mayor's Office Total</t>
  </si>
  <si>
    <t>101-04  General Fund, Clerk/Treasurer Total</t>
  </si>
  <si>
    <t>101-05  General Fund, City Attorney Total</t>
  </si>
  <si>
    <t>101-06  General Fund, Planning and Zoning Total</t>
  </si>
  <si>
    <t>101-07  General Fund, City Assessor Total</t>
  </si>
  <si>
    <t>101-08  General Fund, Human Resources Total</t>
  </si>
  <si>
    <t>101-10  General Fund, Information Technology Total</t>
  </si>
  <si>
    <t>101-15  General Fund, Fire Total</t>
  </si>
  <si>
    <t>101-17  General Fund, Police Total</t>
  </si>
  <si>
    <t>101-19  General Fund, Public Works Total</t>
  </si>
  <si>
    <t>101-20  General Fund, Code Enforcement Total</t>
  </si>
  <si>
    <t>101-21  General Fund, Fletcher Free Library Total</t>
  </si>
  <si>
    <t>101-23  General Fund, Parks and Recreation Total</t>
  </si>
  <si>
    <t>101-27  General Fund, Burlington City Arts Total</t>
  </si>
  <si>
    <t>101-38  General Fund, CEDO General Fund Total</t>
  </si>
  <si>
    <t>% by Org Set</t>
  </si>
  <si>
    <t>% by Dept</t>
  </si>
  <si>
    <t>101-00</t>
  </si>
  <si>
    <t>101-01</t>
  </si>
  <si>
    <t>101-02</t>
  </si>
  <si>
    <t>101-04</t>
  </si>
  <si>
    <t>101-05</t>
  </si>
  <si>
    <t>101-06</t>
  </si>
  <si>
    <t>101-07</t>
  </si>
  <si>
    <t>101-08</t>
  </si>
  <si>
    <t>101-10</t>
  </si>
  <si>
    <t>101-15</t>
  </si>
  <si>
    <t>101-17</t>
  </si>
  <si>
    <t>101-19</t>
  </si>
  <si>
    <t>101-20</t>
  </si>
  <si>
    <t>101-21</t>
  </si>
  <si>
    <t>101-23</t>
  </si>
  <si>
    <t>101-27</t>
  </si>
  <si>
    <t>101-38</t>
  </si>
  <si>
    <t>105-00</t>
  </si>
  <si>
    <t>125-08</t>
  </si>
  <si>
    <t>150-08</t>
  </si>
  <si>
    <t>175-00</t>
  </si>
  <si>
    <t>201-15</t>
  </si>
  <si>
    <t>201-17</t>
  </si>
  <si>
    <t>201-19</t>
  </si>
  <si>
    <t>201-21</t>
  </si>
  <si>
    <t>201-23</t>
  </si>
  <si>
    <t>201-32</t>
  </si>
  <si>
    <t>230-33</t>
  </si>
  <si>
    <t>235-04</t>
  </si>
  <si>
    <t>245-19</t>
  </si>
  <si>
    <t>264-19</t>
  </si>
  <si>
    <t>301-31</t>
  </si>
  <si>
    <t>310-31</t>
  </si>
  <si>
    <t>400-35</t>
  </si>
  <si>
    <t>401-35</t>
  </si>
  <si>
    <t>402-35</t>
  </si>
  <si>
    <t>403-35</t>
  </si>
  <si>
    <t>404-35</t>
  </si>
  <si>
    <t>405-35</t>
  </si>
  <si>
    <t>406-35</t>
  </si>
  <si>
    <t>407-35</t>
  </si>
  <si>
    <t>408-35</t>
  </si>
  <si>
    <t>409-35</t>
  </si>
  <si>
    <t>410-35</t>
  </si>
  <si>
    <t>411-35</t>
  </si>
  <si>
    <t>412-35</t>
  </si>
  <si>
    <t>413-35</t>
  </si>
  <si>
    <t>414-35</t>
  </si>
  <si>
    <t>415-35</t>
  </si>
  <si>
    <t>416-35</t>
  </si>
  <si>
    <t>417-35</t>
  </si>
  <si>
    <t>418-35</t>
  </si>
  <si>
    <t>419-35</t>
  </si>
  <si>
    <t>420-35</t>
  </si>
  <si>
    <t>421-35</t>
  </si>
  <si>
    <t>422-35</t>
  </si>
  <si>
    <t>423-35</t>
  </si>
  <si>
    <t>424-35</t>
  </si>
  <si>
    <t>425-35</t>
  </si>
  <si>
    <t>426-35</t>
  </si>
  <si>
    <t>427-35</t>
  </si>
  <si>
    <t>428-35</t>
  </si>
  <si>
    <t>429-35</t>
  </si>
  <si>
    <t>430-35</t>
  </si>
  <si>
    <t>431-35</t>
  </si>
  <si>
    <t>432-35</t>
  </si>
  <si>
    <t>433-35</t>
  </si>
  <si>
    <t>434-35</t>
  </si>
  <si>
    <t>435-35</t>
  </si>
  <si>
    <t>436-35</t>
  </si>
  <si>
    <t>437-35</t>
  </si>
  <si>
    <t>438-35</t>
  </si>
  <si>
    <t>439-35</t>
  </si>
  <si>
    <t>440-35</t>
  </si>
  <si>
    <t>441-35</t>
  </si>
  <si>
    <t>442-35</t>
  </si>
  <si>
    <t>443-35</t>
  </si>
  <si>
    <t>444-35</t>
  </si>
  <si>
    <t>445-35</t>
  </si>
  <si>
    <t>446-35</t>
  </si>
  <si>
    <t>447-35</t>
  </si>
  <si>
    <t>448-35</t>
  </si>
  <si>
    <t>449-35</t>
  </si>
  <si>
    <t>450-35</t>
  </si>
  <si>
    <t>460-19</t>
  </si>
  <si>
    <t>480-19</t>
  </si>
  <si>
    <t>483-43</t>
  </si>
  <si>
    <t>501-00</t>
  </si>
  <si>
    <t>502-00</t>
  </si>
  <si>
    <t>503-00</t>
  </si>
  <si>
    <t>504-00</t>
  </si>
  <si>
    <t>505-00</t>
  </si>
  <si>
    <t>506-00</t>
  </si>
  <si>
    <t>507-00</t>
  </si>
  <si>
    <t>508-00</t>
  </si>
  <si>
    <t>603-60</t>
  </si>
  <si>
    <t>700-04</t>
  </si>
  <si>
    <t>700-23</t>
  </si>
  <si>
    <t>701-19</t>
  </si>
  <si>
    <t>702-19</t>
  </si>
  <si>
    <t>703-19</t>
  </si>
  <si>
    <t>704-19</t>
  </si>
  <si>
    <t>705-19</t>
  </si>
  <si>
    <t>706-19</t>
  </si>
  <si>
    <t>708-19</t>
  </si>
  <si>
    <t>709-19</t>
  </si>
  <si>
    <t>710-19</t>
  </si>
  <si>
    <t>712-19</t>
  </si>
  <si>
    <t>715-19</t>
  </si>
  <si>
    <t>716-19</t>
  </si>
  <si>
    <t>717-19</t>
  </si>
  <si>
    <t>718-19</t>
  </si>
  <si>
    <t>719-19</t>
  </si>
  <si>
    <t>722-19</t>
  </si>
  <si>
    <t>724-19</t>
  </si>
  <si>
    <t>731-19</t>
  </si>
  <si>
    <t>745-19</t>
  </si>
  <si>
    <t>745-31</t>
  </si>
  <si>
    <t>757-19</t>
  </si>
  <si>
    <t>764-19</t>
  </si>
  <si>
    <t>799-19</t>
  </si>
  <si>
    <t>481-19</t>
  </si>
  <si>
    <t xml:space="preserve">You should be at approximately </t>
  </si>
  <si>
    <t>101-01  General Fund, City Council Total</t>
  </si>
  <si>
    <t>230-33  Church Street Marketplace, Market Place Total</t>
  </si>
  <si>
    <t>235-04  Tax Increment Financing (TIF), Clerk/Treasurer Total</t>
  </si>
  <si>
    <t>264-19  Traffic, Public Works Total</t>
  </si>
  <si>
    <t xml:space="preserve">SPECIAL FUNDS REVENUE </t>
  </si>
  <si>
    <t>201-15  Impact Fees, Fire Total</t>
  </si>
  <si>
    <t>201-17  Impact Fees, Police Total</t>
  </si>
  <si>
    <t>201-19  Impact Fees, Public Works Total</t>
  </si>
  <si>
    <t>201-21  Impact Fees, Fletcher Free Library Total</t>
  </si>
  <si>
    <t>201-23  Impact Fees, Parks and Recreation Total</t>
  </si>
  <si>
    <t xml:space="preserve">IMPACT FEES REVENUE </t>
  </si>
  <si>
    <t>IMPACT FEES EXPENDITURES</t>
  </si>
  <si>
    <t>700-23  General Cap/Parks Dedicated, Parks and Recreation Total</t>
  </si>
  <si>
    <t>709-19  Street Capital, Public Works Total</t>
  </si>
  <si>
    <t>711-19  Great Streets, Public Works Total</t>
  </si>
  <si>
    <t>715-19  Waterfront Access, Public Works Total</t>
  </si>
  <si>
    <t>716-19  Wayfinding, Public Works Total</t>
  </si>
  <si>
    <t>718-19  Champlain Parkway, Public Works Total</t>
  </si>
  <si>
    <t>764-19  Traffic Capital, Public Works Total</t>
  </si>
  <si>
    <t>125-08  Retirement, Human Resources Total</t>
  </si>
  <si>
    <t>245-19  Stormwater, Public Works Total</t>
  </si>
  <si>
    <t>460-19  Water, Public Works Total</t>
  </si>
  <si>
    <t>480-19  Wastewater, Public Works Total</t>
  </si>
  <si>
    <t xml:space="preserve">WATER PROGRAMS REVENUE </t>
  </si>
  <si>
    <t>481-19  Stormwater/Wastewater Capital, Public Works Total</t>
  </si>
  <si>
    <t>WATER PROGRAMS EXPENDITURES</t>
  </si>
  <si>
    <t>400-35  Airport, Airport Total</t>
  </si>
  <si>
    <t xml:space="preserve">AIP FUNDS REVENUE </t>
  </si>
  <si>
    <t>401-35  Airport General Capital, Airport Total</t>
  </si>
  <si>
    <t>432-35  AIP - 92  LAND- 2012 A  NOISE, Airport Total</t>
  </si>
  <si>
    <t>433-35  AIP - 94 LAND-2012 B NOISE, Airport Total</t>
  </si>
  <si>
    <t>AIP FUNDS EXPENDITURES</t>
  </si>
  <si>
    <t>450-35  PFC, Airport Total</t>
  </si>
  <si>
    <t>301-31  CEDO, CEDO Total</t>
  </si>
  <si>
    <t>CEDO EXPENDITURES</t>
  </si>
  <si>
    <t>Financial Services</t>
  </si>
  <si>
    <t>6860_100</t>
  </si>
  <si>
    <t>State Health Insurance Tax Ambulance Assessment</t>
  </si>
  <si>
    <t>7900_136</t>
  </si>
  <si>
    <t>Interfund Transfer To CJC</t>
  </si>
  <si>
    <t>Capital Lease Interest</t>
  </si>
  <si>
    <t>Purchasing Procurement Card</t>
  </si>
  <si>
    <t>Purchasing Rebate Programs</t>
  </si>
  <si>
    <t>Purchasing Discounts</t>
  </si>
  <si>
    <t>035</t>
  </si>
  <si>
    <t>150-08  Self Insurance, Human Resources</t>
  </si>
  <si>
    <t>4900_135</t>
  </si>
  <si>
    <t>Participant Charges General Fund - Health</t>
  </si>
  <si>
    <t>4900_140</t>
  </si>
  <si>
    <t>Participant Charges Spec. Rev. &amp; Enterprise - Health</t>
  </si>
  <si>
    <t>4900_141</t>
  </si>
  <si>
    <t>Participant Charges Health BED</t>
  </si>
  <si>
    <t>4900_145</t>
  </si>
  <si>
    <t>Participant Charges General Fund - Dental</t>
  </si>
  <si>
    <t>4900_150</t>
  </si>
  <si>
    <t>Participant Charges Spec. Rev. &amp; Enterprise - Dental</t>
  </si>
  <si>
    <t>4900_151</t>
  </si>
  <si>
    <t>Participant Charges Dental BED</t>
  </si>
  <si>
    <t>4900_165</t>
  </si>
  <si>
    <t>Participant Charges Life Insurance</t>
  </si>
  <si>
    <t>4930_115</t>
  </si>
  <si>
    <t>Employee  Contributions  Dental GF</t>
  </si>
  <si>
    <t>4930_116</t>
  </si>
  <si>
    <t>Employee  Contributions  Dental Spec Rev/Enterprise</t>
  </si>
  <si>
    <t>4930_120</t>
  </si>
  <si>
    <t>Employee  Contributions  Health Insurance GF</t>
  </si>
  <si>
    <t>4930_121</t>
  </si>
  <si>
    <t>Employee  Contributions  Health Spec Revenue/Enterprise</t>
  </si>
  <si>
    <t>4930_122</t>
  </si>
  <si>
    <t>Employee  Contributions  Health BED</t>
  </si>
  <si>
    <t>4930_125</t>
  </si>
  <si>
    <t>Employee  Contributions  Supplemental Life Insurance</t>
  </si>
  <si>
    <t xml:space="preserve">Retiree Contributions </t>
  </si>
  <si>
    <t>4935_100</t>
  </si>
  <si>
    <t>Retiree Contributions  Dental Reimbursement</t>
  </si>
  <si>
    <t>4935_110</t>
  </si>
  <si>
    <t>Retiree Contributions  Health Reimbursement</t>
  </si>
  <si>
    <t>6500_104</t>
  </si>
  <si>
    <t>Professional and Consultant Services Third Party Admin. - Health</t>
  </si>
  <si>
    <t>6500_105</t>
  </si>
  <si>
    <t>Professional and Consultant Services Third Party Admin. - Dental</t>
  </si>
  <si>
    <t>State Health Insurance Tax</t>
  </si>
  <si>
    <t>6900_110</t>
  </si>
  <si>
    <t>Claims and Benefits Health Insurance Claims</t>
  </si>
  <si>
    <t>6900_130</t>
  </si>
  <si>
    <t>Claims and Benefits Dental Claims</t>
  </si>
  <si>
    <t>Insurance</t>
  </si>
  <si>
    <t>013</t>
  </si>
  <si>
    <t>4800_105</t>
  </si>
  <si>
    <t>Insurance Reimbursements General Liability</t>
  </si>
  <si>
    <t>175-00  Liability Ins. &amp; Workers Comp., Non-Departmental</t>
  </si>
  <si>
    <t>015</t>
  </si>
  <si>
    <t>4800_125</t>
  </si>
  <si>
    <t>Insurance Reimbursements Workers Comp claims</t>
  </si>
  <si>
    <t>4900_155</t>
  </si>
  <si>
    <t>Participant Charges Spec. Rev.&amp; Ent - Workers' Comp.</t>
  </si>
  <si>
    <t>4900_160</t>
  </si>
  <si>
    <t>Participant Charges General Fund - Workers' Comp.</t>
  </si>
  <si>
    <t>7230_109</t>
  </si>
  <si>
    <t>Insurance Inland Marine</t>
  </si>
  <si>
    <t>7230_120</t>
  </si>
  <si>
    <t>Insurance Life Insurance</t>
  </si>
  <si>
    <t>6800_192</t>
  </si>
  <si>
    <t>Fees for Services  Agency Fee</t>
  </si>
  <si>
    <t>6900_140</t>
  </si>
  <si>
    <t xml:space="preserve">Claims and Benefits Workers' Comp </t>
  </si>
  <si>
    <t>INSURANCE &amp; WORKERS' COMP EXPENDITURES</t>
  </si>
  <si>
    <t>INSURANCE &amp; WORKERS' COMP REVENUE</t>
  </si>
  <si>
    <t>150-08  Self Insurance, Human Resources Total</t>
  </si>
  <si>
    <t>175-00  Liability Ins. &amp; Workers Comp., Non-Departmental Total</t>
  </si>
  <si>
    <t>236-04</t>
  </si>
  <si>
    <t>236-04-000--</t>
  </si>
  <si>
    <t>264-19-200-000-</t>
  </si>
  <si>
    <t>301-31-305-317-2017</t>
  </si>
  <si>
    <t>101-23-104-261-</t>
  </si>
  <si>
    <t>709-19-700-712-</t>
  </si>
  <si>
    <t>709-19-700-713-</t>
  </si>
  <si>
    <t>704-19  Barge Canal, Public Works</t>
  </si>
  <si>
    <t>4095_120</t>
  </si>
  <si>
    <t>Purchasing Savings</t>
  </si>
  <si>
    <t>4600_107</t>
  </si>
  <si>
    <t>Fees For Services City Attorney</t>
  </si>
  <si>
    <t>261</t>
  </si>
  <si>
    <t>6505_106</t>
  </si>
  <si>
    <t>Councilor East District - Deane</t>
  </si>
  <si>
    <t>6505_302</t>
  </si>
  <si>
    <t>Councilor Ward 3 - Moore</t>
  </si>
  <si>
    <t>7600_330</t>
  </si>
  <si>
    <t>Regional Services Howard Cener St Outreach</t>
  </si>
  <si>
    <t>7650_165</t>
  </si>
  <si>
    <t>Regional Programs  Generator</t>
  </si>
  <si>
    <t>7650_325</t>
  </si>
  <si>
    <t>Regional Programs  Heineberg Sr Ctr</t>
  </si>
  <si>
    <t>Early Learning Initiative</t>
  </si>
  <si>
    <t>4900_101</t>
  </si>
  <si>
    <t>Participant Charges "Other" Dept. - Retire</t>
  </si>
  <si>
    <t>4900_200</t>
  </si>
  <si>
    <t>Participant Charges SR Traffic - Retire</t>
  </si>
  <si>
    <t>4900_201</t>
  </si>
  <si>
    <t>Participant Charges SR CEDO - Retire</t>
  </si>
  <si>
    <t>4900_202</t>
  </si>
  <si>
    <t>Participant Charges SR Marketplace - Retire</t>
  </si>
  <si>
    <t>4930_108</t>
  </si>
  <si>
    <t>Employee  Contributions  Retirement BED</t>
  </si>
  <si>
    <t>4930_109</t>
  </si>
  <si>
    <t>Employee  Contributions  Retirement School</t>
  </si>
  <si>
    <t>236-04  TIF Downtown, Clerk/Treasurer</t>
  </si>
  <si>
    <t xml:space="preserve">2017 </t>
  </si>
  <si>
    <t>Programs</t>
  </si>
  <si>
    <t>402</t>
  </si>
  <si>
    <t>408</t>
  </si>
  <si>
    <t>712</t>
  </si>
  <si>
    <t>713</t>
  </si>
  <si>
    <t>461-19-700-708-</t>
  </si>
  <si>
    <t>461-19</t>
  </si>
  <si>
    <t>340</t>
  </si>
  <si>
    <t>4990_101</t>
  </si>
  <si>
    <t>Interfund Transfer Proceeds GF Special Purpose</t>
  </si>
  <si>
    <t>110-38-000-340-</t>
  </si>
  <si>
    <t>7900_101</t>
  </si>
  <si>
    <t>Interfund Transfer To General Fund</t>
  </si>
  <si>
    <t>110-38  GF Dedicated Funding, CEDO General Fund</t>
  </si>
  <si>
    <t>9500_999</t>
  </si>
  <si>
    <t>Capital Outlay Recognition of Capital Assets</t>
  </si>
  <si>
    <t>4875_176</t>
  </si>
  <si>
    <t>Grant  Grants Deferred</t>
  </si>
  <si>
    <t>461</t>
  </si>
  <si>
    <t>461-19  Water Capital, Public Works</t>
  </si>
  <si>
    <t>4885_100</t>
  </si>
  <si>
    <t>Local Share Outside Agencies</t>
  </si>
  <si>
    <t>461-19  Water Capital, Public Works Total</t>
  </si>
  <si>
    <t>General Fund, Non-Departmental</t>
  </si>
  <si>
    <t>General Fund, Clerk/Treasurer, Admin</t>
  </si>
  <si>
    <t>General Fund, City Attorney, Admin</t>
  </si>
  <si>
    <t>General Fund, Planning and Zoning, Admin</t>
  </si>
  <si>
    <t>General Fund, City Assessor, Admin</t>
  </si>
  <si>
    <t>General Fund, Information Technology, Admin</t>
  </si>
  <si>
    <t>General Fund, Fire, Admin</t>
  </si>
  <si>
    <t>General Fund, Fire, Fire Protection</t>
  </si>
  <si>
    <t>General Fund, Fire, Grants</t>
  </si>
  <si>
    <t>General Fund, Police, Grants</t>
  </si>
  <si>
    <t>General Fund, Police, Police Uniform Services</t>
  </si>
  <si>
    <t>General Fund, Police, Dispatch and Communications</t>
  </si>
  <si>
    <t>General Fund, Police, Parking Enforcement</t>
  </si>
  <si>
    <t>General Fund, Public Works, Admin</t>
  </si>
  <si>
    <t>General Fund, Public Works, Engineering</t>
  </si>
  <si>
    <t>General Fund, Public Works, Equipment Maintenance</t>
  </si>
  <si>
    <t>General Fund, Public Works, Streets, Street Maintenance</t>
  </si>
  <si>
    <t>General Fund, Public Works, Streets, Street Concrete</t>
  </si>
  <si>
    <t>General Fund, Public Works, Recycling</t>
  </si>
  <si>
    <t>General Fund, Public Works, Inspection Services</t>
  </si>
  <si>
    <t>General Fund, Public Works, Central Facility</t>
  </si>
  <si>
    <t>General Fund, Code Enforcement, Admin</t>
  </si>
  <si>
    <t>General Fund, Fletcher Free Library, General Services</t>
  </si>
  <si>
    <t>General Fund, Parks and Recreation, Admin, Administration</t>
  </si>
  <si>
    <t>General Fund, Parks and Recreation, Admin, Marketing</t>
  </si>
  <si>
    <t>General Fund, Parks and Recreation, Admin, Parks Planning</t>
  </si>
  <si>
    <t>General Fund, Parks and Recreation, Parks, Administration</t>
  </si>
  <si>
    <t>General Fund, Parks and Recreation, Parks, Grounds Maintenance</t>
  </si>
  <si>
    <t>General Fund, Parks and Recreation, Parks, Buildings Maintenance</t>
  </si>
  <si>
    <t>General Fund, Parks and Recreation, Parks, Trees &amp; Greenways</t>
  </si>
  <si>
    <t>General Fund, Parks and Recreation, Parks, Conservation</t>
  </si>
  <si>
    <t>General Fund, Parks and Recreation, Parks, Cemeteries</t>
  </si>
  <si>
    <t>General Fund, Parks and Recreation, Recreation, Administration</t>
  </si>
  <si>
    <t>General Fund, Parks and Recreation, Recreation, Recreation Programs</t>
  </si>
  <si>
    <t>General Fund, Parks and Recreation, Recreation, Events</t>
  </si>
  <si>
    <t>General Fund, Parks and Recreation, Recreation, Bus Operations</t>
  </si>
  <si>
    <t>General Fund, Parks and Recreation, Recreation, Athletic Programs</t>
  </si>
  <si>
    <t>General Fund, Parks and Recreation, Recreation, O.N.E. Center</t>
  </si>
  <si>
    <t>General Fund, Parks and Recreation, Waterfront, Events</t>
  </si>
  <si>
    <t>General Fund, Parks and Recreation, Waterfront, North Beach</t>
  </si>
  <si>
    <t>General Fund, Parks and Recreation, Waterfront, Waterfront Operations</t>
  </si>
  <si>
    <t>General Fund, Parks and Recreation, Rec Facilities, Leddy Arena</t>
  </si>
  <si>
    <t>General Fund, Parks and Recreation, Rec Facilities, Miller Center</t>
  </si>
  <si>
    <t>General Fund, Parks and Recreation, Other Facilities, Memorial Auditorium</t>
  </si>
  <si>
    <t>General Fund, Parks and Recreation, Other Facilities, City Hall, BCA</t>
  </si>
  <si>
    <t>General Fund, Parks and Recreation, Other Facilities, 645 Pine Street</t>
  </si>
  <si>
    <t>General Fund, Burlington City Arts, Admin, Administration</t>
  </si>
  <si>
    <t>General Fund, Burlington City Arts, Admin, Development</t>
  </si>
  <si>
    <t>General Fund, Burlington City Arts, BCA Center</t>
  </si>
  <si>
    <t>General Fund, Burlington City Arts, Arts Education, Visual Arts</t>
  </si>
  <si>
    <t>General Fund, Burlington City Arts, Festivals/Events</t>
  </si>
  <si>
    <t>General Fund, Burlington City Arts, Public Art</t>
  </si>
  <si>
    <t>General Fund, CEDO General Fund, Admin, Administration</t>
  </si>
  <si>
    <t>General Fund, CEDO General Fund, Admin, Neighborhood Projects</t>
  </si>
  <si>
    <t>General Fund, CEDO General Fund, Admin, Continuum of Care</t>
  </si>
  <si>
    <t>General Fund, CEDO General Fund, Admin, TIF, Downtown - VA</t>
  </si>
  <si>
    <t>General Fund, CEDO General Fund, Admin, TIF, Downtown - PD</t>
  </si>
  <si>
    <t>General Fund, CEDO General Fund, Admin, TIF, Waterfront - VA</t>
  </si>
  <si>
    <t>General Fund, CEDO General Fund, Admin, TIF, Waterfront - PD</t>
  </si>
  <si>
    <t>General Fund, CEDO General Fund, Admin, Sustainability</t>
  </si>
  <si>
    <t>General Fund, Non-Departmental, Rent Payment for Land/Buildings</t>
  </si>
  <si>
    <t>General Fund, City Council, Admin</t>
  </si>
  <si>
    <t>General Fund, City Council, Regional Programs</t>
  </si>
  <si>
    <t>General Fund, Mayor's Office, Admin</t>
  </si>
  <si>
    <t>General Fund, Clerk/Treasurer, Elections/Voter Registration</t>
  </si>
  <si>
    <t>General Fund, Clerk/Treasurer, Payroll</t>
  </si>
  <si>
    <t>General Fund, Human Resources, Admin</t>
  </si>
  <si>
    <t>General Fund, Fire, Fire &amp; Medical Services</t>
  </si>
  <si>
    <t>General Fund, Parks and Recreation, Rec Facilities, Memorial Auditorium</t>
  </si>
  <si>
    <t>General Fund, Parks and Recreation, Rec Facilities, North Beach</t>
  </si>
  <si>
    <t>General Fund, Parks and Recreation, Rec Facilities, Waterfront Operations</t>
  </si>
  <si>
    <t>General Fund, Parks and Recreation, Rec Facilities, City Hall, BCA</t>
  </si>
  <si>
    <t>GF Dedicated Funding, Clerk/Treasurer, Admin</t>
  </si>
  <si>
    <t>GF Dedicated Funding, City Assessor, Admin</t>
  </si>
  <si>
    <t>GF Dedicated Funding, Police, Admin, Equitable Sharing</t>
  </si>
  <si>
    <t>GF Dedicated Funding, Public Works, Rec Facilities</t>
  </si>
  <si>
    <t>GF Dedicated Funding, Fletcher Free Library, Admin</t>
  </si>
  <si>
    <t>GF Dedicated Funding, CEDO General Fund, Admin, Sustainability</t>
  </si>
  <si>
    <t>Retirement, Human Resources, Retirement</t>
  </si>
  <si>
    <t>Retirement, Human Resources, Admin</t>
  </si>
  <si>
    <t>Self Insurance, Human Resources, Health and Dental Insurance</t>
  </si>
  <si>
    <t>Liability Ins. &amp; Workers Comp., Non-Departmental, Liability Insurance</t>
  </si>
  <si>
    <t>Liability Ins. &amp; Workers Comp., Non-Departmental, Workers Compensation</t>
  </si>
  <si>
    <t>Impact Fees, Fire, Admin</t>
  </si>
  <si>
    <t>Impact Fees, Police, Admin</t>
  </si>
  <si>
    <t>Impact Fees, Public Works, Admin</t>
  </si>
  <si>
    <t>Impact Fees, Fletcher Free Library, Admin</t>
  </si>
  <si>
    <t>Impact Fees, Parks and Recreation, Admin</t>
  </si>
  <si>
    <t>Church Street Marketplace, Market Place, Admin</t>
  </si>
  <si>
    <t>Church Street Marketplace, Market Place, Public Relations</t>
  </si>
  <si>
    <t>Church Street Marketplace, Market Place, General Maintenance</t>
  </si>
  <si>
    <t>Tax Increment Financing (TIF), Clerk/Treasurer, Waterfront  TIF</t>
  </si>
  <si>
    <t>TIF Downtown, Clerk/Treasurer, Admin</t>
  </si>
  <si>
    <t>Stormwater, Public Works, Admin</t>
  </si>
  <si>
    <t>Traffic, Public Works, Traffic, Right of Way</t>
  </si>
  <si>
    <t>Traffic, Public Works, Traffic, Municipal Parking Garage</t>
  </si>
  <si>
    <t>Traffic, Public Works, Traffic, Airport Parking</t>
  </si>
  <si>
    <t>Traffic, Public Works, Traffic, Signals</t>
  </si>
  <si>
    <t>Traffic, Public Works, Traffic, College Street Garage</t>
  </si>
  <si>
    <t>Traffic, Public Works, Traffic, Administration</t>
  </si>
  <si>
    <t>Traffic, Public Works, Traffic, School Crossing Guards</t>
  </si>
  <si>
    <t>CEDO, CEDO, Admin</t>
  </si>
  <si>
    <t>CEDO, CEDO, Community Development, Neighborhood Projects</t>
  </si>
  <si>
    <t>CEDO, CEDO, Community Development, AmeriCorps</t>
  </si>
  <si>
    <t>CEDO, CEDO, Community Development, Cost Share</t>
  </si>
  <si>
    <t>CEDO, CEDO, Community Development, CDBG - Admin</t>
  </si>
  <si>
    <t>CEDO, CEDO, Community Development, CDBG - Brownfields, 2015</t>
  </si>
  <si>
    <t>CEDO, CEDO, Community Development, CDBG - Brownfields, 2016</t>
  </si>
  <si>
    <t>CEDO, CEDO, Community Development, CDBG - Micro Enterprise, 2013</t>
  </si>
  <si>
    <t>CEDO, CEDO, Community Development, CDBG - Micro Enterprise, 2014</t>
  </si>
  <si>
    <t>CEDO, CEDO, Community Development, CDBG - Micro Enterprise, 2016</t>
  </si>
  <si>
    <t>CEDO, CEDO, Community Development, CDBG - Economic Development, 2015</t>
  </si>
  <si>
    <t>CEDO, CEDO, Community Development, CDBG - Economic Development, 2016</t>
  </si>
  <si>
    <t>CEDO, CEDO, Community Development, CDBG - Housing Initiative Prog, 2011</t>
  </si>
  <si>
    <t>CEDO, CEDO, Community Development, CDBG - Housing Initiative Prog, 2015</t>
  </si>
  <si>
    <t>CEDO, CEDO, Community Development, CDBG - Housing Initiative Prog, 2016</t>
  </si>
  <si>
    <t>CEDO, CEDO, Community Development, CDBG - Neighborhood Revital, 2014</t>
  </si>
  <si>
    <t>CEDO, CEDO, Community Development, CDBG - Neighborhood Revital, 2016</t>
  </si>
  <si>
    <t>CEDO, CEDO, Housing, HOME</t>
  </si>
  <si>
    <t>CEDO, CEDO, Housing, Burlington Housing Trust</t>
  </si>
  <si>
    <t>CEDO, CEDO, Housing, Lead, 2014</t>
  </si>
  <si>
    <t>CEDO, CEDO, Housing, Lead, 2017</t>
  </si>
  <si>
    <t>CEDO, CEDO, Housing, Lead Program Income</t>
  </si>
  <si>
    <t>CEDO, CEDO, Community Justice, Safer Communities</t>
  </si>
  <si>
    <t>CEDO, CEDO, Community Justice, General</t>
  </si>
  <si>
    <t>CEDO, CEDO, Community Justice, VOCA/PJ</t>
  </si>
  <si>
    <t>CEDO, CEDO, Community Justice, RICC</t>
  </si>
  <si>
    <t>CEDO, CEDO, Community Justice, JAG</t>
  </si>
  <si>
    <t>CEDO, CEDO, Special Projects, Micro-Enterprise</t>
  </si>
  <si>
    <t>Airport, Airport, Admin</t>
  </si>
  <si>
    <t>Airport, Airport, Terminal Operations</t>
  </si>
  <si>
    <t>Airport, Airport, Airfield Operations</t>
  </si>
  <si>
    <t>Airport, Airport, Industrial Park</t>
  </si>
  <si>
    <t>Airport, Airport, Parking Operations, Parking Garage</t>
  </si>
  <si>
    <t>Airport, Airport, Other Properties</t>
  </si>
  <si>
    <t>Airport General Capital, Airport, Admin</t>
  </si>
  <si>
    <t>AIP - 92  LAND- 2012 A  NOISE, Airport, Capital Projects</t>
  </si>
  <si>
    <t>AIP - 94 LAND-2012 B NOISE, Airport, Capital Projects</t>
  </si>
  <si>
    <t>PFC, Airport, Capital Projects</t>
  </si>
  <si>
    <t>Water, Public Works, Water, Administration</t>
  </si>
  <si>
    <t>Water, Public Works, Water, Production</t>
  </si>
  <si>
    <t>Water, Public Works, Water, Distribution</t>
  </si>
  <si>
    <t>Water, Public Works, Water, Metering</t>
  </si>
  <si>
    <t>Water, Public Works, Water, Billing</t>
  </si>
  <si>
    <t>Water Capital, Public Works, Capital Projects, Infrastructure</t>
  </si>
  <si>
    <t>Wastewater, Public Works, Wastewater, Administration</t>
  </si>
  <si>
    <t>Wastewater, Public Works, Wastewater, Main Plant</t>
  </si>
  <si>
    <t>Wastewater, Public Works, Wastewater, North Plant</t>
  </si>
  <si>
    <t>Wastewater, Public Works, Wastewater, East Plant</t>
  </si>
  <si>
    <t>Wastewater, Public Works, Wastewater, Pump Stations</t>
  </si>
  <si>
    <t>Stormwater/Wastewater Capital, Public Works, Capital Projects, Administration</t>
  </si>
  <si>
    <t>Perpetual Care , Non-Departmental, Admin</t>
  </si>
  <si>
    <t>W Carpenter Priv Purpose Trust, Non-Departmental, Admin</t>
  </si>
  <si>
    <t>Christmas Gift Priv Purpose Trus, Non-Departmental, Admin</t>
  </si>
  <si>
    <t>Lolita Deming Estate, Non-Departmental, Admin</t>
  </si>
  <si>
    <t>L Howard Priv Purpose Trust, Non-Departmental, Admin</t>
  </si>
  <si>
    <t>Community Development, BCDC, BCDC</t>
  </si>
  <si>
    <t>General Cap/Parks Dedicated, Parks and Recreation, Admin, Pennies for Parks</t>
  </si>
  <si>
    <t>General Cap/Parks Dedicated, Parks and Recreation, Admin, Greenbelt</t>
  </si>
  <si>
    <t>General Cap/Parks Dedicated, Parks and Recreation, Admin, Conservation Legacy</t>
  </si>
  <si>
    <t>General Cap/Parks Dedicated, Parks and Recreation, Admin, Bike Path Maint. &amp; Improvement</t>
  </si>
  <si>
    <t>General Cap/Parks Dedicated, Parks and Recreation, Admin, Parks Special Projects</t>
  </si>
  <si>
    <t>Barge Canal, Public Works, Capital Projects</t>
  </si>
  <si>
    <t>Street Capital, Public Works, Engineering, Street Capital</t>
  </si>
  <si>
    <t xml:space="preserve">Street Capital, Public Works, Engineering, FHWA </t>
  </si>
  <si>
    <t>Street Capital, Public Works, Engineering, State DOT</t>
  </si>
  <si>
    <t>Street Capital, Public Works, Engineering, Sidewalk Improvement Projects</t>
  </si>
  <si>
    <t xml:space="preserve">Street Capital, Public Works, Engineering, Federal Transit Administration </t>
  </si>
  <si>
    <t>Street Capital, Public Works, Capital Projects</t>
  </si>
  <si>
    <t>Street Capital, Public Works, Capital Projects, CAO IT Earmark</t>
  </si>
  <si>
    <t>Street Capital, Public Works, Capital Projects, Facilities</t>
  </si>
  <si>
    <t>Street Capital, Public Works, Capital Projects, Infrastructure</t>
  </si>
  <si>
    <t>Street Capital, Public Works, Capital Projects, Misc.</t>
  </si>
  <si>
    <t>Street Capital, Public Works, Capital Projects, Transportation Planning</t>
  </si>
  <si>
    <t>Street Capital, Public Works, Capital Projects, Green</t>
  </si>
  <si>
    <t>Street Capital, Public Works, Capital Projects, Fleet</t>
  </si>
  <si>
    <t>Great Streets, Public Works, Engineering, Street Capital</t>
  </si>
  <si>
    <t>Waterfront Access, Public Works, Capital Projects</t>
  </si>
  <si>
    <t>Wayfinding, Public Works, Capital Projects</t>
  </si>
  <si>
    <t>Champlain Parkway, Public Works, Capital Projects</t>
  </si>
  <si>
    <t>Traffic Capital, Public Works, Capital Projects, Parking Garage</t>
  </si>
  <si>
    <t>7900_715</t>
  </si>
  <si>
    <t>Interfund Transfer Waterfront North</t>
  </si>
  <si>
    <t>717</t>
  </si>
  <si>
    <t>Waterfront Study, Public Works, Capital Projects</t>
  </si>
  <si>
    <t>717-19  Waterfront Study, Public Works</t>
  </si>
  <si>
    <t>8400_235</t>
  </si>
  <si>
    <t>Special Events/Projects School Dept</t>
  </si>
  <si>
    <t>Councilor</t>
  </si>
  <si>
    <t xml:space="preserve">2012 </t>
  </si>
  <si>
    <t>CEDO, CEDO, Community Development, CDBG - Housing Initiative Prog, 2012</t>
  </si>
  <si>
    <t>236-04  TIF Downtown, Clerk/Treasurer Total</t>
  </si>
  <si>
    <t>6505_701</t>
  </si>
  <si>
    <t>Councilor Ward 7 - Dieng</t>
  </si>
  <si>
    <t>059</t>
  </si>
  <si>
    <t>General Fund, Burlington City Arts, Arts Education, Art from the Heart</t>
  </si>
  <si>
    <t>Reimbursement For Services</t>
  </si>
  <si>
    <t>General Fund, Public Works, Streets, Snow Removal</t>
  </si>
  <si>
    <t>055</t>
  </si>
  <si>
    <t>General Fund, Burlington City Arts, Arts Education, Print Studio</t>
  </si>
  <si>
    <t>Regional Programs  Steps to End Domestic Violence</t>
  </si>
  <si>
    <t>Refunds</t>
  </si>
  <si>
    <t>264-19-205-451-</t>
  </si>
  <si>
    <t>205</t>
  </si>
  <si>
    <t>264-19-205-455-</t>
  </si>
  <si>
    <t>264-19-205-457-</t>
  </si>
  <si>
    <t>457</t>
  </si>
  <si>
    <t>Healthy Homes</t>
  </si>
  <si>
    <t>4925_150</t>
  </si>
  <si>
    <t>Proceeds  Insurance Proceeds</t>
  </si>
  <si>
    <t>Traffic, Public Works, Parking Facilities, Municipal Parking Garage</t>
  </si>
  <si>
    <t>Traffic, Public Works, Parking Facilities, College Street Garage</t>
  </si>
  <si>
    <t>Traffic, Public Works, Parking Facilities, Parking Lots</t>
  </si>
  <si>
    <t>AIP - 111 Beacon Replacement, Airport, Capital Projects</t>
  </si>
  <si>
    <t>AIP - 109 Land Acquisition 17', Airport, Capital Projects</t>
  </si>
  <si>
    <t>AIP - Master Plan, Airport, Capital Projects</t>
  </si>
  <si>
    <t>AIP - 110 NCP Study Update 2016, Airport, Capital Projects</t>
  </si>
  <si>
    <t>AIP - 105 Land Acquistions -FY15, Airport, Capital Projects</t>
  </si>
  <si>
    <t>AIP - 106 Glycol Project, Airport, Capital Projects</t>
  </si>
  <si>
    <t>AIP -103 Air Carrier Apron Phase, Airport, Capital Projects</t>
  </si>
  <si>
    <t>AIP - 104 Taxiway K Construction, Airport, Capital Projects</t>
  </si>
  <si>
    <t>AIP - 108 Land Acq 2016, Airport, Capital Projects</t>
  </si>
  <si>
    <t>AIP - Taxiway Alpha Construction, Airport, Capital Projects</t>
  </si>
  <si>
    <t>AIP - 112 Taxiway Gulf PH1, Airport, Capital Projects</t>
  </si>
  <si>
    <t>AIP - 107   Apron Phase 3, Airport, Capital Projects</t>
  </si>
  <si>
    <t>101-23-103-261-</t>
  </si>
  <si>
    <t>711-19</t>
  </si>
  <si>
    <t>700-19-700-000-</t>
  </si>
  <si>
    <t>700-19</t>
  </si>
  <si>
    <t>4990_138</t>
  </si>
  <si>
    <t>Interfund Transfer Proceeds Champlain Sr Center</t>
  </si>
  <si>
    <t>7900_138</t>
  </si>
  <si>
    <t>Interfund Transfer Champlain Sr Center</t>
  </si>
  <si>
    <t>265-19-205-451-</t>
  </si>
  <si>
    <t>265-19</t>
  </si>
  <si>
    <t>265-19-205-455-</t>
  </si>
  <si>
    <t>265-19-205-457-</t>
  </si>
  <si>
    <t>265-19-205-000-</t>
  </si>
  <si>
    <t>110-38-000--</t>
  </si>
  <si>
    <t>GF Dedicated Funding, CEDO General Fund, Admin</t>
  </si>
  <si>
    <t>110-00-000-000-</t>
  </si>
  <si>
    <t>GF Dedicated Funding, Non-Departmental, Admin, Administration</t>
  </si>
  <si>
    <t>110-00  GF Dedicated Funding, Non-Departmental</t>
  </si>
  <si>
    <t>110-00-700--</t>
  </si>
  <si>
    <t>GF Dedicated Funding, Non-Departmental, Capital Projects</t>
  </si>
  <si>
    <t>110-19-700--</t>
  </si>
  <si>
    <t>GF Dedicated Funding, Public Works, Capital Projects</t>
  </si>
  <si>
    <t>110-43-000--</t>
  </si>
  <si>
    <t>43</t>
  </si>
  <si>
    <t>GF Dedicated Funding, Burlington Telecom, Admin</t>
  </si>
  <si>
    <t>110-43  GF Dedicated Funding, Burlington Telecom</t>
  </si>
  <si>
    <t>Airline Surplus Revenue</t>
  </si>
  <si>
    <t>9500_199</t>
  </si>
  <si>
    <t>Capital Outlay Airport Airline Surplus</t>
  </si>
  <si>
    <t>483</t>
  </si>
  <si>
    <t>Burlington Telecom, Burlington Telecom, Admin</t>
  </si>
  <si>
    <t>483-43  Burlington Telecom, Burlington Telecom</t>
  </si>
  <si>
    <t>Burlington Telecom, Burlington Telecom, Outside Plant</t>
  </si>
  <si>
    <t>Burlington Telecom, Burlington Telecom, Network Operations</t>
  </si>
  <si>
    <t>5200_100</t>
  </si>
  <si>
    <t>Other Personal Service Commissioned Wages</t>
  </si>
  <si>
    <t>463</t>
  </si>
  <si>
    <t>Burlington Telecom, Burlington Telecom, Sales</t>
  </si>
  <si>
    <t>464</t>
  </si>
  <si>
    <t>Burlington Telecom, Burlington Telecom, Customer Service</t>
  </si>
  <si>
    <t>465</t>
  </si>
  <si>
    <t>Burlington Telecom, Burlington Telecom, Help Desk</t>
  </si>
  <si>
    <t>467</t>
  </si>
  <si>
    <t>Burlington Telecom, Burlington Telecom, Marketing</t>
  </si>
  <si>
    <t>501----</t>
  </si>
  <si>
    <t>101----</t>
  </si>
  <si>
    <t>101---</t>
  </si>
  <si>
    <t>105----</t>
  </si>
  <si>
    <t>105---</t>
  </si>
  <si>
    <t>106-00-700-000-</t>
  </si>
  <si>
    <t>106-00</t>
  </si>
  <si>
    <t>110-00-000-001-</t>
  </si>
  <si>
    <t>110-00</t>
  </si>
  <si>
    <t>110-02-000--</t>
  </si>
  <si>
    <t>110-02</t>
  </si>
  <si>
    <t>110-04</t>
  </si>
  <si>
    <t>110-06-000--</t>
  </si>
  <si>
    <t>110-06</t>
  </si>
  <si>
    <t>110-07</t>
  </si>
  <si>
    <t>110-17</t>
  </si>
  <si>
    <t>110-19</t>
  </si>
  <si>
    <t>110-19-153-000-</t>
  </si>
  <si>
    <t>110-21</t>
  </si>
  <si>
    <t>110-38</t>
  </si>
  <si>
    <t>110-38-000-371-</t>
  </si>
  <si>
    <t>400----</t>
  </si>
  <si>
    <t>400---</t>
  </si>
  <si>
    <t>448----</t>
  </si>
  <si>
    <t>448---</t>
  </si>
  <si>
    <t>501---</t>
  </si>
  <si>
    <t>709-19-700-000-</t>
  </si>
  <si>
    <t>110-43</t>
  </si>
  <si>
    <t>301----</t>
  </si>
  <si>
    <t>301---</t>
  </si>
  <si>
    <t>310----</t>
  </si>
  <si>
    <t>310---</t>
  </si>
  <si>
    <t>431----</t>
  </si>
  <si>
    <t>431---</t>
  </si>
  <si>
    <t>709----</t>
  </si>
  <si>
    <t>709---</t>
  </si>
  <si>
    <t>709-19-700-714-</t>
  </si>
  <si>
    <t>056</t>
  </si>
  <si>
    <t>General Fund, Burlington City Arts, Arts Education, Clay Studio</t>
  </si>
  <si>
    <t>General Fund, Burlington City Arts, Admin, Marketing</t>
  </si>
  <si>
    <t>SE NBRH Transit Capital Project, Public Works, Capital Projects</t>
  </si>
  <si>
    <t>701-19  SE NBRH Transit Capital Project, Public Works</t>
  </si>
  <si>
    <t>Downtown Transit Center Project, Public Works, Capital Projects</t>
  </si>
  <si>
    <t>702-19  Downtown Transit Center Project, Public Works</t>
  </si>
  <si>
    <t>Street Capital, Public Works, Capital Projects, Administration</t>
  </si>
  <si>
    <t>713-19-150-700-</t>
  </si>
  <si>
    <t>BTC Public Improvements, Public Works, Engineering, Street Capital</t>
  </si>
  <si>
    <t>713-19  BTC Public Improvements, Public Works</t>
  </si>
  <si>
    <t>101-23-101-000-111</t>
  </si>
  <si>
    <t>101-23-101-000-112</t>
  </si>
  <si>
    <t>101-23-101-000-150</t>
  </si>
  <si>
    <t>101-23-101-245-110</t>
  </si>
  <si>
    <t>101-23-101-245-111</t>
  </si>
  <si>
    <t>101-23-101-245-112</t>
  </si>
  <si>
    <t>101-23-101-245-113</t>
  </si>
  <si>
    <t>101-23-101-245-114</t>
  </si>
  <si>
    <t>101-23-101-245-115</t>
  </si>
  <si>
    <t>101-23-101-245-116</t>
  </si>
  <si>
    <t>101-23-101-246-120</t>
  </si>
  <si>
    <t>101-23-101-246-121</t>
  </si>
  <si>
    <t>101-23-101-246-122</t>
  </si>
  <si>
    <t>101-23-101-246-123</t>
  </si>
  <si>
    <t>101-23-101-246-150</t>
  </si>
  <si>
    <t>101-23-101-248-112</t>
  </si>
  <si>
    <t>101-23-101-248-113</t>
  </si>
  <si>
    <t>101-23-101-248-115</t>
  </si>
  <si>
    <t>101-23-101-248-116</t>
  </si>
  <si>
    <t>101-23-101-248-150</t>
  </si>
  <si>
    <t>101-23-101-249-140</t>
  </si>
  <si>
    <t>101-23-101-249-141</t>
  </si>
  <si>
    <t>101-23-101-249-142</t>
  </si>
  <si>
    <t>101-23-101-249-143</t>
  </si>
  <si>
    <t>101-23-103-255-112</t>
  </si>
  <si>
    <t>101-23-103-255-113</t>
  </si>
  <si>
    <t>101-23-103-255-115</t>
  </si>
  <si>
    <t>101-23-103-255-116</t>
  </si>
  <si>
    <t>101-23-103-255-130</t>
  </si>
  <si>
    <t>101-23-103-255-150</t>
  </si>
  <si>
    <t>101-23-103-259-112</t>
  </si>
  <si>
    <t>101-23-103-259-113</t>
  </si>
  <si>
    <t>101-23-103-259-114</t>
  </si>
  <si>
    <t>101-23-103-259-115</t>
  </si>
  <si>
    <t>101-23-103-259-116</t>
  </si>
  <si>
    <t>101-23-103-259-150</t>
  </si>
  <si>
    <t>110-00-000-371-</t>
  </si>
  <si>
    <t>110-15-000--</t>
  </si>
  <si>
    <t>110-15</t>
  </si>
  <si>
    <t>110-38-000-152-</t>
  </si>
  <si>
    <t>236-04-08 --</t>
  </si>
  <si>
    <t>713-19</t>
  </si>
  <si>
    <t>110-38-000-153-</t>
  </si>
  <si>
    <t>4259_100</t>
  </si>
  <si>
    <t>Development Fees Browns Court</t>
  </si>
  <si>
    <t>4275_100</t>
  </si>
  <si>
    <t>Rent &amp; Lease CSC</t>
  </si>
  <si>
    <t>4600_200</t>
  </si>
  <si>
    <t>Fees For Services Sustainable Infrastructure UVM</t>
  </si>
  <si>
    <t>4600_210</t>
  </si>
  <si>
    <t>Fees For Services Sustainable Infrastructure Champ</t>
  </si>
  <si>
    <t>4700_300</t>
  </si>
  <si>
    <t>Interest / Investment  Income  KB Analysis Earned Credits</t>
  </si>
  <si>
    <t>4280_100</t>
  </si>
  <si>
    <t>Outside Duty Reimbursement Without Contract</t>
  </si>
  <si>
    <t xml:space="preserve">110 </t>
  </si>
  <si>
    <t>General Fund, Parks and Recreation, Recreation, Recreation Programs, Licensed Programs</t>
  </si>
  <si>
    <t xml:space="preserve">112 </t>
  </si>
  <si>
    <t>General Fund, Parks and Recreation, Recreation, Recreation Programs, Youth Programs</t>
  </si>
  <si>
    <t xml:space="preserve">113 </t>
  </si>
  <si>
    <t>General Fund, Parks and Recreation, Recreation, Recreation Programs, Adult Programs</t>
  </si>
  <si>
    <t xml:space="preserve">114 </t>
  </si>
  <si>
    <t>General Fund, Parks and Recreation, Recreation, Recreation Programs, Senior Programs</t>
  </si>
  <si>
    <t>General Fund, Parks and Recreation, Recreation, Athletic Programs, Youth Programs</t>
  </si>
  <si>
    <t>General Fund, Parks and Recreation, Recreation, Athletic Programs, Adult Programs</t>
  </si>
  <si>
    <t xml:space="preserve">115 </t>
  </si>
  <si>
    <t>General Fund, Parks and Recreation, Recreation, Athletic Programs, Itty Bitty Programs</t>
  </si>
  <si>
    <t xml:space="preserve">116 </t>
  </si>
  <si>
    <t>General Fund, Parks and Recreation, Recreation, Athletic Programs, Yourth Camps</t>
  </si>
  <si>
    <t xml:space="preserve">150 </t>
  </si>
  <si>
    <t>General Fund, Parks and Recreation, Recreation, Athletic Programs, Other Programs/Events/Clinics</t>
  </si>
  <si>
    <t xml:space="preserve">142 </t>
  </si>
  <si>
    <t>General Fund, Parks and Recreation, Recreation, O.N.E. Center, CORE Programs/Building Needs</t>
  </si>
  <si>
    <t>General Fund, Parks and Recreation, Rec Facilities, Leddy Arena, Youth Programs</t>
  </si>
  <si>
    <t>General Fund, Parks and Recreation, Rec Facilities, Leddy Arena, Adult Programs</t>
  </si>
  <si>
    <t>General Fund, Parks and Recreation, Rec Facilities, Leddy Arena, Itty Bitty Programs</t>
  </si>
  <si>
    <t>General Fund, Parks and Recreation, Rec Facilities, Leddy Arena, Yourth Camps</t>
  </si>
  <si>
    <t xml:space="preserve">130 </t>
  </si>
  <si>
    <t>General Fund, Parks and Recreation, Rec Facilities, Leddy Arena, Freestyle Ice</t>
  </si>
  <si>
    <t>General Fund, Parks and Recreation, Rec Facilities, Leddy Arena, Other Programs/Events/Clinics</t>
  </si>
  <si>
    <t>General Fund, Parks and Recreation, Rec Facilities, Miller Center, Youth Programs</t>
  </si>
  <si>
    <t>General Fund, Parks and Recreation, Rec Facilities, Miller Center, Adult Programs</t>
  </si>
  <si>
    <t>General Fund, Parks and Recreation, Rec Facilities, Miller Center, Senior Programs</t>
  </si>
  <si>
    <t>General Fund, Parks and Recreation, Rec Facilities, Miller Center, Yourth Camps</t>
  </si>
  <si>
    <t>7303_300</t>
  </si>
  <si>
    <t>Regulatory and Bank Fees KB Analysis</t>
  </si>
  <si>
    <t>7400_200</t>
  </si>
  <si>
    <t>Debt Service Principal Sustainable Infrastructure Bond</t>
  </si>
  <si>
    <t>6505_303</t>
  </si>
  <si>
    <t>Councilor Ward 3 - Brian Pine</t>
  </si>
  <si>
    <t>7650_315</t>
  </si>
  <si>
    <t>Regional Programs  VT Interntional Film Festival</t>
  </si>
  <si>
    <t>Franchise Admin Fee - BD</t>
  </si>
  <si>
    <t>6500_106</t>
  </si>
  <si>
    <t>Professional and Consultant Services City Attorney</t>
  </si>
  <si>
    <t>General Fund, Parks and Recreation, Recreation, Events, Other Programs/Events/Clinics</t>
  </si>
  <si>
    <t>7900_139</t>
  </si>
  <si>
    <t>Interfund Transfer CEDO ELI</t>
  </si>
  <si>
    <t>GF Dedicated Funding, Fire, Admin</t>
  </si>
  <si>
    <t>110-15  GF Dedicated Funding, Fire</t>
  </si>
  <si>
    <t>Community Support</t>
  </si>
  <si>
    <t>371</t>
  </si>
  <si>
    <t>GF Dedicated Funding, Non-Departmental, Admin, Early Learning Initiative ELI</t>
  </si>
  <si>
    <t>4900_125</t>
  </si>
  <si>
    <t>Participant Charges General Fund  - Health (A)</t>
  </si>
  <si>
    <t>7900_140</t>
  </si>
  <si>
    <t xml:space="preserve">Interfund Transfer To Traffic </t>
  </si>
  <si>
    <t>7900_704</t>
  </si>
  <si>
    <t xml:space="preserve">Interfund Transfer Bike Path Rehabilitation </t>
  </si>
  <si>
    <t>7900_725</t>
  </si>
  <si>
    <t>Interfund Transfer Parks Special Projects</t>
  </si>
  <si>
    <t xml:space="preserve">08 </t>
  </si>
  <si>
    <t>TIF Downtown, Clerk/Treasurer, Bonded</t>
  </si>
  <si>
    <t>7900_170</t>
  </si>
  <si>
    <t>Interfund Transfer To General Fund - DPW  - Streets</t>
  </si>
  <si>
    <t>265</t>
  </si>
  <si>
    <t>Traffic - Parking Facilities, Public Works, Parking Facilities, Municipal Parking Garage</t>
  </si>
  <si>
    <t>265-19  Traffic - Parking Facilities, Public Works</t>
  </si>
  <si>
    <t>4990_405</t>
  </si>
  <si>
    <t>Interfund Transfer Proceeds DID</t>
  </si>
  <si>
    <t>Traffic - Parking Facilities, Public Works, Parking Facilities, College Street Garage</t>
  </si>
  <si>
    <t>Traffic - Parking Facilities, Public Works, Parking Facilities, Parking Lots</t>
  </si>
  <si>
    <t>Traffic - Parking Facilities, Public Works, Parking Facilities, Administration</t>
  </si>
  <si>
    <t>4535_130</t>
  </si>
  <si>
    <t>Misc Rev  Reimbursements</t>
  </si>
  <si>
    <t>402-35  AIP - 111 Beacon Replacement, Airport</t>
  </si>
  <si>
    <t>403-35  AIP - 109 Land Acquisition 17', Airport</t>
  </si>
  <si>
    <t>408-35  AIP - Master Plan, Airport</t>
  </si>
  <si>
    <t>413-35  AIP - 110 NCP Study Update 2016, Airport</t>
  </si>
  <si>
    <t>414</t>
  </si>
  <si>
    <t>AIP - 114 Air Carrier Apron Ph 4, Airport, Capital Projects</t>
  </si>
  <si>
    <t>414-35  AIP - 114 Air Carrier Apron Ph 4, Airport</t>
  </si>
  <si>
    <t>417</t>
  </si>
  <si>
    <t>AIP - 115 Chamberlain Sch Noise, Airport, Capital Projects</t>
  </si>
  <si>
    <t>417-35  AIP - 115 Chamberlain Sch Noise, Airport</t>
  </si>
  <si>
    <t>442-35  AIP - 105 Land Acquistions -FY15, Airport</t>
  </si>
  <si>
    <t>443-35  AIP - 106 Glycol Project, Airport</t>
  </si>
  <si>
    <t>444-35  AIP -103 Air Carrier Apron Phase, Airport</t>
  </si>
  <si>
    <t>445-35  AIP - 104 Taxiway K Construction, Airport</t>
  </si>
  <si>
    <t>446-35  AIP - 108 Land Acq 2016, Airport</t>
  </si>
  <si>
    <t>447-35  AIP - Taxiway Alpha Construction, Airport</t>
  </si>
  <si>
    <t>448-35  AIP - 112 Taxiway Gulf PH1, Airport</t>
  </si>
  <si>
    <t>449-35  AIP - 107   Apron Phase 3, Airport</t>
  </si>
  <si>
    <t>6220_150</t>
  </si>
  <si>
    <t>Chemicals Other</t>
  </si>
  <si>
    <t>506</t>
  </si>
  <si>
    <t>Firemen's Relief Priv Purp Trust, Non-Departmental, Admin</t>
  </si>
  <si>
    <t>506-00  Firemen's Relief Priv Purp Trust, Non-Departmental</t>
  </si>
  <si>
    <t>Capital Lease/Loan Repayments</t>
  </si>
  <si>
    <t>General Cap/Parks Dedicated, Clerk/Treasurer, Capital Projects</t>
  </si>
  <si>
    <t>700-04  General Cap/Parks Dedicated, Clerk/Treasurer</t>
  </si>
  <si>
    <t>General Cap/Parks Dedicated, Public Works, Capital Projects, Administration</t>
  </si>
  <si>
    <t>700-19  General Cap/Parks Dedicated, Public Works</t>
  </si>
  <si>
    <t>Bike Facilities</t>
  </si>
  <si>
    <t>700-04  General Cap/Parks Dedicated, Clerk/Treasurer Total</t>
  </si>
  <si>
    <t>700-19  General Cap/Parks Dedicated, Public Works Total</t>
  </si>
  <si>
    <t>403-35  AIP - 109 Land Acquisition 17', Airport Total</t>
  </si>
  <si>
    <t>413-35  AIP - 110 NCP Study Update 2016, Airport Total</t>
  </si>
  <si>
    <t>442-35  AIP - 105 Land Acquistions -FY15, Airport Total</t>
  </si>
  <si>
    <t>443-35  AIP - 106 Glycol Project, Airport Total</t>
  </si>
  <si>
    <t>444-35  AIP -103 Air Carrier Apron Phase, Airport Total</t>
  </si>
  <si>
    <t>445-35  AIP - 104 Taxiway K Construction, Airport Total</t>
  </si>
  <si>
    <t>446-35  AIP - 108 Land Acq 2016, Airport Total</t>
  </si>
  <si>
    <t>447-35  AIP - Taxiway Alpha Construction, Airport Total</t>
  </si>
  <si>
    <t>448-35  AIP - 112 Taxiway Gulf PH1, Airport Total</t>
  </si>
  <si>
    <t>449-35  AIP - 107   Apron Phase 3, Airport Total</t>
  </si>
  <si>
    <t>408-35  AIP - Master Plan, Airport Total</t>
  </si>
  <si>
    <t>265-19  Traffic - Parking Facilities, Public Works Total</t>
  </si>
  <si>
    <t>4320_100</t>
  </si>
  <si>
    <t>Parking Permits / Leases Residential Permit Fee</t>
  </si>
  <si>
    <t xml:space="preserve">140 </t>
  </si>
  <si>
    <t>General Fund, Parks and Recreation, Recreation, O.N.E. Center, Champlain Senior Center Meals</t>
  </si>
  <si>
    <t>Admissions</t>
  </si>
  <si>
    <t xml:space="preserve">120 </t>
  </si>
  <si>
    <t>General Fund, Parks and Recreation, Recreation, Events, Fireworks</t>
  </si>
  <si>
    <t>GF Dedicated Funding, CEDO General Fund, Admin, ECHO</t>
  </si>
  <si>
    <t>Program Loan</t>
  </si>
  <si>
    <t>418</t>
  </si>
  <si>
    <t>AIP - 116 Air Carrier ApronPH5&amp;6, Airport, Capital Projects</t>
  </si>
  <si>
    <t>418-35  AIP - 116 Air Carrier ApronPH5&amp;6, Airport</t>
  </si>
  <si>
    <t>301-31-301-322-2018</t>
  </si>
  <si>
    <t>301-31-301-323-2018</t>
  </si>
  <si>
    <t>301-31-301-324-2018</t>
  </si>
  <si>
    <t>General Fund, Parks and Recreation, Recreation, Recreation Programs, Yourth Camps</t>
  </si>
  <si>
    <t xml:space="preserve">123 </t>
  </si>
  <si>
    <t>General Fund, Parks and Recreation, Recreation, Events, Pomerleau Party</t>
  </si>
  <si>
    <t xml:space="preserve">2018 </t>
  </si>
  <si>
    <t>FY 18 Airline Surplus</t>
  </si>
  <si>
    <t>4875_170</t>
  </si>
  <si>
    <t>Grant  Other Capital</t>
  </si>
  <si>
    <t>Other Personal Service</t>
  </si>
  <si>
    <t>110-00-000-399-</t>
  </si>
  <si>
    <t>General Fund, Police, Admin</t>
  </si>
  <si>
    <t>CEDO, CEDO, Community Development, CDBG - Housing Initiative Prog, 2013</t>
  </si>
  <si>
    <t>4600_121</t>
  </si>
  <si>
    <t>Fees For Services Community Sailing Center</t>
  </si>
  <si>
    <t xml:space="preserve">141 </t>
  </si>
  <si>
    <t>General Fund, Parks and Recreation, Recreation, O.N.E. Center, Champlian Senior Center Programs</t>
  </si>
  <si>
    <t>4259_101</t>
  </si>
  <si>
    <t>Development Fees City Place</t>
  </si>
  <si>
    <t>CEDO, CEDO, Community Development, CDBG - Micro Enterprise, 2018</t>
  </si>
  <si>
    <t>CEDO, CEDO, Community Development, CDBG - Economic Development, 2018</t>
  </si>
  <si>
    <t>CEDO, CEDO, Community Development, CDBG - Housing Initiative Prog, 2018</t>
  </si>
  <si>
    <t>041</t>
  </si>
  <si>
    <t>General Fund, Fire, Emergency Medical Services</t>
  </si>
  <si>
    <t>399</t>
  </si>
  <si>
    <t>GF Dedicated Funding, Non-Departmental, Admin, Misc. Special Projects</t>
  </si>
  <si>
    <t>General Fund, Parks and Recreation, Rec Facilities, Miller Center, Other Programs/Events/Clinics</t>
  </si>
  <si>
    <t>Marketplace Parking Garage</t>
  </si>
  <si>
    <t>101-20-154--</t>
  </si>
  <si>
    <t>101-20-157--</t>
  </si>
  <si>
    <t>101-23-101-244-</t>
  </si>
  <si>
    <t>101-23-104-262-</t>
  </si>
  <si>
    <t>101-27-179--</t>
  </si>
  <si>
    <t>115-00---</t>
  </si>
  <si>
    <t>115-00</t>
  </si>
  <si>
    <t>115-00-000--</t>
  </si>
  <si>
    <t>301-31-301-324-2017</t>
  </si>
  <si>
    <t>715-38-700--</t>
  </si>
  <si>
    <t>715-38</t>
  </si>
  <si>
    <t>General Fund, Parks and Recreation, Rec Facilities, Miller Center, Itty Bitty Programs</t>
  </si>
  <si>
    <t>Other Personal Service Staffing</t>
  </si>
  <si>
    <t xml:space="preserve">143 </t>
  </si>
  <si>
    <t>General Fund, Parks and Recreation, Recreation, O.N.E. Center, O.N.E. Youth Center</t>
  </si>
  <si>
    <t>6280_140</t>
  </si>
  <si>
    <t>Healthy Homes Project Management</t>
  </si>
  <si>
    <t>6800_100</t>
  </si>
  <si>
    <t>Fees for Services  Telephone</t>
  </si>
  <si>
    <t>UNAUDITED - May 2019 Financial</t>
  </si>
  <si>
    <t>May Collected</t>
  </si>
  <si>
    <t>May Expenses</t>
  </si>
  <si>
    <t>301-31-301-372-</t>
  </si>
  <si>
    <t>400-35-433-602-</t>
  </si>
  <si>
    <t>110-31-000-399-</t>
  </si>
  <si>
    <t>110-31</t>
  </si>
  <si>
    <t>4275_200</t>
  </si>
  <si>
    <t>Rent &amp; Lease 200 Church Street</t>
  </si>
  <si>
    <t>Regional Services GMT</t>
  </si>
  <si>
    <t xml:space="preserve">111 </t>
  </si>
  <si>
    <t>General Fund, Parks and Recreation, Recreation, Recreation Programs, Recreation Nutrition</t>
  </si>
  <si>
    <t xml:space="preserve">122 </t>
  </si>
  <si>
    <t>General Fund, Parks and Recreation, Recreation, Events, Kids Day</t>
  </si>
  <si>
    <t>CEDO, CEDO, Housing, Lead</t>
  </si>
  <si>
    <t>Waterfront Access, CEDO General Fund, Capital Projects</t>
  </si>
  <si>
    <t>715-38  Waterfront Access, CEDO General Fund</t>
  </si>
  <si>
    <t>715-38  Waterfront Access, CEDO General Fund Total</t>
  </si>
  <si>
    <t>704-19  Barge Canal, Public Works Total</t>
  </si>
  <si>
    <t>717-19  Waterfront Study, Public Works Total</t>
  </si>
  <si>
    <t>701-19  SE NBRH Transit Capital Project, Public Works Total</t>
  </si>
  <si>
    <t>713-19  BTC Public Improvements, Public Works Total</t>
  </si>
  <si>
    <t>702-19  Downtown Transit Center Project, Public Works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</si>
</sst>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(* #,##0.00_);_(* \(#,##0.00\);_(* &quot;-&quot;??_);_(@_)"/>
    <numFmt numFmtId="164" formatCode="* #,##0;* \(#,##0\);* \-00"/>
    <numFmt numFmtId="165" formatCode="&quot;$&quot;#,##0"/>
    <numFmt numFmtId="166" formatCode="0.0%"/>
    <numFmt numFmtId="167" formatCode=";;;"/>
  </numFmts>
  <fonts count="2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9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1"/>
      <name val="Tahoma"/>
      <family val="2"/>
    </font>
    <font>
      <b/>
      <sz val="11"/>
      <name val="Calibri"/>
      <family val="2"/>
      <scheme val="minor"/>
    </font>
    <font>
      <b/>
      <sz val="11"/>
      <color theme="3" tint="0.79998168889431442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7">
    <xf numFmtId="0" fontId="0" fillId="0" borderId="0"/>
    <xf numFmtId="0" fontId="2" fillId="0" borderId="0"/>
    <xf numFmtId="9" fontId="3" fillId="0" borderId="0" applyFont="0" applyFill="0" applyBorder="0" applyAlignment="0" applyProtection="0"/>
    <xf numFmtId="0" fontId="16" fillId="0" borderId="0"/>
    <xf numFmtId="0" fontId="20" fillId="0" borderId="0"/>
    <xf numFmtId="0" fontId="2" fillId="0" borderId="0"/>
    <xf numFmtId="43" fontId="3" fillId="0" borderId="0" applyFont="0" applyFill="0" applyBorder="0" applyAlignment="0" applyProtection="0"/>
  </cellStyleXfs>
  <cellXfs count="131">
    <xf numFmtId="0" fontId="0" fillId="0" borderId="0" xfId="0"/>
    <xf numFmtId="0" fontId="1" fillId="2" borderId="2" xfId="1" applyFont="1" applyFill="1" applyBorder="1" applyAlignment="1">
      <alignment horizontal="center"/>
    </xf>
    <xf numFmtId="0" fontId="0" fillId="3" borderId="0" xfId="0" applyFill="1"/>
    <xf numFmtId="0" fontId="0" fillId="0" borderId="0" xfId="0" applyFill="1"/>
    <xf numFmtId="0" fontId="1" fillId="4" borderId="3" xfId="1" applyFont="1" applyFill="1" applyBorder="1" applyAlignment="1">
      <alignment horizontal="center"/>
    </xf>
    <xf numFmtId="0" fontId="5" fillId="0" borderId="0" xfId="0" applyFont="1"/>
    <xf numFmtId="0" fontId="9" fillId="0" borderId="0" xfId="0" applyFont="1"/>
    <xf numFmtId="0" fontId="10" fillId="3" borderId="0" xfId="0" applyFont="1" applyFill="1"/>
    <xf numFmtId="0" fontId="9" fillId="3" borderId="0" xfId="0" applyFont="1" applyFill="1"/>
    <xf numFmtId="9" fontId="0" fillId="0" borderId="0" xfId="2" applyFont="1"/>
    <xf numFmtId="0" fontId="4" fillId="0" borderId="0" xfId="0" applyFont="1" applyAlignment="1">
      <alignment wrapText="1"/>
    </xf>
    <xf numFmtId="167" fontId="0" fillId="0" borderId="0" xfId="0" applyNumberFormat="1"/>
    <xf numFmtId="0" fontId="0" fillId="0" borderId="0" xfId="0"/>
    <xf numFmtId="0" fontId="15" fillId="0" borderId="1" xfId="3" applyFont="1" applyFill="1" applyBorder="1" applyAlignment="1">
      <alignment wrapText="1"/>
    </xf>
    <xf numFmtId="164" fontId="15" fillId="0" borderId="1" xfId="3" applyNumberFormat="1" applyFont="1" applyFill="1" applyBorder="1" applyAlignment="1">
      <alignment horizontal="right" wrapText="1"/>
    </xf>
    <xf numFmtId="0" fontId="0" fillId="6" borderId="0" xfId="0" applyFill="1"/>
    <xf numFmtId="0" fontId="0" fillId="0" borderId="0" xfId="0"/>
    <xf numFmtId="0" fontId="0" fillId="0" borderId="0" xfId="0" applyFill="1" applyBorder="1" applyAlignment="1">
      <alignment vertical="top" wrapText="1"/>
    </xf>
    <xf numFmtId="0" fontId="0" fillId="3" borderId="0" xfId="0" applyFill="1" applyAlignment="1"/>
    <xf numFmtId="9" fontId="0" fillId="3" borderId="0" xfId="2" applyFont="1" applyFill="1" applyAlignment="1"/>
    <xf numFmtId="0" fontId="0" fillId="8" borderId="0" xfId="0" applyFill="1" applyAlignment="1"/>
    <xf numFmtId="9" fontId="0" fillId="8" borderId="0" xfId="2" applyFont="1" applyFill="1" applyAlignment="1"/>
    <xf numFmtId="0" fontId="0" fillId="0" borderId="0" xfId="0" applyFill="1" applyBorder="1" applyAlignment="1">
      <alignment vertical="top"/>
    </xf>
    <xf numFmtId="0" fontId="0" fillId="0" borderId="5" xfId="0" applyFill="1" applyBorder="1" applyAlignment="1">
      <alignment vertical="top" wrapText="1"/>
    </xf>
    <xf numFmtId="0" fontId="0" fillId="0" borderId="0" xfId="0" applyFill="1" applyBorder="1" applyAlignment="1">
      <alignment horizontal="left" vertical="top"/>
    </xf>
    <xf numFmtId="0" fontId="0" fillId="9" borderId="0" xfId="0" applyFill="1" applyBorder="1" applyAlignment="1">
      <alignment vertical="top" wrapText="1"/>
    </xf>
    <xf numFmtId="0" fontId="0" fillId="0" borderId="0" xfId="0" applyAlignment="1">
      <alignment vertical="top"/>
    </xf>
    <xf numFmtId="0" fontId="0" fillId="7" borderId="0" xfId="0" applyFill="1" applyAlignment="1">
      <alignment vertical="top"/>
    </xf>
    <xf numFmtId="167" fontId="0" fillId="0" borderId="0" xfId="0" applyNumberFormat="1" applyAlignment="1">
      <alignment vertical="top"/>
    </xf>
    <xf numFmtId="9" fontId="13" fillId="0" borderId="0" xfId="0" applyNumberFormat="1" applyFont="1" applyAlignment="1">
      <alignment vertical="top"/>
    </xf>
    <xf numFmtId="0" fontId="7" fillId="5" borderId="4" xfId="0" applyFont="1" applyFill="1" applyBorder="1" applyAlignment="1">
      <alignment horizontal="center" vertical="top" wrapText="1"/>
    </xf>
    <xf numFmtId="0" fontId="17" fillId="5" borderId="4" xfId="0" applyFont="1" applyFill="1" applyBorder="1" applyAlignment="1">
      <alignment horizontal="center" vertical="top" wrapText="1"/>
    </xf>
    <xf numFmtId="0" fontId="8" fillId="0" borderId="0" xfId="0" applyFont="1" applyAlignment="1">
      <alignment vertical="top"/>
    </xf>
    <xf numFmtId="0" fontId="0" fillId="0" borderId="0" xfId="0" pivotButton="1" applyAlignment="1">
      <alignment vertical="top"/>
    </xf>
    <xf numFmtId="0" fontId="4" fillId="0" borderId="0" xfId="0" pivotButton="1" applyFont="1" applyAlignment="1">
      <alignment vertical="top" wrapText="1"/>
    </xf>
    <xf numFmtId="0" fontId="4" fillId="0" borderId="0" xfId="0" applyFont="1" applyAlignment="1">
      <alignment vertical="top" wrapText="1"/>
    </xf>
    <xf numFmtId="0" fontId="0" fillId="0" borderId="0" xfId="0" applyBorder="1" applyAlignment="1">
      <alignment vertical="top"/>
    </xf>
    <xf numFmtId="0" fontId="0" fillId="3" borderId="0" xfId="0" applyFill="1" applyAlignment="1">
      <alignment vertical="top"/>
    </xf>
    <xf numFmtId="0" fontId="0" fillId="0" borderId="0" xfId="0" applyFill="1" applyAlignment="1">
      <alignment vertical="top"/>
    </xf>
    <xf numFmtId="166" fontId="3" fillId="0" borderId="0" xfId="2" applyNumberFormat="1" applyFont="1" applyAlignment="1">
      <alignment vertical="top"/>
    </xf>
    <xf numFmtId="0" fontId="1" fillId="2" borderId="2" xfId="4" applyFont="1" applyFill="1" applyBorder="1" applyAlignment="1">
      <alignment horizontal="center"/>
    </xf>
    <xf numFmtId="0" fontId="1" fillId="0" borderId="7" xfId="5" applyFont="1" applyFill="1" applyBorder="1" applyAlignment="1"/>
    <xf numFmtId="10" fontId="1" fillId="0" borderId="7" xfId="5" applyNumberFormat="1" applyFont="1" applyFill="1" applyBorder="1" applyAlignment="1">
      <alignment horizontal="right"/>
    </xf>
    <xf numFmtId="49" fontId="0" fillId="0" borderId="0" xfId="0" applyNumberFormat="1"/>
    <xf numFmtId="10" fontId="4" fillId="7" borderId="4" xfId="0" applyNumberFormat="1" applyFont="1" applyFill="1" applyBorder="1" applyAlignment="1">
      <alignment horizontal="center" vertical="top"/>
    </xf>
    <xf numFmtId="165" fontId="0" fillId="7" borderId="0" xfId="0" applyNumberFormat="1" applyFill="1" applyAlignment="1">
      <alignment vertical="top"/>
    </xf>
    <xf numFmtId="167" fontId="0" fillId="7" borderId="0" xfId="0" applyNumberFormat="1" applyFill="1" applyAlignment="1">
      <alignment vertical="top"/>
    </xf>
    <xf numFmtId="4" fontId="0" fillId="0" borderId="0" xfId="0" applyNumberFormat="1"/>
    <xf numFmtId="0" fontId="14" fillId="0" borderId="0" xfId="0" applyFont="1" applyFill="1" applyBorder="1" applyAlignment="1">
      <alignment horizontal="left" vertical="top"/>
    </xf>
    <xf numFmtId="0" fontId="1" fillId="4" borderId="3" xfId="1" applyFont="1" applyFill="1" applyBorder="1" applyAlignment="1">
      <alignment horizontal="left"/>
    </xf>
    <xf numFmtId="0" fontId="22" fillId="0" borderId="0" xfId="0" applyFont="1"/>
    <xf numFmtId="0" fontId="13" fillId="0" borderId="5" xfId="0" applyFont="1" applyBorder="1" applyAlignment="1">
      <alignment horizontal="right" vertical="top"/>
    </xf>
    <xf numFmtId="0" fontId="1" fillId="2" borderId="9" xfId="4" applyFont="1" applyFill="1" applyBorder="1" applyAlignment="1">
      <alignment horizontal="center"/>
    </xf>
    <xf numFmtId="0" fontId="1" fillId="0" borderId="10" xfId="5" applyFont="1" applyFill="1" applyBorder="1" applyAlignment="1"/>
    <xf numFmtId="10" fontId="1" fillId="0" borderId="10" xfId="5" applyNumberFormat="1" applyFont="1" applyFill="1" applyBorder="1" applyAlignment="1">
      <alignment horizontal="right"/>
    </xf>
    <xf numFmtId="10" fontId="4" fillId="8" borderId="8" xfId="0" applyNumberFormat="1" applyFont="1" applyFill="1" applyBorder="1" applyAlignment="1">
      <alignment horizontal="right" vertical="top"/>
    </xf>
    <xf numFmtId="0" fontId="4" fillId="0" borderId="0" xfId="0" applyFont="1" applyAlignment="1">
      <alignment horizontal="center" vertical="top"/>
    </xf>
    <xf numFmtId="0" fontId="11" fillId="7" borderId="0" xfId="0" applyFont="1" applyFill="1" applyAlignment="1">
      <alignment horizontal="left" vertical="top" wrapText="1"/>
    </xf>
    <xf numFmtId="0" fontId="0" fillId="7" borderId="0" xfId="0" applyFill="1" applyAlignment="1">
      <alignment horizontal="left" vertical="top" wrapText="1"/>
    </xf>
    <xf numFmtId="0" fontId="13" fillId="0" borderId="5" xfId="0" applyFont="1" applyBorder="1" applyAlignment="1">
      <alignment vertical="top"/>
    </xf>
    <xf numFmtId="9" fontId="13" fillId="0" borderId="0" xfId="0" applyNumberFormat="1" applyFont="1" applyAlignment="1">
      <alignment horizontal="left" vertical="top"/>
    </xf>
    <xf numFmtId="9" fontId="13" fillId="0" borderId="0" xfId="0" applyNumberFormat="1" applyFont="1" applyAlignment="1">
      <alignment horizontal="center" vertical="top"/>
    </xf>
    <xf numFmtId="167" fontId="8" fillId="5" borderId="4" xfId="0" applyNumberFormat="1" applyFont="1" applyFill="1" applyBorder="1" applyAlignment="1">
      <alignment vertical="top"/>
    </xf>
    <xf numFmtId="0" fontId="7" fillId="5" borderId="6" xfId="0" applyFont="1" applyFill="1" applyBorder="1" applyAlignment="1">
      <alignment horizontal="center" vertical="top" wrapText="1"/>
    </xf>
    <xf numFmtId="0" fontId="17" fillId="5" borderId="4" xfId="0" applyFont="1" applyFill="1" applyBorder="1" applyAlignment="1">
      <alignment horizontal="left" vertical="top" wrapText="1"/>
    </xf>
    <xf numFmtId="0" fontId="0" fillId="0" borderId="4" xfId="0" applyBorder="1" applyAlignment="1">
      <alignment vertical="top"/>
    </xf>
    <xf numFmtId="0" fontId="4" fillId="0" borderId="4" xfId="0" applyFont="1" applyBorder="1" applyAlignment="1">
      <alignment horizontal="center" vertical="top"/>
    </xf>
    <xf numFmtId="0" fontId="0" fillId="7" borderId="4" xfId="0" applyFill="1" applyBorder="1" applyAlignment="1">
      <alignment horizontal="left" vertical="top" wrapText="1"/>
    </xf>
    <xf numFmtId="10" fontId="0" fillId="7" borderId="4" xfId="0" applyNumberFormat="1" applyFill="1" applyBorder="1" applyAlignment="1">
      <alignment horizontal="right" vertical="top"/>
    </xf>
    <xf numFmtId="0" fontId="0" fillId="7" borderId="4" xfId="0" applyNumberFormat="1" applyFill="1" applyBorder="1" applyAlignment="1">
      <alignment horizontal="left" vertical="top" wrapText="1"/>
    </xf>
    <xf numFmtId="0" fontId="23" fillId="5" borderId="0" xfId="0" applyFont="1" applyFill="1" applyAlignment="1">
      <alignment vertical="top"/>
    </xf>
    <xf numFmtId="165" fontId="23" fillId="5" borderId="0" xfId="0" applyNumberFormat="1" applyFont="1" applyFill="1" applyAlignment="1">
      <alignment vertical="top"/>
    </xf>
    <xf numFmtId="167" fontId="23" fillId="5" borderId="0" xfId="0" applyNumberFormat="1" applyFont="1" applyFill="1" applyAlignment="1">
      <alignment vertical="top"/>
    </xf>
    <xf numFmtId="0" fontId="14" fillId="7" borderId="0" xfId="0" applyFont="1" applyFill="1" applyAlignment="1">
      <alignment vertical="top"/>
    </xf>
    <xf numFmtId="10" fontId="0" fillId="7" borderId="0" xfId="0" applyNumberFormat="1" applyFill="1" applyBorder="1" applyAlignment="1">
      <alignment horizontal="right" vertical="top"/>
    </xf>
    <xf numFmtId="10" fontId="0" fillId="0" borderId="0" xfId="0" applyNumberFormat="1" applyBorder="1" applyAlignment="1">
      <alignment horizontal="right" vertical="top"/>
    </xf>
    <xf numFmtId="10" fontId="4" fillId="0" borderId="0" xfId="0" applyNumberFormat="1" applyFont="1" applyAlignment="1">
      <alignment horizontal="center" vertical="top"/>
    </xf>
    <xf numFmtId="0" fontId="22" fillId="0" borderId="0" xfId="0" applyFont="1" applyAlignment="1">
      <alignment vertical="top"/>
    </xf>
    <xf numFmtId="0" fontId="22" fillId="0" borderId="0" xfId="0" pivotButton="1" applyFont="1" applyAlignment="1">
      <alignment vertical="top"/>
    </xf>
    <xf numFmtId="0" fontId="22" fillId="5" borderId="0" xfId="0" applyFont="1" applyFill="1" applyAlignment="1">
      <alignment vertical="top"/>
    </xf>
    <xf numFmtId="0" fontId="14" fillId="0" borderId="0" xfId="0" applyFont="1" applyAlignment="1">
      <alignment vertical="top"/>
    </xf>
    <xf numFmtId="10" fontId="14" fillId="7" borderId="4" xfId="0" applyNumberFormat="1" applyFont="1" applyFill="1" applyBorder="1" applyAlignment="1">
      <alignment horizontal="right" vertical="top"/>
    </xf>
    <xf numFmtId="10" fontId="22" fillId="7" borderId="4" xfId="0" applyNumberFormat="1" applyFont="1" applyFill="1" applyBorder="1" applyAlignment="1">
      <alignment horizontal="center" vertical="top"/>
    </xf>
    <xf numFmtId="0" fontId="14" fillId="7" borderId="4" xfId="0" applyNumberFormat="1" applyFont="1" applyFill="1" applyBorder="1" applyAlignment="1">
      <alignment horizontal="left" vertical="top" wrapText="1"/>
    </xf>
    <xf numFmtId="0" fontId="8" fillId="0" borderId="0" xfId="0" applyFont="1" applyFill="1" applyAlignment="1">
      <alignment vertical="top"/>
    </xf>
    <xf numFmtId="0" fontId="14" fillId="0" borderId="0" xfId="0" applyFont="1" applyFill="1" applyAlignment="1">
      <alignment vertical="top"/>
    </xf>
    <xf numFmtId="9" fontId="0" fillId="0" borderId="0" xfId="0" applyNumberFormat="1" applyFill="1" applyAlignment="1">
      <alignment vertical="top"/>
    </xf>
    <xf numFmtId="9" fontId="14" fillId="0" borderId="0" xfId="0" applyNumberFormat="1" applyFont="1" applyFill="1" applyAlignment="1">
      <alignment vertical="top"/>
    </xf>
    <xf numFmtId="43" fontId="0" fillId="0" borderId="0" xfId="6" applyFont="1" applyFill="1" applyBorder="1" applyAlignment="1">
      <alignment vertical="top" wrapText="1"/>
    </xf>
    <xf numFmtId="0" fontId="24" fillId="0" borderId="0" xfId="0" applyFont="1"/>
    <xf numFmtId="0" fontId="24" fillId="0" borderId="0" xfId="0" quotePrefix="1" applyFont="1"/>
    <xf numFmtId="165" fontId="22" fillId="5" borderId="0" xfId="0" applyNumberFormat="1" applyFont="1" applyFill="1" applyAlignment="1">
      <alignment vertical="top"/>
    </xf>
    <xf numFmtId="167" fontId="22" fillId="5" borderId="0" xfId="0" applyNumberFormat="1" applyFont="1" applyFill="1" applyAlignment="1">
      <alignment vertical="top"/>
    </xf>
    <xf numFmtId="0" fontId="0" fillId="0" borderId="0" xfId="0" applyAlignment="1">
      <alignment horizontal="center"/>
    </xf>
    <xf numFmtId="165" fontId="22" fillId="0" borderId="0" xfId="0" applyNumberFormat="1" applyFont="1" applyFill="1" applyAlignment="1">
      <alignment vertical="top"/>
    </xf>
    <xf numFmtId="0" fontId="22" fillId="0" borderId="0" xfId="0" applyFont="1" applyFill="1" applyAlignment="1">
      <alignment vertical="top"/>
    </xf>
    <xf numFmtId="167" fontId="22" fillId="0" borderId="0" xfId="0" applyNumberFormat="1" applyFont="1" applyFill="1" applyAlignment="1">
      <alignment vertical="top"/>
    </xf>
    <xf numFmtId="0" fontId="14" fillId="0" borderId="0" xfId="0" applyFont="1" applyFill="1" applyAlignment="1">
      <alignment horizontal="left" vertical="top" wrapText="1"/>
    </xf>
    <xf numFmtId="10" fontId="0" fillId="0" borderId="0" xfId="0" applyNumberFormat="1" applyFill="1" applyBorder="1" applyAlignment="1">
      <alignment horizontal="right" vertical="top"/>
    </xf>
    <xf numFmtId="0" fontId="0" fillId="0" borderId="0" xfId="0" applyNumberFormat="1" applyFill="1" applyBorder="1" applyAlignment="1">
      <alignment horizontal="left" vertical="top" wrapText="1"/>
    </xf>
    <xf numFmtId="10" fontId="22" fillId="8" borderId="8" xfId="0" applyNumberFormat="1" applyFont="1" applyFill="1" applyBorder="1" applyAlignment="1">
      <alignment horizontal="right" vertical="top"/>
    </xf>
    <xf numFmtId="0" fontId="14" fillId="0" borderId="0" xfId="0" applyFont="1" applyFill="1" applyBorder="1" applyAlignment="1">
      <alignment vertical="top" wrapText="1"/>
    </xf>
    <xf numFmtId="0" fontId="0" fillId="0" borderId="0" xfId="0" applyFill="1" applyAlignment="1"/>
    <xf numFmtId="9" fontId="0" fillId="0" borderId="0" xfId="2" applyFont="1" applyFill="1" applyAlignment="1"/>
    <xf numFmtId="0" fontId="0" fillId="0" borderId="0" xfId="0" applyFill="1" applyAlignment="1">
      <alignment horizontal="left" vertical="top" wrapText="1"/>
    </xf>
    <xf numFmtId="10" fontId="4" fillId="0" borderId="0" xfId="0" applyNumberFormat="1" applyFont="1" applyFill="1" applyAlignment="1">
      <alignment horizontal="center" vertical="top"/>
    </xf>
    <xf numFmtId="167" fontId="0" fillId="0" borderId="0" xfId="0" applyNumberFormat="1" applyFill="1" applyAlignment="1">
      <alignment vertical="top"/>
    </xf>
    <xf numFmtId="166" fontId="3" fillId="0" borderId="0" xfId="2" applyNumberFormat="1" applyFont="1" applyFill="1" applyAlignment="1">
      <alignment vertical="top"/>
    </xf>
    <xf numFmtId="165" fontId="23" fillId="0" borderId="0" xfId="0" applyNumberFormat="1" applyFont="1" applyFill="1" applyAlignment="1">
      <alignment vertical="top"/>
    </xf>
    <xf numFmtId="167" fontId="23" fillId="0" borderId="0" xfId="0" applyNumberFormat="1" applyFont="1" applyFill="1" applyAlignment="1">
      <alignment vertical="top"/>
    </xf>
    <xf numFmtId="10" fontId="4" fillId="8" borderId="11" xfId="0" applyNumberFormat="1" applyFont="1" applyFill="1" applyBorder="1" applyAlignment="1">
      <alignment horizontal="right" vertical="top"/>
    </xf>
    <xf numFmtId="10" fontId="4" fillId="0" borderId="0" xfId="0" applyNumberFormat="1" applyFont="1" applyFill="1" applyBorder="1" applyAlignment="1">
      <alignment horizontal="center" vertical="top"/>
    </xf>
    <xf numFmtId="0" fontId="22" fillId="0" borderId="0" xfId="0" applyFont="1" applyFill="1" applyBorder="1" applyAlignment="1">
      <alignment vertical="top"/>
    </xf>
    <xf numFmtId="167" fontId="0" fillId="0" borderId="0" xfId="0" applyNumberFormat="1" applyFill="1" applyBorder="1" applyAlignment="1">
      <alignment vertical="top"/>
    </xf>
    <xf numFmtId="166" fontId="3" fillId="0" borderId="0" xfId="2" applyNumberFormat="1" applyFont="1" applyFill="1" applyBorder="1" applyAlignment="1">
      <alignment vertical="top"/>
    </xf>
    <xf numFmtId="0" fontId="0" fillId="0" borderId="0" xfId="0" applyFill="1" applyBorder="1" applyAlignment="1">
      <alignment horizontal="left" vertical="top" wrapText="1"/>
    </xf>
    <xf numFmtId="10" fontId="4" fillId="0" borderId="0" xfId="0" applyNumberFormat="1" applyFont="1" applyBorder="1" applyAlignment="1">
      <alignment horizontal="center" vertical="top"/>
    </xf>
    <xf numFmtId="0" fontId="0" fillId="7" borderId="0" xfId="0" applyFill="1" applyBorder="1" applyAlignment="1">
      <alignment horizontal="left" vertical="top" wrapText="1"/>
    </xf>
    <xf numFmtId="0" fontId="22" fillId="0" borderId="0" xfId="0" applyFont="1" applyBorder="1" applyAlignment="1">
      <alignment vertical="top"/>
    </xf>
    <xf numFmtId="167" fontId="0" fillId="0" borderId="0" xfId="0" applyNumberFormat="1" applyBorder="1" applyAlignment="1">
      <alignment vertical="top"/>
    </xf>
    <xf numFmtId="166" fontId="3" fillId="0" borderId="0" xfId="2" applyNumberFormat="1" applyFont="1" applyBorder="1" applyAlignment="1">
      <alignment vertical="top"/>
    </xf>
    <xf numFmtId="0" fontId="22" fillId="5" borderId="8" xfId="0" applyFont="1" applyFill="1" applyBorder="1" applyAlignment="1">
      <alignment vertical="top"/>
    </xf>
    <xf numFmtId="165" fontId="14" fillId="5" borderId="8" xfId="0" applyNumberFormat="1" applyFont="1" applyFill="1" applyBorder="1" applyAlignment="1">
      <alignment vertical="top"/>
    </xf>
    <xf numFmtId="167" fontId="14" fillId="5" borderId="8" xfId="0" applyNumberFormat="1" applyFont="1" applyFill="1" applyBorder="1" applyAlignment="1">
      <alignment vertical="top"/>
    </xf>
    <xf numFmtId="165" fontId="14" fillId="5" borderId="8" xfId="0" applyNumberFormat="1" applyFont="1" applyFill="1" applyBorder="1" applyAlignment="1"/>
    <xf numFmtId="167" fontId="14" fillId="5" borderId="8" xfId="0" applyNumberFormat="1" applyFont="1" applyFill="1" applyBorder="1" applyAlignment="1"/>
    <xf numFmtId="10" fontId="0" fillId="7" borderId="4" xfId="0" applyNumberFormat="1" applyFill="1" applyBorder="1" applyAlignment="1">
      <alignment horizontal="left" vertical="top" wrapText="1"/>
    </xf>
    <xf numFmtId="0" fontId="22" fillId="5" borderId="8" xfId="0" applyFont="1" applyFill="1" applyBorder="1" applyAlignment="1">
      <alignment horizontal="left" vertical="top" wrapText="1"/>
    </xf>
    <xf numFmtId="0" fontId="6" fillId="0" borderId="0" xfId="0" applyFont="1" applyAlignment="1">
      <alignment horizontal="center" vertical="top"/>
    </xf>
    <xf numFmtId="0" fontId="5" fillId="0" borderId="0" xfId="0" applyFont="1" applyAlignment="1">
      <alignment horizontal="center" vertical="top"/>
    </xf>
    <xf numFmtId="0" fontId="5" fillId="6" borderId="0" xfId="0" applyFont="1" applyFill="1" applyAlignment="1">
      <alignment horizontal="center"/>
    </xf>
  </cellXfs>
  <cellStyles count="7">
    <cellStyle name="Comma" xfId="6" builtinId="3"/>
    <cellStyle name="Normal" xfId="0" builtinId="0"/>
    <cellStyle name="Normal_Data" xfId="3"/>
    <cellStyle name="Normal_PrYear%" xfId="5"/>
    <cellStyle name="Normal_PrYear%_2" xfId="4"/>
    <cellStyle name="Normal_Sheet1" xfId="1"/>
    <cellStyle name="Percent" xfId="2" builtinId="5"/>
  </cellStyles>
  <dxfs count="13092"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theme="3" tint="0.79998168889431442"/>
        </patternFill>
      </fill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theme="3" tint="0.79998168889431442"/>
        </patternFill>
      </fill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theme="3" tint="0.79998168889431442"/>
        </patternFill>
      </fill>
    </dxf>
    <dxf>
      <font>
        <color theme="4" tint="0.79998168889431442"/>
      </font>
    </dxf>
    <dxf>
      <font>
        <color theme="3" tint="0.79998168889431442"/>
      </font>
    </dxf>
    <dxf>
      <font>
        <color theme="3" tint="0.79998168889431442"/>
      </font>
    </dxf>
    <dxf>
      <font>
        <color theme="3" tint="0.79998168889431442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ont>
        <color theme="3" tint="0.79998168889431442"/>
      </font>
    </dxf>
    <dxf>
      <font>
        <color theme="3" tint="0.79998168889431442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theme="3" tint="0.79998168889431442"/>
        </patternFill>
      </fill>
    </dxf>
    <dxf>
      <font>
        <b val="0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theme="3" tint="0.79998168889431442"/>
        </patternFill>
      </fill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theme="3" tint="0.79998168889431442"/>
        </patternFill>
      </fill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theme="3" tint="0.79998168889431442"/>
        </patternFill>
      </fill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theme="3" tint="0.79998168889431442"/>
        </patternFill>
      </fill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theme="3" tint="0.79998168889431442"/>
        </patternFill>
      </fill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3" tint="0.79998168889431442"/>
      </font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theme="3" tint="0.79998168889431442"/>
        </patternFill>
      </fill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theme="3" tint="0.79998168889431442"/>
        </patternFill>
      </fill>
    </dxf>
    <dxf>
      <font>
        <b/>
      </font>
    </dxf>
    <dxf>
      <font>
        <b val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bgColor indexed="64"/>
        </patternFill>
      </fill>
      <alignment horizontal="left" wrapText="1" readingOrder="0"/>
    </dxf>
    <dxf>
      <font>
        <color auto="1"/>
      </font>
    </dxf>
    <dxf>
      <font>
        <color auto="1"/>
      </font>
    </dxf>
    <dxf>
      <numFmt numFmtId="165" formatCode="&quot;$&quot;#,##0"/>
    </dxf>
    <dxf>
      <numFmt numFmtId="165" formatCode="&quot;$&quot;#,##0"/>
    </dxf>
    <dxf>
      <font>
        <b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theme="3" tint="0.79998168889431442"/>
        </patternFill>
      </fill>
    </dxf>
    <dxf>
      <font>
        <b val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alignment vertical="top" readingOrder="0"/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theme="3" tint="0.79998168889431442"/>
        </patternFill>
      </fill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3" tint="0.79998168889431442"/>
      </font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theme="3" tint="0.79998168889431442"/>
        </patternFill>
      </fill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theme="3" tint="0.79998168889431442"/>
        </patternFill>
      </fill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theme="3" tint="0.79998168889431442"/>
        </patternFill>
      </fill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theme="3" tint="0.79998168889431442"/>
        </patternFill>
      </fill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theme="4" tint="0.59999389629810485"/>
        </patternFill>
      </fill>
    </dxf>
    <dxf>
      <fill>
        <patternFill>
          <bgColor theme="3" tint="0.79998168889431442"/>
        </patternFill>
      </fill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ont>
        <color auto="1"/>
      </font>
    </dxf>
    <dxf>
      <alignment vertical="top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rgb="FFFFC000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theme="4" tint="0.59999389629810485"/>
        </patternFill>
      </fill>
    </dxf>
    <dxf>
      <fill>
        <patternFill>
          <bgColor theme="3" tint="0.79998168889431442"/>
        </patternFill>
      </fill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  <color theme="3" tint="0.79998168889431442"/>
      </font>
      <fill>
        <patternFill>
          <bgColor indexed="64"/>
        </patternFill>
      </fill>
    </dxf>
    <dxf>
      <font>
        <b/>
        <color theme="3" tint="0.79998168889431442"/>
      </font>
      <fill>
        <patternFill>
          <bgColor indexed="64"/>
        </patternFill>
      </fill>
    </dxf>
    <dxf>
      <font>
        <b/>
        <color theme="3" tint="0.79998168889431442"/>
      </font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 val="0"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 val="0"/>
      </font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 val="0"/>
      </font>
    </dxf>
    <dxf>
      <font>
        <b val="0"/>
      </font>
    </dxf>
    <dxf>
      <font>
        <b val="0"/>
      </font>
    </dxf>
    <dxf>
      <font>
        <color theme="3" tint="0.79998168889431442"/>
      </font>
    </dxf>
    <dxf>
      <font>
        <color theme="3" tint="0.79998168889431442"/>
      </font>
    </dxf>
    <dxf>
      <font>
        <color theme="3" tint="0.79998168889431442"/>
      </font>
    </dxf>
    <dxf>
      <font>
        <color theme="4" tint="0.79998168889431442"/>
      </font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 val="0"/>
      </font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  <fill>
        <patternFill>
          <bgColor indexed="64"/>
        </patternFill>
      </fill>
    </dxf>
    <dxf>
      <numFmt numFmtId="165" formatCode="&quot;$&quot;#,##0"/>
    </dxf>
    <dxf>
      <numFmt numFmtId="165" formatCode="&quot;$&quot;#,##0"/>
    </dxf>
    <dxf>
      <font>
        <color auto="1"/>
      </font>
    </dxf>
    <dxf>
      <font>
        <color auto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bgColor indexed="64"/>
        </patternFill>
      </fill>
      <alignment horizontal="left" wrapText="1" readingOrder="0"/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4" tint="0.59999389629810485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4" tint="0.59999389629810485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alignment vertical="top" readingOrder="0"/>
    </dxf>
    <dxf>
      <font>
        <color auto="1"/>
      </font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b/>
        <color theme="3" tint="0.79998168889431442"/>
      </font>
      <fill>
        <patternFill>
          <bgColor indexed="64"/>
        </patternFill>
      </fill>
    </dxf>
    <dxf>
      <font>
        <b/>
        <color theme="3" tint="0.79998168889431442"/>
      </font>
      <fill>
        <patternFill>
          <bgColor indexed="64"/>
        </patternFill>
      </fill>
    </dxf>
    <dxf>
      <font>
        <b/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PivotTable Style 2" table="0" count="3">
      <tableStyleElement type="wholeTable" dxfId="13091"/>
      <tableStyleElement type="totalRow" dxfId="13090"/>
      <tableStyleElement type="secondColumnStripe" dxfId="1308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32</xdr:row>
      <xdr:rowOff>19050</xdr:rowOff>
    </xdr:from>
    <xdr:to>
      <xdr:col>15</xdr:col>
      <xdr:colOff>495300</xdr:colOff>
      <xdr:row>43</xdr:row>
      <xdr:rowOff>9525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848475"/>
          <a:ext cx="13544550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</xdr:row>
      <xdr:rowOff>137160</xdr:rowOff>
    </xdr:from>
    <xdr:to>
      <xdr:col>15</xdr:col>
      <xdr:colOff>320040</xdr:colOff>
      <xdr:row>24</xdr:row>
      <xdr:rowOff>76200</xdr:rowOff>
    </xdr:to>
    <xdr:grpSp>
      <xdr:nvGrpSpPr>
        <xdr:cNvPr id="6" name="Group 5"/>
        <xdr:cNvGrpSpPr/>
      </xdr:nvGrpSpPr>
      <xdr:grpSpPr>
        <a:xfrm>
          <a:off x="0" y="883920"/>
          <a:ext cx="13525500" cy="3779520"/>
          <a:chOff x="0" y="883920"/>
          <a:chExt cx="13525500" cy="3779520"/>
        </a:xfrm>
      </xdr:grpSpPr>
      <xdr:pic>
        <xdr:nvPicPr>
          <xdr:cNvPr id="2" name="Picture 1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883920"/>
            <a:ext cx="13495020" cy="3779520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8138160" y="2606040"/>
            <a:ext cx="5387340" cy="579120"/>
          </a:xfrm>
          <a:prstGeom prst="rect">
            <a:avLst/>
          </a:prstGeom>
          <a:noFill/>
          <a:ln w="444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son Gow" refreshedDate="43630.833608680558" missingItemsLimit="0" createdVersion="4" refreshedVersion="6" minRefreshableVersion="3" recordCount="4226">
  <cacheSource type="worksheet">
    <worksheetSource ref="A1:S65486" sheet="Data"/>
  </cacheSource>
  <cacheFields count="19">
    <cacheField name="Type" numFmtId="0">
      <sharedItems containsBlank="1" count="3">
        <s v="REVENUE"/>
        <s v="EXPENSE"/>
        <m/>
      </sharedItems>
    </cacheField>
    <cacheField name="Separator" numFmtId="0">
      <sharedItems containsBlank="1"/>
    </cacheField>
    <cacheField name="Organizational Set" numFmtId="0">
      <sharedItems containsBlank="1" count="274">
        <s v="101-00---"/>
        <s v="101-00-003--"/>
        <s v="101-01-000--"/>
        <s v="101-04-000--"/>
        <s v="101-05-000--"/>
        <s v="101-06-000--"/>
        <s v="101-07-000--"/>
        <s v="101-10-000--"/>
        <s v="101-15-000--"/>
        <s v="101-15-042--"/>
        <s v="101-15-044--"/>
        <s v="101-17-044--"/>
        <s v="101-17-050--"/>
        <s v="101-17-052--"/>
        <s v="101-17-053--"/>
        <s v="101-19-000--"/>
        <s v="101-19-150--"/>
        <s v="101-19-151--"/>
        <s v="101-19-152-481-"/>
        <s v="101-19-152-482-"/>
        <s v="101-19-153--"/>
        <s v="101-19-154--"/>
        <s v="101-20-000--"/>
        <s v="101-21-060--"/>
        <s v="101-23-000-000-"/>
        <s v="101-23-000-050-"/>
        <s v="101-23-000-230-"/>
        <s v="101-23-100-000-"/>
        <s v="101-23-100-235-"/>
        <s v="101-23-100-236-"/>
        <s v="101-23-100-237-"/>
        <s v="101-23-100-238-"/>
        <s v="101-23-100-239-"/>
        <s v="101-23-101-000-"/>
        <s v="101-23-101-245-"/>
        <s v="101-23-101-245-110"/>
        <s v="101-23-101-245-112"/>
        <s v="101-23-101-245-113"/>
        <s v="101-23-101-245-114"/>
        <s v="101-23-101-245-116"/>
        <s v="101-23-101-246-"/>
        <s v="101-23-101-246-150"/>
        <s v="101-23-101-247-"/>
        <s v="101-23-101-248-"/>
        <s v="101-23-101-248-112"/>
        <s v="101-23-101-248-113"/>
        <s v="101-23-101-248-115"/>
        <s v="101-23-101-248-116"/>
        <s v="101-23-101-248-150"/>
        <s v="101-23-101-249-"/>
        <s v="101-23-101-249-140"/>
        <s v="101-23-101-249-141"/>
        <s v="101-23-101-249-142"/>
        <s v="101-23-102-246-"/>
        <s v="101-23-102-257-"/>
        <s v="101-23-102-258-"/>
        <s v="101-23-103-255-"/>
        <s v="101-23-103-255-112"/>
        <s v="101-23-103-255-113"/>
        <s v="101-23-103-255-115"/>
        <s v="101-23-103-255-116"/>
        <s v="101-23-103-255-130"/>
        <s v="101-23-103-255-150"/>
        <s v="101-23-103-258-"/>
        <s v="101-23-103-259-"/>
        <s v="101-23-103-259-112"/>
        <s v="101-23-103-259-113"/>
        <s v="101-23-103-259-114"/>
        <s v="101-23-103-259-115"/>
        <s v="101-23-103-259-116"/>
        <s v="101-23-103-259-150"/>
        <s v="101-23-104-256-"/>
        <s v="101-23-104-260-"/>
        <s v="101-23-104-261-"/>
        <s v="101-27-000-000-"/>
        <s v="101-27-000-051-"/>
        <s v="101-27-175--"/>
        <s v="101-27-176-055-"/>
        <s v="101-27-176-056-"/>
        <s v="101-27-176-058-"/>
        <s v="101-27-177--"/>
        <s v="101-27-178--"/>
        <s v="101-38-000-000-"/>
        <s v="101-38-000-301-"/>
        <s v="101-38-000-319-"/>
        <s v="101-38-000-330-1"/>
        <s v="101-38-000-330-10"/>
        <s v="101-38-000-330-2"/>
        <s v="101-38-000-330-20"/>
        <s v="101-38-000-340-"/>
        <s v="101-01-001--"/>
        <s v="101-02-000--"/>
        <s v="101-04-010--"/>
        <s v="101-04-012--"/>
        <s v="101-08-000--"/>
        <s v="101-15-040--"/>
        <s v="101-15-041--"/>
        <s v="101-17-000--"/>
        <s v="101-19-152-480-"/>
        <s v="101-19-155--"/>
        <s v="101-23-101-245-111"/>
        <s v="101-23-101-246-120"/>
        <s v="101-23-101-246-122"/>
        <s v="101-23-101-246-123"/>
        <s v="101-23-101-249-143"/>
        <s v="101-23-103-256-"/>
        <s v="101-23-103-257-"/>
        <s v="101-23-103-260-"/>
        <s v="101-27-000-050-"/>
        <s v="101-27-176-059-"/>
        <s v="110-00-000-000-"/>
        <s v="110-04-000--"/>
        <s v="110-07-000--"/>
        <s v="110-15-000--"/>
        <s v="110-17-000-100-"/>
        <s v="110-19-103--"/>
        <s v="110-21-000--"/>
        <s v="110-38-000--"/>
        <s v="110-00-000-371-"/>
        <s v="110-00-000-399-"/>
        <s v="110-00-700--"/>
        <s v="110-19-700--"/>
        <s v="110-38-000-153-"/>
        <s v="110-38-000-340-"/>
        <s v="110-43-000--"/>
        <s v="125-08-036--"/>
        <s v="125-08-000--"/>
        <s v="150-08-035--"/>
        <s v="175-00-013--"/>
        <s v="175-00-015--"/>
        <s v="201-15-000--"/>
        <s v="201-17-000--"/>
        <s v="201-19-000--"/>
        <s v="201-21-000--"/>
        <s v="201-23-000--"/>
        <s v="230-33-000--"/>
        <s v="230-33-390--"/>
        <s v="230-33-391--"/>
        <s v="235-04-005--"/>
        <s v="236-04-000--"/>
        <s v="236-04-08 --"/>
        <s v="245-19-000--"/>
        <s v="264-19-200-450-"/>
        <s v="264-19-200-452-"/>
        <s v="264-19-200-454-"/>
        <s v="264-19-200-455-"/>
        <s v="264-19-205-451-"/>
        <s v="264-19-205-455-"/>
        <s v="264-19-205-457-"/>
        <s v="264-19-200-000-"/>
        <s v="264-19-200-451-"/>
        <s v="264-19-200-453-"/>
        <s v="265-19-205-451-"/>
        <s v="265-19-205-455-"/>
        <s v="265-19-205-457-"/>
        <s v="265-19-205-000-"/>
        <s v="301-31-000--"/>
        <s v="301-31-301-301-"/>
        <s v="301-31-301-302-"/>
        <s v="301-31-301-303-"/>
        <s v="301-31-301-320-"/>
        <s v="301-31-301-321-2015"/>
        <s v="301-31-301-321-2016"/>
        <s v="301-31-301-322-2013"/>
        <s v="301-31-301-322-2014"/>
        <s v="301-31-301-322-2016"/>
        <s v="301-31-301-322-2018"/>
        <s v="301-31-301-323-2015"/>
        <s v="301-31-301-323-2016"/>
        <s v="301-31-301-323-2018"/>
        <s v="301-31-301-324-2011"/>
        <s v="301-31-301-324-2012"/>
        <s v="301-31-301-324-2013"/>
        <s v="301-31-301-324-2016"/>
        <s v="301-31-301-324-2018"/>
        <s v="301-31-301-325-2014"/>
        <s v="301-31-301-325-2016"/>
        <s v="301-31-305-315-"/>
        <s v="301-31-305-316-"/>
        <s v="301-31-305-317-2014"/>
        <s v="301-31-305-317-2017"/>
        <s v="301-31-305-318-"/>
        <s v="301-31-315-360-"/>
        <s v="301-31-315-361-"/>
        <s v="301-31-315-362-"/>
        <s v="301-31-315-364-"/>
        <s v="301-31-315-367-"/>
        <s v="301-31-330-344-"/>
        <s v="301-31-301-324-2015"/>
        <s v="301-31-305-317-"/>
        <s v="400-35-000--"/>
        <s v="400-35-430--"/>
        <s v="400-35-431--"/>
        <s v="400-35-432--"/>
        <s v="400-35-433-600-"/>
        <s v="400-35-434--"/>
        <s v="401-35-000--"/>
        <s v="402-35-700--"/>
        <s v="403-35-700--"/>
        <s v="408-35-700--"/>
        <s v="413-35-700--"/>
        <s v="414-35-700--"/>
        <s v="417-35-700--"/>
        <s v="418-35-700--"/>
        <s v="432-35-700--"/>
        <s v="433-35-700--"/>
        <s v="442-35-700--"/>
        <s v="443-35-700--"/>
        <s v="444-35-700--"/>
        <s v="445-35-700--"/>
        <s v="446-35-700--"/>
        <s v="447-35-700--"/>
        <s v="448-35-700--"/>
        <s v="449-35-700--"/>
        <s v="450-35-700--"/>
        <s v="460-19-400-000-"/>
        <s v="460-19-400-410-"/>
        <s v="460-19-400-411-"/>
        <s v="460-19-400-412-"/>
        <s v="460-19-400-413-"/>
        <s v="461-19-700-708-"/>
        <s v="480-19-425-000-"/>
        <s v="480-19-425-430-"/>
        <s v="480-19-425-431-"/>
        <s v="480-19-425-432-"/>
        <s v="480-19-425-433-"/>
        <s v="481-19-700-000-"/>
        <s v="483-43-000--"/>
        <s v="483-43-460--"/>
        <s v="483-43-461--"/>
        <s v="483-43-463--"/>
        <s v="483-43-464--"/>
        <s v="483-43-465--"/>
        <s v="483-43-467--"/>
        <s v="501-00-000--"/>
        <s v="503-00-000--"/>
        <s v="504-00-000--"/>
        <s v="505-00-000--"/>
        <s v="506-00-000--"/>
        <s v="507-00-000--"/>
        <s v="603-60-600--"/>
        <s v="700-23-000-701-"/>
        <s v="700-23-000-702-"/>
        <s v="700-23-000-703-"/>
        <s v="700-23-000-704-"/>
        <s v="700-23-000-725-"/>
        <s v="700-04-700--"/>
        <s v="700-19-700-000-"/>
        <s v="701-19-700--"/>
        <s v="702-19-700--"/>
        <s v="704-19-700--"/>
        <s v="709-19-150-700-"/>
        <s v="709-19-150-801-"/>
        <s v="709-19-150-802-"/>
        <s v="709-19-150-803-"/>
        <s v="709-19-150-804-"/>
        <s v="709-19-700--"/>
        <s v="709-19-700-000-"/>
        <s v="709-19-700-705-"/>
        <s v="709-19-700-707-"/>
        <s v="709-19-700-708-"/>
        <s v="709-19-700-709-"/>
        <s v="709-19-700-711-"/>
        <s v="709-19-700-712-"/>
        <s v="709-19-700-713-"/>
        <s v="711-19-150-700-"/>
        <s v="713-19-150-700-"/>
        <s v="715-19-700--"/>
        <s v="715-38-700--"/>
        <s v="716-19-700--"/>
        <s v="717-19-700--"/>
        <s v="718-19-700--"/>
        <s v="764-19-700-600-"/>
        <m/>
      </sharedItems>
    </cacheField>
    <cacheField name="Fund" numFmtId="0">
      <sharedItems containsBlank="1" count="58">
        <s v="101"/>
        <s v="110"/>
        <s v="125"/>
        <s v="150"/>
        <s v="175"/>
        <s v="201"/>
        <s v="230"/>
        <s v="235"/>
        <s v="236"/>
        <s v="245"/>
        <s v="264"/>
        <s v="265"/>
        <s v="301"/>
        <s v="400"/>
        <s v="401"/>
        <s v="402"/>
        <s v="403"/>
        <s v="408"/>
        <s v="413"/>
        <s v="414"/>
        <s v="417"/>
        <s v="418"/>
        <s v="432"/>
        <s v="433"/>
        <s v="442"/>
        <s v="443"/>
        <s v="444"/>
        <s v="445"/>
        <s v="446"/>
        <s v="447"/>
        <s v="448"/>
        <s v="449"/>
        <s v="450"/>
        <s v="460"/>
        <s v="461"/>
        <s v="480"/>
        <s v="481"/>
        <s v="483"/>
        <s v="501"/>
        <s v="503"/>
        <s v="504"/>
        <s v="505"/>
        <s v="506"/>
        <s v="507"/>
        <s v="603"/>
        <s v="700"/>
        <s v="701"/>
        <s v="702"/>
        <s v="704"/>
        <s v="709"/>
        <s v="711"/>
        <s v="713"/>
        <s v="715"/>
        <s v="716"/>
        <s v="717"/>
        <s v="718"/>
        <s v="764"/>
        <m/>
      </sharedItems>
    </cacheField>
    <cacheField name="Department" numFmtId="0">
      <sharedItems containsBlank="1"/>
    </cacheField>
    <cacheField name="Division" numFmtId="0">
      <sharedItems containsBlank="1"/>
    </cacheField>
    <cacheField name="Program" numFmtId="0">
      <sharedItems containsBlank="1"/>
    </cacheField>
    <cacheField name="SubProgram" numFmtId="0">
      <sharedItems containsBlank="1"/>
    </cacheField>
    <cacheField name="Account" numFmtId="0">
      <sharedItems containsBlank="1" containsMixedTypes="1" containsNumber="1" containsInteger="1" minValue="4002" maxValue="9500"/>
    </cacheField>
    <cacheField name="Description" numFmtId="0">
      <sharedItems containsBlank="1"/>
    </cacheField>
    <cacheField name="Adopted Budget" numFmtId="0">
      <sharedItems containsString="0" containsBlank="1" containsNumber="1" containsInteger="1" minValue="-340000" maxValue="15478000"/>
    </cacheField>
    <cacheField name="Budget Amendments" numFmtId="0">
      <sharedItems containsString="0" containsBlank="1" containsNumber="1" containsInteger="1" minValue="-200000" maxValue="4292434"/>
    </cacheField>
    <cacheField name="Amended Budget" numFmtId="0">
      <sharedItems containsString="0" containsBlank="1" containsNumber="1" containsInteger="1" minValue="-340000" maxValue="15478000"/>
    </cacheField>
    <cacheField name="YTD Encumbrances" numFmtId="0">
      <sharedItems containsString="0" containsBlank="1" containsNumber="1" minValue="-138" maxValue="2569084.69"/>
    </cacheField>
    <cacheField name="YTD Transactions" numFmtId="0">
      <sharedItems containsString="0" containsBlank="1" containsNumber="1" minValue="-1693.09" maxValue="14872901.439999999"/>
    </cacheField>
    <cacheField name="BalanceLeftTD" numFmtId="0">
      <sharedItems containsString="0" containsBlank="1" containsNumber="1" minValue="-2175668.7599999998" maxValue="11170800"/>
    </cacheField>
    <cacheField name="Current Month" numFmtId="0">
      <sharedItems containsString="0" containsBlank="1" containsNumber="1" minValue="-8358166.9699999997" maxValue="1407228.76"/>
    </cacheField>
    <cacheField name="Organizational Name Set" numFmtId="0">
      <sharedItems containsBlank="1" count="274">
        <s v="General Fund, Non-Departmental"/>
        <s v="General Fund, Non-Departmental, Rent Payment for Land/Buildings"/>
        <s v="General Fund, City Council, Admin"/>
        <s v="General Fund, Clerk/Treasurer, Admin"/>
        <s v="General Fund, City Attorney, Admin"/>
        <s v="General Fund, Planning and Zoning, Admin"/>
        <s v="General Fund, City Assessor, Admin"/>
        <s v="General Fund, Information Technology, Admin"/>
        <s v="General Fund, Fire, Admin"/>
        <s v="General Fund, Fire, Fire Protection"/>
        <s v="General Fund, Fire, Grants"/>
        <s v="General Fund, Police, Grants"/>
        <s v="General Fund, Police, Police Uniform Services"/>
        <s v="General Fund, Police, Dispatch and Communications"/>
        <s v="General Fund, Police, Parking Enforcement"/>
        <s v="General Fund, Public Works, Admin"/>
        <s v="General Fund, Public Works, Engineering"/>
        <s v="General Fund, Public Works, Equipment Maintenance"/>
        <s v="General Fund, Public Works, Streets, Street Maintenance"/>
        <s v="General Fund, Public Works, Streets, Street Concrete"/>
        <s v="General Fund, Public Works, Recycling"/>
        <s v="General Fund, Public Works, Inspection Services"/>
        <s v="General Fund, Code Enforcement, Admin"/>
        <s v="General Fund, Fletcher Free Library, General Services"/>
        <s v="General Fund, Parks and Recreation, Admin, Administration"/>
        <s v="General Fund, Parks and Recreation, Admin, Marketing"/>
        <s v="General Fund, Parks and Recreation, Admin, Parks Planning"/>
        <s v="General Fund, Parks and Recreation, Parks, Administration"/>
        <s v="General Fund, Parks and Recreation, Parks, Grounds Maintenance"/>
        <s v="General Fund, Parks and Recreation, Parks, Buildings Maintenance"/>
        <s v="General Fund, Parks and Recreation, Parks, Trees &amp; Greenways"/>
        <s v="General Fund, Parks and Recreation, Parks, Conservation"/>
        <s v="General Fund, Parks and Recreation, Parks, Cemeteries"/>
        <s v="General Fund, Parks and Recreation, Recreation, Administration"/>
        <s v="General Fund, Parks and Recreation, Recreation, Recreation Programs"/>
        <s v="General Fund, Parks and Recreation, Recreation, Recreation Programs, Licensed Programs"/>
        <s v="General Fund, Parks and Recreation, Recreation, Recreation Programs, Youth Programs"/>
        <s v="General Fund, Parks and Recreation, Recreation, Recreation Programs, Adult Programs"/>
        <s v="General Fund, Parks and Recreation, Recreation, Recreation Programs, Senior Programs"/>
        <s v="General Fund, Parks and Recreation, Recreation, Recreation Programs, Yourth Camps"/>
        <s v="General Fund, Parks and Recreation, Recreation, Events"/>
        <s v="General Fund, Parks and Recreation, Recreation, Events, Other Programs/Events/Clinics"/>
        <s v="General Fund, Parks and Recreation, Recreation, Bus Operations"/>
        <s v="General Fund, Parks and Recreation, Recreation, Athletic Programs"/>
        <s v="General Fund, Parks and Recreation, Recreation, Athletic Programs, Youth Programs"/>
        <s v="General Fund, Parks and Recreation, Recreation, Athletic Programs, Adult Programs"/>
        <s v="General Fund, Parks and Recreation, Recreation, Athletic Programs, Itty Bitty Programs"/>
        <s v="General Fund, Parks and Recreation, Recreation, Athletic Programs, Yourth Camps"/>
        <s v="General Fund, Parks and Recreation, Recreation, Athletic Programs, Other Programs/Events/Clinics"/>
        <s v="General Fund, Parks and Recreation, Recreation, O.N.E. Center"/>
        <s v="General Fund, Parks and Recreation, Recreation, O.N.E. Center, Champlain Senior Center Meals"/>
        <s v="General Fund, Parks and Recreation, Recreation, O.N.E. Center, Champlian Senior Center Programs"/>
        <s v="General Fund, Parks and Recreation, Recreation, O.N.E. Center, CORE Programs/Building Needs"/>
        <s v="General Fund, Parks and Recreation, Waterfront, Events"/>
        <s v="General Fund, Parks and Recreation, Waterfront, North Beach"/>
        <s v="General Fund, Parks and Recreation, Waterfront, Waterfront Operations"/>
        <s v="General Fund, Parks and Recreation, Rec Facilities, Leddy Arena"/>
        <s v="General Fund, Parks and Recreation, Rec Facilities, Leddy Arena, Youth Programs"/>
        <s v="General Fund, Parks and Recreation, Rec Facilities, Leddy Arena, Adult Programs"/>
        <s v="General Fund, Parks and Recreation, Rec Facilities, Leddy Arena, Itty Bitty Programs"/>
        <s v="General Fund, Parks and Recreation, Rec Facilities, Leddy Arena, Yourth Camps"/>
        <s v="General Fund, Parks and Recreation, Rec Facilities, Leddy Arena, Freestyle Ice"/>
        <s v="General Fund, Parks and Recreation, Rec Facilities, Leddy Arena, Other Programs/Events/Clinics"/>
        <s v="General Fund, Parks and Recreation, Rec Facilities, Waterfront Operations"/>
        <s v="General Fund, Parks and Recreation, Rec Facilities, Miller Center"/>
        <s v="General Fund, Parks and Recreation, Rec Facilities, Miller Center, Youth Programs"/>
        <s v="General Fund, Parks and Recreation, Rec Facilities, Miller Center, Adult Programs"/>
        <s v="General Fund, Parks and Recreation, Rec Facilities, Miller Center, Senior Programs"/>
        <s v="General Fund, Parks and Recreation, Rec Facilities, Miller Center, Itty Bitty Programs"/>
        <s v="General Fund, Parks and Recreation, Rec Facilities, Miller Center, Yourth Camps"/>
        <s v="General Fund, Parks and Recreation, Rec Facilities, Miller Center, Other Programs/Events/Clinics"/>
        <s v="General Fund, Parks and Recreation, Other Facilities, Memorial Auditorium"/>
        <s v="General Fund, Parks and Recreation, Other Facilities, City Hall, BCA"/>
        <s v="General Fund, Parks and Recreation, Other Facilities, 645 Pine Street"/>
        <s v="General Fund, Burlington City Arts, Admin, Administration"/>
        <s v="General Fund, Burlington City Arts, Admin, Development"/>
        <s v="General Fund, Burlington City Arts, BCA Center"/>
        <s v="General Fund, Burlington City Arts, Arts Education, Print Studio"/>
        <s v="General Fund, Burlington City Arts, Arts Education, Clay Studio"/>
        <s v="General Fund, Burlington City Arts, Arts Education, Visual Arts"/>
        <s v="General Fund, Burlington City Arts, Festivals/Events"/>
        <s v="General Fund, Burlington City Arts, Public Art"/>
        <s v="General Fund, CEDO General Fund, Admin, Administration"/>
        <s v="General Fund, CEDO General Fund, Admin, Neighborhood Projects"/>
        <s v="General Fund, CEDO General Fund, Admin, Continuum of Care"/>
        <s v="General Fund, CEDO General Fund, Admin, TIF, Downtown - VA"/>
        <s v="General Fund, CEDO General Fund, Admin, TIF, Downtown - PD"/>
        <s v="General Fund, CEDO General Fund, Admin, TIF, Waterfront - VA"/>
        <s v="General Fund, CEDO General Fund, Admin, TIF, Waterfront - PD"/>
        <s v="General Fund, CEDO General Fund, Admin, Sustainability"/>
        <s v="General Fund, City Council, Regional Programs"/>
        <s v="General Fund, Mayor's Office, Admin"/>
        <s v="General Fund, Clerk/Treasurer, Elections/Voter Registration"/>
        <s v="General Fund, Clerk/Treasurer, Payroll"/>
        <s v="General Fund, Human Resources, Admin"/>
        <s v="General Fund, Fire, Fire &amp; Medical Services"/>
        <s v="General Fund, Fire, Emergency Medical Services"/>
        <s v="General Fund, Police, Admin"/>
        <s v="General Fund, Public Works, Streets, Snow Removal"/>
        <s v="General Fund, Public Works, Central Facility"/>
        <s v="General Fund, Parks and Recreation, Recreation, Recreation Programs, Recreation Nutrition"/>
        <s v="General Fund, Parks and Recreation, Recreation, Events, Fireworks"/>
        <s v="General Fund, Parks and Recreation, Recreation, Events, Kids Day"/>
        <s v="General Fund, Parks and Recreation, Recreation, Events, Pomerleau Party"/>
        <s v="General Fund, Parks and Recreation, Recreation, O.N.E. Center, O.N.E. Youth Center"/>
        <s v="General Fund, Parks and Recreation, Rec Facilities, Memorial Auditorium"/>
        <s v="General Fund, Parks and Recreation, Rec Facilities, North Beach"/>
        <s v="General Fund, Parks and Recreation, Rec Facilities, City Hall, BCA"/>
        <s v="General Fund, Burlington City Arts, Admin, Marketing"/>
        <s v="General Fund, Burlington City Arts, Arts Education, Art from the Heart"/>
        <s v="GF Dedicated Funding, Non-Departmental, Admin, Administration"/>
        <s v="GF Dedicated Funding, Clerk/Treasurer, Admin"/>
        <s v="GF Dedicated Funding, City Assessor, Admin"/>
        <s v="GF Dedicated Funding, Fire, Admin"/>
        <s v="GF Dedicated Funding, Police, Admin, Equitable Sharing"/>
        <s v="GF Dedicated Funding, Public Works, Rec Facilities"/>
        <s v="GF Dedicated Funding, Fletcher Free Library, Admin"/>
        <s v="GF Dedicated Funding, CEDO General Fund, Admin"/>
        <s v="GF Dedicated Funding, Non-Departmental, Admin, Early Learning Initiative ELI"/>
        <s v="GF Dedicated Funding, Non-Departmental, Admin, Misc. Special Projects"/>
        <s v="GF Dedicated Funding, Non-Departmental, Capital Projects"/>
        <s v="GF Dedicated Funding, Public Works, Capital Projects"/>
        <s v="GF Dedicated Funding, CEDO General Fund, Admin, ECHO"/>
        <s v="GF Dedicated Funding, CEDO General Fund, Admin, Sustainability"/>
        <s v="GF Dedicated Funding, Burlington Telecom, Admin"/>
        <s v="Retirement, Human Resources, Retirement"/>
        <s v="Retirement, Human Resources, Admin"/>
        <s v="Self Insurance, Human Resources, Health and Dental Insurance"/>
        <s v="Liability Ins. &amp; Workers Comp., Non-Departmental, Liability Insurance"/>
        <s v="Liability Ins. &amp; Workers Comp., Non-Departmental, Workers Compensation"/>
        <s v="Impact Fees, Fire, Admin"/>
        <s v="Impact Fees, Police, Admin"/>
        <s v="Impact Fees, Public Works, Admin"/>
        <s v="Impact Fees, Fletcher Free Library, Admin"/>
        <s v="Impact Fees, Parks and Recreation, Admin"/>
        <s v="Church Street Marketplace, Market Place, Admin"/>
        <s v="Church Street Marketplace, Market Place, Public Relations"/>
        <s v="Church Street Marketplace, Market Place, General Maintenance"/>
        <s v="Tax Increment Financing (TIF), Clerk/Treasurer, Waterfront  TIF"/>
        <s v="TIF Downtown, Clerk/Treasurer, Admin"/>
        <s v="TIF Downtown, Clerk/Treasurer, Bonded"/>
        <s v="Stormwater, Public Works, Admin"/>
        <s v="Traffic, Public Works, Traffic, Right of Way"/>
        <s v="Traffic, Public Works, Traffic, Airport Parking"/>
        <s v="Traffic, Public Works, Traffic, Signals"/>
        <s v="Traffic, Public Works, Traffic, College Street Garage"/>
        <s v="Traffic, Public Works, Parking Facilities, Municipal Parking Garage"/>
        <s v="Traffic, Public Works, Parking Facilities, College Street Garage"/>
        <s v="Traffic, Public Works, Parking Facilities, Parking Lots"/>
        <s v="Traffic, Public Works, Traffic, Administration"/>
        <s v="Traffic, Public Works, Traffic, Municipal Parking Garage"/>
        <s v="Traffic, Public Works, Traffic, School Crossing Guards"/>
        <s v="Traffic - Parking Facilities, Public Works, Parking Facilities, Municipal Parking Garage"/>
        <s v="Traffic - Parking Facilities, Public Works, Parking Facilities, College Street Garage"/>
        <s v="Traffic - Parking Facilities, Public Works, Parking Facilities, Parking Lots"/>
        <s v="Traffic - Parking Facilities, Public Works, Parking Facilities, Administration"/>
        <s v="CEDO, CEDO, Admin"/>
        <s v="CEDO, CEDO, Community Development, Neighborhood Projects"/>
        <s v="CEDO, CEDO, Community Development, AmeriCorps"/>
        <s v="CEDO, CEDO, Community Development, Cost Share"/>
        <s v="CEDO, CEDO, Community Development, CDBG - Admin"/>
        <s v="CEDO, CEDO, Community Development, CDBG - Brownfields, 2015"/>
        <s v="CEDO, CEDO, Community Development, CDBG - Brownfields, 2016"/>
        <s v="CEDO, CEDO, Community Development, CDBG - Micro Enterprise, 2013"/>
        <s v="CEDO, CEDO, Community Development, CDBG - Micro Enterprise, 2014"/>
        <s v="CEDO, CEDO, Community Development, CDBG - Micro Enterprise, 2016"/>
        <s v="CEDO, CEDO, Community Development, CDBG - Micro Enterprise, 2018"/>
        <s v="CEDO, CEDO, Community Development, CDBG - Economic Development, 2015"/>
        <s v="CEDO, CEDO, Community Development, CDBG - Economic Development, 2016"/>
        <s v="CEDO, CEDO, Community Development, CDBG - Economic Development, 2018"/>
        <s v="CEDO, CEDO, Community Development, CDBG - Housing Initiative Prog, 2011"/>
        <s v="CEDO, CEDO, Community Development, CDBG - Housing Initiative Prog, 2012"/>
        <s v="CEDO, CEDO, Community Development, CDBG - Housing Initiative Prog, 2013"/>
        <s v="CEDO, CEDO, Community Development, CDBG - Housing Initiative Prog, 2016"/>
        <s v="CEDO, CEDO, Community Development, CDBG - Housing Initiative Prog, 2018"/>
        <s v="CEDO, CEDO, Community Development, CDBG - Neighborhood Revital, 2014"/>
        <s v="CEDO, CEDO, Community Development, CDBG - Neighborhood Revital, 2016"/>
        <s v="CEDO, CEDO, Housing, HOME"/>
        <s v="CEDO, CEDO, Housing, Burlington Housing Trust"/>
        <s v="CEDO, CEDO, Housing, Lead, 2014"/>
        <s v="CEDO, CEDO, Housing, Lead, 2017"/>
        <s v="CEDO, CEDO, Housing, Lead Program Income"/>
        <s v="CEDO, CEDO, Community Justice, Safer Communities"/>
        <s v="CEDO, CEDO, Community Justice, General"/>
        <s v="CEDO, CEDO, Community Justice, VOCA/PJ"/>
        <s v="CEDO, CEDO, Community Justice, RICC"/>
        <s v="CEDO, CEDO, Community Justice, JAG"/>
        <s v="CEDO, CEDO, Special Projects, Micro-Enterprise"/>
        <s v="CEDO, CEDO, Community Development, CDBG - Housing Initiative Prog, 2015"/>
        <s v="CEDO, CEDO, Housing, Lead"/>
        <s v="Airport, Airport, Admin"/>
        <s v="Airport, Airport, Terminal Operations"/>
        <s v="Airport, Airport, Airfield Operations"/>
        <s v="Airport, Airport, Industrial Park"/>
        <s v="Airport, Airport, Parking Operations, Parking Garage"/>
        <s v="Airport, Airport, Other Properties"/>
        <s v="Airport General Capital, Airport, Admin"/>
        <s v="AIP - 111 Beacon Replacement, Airport, Capital Projects"/>
        <s v="AIP - 109 Land Acquisition 17', Airport, Capital Projects"/>
        <s v="AIP - Master Plan, Airport, Capital Projects"/>
        <s v="AIP - 110 NCP Study Update 2016, Airport, Capital Projects"/>
        <s v="AIP - 114 Air Carrier Apron Ph 4, Airport, Capital Projects"/>
        <s v="AIP - 115 Chamberlain Sch Noise, Airport, Capital Projects"/>
        <s v="AIP - 116 Air Carrier ApronPH5&amp;6, Airport, Capital Projects"/>
        <s v="AIP - 92  LAND- 2012 A  NOISE, Airport, Capital Projects"/>
        <s v="AIP - 94 LAND-2012 B NOISE, Airport, Capital Projects"/>
        <s v="AIP - 105 Land Acquistions -FY15, Airport, Capital Projects"/>
        <s v="AIP - 106 Glycol Project, Airport, Capital Projects"/>
        <s v="AIP -103 Air Carrier Apron Phase, Airport, Capital Projects"/>
        <s v="AIP - 104 Taxiway K Construction, Airport, Capital Projects"/>
        <s v="AIP - 108 Land Acq 2016, Airport, Capital Projects"/>
        <s v="AIP - Taxiway Alpha Construction, Airport, Capital Projects"/>
        <s v="AIP - 112 Taxiway Gulf PH1, Airport, Capital Projects"/>
        <s v="AIP - 107   Apron Phase 3, Airport, Capital Projects"/>
        <s v="PFC, Airport, Capital Projects"/>
        <s v="Water, Public Works, Water, Administration"/>
        <s v="Water, Public Works, Water, Production"/>
        <s v="Water, Public Works, Water, Distribution"/>
        <s v="Water, Public Works, Water, Metering"/>
        <s v="Water, Public Works, Water, Billing"/>
        <s v="Water Capital, Public Works, Capital Projects, Infrastructure"/>
        <s v="Wastewater, Public Works, Wastewater, Administration"/>
        <s v="Wastewater, Public Works, Wastewater, Main Plant"/>
        <s v="Wastewater, Public Works, Wastewater, North Plant"/>
        <s v="Wastewater, Public Works, Wastewater, East Plant"/>
        <s v="Wastewater, Public Works, Wastewater, Pump Stations"/>
        <s v="Stormwater/Wastewater Capital, Public Works, Capital Projects, Administration"/>
        <s v="Burlington Telecom, Burlington Telecom, Admin"/>
        <s v="Burlington Telecom, Burlington Telecom, Outside Plant"/>
        <s v="Burlington Telecom, Burlington Telecom, Network Operations"/>
        <s v="Burlington Telecom, Burlington Telecom, Sales"/>
        <s v="Burlington Telecom, Burlington Telecom, Customer Service"/>
        <s v="Burlington Telecom, Burlington Telecom, Help Desk"/>
        <s v="Burlington Telecom, Burlington Telecom, Marketing"/>
        <s v="Perpetual Care , Non-Departmental, Admin"/>
        <s v="W Carpenter Priv Purpose Trust, Non-Departmental, Admin"/>
        <s v="Christmas Gift Priv Purpose Trus, Non-Departmental, Admin"/>
        <s v="Lolita Deming Estate, Non-Departmental, Admin"/>
        <s v="Firemen's Relief Priv Purp Trust, Non-Departmental, Admin"/>
        <s v="L Howard Priv Purpose Trust, Non-Departmental, Admin"/>
        <s v="Community Development, BCDC, BCDC"/>
        <s v="General Cap/Parks Dedicated, Parks and Recreation, Admin, Pennies for Parks"/>
        <s v="General Cap/Parks Dedicated, Parks and Recreation, Admin, Greenbelt"/>
        <s v="General Cap/Parks Dedicated, Parks and Recreation, Admin, Conservation Legacy"/>
        <s v="General Cap/Parks Dedicated, Parks and Recreation, Admin, Bike Path Maint. &amp; Improvement"/>
        <s v="General Cap/Parks Dedicated, Parks and Recreation, Admin, Parks Special Projects"/>
        <s v="General Cap/Parks Dedicated, Clerk/Treasurer, Capital Projects"/>
        <s v="General Cap/Parks Dedicated, Public Works, Capital Projects, Administration"/>
        <s v="SE NBRH Transit Capital Project, Public Works, Capital Projects"/>
        <s v="Downtown Transit Center Project, Public Works, Capital Projects"/>
        <s v="Barge Canal, Public Works, Capital Projects"/>
        <s v="Street Capital, Public Works, Engineering, Street Capital"/>
        <s v="Street Capital, Public Works, Engineering, FHWA "/>
        <s v="Street Capital, Public Works, Engineering, State DOT"/>
        <s v="Street Capital, Public Works, Engineering, Sidewalk Improvement Projects"/>
        <s v="Street Capital, Public Works, Engineering, Federal Transit Administration "/>
        <s v="Street Capital, Public Works, Capital Projects"/>
        <s v="Street Capital, Public Works, Capital Projects, Administration"/>
        <s v="Street Capital, Public Works, Capital Projects, CAO IT Earmark"/>
        <s v="Street Capital, Public Works, Capital Projects, Facilities"/>
        <s v="Street Capital, Public Works, Capital Projects, Infrastructure"/>
        <s v="Street Capital, Public Works, Capital Projects, Misc."/>
        <s v="Street Capital, Public Works, Capital Projects, Transportation Planning"/>
        <s v="Street Capital, Public Works, Capital Projects, Green"/>
        <s v="Street Capital, Public Works, Capital Projects, Fleet"/>
        <s v="Great Streets, Public Works, Engineering, Street Capital"/>
        <s v="BTC Public Improvements, Public Works, Engineering, Street Capital"/>
        <s v="Waterfront Access, Public Works, Capital Projects"/>
        <s v="Waterfront Access, CEDO General Fund, Capital Projects"/>
        <s v="Wayfinding, Public Works, Capital Projects"/>
        <s v="Waterfront Study, Public Works, Capital Projects"/>
        <s v="Champlain Parkway, Public Works, Capital Projects"/>
        <s v="Traffic Capital, Public Works, Capital Projects, Parking Garage"/>
        <m/>
      </sharedItems>
    </cacheField>
    <cacheField name="Dept" numFmtId="0">
      <sharedItems containsBlank="1" count="89">
        <s v="101-00  General Fund, Non-Departmental"/>
        <s v="101-01  General Fund, City Council"/>
        <s v="101-04  General Fund, Clerk/Treasurer"/>
        <s v="101-05  General Fund, City Attorney"/>
        <s v="101-06  General Fund, Planning and Zoning"/>
        <s v="101-07  General Fund, City Assessor"/>
        <s v="101-10  General Fund, Information Technology"/>
        <s v="101-15  General Fund, Fire"/>
        <s v="101-17  General Fund, Police"/>
        <s v="101-19  General Fund, Public Works"/>
        <s v="101-20  General Fund, Code Enforcement"/>
        <s v="101-21  General Fund, Fletcher Free Library"/>
        <s v="101-23  General Fund, Parks and Recreation"/>
        <s v="101-27  General Fund, Burlington City Arts"/>
        <s v="101-38  General Fund, CEDO General Fund"/>
        <s v="101-02  General Fund, Mayor's Office"/>
        <s v="101-08  General Fund, Human Resources"/>
        <s v="110-00  GF Dedicated Funding, Non-Departmental"/>
        <s v="110-04  GF Dedicated Funding, Clerk/Treasurer"/>
        <s v="110-07  GF Dedicated Funding, City Assessor"/>
        <s v="110-15  GF Dedicated Funding, Fire"/>
        <s v="110-17  GF Dedicated Funding, Police"/>
        <s v="110-19  GF Dedicated Funding, Public Works"/>
        <s v="110-21  GF Dedicated Funding, Fletcher Free Library"/>
        <s v="110-38  GF Dedicated Funding, CEDO General Fund"/>
        <s v="110-43  GF Dedicated Funding, Burlington Telecom"/>
        <s v="125-08  Retirement, Human Resources"/>
        <s v="150-08  Self Insurance, Human Resources"/>
        <s v="175-00  Liability Ins. &amp; Workers Comp., Non-Departmental"/>
        <s v="201-15  Impact Fees, Fire"/>
        <s v="201-17  Impact Fees, Police"/>
        <s v="201-19  Impact Fees, Public Works"/>
        <s v="201-21  Impact Fees, Fletcher Free Library"/>
        <s v="201-23  Impact Fees, Parks and Recreation"/>
        <s v="230-33  Church Street Marketplace, Market Place"/>
        <s v="235-04  Tax Increment Financing (TIF), Clerk/Treasurer"/>
        <s v="236-04  TIF Downtown, Clerk/Treasurer"/>
        <s v="245-19  Stormwater, Public Works"/>
        <s v="264-19  Traffic, Public Works"/>
        <s v="265-19  Traffic - Parking Facilities, Public Works"/>
        <s v="301-31  CEDO, CEDO"/>
        <s v="400-35  Airport, Airport"/>
        <s v="401-35  Airport General Capital, Airport"/>
        <s v="402-35  AIP - 111 Beacon Replacement, Airport"/>
        <s v="403-35  AIP - 109 Land Acquisition 17', Airport"/>
        <s v="408-35  AIP - Master Plan, Airport"/>
        <s v="413-35  AIP - 110 NCP Study Update 2016, Airport"/>
        <s v="414-35  AIP - 114 Air Carrier Apron Ph 4, Airport"/>
        <s v="417-35  AIP - 115 Chamberlain Sch Noise, Airport"/>
        <s v="418-35  AIP - 116 Air Carrier ApronPH5&amp;6, Airport"/>
        <s v="432-35  AIP - 92  LAND- 2012 A  NOISE, Airport"/>
        <s v="433-35  AIP - 94 LAND-2012 B NOISE, Airport"/>
        <s v="442-35  AIP - 105 Land Acquistions -FY15, Airport"/>
        <s v="443-35  AIP - 106 Glycol Project, Airport"/>
        <s v="444-35  AIP -103 Air Carrier Apron Phase, Airport"/>
        <s v="445-35  AIP - 104 Taxiway K Construction, Airport"/>
        <s v="446-35  AIP - 108 Land Acq 2016, Airport"/>
        <s v="447-35  AIP - Taxiway Alpha Construction, Airport"/>
        <s v="448-35  AIP - 112 Taxiway Gulf PH1, Airport"/>
        <s v="449-35  AIP - 107   Apron Phase 3, Airport"/>
        <s v="450-35  PFC, Airport"/>
        <s v="460-19  Water, Public Works"/>
        <s v="461-19  Water Capital, Public Works"/>
        <s v="480-19  Wastewater, Public Works"/>
        <s v="481-19  Stormwater/Wastewater Capital, Public Works"/>
        <s v="483-43  Burlington Telecom, Burlington Telecom"/>
        <s v="501-00  Perpetual Care , Non-Departmental"/>
        <s v="503-00  W Carpenter Priv Purpose Trust, Non-Departmental"/>
        <s v="504-00  Christmas Gift Priv Purpose Trus, Non-Departmental"/>
        <s v="505-00  Lolita Deming Estate, Non-Departmental"/>
        <s v="506-00  Firemen's Relief Priv Purp Trust, Non-Departmental"/>
        <s v="507-00  L Howard Priv Purpose Trust, Non-Departmental"/>
        <s v="603-60  Community Development, BCDC"/>
        <s v="700-23  General Cap/Parks Dedicated, Parks and Recreation"/>
        <s v="700-04  General Cap/Parks Dedicated, Clerk/Treasurer"/>
        <s v="700-19  General Cap/Parks Dedicated, Public Works"/>
        <s v="701-19  SE NBRH Transit Capital Project, Public Works"/>
        <s v="702-19  Downtown Transit Center Project, Public Works"/>
        <s v="704-19  Barge Canal, Public Works"/>
        <s v="709-19  Street Capital, Public Works"/>
        <s v="711-19  Great Streets, Public Works"/>
        <s v="713-19  BTC Public Improvements, Public Works"/>
        <s v="715-19  Waterfront Access, Public Works"/>
        <s v="715-38  Waterfront Access, CEDO General Fund"/>
        <s v="716-19  Wayfinding, Public Works"/>
        <s v="717-19  Waterfront Study, Public Works"/>
        <s v="718-19  Champlain Parkway, Public Works"/>
        <s v="764-19  Traffic Capital, Public Works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226">
  <r>
    <x v="0"/>
    <s v="-"/>
    <x v="0"/>
    <x v="0"/>
    <s v="00"/>
    <s v=""/>
    <s v=""/>
    <s v=""/>
    <s v="4000_100"/>
    <s v="Property  Taxes General City"/>
    <n v="9488476"/>
    <n v="0"/>
    <n v="9488476"/>
    <n v="0"/>
    <n v="8756489.6699999999"/>
    <n v="731986.33"/>
    <n v="771104"/>
    <x v="0"/>
    <x v="0"/>
  </r>
  <r>
    <x v="0"/>
    <s v="-"/>
    <x v="0"/>
    <x v="0"/>
    <s v="00"/>
    <s v=""/>
    <s v=""/>
    <s v=""/>
    <s v="4000_110"/>
    <s v="Property  Taxes Capital Street"/>
    <n v="2289554"/>
    <n v="0"/>
    <n v="2289554"/>
    <n v="0"/>
    <n v="2046330"/>
    <n v="243224"/>
    <n v="186030"/>
    <x v="0"/>
    <x v="0"/>
  </r>
  <r>
    <x v="0"/>
    <s v="-"/>
    <x v="0"/>
    <x v="0"/>
    <s v="00"/>
    <s v=""/>
    <s v=""/>
    <s v=""/>
    <s v="4000_120"/>
    <s v="Property  Taxes Police/Fire"/>
    <n v="2994603"/>
    <n v="0"/>
    <n v="2994603"/>
    <n v="0"/>
    <n v="2676476"/>
    <n v="318127"/>
    <n v="243316"/>
    <x v="0"/>
    <x v="0"/>
  </r>
  <r>
    <x v="0"/>
    <s v="-"/>
    <x v="0"/>
    <x v="0"/>
    <s v="00"/>
    <s v=""/>
    <s v=""/>
    <s v=""/>
    <s v="4000_130"/>
    <s v="Property  Taxes Open Space "/>
    <n v="200382"/>
    <n v="0"/>
    <n v="200382"/>
    <n v="0"/>
    <n v="179091"/>
    <n v="21291"/>
    <n v="16281"/>
    <x v="0"/>
    <x v="0"/>
  </r>
  <r>
    <x v="0"/>
    <s v="-"/>
    <x v="0"/>
    <x v="0"/>
    <s v="00"/>
    <s v=""/>
    <s v=""/>
    <s v=""/>
    <s v="4000_150"/>
    <s v="Property  Taxes Housing Trust"/>
    <n v="200382"/>
    <n v="0"/>
    <n v="200382"/>
    <n v="0"/>
    <n v="179091"/>
    <n v="21291"/>
    <n v="16281"/>
    <x v="0"/>
    <x v="0"/>
  </r>
  <r>
    <x v="0"/>
    <s v="-"/>
    <x v="0"/>
    <x v="0"/>
    <s v="00"/>
    <s v=""/>
    <s v=""/>
    <s v=""/>
    <s v="4000_160"/>
    <s v="Property  Taxes Parks"/>
    <n v="927696"/>
    <n v="0"/>
    <n v="927696"/>
    <n v="0"/>
    <n v="829147"/>
    <n v="98549"/>
    <n v="75377"/>
    <x v="0"/>
    <x v="0"/>
  </r>
  <r>
    <x v="0"/>
    <s v="-"/>
    <x v="0"/>
    <x v="0"/>
    <s v="00"/>
    <s v=""/>
    <s v=""/>
    <s v=""/>
    <s v="4000_165"/>
    <s v="Property  Taxes Penny for Parks"/>
    <n v="371078"/>
    <n v="0"/>
    <n v="371078"/>
    <n v="0"/>
    <n v="331661"/>
    <n v="39417"/>
    <n v="30151"/>
    <x v="0"/>
    <x v="0"/>
  </r>
  <r>
    <x v="0"/>
    <s v="-"/>
    <x v="0"/>
    <x v="0"/>
    <s v="00"/>
    <s v=""/>
    <s v=""/>
    <s v=""/>
    <s v="4000_170"/>
    <s v="Property  Taxes Highway / Streets"/>
    <n v="1157765"/>
    <n v="0"/>
    <n v="1157765"/>
    <n v="0"/>
    <n v="1034770"/>
    <n v="122995"/>
    <n v="94070"/>
    <x v="0"/>
    <x v="0"/>
  </r>
  <r>
    <x v="0"/>
    <s v="-"/>
    <x v="0"/>
    <x v="0"/>
    <s v="00"/>
    <s v=""/>
    <s v=""/>
    <s v=""/>
    <s v="4000_180"/>
    <s v="Property  Taxes Library Tax"/>
    <n v="185539"/>
    <n v="0"/>
    <n v="185539"/>
    <n v="0"/>
    <n v="165825"/>
    <n v="19714"/>
    <n v="15075"/>
    <x v="0"/>
    <x v="0"/>
  </r>
  <r>
    <x v="0"/>
    <s v="-"/>
    <x v="0"/>
    <x v="0"/>
    <s v="00"/>
    <s v=""/>
    <s v=""/>
    <s v=""/>
    <s v="4000_190"/>
    <s v="Property  Taxes CCTA"/>
    <n v="1587405"/>
    <n v="0"/>
    <n v="1587405"/>
    <n v="0"/>
    <n v="1418769"/>
    <n v="168636"/>
    <n v="128979"/>
    <x v="0"/>
    <x v="0"/>
  </r>
  <r>
    <x v="0"/>
    <s v="-"/>
    <x v="0"/>
    <x v="0"/>
    <s v="00"/>
    <s v=""/>
    <s v=""/>
    <s v=""/>
    <s v="4000_200"/>
    <s v="Property  Taxes County"/>
    <n v="214995"/>
    <n v="0"/>
    <n v="214995"/>
    <n v="0"/>
    <n v="192159"/>
    <n v="22836"/>
    <n v="17469"/>
    <x v="0"/>
    <x v="0"/>
  </r>
  <r>
    <x v="0"/>
    <s v="-"/>
    <x v="0"/>
    <x v="0"/>
    <s v="00"/>
    <s v=""/>
    <s v=""/>
    <s v=""/>
    <s v="4000_210"/>
    <s v="Property  Taxes Retirement"/>
    <n v="7154927"/>
    <n v="0"/>
    <n v="7154927"/>
    <n v="0"/>
    <n v="6394850"/>
    <n v="760077"/>
    <n v="581350"/>
    <x v="0"/>
    <x v="0"/>
  </r>
  <r>
    <x v="0"/>
    <s v="-"/>
    <x v="0"/>
    <x v="0"/>
    <s v="00"/>
    <s v=""/>
    <s v=""/>
    <s v=""/>
    <s v="4000_220"/>
    <s v="Property  Taxes Debt Service"/>
    <n v="4039707"/>
    <n v="0"/>
    <n v="4039707"/>
    <n v="0"/>
    <n v="3610563"/>
    <n v="429144"/>
    <n v="328233"/>
    <x v="0"/>
    <x v="0"/>
  </r>
  <r>
    <x v="0"/>
    <s v="-"/>
    <x v="0"/>
    <x v="0"/>
    <s v="00"/>
    <s v=""/>
    <s v=""/>
    <s v=""/>
    <n v="4002"/>
    <s v="Commercial Tax Assessment"/>
    <n v="1110625"/>
    <n v="0"/>
    <n v="1110625"/>
    <n v="0"/>
    <n v="0"/>
    <n v="1110625"/>
    <n v="0"/>
    <x v="0"/>
    <x v="0"/>
  </r>
  <r>
    <x v="0"/>
    <s v="-"/>
    <x v="0"/>
    <x v="0"/>
    <s v="00"/>
    <s v=""/>
    <s v=""/>
    <s v=""/>
    <n v="4005"/>
    <s v="DID Taxes"/>
    <n v="309782"/>
    <n v="0"/>
    <n v="309782"/>
    <n v="0"/>
    <n v="276870"/>
    <n v="32912"/>
    <n v="25170"/>
    <x v="0"/>
    <x v="0"/>
  </r>
  <r>
    <x v="0"/>
    <s v="-"/>
    <x v="0"/>
    <x v="0"/>
    <s v="00"/>
    <s v=""/>
    <s v=""/>
    <s v=""/>
    <n v="4010"/>
    <s v="Local Option Sales Tax"/>
    <n v="2525000"/>
    <n v="0"/>
    <n v="2525000"/>
    <n v="0"/>
    <n v="1863187.94"/>
    <n v="661812.06000000006"/>
    <n v="550036.82999999996"/>
    <x v="0"/>
    <x v="0"/>
  </r>
  <r>
    <x v="0"/>
    <s v="-"/>
    <x v="0"/>
    <x v="0"/>
    <s v="00"/>
    <s v=""/>
    <s v=""/>
    <s v=""/>
    <n v="4015"/>
    <s v="Tax Increment Financing Waterfront"/>
    <n v="2514196"/>
    <n v="0"/>
    <n v="2514196"/>
    <n v="0"/>
    <n v="2247113"/>
    <n v="267083"/>
    <n v="204283"/>
    <x v="0"/>
    <x v="0"/>
  </r>
  <r>
    <x v="0"/>
    <s v="-"/>
    <x v="0"/>
    <x v="0"/>
    <s v="00"/>
    <s v=""/>
    <s v=""/>
    <s v=""/>
    <n v="4016"/>
    <s v="Tax Increment Financing Downtown"/>
    <n v="771894"/>
    <n v="0"/>
    <n v="771894"/>
    <n v="0"/>
    <n v="689898"/>
    <n v="81996"/>
    <n v="62718"/>
    <x v="0"/>
    <x v="0"/>
  </r>
  <r>
    <x v="0"/>
    <s v="-"/>
    <x v="0"/>
    <x v="0"/>
    <s v="00"/>
    <s v=""/>
    <s v=""/>
    <s v=""/>
    <n v="4020"/>
    <s v="Gross Receipts"/>
    <n v="4210000"/>
    <n v="0"/>
    <n v="4210000"/>
    <n v="0"/>
    <n v="3439520.54"/>
    <n v="770479.46"/>
    <n v="353080.51"/>
    <x v="0"/>
    <x v="0"/>
  </r>
  <r>
    <x v="0"/>
    <s v="-"/>
    <x v="0"/>
    <x v="0"/>
    <s v="00"/>
    <s v=""/>
    <s v=""/>
    <s v=""/>
    <s v="4025_100"/>
    <s v="Pilot State"/>
    <n v="800000"/>
    <n v="0"/>
    <n v="800000"/>
    <n v="0"/>
    <n v="774922"/>
    <n v="25078"/>
    <n v="0"/>
    <x v="0"/>
    <x v="0"/>
  </r>
  <r>
    <x v="0"/>
    <s v="-"/>
    <x v="0"/>
    <x v="0"/>
    <s v="00"/>
    <s v=""/>
    <s v=""/>
    <s v=""/>
    <s v="4027_100"/>
    <s v="Pilot Water"/>
    <n v="438271"/>
    <n v="0"/>
    <n v="438271"/>
    <n v="0"/>
    <n v="406351"/>
    <n v="31920"/>
    <n v="36941"/>
    <x v="0"/>
    <x v="0"/>
  </r>
  <r>
    <x v="0"/>
    <s v="-"/>
    <x v="0"/>
    <x v="0"/>
    <s v="00"/>
    <s v=""/>
    <s v=""/>
    <s v=""/>
    <s v="4027_101"/>
    <s v="Pilot Wastewater"/>
    <n v="1089182"/>
    <n v="0"/>
    <n v="1089182"/>
    <n v="0"/>
    <n v="1009019"/>
    <n v="80163"/>
    <n v="91729"/>
    <x v="0"/>
    <x v="0"/>
  </r>
  <r>
    <x v="0"/>
    <s v="-"/>
    <x v="0"/>
    <x v="0"/>
    <s v="00"/>
    <s v=""/>
    <s v=""/>
    <s v=""/>
    <s v="4027_102"/>
    <s v="Pilot Howard Health"/>
    <n v="57098"/>
    <n v="0"/>
    <n v="57098"/>
    <n v="0"/>
    <n v="45163.14"/>
    <n v="11934.86"/>
    <n v="0"/>
    <x v="0"/>
    <x v="0"/>
  </r>
  <r>
    <x v="0"/>
    <s v="-"/>
    <x v="0"/>
    <x v="0"/>
    <s v="00"/>
    <s v=""/>
    <s v=""/>
    <s v=""/>
    <s v="4027_103"/>
    <s v="Pilot Burlington Electric"/>
    <n v="2385959"/>
    <n v="0"/>
    <n v="2385959"/>
    <n v="0"/>
    <n v="1865593.17"/>
    <n v="520365.83"/>
    <n v="0"/>
    <x v="0"/>
    <x v="0"/>
  </r>
  <r>
    <x v="0"/>
    <s v="-"/>
    <x v="0"/>
    <x v="0"/>
    <s v="00"/>
    <s v=""/>
    <s v=""/>
    <s v=""/>
    <s v="4027_104"/>
    <s v="Pilot Degoesbriand Unit Pilot."/>
    <n v="102190"/>
    <n v="0"/>
    <n v="102190"/>
    <n v="0"/>
    <n v="83071.710000000006"/>
    <n v="19118.29"/>
    <n v="0"/>
    <x v="0"/>
    <x v="0"/>
  </r>
  <r>
    <x v="0"/>
    <s v="-"/>
    <x v="0"/>
    <x v="0"/>
    <s v="00"/>
    <s v=""/>
    <s v=""/>
    <s v=""/>
    <s v="4027_105"/>
    <s v="Pilot Cathedral Square"/>
    <n v="75169"/>
    <n v="0"/>
    <n v="75169"/>
    <n v="0"/>
    <n v="59499"/>
    <n v="15670"/>
    <n v="0"/>
    <x v="0"/>
    <x v="0"/>
  </r>
  <r>
    <x v="0"/>
    <s v="-"/>
    <x v="0"/>
    <x v="0"/>
    <s v="00"/>
    <s v=""/>
    <s v=""/>
    <s v=""/>
    <s v="4027_106"/>
    <s v="Pilot Fern"/>
    <n v="92160"/>
    <n v="0"/>
    <n v="92160"/>
    <n v="0"/>
    <n v="96282"/>
    <n v="-4122"/>
    <n v="24282"/>
    <x v="0"/>
    <x v="0"/>
  </r>
  <r>
    <x v="0"/>
    <s v="-"/>
    <x v="0"/>
    <x v="0"/>
    <s v="00"/>
    <s v=""/>
    <s v=""/>
    <s v=""/>
    <s v="4027_107"/>
    <s v="Pilot Burl Housing Authoriity"/>
    <n v="102000"/>
    <n v="0"/>
    <n v="102000"/>
    <n v="0"/>
    <n v="89535.62"/>
    <n v="12464.38"/>
    <n v="0"/>
    <x v="0"/>
    <x v="0"/>
  </r>
  <r>
    <x v="0"/>
    <s v="-"/>
    <x v="0"/>
    <x v="0"/>
    <s v="00"/>
    <s v=""/>
    <s v=""/>
    <s v=""/>
    <s v="4027_108"/>
    <s v="Pilot VPPSA"/>
    <n v="246280"/>
    <n v="0"/>
    <n v="246280"/>
    <n v="0"/>
    <n v="192567.54"/>
    <n v="53712.46"/>
    <n v="0"/>
    <x v="0"/>
    <x v="0"/>
  </r>
  <r>
    <x v="0"/>
    <s v="-"/>
    <x v="0"/>
    <x v="0"/>
    <s v="00"/>
    <s v=""/>
    <s v=""/>
    <s v=""/>
    <s v="4027_109"/>
    <s v="Pilot Burl Area Foundation"/>
    <n v="3990"/>
    <n v="0"/>
    <n v="3990"/>
    <n v="0"/>
    <n v="3158.82"/>
    <n v="831.18"/>
    <n v="0"/>
    <x v="0"/>
    <x v="0"/>
  </r>
  <r>
    <x v="0"/>
    <s v="-"/>
    <x v="0"/>
    <x v="0"/>
    <s v="00"/>
    <s v=""/>
    <s v=""/>
    <s v=""/>
    <s v="4027_110"/>
    <s v="Pilot Champlain Housing Trust"/>
    <n v="37122"/>
    <n v="0"/>
    <n v="37122"/>
    <n v="0"/>
    <n v="29361.72"/>
    <n v="7760.28"/>
    <n v="0"/>
    <x v="0"/>
    <x v="0"/>
  </r>
  <r>
    <x v="0"/>
    <s v="-"/>
    <x v="0"/>
    <x v="0"/>
    <s v="00"/>
    <s v=""/>
    <s v=""/>
    <s v=""/>
    <s v="4027_111"/>
    <s v="Pilot Traffic"/>
    <n v="64400"/>
    <n v="0"/>
    <n v="64400"/>
    <n v="0"/>
    <n v="59026"/>
    <n v="5374"/>
    <n v="5366"/>
    <x v="0"/>
    <x v="0"/>
  </r>
  <r>
    <x v="0"/>
    <s v="-"/>
    <x v="0"/>
    <x v="0"/>
    <s v="00"/>
    <s v=""/>
    <s v=""/>
    <s v=""/>
    <s v="4027_113"/>
    <s v="Pilot Burlington Telecom"/>
    <n v="76080"/>
    <n v="0"/>
    <n v="76080"/>
    <n v="0"/>
    <n v="73284.56"/>
    <n v="2795.44"/>
    <n v="6662.23"/>
    <x v="0"/>
    <x v="0"/>
  </r>
  <r>
    <x v="0"/>
    <s v="-"/>
    <x v="0"/>
    <x v="0"/>
    <s v="00"/>
    <s v=""/>
    <s v=""/>
    <s v=""/>
    <s v="4027_114"/>
    <s v="Pilot Stormwater"/>
    <n v="22138"/>
    <n v="0"/>
    <n v="22138"/>
    <n v="0"/>
    <n v="20438"/>
    <n v="1700"/>
    <n v="1858"/>
    <x v="0"/>
    <x v="0"/>
  </r>
  <r>
    <x v="0"/>
    <s v="-"/>
    <x v="0"/>
    <x v="0"/>
    <s v="00"/>
    <s v=""/>
    <s v=""/>
    <s v=""/>
    <s v="4055_105"/>
    <s v="Fines  Misc Public Safety"/>
    <n v="23000"/>
    <n v="0"/>
    <n v="23000"/>
    <n v="0"/>
    <n v="9934.9"/>
    <n v="13065.1"/>
    <n v="601"/>
    <x v="0"/>
    <x v="0"/>
  </r>
  <r>
    <x v="0"/>
    <s v="-"/>
    <x v="0"/>
    <x v="0"/>
    <s v="00"/>
    <s v=""/>
    <s v=""/>
    <s v=""/>
    <n v="4230"/>
    <s v="Street Franchise Fees"/>
    <n v="2180000"/>
    <n v="0"/>
    <n v="2180000"/>
    <n v="0"/>
    <n v="1782184.62"/>
    <n v="397815.38"/>
    <n v="252901.01"/>
    <x v="0"/>
    <x v="0"/>
  </r>
  <r>
    <x v="0"/>
    <s v="-"/>
    <x v="0"/>
    <x v="0"/>
    <s v="00"/>
    <s v=""/>
    <s v=""/>
    <s v=""/>
    <s v="4259_100"/>
    <s v="Development Fees Browns Court"/>
    <n v="260000"/>
    <n v="0"/>
    <n v="260000"/>
    <n v="0"/>
    <n v="0"/>
    <n v="260000"/>
    <n v="0"/>
    <x v="0"/>
    <x v="0"/>
  </r>
  <r>
    <x v="0"/>
    <s v="-"/>
    <x v="0"/>
    <x v="0"/>
    <s v="00"/>
    <s v=""/>
    <s v=""/>
    <s v=""/>
    <s v="4275_100"/>
    <s v="Rent &amp; Lease CSC"/>
    <n v="5000"/>
    <n v="0"/>
    <n v="5000"/>
    <n v="0"/>
    <n v="3253.63"/>
    <n v="1746.37"/>
    <n v="0"/>
    <x v="0"/>
    <x v="0"/>
  </r>
  <r>
    <x v="0"/>
    <s v="-"/>
    <x v="0"/>
    <x v="0"/>
    <s v="00"/>
    <s v=""/>
    <s v=""/>
    <s v=""/>
    <n v="4535"/>
    <s v="Misc Rev "/>
    <n v="150000"/>
    <n v="0"/>
    <n v="150000"/>
    <n v="0"/>
    <n v="0"/>
    <n v="150000"/>
    <n v="0"/>
    <x v="0"/>
    <x v="0"/>
  </r>
  <r>
    <x v="0"/>
    <s v="-"/>
    <x v="0"/>
    <x v="0"/>
    <s v="00"/>
    <s v=""/>
    <s v=""/>
    <s v=""/>
    <s v="4600_101"/>
    <s v="Fees For Services Fletcher Allen Hospital "/>
    <n v="473464"/>
    <n v="0"/>
    <n v="473464"/>
    <n v="0"/>
    <n v="355098"/>
    <n v="118366"/>
    <n v="0"/>
    <x v="0"/>
    <x v="0"/>
  </r>
  <r>
    <x v="0"/>
    <s v="-"/>
    <x v="0"/>
    <x v="0"/>
    <s v="00"/>
    <s v=""/>
    <s v=""/>
    <s v=""/>
    <s v="4600_102"/>
    <s v="Fees For Services UVM "/>
    <n v="1379497"/>
    <n v="0"/>
    <n v="1379497"/>
    <n v="0"/>
    <n v="0"/>
    <n v="1379497"/>
    <n v="0"/>
    <x v="0"/>
    <x v="0"/>
  </r>
  <r>
    <x v="0"/>
    <s v="-"/>
    <x v="0"/>
    <x v="0"/>
    <s v="00"/>
    <s v=""/>
    <s v=""/>
    <s v=""/>
    <s v="4600_103"/>
    <s v="Fees For Services Champlain College"/>
    <n v="128153"/>
    <n v="0"/>
    <n v="128153"/>
    <n v="0"/>
    <n v="6929.6"/>
    <n v="121223.4"/>
    <n v="0"/>
    <x v="0"/>
    <x v="0"/>
  </r>
  <r>
    <x v="0"/>
    <s v="-"/>
    <x v="0"/>
    <x v="0"/>
    <s v="00"/>
    <s v=""/>
    <s v=""/>
    <s v=""/>
    <s v="4600_104"/>
    <s v="Fees For Services Burl Housing Authority"/>
    <n v="16740"/>
    <n v="0"/>
    <n v="16740"/>
    <n v="0"/>
    <n v="13176.24"/>
    <n v="3563.76"/>
    <n v="0"/>
    <x v="0"/>
    <x v="0"/>
  </r>
  <r>
    <x v="0"/>
    <s v="-"/>
    <x v="0"/>
    <x v="0"/>
    <s v="00"/>
    <s v=""/>
    <s v=""/>
    <s v=""/>
    <s v="4600_106"/>
    <s v="Fees For Services Awakening Sanctuary"/>
    <n v="9960"/>
    <n v="0"/>
    <n v="9960"/>
    <n v="0"/>
    <n v="9247.92"/>
    <n v="712.08"/>
    <n v="0"/>
    <x v="0"/>
    <x v="0"/>
  </r>
  <r>
    <x v="0"/>
    <s v="-"/>
    <x v="0"/>
    <x v="0"/>
    <s v="00"/>
    <s v=""/>
    <s v=""/>
    <s v=""/>
    <s v="4600_121"/>
    <s v="Fees For Services Community Sailing Center"/>
    <n v="0"/>
    <n v="0"/>
    <n v="0"/>
    <n v="0"/>
    <n v="10042.5"/>
    <n v="-10042.5"/>
    <n v="0"/>
    <x v="0"/>
    <x v="0"/>
  </r>
  <r>
    <x v="0"/>
    <s v="-"/>
    <x v="0"/>
    <x v="0"/>
    <s v="00"/>
    <s v=""/>
    <s v=""/>
    <s v=""/>
    <s v="4600_200"/>
    <s v="Fees For Services Sustainable Infrastructure UVM"/>
    <n v="386000"/>
    <n v="0"/>
    <n v="386000"/>
    <n v="0"/>
    <n v="386000"/>
    <n v="0"/>
    <n v="0"/>
    <x v="0"/>
    <x v="0"/>
  </r>
  <r>
    <x v="0"/>
    <s v="-"/>
    <x v="0"/>
    <x v="0"/>
    <s v="00"/>
    <s v=""/>
    <s v=""/>
    <s v=""/>
    <s v="4600_210"/>
    <s v="Fees For Services Sustainable Infrastructure Champ"/>
    <n v="61890"/>
    <n v="0"/>
    <n v="61890"/>
    <n v="0"/>
    <n v="61890"/>
    <n v="0"/>
    <n v="0"/>
    <x v="0"/>
    <x v="0"/>
  </r>
  <r>
    <x v="0"/>
    <s v="-"/>
    <x v="0"/>
    <x v="0"/>
    <s v="00"/>
    <s v=""/>
    <s v=""/>
    <s v=""/>
    <n v="4700"/>
    <s v="Interest / Investment  Income "/>
    <n v="50000"/>
    <n v="0"/>
    <n v="50000"/>
    <n v="0"/>
    <n v="229743.65"/>
    <n v="-179743.65"/>
    <n v="1999.84"/>
    <x v="0"/>
    <x v="0"/>
  </r>
  <r>
    <x v="0"/>
    <s v="-"/>
    <x v="0"/>
    <x v="0"/>
    <s v="00"/>
    <s v=""/>
    <s v=""/>
    <s v=""/>
    <s v="4700_300"/>
    <s v="Interest / Investment  Income  KB Analysis Earned Credits"/>
    <n v="230000"/>
    <n v="0"/>
    <n v="230000"/>
    <n v="0"/>
    <n v="256690.2"/>
    <n v="-26690.2"/>
    <n v="21296.04"/>
    <x v="0"/>
    <x v="0"/>
  </r>
  <r>
    <x v="0"/>
    <s v="-"/>
    <x v="0"/>
    <x v="0"/>
    <s v="00"/>
    <s v=""/>
    <s v=""/>
    <s v=""/>
    <n v="4705"/>
    <s v="Unrealzed Gain/Loss-Invest"/>
    <n v="0"/>
    <n v="0"/>
    <n v="0"/>
    <n v="0"/>
    <n v="60028.52"/>
    <n v="-60028.52"/>
    <n v="0"/>
    <x v="0"/>
    <x v="0"/>
  </r>
  <r>
    <x v="0"/>
    <s v="-"/>
    <x v="0"/>
    <x v="0"/>
    <s v="00"/>
    <s v=""/>
    <s v=""/>
    <s v=""/>
    <n v="4715"/>
    <s v="Interest Gross Receipts"/>
    <n v="7000"/>
    <n v="0"/>
    <n v="7000"/>
    <n v="0"/>
    <n v="1765.73"/>
    <n v="5234.2700000000004"/>
    <n v="855.7"/>
    <x v="0"/>
    <x v="0"/>
  </r>
  <r>
    <x v="0"/>
    <s v="-"/>
    <x v="0"/>
    <x v="0"/>
    <s v="00"/>
    <s v=""/>
    <s v=""/>
    <s v=""/>
    <n v="4720"/>
    <s v="Use of Fund Balance"/>
    <n v="343000"/>
    <n v="0"/>
    <n v="343000"/>
    <n v="0"/>
    <n v="0"/>
    <n v="343000"/>
    <n v="0"/>
    <x v="0"/>
    <x v="0"/>
  </r>
  <r>
    <x v="0"/>
    <s v="-"/>
    <x v="0"/>
    <x v="0"/>
    <s v="00"/>
    <s v=""/>
    <s v=""/>
    <s v=""/>
    <s v="4825_155"/>
    <s v="Interdepartmental Interest on Pooled Cash"/>
    <n v="45000"/>
    <n v="0"/>
    <n v="45000"/>
    <n v="0"/>
    <n v="28003.47"/>
    <n v="16996.53"/>
    <n v="0"/>
    <x v="0"/>
    <x v="0"/>
  </r>
  <r>
    <x v="0"/>
    <s v="-"/>
    <x v="0"/>
    <x v="0"/>
    <s v="00"/>
    <s v=""/>
    <s v=""/>
    <s v=""/>
    <s v="4925_100"/>
    <s v="Proceeds  Bank/Bond Note"/>
    <n v="0"/>
    <n v="0"/>
    <n v="0"/>
    <n v="0"/>
    <n v="196.13"/>
    <n v="-196.13"/>
    <n v="196.13"/>
    <x v="0"/>
    <x v="0"/>
  </r>
  <r>
    <x v="0"/>
    <s v="-"/>
    <x v="0"/>
    <x v="0"/>
    <s v="00"/>
    <s v=""/>
    <s v=""/>
    <s v=""/>
    <n v="4937"/>
    <s v="Bond - Premium Amortization"/>
    <n v="0"/>
    <n v="0"/>
    <n v="0"/>
    <n v="0"/>
    <n v="0"/>
    <n v="0"/>
    <n v="0"/>
    <x v="0"/>
    <x v="0"/>
  </r>
  <r>
    <x v="0"/>
    <s v="-"/>
    <x v="0"/>
    <x v="0"/>
    <s v="00"/>
    <s v=""/>
    <s v=""/>
    <s v=""/>
    <s v="4990_709"/>
    <s v="Interfund Transfer Proceeds Capital Improvement Program Fund"/>
    <n v="30000"/>
    <n v="0"/>
    <n v="30000"/>
    <n v="0"/>
    <n v="0"/>
    <n v="30000"/>
    <n v="0"/>
    <x v="0"/>
    <x v="0"/>
  </r>
  <r>
    <x v="0"/>
    <s v="-"/>
    <x v="1"/>
    <x v="0"/>
    <s v="00"/>
    <s v="003"/>
    <s v=""/>
    <s v=""/>
    <s v="4275_200"/>
    <s v="Rent &amp; Lease 200 Church Street"/>
    <n v="0"/>
    <n v="0"/>
    <n v="0"/>
    <n v="0"/>
    <n v="27360.2"/>
    <n v="-27360.2"/>
    <n v="10343.5"/>
    <x v="1"/>
    <x v="0"/>
  </r>
  <r>
    <x v="0"/>
    <s v="-"/>
    <x v="2"/>
    <x v="0"/>
    <s v="01"/>
    <s v="000"/>
    <s v=""/>
    <s v=""/>
    <n v="4535"/>
    <s v="Misc Rev "/>
    <n v="0"/>
    <n v="0"/>
    <n v="0"/>
    <n v="0"/>
    <n v="0"/>
    <n v="0"/>
    <n v="0"/>
    <x v="2"/>
    <x v="1"/>
  </r>
  <r>
    <x v="0"/>
    <s v="-"/>
    <x v="3"/>
    <x v="0"/>
    <s v="04"/>
    <s v="000"/>
    <s v=""/>
    <s v=""/>
    <s v="4030_100"/>
    <s v="Late Fees General Government"/>
    <n v="0"/>
    <n v="0"/>
    <n v="0"/>
    <n v="0"/>
    <n v="857"/>
    <n v="-857"/>
    <n v="190"/>
    <x v="3"/>
    <x v="2"/>
  </r>
  <r>
    <x v="0"/>
    <s v="-"/>
    <x v="3"/>
    <x v="0"/>
    <s v="04"/>
    <s v="000"/>
    <s v=""/>
    <s v=""/>
    <s v="4055_100"/>
    <s v="Fines  Misc General Government"/>
    <n v="0"/>
    <n v="0"/>
    <n v="0"/>
    <n v="0"/>
    <n v="205"/>
    <n v="-205"/>
    <n v="85"/>
    <x v="3"/>
    <x v="2"/>
  </r>
  <r>
    <x v="0"/>
    <s v="-"/>
    <x v="3"/>
    <x v="0"/>
    <s v="04"/>
    <s v="000"/>
    <s v=""/>
    <s v=""/>
    <n v="4065"/>
    <s v="Rebates"/>
    <n v="0"/>
    <n v="0"/>
    <n v="0"/>
    <n v="0"/>
    <n v="0"/>
    <n v="0"/>
    <n v="0"/>
    <x v="3"/>
    <x v="2"/>
  </r>
  <r>
    <x v="0"/>
    <s v="-"/>
    <x v="3"/>
    <x v="0"/>
    <s v="04"/>
    <s v="000"/>
    <s v=""/>
    <s v=""/>
    <n v="4075"/>
    <s v="Penalties &amp; Interest "/>
    <n v="20000"/>
    <n v="0"/>
    <n v="20000"/>
    <n v="0"/>
    <n v="0"/>
    <n v="20000"/>
    <n v="0"/>
    <x v="3"/>
    <x v="2"/>
  </r>
  <r>
    <x v="0"/>
    <s v="-"/>
    <x v="3"/>
    <x v="0"/>
    <s v="04"/>
    <s v="000"/>
    <s v=""/>
    <s v=""/>
    <n v="4080"/>
    <s v="Recording Fees"/>
    <n v="265000"/>
    <n v="0"/>
    <n v="265000"/>
    <n v="0"/>
    <n v="200740.5"/>
    <n v="64259.5"/>
    <n v="18771.599999999999"/>
    <x v="3"/>
    <x v="2"/>
  </r>
  <r>
    <x v="0"/>
    <s v="-"/>
    <x v="3"/>
    <x v="0"/>
    <s v="04"/>
    <s v="000"/>
    <s v=""/>
    <s v=""/>
    <n v="4094"/>
    <s v="Financial Services"/>
    <n v="50000"/>
    <n v="0"/>
    <n v="50000"/>
    <n v="0"/>
    <n v="50000"/>
    <n v="0"/>
    <n v="0"/>
    <x v="3"/>
    <x v="2"/>
  </r>
  <r>
    <x v="0"/>
    <s v="-"/>
    <x v="3"/>
    <x v="0"/>
    <s v="04"/>
    <s v="000"/>
    <s v=""/>
    <s v=""/>
    <s v="4095_100"/>
    <s v="Purchasing Procurement Card"/>
    <n v="75000"/>
    <n v="0"/>
    <n v="75000"/>
    <n v="0"/>
    <n v="68945.2"/>
    <n v="6054.8"/>
    <n v="0"/>
    <x v="3"/>
    <x v="2"/>
  </r>
  <r>
    <x v="0"/>
    <s v="-"/>
    <x v="3"/>
    <x v="0"/>
    <s v="04"/>
    <s v="000"/>
    <s v=""/>
    <s v=""/>
    <s v="4095_105"/>
    <s v="Purchasing Rebate Programs"/>
    <n v="15000"/>
    <n v="0"/>
    <n v="15000"/>
    <n v="0"/>
    <n v="7802.62"/>
    <n v="7197.38"/>
    <n v="0"/>
    <x v="3"/>
    <x v="2"/>
  </r>
  <r>
    <x v="0"/>
    <s v="-"/>
    <x v="3"/>
    <x v="0"/>
    <s v="04"/>
    <s v="000"/>
    <s v=""/>
    <s v=""/>
    <s v="4095_115"/>
    <s v="Purchasing Discounts"/>
    <n v="10000"/>
    <n v="0"/>
    <n v="10000"/>
    <n v="0"/>
    <n v="200"/>
    <n v="9800"/>
    <n v="0"/>
    <x v="3"/>
    <x v="2"/>
  </r>
  <r>
    <x v="0"/>
    <s v="-"/>
    <x v="3"/>
    <x v="0"/>
    <s v="04"/>
    <s v="000"/>
    <s v=""/>
    <s v=""/>
    <s v="4095_120"/>
    <s v="Purchasing Savings"/>
    <n v="250000"/>
    <n v="0"/>
    <n v="250000"/>
    <n v="0"/>
    <n v="34254.51"/>
    <n v="215745.49"/>
    <n v="0"/>
    <x v="3"/>
    <x v="2"/>
  </r>
  <r>
    <x v="0"/>
    <s v="-"/>
    <x v="3"/>
    <x v="0"/>
    <s v="04"/>
    <s v="000"/>
    <s v=""/>
    <s v=""/>
    <n v="4096"/>
    <s v="Burlington Telecom - Direct Reimbusement"/>
    <n v="0"/>
    <n v="0"/>
    <n v="0"/>
    <n v="0"/>
    <n v="8913.44"/>
    <n v="-8913.44"/>
    <n v="0"/>
    <x v="3"/>
    <x v="2"/>
  </r>
  <r>
    <x v="0"/>
    <s v="-"/>
    <x v="3"/>
    <x v="0"/>
    <s v="04"/>
    <s v="000"/>
    <s v=""/>
    <s v=""/>
    <s v="4100_100"/>
    <s v="Licenses And Certificates General Government"/>
    <n v="150000"/>
    <n v="0"/>
    <n v="150000"/>
    <n v="0"/>
    <n v="125354.75"/>
    <n v="24645.25"/>
    <n v="13247"/>
    <x v="3"/>
    <x v="2"/>
  </r>
  <r>
    <x v="0"/>
    <s v="-"/>
    <x v="3"/>
    <x v="0"/>
    <s v="04"/>
    <s v="000"/>
    <s v=""/>
    <s v=""/>
    <s v="4285_100"/>
    <s v="Indirect cost  Admin"/>
    <n v="1455834"/>
    <n v="0"/>
    <n v="1455834"/>
    <n v="0"/>
    <n v="1390736"/>
    <n v="65098"/>
    <n v="128198"/>
    <x v="3"/>
    <x v="2"/>
  </r>
  <r>
    <x v="0"/>
    <s v="-"/>
    <x v="3"/>
    <x v="0"/>
    <s v="04"/>
    <s v="000"/>
    <s v=""/>
    <s v=""/>
    <n v="4440"/>
    <s v="Taxi Fees"/>
    <n v="95000"/>
    <n v="0"/>
    <n v="95000"/>
    <n v="0"/>
    <n v="162212.20000000001"/>
    <n v="-67212.2"/>
    <n v="21280.15"/>
    <x v="3"/>
    <x v="2"/>
  </r>
  <r>
    <x v="0"/>
    <s v="-"/>
    <x v="3"/>
    <x v="0"/>
    <s v="04"/>
    <s v="000"/>
    <s v=""/>
    <s v=""/>
    <n v="4535"/>
    <s v="Misc Rev "/>
    <n v="5000"/>
    <n v="0"/>
    <n v="5000"/>
    <n v="0"/>
    <n v="32719.22"/>
    <n v="-27719.22"/>
    <n v="2882.57"/>
    <x v="3"/>
    <x v="2"/>
  </r>
  <r>
    <x v="0"/>
    <s v="-"/>
    <x v="3"/>
    <x v="0"/>
    <s v="04"/>
    <s v="000"/>
    <s v=""/>
    <s v=""/>
    <n v="4566"/>
    <s v="State Reimbursement - School Tax Collection"/>
    <n v="115000"/>
    <n v="0"/>
    <n v="115000"/>
    <n v="0"/>
    <n v="0"/>
    <n v="115000"/>
    <n v="0"/>
    <x v="3"/>
    <x v="2"/>
  </r>
  <r>
    <x v="0"/>
    <s v="-"/>
    <x v="3"/>
    <x v="0"/>
    <s v="04"/>
    <s v="000"/>
    <s v=""/>
    <s v=""/>
    <s v="4600_100"/>
    <s v="Fees For Services General Government"/>
    <n v="22000"/>
    <n v="0"/>
    <n v="22000"/>
    <n v="0"/>
    <n v="17332.09"/>
    <n v="4667.91"/>
    <n v="1785.65"/>
    <x v="3"/>
    <x v="2"/>
  </r>
  <r>
    <x v="0"/>
    <s v="-"/>
    <x v="3"/>
    <x v="0"/>
    <s v="04"/>
    <s v="000"/>
    <s v=""/>
    <s v=""/>
    <n v="4700"/>
    <s v="Interest / Investment  Income "/>
    <n v="0"/>
    <n v="0"/>
    <n v="0"/>
    <n v="0"/>
    <n v="0"/>
    <n v="0"/>
    <n v="0"/>
    <x v="3"/>
    <x v="2"/>
  </r>
  <r>
    <x v="0"/>
    <s v="-"/>
    <x v="3"/>
    <x v="0"/>
    <s v="04"/>
    <s v="000"/>
    <s v=""/>
    <s v=""/>
    <s v="4700_300"/>
    <s v="Interest / Investment  Income  KB Analysis Earned Credits"/>
    <n v="0"/>
    <n v="0"/>
    <n v="0"/>
    <n v="0"/>
    <n v="1"/>
    <n v="-1"/>
    <n v="0"/>
    <x v="3"/>
    <x v="2"/>
  </r>
  <r>
    <x v="0"/>
    <s v="-"/>
    <x v="3"/>
    <x v="0"/>
    <s v="04"/>
    <s v="000"/>
    <s v=""/>
    <s v=""/>
    <n v="4710"/>
    <s v="Interest On Taxes"/>
    <n v="250000"/>
    <n v="0"/>
    <n v="250000"/>
    <n v="0"/>
    <n v="299797.56"/>
    <n v="-49797.56"/>
    <n v="11934.49"/>
    <x v="3"/>
    <x v="2"/>
  </r>
  <r>
    <x v="0"/>
    <s v="-"/>
    <x v="3"/>
    <x v="0"/>
    <s v="04"/>
    <s v="000"/>
    <s v=""/>
    <s v=""/>
    <n v="4720"/>
    <s v="Use of Fund Balance"/>
    <n v="65000"/>
    <n v="0"/>
    <n v="65000"/>
    <n v="0"/>
    <n v="0"/>
    <n v="65000"/>
    <n v="0"/>
    <x v="3"/>
    <x v="2"/>
  </r>
  <r>
    <x v="0"/>
    <s v="-"/>
    <x v="3"/>
    <x v="0"/>
    <s v="04"/>
    <s v="000"/>
    <s v=""/>
    <s v=""/>
    <n v="4850"/>
    <s v="Cash Over "/>
    <n v="0"/>
    <n v="0"/>
    <n v="0"/>
    <n v="0"/>
    <n v="-22.12"/>
    <n v="22.12"/>
    <n v="0.03"/>
    <x v="3"/>
    <x v="2"/>
  </r>
  <r>
    <x v="0"/>
    <s v="-"/>
    <x v="4"/>
    <x v="0"/>
    <s v="05"/>
    <s v="000"/>
    <s v=""/>
    <s v=""/>
    <s v="4600_107"/>
    <s v="Fees For Services City Attorney"/>
    <n v="0"/>
    <n v="0"/>
    <n v="0"/>
    <n v="0"/>
    <n v="2753.99"/>
    <n v="-2753.99"/>
    <n v="97"/>
    <x v="4"/>
    <x v="3"/>
  </r>
  <r>
    <x v="0"/>
    <s v="-"/>
    <x v="4"/>
    <x v="0"/>
    <s v="05"/>
    <s v="000"/>
    <s v=""/>
    <s v=""/>
    <n v="4720"/>
    <s v="Use of Fund Balance"/>
    <n v="78750"/>
    <n v="0"/>
    <n v="78750"/>
    <n v="0"/>
    <n v="0"/>
    <n v="78750"/>
    <n v="0"/>
    <x v="4"/>
    <x v="3"/>
  </r>
  <r>
    <x v="0"/>
    <s v="-"/>
    <x v="4"/>
    <x v="0"/>
    <s v="05"/>
    <s v="000"/>
    <s v=""/>
    <s v=""/>
    <n v="4825"/>
    <s v="Interdepartmental"/>
    <n v="213333"/>
    <n v="0"/>
    <n v="213333"/>
    <n v="0"/>
    <n v="195569"/>
    <n v="17764"/>
    <n v="17779"/>
    <x v="4"/>
    <x v="3"/>
  </r>
  <r>
    <x v="0"/>
    <s v="-"/>
    <x v="5"/>
    <x v="0"/>
    <s v="06"/>
    <s v="000"/>
    <s v=""/>
    <s v=""/>
    <s v="4100_125"/>
    <s v="Licenses And Certificates Housing &amp; Development"/>
    <n v="404500"/>
    <n v="0"/>
    <n v="404500"/>
    <n v="0"/>
    <n v="175505.14"/>
    <n v="228994.86"/>
    <n v="12146.24"/>
    <x v="5"/>
    <x v="4"/>
  </r>
  <r>
    <x v="0"/>
    <s v="-"/>
    <x v="5"/>
    <x v="0"/>
    <s v="06"/>
    <s v="000"/>
    <s v=""/>
    <s v=""/>
    <n v="4250"/>
    <s v="Zoning Permits"/>
    <n v="0"/>
    <n v="0"/>
    <n v="0"/>
    <n v="0"/>
    <n v="0"/>
    <n v="0"/>
    <n v="0"/>
    <x v="5"/>
    <x v="4"/>
  </r>
  <r>
    <x v="0"/>
    <s v="-"/>
    <x v="5"/>
    <x v="0"/>
    <s v="06"/>
    <s v="000"/>
    <s v=""/>
    <s v=""/>
    <s v="4600_125"/>
    <s v="Fees For Services Housing &amp; Development"/>
    <n v="350000"/>
    <n v="0"/>
    <n v="350000"/>
    <n v="0"/>
    <n v="526833.03"/>
    <n v="-176833.03"/>
    <n v="14672.25"/>
    <x v="5"/>
    <x v="4"/>
  </r>
  <r>
    <x v="0"/>
    <s v="-"/>
    <x v="5"/>
    <x v="0"/>
    <s v="06"/>
    <s v="000"/>
    <s v=""/>
    <s v=""/>
    <s v="4600_130"/>
    <s v="Fees For Services Miscellaneous"/>
    <n v="500"/>
    <n v="0"/>
    <n v="500"/>
    <n v="0"/>
    <n v="273.89999999999998"/>
    <n v="226.1"/>
    <n v="8"/>
    <x v="5"/>
    <x v="4"/>
  </r>
  <r>
    <x v="0"/>
    <s v="-"/>
    <x v="5"/>
    <x v="0"/>
    <s v="06"/>
    <s v="000"/>
    <s v=""/>
    <s v=""/>
    <s v="4875_140"/>
    <s v="Grant  State Operating"/>
    <n v="8462"/>
    <n v="0"/>
    <n v="8462"/>
    <n v="0"/>
    <n v="0"/>
    <n v="8462"/>
    <n v="0"/>
    <x v="5"/>
    <x v="4"/>
  </r>
  <r>
    <x v="0"/>
    <s v="-"/>
    <x v="5"/>
    <x v="0"/>
    <s v="06"/>
    <s v="000"/>
    <s v=""/>
    <s v=""/>
    <s v="4990_100"/>
    <s v="Interfund Transfer Proceeds General Fund"/>
    <n v="0"/>
    <n v="0"/>
    <n v="0"/>
    <n v="0"/>
    <n v="0"/>
    <n v="0"/>
    <n v="0"/>
    <x v="5"/>
    <x v="4"/>
  </r>
  <r>
    <x v="0"/>
    <s v="-"/>
    <x v="6"/>
    <x v="0"/>
    <s v="07"/>
    <s v="000"/>
    <s v=""/>
    <s v=""/>
    <s v="4600_100"/>
    <s v="Fees For Services General Government"/>
    <n v="100"/>
    <n v="0"/>
    <n v="100"/>
    <n v="0"/>
    <n v="110"/>
    <n v="-10"/>
    <n v="66"/>
    <x v="6"/>
    <x v="5"/>
  </r>
  <r>
    <x v="0"/>
    <s v="-"/>
    <x v="6"/>
    <x v="0"/>
    <s v="07"/>
    <s v="000"/>
    <s v=""/>
    <s v=""/>
    <n v="4720"/>
    <s v="Use of Fund Balance"/>
    <n v="115000"/>
    <n v="0"/>
    <n v="115000"/>
    <n v="0"/>
    <n v="0"/>
    <n v="115000"/>
    <n v="0"/>
    <x v="6"/>
    <x v="5"/>
  </r>
  <r>
    <x v="0"/>
    <s v="-"/>
    <x v="6"/>
    <x v="0"/>
    <s v="07"/>
    <s v="000"/>
    <s v=""/>
    <s v=""/>
    <s v="4875_160"/>
    <s v="Grant  Act 60 Maintenance"/>
    <n v="105000"/>
    <n v="0"/>
    <n v="105000"/>
    <n v="0"/>
    <n v="12790"/>
    <n v="92210"/>
    <n v="0"/>
    <x v="6"/>
    <x v="5"/>
  </r>
  <r>
    <x v="0"/>
    <s v="-"/>
    <x v="7"/>
    <x v="0"/>
    <s v="10"/>
    <s v="000"/>
    <s v=""/>
    <s v=""/>
    <n v="4720"/>
    <s v="Use of Fund Balance"/>
    <n v="175000"/>
    <n v="0"/>
    <n v="175000"/>
    <n v="0"/>
    <n v="0"/>
    <n v="175000"/>
    <n v="0"/>
    <x v="7"/>
    <x v="6"/>
  </r>
  <r>
    <x v="0"/>
    <s v="-"/>
    <x v="7"/>
    <x v="0"/>
    <s v="10"/>
    <s v="000"/>
    <s v=""/>
    <s v=""/>
    <s v="4875_165"/>
    <s v="Grant  Other Operating"/>
    <n v="0"/>
    <n v="0"/>
    <n v="0"/>
    <n v="0"/>
    <n v="0"/>
    <n v="0"/>
    <n v="0"/>
    <x v="7"/>
    <x v="6"/>
  </r>
  <r>
    <x v="0"/>
    <s v="-"/>
    <x v="8"/>
    <x v="0"/>
    <s v="15"/>
    <s v="000"/>
    <s v=""/>
    <s v=""/>
    <n v="4280"/>
    <s v="Outside Duty Reimbursement"/>
    <n v="38000"/>
    <n v="0"/>
    <n v="38000"/>
    <n v="0"/>
    <n v="22882.5"/>
    <n v="15117.5"/>
    <n v="2745"/>
    <x v="8"/>
    <x v="7"/>
  </r>
  <r>
    <x v="0"/>
    <s v="-"/>
    <x v="8"/>
    <x v="0"/>
    <s v="15"/>
    <s v="000"/>
    <s v=""/>
    <s v=""/>
    <n v="4430"/>
    <s v="Ambulance Fees"/>
    <n v="1320000"/>
    <n v="0"/>
    <n v="1320000"/>
    <n v="0"/>
    <n v="1185659.5900000001"/>
    <n v="134340.41"/>
    <n v="155273.01"/>
    <x v="8"/>
    <x v="7"/>
  </r>
  <r>
    <x v="0"/>
    <s v="-"/>
    <x v="8"/>
    <x v="0"/>
    <s v="15"/>
    <s v="000"/>
    <s v=""/>
    <s v=""/>
    <n v="4565"/>
    <s v="Reimbursement For Services"/>
    <n v="0"/>
    <n v="2082"/>
    <n v="2082"/>
    <n v="0"/>
    <n v="4451.42"/>
    <n v="-2369.42"/>
    <n v="0"/>
    <x v="8"/>
    <x v="7"/>
  </r>
  <r>
    <x v="0"/>
    <s v="-"/>
    <x v="8"/>
    <x v="0"/>
    <s v="15"/>
    <s v="000"/>
    <s v=""/>
    <s v=""/>
    <s v="4600_105"/>
    <s v="Fees For Services Public Safety"/>
    <n v="430000"/>
    <n v="0"/>
    <n v="430000"/>
    <n v="0"/>
    <n v="360361.29"/>
    <n v="69638.710000000006"/>
    <n v="14748.37"/>
    <x v="8"/>
    <x v="7"/>
  </r>
  <r>
    <x v="0"/>
    <s v="-"/>
    <x v="8"/>
    <x v="0"/>
    <s v="15"/>
    <s v="000"/>
    <s v=""/>
    <s v=""/>
    <n v="4720"/>
    <s v="Use of Fund Balance"/>
    <n v="45000"/>
    <n v="0"/>
    <n v="45000"/>
    <n v="0"/>
    <n v="0"/>
    <n v="45000"/>
    <n v="0"/>
    <x v="8"/>
    <x v="7"/>
  </r>
  <r>
    <x v="0"/>
    <s v="-"/>
    <x v="8"/>
    <x v="0"/>
    <s v="15"/>
    <s v="000"/>
    <s v=""/>
    <s v=""/>
    <n v="4950"/>
    <s v="Donations"/>
    <n v="0"/>
    <n v="0"/>
    <n v="0"/>
    <n v="0"/>
    <n v="26"/>
    <n v="-26"/>
    <n v="0"/>
    <x v="8"/>
    <x v="7"/>
  </r>
  <r>
    <x v="0"/>
    <s v="-"/>
    <x v="8"/>
    <x v="0"/>
    <s v="15"/>
    <s v="000"/>
    <s v=""/>
    <s v=""/>
    <s v="4950_105"/>
    <s v="Donations Restricted"/>
    <n v="0"/>
    <n v="0"/>
    <n v="0"/>
    <n v="0"/>
    <n v="1000"/>
    <n v="-1000"/>
    <n v="0"/>
    <x v="8"/>
    <x v="7"/>
  </r>
  <r>
    <x v="0"/>
    <s v="-"/>
    <x v="9"/>
    <x v="0"/>
    <s v="15"/>
    <s v="042"/>
    <s v=""/>
    <s v=""/>
    <s v="4600_105"/>
    <s v="Fees For Services Public Safety"/>
    <n v="0"/>
    <n v="0"/>
    <n v="0"/>
    <n v="0"/>
    <n v="0"/>
    <n v="0"/>
    <n v="0"/>
    <x v="9"/>
    <x v="7"/>
  </r>
  <r>
    <x v="0"/>
    <s v="-"/>
    <x v="10"/>
    <x v="0"/>
    <s v="15"/>
    <s v="044"/>
    <s v=""/>
    <s v=""/>
    <s v="4875_115"/>
    <s v="Grant  Public Safety Operating"/>
    <n v="0"/>
    <n v="0"/>
    <n v="0"/>
    <n v="0"/>
    <n v="0"/>
    <n v="0"/>
    <n v="0"/>
    <x v="10"/>
    <x v="7"/>
  </r>
  <r>
    <x v="0"/>
    <s v="-"/>
    <x v="11"/>
    <x v="0"/>
    <s v="17"/>
    <s v="044"/>
    <s v=""/>
    <s v=""/>
    <s v="4875_115"/>
    <s v="Grant  Public Safety Operating"/>
    <n v="0"/>
    <n v="8000"/>
    <n v="8000"/>
    <n v="0"/>
    <n v="1849.53"/>
    <n v="6150.47"/>
    <n v="0"/>
    <x v="11"/>
    <x v="8"/>
  </r>
  <r>
    <x v="0"/>
    <s v="-"/>
    <x v="11"/>
    <x v="0"/>
    <s v="17"/>
    <s v="044"/>
    <s v=""/>
    <s v=""/>
    <s v="4875_140"/>
    <s v="Grant  State Operating"/>
    <n v="0"/>
    <n v="0"/>
    <n v="0"/>
    <n v="0"/>
    <n v="0"/>
    <n v="0"/>
    <n v="0"/>
    <x v="11"/>
    <x v="8"/>
  </r>
  <r>
    <x v="0"/>
    <s v="-"/>
    <x v="12"/>
    <x v="0"/>
    <s v="17"/>
    <s v="050"/>
    <s v=""/>
    <s v=""/>
    <n v="4040"/>
    <s v="Motor Vehicle Fines"/>
    <n v="60000"/>
    <n v="0"/>
    <n v="60000"/>
    <n v="0"/>
    <n v="18009.21"/>
    <n v="41990.79"/>
    <n v="1487.5"/>
    <x v="12"/>
    <x v="8"/>
  </r>
  <r>
    <x v="0"/>
    <s v="-"/>
    <x v="12"/>
    <x v="0"/>
    <s v="17"/>
    <s v="050"/>
    <s v=""/>
    <s v=""/>
    <s v="4055_105"/>
    <s v="Fines  Misc Public Safety"/>
    <n v="0"/>
    <n v="0"/>
    <n v="0"/>
    <n v="0"/>
    <n v="17.53"/>
    <n v="-17.53"/>
    <n v="0"/>
    <x v="12"/>
    <x v="8"/>
  </r>
  <r>
    <x v="0"/>
    <s v="-"/>
    <x v="12"/>
    <x v="0"/>
    <s v="17"/>
    <s v="050"/>
    <s v=""/>
    <s v=""/>
    <n v="4280"/>
    <s v="Outside Duty Reimbursement"/>
    <n v="143000"/>
    <n v="0"/>
    <n v="143000"/>
    <n v="0"/>
    <n v="50196.04"/>
    <n v="92803.96"/>
    <n v="8116"/>
    <x v="12"/>
    <x v="8"/>
  </r>
  <r>
    <x v="0"/>
    <s v="-"/>
    <x v="12"/>
    <x v="0"/>
    <s v="17"/>
    <s v="050"/>
    <s v=""/>
    <s v=""/>
    <s v="4280_100"/>
    <s v="Outside Duty Reimbursement Without Contract"/>
    <n v="0"/>
    <n v="0"/>
    <n v="0"/>
    <n v="0"/>
    <n v="0"/>
    <n v="0"/>
    <n v="0"/>
    <x v="12"/>
    <x v="8"/>
  </r>
  <r>
    <x v="0"/>
    <s v="-"/>
    <x v="12"/>
    <x v="0"/>
    <s v="17"/>
    <s v="050"/>
    <s v=""/>
    <s v=""/>
    <s v="4600_105"/>
    <s v="Fees For Services Public Safety"/>
    <n v="1183400"/>
    <n v="9049"/>
    <n v="1192449"/>
    <n v="0"/>
    <n v="1102607.69"/>
    <n v="89841.31"/>
    <n v="107768"/>
    <x v="12"/>
    <x v="8"/>
  </r>
  <r>
    <x v="0"/>
    <s v="-"/>
    <x v="12"/>
    <x v="0"/>
    <s v="17"/>
    <s v="050"/>
    <s v=""/>
    <s v=""/>
    <s v="4825_200"/>
    <s v="Interdepartmental Traffic Meter Enforcement"/>
    <n v="55000"/>
    <n v="0"/>
    <n v="55000"/>
    <n v="0"/>
    <n v="50413"/>
    <n v="4587"/>
    <n v="4583"/>
    <x v="12"/>
    <x v="8"/>
  </r>
  <r>
    <x v="0"/>
    <s v="-"/>
    <x v="12"/>
    <x v="0"/>
    <s v="17"/>
    <s v="050"/>
    <s v=""/>
    <s v=""/>
    <s v="4875_100"/>
    <s v="Grant  Federal Operating Direct"/>
    <n v="150000"/>
    <n v="0"/>
    <n v="150000"/>
    <n v="0"/>
    <n v="191004.36"/>
    <n v="-41004.36"/>
    <n v="0"/>
    <x v="12"/>
    <x v="8"/>
  </r>
  <r>
    <x v="0"/>
    <s v="-"/>
    <x v="12"/>
    <x v="0"/>
    <s v="17"/>
    <s v="050"/>
    <s v=""/>
    <s v=""/>
    <s v="4875_105"/>
    <s v="Grant  DEA Reimbursement"/>
    <n v="0"/>
    <n v="18343"/>
    <n v="18343"/>
    <n v="0"/>
    <n v="18343.75"/>
    <n v="-0.75"/>
    <n v="18343.75"/>
    <x v="12"/>
    <x v="8"/>
  </r>
  <r>
    <x v="0"/>
    <s v="-"/>
    <x v="12"/>
    <x v="0"/>
    <s v="17"/>
    <s v="050"/>
    <s v=""/>
    <s v=""/>
    <s v="4875_123"/>
    <s v="Grant  Federal - Operating Equipment"/>
    <n v="0"/>
    <n v="0"/>
    <n v="0"/>
    <n v="0"/>
    <n v="1930.88"/>
    <n v="-1930.88"/>
    <n v="0"/>
    <x v="12"/>
    <x v="8"/>
  </r>
  <r>
    <x v="0"/>
    <s v="-"/>
    <x v="12"/>
    <x v="0"/>
    <s v="17"/>
    <s v="050"/>
    <s v=""/>
    <s v=""/>
    <s v="4875_140"/>
    <s v="Grant  State Operating"/>
    <n v="0"/>
    <n v="23127"/>
    <n v="23127"/>
    <n v="0"/>
    <n v="19615.45"/>
    <n v="3511.55"/>
    <n v="3018.49"/>
    <x v="12"/>
    <x v="8"/>
  </r>
  <r>
    <x v="0"/>
    <s v="-"/>
    <x v="12"/>
    <x v="0"/>
    <s v="17"/>
    <s v="050"/>
    <s v=""/>
    <s v=""/>
    <n v="4950"/>
    <s v="Donations"/>
    <n v="0"/>
    <n v="10000"/>
    <n v="10000"/>
    <n v="0"/>
    <n v="10000"/>
    <n v="0"/>
    <n v="0"/>
    <x v="12"/>
    <x v="8"/>
  </r>
  <r>
    <x v="0"/>
    <s v="-"/>
    <x v="12"/>
    <x v="0"/>
    <s v="17"/>
    <s v="050"/>
    <s v=""/>
    <s v=""/>
    <n v="4952"/>
    <s v="Revenue - Other"/>
    <n v="0"/>
    <n v="8600"/>
    <n v="8600"/>
    <n v="0"/>
    <n v="329.4"/>
    <n v="8270.6"/>
    <n v="0"/>
    <x v="12"/>
    <x v="8"/>
  </r>
  <r>
    <x v="0"/>
    <s v="-"/>
    <x v="12"/>
    <x v="0"/>
    <s v="17"/>
    <s v="050"/>
    <s v=""/>
    <s v=""/>
    <s v="4990_200"/>
    <s v="Interfund Transfer Proceeds Impact Fees"/>
    <n v="0"/>
    <n v="0"/>
    <n v="0"/>
    <n v="0"/>
    <n v="0"/>
    <n v="0"/>
    <n v="0"/>
    <x v="12"/>
    <x v="8"/>
  </r>
  <r>
    <x v="0"/>
    <s v="-"/>
    <x v="13"/>
    <x v="0"/>
    <s v="17"/>
    <s v="052"/>
    <s v=""/>
    <s v=""/>
    <s v="4600_105"/>
    <s v="Fees For Services Public Safety"/>
    <n v="47000"/>
    <n v="0"/>
    <n v="47000"/>
    <n v="0"/>
    <n v="40372"/>
    <n v="6628"/>
    <n v="798"/>
    <x v="13"/>
    <x v="8"/>
  </r>
  <r>
    <x v="0"/>
    <s v="-"/>
    <x v="14"/>
    <x v="0"/>
    <s v="17"/>
    <s v="053"/>
    <s v=""/>
    <s v=""/>
    <n v="4050"/>
    <s v="Parking Fines"/>
    <n v="1094000"/>
    <n v="0"/>
    <n v="1094000"/>
    <n v="0"/>
    <n v="844763.16"/>
    <n v="249236.84"/>
    <n v="77131.83"/>
    <x v="14"/>
    <x v="8"/>
  </r>
  <r>
    <x v="0"/>
    <s v="-"/>
    <x v="14"/>
    <x v="0"/>
    <s v="17"/>
    <s v="053"/>
    <s v=""/>
    <s v=""/>
    <s v="4055_105"/>
    <s v="Fines  Misc Public Safety"/>
    <n v="21000"/>
    <n v="0"/>
    <n v="21000"/>
    <n v="0"/>
    <n v="3397"/>
    <n v="17603"/>
    <n v="613"/>
    <x v="14"/>
    <x v="8"/>
  </r>
  <r>
    <x v="0"/>
    <s v="-"/>
    <x v="14"/>
    <x v="0"/>
    <s v="17"/>
    <s v="053"/>
    <s v=""/>
    <s v=""/>
    <n v="4265"/>
    <s v="Towing Fees"/>
    <n v="100000"/>
    <n v="0"/>
    <n v="100000"/>
    <n v="0"/>
    <n v="131250"/>
    <n v="-31250"/>
    <n v="36835"/>
    <x v="14"/>
    <x v="8"/>
  </r>
  <r>
    <x v="0"/>
    <s v="-"/>
    <x v="14"/>
    <x v="0"/>
    <s v="17"/>
    <s v="053"/>
    <s v=""/>
    <s v=""/>
    <n v="4320"/>
    <s v="Parking Permits / Leases"/>
    <n v="255000"/>
    <n v="0"/>
    <n v="255000"/>
    <n v="0"/>
    <n v="189369.5"/>
    <n v="65630.5"/>
    <n v="13163"/>
    <x v="14"/>
    <x v="8"/>
  </r>
  <r>
    <x v="0"/>
    <s v="-"/>
    <x v="14"/>
    <x v="0"/>
    <s v="17"/>
    <s v="053"/>
    <s v=""/>
    <s v=""/>
    <s v="4320_100"/>
    <s v="Parking Permits / Leases Residential Permit Fee"/>
    <n v="0"/>
    <n v="10000"/>
    <n v="10000"/>
    <n v="0"/>
    <n v="10840"/>
    <n v="-840"/>
    <n v="4125"/>
    <x v="14"/>
    <x v="8"/>
  </r>
  <r>
    <x v="0"/>
    <s v="-"/>
    <x v="15"/>
    <x v="0"/>
    <s v="19"/>
    <s v="000"/>
    <s v=""/>
    <s v=""/>
    <n v="4535"/>
    <s v="Misc Rev "/>
    <n v="958"/>
    <n v="0"/>
    <n v="958"/>
    <n v="0"/>
    <n v="3423.38"/>
    <n v="-2465.38"/>
    <n v="527.25"/>
    <x v="15"/>
    <x v="9"/>
  </r>
  <r>
    <x v="0"/>
    <s v="-"/>
    <x v="15"/>
    <x v="0"/>
    <s v="19"/>
    <s v="000"/>
    <s v=""/>
    <s v=""/>
    <s v="4600_110"/>
    <s v="Fees For Services Public Works"/>
    <n v="15800"/>
    <n v="0"/>
    <n v="15800"/>
    <n v="0"/>
    <n v="15624.45"/>
    <n v="175.55"/>
    <n v="1836"/>
    <x v="15"/>
    <x v="9"/>
  </r>
  <r>
    <x v="0"/>
    <s v="-"/>
    <x v="15"/>
    <x v="0"/>
    <s v="19"/>
    <s v="000"/>
    <s v=""/>
    <s v=""/>
    <s v="4600_112"/>
    <s v="Fees For Services Capital Projects"/>
    <n v="46900"/>
    <n v="-46900"/>
    <n v="0"/>
    <n v="0"/>
    <n v="0"/>
    <n v="0"/>
    <n v="0"/>
    <x v="15"/>
    <x v="9"/>
  </r>
  <r>
    <x v="0"/>
    <s v="-"/>
    <x v="15"/>
    <x v="0"/>
    <s v="19"/>
    <s v="000"/>
    <s v=""/>
    <s v=""/>
    <s v="4600_113"/>
    <s v="Fees For Services Interfund"/>
    <n v="180000"/>
    <n v="0"/>
    <n v="180000"/>
    <n v="0"/>
    <n v="165000"/>
    <n v="15000"/>
    <n v="15000"/>
    <x v="15"/>
    <x v="9"/>
  </r>
  <r>
    <x v="0"/>
    <s v="-"/>
    <x v="15"/>
    <x v="0"/>
    <s v="19"/>
    <s v="000"/>
    <s v=""/>
    <s v=""/>
    <s v="4990_709"/>
    <s v="Interfund Transfer Proceeds Capital Improvement Program Fund"/>
    <n v="0"/>
    <n v="46900"/>
    <n v="46900"/>
    <n v="0"/>
    <n v="0"/>
    <n v="46900"/>
    <n v="0"/>
    <x v="15"/>
    <x v="9"/>
  </r>
  <r>
    <x v="0"/>
    <s v="-"/>
    <x v="16"/>
    <x v="0"/>
    <s v="19"/>
    <s v="150"/>
    <s v=""/>
    <s v=""/>
    <s v="4600_112"/>
    <s v="Fees For Services Capital Projects"/>
    <n v="363000"/>
    <n v="0"/>
    <n v="363000"/>
    <n v="0"/>
    <n v="84480.85"/>
    <n v="278519.15000000002"/>
    <n v="0"/>
    <x v="16"/>
    <x v="9"/>
  </r>
  <r>
    <x v="0"/>
    <s v="-"/>
    <x v="16"/>
    <x v="0"/>
    <s v="19"/>
    <s v="150"/>
    <s v=""/>
    <s v=""/>
    <s v="4600_113"/>
    <s v="Fees For Services Interfund"/>
    <n v="387833"/>
    <n v="0"/>
    <n v="387833"/>
    <n v="0"/>
    <n v="329289.62"/>
    <n v="58543.38"/>
    <n v="0"/>
    <x v="16"/>
    <x v="9"/>
  </r>
  <r>
    <x v="0"/>
    <s v="-"/>
    <x v="16"/>
    <x v="0"/>
    <s v="19"/>
    <s v="150"/>
    <s v=""/>
    <s v=""/>
    <s v="4825_115"/>
    <s v="Interdepartmental Engineering Charges"/>
    <n v="269471"/>
    <n v="0"/>
    <n v="269471"/>
    <n v="0"/>
    <n v="302500"/>
    <n v="-33029"/>
    <n v="0"/>
    <x v="16"/>
    <x v="9"/>
  </r>
  <r>
    <x v="0"/>
    <s v="-"/>
    <x v="17"/>
    <x v="0"/>
    <s v="19"/>
    <s v="151"/>
    <s v=""/>
    <s v=""/>
    <n v="4535"/>
    <s v="Misc Rev "/>
    <n v="0"/>
    <n v="0"/>
    <n v="0"/>
    <n v="0"/>
    <n v="12"/>
    <n v="-12"/>
    <n v="0"/>
    <x v="17"/>
    <x v="9"/>
  </r>
  <r>
    <x v="0"/>
    <s v="-"/>
    <x v="17"/>
    <x v="0"/>
    <s v="19"/>
    <s v="151"/>
    <s v=""/>
    <s v=""/>
    <n v="4560"/>
    <s v="Fuel Reimb Outside City"/>
    <n v="194000"/>
    <n v="0"/>
    <n v="194000"/>
    <n v="0"/>
    <n v="210812.54"/>
    <n v="-16812.54"/>
    <n v="18300.48"/>
    <x v="17"/>
    <x v="9"/>
  </r>
  <r>
    <x v="0"/>
    <s v="-"/>
    <x v="17"/>
    <x v="0"/>
    <s v="19"/>
    <s v="151"/>
    <s v=""/>
    <s v=""/>
    <s v="4600_110"/>
    <s v="Fees For Services Public Works"/>
    <n v="135000"/>
    <n v="0"/>
    <n v="135000"/>
    <n v="0"/>
    <n v="130662.9"/>
    <n v="4337.1000000000004"/>
    <n v="8973.39"/>
    <x v="17"/>
    <x v="9"/>
  </r>
  <r>
    <x v="0"/>
    <s v="-"/>
    <x v="17"/>
    <x v="0"/>
    <s v="19"/>
    <s v="151"/>
    <s v=""/>
    <s v=""/>
    <n v="4730"/>
    <s v="Sale of Non-Asset Property"/>
    <n v="0"/>
    <n v="0"/>
    <n v="0"/>
    <n v="0"/>
    <n v="0"/>
    <n v="0"/>
    <n v="0"/>
    <x v="17"/>
    <x v="9"/>
  </r>
  <r>
    <x v="0"/>
    <s v="-"/>
    <x v="17"/>
    <x v="0"/>
    <s v="19"/>
    <s v="151"/>
    <s v=""/>
    <s v=""/>
    <s v="4825_100"/>
    <s v="Interdepartmental Equipment Repair"/>
    <n v="134500"/>
    <n v="0"/>
    <n v="134500"/>
    <n v="0"/>
    <n v="174535.39"/>
    <n v="-40035.39"/>
    <n v="36332.81"/>
    <x v="17"/>
    <x v="9"/>
  </r>
  <r>
    <x v="0"/>
    <s v="-"/>
    <x v="17"/>
    <x v="0"/>
    <s v="19"/>
    <s v="151"/>
    <s v=""/>
    <s v=""/>
    <s v="4825_105"/>
    <s v="Interdepartmental Equipment Fuel"/>
    <n v="63000"/>
    <n v="0"/>
    <n v="63000"/>
    <n v="0"/>
    <n v="67508.710000000006"/>
    <n v="-4508.71"/>
    <n v="6542.17"/>
    <x v="17"/>
    <x v="9"/>
  </r>
  <r>
    <x v="0"/>
    <s v="-"/>
    <x v="18"/>
    <x v="0"/>
    <s v="19"/>
    <s v="152"/>
    <s v="481"/>
    <s v=""/>
    <n v="4247"/>
    <s v="Fees and Permits"/>
    <n v="3500"/>
    <n v="0"/>
    <n v="3500"/>
    <n v="0"/>
    <n v="6413"/>
    <n v="-2913"/>
    <n v="502"/>
    <x v="18"/>
    <x v="9"/>
  </r>
  <r>
    <x v="0"/>
    <s v="-"/>
    <x v="18"/>
    <x v="0"/>
    <s v="19"/>
    <s v="152"/>
    <s v="481"/>
    <s v=""/>
    <n v="4535"/>
    <s v="Misc Rev "/>
    <n v="0"/>
    <n v="0"/>
    <n v="0"/>
    <n v="0"/>
    <n v="0"/>
    <n v="0"/>
    <n v="0"/>
    <x v="18"/>
    <x v="9"/>
  </r>
  <r>
    <x v="0"/>
    <s v="-"/>
    <x v="18"/>
    <x v="0"/>
    <s v="19"/>
    <s v="152"/>
    <s v="481"/>
    <s v=""/>
    <s v="4600_110"/>
    <s v="Fees For Services Public Works"/>
    <n v="703000"/>
    <n v="0"/>
    <n v="703000"/>
    <n v="0"/>
    <n v="555803.9"/>
    <n v="147196.1"/>
    <n v="13083"/>
    <x v="18"/>
    <x v="9"/>
  </r>
  <r>
    <x v="0"/>
    <s v="-"/>
    <x v="18"/>
    <x v="0"/>
    <s v="19"/>
    <s v="152"/>
    <s v="481"/>
    <s v=""/>
    <s v="4825_130"/>
    <s v="Interdepartmental Material, Labor &amp; Equipment"/>
    <n v="718000"/>
    <n v="0"/>
    <n v="718000"/>
    <n v="0"/>
    <n v="410210.36"/>
    <n v="307789.64"/>
    <n v="0"/>
    <x v="18"/>
    <x v="9"/>
  </r>
  <r>
    <x v="0"/>
    <s v="-"/>
    <x v="18"/>
    <x v="0"/>
    <s v="19"/>
    <s v="152"/>
    <s v="481"/>
    <s v=""/>
    <s v="4875_150"/>
    <s v="Grant  State Aid"/>
    <n v="291899"/>
    <n v="0"/>
    <n v="291899"/>
    <n v="0"/>
    <n v="268366.40000000002"/>
    <n v="23532.6"/>
    <n v="0"/>
    <x v="18"/>
    <x v="9"/>
  </r>
  <r>
    <x v="0"/>
    <s v="-"/>
    <x v="19"/>
    <x v="0"/>
    <s v="19"/>
    <s v="152"/>
    <s v="482"/>
    <s v=""/>
    <s v="4600_110"/>
    <s v="Fees For Services Public Works"/>
    <n v="0"/>
    <n v="0"/>
    <n v="0"/>
    <n v="0"/>
    <n v="175"/>
    <n v="-175"/>
    <n v="25"/>
    <x v="19"/>
    <x v="9"/>
  </r>
  <r>
    <x v="0"/>
    <s v="-"/>
    <x v="20"/>
    <x v="0"/>
    <s v="19"/>
    <s v="153"/>
    <s v=""/>
    <s v=""/>
    <n v="4350"/>
    <s v="Recycling Fees"/>
    <n v="624960"/>
    <n v="0"/>
    <n v="624960"/>
    <n v="0"/>
    <n v="558648.05000000005"/>
    <n v="66311.95"/>
    <n v="80404.160000000003"/>
    <x v="20"/>
    <x v="9"/>
  </r>
  <r>
    <x v="0"/>
    <s v="-"/>
    <x v="20"/>
    <x v="0"/>
    <s v="19"/>
    <s v="153"/>
    <s v=""/>
    <s v=""/>
    <n v="4515"/>
    <s v="Recycling Containers"/>
    <n v="7500"/>
    <n v="1000"/>
    <n v="8500"/>
    <n v="0"/>
    <n v="11560"/>
    <n v="-3060"/>
    <n v="1295"/>
    <x v="20"/>
    <x v="9"/>
  </r>
  <r>
    <x v="0"/>
    <s v="-"/>
    <x v="20"/>
    <x v="0"/>
    <s v="19"/>
    <s v="153"/>
    <s v=""/>
    <s v=""/>
    <n v="4720"/>
    <s v="Use of Fund Balance"/>
    <n v="35000"/>
    <n v="0"/>
    <n v="35000"/>
    <n v="0"/>
    <n v="0"/>
    <n v="35000"/>
    <n v="0"/>
    <x v="20"/>
    <x v="9"/>
  </r>
  <r>
    <x v="0"/>
    <s v="-"/>
    <x v="21"/>
    <x v="0"/>
    <s v="19"/>
    <s v="154"/>
    <s v=""/>
    <s v=""/>
    <s v="4055_110"/>
    <s v="Fines  Misc Public Works"/>
    <n v="0"/>
    <n v="0"/>
    <n v="0"/>
    <n v="0"/>
    <n v="0"/>
    <n v="0"/>
    <n v="0"/>
    <x v="21"/>
    <x v="9"/>
  </r>
  <r>
    <x v="0"/>
    <s v="-"/>
    <x v="21"/>
    <x v="0"/>
    <s v="19"/>
    <s v="154"/>
    <s v=""/>
    <s v=""/>
    <n v="4225"/>
    <s v="Building Trade Permits"/>
    <n v="1500000"/>
    <n v="0"/>
    <n v="1500000"/>
    <n v="0"/>
    <n v="1447029.35"/>
    <n v="52970.65"/>
    <n v="290239.21999999997"/>
    <x v="21"/>
    <x v="9"/>
  </r>
  <r>
    <x v="0"/>
    <s v="-"/>
    <x v="21"/>
    <x v="0"/>
    <s v="19"/>
    <s v="154"/>
    <s v=""/>
    <s v=""/>
    <n v="4535"/>
    <s v="Misc Rev "/>
    <n v="0"/>
    <n v="0"/>
    <n v="0"/>
    <n v="0"/>
    <n v="50"/>
    <n v="-50"/>
    <n v="0"/>
    <x v="21"/>
    <x v="9"/>
  </r>
  <r>
    <x v="0"/>
    <s v="-"/>
    <x v="22"/>
    <x v="0"/>
    <s v="20"/>
    <s v="000"/>
    <s v=""/>
    <s v=""/>
    <n v="4035"/>
    <s v="Late Filing Penalty"/>
    <n v="3900"/>
    <n v="0"/>
    <n v="3900"/>
    <n v="0"/>
    <n v="4229"/>
    <n v="-329"/>
    <n v="530"/>
    <x v="22"/>
    <x v="10"/>
  </r>
  <r>
    <x v="0"/>
    <s v="-"/>
    <x v="22"/>
    <x v="0"/>
    <s v="20"/>
    <s v="000"/>
    <s v=""/>
    <s v=""/>
    <n v="4210"/>
    <s v="Rental Prop Transfer Fee"/>
    <n v="4000"/>
    <n v="0"/>
    <n v="4000"/>
    <n v="0"/>
    <n v="2350"/>
    <n v="1650"/>
    <n v="150"/>
    <x v="22"/>
    <x v="10"/>
  </r>
  <r>
    <x v="0"/>
    <s v="-"/>
    <x v="22"/>
    <x v="0"/>
    <s v="20"/>
    <s v="000"/>
    <s v=""/>
    <s v=""/>
    <n v="4215"/>
    <s v="Reinspection Fees"/>
    <n v="21000"/>
    <n v="0"/>
    <n v="21000"/>
    <n v="0"/>
    <n v="14932"/>
    <n v="6068"/>
    <n v="240"/>
    <x v="22"/>
    <x v="10"/>
  </r>
  <r>
    <x v="0"/>
    <s v="-"/>
    <x v="22"/>
    <x v="0"/>
    <s v="20"/>
    <s v="000"/>
    <s v=""/>
    <s v=""/>
    <n v="4220"/>
    <s v="Rental Registration Fees"/>
    <n v="1037000"/>
    <n v="0"/>
    <n v="1037000"/>
    <n v="0"/>
    <n v="972801.5"/>
    <n v="64198.5"/>
    <n v="11305"/>
    <x v="22"/>
    <x v="10"/>
  </r>
  <r>
    <x v="0"/>
    <s v="-"/>
    <x v="22"/>
    <x v="0"/>
    <s v="20"/>
    <s v="000"/>
    <s v=""/>
    <s v=""/>
    <n v="4247"/>
    <s v="Fees and Permits"/>
    <n v="20000"/>
    <n v="0"/>
    <n v="20000"/>
    <n v="0"/>
    <n v="11575"/>
    <n v="8425"/>
    <n v="500"/>
    <x v="22"/>
    <x v="10"/>
  </r>
  <r>
    <x v="0"/>
    <s v="-"/>
    <x v="22"/>
    <x v="0"/>
    <s v="20"/>
    <s v="000"/>
    <s v=""/>
    <s v=""/>
    <n v="4252"/>
    <s v="Stipulation Fee"/>
    <n v="14000"/>
    <n v="0"/>
    <n v="14000"/>
    <n v="0"/>
    <n v="22265"/>
    <n v="-8265"/>
    <n v="650"/>
    <x v="22"/>
    <x v="10"/>
  </r>
  <r>
    <x v="0"/>
    <s v="-"/>
    <x v="22"/>
    <x v="0"/>
    <s v="20"/>
    <s v="000"/>
    <s v=""/>
    <s v=""/>
    <s v="4255_001"/>
    <s v="Certificates Of Occupancy Certifcate of Occupancy"/>
    <n v="45000"/>
    <n v="0"/>
    <n v="45000"/>
    <n v="0"/>
    <n v="40308.68"/>
    <n v="4691.32"/>
    <n v="2525.64"/>
    <x v="22"/>
    <x v="10"/>
  </r>
  <r>
    <x v="0"/>
    <s v="-"/>
    <x v="22"/>
    <x v="0"/>
    <s v="20"/>
    <s v="000"/>
    <s v=""/>
    <s v=""/>
    <s v="4255_002"/>
    <s v="Certificates Of Occupancy Tenp Certificates"/>
    <n v="3750"/>
    <n v="0"/>
    <n v="3750"/>
    <n v="0"/>
    <n v="2400"/>
    <n v="1350"/>
    <n v="450"/>
    <x v="22"/>
    <x v="10"/>
  </r>
  <r>
    <x v="0"/>
    <s v="-"/>
    <x v="22"/>
    <x v="0"/>
    <s v="20"/>
    <s v="000"/>
    <s v=""/>
    <s v=""/>
    <s v="4255_003"/>
    <s v="Certificates Of Occupancy After the Fact"/>
    <n v="20000"/>
    <n v="0"/>
    <n v="20000"/>
    <n v="0"/>
    <n v="11027.95"/>
    <n v="8972.0499999999993"/>
    <n v="950"/>
    <x v="22"/>
    <x v="10"/>
  </r>
  <r>
    <x v="0"/>
    <s v="-"/>
    <x v="22"/>
    <x v="0"/>
    <s v="20"/>
    <s v="000"/>
    <s v=""/>
    <s v=""/>
    <n v="4535"/>
    <s v="Misc Rev "/>
    <n v="11000"/>
    <n v="0"/>
    <n v="11000"/>
    <n v="0"/>
    <n v="8288"/>
    <n v="2712"/>
    <n v="600"/>
    <x v="22"/>
    <x v="10"/>
  </r>
  <r>
    <x v="0"/>
    <s v="-"/>
    <x v="22"/>
    <x v="0"/>
    <s v="20"/>
    <s v="000"/>
    <s v=""/>
    <s v=""/>
    <s v="4535_100"/>
    <s v="Misc Rev  Zoning Compliance Request"/>
    <n v="18000"/>
    <n v="0"/>
    <n v="18000"/>
    <n v="0"/>
    <n v="16530"/>
    <n v="1470"/>
    <n v="1900"/>
    <x v="22"/>
    <x v="10"/>
  </r>
  <r>
    <x v="0"/>
    <s v="-"/>
    <x v="22"/>
    <x v="0"/>
    <s v="20"/>
    <s v="000"/>
    <s v=""/>
    <s v=""/>
    <s v="4950_123"/>
    <s v="Donations General"/>
    <n v="3200"/>
    <n v="0"/>
    <n v="3200"/>
    <n v="0"/>
    <n v="0"/>
    <n v="3200"/>
    <n v="0"/>
    <x v="22"/>
    <x v="10"/>
  </r>
  <r>
    <x v="0"/>
    <s v="-"/>
    <x v="23"/>
    <x v="0"/>
    <s v="21"/>
    <s v="060"/>
    <s v=""/>
    <s v=""/>
    <s v="4055_100"/>
    <s v="Fines  Misc General Government"/>
    <n v="28000"/>
    <n v="0"/>
    <n v="28000"/>
    <n v="0"/>
    <n v="21858.51"/>
    <n v="6141.49"/>
    <n v="2161.54"/>
    <x v="23"/>
    <x v="11"/>
  </r>
  <r>
    <x v="0"/>
    <s v="-"/>
    <x v="23"/>
    <x v="0"/>
    <s v="21"/>
    <s v="060"/>
    <s v=""/>
    <s v=""/>
    <s v="4600_100"/>
    <s v="Fees For Services General Government"/>
    <n v="25000"/>
    <n v="0"/>
    <n v="25000"/>
    <n v="0"/>
    <n v="19127.21"/>
    <n v="5872.79"/>
    <n v="2040.49"/>
    <x v="23"/>
    <x v="11"/>
  </r>
  <r>
    <x v="0"/>
    <s v="-"/>
    <x v="23"/>
    <x v="0"/>
    <s v="21"/>
    <s v="060"/>
    <s v=""/>
    <s v=""/>
    <n v="4720"/>
    <s v="Use of Fund Balance"/>
    <n v="0"/>
    <n v="30000"/>
    <n v="30000"/>
    <n v="0"/>
    <n v="0"/>
    <n v="30000"/>
    <n v="0"/>
    <x v="23"/>
    <x v="11"/>
  </r>
  <r>
    <x v="0"/>
    <s v="-"/>
    <x v="23"/>
    <x v="0"/>
    <s v="21"/>
    <s v="060"/>
    <s v=""/>
    <s v=""/>
    <s v="4875_140"/>
    <s v="Grant  State Operating"/>
    <n v="0"/>
    <n v="0"/>
    <n v="0"/>
    <n v="0"/>
    <n v="292.5"/>
    <n v="-292.5"/>
    <n v="0"/>
    <x v="23"/>
    <x v="11"/>
  </r>
  <r>
    <x v="0"/>
    <s v="-"/>
    <x v="23"/>
    <x v="0"/>
    <s v="21"/>
    <s v="060"/>
    <s v=""/>
    <s v=""/>
    <s v="4875_175"/>
    <s v="Grant  Miscellaneous"/>
    <n v="0"/>
    <n v="1000"/>
    <n v="1000"/>
    <n v="0"/>
    <n v="1000"/>
    <n v="0"/>
    <n v="0"/>
    <x v="23"/>
    <x v="11"/>
  </r>
  <r>
    <x v="0"/>
    <s v="-"/>
    <x v="23"/>
    <x v="0"/>
    <s v="21"/>
    <s v="060"/>
    <s v=""/>
    <s v=""/>
    <s v="4950_123"/>
    <s v="Donations General"/>
    <n v="35000"/>
    <n v="0"/>
    <n v="35000"/>
    <n v="0"/>
    <n v="33288"/>
    <n v="1712"/>
    <n v="0"/>
    <x v="23"/>
    <x v="11"/>
  </r>
  <r>
    <x v="0"/>
    <s v="-"/>
    <x v="24"/>
    <x v="0"/>
    <s v="23"/>
    <s v="000"/>
    <s v="000"/>
    <s v=""/>
    <n v="4535"/>
    <s v="Misc Rev "/>
    <n v="8000"/>
    <n v="0"/>
    <n v="8000"/>
    <n v="0"/>
    <n v="4576.34"/>
    <n v="3423.66"/>
    <n v="0"/>
    <x v="24"/>
    <x v="12"/>
  </r>
  <r>
    <x v="0"/>
    <s v="-"/>
    <x v="24"/>
    <x v="0"/>
    <s v="23"/>
    <s v="000"/>
    <s v="000"/>
    <s v=""/>
    <s v="4990_709"/>
    <s v="Interfund Transfer Proceeds Capital Improvement Program Fund"/>
    <n v="0"/>
    <n v="50000"/>
    <n v="50000"/>
    <n v="0"/>
    <n v="0"/>
    <n v="50000"/>
    <n v="0"/>
    <x v="24"/>
    <x v="12"/>
  </r>
  <r>
    <x v="0"/>
    <s v="-"/>
    <x v="25"/>
    <x v="0"/>
    <s v="23"/>
    <s v="000"/>
    <s v="050"/>
    <s v=""/>
    <s v="4390_100"/>
    <s v="Concessions Taxable"/>
    <n v="100"/>
    <n v="0"/>
    <n v="100"/>
    <n v="0"/>
    <n v="36"/>
    <n v="64"/>
    <n v="36"/>
    <x v="25"/>
    <x v="12"/>
  </r>
  <r>
    <x v="0"/>
    <s v="-"/>
    <x v="25"/>
    <x v="0"/>
    <s v="23"/>
    <s v="000"/>
    <s v="050"/>
    <s v=""/>
    <s v="4390_110"/>
    <s v="Concessions Non-Taxable"/>
    <n v="50"/>
    <n v="0"/>
    <n v="50"/>
    <n v="0"/>
    <n v="115"/>
    <n v="-65"/>
    <n v="50"/>
    <x v="25"/>
    <x v="12"/>
  </r>
  <r>
    <x v="0"/>
    <s v="-"/>
    <x v="25"/>
    <x v="0"/>
    <s v="23"/>
    <s v="000"/>
    <s v="050"/>
    <s v=""/>
    <n v="4535"/>
    <s v="Misc Rev "/>
    <n v="900"/>
    <n v="0"/>
    <n v="900"/>
    <n v="0"/>
    <n v="1099"/>
    <n v="-199"/>
    <n v="0"/>
    <x v="25"/>
    <x v="12"/>
  </r>
  <r>
    <x v="0"/>
    <s v="-"/>
    <x v="25"/>
    <x v="0"/>
    <s v="23"/>
    <s v="000"/>
    <s v="050"/>
    <s v=""/>
    <s v="4600_130"/>
    <s v="Fees For Services Miscellaneous"/>
    <n v="0"/>
    <n v="7000"/>
    <n v="7000"/>
    <n v="0"/>
    <n v="8250"/>
    <n v="-1250"/>
    <n v="2000"/>
    <x v="25"/>
    <x v="12"/>
  </r>
  <r>
    <x v="0"/>
    <s v="-"/>
    <x v="26"/>
    <x v="0"/>
    <s v="23"/>
    <s v="000"/>
    <s v="230"/>
    <s v=""/>
    <s v="4600_112"/>
    <s v="Fees For Services Capital Projects"/>
    <n v="50000"/>
    <n v="-50000"/>
    <n v="0"/>
    <n v="0"/>
    <n v="0"/>
    <n v="0"/>
    <n v="0"/>
    <x v="26"/>
    <x v="12"/>
  </r>
  <r>
    <x v="0"/>
    <s v="-"/>
    <x v="27"/>
    <x v="0"/>
    <s v="23"/>
    <s v="100"/>
    <s v="000"/>
    <s v=""/>
    <n v="4375"/>
    <s v="Recreation Fees"/>
    <n v="15000"/>
    <n v="5000"/>
    <n v="20000"/>
    <n v="0"/>
    <n v="27430"/>
    <n v="-7430"/>
    <n v="6090"/>
    <x v="27"/>
    <x v="12"/>
  </r>
  <r>
    <x v="0"/>
    <s v="-"/>
    <x v="27"/>
    <x v="0"/>
    <s v="23"/>
    <s v="100"/>
    <s v="000"/>
    <s v=""/>
    <s v="4600_120"/>
    <s v="Fees For Services Culture &amp; Recreation"/>
    <n v="15000"/>
    <n v="0"/>
    <n v="15000"/>
    <n v="0"/>
    <n v="0"/>
    <n v="15000"/>
    <n v="0"/>
    <x v="27"/>
    <x v="12"/>
  </r>
  <r>
    <x v="0"/>
    <s v="-"/>
    <x v="28"/>
    <x v="0"/>
    <s v="23"/>
    <s v="100"/>
    <s v="235"/>
    <s v=""/>
    <s v="4600_120"/>
    <s v="Fees For Services Culture &amp; Recreation"/>
    <n v="7000"/>
    <n v="0"/>
    <n v="7000"/>
    <n v="0"/>
    <n v="70"/>
    <n v="6930"/>
    <n v="0"/>
    <x v="28"/>
    <x v="12"/>
  </r>
  <r>
    <x v="0"/>
    <s v="-"/>
    <x v="29"/>
    <x v="0"/>
    <s v="23"/>
    <s v="100"/>
    <s v="236"/>
    <s v=""/>
    <n v="4535"/>
    <s v="Misc Rev "/>
    <n v="2000"/>
    <n v="0"/>
    <n v="2000"/>
    <n v="0"/>
    <n v="0"/>
    <n v="2000"/>
    <n v="0"/>
    <x v="29"/>
    <x v="12"/>
  </r>
  <r>
    <x v="0"/>
    <s v="-"/>
    <x v="29"/>
    <x v="0"/>
    <s v="23"/>
    <s v="100"/>
    <s v="236"/>
    <s v=""/>
    <s v="4600_120"/>
    <s v="Fees For Services Culture &amp; Recreation"/>
    <n v="0"/>
    <n v="0"/>
    <n v="0"/>
    <n v="0"/>
    <n v="2978.96"/>
    <n v="-2978.96"/>
    <n v="0"/>
    <x v="29"/>
    <x v="12"/>
  </r>
  <r>
    <x v="0"/>
    <s v="-"/>
    <x v="30"/>
    <x v="0"/>
    <s v="23"/>
    <s v="100"/>
    <s v="237"/>
    <s v=""/>
    <n v="4365"/>
    <s v="Material, Labor And Equipment"/>
    <n v="100000"/>
    <n v="0"/>
    <n v="100000"/>
    <n v="0"/>
    <n v="105000"/>
    <n v="-5000"/>
    <n v="0"/>
    <x v="30"/>
    <x v="12"/>
  </r>
  <r>
    <x v="0"/>
    <s v="-"/>
    <x v="30"/>
    <x v="0"/>
    <s v="23"/>
    <s v="100"/>
    <s v="237"/>
    <s v=""/>
    <n v="4425"/>
    <s v="Billing Services"/>
    <n v="5000"/>
    <n v="0"/>
    <n v="5000"/>
    <n v="0"/>
    <n v="1924.2"/>
    <n v="3075.8"/>
    <n v="0"/>
    <x v="30"/>
    <x v="12"/>
  </r>
  <r>
    <x v="0"/>
    <s v="-"/>
    <x v="31"/>
    <x v="0"/>
    <s v="23"/>
    <s v="100"/>
    <s v="238"/>
    <s v=""/>
    <n v="4375"/>
    <s v="Recreation Fees"/>
    <n v="25000"/>
    <n v="0"/>
    <n v="25000"/>
    <n v="0"/>
    <n v="27168.5"/>
    <n v="-2168.5"/>
    <n v="287"/>
    <x v="31"/>
    <x v="12"/>
  </r>
  <r>
    <x v="0"/>
    <s v="-"/>
    <x v="31"/>
    <x v="0"/>
    <s v="23"/>
    <s v="100"/>
    <s v="238"/>
    <s v=""/>
    <n v="4950"/>
    <s v="Donations"/>
    <n v="4000"/>
    <n v="12000"/>
    <n v="16000"/>
    <n v="0"/>
    <n v="22959.25"/>
    <n v="-6959.25"/>
    <n v="5190.75"/>
    <x v="31"/>
    <x v="12"/>
  </r>
  <r>
    <x v="0"/>
    <s v="-"/>
    <x v="32"/>
    <x v="0"/>
    <s v="23"/>
    <s v="100"/>
    <s v="239"/>
    <s v=""/>
    <n v="4275"/>
    <s v="Rent &amp; Lease"/>
    <n v="2500"/>
    <n v="0"/>
    <n v="2500"/>
    <n v="0"/>
    <n v="1650"/>
    <n v="850"/>
    <n v="300"/>
    <x v="32"/>
    <x v="12"/>
  </r>
  <r>
    <x v="0"/>
    <s v="-"/>
    <x v="32"/>
    <x v="0"/>
    <s v="23"/>
    <s v="100"/>
    <s v="239"/>
    <s v=""/>
    <n v="4310"/>
    <s v="Sales Of Cemetary Lots"/>
    <n v="70000"/>
    <n v="0"/>
    <n v="70000"/>
    <n v="0"/>
    <n v="82528"/>
    <n v="-12528"/>
    <n v="4464"/>
    <x v="32"/>
    <x v="12"/>
  </r>
  <r>
    <x v="0"/>
    <s v="-"/>
    <x v="32"/>
    <x v="0"/>
    <s v="23"/>
    <s v="100"/>
    <s v="239"/>
    <s v=""/>
    <n v="4315"/>
    <s v="Burials"/>
    <n v="53000"/>
    <n v="0"/>
    <n v="53000"/>
    <n v="0"/>
    <n v="59680"/>
    <n v="-6680"/>
    <n v="8400"/>
    <x v="32"/>
    <x v="12"/>
  </r>
  <r>
    <x v="0"/>
    <s v="-"/>
    <x v="32"/>
    <x v="0"/>
    <s v="23"/>
    <s v="100"/>
    <s v="239"/>
    <s v=""/>
    <n v="4330"/>
    <s v="Foundations"/>
    <n v="1000"/>
    <n v="0"/>
    <n v="1000"/>
    <n v="0"/>
    <n v="780"/>
    <n v="220"/>
    <n v="50"/>
    <x v="32"/>
    <x v="12"/>
  </r>
  <r>
    <x v="0"/>
    <s v="-"/>
    <x v="32"/>
    <x v="0"/>
    <s v="23"/>
    <s v="100"/>
    <s v="239"/>
    <s v=""/>
    <s v="4600_130"/>
    <s v="Fees For Services Miscellaneous"/>
    <n v="2000"/>
    <n v="0"/>
    <n v="2000"/>
    <n v="0"/>
    <n v="1075"/>
    <n v="925"/>
    <n v="0"/>
    <x v="32"/>
    <x v="12"/>
  </r>
  <r>
    <x v="0"/>
    <s v="-"/>
    <x v="32"/>
    <x v="0"/>
    <s v="23"/>
    <s v="100"/>
    <s v="239"/>
    <s v=""/>
    <n v="4950"/>
    <s v="Donations"/>
    <n v="0"/>
    <n v="0"/>
    <n v="0"/>
    <n v="0"/>
    <n v="0"/>
    <n v="0"/>
    <n v="0"/>
    <x v="32"/>
    <x v="12"/>
  </r>
  <r>
    <x v="0"/>
    <s v="-"/>
    <x v="32"/>
    <x v="0"/>
    <s v="23"/>
    <s v="100"/>
    <s v="239"/>
    <s v=""/>
    <n v="4990"/>
    <s v="Interfund Transfer Proceeds"/>
    <n v="10000"/>
    <n v="0"/>
    <n v="10000"/>
    <n v="0"/>
    <n v="0"/>
    <n v="10000"/>
    <n v="0"/>
    <x v="32"/>
    <x v="12"/>
  </r>
  <r>
    <x v="0"/>
    <s v="-"/>
    <x v="33"/>
    <x v="0"/>
    <s v="23"/>
    <s v="101"/>
    <s v="000"/>
    <s v=""/>
    <s v="4390_110"/>
    <s v="Concessions Non-Taxable"/>
    <n v="0"/>
    <n v="0"/>
    <n v="0"/>
    <n v="0"/>
    <n v="338"/>
    <n v="-338"/>
    <n v="0"/>
    <x v="33"/>
    <x v="12"/>
  </r>
  <r>
    <x v="0"/>
    <s v="-"/>
    <x v="33"/>
    <x v="0"/>
    <s v="23"/>
    <s v="101"/>
    <s v="000"/>
    <s v=""/>
    <n v="4950"/>
    <s v="Donations"/>
    <n v="35000"/>
    <n v="0"/>
    <n v="35000"/>
    <n v="0"/>
    <n v="7301"/>
    <n v="27699"/>
    <n v="0"/>
    <x v="33"/>
    <x v="12"/>
  </r>
  <r>
    <x v="0"/>
    <s v="-"/>
    <x v="33"/>
    <x v="0"/>
    <s v="23"/>
    <s v="101"/>
    <s v="000"/>
    <s v=""/>
    <n v="4955"/>
    <s v="Contributions"/>
    <n v="0"/>
    <n v="0"/>
    <n v="0"/>
    <n v="0"/>
    <n v="1303.5"/>
    <n v="-1303.5"/>
    <n v="110"/>
    <x v="33"/>
    <x v="12"/>
  </r>
  <r>
    <x v="0"/>
    <s v="-"/>
    <x v="34"/>
    <x v="0"/>
    <s v="23"/>
    <s v="101"/>
    <s v="245"/>
    <s v=""/>
    <n v="4340"/>
    <s v="Child Care"/>
    <n v="0"/>
    <n v="0"/>
    <n v="0"/>
    <n v="0"/>
    <n v="285"/>
    <n v="-285"/>
    <n v="0"/>
    <x v="34"/>
    <x v="12"/>
  </r>
  <r>
    <x v="0"/>
    <s v="-"/>
    <x v="34"/>
    <x v="0"/>
    <s v="23"/>
    <s v="101"/>
    <s v="245"/>
    <s v=""/>
    <n v="4375"/>
    <s v="Recreation Fees"/>
    <n v="135000"/>
    <n v="0"/>
    <n v="135000"/>
    <n v="0"/>
    <n v="52631.8"/>
    <n v="82368.2"/>
    <n v="2224.13"/>
    <x v="34"/>
    <x v="12"/>
  </r>
  <r>
    <x v="0"/>
    <s v="-"/>
    <x v="34"/>
    <x v="0"/>
    <s v="23"/>
    <s v="101"/>
    <s v="245"/>
    <s v=""/>
    <s v="4875_140"/>
    <s v="Grant  State Operating"/>
    <n v="0"/>
    <n v="0"/>
    <n v="0"/>
    <n v="0"/>
    <n v="0"/>
    <n v="0"/>
    <n v="0"/>
    <x v="34"/>
    <x v="12"/>
  </r>
  <r>
    <x v="0"/>
    <s v="-"/>
    <x v="34"/>
    <x v="0"/>
    <s v="23"/>
    <s v="101"/>
    <s v="245"/>
    <s v=""/>
    <s v="4875_150"/>
    <s v="Grant  State Aid"/>
    <n v="110000"/>
    <n v="0"/>
    <n v="110000"/>
    <n v="0"/>
    <n v="104402.09"/>
    <n v="5597.91"/>
    <n v="3581"/>
    <x v="34"/>
    <x v="12"/>
  </r>
  <r>
    <x v="0"/>
    <s v="-"/>
    <x v="34"/>
    <x v="0"/>
    <s v="23"/>
    <s v="101"/>
    <s v="245"/>
    <s v=""/>
    <s v="4875_175"/>
    <s v="Grant  Miscellaneous"/>
    <n v="10000"/>
    <n v="0"/>
    <n v="10000"/>
    <n v="0"/>
    <n v="0"/>
    <n v="10000"/>
    <n v="0"/>
    <x v="34"/>
    <x v="12"/>
  </r>
  <r>
    <x v="0"/>
    <s v="-"/>
    <x v="34"/>
    <x v="0"/>
    <s v="23"/>
    <s v="101"/>
    <s v="245"/>
    <s v=""/>
    <n v="4950"/>
    <s v="Donations"/>
    <n v="0"/>
    <n v="0"/>
    <n v="0"/>
    <n v="0"/>
    <n v="9245"/>
    <n v="-9245"/>
    <n v="7655"/>
    <x v="34"/>
    <x v="12"/>
  </r>
  <r>
    <x v="0"/>
    <s v="-"/>
    <x v="35"/>
    <x v="0"/>
    <s v="23"/>
    <s v="101"/>
    <s v="245"/>
    <s v="110 "/>
    <n v="4375"/>
    <s v="Recreation Fees"/>
    <n v="0"/>
    <n v="0"/>
    <n v="0"/>
    <n v="0"/>
    <n v="21325.73"/>
    <n v="-21325.73"/>
    <n v="0"/>
    <x v="35"/>
    <x v="12"/>
  </r>
  <r>
    <x v="0"/>
    <s v="-"/>
    <x v="36"/>
    <x v="0"/>
    <s v="23"/>
    <s v="101"/>
    <s v="245"/>
    <s v="112 "/>
    <n v="4375"/>
    <s v="Recreation Fees"/>
    <n v="0"/>
    <n v="0"/>
    <n v="0"/>
    <n v="0"/>
    <n v="32030"/>
    <n v="-32030"/>
    <n v="0"/>
    <x v="36"/>
    <x v="12"/>
  </r>
  <r>
    <x v="0"/>
    <s v="-"/>
    <x v="37"/>
    <x v="0"/>
    <s v="23"/>
    <s v="101"/>
    <s v="245"/>
    <s v="113 "/>
    <n v="4375"/>
    <s v="Recreation Fees"/>
    <n v="0"/>
    <n v="0"/>
    <n v="0"/>
    <n v="0"/>
    <n v="1462.5"/>
    <n v="-1462.5"/>
    <n v="0"/>
    <x v="37"/>
    <x v="12"/>
  </r>
  <r>
    <x v="0"/>
    <s v="-"/>
    <x v="38"/>
    <x v="0"/>
    <s v="23"/>
    <s v="101"/>
    <s v="245"/>
    <s v="114 "/>
    <n v="4375"/>
    <s v="Recreation Fees"/>
    <n v="0"/>
    <n v="0"/>
    <n v="0"/>
    <n v="0"/>
    <n v="667.5"/>
    <n v="-667.5"/>
    <n v="0"/>
    <x v="38"/>
    <x v="12"/>
  </r>
  <r>
    <x v="0"/>
    <s v="-"/>
    <x v="39"/>
    <x v="0"/>
    <s v="23"/>
    <s v="101"/>
    <s v="245"/>
    <s v="116 "/>
    <n v="4375"/>
    <s v="Recreation Fees"/>
    <n v="0"/>
    <n v="0"/>
    <n v="0"/>
    <n v="0"/>
    <n v="740"/>
    <n v="-740"/>
    <n v="0"/>
    <x v="39"/>
    <x v="12"/>
  </r>
  <r>
    <x v="0"/>
    <s v="-"/>
    <x v="40"/>
    <x v="0"/>
    <s v="23"/>
    <s v="101"/>
    <s v="246"/>
    <s v=""/>
    <n v="4375"/>
    <s v="Recreation Fees"/>
    <n v="20000"/>
    <n v="0"/>
    <n v="20000"/>
    <n v="0"/>
    <n v="23196.06"/>
    <n v="-3196.06"/>
    <n v="2023.8"/>
    <x v="40"/>
    <x v="12"/>
  </r>
  <r>
    <x v="0"/>
    <s v="-"/>
    <x v="40"/>
    <x v="0"/>
    <s v="23"/>
    <s v="101"/>
    <s v="246"/>
    <s v=""/>
    <n v="4950"/>
    <s v="Donations"/>
    <n v="60000"/>
    <n v="0"/>
    <n v="60000"/>
    <n v="0"/>
    <n v="56902.11"/>
    <n v="3097.89"/>
    <n v="0"/>
    <x v="40"/>
    <x v="12"/>
  </r>
  <r>
    <x v="0"/>
    <s v="-"/>
    <x v="41"/>
    <x v="0"/>
    <s v="23"/>
    <s v="101"/>
    <s v="246"/>
    <s v="150 "/>
    <n v="4950"/>
    <s v="Donations"/>
    <n v="0"/>
    <n v="0"/>
    <n v="0"/>
    <n v="0"/>
    <n v="850"/>
    <n v="-850"/>
    <n v="0"/>
    <x v="41"/>
    <x v="12"/>
  </r>
  <r>
    <x v="0"/>
    <s v="-"/>
    <x v="42"/>
    <x v="0"/>
    <s v="23"/>
    <s v="101"/>
    <s v="247"/>
    <s v=""/>
    <s v="4600_120"/>
    <s v="Fees For Services Culture &amp; Recreation"/>
    <n v="20500"/>
    <n v="0"/>
    <n v="20500"/>
    <n v="0"/>
    <n v="20500"/>
    <n v="0"/>
    <n v="0"/>
    <x v="42"/>
    <x v="12"/>
  </r>
  <r>
    <x v="0"/>
    <s v="-"/>
    <x v="43"/>
    <x v="0"/>
    <s v="23"/>
    <s v="101"/>
    <s v="248"/>
    <s v=""/>
    <n v="4375"/>
    <s v="Recreation Fees"/>
    <n v="120000"/>
    <n v="0"/>
    <n v="120000"/>
    <n v="0"/>
    <n v="42662"/>
    <n v="77338"/>
    <n v="2560"/>
    <x v="43"/>
    <x v="12"/>
  </r>
  <r>
    <x v="0"/>
    <s v="-"/>
    <x v="43"/>
    <x v="0"/>
    <s v="23"/>
    <s v="101"/>
    <s v="248"/>
    <s v=""/>
    <n v="4950"/>
    <s v="Donations"/>
    <n v="0"/>
    <n v="0"/>
    <n v="0"/>
    <n v="0"/>
    <n v="0"/>
    <n v="0"/>
    <n v="0"/>
    <x v="43"/>
    <x v="12"/>
  </r>
  <r>
    <x v="0"/>
    <s v="-"/>
    <x v="44"/>
    <x v="0"/>
    <s v="23"/>
    <s v="101"/>
    <s v="248"/>
    <s v="112 "/>
    <n v="4375"/>
    <s v="Recreation Fees"/>
    <n v="0"/>
    <n v="0"/>
    <n v="0"/>
    <n v="0"/>
    <n v="30369.47"/>
    <n v="-30369.47"/>
    <n v="0"/>
    <x v="44"/>
    <x v="12"/>
  </r>
  <r>
    <x v="0"/>
    <s v="-"/>
    <x v="45"/>
    <x v="0"/>
    <s v="23"/>
    <s v="101"/>
    <s v="248"/>
    <s v="113 "/>
    <n v="4375"/>
    <s v="Recreation Fees"/>
    <n v="0"/>
    <n v="0"/>
    <n v="0"/>
    <n v="0"/>
    <n v="11692"/>
    <n v="-11692"/>
    <n v="0"/>
    <x v="45"/>
    <x v="12"/>
  </r>
  <r>
    <x v="0"/>
    <s v="-"/>
    <x v="46"/>
    <x v="0"/>
    <s v="23"/>
    <s v="101"/>
    <s v="248"/>
    <s v="115 "/>
    <n v="4375"/>
    <s v="Recreation Fees"/>
    <n v="0"/>
    <n v="0"/>
    <n v="0"/>
    <n v="0"/>
    <n v="4790"/>
    <n v="-4790"/>
    <n v="0"/>
    <x v="46"/>
    <x v="12"/>
  </r>
  <r>
    <x v="0"/>
    <s v="-"/>
    <x v="47"/>
    <x v="0"/>
    <s v="23"/>
    <s v="101"/>
    <s v="248"/>
    <s v="116 "/>
    <n v="4375"/>
    <s v="Recreation Fees"/>
    <n v="0"/>
    <n v="0"/>
    <n v="0"/>
    <n v="0"/>
    <n v="26222.5"/>
    <n v="-26222.5"/>
    <n v="0"/>
    <x v="47"/>
    <x v="12"/>
  </r>
  <r>
    <x v="0"/>
    <s v="-"/>
    <x v="48"/>
    <x v="0"/>
    <s v="23"/>
    <s v="101"/>
    <s v="248"/>
    <s v="150 "/>
    <n v="4375"/>
    <s v="Recreation Fees"/>
    <n v="0"/>
    <n v="0"/>
    <n v="0"/>
    <n v="0"/>
    <n v="5462.5"/>
    <n v="-5462.5"/>
    <n v="0"/>
    <x v="48"/>
    <x v="12"/>
  </r>
  <r>
    <x v="0"/>
    <s v="-"/>
    <x v="49"/>
    <x v="0"/>
    <s v="23"/>
    <s v="101"/>
    <s v="249"/>
    <s v=""/>
    <n v="4275"/>
    <s v="Rent &amp; Lease"/>
    <n v="55000"/>
    <n v="0"/>
    <n v="55000"/>
    <n v="0"/>
    <n v="22606.5"/>
    <n v="32393.5"/>
    <n v="8680"/>
    <x v="49"/>
    <x v="12"/>
  </r>
  <r>
    <x v="0"/>
    <s v="-"/>
    <x v="49"/>
    <x v="0"/>
    <s v="23"/>
    <s v="101"/>
    <s v="249"/>
    <s v=""/>
    <n v="4375"/>
    <s v="Recreation Fees"/>
    <n v="15000"/>
    <n v="0"/>
    <n v="15000"/>
    <n v="0"/>
    <n v="580.5"/>
    <n v="14419.5"/>
    <n v="182.5"/>
    <x v="49"/>
    <x v="12"/>
  </r>
  <r>
    <x v="0"/>
    <s v="-"/>
    <x v="49"/>
    <x v="0"/>
    <s v="23"/>
    <s v="101"/>
    <s v="249"/>
    <s v=""/>
    <n v="4535"/>
    <s v="Misc Rev "/>
    <n v="0"/>
    <n v="0"/>
    <n v="0"/>
    <n v="0"/>
    <n v="15555.08"/>
    <n v="-15555.08"/>
    <n v="0"/>
    <x v="49"/>
    <x v="12"/>
  </r>
  <r>
    <x v="0"/>
    <s v="-"/>
    <x v="49"/>
    <x v="0"/>
    <s v="23"/>
    <s v="101"/>
    <s v="249"/>
    <s v=""/>
    <s v="4875_000"/>
    <s v="Grant  Proceeds"/>
    <n v="30000"/>
    <n v="0"/>
    <n v="30000"/>
    <n v="0"/>
    <n v="7221.95"/>
    <n v="22778.05"/>
    <n v="0"/>
    <x v="49"/>
    <x v="12"/>
  </r>
  <r>
    <x v="0"/>
    <s v="-"/>
    <x v="49"/>
    <x v="0"/>
    <s v="23"/>
    <s v="101"/>
    <s v="249"/>
    <s v=""/>
    <n v="4950"/>
    <s v="Donations"/>
    <n v="25000"/>
    <n v="0"/>
    <n v="25000"/>
    <n v="0"/>
    <n v="7156.33"/>
    <n v="17843.669999999998"/>
    <n v="633.61"/>
    <x v="49"/>
    <x v="12"/>
  </r>
  <r>
    <x v="0"/>
    <s v="-"/>
    <x v="49"/>
    <x v="0"/>
    <s v="23"/>
    <s v="101"/>
    <s v="249"/>
    <s v=""/>
    <s v="4990_138"/>
    <s v="Interfund Transfer Proceeds Champlain Sr Center"/>
    <n v="40000"/>
    <n v="0"/>
    <n v="40000"/>
    <n v="0"/>
    <n v="40000"/>
    <n v="0"/>
    <n v="0"/>
    <x v="49"/>
    <x v="12"/>
  </r>
  <r>
    <x v="0"/>
    <s v="-"/>
    <x v="50"/>
    <x v="0"/>
    <s v="23"/>
    <s v="101"/>
    <s v="249"/>
    <s v="140 "/>
    <n v="4950"/>
    <s v="Donations"/>
    <n v="0"/>
    <n v="0"/>
    <n v="0"/>
    <n v="0"/>
    <n v="4676.8"/>
    <n v="-4676.8"/>
    <n v="0"/>
    <x v="50"/>
    <x v="12"/>
  </r>
  <r>
    <x v="0"/>
    <s v="-"/>
    <x v="51"/>
    <x v="0"/>
    <s v="23"/>
    <s v="101"/>
    <s v="249"/>
    <s v="141 "/>
    <n v="4375"/>
    <s v="Recreation Fees"/>
    <n v="0"/>
    <n v="0"/>
    <n v="0"/>
    <n v="0"/>
    <n v="66"/>
    <n v="-66"/>
    <n v="0"/>
    <x v="51"/>
    <x v="12"/>
  </r>
  <r>
    <x v="0"/>
    <s v="-"/>
    <x v="52"/>
    <x v="0"/>
    <s v="23"/>
    <s v="101"/>
    <s v="249"/>
    <s v="142 "/>
    <n v="4275"/>
    <s v="Rent &amp; Lease"/>
    <n v="0"/>
    <n v="0"/>
    <n v="0"/>
    <n v="0"/>
    <n v="31583"/>
    <n v="-31583"/>
    <n v="0"/>
    <x v="52"/>
    <x v="12"/>
  </r>
  <r>
    <x v="0"/>
    <s v="-"/>
    <x v="52"/>
    <x v="0"/>
    <s v="23"/>
    <s v="101"/>
    <s v="249"/>
    <s v="142 "/>
    <n v="4375"/>
    <s v="Recreation Fees"/>
    <n v="0"/>
    <n v="0"/>
    <n v="0"/>
    <n v="0"/>
    <n v="1627.5"/>
    <n v="-1627.5"/>
    <n v="-80"/>
    <x v="52"/>
    <x v="12"/>
  </r>
  <r>
    <x v="0"/>
    <s v="-"/>
    <x v="52"/>
    <x v="0"/>
    <s v="23"/>
    <s v="101"/>
    <s v="249"/>
    <s v="142 "/>
    <n v="4950"/>
    <s v="Donations"/>
    <n v="0"/>
    <n v="0"/>
    <n v="0"/>
    <n v="0"/>
    <n v="960"/>
    <n v="-960"/>
    <n v="0"/>
    <x v="52"/>
    <x v="12"/>
  </r>
  <r>
    <x v="0"/>
    <s v="-"/>
    <x v="53"/>
    <x v="0"/>
    <s v="23"/>
    <s v="102"/>
    <s v="246"/>
    <s v=""/>
    <n v="4300"/>
    <s v="Parks Event Rental"/>
    <n v="115000"/>
    <n v="0"/>
    <n v="115000"/>
    <n v="0"/>
    <n v="75149"/>
    <n v="39851"/>
    <n v="1000"/>
    <x v="53"/>
    <x v="12"/>
  </r>
  <r>
    <x v="0"/>
    <s v="-"/>
    <x v="54"/>
    <x v="0"/>
    <s v="23"/>
    <s v="102"/>
    <s v="257"/>
    <s v=""/>
    <n v="4295"/>
    <s v="Parking Fees"/>
    <n v="122000"/>
    <n v="0"/>
    <n v="122000"/>
    <n v="0"/>
    <n v="78926.5"/>
    <n v="43073.5"/>
    <n v="10173.5"/>
    <x v="54"/>
    <x v="12"/>
  </r>
  <r>
    <x v="0"/>
    <s v="-"/>
    <x v="54"/>
    <x v="0"/>
    <s v="23"/>
    <s v="102"/>
    <s v="257"/>
    <s v=""/>
    <s v="4390_100"/>
    <s v="Concessions Taxable"/>
    <n v="27000"/>
    <n v="0"/>
    <n v="27000"/>
    <n v="0"/>
    <n v="31650.400000000001"/>
    <n v="-4650.4000000000015"/>
    <n v="2714"/>
    <x v="54"/>
    <x v="12"/>
  </r>
  <r>
    <x v="0"/>
    <s v="-"/>
    <x v="54"/>
    <x v="0"/>
    <s v="23"/>
    <s v="102"/>
    <s v="257"/>
    <s v=""/>
    <s v="4390_110"/>
    <s v="Concessions Non-Taxable"/>
    <n v="0"/>
    <n v="0"/>
    <n v="0"/>
    <n v="0"/>
    <n v="864.73"/>
    <n v="-864.73"/>
    <n v="69"/>
    <x v="54"/>
    <x v="12"/>
  </r>
  <r>
    <x v="0"/>
    <s v="-"/>
    <x v="54"/>
    <x v="0"/>
    <s v="23"/>
    <s v="102"/>
    <s v="257"/>
    <s v=""/>
    <n v="4400"/>
    <s v="Campsite Revenues"/>
    <n v="510000"/>
    <n v="0"/>
    <n v="510000"/>
    <n v="0"/>
    <n v="525123.44999999995"/>
    <n v="-15123.449999999953"/>
    <n v="38176"/>
    <x v="54"/>
    <x v="12"/>
  </r>
  <r>
    <x v="0"/>
    <s v="-"/>
    <x v="54"/>
    <x v="0"/>
    <s v="23"/>
    <s v="102"/>
    <s v="257"/>
    <s v=""/>
    <n v="4470"/>
    <s v="Rent Buildings"/>
    <n v="5000"/>
    <n v="0"/>
    <n v="5000"/>
    <n v="0"/>
    <n v="10230"/>
    <n v="-5230"/>
    <n v="1120"/>
    <x v="54"/>
    <x v="12"/>
  </r>
  <r>
    <x v="0"/>
    <s v="-"/>
    <x v="54"/>
    <x v="0"/>
    <s v="23"/>
    <s v="102"/>
    <s v="257"/>
    <s v=""/>
    <s v="4600_120"/>
    <s v="Fees For Services Culture &amp; Recreation"/>
    <n v="9000"/>
    <n v="0"/>
    <n v="9000"/>
    <n v="0"/>
    <n v="5565.75"/>
    <n v="3434.25"/>
    <n v="365"/>
    <x v="54"/>
    <x v="12"/>
  </r>
  <r>
    <x v="0"/>
    <s v="-"/>
    <x v="54"/>
    <x v="0"/>
    <s v="23"/>
    <s v="102"/>
    <s v="257"/>
    <s v=""/>
    <n v="4720"/>
    <s v="Use of Fund Balance"/>
    <n v="18500"/>
    <n v="0"/>
    <n v="18500"/>
    <n v="0"/>
    <n v="0"/>
    <n v="18500"/>
    <n v="0"/>
    <x v="54"/>
    <x v="12"/>
  </r>
  <r>
    <x v="0"/>
    <s v="-"/>
    <x v="54"/>
    <x v="0"/>
    <s v="23"/>
    <s v="102"/>
    <s v="257"/>
    <s v=""/>
    <n v="4850"/>
    <s v="Cash Over "/>
    <n v="0"/>
    <n v="0"/>
    <n v="0"/>
    <n v="0"/>
    <n v="5.68"/>
    <n v="-5.68"/>
    <n v="0"/>
    <x v="54"/>
    <x v="12"/>
  </r>
  <r>
    <x v="0"/>
    <s v="-"/>
    <x v="55"/>
    <x v="0"/>
    <s v="23"/>
    <s v="102"/>
    <s v="258"/>
    <s v=""/>
    <n v="4295"/>
    <s v="Parking Fees"/>
    <n v="355000"/>
    <n v="0"/>
    <n v="355000"/>
    <n v="0"/>
    <n v="408333.9"/>
    <n v="-53333.900000000023"/>
    <n v="29525.75"/>
    <x v="55"/>
    <x v="12"/>
  </r>
  <r>
    <x v="0"/>
    <s v="-"/>
    <x v="55"/>
    <x v="0"/>
    <s v="23"/>
    <s v="102"/>
    <s v="258"/>
    <s v=""/>
    <s v="4390_100"/>
    <s v="Concessions Taxable"/>
    <n v="190000"/>
    <n v="0"/>
    <n v="190000"/>
    <n v="0"/>
    <n v="143126.57"/>
    <n v="46873.43"/>
    <n v="695"/>
    <x v="55"/>
    <x v="12"/>
  </r>
  <r>
    <x v="0"/>
    <s v="-"/>
    <x v="55"/>
    <x v="0"/>
    <s v="23"/>
    <s v="102"/>
    <s v="258"/>
    <s v=""/>
    <s v="4415_100"/>
    <s v="Boat Rental Slips Commercial"/>
    <n v="687000"/>
    <n v="0"/>
    <n v="687000"/>
    <n v="0"/>
    <n v="638890.64"/>
    <n v="48109.359999999986"/>
    <n v="12428"/>
    <x v="55"/>
    <x v="12"/>
  </r>
  <r>
    <x v="0"/>
    <s v="-"/>
    <x v="55"/>
    <x v="0"/>
    <s v="23"/>
    <s v="102"/>
    <s v="258"/>
    <s v=""/>
    <n v="4470"/>
    <s v="Rent Buildings"/>
    <n v="38000"/>
    <n v="0"/>
    <n v="38000"/>
    <n v="0"/>
    <n v="35695"/>
    <n v="2305"/>
    <n v="3290"/>
    <x v="55"/>
    <x v="12"/>
  </r>
  <r>
    <x v="0"/>
    <s v="-"/>
    <x v="55"/>
    <x v="0"/>
    <s v="23"/>
    <s v="102"/>
    <s v="258"/>
    <s v=""/>
    <s v="4600_120"/>
    <s v="Fees For Services Culture &amp; Recreation"/>
    <n v="15000"/>
    <n v="0"/>
    <n v="15000"/>
    <n v="0"/>
    <n v="10640.65"/>
    <n v="4359.3500000000004"/>
    <n v="381.25"/>
    <x v="55"/>
    <x v="12"/>
  </r>
  <r>
    <x v="0"/>
    <s v="-"/>
    <x v="55"/>
    <x v="0"/>
    <s v="23"/>
    <s v="102"/>
    <s v="258"/>
    <s v=""/>
    <n v="4850"/>
    <s v="Cash Over "/>
    <n v="0"/>
    <n v="0"/>
    <n v="0"/>
    <n v="0"/>
    <n v="130"/>
    <n v="-130"/>
    <n v="0"/>
    <x v="55"/>
    <x v="12"/>
  </r>
  <r>
    <x v="0"/>
    <s v="-"/>
    <x v="56"/>
    <x v="0"/>
    <s v="23"/>
    <s v="103"/>
    <s v="255"/>
    <s v=""/>
    <n v="4275"/>
    <s v="Rent &amp; Lease"/>
    <n v="420000"/>
    <n v="0"/>
    <n v="420000"/>
    <n v="0"/>
    <n v="393079.37"/>
    <n v="26920.63"/>
    <n v="35966.69"/>
    <x v="56"/>
    <x v="12"/>
  </r>
  <r>
    <x v="0"/>
    <s v="-"/>
    <x v="56"/>
    <x v="0"/>
    <s v="23"/>
    <s v="103"/>
    <s v="255"/>
    <s v=""/>
    <n v="4375"/>
    <s v="Recreation Fees"/>
    <n v="125000"/>
    <n v="7000"/>
    <n v="132000"/>
    <n v="0"/>
    <n v="51361.25"/>
    <n v="80638.75"/>
    <n v="1872.5"/>
    <x v="56"/>
    <x v="12"/>
  </r>
  <r>
    <x v="0"/>
    <s v="-"/>
    <x v="56"/>
    <x v="0"/>
    <s v="23"/>
    <s v="103"/>
    <s v="255"/>
    <s v=""/>
    <s v="4390_110"/>
    <s v="Concessions Non-Taxable"/>
    <n v="3000"/>
    <n v="0"/>
    <n v="3000"/>
    <n v="0"/>
    <n v="1464.45"/>
    <n v="1535.55"/>
    <n v="0"/>
    <x v="56"/>
    <x v="12"/>
  </r>
  <r>
    <x v="0"/>
    <s v="-"/>
    <x v="56"/>
    <x v="0"/>
    <s v="23"/>
    <s v="103"/>
    <s v="255"/>
    <s v=""/>
    <s v="4405_100"/>
    <s v="Pro Shop Sales Taxable"/>
    <n v="4500"/>
    <n v="0"/>
    <n v="4500"/>
    <n v="0"/>
    <n v="13799.34"/>
    <n v="-9299.34"/>
    <n v="109.69"/>
    <x v="56"/>
    <x v="12"/>
  </r>
  <r>
    <x v="0"/>
    <s v="-"/>
    <x v="56"/>
    <x v="0"/>
    <s v="23"/>
    <s v="103"/>
    <s v="255"/>
    <s v=""/>
    <s v="4405_110"/>
    <s v="Pro Shop Sales Non-Taxable"/>
    <n v="10000"/>
    <n v="0"/>
    <n v="10000"/>
    <n v="0"/>
    <n v="2731.15"/>
    <n v="7268.85"/>
    <n v="10.98"/>
    <x v="56"/>
    <x v="12"/>
  </r>
  <r>
    <x v="0"/>
    <s v="-"/>
    <x v="56"/>
    <x v="0"/>
    <s v="23"/>
    <s v="103"/>
    <s v="255"/>
    <s v=""/>
    <n v="4420"/>
    <s v="Public Skating"/>
    <n v="16000"/>
    <n v="885"/>
    <n v="16885"/>
    <n v="0"/>
    <n v="17657.78"/>
    <n v="-772.78"/>
    <n v="401"/>
    <x v="56"/>
    <x v="12"/>
  </r>
  <r>
    <x v="0"/>
    <s v="-"/>
    <x v="56"/>
    <x v="0"/>
    <s v="23"/>
    <s v="103"/>
    <s v="255"/>
    <s v=""/>
    <n v="4470"/>
    <s v="Rent Buildings"/>
    <n v="0"/>
    <n v="0"/>
    <n v="0"/>
    <n v="0"/>
    <n v="0"/>
    <n v="0"/>
    <n v="0"/>
    <x v="56"/>
    <x v="12"/>
  </r>
  <r>
    <x v="0"/>
    <s v="-"/>
    <x v="56"/>
    <x v="0"/>
    <s v="23"/>
    <s v="103"/>
    <s v="255"/>
    <s v=""/>
    <s v="4600_120"/>
    <s v="Fees For Services Culture &amp; Recreation"/>
    <n v="12000"/>
    <n v="0"/>
    <n v="12000"/>
    <n v="0"/>
    <n v="13912.75"/>
    <n v="-1912.75"/>
    <n v="7533"/>
    <x v="56"/>
    <x v="12"/>
  </r>
  <r>
    <x v="0"/>
    <s v="-"/>
    <x v="56"/>
    <x v="0"/>
    <s v="23"/>
    <s v="103"/>
    <s v="255"/>
    <s v=""/>
    <n v="4850"/>
    <s v="Cash Over "/>
    <n v="0"/>
    <n v="0"/>
    <n v="0"/>
    <n v="0"/>
    <n v="-57.96"/>
    <n v="57.96"/>
    <n v="11.9"/>
    <x v="56"/>
    <x v="12"/>
  </r>
  <r>
    <x v="0"/>
    <s v="-"/>
    <x v="57"/>
    <x v="0"/>
    <s v="23"/>
    <s v="103"/>
    <s v="255"/>
    <s v="112 "/>
    <n v="4375"/>
    <s v="Recreation Fees"/>
    <n v="0"/>
    <n v="0"/>
    <n v="0"/>
    <n v="0"/>
    <n v="18999.5"/>
    <n v="-18999.5"/>
    <n v="0"/>
    <x v="57"/>
    <x v="12"/>
  </r>
  <r>
    <x v="0"/>
    <s v="-"/>
    <x v="58"/>
    <x v="0"/>
    <s v="23"/>
    <s v="103"/>
    <s v="255"/>
    <s v="113 "/>
    <n v="4375"/>
    <s v="Recreation Fees"/>
    <n v="0"/>
    <n v="0"/>
    <n v="0"/>
    <n v="0"/>
    <n v="10168.5"/>
    <n v="-10168.5"/>
    <n v="0"/>
    <x v="58"/>
    <x v="12"/>
  </r>
  <r>
    <x v="0"/>
    <s v="-"/>
    <x v="59"/>
    <x v="0"/>
    <s v="23"/>
    <s v="103"/>
    <s v="255"/>
    <s v="115 "/>
    <n v="4375"/>
    <s v="Recreation Fees"/>
    <n v="0"/>
    <n v="0"/>
    <n v="0"/>
    <n v="0"/>
    <n v="8206.5"/>
    <n v="-8206.5"/>
    <n v="0"/>
    <x v="59"/>
    <x v="12"/>
  </r>
  <r>
    <x v="0"/>
    <s v="-"/>
    <x v="60"/>
    <x v="0"/>
    <s v="23"/>
    <s v="103"/>
    <s v="255"/>
    <s v="116 "/>
    <n v="4375"/>
    <s v="Recreation Fees"/>
    <n v="0"/>
    <n v="0"/>
    <n v="0"/>
    <n v="0"/>
    <n v="19281.75"/>
    <n v="-19281.75"/>
    <n v="0"/>
    <x v="60"/>
    <x v="12"/>
  </r>
  <r>
    <x v="0"/>
    <s v="-"/>
    <x v="61"/>
    <x v="0"/>
    <s v="23"/>
    <s v="103"/>
    <s v="255"/>
    <s v="130 "/>
    <n v="4375"/>
    <s v="Recreation Fees"/>
    <n v="0"/>
    <n v="0"/>
    <n v="0"/>
    <n v="0"/>
    <n v="16974"/>
    <n v="-16974"/>
    <n v="0"/>
    <x v="61"/>
    <x v="12"/>
  </r>
  <r>
    <x v="0"/>
    <s v="-"/>
    <x v="62"/>
    <x v="0"/>
    <s v="23"/>
    <s v="103"/>
    <s v="255"/>
    <s v="150 "/>
    <n v="4375"/>
    <s v="Recreation Fees"/>
    <n v="0"/>
    <n v="0"/>
    <n v="0"/>
    <n v="0"/>
    <n v="7620.02"/>
    <n v="-7620.02"/>
    <n v="0"/>
    <x v="62"/>
    <x v="12"/>
  </r>
  <r>
    <x v="0"/>
    <s v="-"/>
    <x v="63"/>
    <x v="0"/>
    <s v="23"/>
    <s v="103"/>
    <s v="258"/>
    <s v=""/>
    <n v="4375"/>
    <s v="Recreation Fees"/>
    <n v="0"/>
    <n v="0"/>
    <n v="0"/>
    <n v="0"/>
    <n v="880"/>
    <n v="-880"/>
    <n v="0"/>
    <x v="63"/>
    <x v="12"/>
  </r>
  <r>
    <x v="0"/>
    <s v="-"/>
    <x v="64"/>
    <x v="0"/>
    <s v="23"/>
    <s v="103"/>
    <s v="259"/>
    <s v=""/>
    <n v="4275"/>
    <s v="Rent &amp; Lease"/>
    <n v="75000"/>
    <n v="0"/>
    <n v="75000"/>
    <n v="0"/>
    <n v="67615.25"/>
    <n v="7384.75"/>
    <n v="12964.91"/>
    <x v="64"/>
    <x v="12"/>
  </r>
  <r>
    <x v="0"/>
    <s v="-"/>
    <x v="64"/>
    <x v="0"/>
    <s v="23"/>
    <s v="103"/>
    <s v="259"/>
    <s v=""/>
    <n v="4375"/>
    <s v="Recreation Fees"/>
    <n v="65000"/>
    <n v="10000"/>
    <n v="75000"/>
    <n v="0"/>
    <n v="40541.75"/>
    <n v="34458.25"/>
    <n v="5049"/>
    <x v="64"/>
    <x v="12"/>
  </r>
  <r>
    <x v="0"/>
    <s v="-"/>
    <x v="64"/>
    <x v="0"/>
    <s v="23"/>
    <s v="103"/>
    <s v="259"/>
    <s v=""/>
    <s v="4875_000"/>
    <s v="Grant  Proceeds"/>
    <n v="0"/>
    <n v="0"/>
    <n v="0"/>
    <n v="0"/>
    <n v="0"/>
    <n v="0"/>
    <n v="0"/>
    <x v="64"/>
    <x v="12"/>
  </r>
  <r>
    <x v="0"/>
    <s v="-"/>
    <x v="65"/>
    <x v="0"/>
    <s v="23"/>
    <s v="103"/>
    <s v="259"/>
    <s v="112 "/>
    <n v="4375"/>
    <s v="Recreation Fees"/>
    <n v="0"/>
    <n v="0"/>
    <n v="0"/>
    <n v="0"/>
    <n v="4089"/>
    <n v="-4089"/>
    <n v="0"/>
    <x v="65"/>
    <x v="12"/>
  </r>
  <r>
    <x v="0"/>
    <s v="-"/>
    <x v="66"/>
    <x v="0"/>
    <s v="23"/>
    <s v="103"/>
    <s v="259"/>
    <s v="113 "/>
    <n v="4375"/>
    <s v="Recreation Fees"/>
    <n v="0"/>
    <n v="0"/>
    <n v="0"/>
    <n v="0"/>
    <n v="28019.5"/>
    <n v="-28019.5"/>
    <n v="0"/>
    <x v="66"/>
    <x v="12"/>
  </r>
  <r>
    <x v="0"/>
    <s v="-"/>
    <x v="67"/>
    <x v="0"/>
    <s v="23"/>
    <s v="103"/>
    <s v="259"/>
    <s v="114 "/>
    <n v="4375"/>
    <s v="Recreation Fees"/>
    <n v="0"/>
    <n v="0"/>
    <n v="0"/>
    <n v="0"/>
    <n v="6855"/>
    <n v="-6855"/>
    <n v="0"/>
    <x v="67"/>
    <x v="12"/>
  </r>
  <r>
    <x v="0"/>
    <s v="-"/>
    <x v="68"/>
    <x v="0"/>
    <s v="23"/>
    <s v="103"/>
    <s v="259"/>
    <s v="115 "/>
    <n v="4375"/>
    <s v="Recreation Fees"/>
    <n v="0"/>
    <n v="0"/>
    <n v="0"/>
    <n v="0"/>
    <n v="110"/>
    <n v="-110"/>
    <n v="0"/>
    <x v="68"/>
    <x v="12"/>
  </r>
  <r>
    <x v="0"/>
    <s v="-"/>
    <x v="69"/>
    <x v="0"/>
    <s v="23"/>
    <s v="103"/>
    <s v="259"/>
    <s v="116 "/>
    <n v="4375"/>
    <s v="Recreation Fees"/>
    <n v="0"/>
    <n v="0"/>
    <n v="0"/>
    <n v="0"/>
    <n v="4765"/>
    <n v="-4765"/>
    <n v="0"/>
    <x v="69"/>
    <x v="12"/>
  </r>
  <r>
    <x v="0"/>
    <s v="-"/>
    <x v="70"/>
    <x v="0"/>
    <s v="23"/>
    <s v="103"/>
    <s v="259"/>
    <s v="150 "/>
    <n v="4375"/>
    <s v="Recreation Fees"/>
    <n v="0"/>
    <n v="0"/>
    <n v="0"/>
    <n v="0"/>
    <n v="10"/>
    <n v="-10"/>
    <n v="0"/>
    <x v="70"/>
    <x v="12"/>
  </r>
  <r>
    <x v="0"/>
    <s v="-"/>
    <x v="71"/>
    <x v="0"/>
    <s v="23"/>
    <s v="104"/>
    <s v="256"/>
    <s v=""/>
    <n v="4275"/>
    <s v="Rent &amp; Lease"/>
    <n v="0"/>
    <n v="0"/>
    <n v="0"/>
    <n v="0"/>
    <n v="0"/>
    <n v="0"/>
    <n v="0"/>
    <x v="71"/>
    <x v="12"/>
  </r>
  <r>
    <x v="0"/>
    <s v="-"/>
    <x v="72"/>
    <x v="0"/>
    <s v="23"/>
    <s v="104"/>
    <s v="260"/>
    <s v=""/>
    <s v="4600_112"/>
    <s v="Fees For Services Capital Projects"/>
    <n v="0"/>
    <n v="0"/>
    <n v="0"/>
    <n v="0"/>
    <n v="0"/>
    <n v="0"/>
    <n v="0"/>
    <x v="72"/>
    <x v="12"/>
  </r>
  <r>
    <x v="0"/>
    <s v="-"/>
    <x v="73"/>
    <x v="0"/>
    <s v="23"/>
    <s v="104"/>
    <s v="261"/>
    <s v=""/>
    <s v="4825_145"/>
    <s v="Interdepartmental Facility Charges"/>
    <n v="82105"/>
    <n v="0"/>
    <n v="82105"/>
    <n v="0"/>
    <n v="75262"/>
    <n v="6843"/>
    <n v="6842"/>
    <x v="73"/>
    <x v="12"/>
  </r>
  <r>
    <x v="0"/>
    <s v="-"/>
    <x v="74"/>
    <x v="0"/>
    <s v="27"/>
    <s v="000"/>
    <s v="000"/>
    <s v=""/>
    <s v="4600_120"/>
    <s v="Fees For Services Culture &amp; Recreation"/>
    <n v="2500"/>
    <n v="3500"/>
    <n v="6000"/>
    <n v="0"/>
    <n v="0"/>
    <n v="6000"/>
    <n v="0"/>
    <x v="74"/>
    <x v="13"/>
  </r>
  <r>
    <x v="0"/>
    <s v="-"/>
    <x v="74"/>
    <x v="0"/>
    <s v="27"/>
    <s v="000"/>
    <s v="000"/>
    <s v=""/>
    <s v="4950_123"/>
    <s v="Donations General"/>
    <n v="0"/>
    <n v="0"/>
    <n v="0"/>
    <n v="0"/>
    <n v="0"/>
    <n v="0"/>
    <n v="0"/>
    <x v="74"/>
    <x v="13"/>
  </r>
  <r>
    <x v="0"/>
    <s v="-"/>
    <x v="75"/>
    <x v="0"/>
    <s v="27"/>
    <s v="000"/>
    <s v="051"/>
    <s v=""/>
    <n v="4330"/>
    <s v="Foundations"/>
    <n v="140000"/>
    <n v="0"/>
    <n v="140000"/>
    <n v="0"/>
    <n v="140500"/>
    <n v="-500"/>
    <n v="0"/>
    <x v="75"/>
    <x v="13"/>
  </r>
  <r>
    <x v="0"/>
    <s v="-"/>
    <x v="75"/>
    <x v="0"/>
    <s v="27"/>
    <s v="000"/>
    <s v="051"/>
    <s v=""/>
    <s v="4875_100"/>
    <s v="Grant  Federal Operating Direct"/>
    <n v="0"/>
    <n v="0"/>
    <n v="0"/>
    <n v="0"/>
    <n v="162"/>
    <n v="-162"/>
    <n v="0"/>
    <x v="75"/>
    <x v="13"/>
  </r>
  <r>
    <x v="0"/>
    <s v="-"/>
    <x v="75"/>
    <x v="0"/>
    <s v="27"/>
    <s v="000"/>
    <s v="051"/>
    <s v=""/>
    <s v="4875_140"/>
    <s v="Grant  State Operating"/>
    <n v="20000"/>
    <n v="0"/>
    <n v="20000"/>
    <n v="0"/>
    <n v="21700"/>
    <n v="-1700"/>
    <n v="0"/>
    <x v="75"/>
    <x v="13"/>
  </r>
  <r>
    <x v="0"/>
    <s v="-"/>
    <x v="75"/>
    <x v="0"/>
    <s v="27"/>
    <s v="000"/>
    <s v="051"/>
    <s v=""/>
    <s v="4950_115"/>
    <s v="Donations Corporate"/>
    <n v="25000"/>
    <n v="0"/>
    <n v="25000"/>
    <n v="0"/>
    <n v="38229.25"/>
    <n v="-13229.25"/>
    <n v="87"/>
    <x v="75"/>
    <x v="13"/>
  </r>
  <r>
    <x v="0"/>
    <s v="-"/>
    <x v="75"/>
    <x v="0"/>
    <s v="27"/>
    <s v="000"/>
    <s v="051"/>
    <s v=""/>
    <s v="4950_120"/>
    <s v="Donations Board"/>
    <n v="95000"/>
    <n v="0"/>
    <n v="95000"/>
    <n v="0"/>
    <n v="20723.5"/>
    <n v="74276.5"/>
    <n v="25"/>
    <x v="75"/>
    <x v="13"/>
  </r>
  <r>
    <x v="0"/>
    <s v="-"/>
    <x v="75"/>
    <x v="0"/>
    <s v="27"/>
    <s v="000"/>
    <s v="051"/>
    <s v=""/>
    <s v="4950_123"/>
    <s v="Donations General"/>
    <n v="20000"/>
    <n v="0"/>
    <n v="20000"/>
    <n v="0"/>
    <n v="19302.400000000001"/>
    <n v="697.6"/>
    <n v="1535.69"/>
    <x v="75"/>
    <x v="13"/>
  </r>
  <r>
    <x v="0"/>
    <s v="-"/>
    <x v="75"/>
    <x v="0"/>
    <s v="27"/>
    <s v="000"/>
    <s v="051"/>
    <s v=""/>
    <s v="4950_125"/>
    <s v="Donations Major Gifts"/>
    <n v="257500"/>
    <n v="-37500"/>
    <n v="220000"/>
    <n v="0"/>
    <n v="123012.24"/>
    <n v="96987.76"/>
    <n v="6000"/>
    <x v="75"/>
    <x v="13"/>
  </r>
  <r>
    <x v="0"/>
    <s v="-"/>
    <x v="75"/>
    <x v="0"/>
    <s v="27"/>
    <s v="000"/>
    <s v="051"/>
    <s v=""/>
    <s v="4950_130"/>
    <s v="Donations Special Events"/>
    <n v="50000"/>
    <n v="0"/>
    <n v="50000"/>
    <n v="0"/>
    <n v="18271.95"/>
    <n v="31728.05"/>
    <n v="300"/>
    <x v="75"/>
    <x v="13"/>
  </r>
  <r>
    <x v="0"/>
    <s v="-"/>
    <x v="75"/>
    <x v="0"/>
    <s v="27"/>
    <s v="000"/>
    <s v="051"/>
    <s v=""/>
    <n v="4953"/>
    <s v="Memberships"/>
    <n v="10000"/>
    <n v="0"/>
    <n v="10000"/>
    <n v="0"/>
    <n v="10175"/>
    <n v="-175"/>
    <n v="450"/>
    <x v="75"/>
    <x v="13"/>
  </r>
  <r>
    <x v="0"/>
    <s v="-"/>
    <x v="76"/>
    <x v="0"/>
    <s v="27"/>
    <s v="175"/>
    <s v=""/>
    <s v=""/>
    <n v="4275"/>
    <s v="Rent &amp; Lease"/>
    <n v="9500"/>
    <n v="0"/>
    <n v="9500"/>
    <n v="0"/>
    <n v="20508.54"/>
    <n v="-11008.54"/>
    <n v="4568.96"/>
    <x v="76"/>
    <x v="13"/>
  </r>
  <r>
    <x v="0"/>
    <s v="-"/>
    <x v="76"/>
    <x v="0"/>
    <s v="27"/>
    <s v="175"/>
    <s v=""/>
    <s v=""/>
    <n v="4330"/>
    <s v="Foundations"/>
    <n v="0"/>
    <n v="0"/>
    <n v="0"/>
    <n v="0"/>
    <n v="850"/>
    <n v="-850"/>
    <n v="0"/>
    <x v="76"/>
    <x v="13"/>
  </r>
  <r>
    <x v="0"/>
    <s v="-"/>
    <x v="76"/>
    <x v="0"/>
    <s v="27"/>
    <s v="175"/>
    <s v=""/>
    <s v=""/>
    <n v="4395"/>
    <s v="Art Sales"/>
    <n v="177000"/>
    <n v="51200"/>
    <n v="228200"/>
    <n v="0"/>
    <n v="182401.89"/>
    <n v="45798.11"/>
    <n v="400"/>
    <x v="76"/>
    <x v="13"/>
  </r>
  <r>
    <x v="0"/>
    <s v="-"/>
    <x v="76"/>
    <x v="0"/>
    <s v="27"/>
    <s v="175"/>
    <s v=""/>
    <s v=""/>
    <s v="4600_120"/>
    <s v="Fees For Services Culture &amp; Recreation"/>
    <n v="43825"/>
    <n v="0"/>
    <n v="43825"/>
    <n v="0"/>
    <n v="34049.550000000003"/>
    <n v="9775.4500000000007"/>
    <n v="7430.5"/>
    <x v="76"/>
    <x v="13"/>
  </r>
  <r>
    <x v="0"/>
    <s v="-"/>
    <x v="76"/>
    <x v="0"/>
    <s v="27"/>
    <s v="175"/>
    <s v=""/>
    <s v=""/>
    <s v="4950_115"/>
    <s v="Donations Corporate"/>
    <n v="0"/>
    <n v="0"/>
    <n v="0"/>
    <n v="0"/>
    <n v="2051.0700000000002"/>
    <n v="-2051.0700000000002"/>
    <n v="0"/>
    <x v="76"/>
    <x v="13"/>
  </r>
  <r>
    <x v="0"/>
    <s v="-"/>
    <x v="76"/>
    <x v="0"/>
    <s v="27"/>
    <s v="175"/>
    <s v=""/>
    <s v=""/>
    <s v="4950_123"/>
    <s v="Donations General"/>
    <n v="1500"/>
    <n v="0"/>
    <n v="1500"/>
    <n v="0"/>
    <n v="0"/>
    <n v="1500"/>
    <n v="0"/>
    <x v="76"/>
    <x v="13"/>
  </r>
  <r>
    <x v="0"/>
    <s v="-"/>
    <x v="77"/>
    <x v="0"/>
    <s v="27"/>
    <s v="176"/>
    <s v="055"/>
    <s v=""/>
    <n v="4275"/>
    <s v="Rent &amp; Lease"/>
    <n v="0"/>
    <n v="0"/>
    <n v="0"/>
    <n v="0"/>
    <n v="255"/>
    <n v="-255"/>
    <n v="0"/>
    <x v="77"/>
    <x v="13"/>
  </r>
  <r>
    <x v="0"/>
    <s v="-"/>
    <x v="77"/>
    <x v="0"/>
    <s v="27"/>
    <s v="176"/>
    <s v="055"/>
    <s v=""/>
    <n v="4397"/>
    <s v="Class Registration"/>
    <n v="0"/>
    <n v="0"/>
    <n v="0"/>
    <n v="0"/>
    <n v="-88"/>
    <n v="88"/>
    <n v="0"/>
    <x v="77"/>
    <x v="13"/>
  </r>
  <r>
    <x v="0"/>
    <s v="-"/>
    <x v="78"/>
    <x v="0"/>
    <s v="27"/>
    <s v="176"/>
    <s v="056"/>
    <s v=""/>
    <n v="4397"/>
    <s v="Class Registration"/>
    <n v="0"/>
    <n v="0"/>
    <n v="0"/>
    <n v="0"/>
    <n v="167.16"/>
    <n v="-167.16"/>
    <n v="0"/>
    <x v="78"/>
    <x v="13"/>
  </r>
  <r>
    <x v="0"/>
    <s v="-"/>
    <x v="79"/>
    <x v="0"/>
    <s v="27"/>
    <s v="176"/>
    <s v="058"/>
    <s v=""/>
    <n v="4275"/>
    <s v="Rent &amp; Lease"/>
    <n v="50000"/>
    <n v="0"/>
    <n v="50000"/>
    <n v="0"/>
    <n v="47176.05"/>
    <n v="2823.95"/>
    <n v="3557"/>
    <x v="79"/>
    <x v="13"/>
  </r>
  <r>
    <x v="0"/>
    <s v="-"/>
    <x v="79"/>
    <x v="0"/>
    <s v="27"/>
    <s v="176"/>
    <s v="058"/>
    <s v=""/>
    <n v="4395"/>
    <s v="Art Sales"/>
    <n v="15000"/>
    <n v="0"/>
    <n v="15000"/>
    <n v="0"/>
    <n v="13514.67"/>
    <n v="1485.33"/>
    <n v="1714.88"/>
    <x v="79"/>
    <x v="13"/>
  </r>
  <r>
    <x v="0"/>
    <s v="-"/>
    <x v="79"/>
    <x v="0"/>
    <s v="27"/>
    <s v="176"/>
    <s v="058"/>
    <s v=""/>
    <n v="4397"/>
    <s v="Class Registration"/>
    <n v="195000"/>
    <n v="0"/>
    <n v="195000"/>
    <n v="0"/>
    <n v="217758.51"/>
    <n v="-22758.51"/>
    <n v="4215.82"/>
    <x v="79"/>
    <x v="13"/>
  </r>
  <r>
    <x v="0"/>
    <s v="-"/>
    <x v="80"/>
    <x v="0"/>
    <s v="27"/>
    <s v="177"/>
    <s v=""/>
    <s v=""/>
    <n v="4275"/>
    <s v="Rent &amp; Lease"/>
    <n v="25000"/>
    <n v="0"/>
    <n v="25000"/>
    <n v="0"/>
    <n v="21055.360000000001"/>
    <n v="3944.64"/>
    <n v="1619"/>
    <x v="80"/>
    <x v="13"/>
  </r>
  <r>
    <x v="0"/>
    <s v="-"/>
    <x v="80"/>
    <x v="0"/>
    <s v="27"/>
    <s v="177"/>
    <s v=""/>
    <s v=""/>
    <n v="4330"/>
    <s v="Foundations"/>
    <n v="0"/>
    <n v="15000"/>
    <n v="15000"/>
    <n v="0"/>
    <n v="0"/>
    <n v="15000"/>
    <n v="0"/>
    <x v="80"/>
    <x v="13"/>
  </r>
  <r>
    <x v="0"/>
    <s v="-"/>
    <x v="80"/>
    <x v="0"/>
    <s v="27"/>
    <s v="177"/>
    <s v=""/>
    <s v=""/>
    <n v="4387"/>
    <s v="Admissions"/>
    <n v="0"/>
    <n v="25000"/>
    <n v="25000"/>
    <n v="0"/>
    <n v="48590.96"/>
    <n v="-23590.959999999999"/>
    <n v="0"/>
    <x v="80"/>
    <x v="13"/>
  </r>
  <r>
    <x v="0"/>
    <s v="-"/>
    <x v="80"/>
    <x v="0"/>
    <s v="27"/>
    <s v="177"/>
    <s v=""/>
    <s v=""/>
    <s v="4950_115"/>
    <s v="Donations Corporate"/>
    <n v="45000"/>
    <n v="128200"/>
    <n v="173200"/>
    <n v="0"/>
    <n v="142300"/>
    <n v="30900"/>
    <n v="21000"/>
    <x v="80"/>
    <x v="13"/>
  </r>
  <r>
    <x v="0"/>
    <s v="-"/>
    <x v="80"/>
    <x v="0"/>
    <s v="27"/>
    <s v="177"/>
    <s v=""/>
    <s v=""/>
    <s v="4950_123"/>
    <s v="Donations General"/>
    <n v="750"/>
    <n v="55000"/>
    <n v="55750"/>
    <n v="0"/>
    <n v="44025"/>
    <n v="11725"/>
    <n v="0"/>
    <x v="80"/>
    <x v="13"/>
  </r>
  <r>
    <x v="0"/>
    <s v="-"/>
    <x v="80"/>
    <x v="0"/>
    <s v="27"/>
    <s v="177"/>
    <s v=""/>
    <s v=""/>
    <s v="4950_125"/>
    <s v="Donations Major Gifts"/>
    <n v="0"/>
    <n v="5000"/>
    <n v="5000"/>
    <n v="0"/>
    <n v="3000"/>
    <n v="2000"/>
    <n v="0"/>
    <x v="80"/>
    <x v="13"/>
  </r>
  <r>
    <x v="0"/>
    <s v="-"/>
    <x v="81"/>
    <x v="0"/>
    <s v="27"/>
    <s v="178"/>
    <s v=""/>
    <s v=""/>
    <n v="4395"/>
    <s v="Art Sales"/>
    <n v="0"/>
    <n v="0"/>
    <n v="0"/>
    <n v="0"/>
    <n v="22521"/>
    <n v="-22521"/>
    <n v="0"/>
    <x v="81"/>
    <x v="13"/>
  </r>
  <r>
    <x v="0"/>
    <s v="-"/>
    <x v="81"/>
    <x v="0"/>
    <s v="27"/>
    <s v="178"/>
    <s v=""/>
    <s v=""/>
    <s v="4535_130"/>
    <s v="Misc Rev  Reimbursements"/>
    <n v="0"/>
    <n v="11600"/>
    <n v="11600"/>
    <n v="0"/>
    <n v="0"/>
    <n v="11600"/>
    <n v="0"/>
    <x v="81"/>
    <x v="13"/>
  </r>
  <r>
    <x v="0"/>
    <s v="-"/>
    <x v="81"/>
    <x v="0"/>
    <s v="27"/>
    <s v="178"/>
    <s v=""/>
    <s v=""/>
    <s v="4600_120"/>
    <s v="Fees For Services Culture &amp; Recreation"/>
    <n v="0"/>
    <n v="0"/>
    <n v="0"/>
    <n v="0"/>
    <n v="5883"/>
    <n v="-5883"/>
    <n v="0"/>
    <x v="81"/>
    <x v="13"/>
  </r>
  <r>
    <x v="0"/>
    <s v="-"/>
    <x v="82"/>
    <x v="0"/>
    <s v="38"/>
    <s v="000"/>
    <s v="000"/>
    <s v=""/>
    <n v="4275"/>
    <s v="Rent &amp; Lease"/>
    <n v="56150"/>
    <n v="0"/>
    <n v="56150"/>
    <n v="0"/>
    <n v="45647.41"/>
    <n v="10502.59"/>
    <n v="0"/>
    <x v="82"/>
    <x v="14"/>
  </r>
  <r>
    <x v="0"/>
    <s v="-"/>
    <x v="82"/>
    <x v="0"/>
    <s v="38"/>
    <s v="000"/>
    <s v="000"/>
    <s v=""/>
    <s v="4600_112"/>
    <s v="Fees For Services Capital Projects"/>
    <n v="100000"/>
    <n v="0"/>
    <n v="100000"/>
    <n v="0"/>
    <n v="0"/>
    <n v="100000"/>
    <n v="0"/>
    <x v="82"/>
    <x v="14"/>
  </r>
  <r>
    <x v="0"/>
    <s v="-"/>
    <x v="82"/>
    <x v="0"/>
    <s v="38"/>
    <s v="000"/>
    <s v="000"/>
    <s v=""/>
    <s v="4600_130"/>
    <s v="Fees For Services Miscellaneous"/>
    <n v="7200"/>
    <n v="0"/>
    <n v="7200"/>
    <n v="0"/>
    <n v="2768.84"/>
    <n v="4431.16"/>
    <n v="341.78"/>
    <x v="82"/>
    <x v="14"/>
  </r>
  <r>
    <x v="0"/>
    <s v="-"/>
    <x v="82"/>
    <x v="0"/>
    <s v="38"/>
    <s v="000"/>
    <s v="000"/>
    <s v=""/>
    <n v="4700"/>
    <s v="Interest / Investment  Income "/>
    <n v="0"/>
    <n v="0"/>
    <n v="0"/>
    <n v="0"/>
    <n v="584.94000000000005"/>
    <n v="-584.94000000000005"/>
    <n v="0"/>
    <x v="82"/>
    <x v="14"/>
  </r>
  <r>
    <x v="0"/>
    <s v="-"/>
    <x v="82"/>
    <x v="0"/>
    <s v="38"/>
    <s v="000"/>
    <s v="000"/>
    <s v=""/>
    <n v="4712"/>
    <s v="Interest on Loan Payable"/>
    <n v="0"/>
    <n v="0"/>
    <n v="0"/>
    <n v="0"/>
    <n v="16614.150000000001"/>
    <n v="-16614.150000000001"/>
    <n v="0"/>
    <x v="82"/>
    <x v="14"/>
  </r>
  <r>
    <x v="0"/>
    <s v="-"/>
    <x v="82"/>
    <x v="0"/>
    <s v="38"/>
    <s v="000"/>
    <s v="000"/>
    <s v=""/>
    <s v="4875_165"/>
    <s v="Grant  Other Operating"/>
    <n v="7500"/>
    <n v="0"/>
    <n v="7500"/>
    <n v="0"/>
    <n v="18462.830000000002"/>
    <n v="-10962.83"/>
    <n v="0"/>
    <x v="82"/>
    <x v="14"/>
  </r>
  <r>
    <x v="0"/>
    <s v="-"/>
    <x v="83"/>
    <x v="0"/>
    <s v="38"/>
    <s v="000"/>
    <s v="301"/>
    <s v=""/>
    <s v="4600_130"/>
    <s v="Fees For Services Miscellaneous"/>
    <n v="0"/>
    <n v="2500"/>
    <n v="2500"/>
    <n v="0"/>
    <n v="2500"/>
    <n v="0"/>
    <n v="0"/>
    <x v="83"/>
    <x v="14"/>
  </r>
  <r>
    <x v="0"/>
    <s v="-"/>
    <x v="84"/>
    <x v="0"/>
    <s v="38"/>
    <s v="000"/>
    <s v="319"/>
    <s v=""/>
    <s v="4875_165"/>
    <s v="Grant  Other Operating"/>
    <n v="30955"/>
    <n v="2434"/>
    <n v="33389"/>
    <n v="0"/>
    <n v="26819.9"/>
    <n v="6569.1"/>
    <n v="7128.89"/>
    <x v="84"/>
    <x v="14"/>
  </r>
  <r>
    <x v="0"/>
    <s v="-"/>
    <x v="85"/>
    <x v="0"/>
    <s v="38"/>
    <s v="000"/>
    <s v="330"/>
    <s v="1 "/>
    <s v="4990_235"/>
    <s v="Interfund Transfer Proceeds Waterfront TIF"/>
    <n v="0"/>
    <n v="0"/>
    <n v="0"/>
    <n v="0"/>
    <n v="269650.05"/>
    <n v="-269650.05"/>
    <n v="0"/>
    <x v="85"/>
    <x v="14"/>
  </r>
  <r>
    <x v="0"/>
    <s v="-"/>
    <x v="85"/>
    <x v="0"/>
    <s v="38"/>
    <s v="000"/>
    <s v="330"/>
    <s v="1 "/>
    <s v="4990_237"/>
    <s v="Interfund Transfer Proceeds Downtown TIF"/>
    <n v="87197"/>
    <n v="0"/>
    <n v="87197"/>
    <n v="0"/>
    <n v="0"/>
    <n v="87197"/>
    <n v="0"/>
    <x v="85"/>
    <x v="14"/>
  </r>
  <r>
    <x v="0"/>
    <s v="-"/>
    <x v="86"/>
    <x v="0"/>
    <s v="38"/>
    <s v="000"/>
    <s v="330"/>
    <s v="10 "/>
    <s v="4990_237"/>
    <s v="Interfund Transfer Proceeds Downtown TIF"/>
    <n v="138094"/>
    <n v="0"/>
    <n v="138094"/>
    <n v="0"/>
    <n v="0"/>
    <n v="138094"/>
    <n v="0"/>
    <x v="86"/>
    <x v="14"/>
  </r>
  <r>
    <x v="0"/>
    <s v="-"/>
    <x v="87"/>
    <x v="0"/>
    <s v="38"/>
    <s v="000"/>
    <s v="330"/>
    <s v="2 "/>
    <s v="4259_101"/>
    <s v="Development Fees City Place"/>
    <n v="0"/>
    <n v="0"/>
    <n v="0"/>
    <n v="0"/>
    <n v="70000"/>
    <n v="-70000"/>
    <n v="0"/>
    <x v="87"/>
    <x v="14"/>
  </r>
  <r>
    <x v="0"/>
    <s v="-"/>
    <x v="87"/>
    <x v="0"/>
    <s v="38"/>
    <s v="000"/>
    <s v="330"/>
    <s v="2 "/>
    <s v="4990_235"/>
    <s v="Interfund Transfer Proceeds Waterfront TIF"/>
    <n v="152328"/>
    <n v="70000"/>
    <n v="222328"/>
    <n v="0"/>
    <n v="118231.97"/>
    <n v="104096.03"/>
    <n v="0"/>
    <x v="87"/>
    <x v="14"/>
  </r>
  <r>
    <x v="0"/>
    <s v="-"/>
    <x v="88"/>
    <x v="0"/>
    <s v="38"/>
    <s v="000"/>
    <s v="330"/>
    <s v="20 "/>
    <s v="4990_235"/>
    <s v="Interfund Transfer Proceeds Waterfront TIF"/>
    <n v="74689"/>
    <n v="0"/>
    <n v="74689"/>
    <n v="0"/>
    <n v="0"/>
    <n v="74689"/>
    <n v="0"/>
    <x v="88"/>
    <x v="14"/>
  </r>
  <r>
    <x v="0"/>
    <s v="-"/>
    <x v="89"/>
    <x v="0"/>
    <s v="38"/>
    <s v="000"/>
    <s v="340"/>
    <s v=""/>
    <s v="4990_101"/>
    <s v="Interfund Transfer Proceeds GF Special Purpose"/>
    <n v="0"/>
    <n v="0"/>
    <n v="0"/>
    <n v="0"/>
    <n v="0"/>
    <n v="0"/>
    <n v="0"/>
    <x v="89"/>
    <x v="14"/>
  </r>
  <r>
    <x v="1"/>
    <s v="-"/>
    <x v="0"/>
    <x v="0"/>
    <s v="00"/>
    <s v=""/>
    <s v=""/>
    <s v=""/>
    <s v="5000_910"/>
    <s v="Salaries and Wages Total Compensation Contingency"/>
    <n v="20000"/>
    <n v="0"/>
    <n v="20000"/>
    <n v="0"/>
    <n v="0"/>
    <n v="20000"/>
    <n v="0"/>
    <x v="0"/>
    <x v="0"/>
  </r>
  <r>
    <x v="1"/>
    <s v="-"/>
    <x v="0"/>
    <x v="0"/>
    <s v="00"/>
    <s v=""/>
    <s v=""/>
    <s v=""/>
    <s v="5400_155"/>
    <s v="Employee Benefits Public Transportation"/>
    <n v="10000"/>
    <n v="0"/>
    <n v="10000"/>
    <n v="2353.4"/>
    <n v="3272.94"/>
    <n v="4373.66"/>
    <n v="0"/>
    <x v="0"/>
    <x v="0"/>
  </r>
  <r>
    <x v="1"/>
    <s v="-"/>
    <x v="0"/>
    <x v="0"/>
    <s v="00"/>
    <s v=""/>
    <s v=""/>
    <s v=""/>
    <s v="6400_100"/>
    <s v="Utilities Electricity"/>
    <n v="612000"/>
    <n v="0"/>
    <n v="612000"/>
    <n v="0"/>
    <n v="463116.87"/>
    <n v="148883.13"/>
    <n v="52154.23"/>
    <x v="0"/>
    <x v="0"/>
  </r>
  <r>
    <x v="1"/>
    <s v="-"/>
    <x v="0"/>
    <x v="0"/>
    <s v="00"/>
    <s v=""/>
    <s v=""/>
    <s v=""/>
    <s v="6500_115"/>
    <s v="Professional and Consultant Services Legal/Arbitration"/>
    <n v="0"/>
    <n v="0"/>
    <n v="0"/>
    <n v="0"/>
    <n v="0"/>
    <n v="0"/>
    <n v="0"/>
    <x v="0"/>
    <x v="0"/>
  </r>
  <r>
    <x v="1"/>
    <s v="-"/>
    <x v="0"/>
    <x v="0"/>
    <s v="00"/>
    <s v=""/>
    <s v=""/>
    <s v=""/>
    <s v="6500_118"/>
    <s v="Professional and Consultant Services Contractual Services"/>
    <n v="342000"/>
    <n v="-190000"/>
    <n v="152000"/>
    <n v="1240"/>
    <n v="28653.4"/>
    <n v="122106.6"/>
    <n v="2960"/>
    <x v="0"/>
    <x v="0"/>
  </r>
  <r>
    <x v="1"/>
    <s v="-"/>
    <x v="0"/>
    <x v="0"/>
    <s v="00"/>
    <s v=""/>
    <s v=""/>
    <s v=""/>
    <s v="6800_105"/>
    <s v="Fees for Services  BT Data Charges"/>
    <n v="615000"/>
    <n v="-14000"/>
    <n v="601000"/>
    <n v="0"/>
    <n v="544338.22"/>
    <n v="56661.78"/>
    <n v="98970.62"/>
    <x v="0"/>
    <x v="0"/>
  </r>
  <r>
    <x v="1"/>
    <s v="-"/>
    <x v="0"/>
    <x v="0"/>
    <s v="00"/>
    <s v=""/>
    <s v=""/>
    <s v=""/>
    <n v="6901"/>
    <s v="Workers Compensation Attrition"/>
    <n v="-175000"/>
    <n v="0"/>
    <n v="-175000"/>
    <n v="0"/>
    <n v="0"/>
    <n v="-175000"/>
    <n v="0"/>
    <x v="0"/>
    <x v="0"/>
  </r>
  <r>
    <x v="1"/>
    <s v="-"/>
    <x v="0"/>
    <x v="0"/>
    <s v="00"/>
    <s v=""/>
    <s v=""/>
    <s v=""/>
    <n v="7303"/>
    <s v="Regulatory and Bank Fees"/>
    <n v="1800"/>
    <n v="0"/>
    <n v="1800"/>
    <n v="0"/>
    <n v="5864.73"/>
    <n v="-4064.73"/>
    <n v="247"/>
    <x v="0"/>
    <x v="0"/>
  </r>
  <r>
    <x v="1"/>
    <s v="-"/>
    <x v="0"/>
    <x v="0"/>
    <s v="00"/>
    <s v=""/>
    <s v=""/>
    <s v=""/>
    <s v="7303_300"/>
    <s v="Regulatory and Bank Fees KB Analysis"/>
    <n v="177000"/>
    <n v="0"/>
    <n v="177000"/>
    <n v="0"/>
    <n v="193504.51"/>
    <n v="-16504.509999999998"/>
    <n v="15413.78"/>
    <x v="0"/>
    <x v="0"/>
  </r>
  <r>
    <x v="1"/>
    <s v="-"/>
    <x v="0"/>
    <x v="0"/>
    <s v="00"/>
    <s v=""/>
    <s v=""/>
    <s v=""/>
    <n v="7312"/>
    <s v="Real Estate Taxes"/>
    <n v="11500"/>
    <n v="0"/>
    <n v="11500"/>
    <n v="0"/>
    <n v="8839.6200000000008"/>
    <n v="2660.38"/>
    <n v="0"/>
    <x v="0"/>
    <x v="0"/>
  </r>
  <r>
    <x v="1"/>
    <s v="-"/>
    <x v="0"/>
    <x v="0"/>
    <s v="00"/>
    <s v=""/>
    <s v=""/>
    <s v=""/>
    <n v="7318"/>
    <s v="Abatements"/>
    <n v="0"/>
    <n v="0"/>
    <n v="0"/>
    <n v="0"/>
    <n v="21884.23"/>
    <n v="-21884.23"/>
    <n v="0"/>
    <x v="0"/>
    <x v="0"/>
  </r>
  <r>
    <x v="1"/>
    <s v="-"/>
    <x v="0"/>
    <x v="0"/>
    <s v="00"/>
    <s v=""/>
    <s v=""/>
    <s v=""/>
    <s v="7400_115"/>
    <s v="Debt Service Principal G O Bond "/>
    <n v="4039707"/>
    <n v="0"/>
    <n v="4039707"/>
    <n v="0"/>
    <n v="2080000"/>
    <n v="1959707"/>
    <n v="0"/>
    <x v="0"/>
    <x v="0"/>
  </r>
  <r>
    <x v="1"/>
    <s v="-"/>
    <x v="0"/>
    <x v="0"/>
    <s v="00"/>
    <s v=""/>
    <s v=""/>
    <s v=""/>
    <s v="7400_135"/>
    <s v="Debt Service Principal COPS"/>
    <n v="0"/>
    <n v="0"/>
    <n v="0"/>
    <n v="0"/>
    <n v="23548"/>
    <n v="-23548"/>
    <n v="0"/>
    <x v="0"/>
    <x v="0"/>
  </r>
  <r>
    <x v="1"/>
    <s v="-"/>
    <x v="0"/>
    <x v="0"/>
    <s v="00"/>
    <s v=""/>
    <s v=""/>
    <s v=""/>
    <s v="7400_180"/>
    <s v="Debt Service Principal Vermont Municipal Bank"/>
    <n v="0"/>
    <n v="0"/>
    <n v="0"/>
    <n v="0"/>
    <n v="100000"/>
    <n v="-100000"/>
    <n v="0"/>
    <x v="0"/>
    <x v="0"/>
  </r>
  <r>
    <x v="1"/>
    <s v="-"/>
    <x v="0"/>
    <x v="0"/>
    <s v="00"/>
    <s v=""/>
    <s v=""/>
    <s v=""/>
    <s v="7400_200"/>
    <s v="Debt Service Principal Sustainable Infrastructure Bond"/>
    <n v="447890"/>
    <n v="0"/>
    <n v="447890"/>
    <n v="0"/>
    <n v="0"/>
    <n v="447890"/>
    <n v="0"/>
    <x v="0"/>
    <x v="0"/>
  </r>
  <r>
    <x v="1"/>
    <s v="-"/>
    <x v="0"/>
    <x v="0"/>
    <s v="00"/>
    <s v=""/>
    <s v=""/>
    <s v=""/>
    <s v="7450_180"/>
    <s v="Debt Service Interest Vermont Municipal Bank"/>
    <n v="0"/>
    <n v="0"/>
    <n v="0"/>
    <n v="0"/>
    <n v="54064.5"/>
    <n v="-54064.5"/>
    <n v="26624"/>
    <x v="0"/>
    <x v="0"/>
  </r>
  <r>
    <x v="1"/>
    <s v="-"/>
    <x v="0"/>
    <x v="0"/>
    <s v="00"/>
    <s v=""/>
    <s v=""/>
    <s v=""/>
    <s v="7450_215"/>
    <s v="Debt Service Interest G.O. Bond "/>
    <n v="0"/>
    <n v="0"/>
    <n v="0"/>
    <n v="0"/>
    <n v="2175668.7599999998"/>
    <n v="-2175668.7599999998"/>
    <n v="1114003.3400000001"/>
    <x v="0"/>
    <x v="0"/>
  </r>
  <r>
    <x v="1"/>
    <s v="-"/>
    <x v="0"/>
    <x v="0"/>
    <s v="00"/>
    <s v=""/>
    <s v=""/>
    <s v=""/>
    <s v="7450_235"/>
    <s v="Debt Service Interest COPS"/>
    <n v="0"/>
    <n v="0"/>
    <n v="0"/>
    <n v="0"/>
    <n v="2967.86"/>
    <n v="-2967.86"/>
    <n v="1248.45"/>
    <x v="0"/>
    <x v="0"/>
  </r>
  <r>
    <x v="1"/>
    <s v="-"/>
    <x v="0"/>
    <x v="0"/>
    <s v="00"/>
    <s v=""/>
    <s v=""/>
    <s v=""/>
    <s v="7475_130"/>
    <s v="Debt Paying Agent Fees Bond Issue Costs"/>
    <n v="0"/>
    <n v="0"/>
    <n v="0"/>
    <n v="0"/>
    <n v="2500"/>
    <n v="-2500"/>
    <n v="0"/>
    <x v="0"/>
    <x v="0"/>
  </r>
  <r>
    <x v="1"/>
    <s v="-"/>
    <x v="0"/>
    <x v="0"/>
    <s v="00"/>
    <s v=""/>
    <s v=""/>
    <s v=""/>
    <n v="7710"/>
    <s v="Project Subsidies"/>
    <n v="402000"/>
    <n v="0"/>
    <n v="402000"/>
    <n v="0"/>
    <n v="73000"/>
    <n v="329000"/>
    <n v="60000"/>
    <x v="0"/>
    <x v="0"/>
  </r>
  <r>
    <x v="1"/>
    <s v="-"/>
    <x v="0"/>
    <x v="0"/>
    <s v="00"/>
    <s v=""/>
    <s v=""/>
    <s v=""/>
    <n v="7850"/>
    <s v="Contingency"/>
    <n v="188000"/>
    <n v="-101063"/>
    <n v="86937"/>
    <n v="0"/>
    <n v="0"/>
    <n v="86937"/>
    <n v="0"/>
    <x v="0"/>
    <x v="0"/>
  </r>
  <r>
    <x v="1"/>
    <s v="-"/>
    <x v="0"/>
    <x v="0"/>
    <s v="00"/>
    <s v=""/>
    <s v=""/>
    <s v=""/>
    <s v="7900_117"/>
    <s v="Interfund Transfer Transfer to Liabilty Insurance"/>
    <n v="1233728"/>
    <n v="0"/>
    <n v="1233728"/>
    <n v="0"/>
    <n v="1130921"/>
    <n v="102807"/>
    <n v="102811"/>
    <x v="0"/>
    <x v="0"/>
  </r>
  <r>
    <x v="1"/>
    <s v="-"/>
    <x v="0"/>
    <x v="0"/>
    <s v="00"/>
    <s v=""/>
    <s v=""/>
    <s v=""/>
    <s v="7900_130"/>
    <s v="Interfund Transfer To Housing Trust"/>
    <n v="375382"/>
    <n v="0"/>
    <n v="375382"/>
    <n v="0"/>
    <n v="339504"/>
    <n v="35878"/>
    <n v="30864"/>
    <x v="0"/>
    <x v="0"/>
  </r>
  <r>
    <x v="1"/>
    <s v="-"/>
    <x v="0"/>
    <x v="0"/>
    <s v="00"/>
    <s v=""/>
    <s v=""/>
    <s v=""/>
    <s v="7900_131"/>
    <s v="Interfund Transfer Americorps"/>
    <n v="35000"/>
    <n v="0"/>
    <n v="35000"/>
    <n v="0"/>
    <n v="32076"/>
    <n v="2924"/>
    <n v="2916"/>
    <x v="0"/>
    <x v="0"/>
  </r>
  <r>
    <x v="1"/>
    <s v="-"/>
    <x v="0"/>
    <x v="0"/>
    <s v="00"/>
    <s v=""/>
    <s v=""/>
    <s v=""/>
    <s v="7900_132"/>
    <s v="Interfund Transfer Open Space"/>
    <n v="200382"/>
    <n v="0"/>
    <n v="200382"/>
    <n v="0"/>
    <n v="179091"/>
    <n v="21291"/>
    <n v="16281"/>
    <x v="0"/>
    <x v="0"/>
  </r>
  <r>
    <x v="1"/>
    <s v="-"/>
    <x v="0"/>
    <x v="0"/>
    <s v="00"/>
    <s v=""/>
    <s v=""/>
    <s v=""/>
    <s v="7900_134"/>
    <s v="Interfund Transfer Greenbelt"/>
    <n v="148431"/>
    <n v="0"/>
    <n v="148431"/>
    <n v="0"/>
    <n v="132704.54999999999"/>
    <n v="15726.45"/>
    <n v="12064.05"/>
    <x v="0"/>
    <x v="0"/>
  </r>
  <r>
    <x v="1"/>
    <s v="-"/>
    <x v="0"/>
    <x v="0"/>
    <s v="00"/>
    <s v=""/>
    <s v=""/>
    <s v=""/>
    <s v="7900_150"/>
    <s v="Interfund Transfer To Church Street  Marketplace"/>
    <n v="16000"/>
    <n v="0"/>
    <n v="16000"/>
    <n v="0"/>
    <n v="14663"/>
    <n v="1337"/>
    <n v="1333"/>
    <x v="0"/>
    <x v="0"/>
  </r>
  <r>
    <x v="1"/>
    <s v="-"/>
    <x v="0"/>
    <x v="0"/>
    <s v="00"/>
    <s v=""/>
    <s v=""/>
    <s v=""/>
    <s v="7900_155"/>
    <s v="Interfund Transfer Pennies for Parks"/>
    <n v="371078"/>
    <n v="0"/>
    <n v="371078"/>
    <n v="0"/>
    <n v="331661"/>
    <n v="39417"/>
    <n v="30151"/>
    <x v="0"/>
    <x v="0"/>
  </r>
  <r>
    <x v="1"/>
    <s v="-"/>
    <x v="0"/>
    <x v="0"/>
    <s v="00"/>
    <s v=""/>
    <s v=""/>
    <s v=""/>
    <s v="7900_157"/>
    <s v="Interfund Transfer Bike Path Maint. &amp; Improvement"/>
    <n v="185539"/>
    <n v="0"/>
    <n v="185539"/>
    <n v="0"/>
    <n v="169169"/>
    <n v="16370"/>
    <n v="15379"/>
    <x v="0"/>
    <x v="0"/>
  </r>
  <r>
    <x v="1"/>
    <s v="-"/>
    <x v="0"/>
    <x v="0"/>
    <s v="00"/>
    <s v=""/>
    <s v=""/>
    <s v=""/>
    <s v="7900_160"/>
    <s v="Interfund Transfer Tax Increment Finance Waterfront"/>
    <n v="2514196"/>
    <n v="0"/>
    <n v="2514196"/>
    <n v="0"/>
    <n v="2247113"/>
    <n v="267083"/>
    <n v="204283"/>
    <x v="0"/>
    <x v="0"/>
  </r>
  <r>
    <x v="1"/>
    <s v="-"/>
    <x v="0"/>
    <x v="0"/>
    <s v="00"/>
    <s v=""/>
    <s v=""/>
    <s v=""/>
    <s v="7900_161"/>
    <s v="Interfund Transfer Tax Increment Finance Downtown"/>
    <n v="771894"/>
    <n v="0"/>
    <n v="771894"/>
    <n v="0"/>
    <n v="689898"/>
    <n v="81996"/>
    <n v="62718"/>
    <x v="0"/>
    <x v="0"/>
  </r>
  <r>
    <x v="1"/>
    <s v="-"/>
    <x v="0"/>
    <x v="0"/>
    <s v="00"/>
    <s v=""/>
    <s v=""/>
    <s v=""/>
    <s v="7900_190"/>
    <s v="Interfund Transfer Capital Street"/>
    <n v="2141123"/>
    <n v="0"/>
    <n v="2141123"/>
    <n v="0"/>
    <n v="1913625.45"/>
    <n v="227497.55"/>
    <n v="173965.95"/>
    <x v="0"/>
    <x v="0"/>
  </r>
  <r>
    <x v="1"/>
    <s v="-"/>
    <x v="0"/>
    <x v="0"/>
    <s v="00"/>
    <s v=""/>
    <s v=""/>
    <s v=""/>
    <s v="7900_405"/>
    <s v="Interfund Transfer DID"/>
    <n v="309782"/>
    <n v="0"/>
    <n v="309782"/>
    <n v="0"/>
    <n v="276870"/>
    <n v="32912"/>
    <n v="25170"/>
    <x v="0"/>
    <x v="0"/>
  </r>
  <r>
    <x v="1"/>
    <s v="-"/>
    <x v="0"/>
    <x v="0"/>
    <s v="00"/>
    <s v=""/>
    <s v=""/>
    <s v=""/>
    <s v="7900_700"/>
    <s v="Interfund Transfer to Capital Project"/>
    <n v="260000"/>
    <n v="0"/>
    <n v="260000"/>
    <n v="0"/>
    <n v="0"/>
    <n v="260000"/>
    <n v="0"/>
    <x v="0"/>
    <x v="0"/>
  </r>
  <r>
    <x v="1"/>
    <s v="-"/>
    <x v="0"/>
    <x v="0"/>
    <s v="00"/>
    <s v=""/>
    <s v=""/>
    <s v=""/>
    <n v="8024"/>
    <s v="Administrative Fee"/>
    <n v="-100000"/>
    <n v="0"/>
    <n v="-100000"/>
    <n v="0"/>
    <n v="0"/>
    <n v="-100000"/>
    <n v="0"/>
    <x v="0"/>
    <x v="0"/>
  </r>
  <r>
    <x v="1"/>
    <s v="-"/>
    <x v="0"/>
    <x v="0"/>
    <s v="00"/>
    <s v=""/>
    <s v=""/>
    <s v=""/>
    <n v="8095"/>
    <s v="Interest On Pooled Cash"/>
    <n v="10000"/>
    <n v="0"/>
    <n v="10000"/>
    <n v="0"/>
    <n v="19690.810000000001"/>
    <n v="-9690.81"/>
    <n v="0"/>
    <x v="0"/>
    <x v="0"/>
  </r>
  <r>
    <x v="1"/>
    <s v="-"/>
    <x v="0"/>
    <x v="0"/>
    <s v="00"/>
    <s v=""/>
    <s v=""/>
    <s v=""/>
    <s v="8400_235"/>
    <s v="Special Events/Projects School Dept"/>
    <n v="0"/>
    <n v="0"/>
    <n v="0"/>
    <n v="0"/>
    <n v="0"/>
    <n v="0"/>
    <n v="0"/>
    <x v="0"/>
    <x v="0"/>
  </r>
  <r>
    <x v="1"/>
    <s v="-"/>
    <x v="1"/>
    <x v="0"/>
    <s v="00"/>
    <s v="003"/>
    <s v=""/>
    <s v=""/>
    <s v="7200_101"/>
    <s v="Capital Leases Property BCA "/>
    <n v="73182"/>
    <n v="0"/>
    <n v="73182"/>
    <n v="6188.48"/>
    <n v="67172.53"/>
    <n v="-179.01"/>
    <n v="6188.48"/>
    <x v="1"/>
    <x v="0"/>
  </r>
  <r>
    <x v="1"/>
    <s v="-"/>
    <x v="1"/>
    <x v="0"/>
    <s v="00"/>
    <s v="003"/>
    <s v=""/>
    <s v=""/>
    <s v="7200_102"/>
    <s v="Capital Leases Property HR/Payroll "/>
    <n v="55000"/>
    <n v="0"/>
    <n v="55000"/>
    <n v="0"/>
    <n v="21348"/>
    <n v="33652"/>
    <n v="0"/>
    <x v="1"/>
    <x v="0"/>
  </r>
  <r>
    <x v="1"/>
    <s v="-"/>
    <x v="1"/>
    <x v="0"/>
    <s v="00"/>
    <s v="003"/>
    <s v=""/>
    <s v=""/>
    <s v="7200_103"/>
    <s v="Capital Leases Property P &amp; R "/>
    <n v="100100"/>
    <n v="0"/>
    <n v="100100"/>
    <n v="0"/>
    <n v="88368"/>
    <n v="11732"/>
    <n v="7364"/>
    <x v="1"/>
    <x v="0"/>
  </r>
  <r>
    <x v="1"/>
    <s v="-"/>
    <x v="2"/>
    <x v="0"/>
    <s v="01"/>
    <s v="000"/>
    <s v=""/>
    <s v=""/>
    <s v="5000_100"/>
    <s v="Salaries and Wages Regular, Full Time"/>
    <n v="60000"/>
    <n v="0"/>
    <n v="60000"/>
    <n v="0"/>
    <n v="54750.44"/>
    <n v="5249.56"/>
    <n v="5000.04"/>
    <x v="2"/>
    <x v="1"/>
  </r>
  <r>
    <x v="1"/>
    <s v="-"/>
    <x v="2"/>
    <x v="0"/>
    <s v="01"/>
    <s v="000"/>
    <s v=""/>
    <s v=""/>
    <s v="5000_115"/>
    <s v="Salaries and Wages Seasonal/Temporary"/>
    <n v="0"/>
    <n v="0"/>
    <n v="0"/>
    <n v="0"/>
    <n v="5848.05"/>
    <n v="-5848.05"/>
    <n v="260"/>
    <x v="2"/>
    <x v="1"/>
  </r>
  <r>
    <x v="1"/>
    <s v="-"/>
    <x v="2"/>
    <x v="0"/>
    <s v="01"/>
    <s v="000"/>
    <s v=""/>
    <s v=""/>
    <s v="5400_100"/>
    <s v="Employee Benefits FICA"/>
    <n v="4590"/>
    <n v="45"/>
    <n v="4635"/>
    <n v="0"/>
    <n v="4617.3599999999997"/>
    <n v="17.64"/>
    <n v="402.33"/>
    <x v="2"/>
    <x v="1"/>
  </r>
  <r>
    <x v="1"/>
    <s v="-"/>
    <x v="2"/>
    <x v="0"/>
    <s v="01"/>
    <s v="000"/>
    <s v=""/>
    <s v=""/>
    <n v="6505"/>
    <s v="Councilor"/>
    <n v="0"/>
    <n v="0"/>
    <n v="0"/>
    <n v="0"/>
    <n v="0"/>
    <n v="0"/>
    <n v="0"/>
    <x v="2"/>
    <x v="1"/>
  </r>
  <r>
    <x v="1"/>
    <s v="-"/>
    <x v="2"/>
    <x v="0"/>
    <s v="01"/>
    <s v="000"/>
    <s v=""/>
    <s v=""/>
    <s v="6505_100"/>
    <s v="Councilor Ward 1 - Bushor"/>
    <n v="5000"/>
    <n v="0"/>
    <n v="5000"/>
    <n v="0"/>
    <n v="274.51"/>
    <n v="4725.49"/>
    <n v="274.51"/>
    <x v="2"/>
    <x v="1"/>
  </r>
  <r>
    <x v="1"/>
    <s v="-"/>
    <x v="2"/>
    <x v="0"/>
    <s v="01"/>
    <s v="000"/>
    <s v=""/>
    <s v=""/>
    <s v="6505_106"/>
    <s v="Councilor East District - Deane"/>
    <n v="5000"/>
    <n v="0"/>
    <n v="5000"/>
    <n v="0"/>
    <n v="928.03"/>
    <n v="4071.97"/>
    <n v="0"/>
    <x v="2"/>
    <x v="1"/>
  </r>
  <r>
    <x v="1"/>
    <s v="-"/>
    <x v="2"/>
    <x v="0"/>
    <s v="01"/>
    <s v="000"/>
    <s v=""/>
    <s v=""/>
    <s v="6505_200"/>
    <s v="Councilor Central District - Knodell"/>
    <n v="5000"/>
    <n v="0"/>
    <n v="5000"/>
    <n v="0"/>
    <n v="2577.81"/>
    <n v="2422.19"/>
    <n v="193.26"/>
    <x v="2"/>
    <x v="1"/>
  </r>
  <r>
    <x v="1"/>
    <s v="-"/>
    <x v="2"/>
    <x v="0"/>
    <s v="01"/>
    <s v="000"/>
    <s v=""/>
    <s v=""/>
    <s v="6505_205"/>
    <s v="Councilor Ward 2 - Tracy"/>
    <n v="5000"/>
    <n v="0"/>
    <n v="5000"/>
    <n v="0"/>
    <n v="2347.23"/>
    <n v="2652.77"/>
    <n v="193.26"/>
    <x v="2"/>
    <x v="1"/>
  </r>
  <r>
    <x v="1"/>
    <s v="-"/>
    <x v="2"/>
    <x v="0"/>
    <s v="01"/>
    <s v="000"/>
    <s v=""/>
    <s v=""/>
    <s v="6505_302"/>
    <s v="Councilor Ward 3 - Moore"/>
    <n v="0"/>
    <n v="0"/>
    <n v="0"/>
    <n v="0"/>
    <n v="2092.9"/>
    <n v="-2092.9"/>
    <n v="193.24"/>
    <x v="2"/>
    <x v="1"/>
  </r>
  <r>
    <x v="1"/>
    <s v="-"/>
    <x v="2"/>
    <x v="0"/>
    <s v="01"/>
    <s v="000"/>
    <s v=""/>
    <s v=""/>
    <s v="6505_303"/>
    <s v="Councilor Ward 3 - Brian Pine"/>
    <n v="5000"/>
    <n v="0"/>
    <n v="5000"/>
    <n v="0"/>
    <n v="254.24"/>
    <n v="4745.76"/>
    <n v="0"/>
    <x v="2"/>
    <x v="1"/>
  </r>
  <r>
    <x v="1"/>
    <s v="-"/>
    <x v="2"/>
    <x v="0"/>
    <s v="01"/>
    <s v="000"/>
    <s v=""/>
    <s v=""/>
    <s v="6505_400"/>
    <s v="Councilor North District - Hartnett"/>
    <n v="5000"/>
    <n v="0"/>
    <n v="5000"/>
    <n v="0"/>
    <n v="878.02"/>
    <n v="4121.9799999999996"/>
    <n v="0"/>
    <x v="2"/>
    <x v="1"/>
  </r>
  <r>
    <x v="1"/>
    <s v="-"/>
    <x v="2"/>
    <x v="0"/>
    <s v="01"/>
    <s v="000"/>
    <s v=""/>
    <s v=""/>
    <s v="6505_405"/>
    <s v="Councilor Ward 4 - Wright"/>
    <n v="5000"/>
    <n v="0"/>
    <n v="5000"/>
    <n v="0"/>
    <n v="144.03"/>
    <n v="4855.97"/>
    <n v="0"/>
    <x v="2"/>
    <x v="1"/>
  </r>
  <r>
    <x v="1"/>
    <s v="-"/>
    <x v="2"/>
    <x v="0"/>
    <s v="01"/>
    <s v="000"/>
    <s v=""/>
    <s v=""/>
    <s v="6505_500"/>
    <s v="Councilor South District - Shannon"/>
    <n v="5000"/>
    <n v="0"/>
    <n v="5000"/>
    <n v="0"/>
    <n v="1208.3599999999999"/>
    <n v="3791.64"/>
    <n v="0"/>
    <x v="2"/>
    <x v="1"/>
  </r>
  <r>
    <x v="1"/>
    <s v="-"/>
    <x v="2"/>
    <x v="0"/>
    <s v="01"/>
    <s v="000"/>
    <s v=""/>
    <s v=""/>
    <s v="6505_505"/>
    <s v="Councilor Ward 5 - Mason"/>
    <n v="5000"/>
    <n v="0"/>
    <n v="5000"/>
    <n v="0"/>
    <n v="1044.69"/>
    <n v="3955.31"/>
    <n v="0"/>
    <x v="2"/>
    <x v="1"/>
  </r>
  <r>
    <x v="1"/>
    <s v="-"/>
    <x v="2"/>
    <x v="0"/>
    <s v="01"/>
    <s v="000"/>
    <s v=""/>
    <s v=""/>
    <s v="6505_605"/>
    <s v="Councilor Ward 6 - Paul"/>
    <n v="5000"/>
    <n v="0"/>
    <n v="5000"/>
    <n v="0"/>
    <n v="1298.9000000000001"/>
    <n v="3701.1"/>
    <n v="0"/>
    <x v="2"/>
    <x v="1"/>
  </r>
  <r>
    <x v="1"/>
    <s v="-"/>
    <x v="2"/>
    <x v="0"/>
    <s v="01"/>
    <s v="000"/>
    <s v=""/>
    <s v=""/>
    <s v="6505_700"/>
    <s v="Councilor Ward 7 - Ayres"/>
    <n v="0"/>
    <n v="0"/>
    <n v="0"/>
    <n v="0"/>
    <n v="0"/>
    <n v="0"/>
    <n v="0"/>
    <x v="2"/>
    <x v="1"/>
  </r>
  <r>
    <x v="1"/>
    <s v="-"/>
    <x v="2"/>
    <x v="0"/>
    <s v="01"/>
    <s v="000"/>
    <s v=""/>
    <s v=""/>
    <s v="6505_701"/>
    <s v="Councilor Ward 7 - Dieng"/>
    <n v="5000"/>
    <n v="0"/>
    <n v="5000"/>
    <n v="0"/>
    <n v="704.71"/>
    <n v="4295.29"/>
    <n v="5.38"/>
    <x v="2"/>
    <x v="1"/>
  </r>
  <r>
    <x v="1"/>
    <s v="-"/>
    <x v="2"/>
    <x v="0"/>
    <s v="01"/>
    <s v="000"/>
    <s v=""/>
    <s v=""/>
    <s v="6505_800"/>
    <s v="Councilor Ward 8 - Roof"/>
    <n v="5000"/>
    <n v="0"/>
    <n v="5000"/>
    <n v="0"/>
    <n v="2492.9299999999998"/>
    <n v="2507.0700000000002"/>
    <n v="0"/>
    <x v="2"/>
    <x v="1"/>
  </r>
  <r>
    <x v="1"/>
    <s v="-"/>
    <x v="2"/>
    <x v="0"/>
    <s v="01"/>
    <s v="000"/>
    <s v=""/>
    <s v=""/>
    <n v="6520"/>
    <s v="Initiative"/>
    <n v="50000"/>
    <n v="0"/>
    <n v="50000"/>
    <n v="0"/>
    <n v="33943.769999999997"/>
    <n v="16056.23"/>
    <n v="0"/>
    <x v="2"/>
    <x v="1"/>
  </r>
  <r>
    <x v="1"/>
    <s v="-"/>
    <x v="90"/>
    <x v="0"/>
    <s v="01"/>
    <s v="001"/>
    <s v=""/>
    <s v=""/>
    <s v="7600_100"/>
    <s v="Regional Services GMT"/>
    <n v="1587405"/>
    <n v="0"/>
    <n v="1587405"/>
    <n v="0"/>
    <n v="1587405"/>
    <n v="0"/>
    <n v="396851.25"/>
    <x v="90"/>
    <x v="1"/>
  </r>
  <r>
    <x v="1"/>
    <s v="-"/>
    <x v="90"/>
    <x v="0"/>
    <s v="01"/>
    <s v="001"/>
    <s v=""/>
    <s v=""/>
    <s v="7600_105"/>
    <s v="Regional Services WINOOSKI VALLEY PARK DIST"/>
    <n v="101673"/>
    <n v="0"/>
    <n v="101673"/>
    <n v="0"/>
    <n v="101673"/>
    <n v="0"/>
    <n v="0"/>
    <x v="90"/>
    <x v="1"/>
  </r>
  <r>
    <x v="1"/>
    <s v="-"/>
    <x v="90"/>
    <x v="0"/>
    <s v="01"/>
    <s v="001"/>
    <s v=""/>
    <s v=""/>
    <s v="7600_110"/>
    <s v="Regional Services County Tax"/>
    <n v="214995"/>
    <n v="0"/>
    <n v="214995"/>
    <n v="0"/>
    <n v="214994.09"/>
    <n v="0.91"/>
    <n v="0"/>
    <x v="90"/>
    <x v="1"/>
  </r>
  <r>
    <x v="1"/>
    <s v="-"/>
    <x v="90"/>
    <x v="0"/>
    <s v="01"/>
    <s v="001"/>
    <s v=""/>
    <s v=""/>
    <s v="7600_115"/>
    <s v="Regional Services Visiting Nurse Association"/>
    <n v="116699"/>
    <n v="0"/>
    <n v="116699"/>
    <n v="0"/>
    <n v="116699"/>
    <n v="0"/>
    <n v="0"/>
    <x v="90"/>
    <x v="1"/>
  </r>
  <r>
    <x v="1"/>
    <s v="-"/>
    <x v="90"/>
    <x v="0"/>
    <s v="01"/>
    <s v="001"/>
    <s v=""/>
    <s v=""/>
    <s v="7600_120"/>
    <s v="Regional Services G B I C"/>
    <n v="20000"/>
    <n v="0"/>
    <n v="20000"/>
    <n v="0"/>
    <n v="20000"/>
    <n v="0"/>
    <n v="0"/>
    <x v="90"/>
    <x v="1"/>
  </r>
  <r>
    <x v="1"/>
    <s v="-"/>
    <x v="90"/>
    <x v="0"/>
    <s v="01"/>
    <s v="001"/>
    <s v=""/>
    <s v=""/>
    <s v="7600_125"/>
    <s v="Regional Services Senior Cable TV Assistance"/>
    <n v="5000"/>
    <n v="0"/>
    <n v="5000"/>
    <n v="696"/>
    <n v="2188"/>
    <n v="2116"/>
    <n v="196"/>
    <x v="90"/>
    <x v="1"/>
  </r>
  <r>
    <x v="1"/>
    <s v="-"/>
    <x v="90"/>
    <x v="0"/>
    <s v="01"/>
    <s v="001"/>
    <s v=""/>
    <s v=""/>
    <s v="7600_330"/>
    <s v="Regional Services Howard Cener St Outreach"/>
    <n v="77500"/>
    <n v="0"/>
    <n v="77500"/>
    <n v="0"/>
    <n v="77500"/>
    <n v="0"/>
    <n v="77500"/>
    <x v="90"/>
    <x v="1"/>
  </r>
  <r>
    <x v="1"/>
    <s v="-"/>
    <x v="90"/>
    <x v="0"/>
    <s v="01"/>
    <s v="001"/>
    <s v=""/>
    <s v=""/>
    <s v="7610_130"/>
    <s v="Sister Cities  OTHER "/>
    <n v="1000"/>
    <n v="0"/>
    <n v="1000"/>
    <n v="0"/>
    <n v="884.25"/>
    <n v="115.75"/>
    <n v="0"/>
    <x v="90"/>
    <x v="1"/>
  </r>
  <r>
    <x v="1"/>
    <s v="-"/>
    <x v="90"/>
    <x v="0"/>
    <s v="01"/>
    <s v="001"/>
    <s v=""/>
    <s v=""/>
    <s v="7610_140"/>
    <s v="Sister Cities  Puerto Cabezas"/>
    <n v="2000"/>
    <n v="0"/>
    <n v="2000"/>
    <n v="0"/>
    <n v="2000"/>
    <n v="0"/>
    <n v="0"/>
    <x v="90"/>
    <x v="1"/>
  </r>
  <r>
    <x v="1"/>
    <s v="-"/>
    <x v="90"/>
    <x v="0"/>
    <s v="01"/>
    <s v="001"/>
    <s v=""/>
    <s v=""/>
    <s v="7610_145"/>
    <s v="Sister Cities  Bethlehem/Ard"/>
    <n v="2000"/>
    <n v="0"/>
    <n v="2000"/>
    <n v="0"/>
    <n v="2000"/>
    <n v="0"/>
    <n v="0"/>
    <x v="90"/>
    <x v="1"/>
  </r>
  <r>
    <x v="1"/>
    <s v="-"/>
    <x v="90"/>
    <x v="0"/>
    <s v="01"/>
    <s v="001"/>
    <s v=""/>
    <s v=""/>
    <s v="7610_150"/>
    <s v="Sister Cities  Yaroslavl"/>
    <n v="2000"/>
    <n v="0"/>
    <n v="2000"/>
    <n v="0"/>
    <n v="0"/>
    <n v="2000"/>
    <n v="0"/>
    <x v="90"/>
    <x v="1"/>
  </r>
  <r>
    <x v="1"/>
    <s v="-"/>
    <x v="90"/>
    <x v="0"/>
    <s v="01"/>
    <s v="001"/>
    <s v=""/>
    <s v=""/>
    <s v="7610_155"/>
    <s v="Sister Cities  Honfleur"/>
    <n v="2000"/>
    <n v="0"/>
    <n v="2000"/>
    <n v="0"/>
    <n v="2000"/>
    <n v="0"/>
    <n v="0"/>
    <x v="90"/>
    <x v="1"/>
  </r>
  <r>
    <x v="1"/>
    <s v="-"/>
    <x v="90"/>
    <x v="0"/>
    <s v="01"/>
    <s v="001"/>
    <s v=""/>
    <s v=""/>
    <s v="7650_165"/>
    <s v="Regional Programs  Generator"/>
    <n v="7500"/>
    <n v="0"/>
    <n v="7500"/>
    <n v="0"/>
    <n v="7500"/>
    <n v="0"/>
    <n v="0"/>
    <x v="90"/>
    <x v="1"/>
  </r>
  <r>
    <x v="1"/>
    <s v="-"/>
    <x v="90"/>
    <x v="0"/>
    <s v="01"/>
    <s v="001"/>
    <s v=""/>
    <s v=""/>
    <s v="7650_170"/>
    <s v="Regional Programs  Local Motion - Bike Ferry"/>
    <n v="4500"/>
    <n v="0"/>
    <n v="4500"/>
    <n v="0"/>
    <n v="4500"/>
    <n v="0"/>
    <n v="0"/>
    <x v="90"/>
    <x v="1"/>
  </r>
  <r>
    <x v="1"/>
    <s v="-"/>
    <x v="90"/>
    <x v="0"/>
    <s v="01"/>
    <s v="001"/>
    <s v=""/>
    <s v=""/>
    <s v="7650_185"/>
    <s v="Regional Programs  Steps to End Domestic Violence"/>
    <n v="7000"/>
    <n v="0"/>
    <n v="7000"/>
    <n v="0"/>
    <n v="7000"/>
    <n v="0"/>
    <n v="0"/>
    <x v="90"/>
    <x v="1"/>
  </r>
  <r>
    <x v="1"/>
    <s v="-"/>
    <x v="90"/>
    <x v="0"/>
    <s v="01"/>
    <s v="001"/>
    <s v=""/>
    <s v=""/>
    <s v="7650_190"/>
    <s v="Regional Programs  Rape Crisis Center"/>
    <n v="10000"/>
    <n v="0"/>
    <n v="10000"/>
    <n v="0"/>
    <n v="10000"/>
    <n v="0"/>
    <n v="0"/>
    <x v="90"/>
    <x v="1"/>
  </r>
  <r>
    <x v="1"/>
    <s v="-"/>
    <x v="90"/>
    <x v="0"/>
    <s v="01"/>
    <s v="001"/>
    <s v=""/>
    <s v=""/>
    <s v="7650_195"/>
    <s v="Regional Programs  Burlington Concert Band"/>
    <n v="4000"/>
    <n v="0"/>
    <n v="4000"/>
    <n v="0"/>
    <n v="4000"/>
    <n v="0"/>
    <n v="0"/>
    <x v="90"/>
    <x v="1"/>
  </r>
  <r>
    <x v="1"/>
    <s v="-"/>
    <x v="90"/>
    <x v="0"/>
    <s v="01"/>
    <s v="001"/>
    <s v=""/>
    <s v=""/>
    <s v="7650_200"/>
    <s v="Regional Programs  Burlington Book Festival"/>
    <n v="1500"/>
    <n v="0"/>
    <n v="1500"/>
    <n v="0"/>
    <n v="1500"/>
    <n v="0"/>
    <n v="0"/>
    <x v="90"/>
    <x v="1"/>
  </r>
  <r>
    <x v="1"/>
    <s v="-"/>
    <x v="90"/>
    <x v="0"/>
    <s v="01"/>
    <s v="001"/>
    <s v=""/>
    <s v=""/>
    <s v="7650_210"/>
    <s v="Regional Programs  Chamber Of Commerce"/>
    <n v="10700"/>
    <n v="0"/>
    <n v="10700"/>
    <n v="0"/>
    <n v="10805"/>
    <n v="-105"/>
    <n v="0"/>
    <x v="90"/>
    <x v="1"/>
  </r>
  <r>
    <x v="1"/>
    <s v="-"/>
    <x v="90"/>
    <x v="0"/>
    <s v="01"/>
    <s v="001"/>
    <s v=""/>
    <s v=""/>
    <s v="7650_215"/>
    <s v="Regional Programs  Martin Luther King Day"/>
    <n v="8000"/>
    <n v="0"/>
    <n v="8000"/>
    <n v="0"/>
    <n v="8000"/>
    <n v="0"/>
    <n v="0"/>
    <x v="90"/>
    <x v="1"/>
  </r>
  <r>
    <x v="1"/>
    <s v="-"/>
    <x v="90"/>
    <x v="0"/>
    <s v="01"/>
    <s v="001"/>
    <s v=""/>
    <s v=""/>
    <s v="7650_220"/>
    <s v="Regional Programs  Special Projects -Emerging Needs"/>
    <n v="20000"/>
    <n v="0"/>
    <n v="20000"/>
    <n v="0"/>
    <n v="8750"/>
    <n v="11250"/>
    <n v="0"/>
    <x v="90"/>
    <x v="1"/>
  </r>
  <r>
    <x v="1"/>
    <s v="-"/>
    <x v="90"/>
    <x v="0"/>
    <s v="01"/>
    <s v="001"/>
    <s v=""/>
    <s v=""/>
    <s v="7650_225"/>
    <s v="Regional Programs  First Night"/>
    <n v="20000"/>
    <n v="0"/>
    <n v="20000"/>
    <n v="0"/>
    <n v="20000"/>
    <n v="0"/>
    <n v="0"/>
    <x v="90"/>
    <x v="1"/>
  </r>
  <r>
    <x v="1"/>
    <s v="-"/>
    <x v="90"/>
    <x v="0"/>
    <s v="01"/>
    <s v="001"/>
    <s v=""/>
    <s v=""/>
    <s v="7650_230"/>
    <s v="Regional Programs  American Red Cross"/>
    <n v="2500"/>
    <n v="0"/>
    <n v="2500"/>
    <n v="0"/>
    <n v="0"/>
    <n v="2500"/>
    <n v="0"/>
    <x v="90"/>
    <x v="1"/>
  </r>
  <r>
    <x v="1"/>
    <s v="-"/>
    <x v="90"/>
    <x v="0"/>
    <s v="01"/>
    <s v="001"/>
    <s v=""/>
    <s v=""/>
    <s v="7650_235"/>
    <s v="Regional Programs  Seaba-Art Hop"/>
    <n v="5000"/>
    <n v="0"/>
    <n v="5000"/>
    <n v="0"/>
    <n v="5000"/>
    <n v="0"/>
    <n v="0"/>
    <x v="90"/>
    <x v="1"/>
  </r>
  <r>
    <x v="1"/>
    <s v="-"/>
    <x v="90"/>
    <x v="0"/>
    <s v="01"/>
    <s v="001"/>
    <s v=""/>
    <s v=""/>
    <s v="7650_240"/>
    <s v="Regional Programs  Hands - Senior Holiday Dinner"/>
    <n v="500"/>
    <n v="0"/>
    <n v="500"/>
    <n v="0"/>
    <n v="500"/>
    <n v="0"/>
    <n v="0"/>
    <x v="90"/>
    <x v="1"/>
  </r>
  <r>
    <x v="1"/>
    <s v="-"/>
    <x v="90"/>
    <x v="0"/>
    <s v="01"/>
    <s v="001"/>
    <s v=""/>
    <s v=""/>
    <s v="7650_255"/>
    <s v="Regional Programs  VT &amp; Natl League Of City"/>
    <n v="49919"/>
    <n v="0"/>
    <n v="49919"/>
    <n v="0"/>
    <n v="49919"/>
    <n v="0"/>
    <n v="0"/>
    <x v="90"/>
    <x v="1"/>
  </r>
  <r>
    <x v="1"/>
    <s v="-"/>
    <x v="90"/>
    <x v="0"/>
    <s v="01"/>
    <s v="001"/>
    <s v=""/>
    <s v=""/>
    <s v="7650_260"/>
    <s v="Regional Programs  Chitenden City Reg Plan Comm"/>
    <n v="51326"/>
    <n v="0"/>
    <n v="51326"/>
    <n v="0"/>
    <n v="51326"/>
    <n v="0"/>
    <n v="0"/>
    <x v="90"/>
    <x v="1"/>
  </r>
  <r>
    <x v="1"/>
    <s v="-"/>
    <x v="90"/>
    <x v="0"/>
    <s v="01"/>
    <s v="001"/>
    <s v=""/>
    <s v=""/>
    <s v="7650_270"/>
    <s v="Regional Programs  Sara Holbrook"/>
    <n v="6000"/>
    <n v="0"/>
    <n v="6000"/>
    <n v="0"/>
    <n v="6000"/>
    <n v="0"/>
    <n v="0"/>
    <x v="90"/>
    <x v="1"/>
  </r>
  <r>
    <x v="1"/>
    <s v="-"/>
    <x v="90"/>
    <x v="0"/>
    <s v="01"/>
    <s v="001"/>
    <s v=""/>
    <s v=""/>
    <s v="7650_275"/>
    <s v="Regional Programs  Boys And Girls Club"/>
    <n v="6000"/>
    <n v="0"/>
    <n v="6000"/>
    <n v="0"/>
    <n v="6000"/>
    <n v="0"/>
    <n v="0"/>
    <x v="90"/>
    <x v="1"/>
  </r>
  <r>
    <x v="1"/>
    <s v="-"/>
    <x v="90"/>
    <x v="0"/>
    <s v="01"/>
    <s v="001"/>
    <s v=""/>
    <s v=""/>
    <s v="7650_280"/>
    <s v="Regional Programs  King Street Center"/>
    <n v="6000"/>
    <n v="0"/>
    <n v="6000"/>
    <n v="0"/>
    <n v="6000"/>
    <n v="0"/>
    <n v="0"/>
    <x v="90"/>
    <x v="1"/>
  </r>
  <r>
    <x v="1"/>
    <s v="-"/>
    <x v="90"/>
    <x v="0"/>
    <s v="01"/>
    <s v="001"/>
    <s v=""/>
    <s v=""/>
    <s v="7650_295"/>
    <s v="Regional Programs  Us Conference Of Mayors"/>
    <n v="5000"/>
    <n v="0"/>
    <n v="5000"/>
    <n v="0"/>
    <n v="4489"/>
    <n v="511"/>
    <n v="1000"/>
    <x v="90"/>
    <x v="1"/>
  </r>
  <r>
    <x v="1"/>
    <s v="-"/>
    <x v="90"/>
    <x v="0"/>
    <s v="01"/>
    <s v="001"/>
    <s v=""/>
    <s v=""/>
    <s v="7650_300"/>
    <s v="Regional Programs  Jazz Fest Commitment"/>
    <n v="2500"/>
    <n v="0"/>
    <n v="2500"/>
    <n v="0"/>
    <n v="0"/>
    <n v="2500"/>
    <n v="0"/>
    <x v="90"/>
    <x v="1"/>
  </r>
  <r>
    <x v="1"/>
    <s v="-"/>
    <x v="90"/>
    <x v="0"/>
    <s v="01"/>
    <s v="001"/>
    <s v=""/>
    <s v=""/>
    <s v="7650_305"/>
    <s v="Regional Programs  Turning Point Center"/>
    <n v="4500"/>
    <n v="0"/>
    <n v="4500"/>
    <n v="0"/>
    <n v="4500"/>
    <n v="0"/>
    <n v="0"/>
    <x v="90"/>
    <x v="1"/>
  </r>
  <r>
    <x v="1"/>
    <s v="-"/>
    <x v="90"/>
    <x v="0"/>
    <s v="01"/>
    <s v="001"/>
    <s v=""/>
    <s v=""/>
    <s v="7650_310"/>
    <s v="Regional Programs  CATMA"/>
    <n v="13000"/>
    <n v="0"/>
    <n v="13000"/>
    <n v="0"/>
    <n v="13000"/>
    <n v="0"/>
    <n v="0"/>
    <x v="90"/>
    <x v="1"/>
  </r>
  <r>
    <x v="1"/>
    <s v="-"/>
    <x v="90"/>
    <x v="0"/>
    <s v="01"/>
    <s v="001"/>
    <s v=""/>
    <s v=""/>
    <s v="7650_315"/>
    <s v="Regional Programs  VT Interntional Film Festival"/>
    <n v="7500"/>
    <n v="0"/>
    <n v="7500"/>
    <n v="0"/>
    <n v="7500"/>
    <n v="0"/>
    <n v="0"/>
    <x v="90"/>
    <x v="1"/>
  </r>
  <r>
    <x v="1"/>
    <s v="-"/>
    <x v="90"/>
    <x v="0"/>
    <s v="01"/>
    <s v="001"/>
    <s v=""/>
    <s v=""/>
    <s v="7650_320"/>
    <s v="Regional Programs  Arts"/>
    <n v="35000"/>
    <n v="0"/>
    <n v="35000"/>
    <n v="6524.97"/>
    <n v="28274.93"/>
    <n v="200.1"/>
    <n v="0"/>
    <x v="90"/>
    <x v="1"/>
  </r>
  <r>
    <x v="1"/>
    <s v="-"/>
    <x v="90"/>
    <x v="0"/>
    <s v="01"/>
    <s v="001"/>
    <s v=""/>
    <s v=""/>
    <s v="7650_325"/>
    <s v="Regional Programs  Heineberg Sr Ctr"/>
    <n v="40000"/>
    <n v="0"/>
    <n v="40000"/>
    <n v="0"/>
    <n v="40000"/>
    <n v="0"/>
    <n v="0"/>
    <x v="90"/>
    <x v="1"/>
  </r>
  <r>
    <x v="1"/>
    <s v="-"/>
    <x v="90"/>
    <x v="0"/>
    <s v="01"/>
    <s v="001"/>
    <s v=""/>
    <s v=""/>
    <s v="7900_138"/>
    <s v="Interfund Transfer Champlain Sr Center"/>
    <n v="40000"/>
    <n v="0"/>
    <n v="40000"/>
    <n v="0"/>
    <n v="40000"/>
    <n v="0"/>
    <n v="0"/>
    <x v="90"/>
    <x v="1"/>
  </r>
  <r>
    <x v="1"/>
    <s v="-"/>
    <x v="91"/>
    <x v="0"/>
    <s v="02"/>
    <s v="000"/>
    <s v=""/>
    <s v=""/>
    <s v="5000_100"/>
    <s v="Salaries and Wages Regular, Full Time"/>
    <n v="286388"/>
    <n v="2836"/>
    <n v="289224"/>
    <n v="0"/>
    <n v="238512.11"/>
    <n v="50711.89"/>
    <n v="21998.799999999999"/>
    <x v="91"/>
    <x v="15"/>
  </r>
  <r>
    <x v="1"/>
    <s v="-"/>
    <x v="91"/>
    <x v="0"/>
    <s v="02"/>
    <s v="000"/>
    <s v=""/>
    <s v=""/>
    <s v="5000_115"/>
    <s v="Salaries and Wages Seasonal/Temporary"/>
    <n v="5000"/>
    <n v="0"/>
    <n v="5000"/>
    <n v="0"/>
    <n v="1000"/>
    <n v="4000"/>
    <n v="0"/>
    <x v="91"/>
    <x v="15"/>
  </r>
  <r>
    <x v="1"/>
    <s v="-"/>
    <x v="91"/>
    <x v="0"/>
    <s v="02"/>
    <s v="000"/>
    <s v=""/>
    <s v=""/>
    <n v="5100"/>
    <s v="Overtime"/>
    <n v="3000"/>
    <n v="0"/>
    <n v="3000"/>
    <n v="0"/>
    <n v="1346.2"/>
    <n v="1653.8"/>
    <n v="0"/>
    <x v="91"/>
    <x v="15"/>
  </r>
  <r>
    <x v="1"/>
    <s v="-"/>
    <x v="91"/>
    <x v="0"/>
    <s v="02"/>
    <s v="000"/>
    <s v=""/>
    <s v=""/>
    <s v="5200_115"/>
    <s v="Other Personal Service Other Compensation"/>
    <n v="1500"/>
    <n v="0"/>
    <n v="1500"/>
    <n v="0"/>
    <n v="350"/>
    <n v="1150"/>
    <n v="100"/>
    <x v="91"/>
    <x v="15"/>
  </r>
  <r>
    <x v="1"/>
    <s v="-"/>
    <x v="91"/>
    <x v="0"/>
    <s v="02"/>
    <s v="000"/>
    <s v=""/>
    <s v=""/>
    <s v="5200_125"/>
    <s v="Other Personal Service Taxable Reimbursements"/>
    <n v="1000"/>
    <n v="0"/>
    <n v="1000"/>
    <n v="0"/>
    <n v="0"/>
    <n v="1000"/>
    <n v="0"/>
    <x v="91"/>
    <x v="15"/>
  </r>
  <r>
    <x v="1"/>
    <s v="-"/>
    <x v="91"/>
    <x v="0"/>
    <s v="02"/>
    <s v="000"/>
    <s v=""/>
    <s v=""/>
    <s v="5200_130"/>
    <s v="Other Personal Service Allowance Taxable"/>
    <n v="0"/>
    <n v="0"/>
    <n v="0"/>
    <n v="0"/>
    <n v="769.2"/>
    <n v="-769.2"/>
    <n v="76.92"/>
    <x v="91"/>
    <x v="15"/>
  </r>
  <r>
    <x v="1"/>
    <s v="-"/>
    <x v="91"/>
    <x v="0"/>
    <s v="02"/>
    <s v="000"/>
    <s v=""/>
    <s v=""/>
    <s v="5400_100"/>
    <s v="Employee Benefits FICA"/>
    <n v="22929"/>
    <n v="227"/>
    <n v="23156"/>
    <n v="0"/>
    <n v="17712.11"/>
    <n v="5443.89"/>
    <n v="1629.46"/>
    <x v="91"/>
    <x v="15"/>
  </r>
  <r>
    <x v="1"/>
    <s v="-"/>
    <x v="91"/>
    <x v="0"/>
    <s v="02"/>
    <s v="000"/>
    <s v=""/>
    <s v=""/>
    <s v="5400_115"/>
    <s v="Employee Benefits Retirement B"/>
    <n v="32469"/>
    <n v="0"/>
    <n v="32469"/>
    <n v="0"/>
    <n v="29766"/>
    <n v="2703"/>
    <n v="2706"/>
    <x v="91"/>
    <x v="15"/>
  </r>
  <r>
    <x v="1"/>
    <s v="-"/>
    <x v="91"/>
    <x v="0"/>
    <s v="02"/>
    <s v="000"/>
    <s v=""/>
    <s v=""/>
    <s v="5400_120"/>
    <s v="Employee Benefits Workers Compensation"/>
    <n v="10256"/>
    <n v="0"/>
    <n v="10256"/>
    <n v="0"/>
    <n v="9394"/>
    <n v="862"/>
    <n v="854"/>
    <x v="91"/>
    <x v="15"/>
  </r>
  <r>
    <x v="1"/>
    <s v="-"/>
    <x v="91"/>
    <x v="0"/>
    <s v="02"/>
    <s v="000"/>
    <s v=""/>
    <s v=""/>
    <s v="5400_125"/>
    <s v="Employee Benefits Health Insurance"/>
    <n v="48533"/>
    <n v="0"/>
    <n v="48533"/>
    <n v="0"/>
    <n v="44484"/>
    <n v="4049"/>
    <n v="4044"/>
    <x v="91"/>
    <x v="15"/>
  </r>
  <r>
    <x v="1"/>
    <s v="-"/>
    <x v="91"/>
    <x v="0"/>
    <s v="02"/>
    <s v="000"/>
    <s v=""/>
    <s v=""/>
    <s v="5400_130"/>
    <s v="Employee Benefits Dental Insurance"/>
    <n v="3115"/>
    <n v="0"/>
    <n v="3115"/>
    <n v="0"/>
    <n v="2860"/>
    <n v="255"/>
    <n v="260"/>
    <x v="91"/>
    <x v="15"/>
  </r>
  <r>
    <x v="1"/>
    <s v="-"/>
    <x v="91"/>
    <x v="0"/>
    <s v="02"/>
    <s v="000"/>
    <s v=""/>
    <s v=""/>
    <s v="5400_135"/>
    <s v="Employee Benefits Life Insurance"/>
    <n v="437"/>
    <n v="0"/>
    <n v="437"/>
    <n v="0"/>
    <n v="396"/>
    <n v="41"/>
    <n v="36"/>
    <x v="91"/>
    <x v="15"/>
  </r>
  <r>
    <x v="1"/>
    <s v="-"/>
    <x v="91"/>
    <x v="0"/>
    <s v="02"/>
    <s v="000"/>
    <s v=""/>
    <s v=""/>
    <s v="5400_145"/>
    <s v="Employee Benefits Employee Parking"/>
    <n v="0"/>
    <n v="0"/>
    <n v="0"/>
    <n v="0"/>
    <n v="260"/>
    <n v="-260"/>
    <n v="20"/>
    <x v="91"/>
    <x v="15"/>
  </r>
  <r>
    <x v="1"/>
    <s v="-"/>
    <x v="91"/>
    <x v="0"/>
    <s v="02"/>
    <s v="000"/>
    <s v=""/>
    <s v=""/>
    <n v="6000"/>
    <s v="Office Supplies"/>
    <n v="1500"/>
    <n v="0"/>
    <n v="1500"/>
    <n v="75.59"/>
    <n v="1369.48"/>
    <n v="54.93"/>
    <n v="0"/>
    <x v="91"/>
    <x v="15"/>
  </r>
  <r>
    <x v="1"/>
    <s v="-"/>
    <x v="91"/>
    <x v="0"/>
    <s v="02"/>
    <s v="000"/>
    <s v=""/>
    <s v=""/>
    <n v="6005"/>
    <s v="Postage"/>
    <n v="500"/>
    <n v="0"/>
    <n v="500"/>
    <n v="0"/>
    <n v="0"/>
    <n v="500"/>
    <n v="0"/>
    <x v="91"/>
    <x v="15"/>
  </r>
  <r>
    <x v="1"/>
    <s v="-"/>
    <x v="91"/>
    <x v="0"/>
    <s v="02"/>
    <s v="000"/>
    <s v=""/>
    <s v=""/>
    <n v="6200"/>
    <s v="Medical Fees And Supplies"/>
    <n v="100"/>
    <n v="0"/>
    <n v="100"/>
    <n v="0"/>
    <n v="440"/>
    <n v="-340"/>
    <n v="0"/>
    <x v="91"/>
    <x v="15"/>
  </r>
  <r>
    <x v="1"/>
    <s v="-"/>
    <x v="91"/>
    <x v="0"/>
    <s v="02"/>
    <s v="000"/>
    <s v=""/>
    <s v=""/>
    <n v="6202"/>
    <s v="Printing/Copying/Paper Mgt"/>
    <n v="1500"/>
    <n v="0"/>
    <n v="1500"/>
    <n v="0"/>
    <n v="744.41"/>
    <n v="755.59"/>
    <n v="0"/>
    <x v="91"/>
    <x v="15"/>
  </r>
  <r>
    <x v="1"/>
    <s v="-"/>
    <x v="91"/>
    <x v="0"/>
    <s v="02"/>
    <s v="000"/>
    <s v=""/>
    <s v=""/>
    <s v="6400_125"/>
    <s v="Utilities Telecommunications"/>
    <n v="3000"/>
    <n v="0"/>
    <n v="3000"/>
    <n v="0"/>
    <n v="2714.33"/>
    <n v="285.67"/>
    <n v="246.06"/>
    <x v="91"/>
    <x v="15"/>
  </r>
  <r>
    <x v="1"/>
    <s v="-"/>
    <x v="91"/>
    <x v="0"/>
    <s v="02"/>
    <s v="000"/>
    <s v=""/>
    <s v=""/>
    <s v="6400_127"/>
    <s v="Utilities Cellular Communications"/>
    <n v="2150"/>
    <n v="0"/>
    <n v="2150"/>
    <n v="0"/>
    <n v="1352.04"/>
    <n v="797.96"/>
    <n v="0"/>
    <x v="91"/>
    <x v="15"/>
  </r>
  <r>
    <x v="1"/>
    <s v="-"/>
    <x v="91"/>
    <x v="0"/>
    <s v="02"/>
    <s v="000"/>
    <s v=""/>
    <s v=""/>
    <s v="6500_142"/>
    <s v="Professional and Consultant Services Marketing and Promotion"/>
    <n v="0"/>
    <n v="0"/>
    <n v="0"/>
    <n v="0"/>
    <n v="-1693.09"/>
    <n v="1693.09"/>
    <n v="0"/>
    <x v="91"/>
    <x v="15"/>
  </r>
  <r>
    <x v="1"/>
    <s v="-"/>
    <x v="91"/>
    <x v="0"/>
    <s v="02"/>
    <s v="000"/>
    <s v=""/>
    <s v=""/>
    <s v="6700_110"/>
    <s v="Travel &amp; Training Travel Expense"/>
    <n v="6500"/>
    <n v="0"/>
    <n v="6500"/>
    <n v="0"/>
    <n v="3966.32"/>
    <n v="2533.6799999999998"/>
    <n v="341.87"/>
    <x v="91"/>
    <x v="15"/>
  </r>
  <r>
    <x v="1"/>
    <s v="-"/>
    <x v="91"/>
    <x v="0"/>
    <s v="02"/>
    <s v="000"/>
    <s v=""/>
    <s v=""/>
    <n v="7652"/>
    <s v="Discretionary Spending"/>
    <n v="8000"/>
    <n v="0"/>
    <n v="8000"/>
    <n v="0"/>
    <n v="4892.29"/>
    <n v="3107.71"/>
    <n v="183.5"/>
    <x v="91"/>
    <x v="15"/>
  </r>
  <r>
    <x v="1"/>
    <s v="-"/>
    <x v="3"/>
    <x v="0"/>
    <s v="04"/>
    <s v="000"/>
    <s v=""/>
    <s v=""/>
    <s v="5000_100"/>
    <s v="Salaries and Wages Regular, Full Time"/>
    <n v="1267556"/>
    <n v="-2450"/>
    <n v="1265106"/>
    <n v="0"/>
    <n v="1046539.7"/>
    <n v="218566.3"/>
    <n v="102008.48"/>
    <x v="3"/>
    <x v="2"/>
  </r>
  <r>
    <x v="1"/>
    <s v="-"/>
    <x v="3"/>
    <x v="0"/>
    <s v="04"/>
    <s v="000"/>
    <s v=""/>
    <s v=""/>
    <s v="5000_115"/>
    <s v="Salaries and Wages Seasonal/Temporary"/>
    <n v="34000"/>
    <n v="0"/>
    <n v="34000"/>
    <n v="0"/>
    <n v="7290.21"/>
    <n v="26709.79"/>
    <n v="-260"/>
    <x v="3"/>
    <x v="2"/>
  </r>
  <r>
    <x v="1"/>
    <s v="-"/>
    <x v="3"/>
    <x v="0"/>
    <s v="04"/>
    <s v="000"/>
    <s v=""/>
    <s v=""/>
    <s v="5000_900"/>
    <s v="Salaries and Wages Attrition/reorganization"/>
    <n v="-35000"/>
    <n v="0"/>
    <n v="-35000"/>
    <n v="0"/>
    <n v="0"/>
    <n v="-35000"/>
    <n v="0"/>
    <x v="3"/>
    <x v="2"/>
  </r>
  <r>
    <x v="1"/>
    <s v="-"/>
    <x v="3"/>
    <x v="0"/>
    <s v="04"/>
    <s v="000"/>
    <s v=""/>
    <s v=""/>
    <n v="5100"/>
    <s v="Overtime"/>
    <n v="18000"/>
    <n v="0"/>
    <n v="18000"/>
    <n v="0"/>
    <n v="15381.16"/>
    <n v="2618.84"/>
    <n v="2099.79"/>
    <x v="3"/>
    <x v="2"/>
  </r>
  <r>
    <x v="1"/>
    <s v="-"/>
    <x v="3"/>
    <x v="0"/>
    <s v="04"/>
    <s v="000"/>
    <s v=""/>
    <s v=""/>
    <s v="5200_115"/>
    <s v="Other Personal Service Other Compensation"/>
    <n v="6500"/>
    <n v="0"/>
    <n v="6500"/>
    <n v="0"/>
    <n v="5468.39"/>
    <n v="1031.6099999999999"/>
    <n v="0"/>
    <x v="3"/>
    <x v="2"/>
  </r>
  <r>
    <x v="1"/>
    <s v="-"/>
    <x v="3"/>
    <x v="0"/>
    <s v="04"/>
    <s v="000"/>
    <s v=""/>
    <s v=""/>
    <s v="5200_116"/>
    <s v="Other Personal Service Longevity Pay"/>
    <n v="3370"/>
    <n v="0"/>
    <n v="3370"/>
    <n v="0"/>
    <n v="3324.92"/>
    <n v="45.08"/>
    <n v="1245"/>
    <x v="3"/>
    <x v="2"/>
  </r>
  <r>
    <x v="1"/>
    <s v="-"/>
    <x v="3"/>
    <x v="0"/>
    <s v="04"/>
    <s v="000"/>
    <s v=""/>
    <s v=""/>
    <s v="5200_120"/>
    <s v="Other Personal Service Shift Differential"/>
    <n v="100"/>
    <n v="0"/>
    <n v="100"/>
    <n v="0"/>
    <n v="71.28"/>
    <n v="28.72"/>
    <n v="8.36"/>
    <x v="3"/>
    <x v="2"/>
  </r>
  <r>
    <x v="1"/>
    <s v="-"/>
    <x v="3"/>
    <x v="0"/>
    <s v="04"/>
    <s v="000"/>
    <s v=""/>
    <s v=""/>
    <s v="5200_130"/>
    <s v="Other Personal Service Allowance Taxable"/>
    <n v="8000"/>
    <n v="0"/>
    <n v="8000"/>
    <n v="0"/>
    <n v="8021.25"/>
    <n v="-21.25"/>
    <n v="269.24"/>
    <x v="3"/>
    <x v="2"/>
  </r>
  <r>
    <x v="1"/>
    <s v="-"/>
    <x v="3"/>
    <x v="0"/>
    <s v="04"/>
    <s v="000"/>
    <s v=""/>
    <s v=""/>
    <s v="5400_100"/>
    <s v="Employee Benefits FICA"/>
    <n v="100689"/>
    <n v="997"/>
    <n v="101686"/>
    <n v="0"/>
    <n v="79767.509999999995"/>
    <n v="21918.49"/>
    <n v="7735.61"/>
    <x v="3"/>
    <x v="2"/>
  </r>
  <r>
    <x v="1"/>
    <s v="-"/>
    <x v="3"/>
    <x v="0"/>
    <s v="04"/>
    <s v="000"/>
    <s v=""/>
    <s v=""/>
    <s v="5400_115"/>
    <s v="Employee Benefits Retirement B"/>
    <n v="156831"/>
    <n v="0"/>
    <n v="156831"/>
    <n v="0"/>
    <n v="146040.74"/>
    <n v="10790.26"/>
    <n v="13248.22"/>
    <x v="3"/>
    <x v="2"/>
  </r>
  <r>
    <x v="1"/>
    <s v="-"/>
    <x v="3"/>
    <x v="0"/>
    <s v="04"/>
    <s v="000"/>
    <s v=""/>
    <s v=""/>
    <s v="5400_120"/>
    <s v="Employee Benefits Workers Compensation"/>
    <n v="47717"/>
    <n v="0"/>
    <n v="47717"/>
    <n v="0"/>
    <n v="43725"/>
    <n v="3992"/>
    <n v="3975"/>
    <x v="3"/>
    <x v="2"/>
  </r>
  <r>
    <x v="1"/>
    <s v="-"/>
    <x v="3"/>
    <x v="0"/>
    <s v="04"/>
    <s v="000"/>
    <s v=""/>
    <s v=""/>
    <s v="5400_125"/>
    <s v="Employee Benefits Health Insurance"/>
    <n v="209074"/>
    <n v="0"/>
    <n v="209074"/>
    <n v="0"/>
    <n v="191653"/>
    <n v="17421"/>
    <n v="17423"/>
    <x v="3"/>
    <x v="2"/>
  </r>
  <r>
    <x v="1"/>
    <s v="-"/>
    <x v="3"/>
    <x v="0"/>
    <s v="04"/>
    <s v="000"/>
    <s v=""/>
    <s v=""/>
    <s v="5400_130"/>
    <s v="Employee Benefits Dental Insurance"/>
    <n v="16595"/>
    <n v="0"/>
    <n v="16595"/>
    <n v="0"/>
    <n v="15213"/>
    <n v="1382"/>
    <n v="1383"/>
    <x v="3"/>
    <x v="2"/>
  </r>
  <r>
    <x v="1"/>
    <s v="-"/>
    <x v="3"/>
    <x v="0"/>
    <s v="04"/>
    <s v="000"/>
    <s v=""/>
    <s v=""/>
    <s v="5400_135"/>
    <s v="Employee Benefits Life Insurance"/>
    <n v="2527"/>
    <n v="0"/>
    <n v="2527"/>
    <n v="0"/>
    <n v="2321"/>
    <n v="206"/>
    <n v="211"/>
    <x v="3"/>
    <x v="2"/>
  </r>
  <r>
    <x v="1"/>
    <s v="-"/>
    <x v="3"/>
    <x v="0"/>
    <s v="04"/>
    <s v="000"/>
    <s v=""/>
    <s v=""/>
    <s v="5400_145"/>
    <s v="Employee Benefits Employee Parking"/>
    <n v="3750"/>
    <n v="0"/>
    <n v="3750"/>
    <n v="0"/>
    <n v="2640"/>
    <n v="1110"/>
    <n v="240"/>
    <x v="3"/>
    <x v="2"/>
  </r>
  <r>
    <x v="1"/>
    <s v="-"/>
    <x v="3"/>
    <x v="0"/>
    <s v="04"/>
    <s v="000"/>
    <s v=""/>
    <s v=""/>
    <s v="5400_150"/>
    <s v="Employee Benefits Recognition"/>
    <n v="4000"/>
    <n v="0"/>
    <n v="4000"/>
    <n v="0"/>
    <n v="3125"/>
    <n v="875"/>
    <n v="0"/>
    <x v="3"/>
    <x v="2"/>
  </r>
  <r>
    <x v="1"/>
    <s v="-"/>
    <x v="3"/>
    <x v="0"/>
    <s v="04"/>
    <s v="000"/>
    <s v=""/>
    <s v=""/>
    <n v="6000"/>
    <s v="Office Supplies"/>
    <n v="14000"/>
    <n v="0"/>
    <n v="14000"/>
    <n v="1650.26"/>
    <n v="12446.2"/>
    <n v="-96.46"/>
    <n v="51.91"/>
    <x v="3"/>
    <x v="2"/>
  </r>
  <r>
    <x v="1"/>
    <s v="-"/>
    <x v="3"/>
    <x v="0"/>
    <s v="04"/>
    <s v="000"/>
    <s v=""/>
    <s v=""/>
    <n v="6005"/>
    <s v="Postage"/>
    <n v="15000"/>
    <n v="0"/>
    <n v="15000"/>
    <n v="2648.44"/>
    <n v="8863.59"/>
    <n v="3487.97"/>
    <n v="-1395.49"/>
    <x v="3"/>
    <x v="2"/>
  </r>
  <r>
    <x v="1"/>
    <s v="-"/>
    <x v="3"/>
    <x v="0"/>
    <s v="04"/>
    <s v="000"/>
    <s v=""/>
    <s v=""/>
    <n v="6015"/>
    <s v="Computer Software"/>
    <n v="0"/>
    <n v="0"/>
    <n v="0"/>
    <n v="0"/>
    <n v="129.9"/>
    <n v="-129.9"/>
    <n v="0"/>
    <x v="3"/>
    <x v="2"/>
  </r>
  <r>
    <x v="1"/>
    <s v="-"/>
    <x v="3"/>
    <x v="0"/>
    <s v="04"/>
    <s v="000"/>
    <s v=""/>
    <s v=""/>
    <n v="6025"/>
    <s v="Furnishings"/>
    <n v="3000"/>
    <n v="0"/>
    <n v="3000"/>
    <n v="0"/>
    <n v="0"/>
    <n v="3000"/>
    <n v="0"/>
    <x v="3"/>
    <x v="2"/>
  </r>
  <r>
    <x v="1"/>
    <s v="-"/>
    <x v="3"/>
    <x v="0"/>
    <s v="04"/>
    <s v="000"/>
    <s v=""/>
    <s v=""/>
    <n v="6200"/>
    <s v="Medical Fees And Supplies"/>
    <n v="1250"/>
    <n v="0"/>
    <n v="1250"/>
    <n v="0"/>
    <n v="220"/>
    <n v="1030"/>
    <n v="0"/>
    <x v="3"/>
    <x v="2"/>
  </r>
  <r>
    <x v="1"/>
    <s v="-"/>
    <x v="3"/>
    <x v="0"/>
    <s v="04"/>
    <s v="000"/>
    <s v=""/>
    <s v=""/>
    <n v="6202"/>
    <s v="Printing/Copying/Paper Mgt"/>
    <n v="25000"/>
    <n v="0"/>
    <n v="25000"/>
    <n v="0"/>
    <n v="22510.28"/>
    <n v="2489.7199999999998"/>
    <n v="0"/>
    <x v="3"/>
    <x v="2"/>
  </r>
  <r>
    <x v="1"/>
    <s v="-"/>
    <x v="3"/>
    <x v="0"/>
    <s v="04"/>
    <s v="000"/>
    <s v=""/>
    <s v=""/>
    <n v="6203"/>
    <s v="Dues/Subscriptions"/>
    <n v="1000"/>
    <n v="0"/>
    <n v="1000"/>
    <n v="0"/>
    <n v="1464.03"/>
    <n v="-464.03"/>
    <n v="0"/>
    <x v="3"/>
    <x v="2"/>
  </r>
  <r>
    <x v="1"/>
    <s v="-"/>
    <x v="3"/>
    <x v="0"/>
    <s v="04"/>
    <s v="000"/>
    <s v=""/>
    <s v=""/>
    <n v="6208"/>
    <s v="Special Supplies"/>
    <n v="8000"/>
    <n v="0"/>
    <n v="8000"/>
    <n v="584.66"/>
    <n v="3275.68"/>
    <n v="4139.66"/>
    <n v="100"/>
    <x v="3"/>
    <x v="2"/>
  </r>
  <r>
    <x v="1"/>
    <s v="-"/>
    <x v="3"/>
    <x v="0"/>
    <s v="04"/>
    <s v="000"/>
    <s v=""/>
    <s v=""/>
    <n v="6238"/>
    <s v="Elections"/>
    <n v="105000"/>
    <n v="15000"/>
    <n v="120000"/>
    <n v="0"/>
    <n v="116427.54"/>
    <n v="3572.46"/>
    <n v="0"/>
    <x v="3"/>
    <x v="2"/>
  </r>
  <r>
    <x v="1"/>
    <s v="-"/>
    <x v="3"/>
    <x v="0"/>
    <s v="04"/>
    <s v="000"/>
    <s v=""/>
    <s v=""/>
    <n v="6300"/>
    <s v="Repair &amp; Maintenance"/>
    <n v="110"/>
    <n v="0"/>
    <n v="110"/>
    <n v="0"/>
    <n v="0"/>
    <n v="110"/>
    <n v="0"/>
    <x v="3"/>
    <x v="2"/>
  </r>
  <r>
    <x v="1"/>
    <s v="-"/>
    <x v="3"/>
    <x v="0"/>
    <s v="04"/>
    <s v="000"/>
    <s v=""/>
    <s v=""/>
    <n v="6350"/>
    <s v="Legal Notice &amp; Advertising"/>
    <n v="35000"/>
    <n v="0"/>
    <n v="35000"/>
    <n v="3303.58"/>
    <n v="19350.919999999998"/>
    <n v="12345.5"/>
    <n v="594.88"/>
    <x v="3"/>
    <x v="2"/>
  </r>
  <r>
    <x v="1"/>
    <s v="-"/>
    <x v="3"/>
    <x v="0"/>
    <s v="04"/>
    <s v="000"/>
    <s v=""/>
    <s v=""/>
    <s v="6400_125"/>
    <s v="Utilities Telecommunications"/>
    <n v="10000"/>
    <n v="0"/>
    <n v="10000"/>
    <n v="0"/>
    <n v="9884.2900000000009"/>
    <n v="115.71"/>
    <n v="885.76"/>
    <x v="3"/>
    <x v="2"/>
  </r>
  <r>
    <x v="1"/>
    <s v="-"/>
    <x v="3"/>
    <x v="0"/>
    <s v="04"/>
    <s v="000"/>
    <s v=""/>
    <s v=""/>
    <s v="6400_127"/>
    <s v="Utilities Cellular Communications"/>
    <n v="6000"/>
    <n v="0"/>
    <n v="6000"/>
    <n v="0"/>
    <n v="5442.62"/>
    <n v="557.38"/>
    <n v="0"/>
    <x v="3"/>
    <x v="2"/>
  </r>
  <r>
    <x v="1"/>
    <s v="-"/>
    <x v="3"/>
    <x v="0"/>
    <s v="04"/>
    <s v="000"/>
    <s v=""/>
    <s v=""/>
    <s v="6500_112"/>
    <s v="Professional and Consultant Services Audits"/>
    <n v="90000"/>
    <n v="0"/>
    <n v="90000"/>
    <n v="0"/>
    <n v="76000"/>
    <n v="14000"/>
    <n v="0"/>
    <x v="3"/>
    <x v="2"/>
  </r>
  <r>
    <x v="1"/>
    <s v="-"/>
    <x v="3"/>
    <x v="0"/>
    <s v="04"/>
    <s v="000"/>
    <s v=""/>
    <s v=""/>
    <s v="6500_115"/>
    <s v="Professional and Consultant Services Legal/Arbitration"/>
    <n v="5000"/>
    <n v="0"/>
    <n v="5000"/>
    <n v="0"/>
    <n v="4400.62"/>
    <n v="599.38"/>
    <n v="0"/>
    <x v="3"/>
    <x v="2"/>
  </r>
  <r>
    <x v="1"/>
    <s v="-"/>
    <x v="3"/>
    <x v="0"/>
    <s v="04"/>
    <s v="000"/>
    <s v=""/>
    <s v=""/>
    <s v="6500_118"/>
    <s v="Professional and Consultant Services Contractual Services"/>
    <n v="45000"/>
    <n v="0"/>
    <n v="45000"/>
    <n v="10782.35"/>
    <n v="41239.949999999997"/>
    <n v="-7022.3"/>
    <n v="1792"/>
    <x v="3"/>
    <x v="2"/>
  </r>
  <r>
    <x v="1"/>
    <s v="-"/>
    <x v="3"/>
    <x v="0"/>
    <s v="04"/>
    <s v="000"/>
    <s v=""/>
    <s v=""/>
    <s v="6500_136"/>
    <s v="Professional and Consultant Services Meeting Video"/>
    <n v="36000"/>
    <n v="0"/>
    <n v="36000"/>
    <n v="2106.66"/>
    <n v="30393.26"/>
    <n v="3500.08"/>
    <n v="0"/>
    <x v="3"/>
    <x v="2"/>
  </r>
  <r>
    <x v="1"/>
    <s v="-"/>
    <x v="3"/>
    <x v="0"/>
    <s v="04"/>
    <s v="000"/>
    <s v=""/>
    <s v=""/>
    <s v="6530_115"/>
    <s v="Rentals Equipment"/>
    <n v="5450"/>
    <n v="0"/>
    <n v="5450"/>
    <n v="1204.31"/>
    <n v="4940.7299999999996"/>
    <n v="-695.04"/>
    <n v="0"/>
    <x v="3"/>
    <x v="2"/>
  </r>
  <r>
    <x v="1"/>
    <s v="-"/>
    <x v="3"/>
    <x v="0"/>
    <s v="04"/>
    <s v="000"/>
    <s v=""/>
    <s v=""/>
    <s v="6700_100"/>
    <s v="Travel &amp; Training Education"/>
    <n v="6000"/>
    <n v="0"/>
    <n v="6000"/>
    <n v="2292"/>
    <n v="1370"/>
    <n v="2338"/>
    <n v="55"/>
    <x v="3"/>
    <x v="2"/>
  </r>
  <r>
    <x v="1"/>
    <s v="-"/>
    <x v="3"/>
    <x v="0"/>
    <s v="04"/>
    <s v="000"/>
    <s v=""/>
    <s v=""/>
    <s v="6700_105"/>
    <s v="Travel &amp; Training Special Training"/>
    <n v="3000"/>
    <n v="0"/>
    <n v="3000"/>
    <n v="0"/>
    <n v="1067.1199999999999"/>
    <n v="1932.88"/>
    <n v="0"/>
    <x v="3"/>
    <x v="2"/>
  </r>
  <r>
    <x v="1"/>
    <s v="-"/>
    <x v="3"/>
    <x v="0"/>
    <s v="04"/>
    <s v="000"/>
    <s v=""/>
    <s v=""/>
    <s v="6700_110"/>
    <s v="Travel &amp; Training Travel Expense"/>
    <n v="4500"/>
    <n v="0"/>
    <n v="4500"/>
    <n v="0"/>
    <n v="124.15"/>
    <n v="4375.8500000000004"/>
    <n v="0"/>
    <x v="3"/>
    <x v="2"/>
  </r>
  <r>
    <x v="1"/>
    <s v="-"/>
    <x v="3"/>
    <x v="0"/>
    <s v="04"/>
    <s v="000"/>
    <s v=""/>
    <s v=""/>
    <s v="6700_115"/>
    <s v="Travel &amp; Training Mileage"/>
    <n v="300"/>
    <n v="0"/>
    <n v="300"/>
    <n v="0"/>
    <n v="0"/>
    <n v="300"/>
    <n v="0"/>
    <x v="3"/>
    <x v="2"/>
  </r>
  <r>
    <x v="1"/>
    <s v="-"/>
    <x v="3"/>
    <x v="0"/>
    <s v="04"/>
    <s v="000"/>
    <s v=""/>
    <s v=""/>
    <s v="6800_160"/>
    <s v="Fees for Services  Background Check"/>
    <n v="0"/>
    <n v="0"/>
    <n v="0"/>
    <n v="0"/>
    <n v="0"/>
    <n v="0"/>
    <n v="0"/>
    <x v="3"/>
    <x v="2"/>
  </r>
  <r>
    <x v="1"/>
    <s v="-"/>
    <x v="3"/>
    <x v="0"/>
    <s v="04"/>
    <s v="000"/>
    <s v=""/>
    <s v=""/>
    <n v="7000"/>
    <s v="Bad Debt Expense"/>
    <n v="0"/>
    <n v="0"/>
    <n v="0"/>
    <n v="0"/>
    <n v="128"/>
    <n v="-128"/>
    <n v="0"/>
    <x v="3"/>
    <x v="2"/>
  </r>
  <r>
    <x v="1"/>
    <s v="-"/>
    <x v="3"/>
    <x v="0"/>
    <s v="04"/>
    <s v="000"/>
    <s v=""/>
    <s v=""/>
    <s v="7200_115"/>
    <s v="Capital Leases Equipment"/>
    <n v="7000"/>
    <n v="0"/>
    <n v="7000"/>
    <n v="324.37"/>
    <n v="4510.84"/>
    <n v="2164.79"/>
    <n v="324.37"/>
    <x v="3"/>
    <x v="2"/>
  </r>
  <r>
    <x v="1"/>
    <s v="-"/>
    <x v="3"/>
    <x v="0"/>
    <s v="04"/>
    <s v="000"/>
    <s v=""/>
    <s v=""/>
    <n v="7303"/>
    <s v="Regulatory and Bank Fees"/>
    <n v="1800"/>
    <n v="0"/>
    <n v="1800"/>
    <n v="0"/>
    <n v="3170.92"/>
    <n v="-1370.92"/>
    <n v="264.89999999999998"/>
    <x v="3"/>
    <x v="2"/>
  </r>
  <r>
    <x v="1"/>
    <s v="-"/>
    <x v="3"/>
    <x v="0"/>
    <s v="04"/>
    <s v="000"/>
    <s v=""/>
    <s v=""/>
    <n v="8015"/>
    <s v="Indirect Fees"/>
    <n v="0"/>
    <n v="0"/>
    <n v="0"/>
    <n v="0"/>
    <n v="0"/>
    <n v="0"/>
    <n v="0"/>
    <x v="3"/>
    <x v="2"/>
  </r>
  <r>
    <x v="1"/>
    <s v="-"/>
    <x v="3"/>
    <x v="0"/>
    <s v="04"/>
    <s v="000"/>
    <s v=""/>
    <s v=""/>
    <n v="8022"/>
    <s v="Franchise Admin Fee - BD"/>
    <n v="12500"/>
    <n v="0"/>
    <n v="12500"/>
    <n v="0"/>
    <n v="0"/>
    <n v="12500"/>
    <n v="0"/>
    <x v="3"/>
    <x v="2"/>
  </r>
  <r>
    <x v="1"/>
    <s v="-"/>
    <x v="92"/>
    <x v="0"/>
    <s v="04"/>
    <s v="010"/>
    <s v=""/>
    <s v=""/>
    <n v="6005"/>
    <s v="Postage"/>
    <n v="0"/>
    <n v="0"/>
    <n v="0"/>
    <n v="0"/>
    <n v="758.9"/>
    <n v="-758.9"/>
    <n v="8.5"/>
    <x v="92"/>
    <x v="2"/>
  </r>
  <r>
    <x v="1"/>
    <s v="-"/>
    <x v="92"/>
    <x v="0"/>
    <s v="04"/>
    <s v="010"/>
    <s v=""/>
    <s v=""/>
    <s v="6400_127"/>
    <s v="Utilities Cellular Communications"/>
    <n v="0"/>
    <n v="0"/>
    <n v="0"/>
    <n v="0"/>
    <n v="0"/>
    <n v="0"/>
    <n v="0"/>
    <x v="92"/>
    <x v="2"/>
  </r>
  <r>
    <x v="1"/>
    <s v="-"/>
    <x v="93"/>
    <x v="0"/>
    <s v="04"/>
    <s v="012"/>
    <s v=""/>
    <s v=""/>
    <s v="5000_100"/>
    <s v="Salaries and Wages Regular, Full Time"/>
    <n v="219059"/>
    <n v="2169"/>
    <n v="221228"/>
    <n v="0"/>
    <n v="168391.23"/>
    <n v="52836.77"/>
    <n v="16497.75"/>
    <x v="93"/>
    <x v="2"/>
  </r>
  <r>
    <x v="1"/>
    <s v="-"/>
    <x v="93"/>
    <x v="0"/>
    <s v="04"/>
    <s v="012"/>
    <s v=""/>
    <s v=""/>
    <n v="5100"/>
    <s v="Overtime"/>
    <n v="8500"/>
    <n v="0"/>
    <n v="8500"/>
    <n v="0"/>
    <n v="21851.3"/>
    <n v="-13351.3"/>
    <n v="2429.31"/>
    <x v="93"/>
    <x v="2"/>
  </r>
  <r>
    <x v="1"/>
    <s v="-"/>
    <x v="93"/>
    <x v="0"/>
    <s v="04"/>
    <s v="012"/>
    <s v=""/>
    <s v=""/>
    <s v="5200_115"/>
    <s v="Other Personal Service Other Compensation"/>
    <n v="5000"/>
    <n v="0"/>
    <n v="5000"/>
    <n v="0"/>
    <n v="2440.41"/>
    <n v="2559.59"/>
    <n v="0"/>
    <x v="93"/>
    <x v="2"/>
  </r>
  <r>
    <x v="1"/>
    <s v="-"/>
    <x v="93"/>
    <x v="0"/>
    <s v="04"/>
    <s v="012"/>
    <s v=""/>
    <s v=""/>
    <s v="5200_116"/>
    <s v="Other Personal Service Longevity Pay"/>
    <n v="400"/>
    <n v="0"/>
    <n v="400"/>
    <n v="0"/>
    <n v="368.99"/>
    <n v="31.01"/>
    <n v="0"/>
    <x v="93"/>
    <x v="2"/>
  </r>
  <r>
    <x v="1"/>
    <s v="-"/>
    <x v="93"/>
    <x v="0"/>
    <s v="04"/>
    <s v="012"/>
    <s v=""/>
    <s v=""/>
    <s v="5200_120"/>
    <s v="Other Personal Service Shift Differential"/>
    <n v="0"/>
    <n v="0"/>
    <n v="0"/>
    <n v="0"/>
    <n v="0"/>
    <n v="0"/>
    <n v="0"/>
    <x v="93"/>
    <x v="2"/>
  </r>
  <r>
    <x v="1"/>
    <s v="-"/>
    <x v="93"/>
    <x v="0"/>
    <s v="04"/>
    <s v="012"/>
    <s v=""/>
    <s v=""/>
    <s v="5200_130"/>
    <s v="Other Personal Service Allowance Taxable"/>
    <n v="1275"/>
    <n v="0"/>
    <n v="1275"/>
    <n v="0"/>
    <n v="1585.56"/>
    <n v="-310.56"/>
    <n v="0"/>
    <x v="93"/>
    <x v="2"/>
  </r>
  <r>
    <x v="1"/>
    <s v="-"/>
    <x v="93"/>
    <x v="0"/>
    <s v="04"/>
    <s v="012"/>
    <s v=""/>
    <s v=""/>
    <s v="5400_100"/>
    <s v="Employee Benefits FICA"/>
    <n v="18093"/>
    <n v="179"/>
    <n v="18272"/>
    <n v="0"/>
    <n v="14346.92"/>
    <n v="3925.08"/>
    <n v="1391.1"/>
    <x v="93"/>
    <x v="2"/>
  </r>
  <r>
    <x v="1"/>
    <s v="-"/>
    <x v="93"/>
    <x v="0"/>
    <s v="04"/>
    <s v="012"/>
    <s v=""/>
    <s v=""/>
    <s v="5400_120"/>
    <s v="Employee Benefits Workers Compensation"/>
    <n v="8983"/>
    <n v="0"/>
    <n v="8983"/>
    <n v="0"/>
    <n v="8228"/>
    <n v="755"/>
    <n v="748"/>
    <x v="93"/>
    <x v="2"/>
  </r>
  <r>
    <x v="1"/>
    <s v="-"/>
    <x v="93"/>
    <x v="0"/>
    <s v="04"/>
    <s v="012"/>
    <s v=""/>
    <s v=""/>
    <s v="5400_145"/>
    <s v="Employee Benefits Employee Parking"/>
    <n v="240"/>
    <n v="0"/>
    <n v="240"/>
    <n v="0"/>
    <n v="240"/>
    <n v="0"/>
    <n v="40"/>
    <x v="93"/>
    <x v="2"/>
  </r>
  <r>
    <x v="1"/>
    <s v="-"/>
    <x v="93"/>
    <x v="0"/>
    <s v="04"/>
    <s v="012"/>
    <s v=""/>
    <s v=""/>
    <n v="6000"/>
    <s v="Office Supplies"/>
    <n v="5200"/>
    <n v="0"/>
    <n v="5200"/>
    <n v="118.43"/>
    <n v="1940.16"/>
    <n v="3141.41"/>
    <n v="41.7"/>
    <x v="93"/>
    <x v="2"/>
  </r>
  <r>
    <x v="1"/>
    <s v="-"/>
    <x v="93"/>
    <x v="0"/>
    <s v="04"/>
    <s v="012"/>
    <s v=""/>
    <s v=""/>
    <n v="6200"/>
    <s v="Medical Fees And Supplies"/>
    <n v="200"/>
    <n v="0"/>
    <n v="200"/>
    <n v="0"/>
    <n v="0"/>
    <n v="200"/>
    <n v="0"/>
    <x v="93"/>
    <x v="2"/>
  </r>
  <r>
    <x v="1"/>
    <s v="-"/>
    <x v="93"/>
    <x v="0"/>
    <s v="04"/>
    <s v="012"/>
    <s v=""/>
    <s v=""/>
    <n v="6202"/>
    <s v="Printing/Copying/Paper Mgt"/>
    <n v="700"/>
    <n v="0"/>
    <n v="700"/>
    <n v="0"/>
    <n v="199.8"/>
    <n v="500.2"/>
    <n v="0"/>
    <x v="93"/>
    <x v="2"/>
  </r>
  <r>
    <x v="1"/>
    <s v="-"/>
    <x v="93"/>
    <x v="0"/>
    <s v="04"/>
    <s v="012"/>
    <s v=""/>
    <s v=""/>
    <n v="6350"/>
    <s v="Legal Notice &amp; Advertising"/>
    <n v="500"/>
    <n v="0"/>
    <n v="500"/>
    <n v="0"/>
    <n v="841.5"/>
    <n v="-341.5"/>
    <n v="0"/>
    <x v="93"/>
    <x v="2"/>
  </r>
  <r>
    <x v="1"/>
    <s v="-"/>
    <x v="93"/>
    <x v="0"/>
    <s v="04"/>
    <s v="012"/>
    <s v=""/>
    <s v=""/>
    <s v="6400_125"/>
    <s v="Utilities Telecommunications"/>
    <n v="2160"/>
    <n v="0"/>
    <n v="2160"/>
    <n v="0"/>
    <n v="1943.21"/>
    <n v="216.79"/>
    <n v="174.69"/>
    <x v="93"/>
    <x v="2"/>
  </r>
  <r>
    <x v="1"/>
    <s v="-"/>
    <x v="93"/>
    <x v="0"/>
    <s v="04"/>
    <s v="012"/>
    <s v=""/>
    <s v=""/>
    <s v="6400_127"/>
    <s v="Utilities Cellular Communications"/>
    <n v="624"/>
    <n v="0"/>
    <n v="624"/>
    <n v="0"/>
    <n v="354.19"/>
    <n v="269.81"/>
    <n v="0"/>
    <x v="93"/>
    <x v="2"/>
  </r>
  <r>
    <x v="1"/>
    <s v="-"/>
    <x v="93"/>
    <x v="0"/>
    <s v="04"/>
    <s v="012"/>
    <s v=""/>
    <s v=""/>
    <s v="6500_118"/>
    <s v="Professional and Consultant Services Contractual Services"/>
    <n v="55000"/>
    <n v="0"/>
    <n v="55000"/>
    <n v="0"/>
    <n v="61156"/>
    <n v="-6156"/>
    <n v="0"/>
    <x v="93"/>
    <x v="2"/>
  </r>
  <r>
    <x v="1"/>
    <s v="-"/>
    <x v="93"/>
    <x v="0"/>
    <s v="04"/>
    <s v="012"/>
    <s v=""/>
    <s v=""/>
    <s v="6700_100"/>
    <s v="Travel &amp; Training Education"/>
    <n v="0"/>
    <n v="0"/>
    <n v="0"/>
    <n v="0"/>
    <n v="115"/>
    <n v="-115"/>
    <n v="0"/>
    <x v="93"/>
    <x v="2"/>
  </r>
  <r>
    <x v="1"/>
    <s v="-"/>
    <x v="93"/>
    <x v="0"/>
    <s v="04"/>
    <s v="012"/>
    <s v=""/>
    <s v=""/>
    <s v="6700_115"/>
    <s v="Travel &amp; Training Mileage"/>
    <n v="500"/>
    <n v="0"/>
    <n v="500"/>
    <n v="0"/>
    <n v="0"/>
    <n v="500"/>
    <n v="0"/>
    <x v="93"/>
    <x v="2"/>
  </r>
  <r>
    <x v="1"/>
    <s v="-"/>
    <x v="93"/>
    <x v="0"/>
    <s v="04"/>
    <s v="012"/>
    <s v=""/>
    <s v=""/>
    <s v="7200_115"/>
    <s v="Capital Leases Equipment"/>
    <n v="2000"/>
    <n v="0"/>
    <n v="2000"/>
    <n v="67.510000000000005"/>
    <n v="1109.68"/>
    <n v="822.81"/>
    <n v="67.510000000000005"/>
    <x v="93"/>
    <x v="2"/>
  </r>
  <r>
    <x v="1"/>
    <s v="-"/>
    <x v="93"/>
    <x v="0"/>
    <s v="04"/>
    <s v="012"/>
    <s v=""/>
    <s v=""/>
    <n v="7303"/>
    <s v="Regulatory and Bank Fees"/>
    <n v="0"/>
    <n v="0"/>
    <n v="0"/>
    <n v="0"/>
    <n v="200"/>
    <n v="-200"/>
    <n v="0"/>
    <x v="93"/>
    <x v="2"/>
  </r>
  <r>
    <x v="1"/>
    <s v="-"/>
    <x v="4"/>
    <x v="0"/>
    <s v="05"/>
    <s v="000"/>
    <s v=""/>
    <s v=""/>
    <s v="5000_100"/>
    <s v="Salaries and Wages Regular, Full Time"/>
    <n v="721970"/>
    <n v="7148"/>
    <n v="729118"/>
    <n v="0"/>
    <n v="606275.37"/>
    <n v="122842.63"/>
    <n v="54133.72"/>
    <x v="4"/>
    <x v="3"/>
  </r>
  <r>
    <x v="1"/>
    <s v="-"/>
    <x v="4"/>
    <x v="0"/>
    <s v="05"/>
    <s v="000"/>
    <s v=""/>
    <s v=""/>
    <n v="5100"/>
    <s v="Overtime"/>
    <n v="0"/>
    <n v="0"/>
    <n v="0"/>
    <n v="0"/>
    <n v="0"/>
    <n v="0"/>
    <n v="0"/>
    <x v="4"/>
    <x v="3"/>
  </r>
  <r>
    <x v="1"/>
    <s v="-"/>
    <x v="4"/>
    <x v="0"/>
    <s v="05"/>
    <s v="000"/>
    <s v=""/>
    <s v=""/>
    <s v="5200_115"/>
    <s v="Other Personal Service Other Compensation"/>
    <n v="2500"/>
    <n v="0"/>
    <n v="2500"/>
    <n v="0"/>
    <n v="1810"/>
    <n v="690"/>
    <n v="0"/>
    <x v="4"/>
    <x v="3"/>
  </r>
  <r>
    <x v="1"/>
    <s v="-"/>
    <x v="4"/>
    <x v="0"/>
    <s v="05"/>
    <s v="000"/>
    <s v=""/>
    <s v=""/>
    <s v="5200_116"/>
    <s v="Other Personal Service Longevity Pay"/>
    <n v="1330"/>
    <n v="0"/>
    <n v="1330"/>
    <n v="0"/>
    <n v="665"/>
    <n v="665"/>
    <n v="0"/>
    <x v="4"/>
    <x v="3"/>
  </r>
  <r>
    <x v="1"/>
    <s v="-"/>
    <x v="4"/>
    <x v="0"/>
    <s v="05"/>
    <s v="000"/>
    <s v=""/>
    <s v=""/>
    <s v="5200_125"/>
    <s v="Other Personal Service Taxable Reimbursements"/>
    <n v="1000"/>
    <n v="0"/>
    <n v="1000"/>
    <n v="0"/>
    <n v="0"/>
    <n v="1000"/>
    <n v="0"/>
    <x v="4"/>
    <x v="3"/>
  </r>
  <r>
    <x v="1"/>
    <s v="-"/>
    <x v="4"/>
    <x v="0"/>
    <s v="05"/>
    <s v="000"/>
    <s v=""/>
    <s v=""/>
    <s v="5200_130"/>
    <s v="Other Personal Service Allowance Taxable"/>
    <n v="0"/>
    <n v="0"/>
    <n v="0"/>
    <n v="0"/>
    <n v="1269.18"/>
    <n v="-1269.18"/>
    <n v="76.92"/>
    <x v="4"/>
    <x v="3"/>
  </r>
  <r>
    <x v="1"/>
    <s v="-"/>
    <x v="4"/>
    <x v="0"/>
    <s v="05"/>
    <s v="000"/>
    <s v=""/>
    <s v=""/>
    <s v="5400_100"/>
    <s v="Employee Benefits FICA"/>
    <n v="56148"/>
    <n v="556"/>
    <n v="56704"/>
    <n v="0"/>
    <n v="43885.18"/>
    <n v="12818.82"/>
    <n v="3876.45"/>
    <x v="4"/>
    <x v="3"/>
  </r>
  <r>
    <x v="1"/>
    <s v="-"/>
    <x v="4"/>
    <x v="0"/>
    <s v="05"/>
    <s v="000"/>
    <s v=""/>
    <s v=""/>
    <s v="5400_115"/>
    <s v="Employee Benefits Retirement B"/>
    <n v="81852"/>
    <n v="0"/>
    <n v="81852"/>
    <n v="0"/>
    <n v="75031"/>
    <n v="6821"/>
    <n v="6821"/>
    <x v="4"/>
    <x v="3"/>
  </r>
  <r>
    <x v="1"/>
    <s v="-"/>
    <x v="4"/>
    <x v="0"/>
    <s v="05"/>
    <s v="000"/>
    <s v=""/>
    <s v=""/>
    <s v="5400_120"/>
    <s v="Employee Benefits Workers Compensation"/>
    <n v="24294"/>
    <n v="0"/>
    <n v="24294"/>
    <n v="0"/>
    <n v="22264"/>
    <n v="2030"/>
    <n v="2024"/>
    <x v="4"/>
    <x v="3"/>
  </r>
  <r>
    <x v="1"/>
    <s v="-"/>
    <x v="4"/>
    <x v="0"/>
    <s v="05"/>
    <s v="000"/>
    <s v=""/>
    <s v=""/>
    <s v="5400_125"/>
    <s v="Employee Benefits Health Insurance"/>
    <n v="117655"/>
    <n v="0"/>
    <n v="117655"/>
    <n v="0"/>
    <n v="107855"/>
    <n v="9800"/>
    <n v="9805"/>
    <x v="4"/>
    <x v="3"/>
  </r>
  <r>
    <x v="1"/>
    <s v="-"/>
    <x v="4"/>
    <x v="0"/>
    <s v="05"/>
    <s v="000"/>
    <s v=""/>
    <s v=""/>
    <s v="5400_130"/>
    <s v="Employee Benefits Dental Insurance"/>
    <n v="7172"/>
    <n v="0"/>
    <n v="7172"/>
    <n v="0"/>
    <n v="6578"/>
    <n v="594"/>
    <n v="598"/>
    <x v="4"/>
    <x v="3"/>
  </r>
  <r>
    <x v="1"/>
    <s v="-"/>
    <x v="4"/>
    <x v="0"/>
    <s v="05"/>
    <s v="000"/>
    <s v=""/>
    <s v=""/>
    <s v="5400_135"/>
    <s v="Employee Benefits Life Insurance"/>
    <n v="983"/>
    <n v="0"/>
    <n v="983"/>
    <n v="0"/>
    <n v="902"/>
    <n v="81"/>
    <n v="82"/>
    <x v="4"/>
    <x v="3"/>
  </r>
  <r>
    <x v="1"/>
    <s v="-"/>
    <x v="4"/>
    <x v="0"/>
    <s v="05"/>
    <s v="000"/>
    <s v=""/>
    <s v=""/>
    <s v="5400_145"/>
    <s v="Employee Benefits Employee Parking"/>
    <n v="1820"/>
    <n v="0"/>
    <n v="1820"/>
    <n v="0"/>
    <n v="1720"/>
    <n v="100"/>
    <n v="160"/>
    <x v="4"/>
    <x v="3"/>
  </r>
  <r>
    <x v="1"/>
    <s v="-"/>
    <x v="4"/>
    <x v="0"/>
    <s v="05"/>
    <s v="000"/>
    <s v=""/>
    <s v=""/>
    <s v="5400_150"/>
    <s v="Employee Benefits Recognition"/>
    <n v="0"/>
    <n v="0"/>
    <n v="0"/>
    <n v="0"/>
    <n v="0"/>
    <n v="0"/>
    <n v="0"/>
    <x v="4"/>
    <x v="3"/>
  </r>
  <r>
    <x v="1"/>
    <s v="-"/>
    <x v="4"/>
    <x v="0"/>
    <s v="05"/>
    <s v="000"/>
    <s v=""/>
    <s v=""/>
    <n v="6000"/>
    <s v="Office Supplies"/>
    <n v="2500"/>
    <n v="0"/>
    <n v="2500"/>
    <n v="122.64"/>
    <n v="1379"/>
    <n v="998.36"/>
    <n v="0"/>
    <x v="4"/>
    <x v="3"/>
  </r>
  <r>
    <x v="1"/>
    <s v="-"/>
    <x v="4"/>
    <x v="0"/>
    <s v="05"/>
    <s v="000"/>
    <s v=""/>
    <s v=""/>
    <n v="6005"/>
    <s v="Postage"/>
    <n v="2000"/>
    <n v="0"/>
    <n v="2000"/>
    <n v="0"/>
    <n v="1461.49"/>
    <n v="538.51"/>
    <n v="124.75"/>
    <x v="4"/>
    <x v="3"/>
  </r>
  <r>
    <x v="1"/>
    <s v="-"/>
    <x v="4"/>
    <x v="0"/>
    <s v="05"/>
    <s v="000"/>
    <s v=""/>
    <s v=""/>
    <n v="6020"/>
    <s v="Office Equipment"/>
    <n v="2000"/>
    <n v="0"/>
    <n v="2000"/>
    <n v="0"/>
    <n v="0"/>
    <n v="2000"/>
    <n v="0"/>
    <x v="4"/>
    <x v="3"/>
  </r>
  <r>
    <x v="1"/>
    <s v="-"/>
    <x v="4"/>
    <x v="0"/>
    <s v="05"/>
    <s v="000"/>
    <s v=""/>
    <s v=""/>
    <n v="6200"/>
    <s v="Medical Fees And Supplies"/>
    <n v="150"/>
    <n v="0"/>
    <n v="150"/>
    <n v="0"/>
    <n v="220"/>
    <n v="-70"/>
    <n v="0"/>
    <x v="4"/>
    <x v="3"/>
  </r>
  <r>
    <x v="1"/>
    <s v="-"/>
    <x v="4"/>
    <x v="0"/>
    <s v="05"/>
    <s v="000"/>
    <s v=""/>
    <s v=""/>
    <n v="6202"/>
    <s v="Printing/Copying/Paper Mgt"/>
    <n v="3000"/>
    <n v="0"/>
    <n v="3000"/>
    <n v="0"/>
    <n v="911.21"/>
    <n v="2088.79"/>
    <n v="0"/>
    <x v="4"/>
    <x v="3"/>
  </r>
  <r>
    <x v="1"/>
    <s v="-"/>
    <x v="4"/>
    <x v="0"/>
    <s v="05"/>
    <s v="000"/>
    <s v=""/>
    <s v=""/>
    <n v="6203"/>
    <s v="Dues/Subscriptions"/>
    <n v="3500"/>
    <n v="0"/>
    <n v="3500"/>
    <n v="0"/>
    <n v="3181"/>
    <n v="319"/>
    <n v="0"/>
    <x v="4"/>
    <x v="3"/>
  </r>
  <r>
    <x v="1"/>
    <s v="-"/>
    <x v="4"/>
    <x v="0"/>
    <s v="05"/>
    <s v="000"/>
    <s v=""/>
    <s v=""/>
    <n v="6204"/>
    <s v="Books"/>
    <n v="31000"/>
    <n v="0"/>
    <n v="31000"/>
    <n v="67.2"/>
    <n v="23795.82"/>
    <n v="7136.98"/>
    <n v="2201.91"/>
    <x v="4"/>
    <x v="3"/>
  </r>
  <r>
    <x v="1"/>
    <s v="-"/>
    <x v="4"/>
    <x v="0"/>
    <s v="05"/>
    <s v="000"/>
    <s v=""/>
    <s v=""/>
    <n v="6350"/>
    <s v="Legal Notice &amp; Advertising"/>
    <n v="0"/>
    <n v="0"/>
    <n v="0"/>
    <n v="0"/>
    <n v="0"/>
    <n v="0"/>
    <n v="0"/>
    <x v="4"/>
    <x v="3"/>
  </r>
  <r>
    <x v="1"/>
    <s v="-"/>
    <x v="4"/>
    <x v="0"/>
    <s v="05"/>
    <s v="000"/>
    <s v=""/>
    <s v=""/>
    <s v="6400_125"/>
    <s v="Utilities Telecommunications"/>
    <n v="3500"/>
    <n v="0"/>
    <n v="3500"/>
    <n v="0"/>
    <n v="3104.35"/>
    <n v="395.65"/>
    <n v="275.85000000000002"/>
    <x v="4"/>
    <x v="3"/>
  </r>
  <r>
    <x v="1"/>
    <s v="-"/>
    <x v="4"/>
    <x v="0"/>
    <s v="05"/>
    <s v="000"/>
    <s v=""/>
    <s v=""/>
    <s v="6500_106"/>
    <s v="Professional and Consultant Services City Attorney"/>
    <n v="75000"/>
    <n v="0"/>
    <n v="75000"/>
    <n v="0"/>
    <n v="15000"/>
    <n v="60000"/>
    <n v="5000"/>
    <x v="4"/>
    <x v="3"/>
  </r>
  <r>
    <x v="1"/>
    <s v="-"/>
    <x v="4"/>
    <x v="0"/>
    <s v="05"/>
    <s v="000"/>
    <s v=""/>
    <s v=""/>
    <s v="6500_115"/>
    <s v="Professional and Consultant Services Legal/Arbitration"/>
    <n v="65000"/>
    <n v="0"/>
    <n v="65000"/>
    <n v="0"/>
    <n v="42110.82"/>
    <n v="22889.18"/>
    <n v="425.5"/>
    <x v="4"/>
    <x v="3"/>
  </r>
  <r>
    <x v="1"/>
    <s v="-"/>
    <x v="4"/>
    <x v="0"/>
    <s v="05"/>
    <s v="000"/>
    <s v=""/>
    <s v=""/>
    <s v="6500_118"/>
    <s v="Professional and Consultant Services Contractual Services"/>
    <n v="0"/>
    <n v="0"/>
    <n v="0"/>
    <n v="20"/>
    <n v="15375.1"/>
    <n v="-15395.1"/>
    <n v="20"/>
    <x v="4"/>
    <x v="3"/>
  </r>
  <r>
    <x v="1"/>
    <s v="-"/>
    <x v="4"/>
    <x v="0"/>
    <s v="05"/>
    <s v="000"/>
    <s v=""/>
    <s v=""/>
    <s v="6700_100"/>
    <s v="Travel &amp; Training Education"/>
    <n v="4000"/>
    <n v="0"/>
    <n v="4000"/>
    <n v="0"/>
    <n v="2640"/>
    <n v="1360"/>
    <n v="0"/>
    <x v="4"/>
    <x v="3"/>
  </r>
  <r>
    <x v="1"/>
    <s v="-"/>
    <x v="4"/>
    <x v="0"/>
    <s v="05"/>
    <s v="000"/>
    <s v=""/>
    <s v=""/>
    <s v="6700_110"/>
    <s v="Travel &amp; Training Travel Expense"/>
    <n v="1000"/>
    <n v="0"/>
    <n v="1000"/>
    <n v="0"/>
    <n v="772.86"/>
    <n v="227.14"/>
    <n v="89.77"/>
    <x v="4"/>
    <x v="3"/>
  </r>
  <r>
    <x v="1"/>
    <s v="-"/>
    <x v="4"/>
    <x v="0"/>
    <s v="05"/>
    <s v="000"/>
    <s v=""/>
    <s v=""/>
    <s v="7200_115"/>
    <s v="Capital Leases Equipment"/>
    <n v="2600"/>
    <n v="0"/>
    <n v="2600"/>
    <n v="129.24"/>
    <n v="1786.8"/>
    <n v="683.96"/>
    <n v="129.24"/>
    <x v="4"/>
    <x v="3"/>
  </r>
  <r>
    <x v="1"/>
    <s v="-"/>
    <x v="5"/>
    <x v="0"/>
    <s v="06"/>
    <s v="000"/>
    <s v=""/>
    <s v=""/>
    <s v="5000_100"/>
    <s v="Salaries and Wages Regular, Full Time"/>
    <n v="540043"/>
    <n v="5347"/>
    <n v="545390"/>
    <n v="0"/>
    <n v="468447.15"/>
    <n v="76942.850000000006"/>
    <n v="38704.21"/>
    <x v="5"/>
    <x v="4"/>
  </r>
  <r>
    <x v="1"/>
    <s v="-"/>
    <x v="5"/>
    <x v="0"/>
    <s v="06"/>
    <s v="000"/>
    <s v=""/>
    <s v=""/>
    <s v="5000_115"/>
    <s v="Salaries and Wages Seasonal/Temporary"/>
    <n v="26951"/>
    <n v="0"/>
    <n v="26951"/>
    <n v="0"/>
    <n v="21552.3"/>
    <n v="5398.7"/>
    <n v="1778"/>
    <x v="5"/>
    <x v="4"/>
  </r>
  <r>
    <x v="1"/>
    <s v="-"/>
    <x v="5"/>
    <x v="0"/>
    <s v="06"/>
    <s v="000"/>
    <s v=""/>
    <s v=""/>
    <s v="5000_900"/>
    <s v="Salaries and Wages Attrition/reorganization"/>
    <n v="-12500"/>
    <n v="0"/>
    <n v="-12500"/>
    <n v="0"/>
    <n v="0"/>
    <n v="-12500"/>
    <n v="0"/>
    <x v="5"/>
    <x v="4"/>
  </r>
  <r>
    <x v="1"/>
    <s v="-"/>
    <x v="5"/>
    <x v="0"/>
    <s v="06"/>
    <s v="000"/>
    <s v=""/>
    <s v=""/>
    <n v="5100"/>
    <s v="Overtime"/>
    <n v="500"/>
    <n v="0"/>
    <n v="500"/>
    <n v="0"/>
    <n v="290.49"/>
    <n v="209.51"/>
    <n v="64.510000000000005"/>
    <x v="5"/>
    <x v="4"/>
  </r>
  <r>
    <x v="1"/>
    <s v="-"/>
    <x v="5"/>
    <x v="0"/>
    <s v="06"/>
    <s v="000"/>
    <s v=""/>
    <s v=""/>
    <s v="5200_115"/>
    <s v="Other Personal Service Other Compensation"/>
    <n v="1600"/>
    <n v="0"/>
    <n v="1600"/>
    <n v="0"/>
    <n v="1400"/>
    <n v="200"/>
    <n v="0"/>
    <x v="5"/>
    <x v="4"/>
  </r>
  <r>
    <x v="1"/>
    <s v="-"/>
    <x v="5"/>
    <x v="0"/>
    <s v="06"/>
    <s v="000"/>
    <s v=""/>
    <s v=""/>
    <s v="5200_120"/>
    <s v="Other Personal Service Shift Differential"/>
    <n v="0"/>
    <n v="0"/>
    <n v="0"/>
    <n v="0"/>
    <n v="5.2"/>
    <n v="-5.2"/>
    <n v="0"/>
    <x v="5"/>
    <x v="4"/>
  </r>
  <r>
    <x v="1"/>
    <s v="-"/>
    <x v="5"/>
    <x v="0"/>
    <s v="06"/>
    <s v="000"/>
    <s v=""/>
    <s v=""/>
    <s v="5200_130"/>
    <s v="Other Personal Service Allowance Taxable"/>
    <n v="1400"/>
    <n v="0"/>
    <n v="1400"/>
    <n v="0"/>
    <n v="1117.28"/>
    <n v="282.72000000000003"/>
    <n v="0"/>
    <x v="5"/>
    <x v="4"/>
  </r>
  <r>
    <x v="1"/>
    <s v="-"/>
    <x v="5"/>
    <x v="0"/>
    <s v="06"/>
    <s v="000"/>
    <s v=""/>
    <s v=""/>
    <s v="5400_100"/>
    <s v="Employee Benefits FICA"/>
    <n v="43287"/>
    <n v="429"/>
    <n v="43716"/>
    <n v="0"/>
    <n v="35969.82"/>
    <n v="7746.18"/>
    <n v="2948.24"/>
    <x v="5"/>
    <x v="4"/>
  </r>
  <r>
    <x v="1"/>
    <s v="-"/>
    <x v="5"/>
    <x v="0"/>
    <s v="06"/>
    <s v="000"/>
    <s v=""/>
    <s v=""/>
    <s v="5400_115"/>
    <s v="Employee Benefits Retirement B"/>
    <n v="61226"/>
    <n v="0"/>
    <n v="61226"/>
    <n v="0"/>
    <n v="56122"/>
    <n v="5104"/>
    <n v="5102"/>
    <x v="5"/>
    <x v="4"/>
  </r>
  <r>
    <x v="1"/>
    <s v="-"/>
    <x v="5"/>
    <x v="0"/>
    <s v="06"/>
    <s v="000"/>
    <s v=""/>
    <s v=""/>
    <s v="5400_120"/>
    <s v="Employee Benefits Workers Compensation"/>
    <n v="19998"/>
    <n v="0"/>
    <n v="19998"/>
    <n v="0"/>
    <n v="18326"/>
    <n v="1672"/>
    <n v="1666"/>
    <x v="5"/>
    <x v="4"/>
  </r>
  <r>
    <x v="1"/>
    <s v="-"/>
    <x v="5"/>
    <x v="0"/>
    <s v="06"/>
    <s v="000"/>
    <s v=""/>
    <s v=""/>
    <s v="5400_125"/>
    <s v="Employee Benefits Health Insurance"/>
    <n v="117655"/>
    <n v="0"/>
    <n v="117655"/>
    <n v="0"/>
    <n v="107855"/>
    <n v="9800"/>
    <n v="9805"/>
    <x v="5"/>
    <x v="4"/>
  </r>
  <r>
    <x v="1"/>
    <s v="-"/>
    <x v="5"/>
    <x v="0"/>
    <s v="06"/>
    <s v="000"/>
    <s v=""/>
    <s v=""/>
    <s v="5400_130"/>
    <s v="Employee Benefits Dental Insurance"/>
    <n v="6829"/>
    <n v="0"/>
    <n v="6829"/>
    <n v="0"/>
    <n v="6259"/>
    <n v="570"/>
    <n v="569"/>
    <x v="5"/>
    <x v="4"/>
  </r>
  <r>
    <x v="1"/>
    <s v="-"/>
    <x v="5"/>
    <x v="0"/>
    <s v="06"/>
    <s v="000"/>
    <s v=""/>
    <s v=""/>
    <s v="5400_135"/>
    <s v="Employee Benefits Life Insurance"/>
    <n v="874"/>
    <n v="0"/>
    <n v="874"/>
    <n v="0"/>
    <n v="803"/>
    <n v="71"/>
    <n v="73"/>
    <x v="5"/>
    <x v="4"/>
  </r>
  <r>
    <x v="1"/>
    <s v="-"/>
    <x v="5"/>
    <x v="0"/>
    <s v="06"/>
    <s v="000"/>
    <s v=""/>
    <s v=""/>
    <s v="5400_145"/>
    <s v="Employee Benefits Employee Parking"/>
    <n v="1700"/>
    <n v="0"/>
    <n v="1700"/>
    <n v="0"/>
    <n v="1480"/>
    <n v="220"/>
    <n v="120"/>
    <x v="5"/>
    <x v="4"/>
  </r>
  <r>
    <x v="1"/>
    <s v="-"/>
    <x v="5"/>
    <x v="0"/>
    <s v="06"/>
    <s v="000"/>
    <s v=""/>
    <s v=""/>
    <n v="6000"/>
    <s v="Office Supplies"/>
    <n v="3800"/>
    <n v="0"/>
    <n v="3800"/>
    <n v="385.83"/>
    <n v="2206.4899999999998"/>
    <n v="1207.68"/>
    <n v="103.99"/>
    <x v="5"/>
    <x v="4"/>
  </r>
  <r>
    <x v="1"/>
    <s v="-"/>
    <x v="5"/>
    <x v="0"/>
    <s v="06"/>
    <s v="000"/>
    <s v=""/>
    <s v=""/>
    <n v="6005"/>
    <s v="Postage"/>
    <n v="4500"/>
    <n v="0"/>
    <n v="4500"/>
    <n v="0"/>
    <n v="1682.93"/>
    <n v="2817.07"/>
    <n v="266.39999999999998"/>
    <x v="5"/>
    <x v="4"/>
  </r>
  <r>
    <x v="1"/>
    <s v="-"/>
    <x v="5"/>
    <x v="0"/>
    <s v="06"/>
    <s v="000"/>
    <s v=""/>
    <s v=""/>
    <n v="6015"/>
    <s v="Computer Software"/>
    <n v="500"/>
    <n v="0"/>
    <n v="500"/>
    <n v="0"/>
    <n v="0"/>
    <n v="500"/>
    <n v="0"/>
    <x v="5"/>
    <x v="4"/>
  </r>
  <r>
    <x v="1"/>
    <s v="-"/>
    <x v="5"/>
    <x v="0"/>
    <s v="06"/>
    <s v="000"/>
    <s v=""/>
    <s v=""/>
    <n v="6020"/>
    <s v="Office Equipment"/>
    <n v="2000"/>
    <n v="0"/>
    <n v="2000"/>
    <n v="0"/>
    <n v="0"/>
    <n v="2000"/>
    <n v="0"/>
    <x v="5"/>
    <x v="4"/>
  </r>
  <r>
    <x v="1"/>
    <s v="-"/>
    <x v="5"/>
    <x v="0"/>
    <s v="06"/>
    <s v="000"/>
    <s v=""/>
    <s v=""/>
    <n v="6200"/>
    <s v="Medical Fees And Supplies"/>
    <n v="0"/>
    <n v="0"/>
    <n v="0"/>
    <n v="0"/>
    <n v="0"/>
    <n v="0"/>
    <n v="0"/>
    <x v="5"/>
    <x v="4"/>
  </r>
  <r>
    <x v="1"/>
    <s v="-"/>
    <x v="5"/>
    <x v="0"/>
    <s v="06"/>
    <s v="000"/>
    <s v=""/>
    <s v=""/>
    <n v="6202"/>
    <s v="Printing/Copying/Paper Mgt"/>
    <n v="7500"/>
    <n v="0"/>
    <n v="7500"/>
    <n v="4065"/>
    <n v="2075.5700000000002"/>
    <n v="1359.43"/>
    <n v="0"/>
    <x v="5"/>
    <x v="4"/>
  </r>
  <r>
    <x v="1"/>
    <s v="-"/>
    <x v="5"/>
    <x v="0"/>
    <s v="06"/>
    <s v="000"/>
    <s v=""/>
    <s v=""/>
    <n v="6203"/>
    <s v="Dues/Subscriptions"/>
    <n v="2103"/>
    <n v="0"/>
    <n v="2103"/>
    <n v="0"/>
    <n v="1505.68"/>
    <n v="597.32000000000005"/>
    <n v="212.97"/>
    <x v="5"/>
    <x v="4"/>
  </r>
  <r>
    <x v="1"/>
    <s v="-"/>
    <x v="5"/>
    <x v="0"/>
    <s v="06"/>
    <s v="000"/>
    <s v=""/>
    <s v=""/>
    <n v="6208"/>
    <s v="Special Supplies"/>
    <n v="2500"/>
    <n v="-1000"/>
    <n v="1500"/>
    <n v="0"/>
    <n v="577.29999999999995"/>
    <n v="922.7"/>
    <n v="0"/>
    <x v="5"/>
    <x v="4"/>
  </r>
  <r>
    <x v="1"/>
    <s v="-"/>
    <x v="5"/>
    <x v="0"/>
    <s v="06"/>
    <s v="000"/>
    <s v=""/>
    <s v=""/>
    <n v="6327"/>
    <s v="Customer Credits &amp; Refunds"/>
    <n v="4500"/>
    <n v="-1100"/>
    <n v="3400"/>
    <n v="0"/>
    <n v="1627"/>
    <n v="1773"/>
    <n v="87"/>
    <x v="5"/>
    <x v="4"/>
  </r>
  <r>
    <x v="1"/>
    <s v="-"/>
    <x v="5"/>
    <x v="0"/>
    <s v="06"/>
    <s v="000"/>
    <s v=""/>
    <s v=""/>
    <n v="6350"/>
    <s v="Legal Notice &amp; Advertising"/>
    <n v="7500"/>
    <n v="0"/>
    <n v="7500"/>
    <n v="161.72"/>
    <n v="4049.28"/>
    <n v="3289"/>
    <n v="298.48"/>
    <x v="5"/>
    <x v="4"/>
  </r>
  <r>
    <x v="1"/>
    <s v="-"/>
    <x v="5"/>
    <x v="0"/>
    <s v="06"/>
    <s v="000"/>
    <s v=""/>
    <s v=""/>
    <s v="6400_125"/>
    <s v="Utilities Telecommunications"/>
    <n v="4500"/>
    <n v="0"/>
    <n v="4500"/>
    <n v="0"/>
    <n v="4333.3500000000004"/>
    <n v="166.65"/>
    <n v="398.77"/>
    <x v="5"/>
    <x v="4"/>
  </r>
  <r>
    <x v="1"/>
    <s v="-"/>
    <x v="5"/>
    <x v="0"/>
    <s v="06"/>
    <s v="000"/>
    <s v=""/>
    <s v=""/>
    <s v="6500_118"/>
    <s v="Professional and Consultant Services Contractual Services"/>
    <n v="30581"/>
    <n v="0"/>
    <n v="30581"/>
    <n v="0"/>
    <n v="6164.98"/>
    <n v="24416.02"/>
    <n v="0"/>
    <x v="5"/>
    <x v="4"/>
  </r>
  <r>
    <x v="1"/>
    <s v="-"/>
    <x v="5"/>
    <x v="0"/>
    <s v="06"/>
    <s v="000"/>
    <s v=""/>
    <s v=""/>
    <s v="6700_100"/>
    <s v="Travel &amp; Training Education"/>
    <n v="4500"/>
    <n v="0"/>
    <n v="4500"/>
    <n v="0"/>
    <n v="4029.87"/>
    <n v="470.13"/>
    <n v="1899.87"/>
    <x v="5"/>
    <x v="4"/>
  </r>
  <r>
    <x v="1"/>
    <s v="-"/>
    <x v="5"/>
    <x v="0"/>
    <s v="06"/>
    <s v="000"/>
    <s v=""/>
    <s v=""/>
    <s v="6700_107"/>
    <s v="Travel &amp; Training Training Materials"/>
    <n v="300"/>
    <n v="0"/>
    <n v="300"/>
    <n v="0"/>
    <n v="0"/>
    <n v="300"/>
    <n v="0"/>
    <x v="5"/>
    <x v="4"/>
  </r>
  <r>
    <x v="1"/>
    <s v="-"/>
    <x v="5"/>
    <x v="0"/>
    <s v="06"/>
    <s v="000"/>
    <s v=""/>
    <s v=""/>
    <s v="6700_110"/>
    <s v="Travel &amp; Training Travel Expense"/>
    <n v="6750"/>
    <n v="3100"/>
    <n v="9850"/>
    <n v="1440.3"/>
    <n v="6444"/>
    <n v="1965.7"/>
    <n v="0"/>
    <x v="5"/>
    <x v="4"/>
  </r>
  <r>
    <x v="1"/>
    <s v="-"/>
    <x v="5"/>
    <x v="0"/>
    <s v="06"/>
    <s v="000"/>
    <s v=""/>
    <s v=""/>
    <s v="6700_115"/>
    <s v="Travel &amp; Training Mileage"/>
    <n v="1675"/>
    <n v="-1000"/>
    <n v="675"/>
    <n v="0"/>
    <n v="327"/>
    <n v="348"/>
    <n v="0"/>
    <x v="5"/>
    <x v="4"/>
  </r>
  <r>
    <x v="1"/>
    <s v="-"/>
    <x v="5"/>
    <x v="0"/>
    <s v="06"/>
    <s v="000"/>
    <s v=""/>
    <s v=""/>
    <s v="7200_115"/>
    <s v="Capital Leases Equipment"/>
    <n v="4200"/>
    <n v="0"/>
    <n v="4200"/>
    <n v="165.45"/>
    <n v="2218.38"/>
    <n v="1816.17"/>
    <n v="165.45"/>
    <x v="5"/>
    <x v="4"/>
  </r>
  <r>
    <x v="1"/>
    <s v="-"/>
    <x v="5"/>
    <x v="0"/>
    <s v="06"/>
    <s v="000"/>
    <s v=""/>
    <s v=""/>
    <n v="7250"/>
    <s v="Capital Lease Interest"/>
    <n v="10"/>
    <n v="0"/>
    <n v="10"/>
    <n v="0"/>
    <n v="0"/>
    <n v="10"/>
    <n v="0"/>
    <x v="5"/>
    <x v="4"/>
  </r>
  <r>
    <x v="1"/>
    <s v="-"/>
    <x v="5"/>
    <x v="0"/>
    <s v="06"/>
    <s v="000"/>
    <s v=""/>
    <s v=""/>
    <n v="7303"/>
    <s v="Regulatory and Bank Fees"/>
    <n v="0"/>
    <n v="0"/>
    <n v="0"/>
    <n v="0"/>
    <n v="-66"/>
    <n v="66"/>
    <n v="0"/>
    <x v="5"/>
    <x v="4"/>
  </r>
  <r>
    <x v="1"/>
    <s v="-"/>
    <x v="6"/>
    <x v="0"/>
    <s v="07"/>
    <s v="000"/>
    <s v=""/>
    <s v=""/>
    <s v="5000_100"/>
    <s v="Salaries and Wages Regular, Full Time"/>
    <n v="199856"/>
    <n v="1979"/>
    <n v="201835"/>
    <n v="0"/>
    <n v="179513.55"/>
    <n v="22321.45"/>
    <n v="16531.84"/>
    <x v="6"/>
    <x v="5"/>
  </r>
  <r>
    <x v="1"/>
    <s v="-"/>
    <x v="6"/>
    <x v="0"/>
    <s v="07"/>
    <s v="000"/>
    <s v=""/>
    <s v=""/>
    <s v="5000_115"/>
    <s v="Salaries and Wages Seasonal/Temporary"/>
    <n v="9000"/>
    <n v="0"/>
    <n v="9000"/>
    <n v="0"/>
    <n v="1387.2"/>
    <n v="7612.8"/>
    <n v="504"/>
    <x v="6"/>
    <x v="5"/>
  </r>
  <r>
    <x v="1"/>
    <s v="-"/>
    <x v="6"/>
    <x v="0"/>
    <s v="07"/>
    <s v="000"/>
    <s v=""/>
    <s v=""/>
    <n v="5100"/>
    <s v="Overtime"/>
    <n v="600"/>
    <n v="0"/>
    <n v="600"/>
    <n v="0"/>
    <n v="449.24"/>
    <n v="150.76"/>
    <n v="0"/>
    <x v="6"/>
    <x v="5"/>
  </r>
  <r>
    <x v="1"/>
    <s v="-"/>
    <x v="6"/>
    <x v="0"/>
    <s v="07"/>
    <s v="000"/>
    <s v=""/>
    <s v=""/>
    <s v="5200_115"/>
    <s v="Other Personal Service Other Compensation"/>
    <n v="900"/>
    <n v="0"/>
    <n v="900"/>
    <n v="0"/>
    <n v="250"/>
    <n v="650"/>
    <n v="100"/>
    <x v="6"/>
    <x v="5"/>
  </r>
  <r>
    <x v="1"/>
    <s v="-"/>
    <x v="6"/>
    <x v="0"/>
    <s v="07"/>
    <s v="000"/>
    <s v=""/>
    <s v=""/>
    <s v="5200_130"/>
    <s v="Other Personal Service Allowance Taxable"/>
    <n v="600"/>
    <n v="0"/>
    <n v="600"/>
    <n v="0"/>
    <n v="425"/>
    <n v="175"/>
    <n v="0"/>
    <x v="6"/>
    <x v="5"/>
  </r>
  <r>
    <x v="1"/>
    <s v="-"/>
    <x v="6"/>
    <x v="0"/>
    <s v="07"/>
    <s v="000"/>
    <s v=""/>
    <s v=""/>
    <s v="5400_100"/>
    <s v="Employee Benefits FICA"/>
    <n v="16290"/>
    <n v="161"/>
    <n v="16451"/>
    <n v="0"/>
    <n v="13267.1"/>
    <n v="3183.9"/>
    <n v="1250.32"/>
    <x v="6"/>
    <x v="5"/>
  </r>
  <r>
    <x v="1"/>
    <s v="-"/>
    <x v="6"/>
    <x v="0"/>
    <s v="07"/>
    <s v="000"/>
    <s v=""/>
    <s v=""/>
    <s v="5400_115"/>
    <s v="Employee Benefits Retirement B"/>
    <n v="22658"/>
    <n v="0"/>
    <n v="22658"/>
    <n v="0"/>
    <n v="20768"/>
    <n v="1890"/>
    <n v="1888"/>
    <x v="6"/>
    <x v="5"/>
  </r>
  <r>
    <x v="1"/>
    <s v="-"/>
    <x v="6"/>
    <x v="0"/>
    <s v="07"/>
    <s v="000"/>
    <s v=""/>
    <s v=""/>
    <s v="5400_120"/>
    <s v="Employee Benefits Workers Compensation"/>
    <n v="7458"/>
    <n v="0"/>
    <n v="7458"/>
    <n v="0"/>
    <n v="6831"/>
    <n v="627"/>
    <n v="621"/>
    <x v="6"/>
    <x v="5"/>
  </r>
  <r>
    <x v="1"/>
    <s v="-"/>
    <x v="6"/>
    <x v="0"/>
    <s v="07"/>
    <s v="000"/>
    <s v=""/>
    <s v=""/>
    <s v="5400_125"/>
    <s v="Employee Benefits Health Insurance"/>
    <n v="28679"/>
    <n v="0"/>
    <n v="28679"/>
    <n v="0"/>
    <n v="26290"/>
    <n v="2389"/>
    <n v="2390"/>
    <x v="6"/>
    <x v="5"/>
  </r>
  <r>
    <x v="1"/>
    <s v="-"/>
    <x v="6"/>
    <x v="0"/>
    <s v="07"/>
    <s v="000"/>
    <s v=""/>
    <s v=""/>
    <s v="5400_130"/>
    <s v="Employee Benefits Dental Insurance"/>
    <n v="1700"/>
    <n v="0"/>
    <n v="1700"/>
    <n v="0"/>
    <n v="1562"/>
    <n v="138"/>
    <n v="142"/>
    <x v="6"/>
    <x v="5"/>
  </r>
  <r>
    <x v="1"/>
    <s v="-"/>
    <x v="6"/>
    <x v="0"/>
    <s v="07"/>
    <s v="000"/>
    <s v=""/>
    <s v=""/>
    <s v="5400_135"/>
    <s v="Employee Benefits Life Insurance"/>
    <n v="328"/>
    <n v="0"/>
    <n v="328"/>
    <n v="0"/>
    <n v="297"/>
    <n v="31"/>
    <n v="27"/>
    <x v="6"/>
    <x v="5"/>
  </r>
  <r>
    <x v="1"/>
    <s v="-"/>
    <x v="6"/>
    <x v="0"/>
    <s v="07"/>
    <s v="000"/>
    <s v=""/>
    <s v=""/>
    <s v="5400_145"/>
    <s v="Employee Benefits Employee Parking"/>
    <n v="720"/>
    <n v="0"/>
    <n v="720"/>
    <n v="0"/>
    <n v="660"/>
    <n v="60"/>
    <n v="60"/>
    <x v="6"/>
    <x v="5"/>
  </r>
  <r>
    <x v="1"/>
    <s v="-"/>
    <x v="6"/>
    <x v="0"/>
    <s v="07"/>
    <s v="000"/>
    <s v=""/>
    <s v=""/>
    <n v="6000"/>
    <s v="Office Supplies"/>
    <n v="500"/>
    <n v="0"/>
    <n v="500"/>
    <n v="0"/>
    <n v="0"/>
    <n v="500"/>
    <n v="0"/>
    <x v="6"/>
    <x v="5"/>
  </r>
  <r>
    <x v="1"/>
    <s v="-"/>
    <x v="6"/>
    <x v="0"/>
    <s v="07"/>
    <s v="000"/>
    <s v=""/>
    <s v=""/>
    <n v="6005"/>
    <s v="Postage"/>
    <n v="1700"/>
    <n v="0"/>
    <n v="1700"/>
    <n v="0"/>
    <n v="778.61"/>
    <n v="921.39"/>
    <n v="326.64999999999998"/>
    <x v="6"/>
    <x v="5"/>
  </r>
  <r>
    <x v="1"/>
    <s v="-"/>
    <x v="6"/>
    <x v="0"/>
    <s v="07"/>
    <s v="000"/>
    <s v=""/>
    <s v=""/>
    <n v="6020"/>
    <s v="Office Equipment"/>
    <n v="905"/>
    <n v="0"/>
    <n v="905"/>
    <n v="265.27999999999997"/>
    <n v="-13.87"/>
    <n v="653.59"/>
    <n v="0"/>
    <x v="6"/>
    <x v="5"/>
  </r>
  <r>
    <x v="1"/>
    <s v="-"/>
    <x v="6"/>
    <x v="0"/>
    <s v="07"/>
    <s v="000"/>
    <s v=""/>
    <s v=""/>
    <n v="6202"/>
    <s v="Printing/Copying/Paper Mgt"/>
    <n v="1000"/>
    <n v="0"/>
    <n v="1000"/>
    <n v="0"/>
    <n v="66.569999999999993"/>
    <n v="933.43"/>
    <n v="0"/>
    <x v="6"/>
    <x v="5"/>
  </r>
  <r>
    <x v="1"/>
    <s v="-"/>
    <x v="6"/>
    <x v="0"/>
    <s v="07"/>
    <s v="000"/>
    <s v=""/>
    <s v=""/>
    <n v="6203"/>
    <s v="Dues/Subscriptions"/>
    <n v="3200"/>
    <n v="0"/>
    <n v="3200"/>
    <n v="306"/>
    <n v="1852.2"/>
    <n v="1041.8"/>
    <n v="0"/>
    <x v="6"/>
    <x v="5"/>
  </r>
  <r>
    <x v="1"/>
    <s v="-"/>
    <x v="6"/>
    <x v="0"/>
    <s v="07"/>
    <s v="000"/>
    <s v=""/>
    <s v=""/>
    <n v="6214"/>
    <s v="Clothing And Uniforms"/>
    <n v="425"/>
    <n v="0"/>
    <n v="425"/>
    <n v="0"/>
    <n v="0"/>
    <n v="425"/>
    <n v="0"/>
    <x v="6"/>
    <x v="5"/>
  </r>
  <r>
    <x v="1"/>
    <s v="-"/>
    <x v="6"/>
    <x v="0"/>
    <s v="07"/>
    <s v="000"/>
    <s v=""/>
    <s v=""/>
    <n v="6315"/>
    <s v="Reappraisal Reserves"/>
    <n v="90000"/>
    <n v="0"/>
    <n v="90000"/>
    <n v="0"/>
    <n v="54694"/>
    <n v="35306"/>
    <n v="54694"/>
    <x v="6"/>
    <x v="5"/>
  </r>
  <r>
    <x v="1"/>
    <s v="-"/>
    <x v="6"/>
    <x v="0"/>
    <s v="07"/>
    <s v="000"/>
    <s v=""/>
    <s v=""/>
    <n v="6350"/>
    <s v="Legal Notice &amp; Advertising"/>
    <n v="480"/>
    <n v="0"/>
    <n v="480"/>
    <n v="0"/>
    <n v="0"/>
    <n v="480"/>
    <n v="0"/>
    <x v="6"/>
    <x v="5"/>
  </r>
  <r>
    <x v="1"/>
    <s v="-"/>
    <x v="6"/>
    <x v="0"/>
    <s v="07"/>
    <s v="000"/>
    <s v=""/>
    <s v=""/>
    <s v="6400_125"/>
    <s v="Utilities Telecommunications"/>
    <n v="1700"/>
    <n v="700"/>
    <n v="2400"/>
    <n v="0"/>
    <n v="2252.06"/>
    <n v="147.94"/>
    <n v="209.3"/>
    <x v="6"/>
    <x v="5"/>
  </r>
  <r>
    <x v="1"/>
    <s v="-"/>
    <x v="6"/>
    <x v="0"/>
    <s v="07"/>
    <s v="000"/>
    <s v=""/>
    <s v=""/>
    <s v="6500_118"/>
    <s v="Professional and Consultant Services Contractual Services"/>
    <n v="25000"/>
    <n v="-700"/>
    <n v="24300"/>
    <n v="0"/>
    <n v="0"/>
    <n v="24300"/>
    <n v="0"/>
    <x v="6"/>
    <x v="5"/>
  </r>
  <r>
    <x v="1"/>
    <s v="-"/>
    <x v="6"/>
    <x v="0"/>
    <s v="07"/>
    <s v="000"/>
    <s v=""/>
    <s v=""/>
    <n v="6600"/>
    <s v="Maintenance Contracts"/>
    <n v="3700"/>
    <n v="0"/>
    <n v="3700"/>
    <n v="0"/>
    <n v="0"/>
    <n v="3700"/>
    <n v="0"/>
    <x v="6"/>
    <x v="5"/>
  </r>
  <r>
    <x v="1"/>
    <s v="-"/>
    <x v="6"/>
    <x v="0"/>
    <s v="07"/>
    <s v="000"/>
    <s v=""/>
    <s v=""/>
    <s v="6700_100"/>
    <s v="Travel &amp; Training Education"/>
    <n v="1275"/>
    <n v="0"/>
    <n v="1275"/>
    <n v="0"/>
    <n v="50"/>
    <n v="1225"/>
    <n v="0"/>
    <x v="6"/>
    <x v="5"/>
  </r>
  <r>
    <x v="1"/>
    <s v="-"/>
    <x v="6"/>
    <x v="0"/>
    <s v="07"/>
    <s v="000"/>
    <s v=""/>
    <s v=""/>
    <s v="6700_110"/>
    <s v="Travel &amp; Training Travel Expense"/>
    <n v="1100"/>
    <n v="0"/>
    <n v="1100"/>
    <n v="0"/>
    <n v="85.57"/>
    <n v="1014.43"/>
    <n v="0"/>
    <x v="6"/>
    <x v="5"/>
  </r>
  <r>
    <x v="1"/>
    <s v="-"/>
    <x v="94"/>
    <x v="0"/>
    <s v="08"/>
    <s v="000"/>
    <s v=""/>
    <s v=""/>
    <s v="5000_100"/>
    <s v="Salaries and Wages Regular, Full Time"/>
    <n v="476757"/>
    <n v="4720"/>
    <n v="481477"/>
    <n v="0"/>
    <n v="343074.23"/>
    <n v="138402.76999999999"/>
    <n v="31274.9"/>
    <x v="94"/>
    <x v="16"/>
  </r>
  <r>
    <x v="1"/>
    <s v="-"/>
    <x v="94"/>
    <x v="0"/>
    <s v="08"/>
    <s v="000"/>
    <s v=""/>
    <s v=""/>
    <s v="5000_115"/>
    <s v="Salaries and Wages Seasonal/Temporary"/>
    <n v="0"/>
    <n v="0"/>
    <n v="0"/>
    <n v="0"/>
    <n v="1143.83"/>
    <n v="-1143.83"/>
    <n v="797.51"/>
    <x v="94"/>
    <x v="16"/>
  </r>
  <r>
    <x v="1"/>
    <s v="-"/>
    <x v="94"/>
    <x v="0"/>
    <s v="08"/>
    <s v="000"/>
    <s v=""/>
    <s v=""/>
    <s v="5000_900"/>
    <s v="Salaries and Wages Attrition/reorganization"/>
    <n v="-10000"/>
    <n v="0"/>
    <n v="-10000"/>
    <n v="0"/>
    <n v="0"/>
    <n v="-10000"/>
    <n v="0"/>
    <x v="94"/>
    <x v="16"/>
  </r>
  <r>
    <x v="1"/>
    <s v="-"/>
    <x v="94"/>
    <x v="0"/>
    <s v="08"/>
    <s v="000"/>
    <s v=""/>
    <s v=""/>
    <n v="5100"/>
    <s v="Overtime"/>
    <n v="2000"/>
    <n v="0"/>
    <n v="2000"/>
    <n v="0"/>
    <n v="141.24"/>
    <n v="1858.76"/>
    <n v="0"/>
    <x v="94"/>
    <x v="16"/>
  </r>
  <r>
    <x v="1"/>
    <s v="-"/>
    <x v="94"/>
    <x v="0"/>
    <s v="08"/>
    <s v="000"/>
    <s v=""/>
    <s v=""/>
    <s v="5200_115"/>
    <s v="Other Personal Service Other Compensation"/>
    <n v="3200"/>
    <n v="0"/>
    <n v="3200"/>
    <n v="0"/>
    <n v="1350"/>
    <n v="1850"/>
    <n v="100"/>
    <x v="94"/>
    <x v="16"/>
  </r>
  <r>
    <x v="1"/>
    <s v="-"/>
    <x v="94"/>
    <x v="0"/>
    <s v="08"/>
    <s v="000"/>
    <s v=""/>
    <s v=""/>
    <s v="5200_130"/>
    <s v="Other Personal Service Allowance Taxable"/>
    <n v="3000"/>
    <n v="0"/>
    <n v="3000"/>
    <n v="0"/>
    <n v="43172.88"/>
    <n v="-40172.879999999997"/>
    <n v="76.92"/>
    <x v="94"/>
    <x v="16"/>
  </r>
  <r>
    <x v="1"/>
    <s v="-"/>
    <x v="94"/>
    <x v="0"/>
    <s v="08"/>
    <s v="000"/>
    <s v=""/>
    <s v=""/>
    <s v="5400_100"/>
    <s v="Employee Benefits FICA"/>
    <n v="36696"/>
    <n v="363"/>
    <n v="37059"/>
    <n v="0"/>
    <n v="28662.799999999999"/>
    <n v="8396.2000000000007"/>
    <n v="2366.37"/>
    <x v="94"/>
    <x v="16"/>
  </r>
  <r>
    <x v="1"/>
    <s v="-"/>
    <x v="94"/>
    <x v="0"/>
    <s v="08"/>
    <s v="000"/>
    <s v=""/>
    <s v=""/>
    <s v="5400_115"/>
    <s v="Employee Benefits Retirement B"/>
    <n v="54052"/>
    <n v="0"/>
    <n v="54052"/>
    <n v="0"/>
    <n v="49544"/>
    <n v="4508"/>
    <n v="4504"/>
    <x v="94"/>
    <x v="16"/>
  </r>
  <r>
    <x v="1"/>
    <s v="-"/>
    <x v="94"/>
    <x v="0"/>
    <s v="08"/>
    <s v="000"/>
    <s v=""/>
    <s v=""/>
    <s v="5400_120"/>
    <s v="Employee Benefits Workers Compensation"/>
    <n v="17554"/>
    <n v="0"/>
    <n v="17554"/>
    <n v="0"/>
    <n v="16082"/>
    <n v="1472"/>
    <n v="1462"/>
    <x v="94"/>
    <x v="16"/>
  </r>
  <r>
    <x v="1"/>
    <s v="-"/>
    <x v="94"/>
    <x v="0"/>
    <s v="08"/>
    <s v="000"/>
    <s v=""/>
    <s v=""/>
    <s v="5400_125"/>
    <s v="Employee Benefits Health Insurance"/>
    <n v="83094"/>
    <n v="0"/>
    <n v="83094"/>
    <n v="0"/>
    <n v="76175"/>
    <n v="6919"/>
    <n v="6925"/>
    <x v="94"/>
    <x v="16"/>
  </r>
  <r>
    <x v="1"/>
    <s v="-"/>
    <x v="94"/>
    <x v="0"/>
    <s v="08"/>
    <s v="000"/>
    <s v=""/>
    <s v=""/>
    <s v="5400_130"/>
    <s v="Employee Benefits Dental Insurance"/>
    <n v="5929"/>
    <n v="0"/>
    <n v="5929"/>
    <n v="0"/>
    <n v="5434"/>
    <n v="495"/>
    <n v="494"/>
    <x v="94"/>
    <x v="16"/>
  </r>
  <r>
    <x v="1"/>
    <s v="-"/>
    <x v="94"/>
    <x v="0"/>
    <s v="08"/>
    <s v="000"/>
    <s v=""/>
    <s v=""/>
    <s v="5400_135"/>
    <s v="Employee Benefits Life Insurance"/>
    <n v="765"/>
    <n v="0"/>
    <n v="765"/>
    <n v="0"/>
    <n v="704"/>
    <n v="61"/>
    <n v="64"/>
    <x v="94"/>
    <x v="16"/>
  </r>
  <r>
    <x v="1"/>
    <s v="-"/>
    <x v="94"/>
    <x v="0"/>
    <s v="08"/>
    <s v="000"/>
    <s v=""/>
    <s v=""/>
    <s v="5400_145"/>
    <s v="Employee Benefits Employee Parking"/>
    <n v="400"/>
    <n v="0"/>
    <n v="400"/>
    <n v="0"/>
    <n v="0"/>
    <n v="400"/>
    <n v="0"/>
    <x v="94"/>
    <x v="16"/>
  </r>
  <r>
    <x v="1"/>
    <s v="-"/>
    <x v="94"/>
    <x v="0"/>
    <s v="08"/>
    <s v="000"/>
    <s v=""/>
    <s v=""/>
    <n v="6000"/>
    <s v="Office Supplies"/>
    <n v="2150"/>
    <n v="0"/>
    <n v="2150"/>
    <n v="548.91"/>
    <n v="1372.66"/>
    <n v="228.43"/>
    <n v="42.44"/>
    <x v="94"/>
    <x v="16"/>
  </r>
  <r>
    <x v="1"/>
    <s v="-"/>
    <x v="94"/>
    <x v="0"/>
    <s v="08"/>
    <s v="000"/>
    <s v=""/>
    <s v=""/>
    <n v="6005"/>
    <s v="Postage"/>
    <n v="150"/>
    <n v="0"/>
    <n v="150"/>
    <n v="0"/>
    <n v="106.43"/>
    <n v="43.57"/>
    <n v="7.8"/>
    <x v="94"/>
    <x v="16"/>
  </r>
  <r>
    <x v="1"/>
    <s v="-"/>
    <x v="94"/>
    <x v="0"/>
    <s v="08"/>
    <s v="000"/>
    <s v=""/>
    <s v=""/>
    <n v="6020"/>
    <s v="Office Equipment"/>
    <n v="750"/>
    <n v="0"/>
    <n v="750"/>
    <n v="0"/>
    <n v="257.49"/>
    <n v="492.51"/>
    <n v="0"/>
    <x v="94"/>
    <x v="16"/>
  </r>
  <r>
    <x v="1"/>
    <s v="-"/>
    <x v="94"/>
    <x v="0"/>
    <s v="08"/>
    <s v="000"/>
    <s v=""/>
    <s v=""/>
    <n v="6200"/>
    <s v="Medical Fees And Supplies"/>
    <n v="200"/>
    <n v="0"/>
    <n v="200"/>
    <n v="0"/>
    <n v="110"/>
    <n v="90"/>
    <n v="110"/>
    <x v="94"/>
    <x v="16"/>
  </r>
  <r>
    <x v="1"/>
    <s v="-"/>
    <x v="94"/>
    <x v="0"/>
    <s v="08"/>
    <s v="000"/>
    <s v=""/>
    <s v=""/>
    <n v="6202"/>
    <s v="Printing/Copying/Paper Mgt"/>
    <n v="2500"/>
    <n v="0"/>
    <n v="2500"/>
    <n v="0"/>
    <n v="1735.08"/>
    <n v="764.92"/>
    <n v="1180"/>
    <x v="94"/>
    <x v="16"/>
  </r>
  <r>
    <x v="1"/>
    <s v="-"/>
    <x v="94"/>
    <x v="0"/>
    <s v="08"/>
    <s v="000"/>
    <s v=""/>
    <s v=""/>
    <n v="6203"/>
    <s v="Dues/Subscriptions"/>
    <n v="3000"/>
    <n v="0"/>
    <n v="3000"/>
    <n v="0"/>
    <n v="3070.46"/>
    <n v="-70.459999999999994"/>
    <n v="0"/>
    <x v="94"/>
    <x v="16"/>
  </r>
  <r>
    <x v="1"/>
    <s v="-"/>
    <x v="94"/>
    <x v="0"/>
    <s v="08"/>
    <s v="000"/>
    <s v=""/>
    <s v=""/>
    <n v="6350"/>
    <s v="Legal Notice &amp; Advertising"/>
    <n v="400"/>
    <n v="0"/>
    <n v="400"/>
    <n v="0"/>
    <n v="395"/>
    <n v="5"/>
    <n v="0"/>
    <x v="94"/>
    <x v="16"/>
  </r>
  <r>
    <x v="1"/>
    <s v="-"/>
    <x v="94"/>
    <x v="0"/>
    <s v="08"/>
    <s v="000"/>
    <s v=""/>
    <s v=""/>
    <s v="6400_125"/>
    <s v="Utilities Telecommunications"/>
    <n v="3600"/>
    <n v="0"/>
    <n v="3600"/>
    <n v="0"/>
    <n v="3590"/>
    <n v="10"/>
    <n v="343.73"/>
    <x v="94"/>
    <x v="16"/>
  </r>
  <r>
    <x v="1"/>
    <s v="-"/>
    <x v="94"/>
    <x v="0"/>
    <s v="08"/>
    <s v="000"/>
    <s v=""/>
    <s v=""/>
    <s v="6500_118"/>
    <s v="Professional and Consultant Services Contractual Services"/>
    <n v="20000"/>
    <n v="0"/>
    <n v="20000"/>
    <n v="1100"/>
    <n v="2837.85"/>
    <n v="16062.15"/>
    <n v="0"/>
    <x v="94"/>
    <x v="16"/>
  </r>
  <r>
    <x v="1"/>
    <s v="-"/>
    <x v="94"/>
    <x v="0"/>
    <s v="08"/>
    <s v="000"/>
    <s v=""/>
    <s v=""/>
    <s v="6500_125"/>
    <s v="Professional and Consultant Services Employee Assistance / Counseling"/>
    <n v="19750"/>
    <n v="0"/>
    <n v="19750"/>
    <n v="0"/>
    <n v="17901"/>
    <n v="1849"/>
    <n v="0"/>
    <x v="94"/>
    <x v="16"/>
  </r>
  <r>
    <x v="1"/>
    <s v="-"/>
    <x v="94"/>
    <x v="0"/>
    <s v="08"/>
    <s v="000"/>
    <s v=""/>
    <s v=""/>
    <s v="6700_100"/>
    <s v="Travel &amp; Training Education"/>
    <n v="12000"/>
    <n v="0"/>
    <n v="12000"/>
    <n v="377.93"/>
    <n v="6693.6"/>
    <n v="4928.47"/>
    <n v="995.02"/>
    <x v="94"/>
    <x v="16"/>
  </r>
  <r>
    <x v="1"/>
    <s v="-"/>
    <x v="94"/>
    <x v="0"/>
    <s v="08"/>
    <s v="000"/>
    <s v=""/>
    <s v=""/>
    <s v="6700_105"/>
    <s v="Travel &amp; Training Special Training"/>
    <n v="20000"/>
    <n v="0"/>
    <n v="20000"/>
    <n v="3600"/>
    <n v="7980.81"/>
    <n v="8419.19"/>
    <n v="3500"/>
    <x v="94"/>
    <x v="16"/>
  </r>
  <r>
    <x v="1"/>
    <s v="-"/>
    <x v="94"/>
    <x v="0"/>
    <s v="08"/>
    <s v="000"/>
    <s v=""/>
    <s v=""/>
    <s v="6700_110"/>
    <s v="Travel &amp; Training Travel Expense"/>
    <n v="0"/>
    <n v="0"/>
    <n v="0"/>
    <n v="0"/>
    <n v="6"/>
    <n v="-6"/>
    <n v="0"/>
    <x v="94"/>
    <x v="16"/>
  </r>
  <r>
    <x v="1"/>
    <s v="-"/>
    <x v="94"/>
    <x v="0"/>
    <s v="08"/>
    <s v="000"/>
    <s v=""/>
    <s v=""/>
    <s v="7200_115"/>
    <s v="Capital Leases Equipment"/>
    <n v="2500"/>
    <n v="0"/>
    <n v="2500"/>
    <n v="129.24"/>
    <n v="1744.44"/>
    <n v="626.32000000000005"/>
    <n v="129.24"/>
    <x v="94"/>
    <x v="16"/>
  </r>
  <r>
    <x v="1"/>
    <s v="-"/>
    <x v="7"/>
    <x v="0"/>
    <s v="10"/>
    <s v="000"/>
    <s v=""/>
    <s v=""/>
    <s v="5000_100"/>
    <s v="Salaries and Wages Regular, Full Time"/>
    <n v="468567"/>
    <n v="4639"/>
    <n v="473206"/>
    <n v="0"/>
    <n v="388300.84"/>
    <n v="84905.16"/>
    <n v="35779.32"/>
    <x v="7"/>
    <x v="6"/>
  </r>
  <r>
    <x v="1"/>
    <s v="-"/>
    <x v="7"/>
    <x v="0"/>
    <s v="10"/>
    <s v="000"/>
    <s v=""/>
    <s v=""/>
    <s v="5000_115"/>
    <s v="Salaries and Wages Seasonal/Temporary"/>
    <n v="0"/>
    <n v="0"/>
    <n v="0"/>
    <n v="0"/>
    <n v="-1052.79"/>
    <n v="1052.79"/>
    <n v="0"/>
    <x v="7"/>
    <x v="6"/>
  </r>
  <r>
    <x v="1"/>
    <s v="-"/>
    <x v="7"/>
    <x v="0"/>
    <s v="10"/>
    <s v="000"/>
    <s v=""/>
    <s v=""/>
    <s v="5000_900"/>
    <s v="Salaries and Wages Attrition/reorganization"/>
    <n v="-10000"/>
    <n v="0"/>
    <n v="-10000"/>
    <n v="0"/>
    <n v="0"/>
    <n v="-10000"/>
    <n v="0"/>
    <x v="7"/>
    <x v="6"/>
  </r>
  <r>
    <x v="1"/>
    <s v="-"/>
    <x v="7"/>
    <x v="0"/>
    <s v="10"/>
    <s v="000"/>
    <s v=""/>
    <s v=""/>
    <n v="5100"/>
    <s v="Overtime"/>
    <n v="150"/>
    <n v="0"/>
    <n v="150"/>
    <n v="0"/>
    <n v="55.7"/>
    <n v="94.3"/>
    <n v="34.82"/>
    <x v="7"/>
    <x v="6"/>
  </r>
  <r>
    <x v="1"/>
    <s v="-"/>
    <x v="7"/>
    <x v="0"/>
    <s v="10"/>
    <s v="000"/>
    <s v=""/>
    <s v=""/>
    <s v="5200_115"/>
    <s v="Other Personal Service Other Compensation"/>
    <n v="1000"/>
    <n v="0"/>
    <n v="1000"/>
    <n v="0"/>
    <n v="550"/>
    <n v="450"/>
    <n v="0"/>
    <x v="7"/>
    <x v="6"/>
  </r>
  <r>
    <x v="1"/>
    <s v="-"/>
    <x v="7"/>
    <x v="0"/>
    <s v="10"/>
    <s v="000"/>
    <s v=""/>
    <s v=""/>
    <s v="5200_130"/>
    <s v="Other Personal Service Allowance Taxable"/>
    <n v="1000"/>
    <n v="0"/>
    <n v="1000"/>
    <n v="0"/>
    <n v="0"/>
    <n v="1000"/>
    <n v="0"/>
    <x v="7"/>
    <x v="6"/>
  </r>
  <r>
    <x v="1"/>
    <s v="-"/>
    <x v="7"/>
    <x v="0"/>
    <s v="10"/>
    <s v="000"/>
    <s v=""/>
    <s v=""/>
    <s v="5400_100"/>
    <s v="Employee Benefits FICA"/>
    <n v="36365"/>
    <n v="360"/>
    <n v="36725"/>
    <n v="0"/>
    <n v="28059.86"/>
    <n v="8665.14"/>
    <n v="2573.25"/>
    <x v="7"/>
    <x v="6"/>
  </r>
  <r>
    <x v="1"/>
    <s v="-"/>
    <x v="7"/>
    <x v="0"/>
    <s v="10"/>
    <s v="000"/>
    <s v=""/>
    <s v=""/>
    <s v="5400_115"/>
    <s v="Employee Benefits Retirement B"/>
    <n v="46157"/>
    <n v="0"/>
    <n v="46157"/>
    <n v="0"/>
    <n v="42306"/>
    <n v="3851"/>
    <n v="3846"/>
    <x v="7"/>
    <x v="6"/>
  </r>
  <r>
    <x v="1"/>
    <s v="-"/>
    <x v="7"/>
    <x v="0"/>
    <s v="10"/>
    <s v="000"/>
    <s v=""/>
    <s v=""/>
    <s v="5400_120"/>
    <s v="Employee Benefits Workers Compensation"/>
    <n v="15996"/>
    <n v="0"/>
    <n v="15996"/>
    <n v="0"/>
    <n v="14663"/>
    <n v="1333"/>
    <n v="1333"/>
    <x v="7"/>
    <x v="6"/>
  </r>
  <r>
    <x v="1"/>
    <s v="-"/>
    <x v="7"/>
    <x v="0"/>
    <s v="10"/>
    <s v="000"/>
    <s v=""/>
    <s v=""/>
    <s v="5400_125"/>
    <s v="Employee Benefits Health Insurance"/>
    <n v="63240"/>
    <n v="0"/>
    <n v="63240"/>
    <n v="0"/>
    <n v="57970"/>
    <n v="5270"/>
    <n v="5270"/>
    <x v="7"/>
    <x v="6"/>
  </r>
  <r>
    <x v="1"/>
    <s v="-"/>
    <x v="7"/>
    <x v="0"/>
    <s v="10"/>
    <s v="000"/>
    <s v=""/>
    <s v=""/>
    <s v="5400_130"/>
    <s v="Employee Benefits Dental Insurance"/>
    <n v="4115"/>
    <n v="0"/>
    <n v="4115"/>
    <n v="0"/>
    <n v="3773"/>
    <n v="342"/>
    <n v="343"/>
    <x v="7"/>
    <x v="6"/>
  </r>
  <r>
    <x v="1"/>
    <s v="-"/>
    <x v="7"/>
    <x v="0"/>
    <s v="10"/>
    <s v="000"/>
    <s v=""/>
    <s v=""/>
    <s v="5400_135"/>
    <s v="Employee Benefits Life Insurance"/>
    <n v="656"/>
    <n v="0"/>
    <n v="656"/>
    <n v="0"/>
    <n v="605"/>
    <n v="51"/>
    <n v="55"/>
    <x v="7"/>
    <x v="6"/>
  </r>
  <r>
    <x v="1"/>
    <s v="-"/>
    <x v="7"/>
    <x v="0"/>
    <s v="10"/>
    <s v="000"/>
    <s v=""/>
    <s v=""/>
    <s v="5400_145"/>
    <s v="Employee Benefits Employee Parking"/>
    <n v="1200"/>
    <n v="0"/>
    <n v="1200"/>
    <n v="0"/>
    <n v="704.58"/>
    <n v="495.42"/>
    <n v="60"/>
    <x v="7"/>
    <x v="6"/>
  </r>
  <r>
    <x v="1"/>
    <s v="-"/>
    <x v="7"/>
    <x v="0"/>
    <s v="10"/>
    <s v="000"/>
    <s v=""/>
    <s v=""/>
    <s v="5400_150"/>
    <s v="Employee Benefits Recognition"/>
    <n v="780"/>
    <n v="0"/>
    <n v="780"/>
    <n v="0"/>
    <n v="0"/>
    <n v="780"/>
    <n v="0"/>
    <x v="7"/>
    <x v="6"/>
  </r>
  <r>
    <x v="1"/>
    <s v="-"/>
    <x v="7"/>
    <x v="0"/>
    <s v="10"/>
    <s v="000"/>
    <s v=""/>
    <s v=""/>
    <n v="6000"/>
    <s v="Office Supplies"/>
    <n v="800"/>
    <n v="0"/>
    <n v="800"/>
    <n v="263.98"/>
    <n v="404.91"/>
    <n v="131.11000000000001"/>
    <n v="0"/>
    <x v="7"/>
    <x v="6"/>
  </r>
  <r>
    <x v="1"/>
    <s v="-"/>
    <x v="7"/>
    <x v="0"/>
    <s v="10"/>
    <s v="000"/>
    <s v=""/>
    <s v=""/>
    <n v="6005"/>
    <s v="Postage"/>
    <n v="400"/>
    <n v="0"/>
    <n v="400"/>
    <n v="0"/>
    <n v="0"/>
    <n v="400"/>
    <n v="0"/>
    <x v="7"/>
    <x v="6"/>
  </r>
  <r>
    <x v="1"/>
    <s v="-"/>
    <x v="7"/>
    <x v="0"/>
    <s v="10"/>
    <s v="000"/>
    <s v=""/>
    <s v=""/>
    <n v="6010"/>
    <s v="Computer Equipment"/>
    <n v="15000"/>
    <n v="0"/>
    <n v="15000"/>
    <n v="178.25"/>
    <n v="12957.41"/>
    <n v="1864.34"/>
    <n v="0"/>
    <x v="7"/>
    <x v="6"/>
  </r>
  <r>
    <x v="1"/>
    <s v="-"/>
    <x v="7"/>
    <x v="0"/>
    <s v="10"/>
    <s v="000"/>
    <s v=""/>
    <s v=""/>
    <n v="6015"/>
    <s v="Computer Software"/>
    <n v="10000"/>
    <n v="0"/>
    <n v="10000"/>
    <n v="0"/>
    <n v="3202.22"/>
    <n v="6797.78"/>
    <n v="0"/>
    <x v="7"/>
    <x v="6"/>
  </r>
  <r>
    <x v="1"/>
    <s v="-"/>
    <x v="7"/>
    <x v="0"/>
    <s v="10"/>
    <s v="000"/>
    <s v=""/>
    <s v=""/>
    <n v="6017"/>
    <s v="Computer Licensing and Maint."/>
    <n v="610683"/>
    <n v="0"/>
    <n v="610683"/>
    <n v="19365.84"/>
    <n v="445995.22"/>
    <n v="145321.94"/>
    <n v="9694.76"/>
    <x v="7"/>
    <x v="6"/>
  </r>
  <r>
    <x v="1"/>
    <s v="-"/>
    <x v="7"/>
    <x v="0"/>
    <s v="10"/>
    <s v="000"/>
    <s v=""/>
    <s v=""/>
    <n v="6025"/>
    <s v="Furnishings"/>
    <n v="0"/>
    <n v="0"/>
    <n v="0"/>
    <n v="0"/>
    <n v="0"/>
    <n v="0"/>
    <n v="0"/>
    <x v="7"/>
    <x v="6"/>
  </r>
  <r>
    <x v="1"/>
    <s v="-"/>
    <x v="7"/>
    <x v="0"/>
    <s v="10"/>
    <s v="000"/>
    <s v=""/>
    <s v=""/>
    <n v="6200"/>
    <s v="Medical Fees And Supplies"/>
    <n v="0"/>
    <n v="110"/>
    <n v="110"/>
    <n v="0"/>
    <n v="110"/>
    <n v="0"/>
    <n v="0"/>
    <x v="7"/>
    <x v="6"/>
  </r>
  <r>
    <x v="1"/>
    <s v="-"/>
    <x v="7"/>
    <x v="0"/>
    <s v="10"/>
    <s v="000"/>
    <s v=""/>
    <s v=""/>
    <n v="6202"/>
    <s v="Printing/Copying/Paper Mgt"/>
    <n v="1000"/>
    <n v="0"/>
    <n v="1000"/>
    <n v="0"/>
    <n v="443.88"/>
    <n v="556.12"/>
    <n v="0"/>
    <x v="7"/>
    <x v="6"/>
  </r>
  <r>
    <x v="1"/>
    <s v="-"/>
    <x v="7"/>
    <x v="0"/>
    <s v="10"/>
    <s v="000"/>
    <s v=""/>
    <s v=""/>
    <n v="6203"/>
    <s v="Dues/Subscriptions"/>
    <n v="1000"/>
    <n v="0"/>
    <n v="1000"/>
    <n v="0"/>
    <n v="0"/>
    <n v="1000"/>
    <n v="0"/>
    <x v="7"/>
    <x v="6"/>
  </r>
  <r>
    <x v="1"/>
    <s v="-"/>
    <x v="7"/>
    <x v="0"/>
    <s v="10"/>
    <s v="000"/>
    <s v=""/>
    <s v=""/>
    <n v="6210"/>
    <s v="Small Tools and Equipment"/>
    <n v="500"/>
    <n v="0"/>
    <n v="500"/>
    <n v="0"/>
    <n v="289.14"/>
    <n v="210.86"/>
    <n v="0"/>
    <x v="7"/>
    <x v="6"/>
  </r>
  <r>
    <x v="1"/>
    <s v="-"/>
    <x v="7"/>
    <x v="0"/>
    <s v="10"/>
    <s v="000"/>
    <s v=""/>
    <s v=""/>
    <n v="6350"/>
    <s v="Legal Notice &amp; Advertising"/>
    <n v="600"/>
    <n v="0"/>
    <n v="600"/>
    <n v="0"/>
    <n v="249"/>
    <n v="351"/>
    <n v="0"/>
    <x v="7"/>
    <x v="6"/>
  </r>
  <r>
    <x v="1"/>
    <s v="-"/>
    <x v="7"/>
    <x v="0"/>
    <s v="10"/>
    <s v="000"/>
    <s v=""/>
    <s v=""/>
    <s v="6400_125"/>
    <s v="Utilities Telecommunications"/>
    <n v="3500"/>
    <n v="0"/>
    <n v="3500"/>
    <n v="0"/>
    <n v="0"/>
    <n v="3500"/>
    <n v="0"/>
    <x v="7"/>
    <x v="6"/>
  </r>
  <r>
    <x v="1"/>
    <s v="-"/>
    <x v="7"/>
    <x v="0"/>
    <s v="10"/>
    <s v="000"/>
    <s v=""/>
    <s v=""/>
    <s v="6400_127"/>
    <s v="Utilities Cellular Communications"/>
    <n v="1000"/>
    <n v="0"/>
    <n v="1000"/>
    <n v="0"/>
    <n v="950.95"/>
    <n v="49.05"/>
    <n v="0"/>
    <x v="7"/>
    <x v="6"/>
  </r>
  <r>
    <x v="1"/>
    <s v="-"/>
    <x v="7"/>
    <x v="0"/>
    <s v="10"/>
    <s v="000"/>
    <s v=""/>
    <s v=""/>
    <s v="6500_118"/>
    <s v="Professional and Consultant Services Contractual Services"/>
    <n v="189900"/>
    <n v="-110"/>
    <n v="189790"/>
    <n v="19647.21"/>
    <n v="96436.79"/>
    <n v="73706"/>
    <n v="4864.75"/>
    <x v="7"/>
    <x v="6"/>
  </r>
  <r>
    <x v="1"/>
    <s v="-"/>
    <x v="7"/>
    <x v="0"/>
    <s v="10"/>
    <s v="000"/>
    <s v=""/>
    <s v=""/>
    <s v="6700_100"/>
    <s v="Travel &amp; Training Education"/>
    <n v="15000"/>
    <n v="0"/>
    <n v="15000"/>
    <n v="1098.8499999999999"/>
    <n v="8889.4599999999991"/>
    <n v="5011.6899999999996"/>
    <n v="0"/>
    <x v="7"/>
    <x v="6"/>
  </r>
  <r>
    <x v="1"/>
    <s v="-"/>
    <x v="7"/>
    <x v="0"/>
    <s v="10"/>
    <s v="000"/>
    <s v=""/>
    <s v=""/>
    <s v="6700_105"/>
    <s v="Travel &amp; Training Special Training"/>
    <n v="6000"/>
    <n v="-500"/>
    <n v="5500"/>
    <n v="0"/>
    <n v="533.67999999999995"/>
    <n v="4966.32"/>
    <n v="0"/>
    <x v="7"/>
    <x v="6"/>
  </r>
  <r>
    <x v="1"/>
    <s v="-"/>
    <x v="7"/>
    <x v="0"/>
    <s v="10"/>
    <s v="000"/>
    <s v=""/>
    <s v=""/>
    <s v="6700_110"/>
    <s v="Travel &amp; Training Travel Expense"/>
    <n v="1000"/>
    <n v="0"/>
    <n v="1000"/>
    <n v="0"/>
    <n v="651.54"/>
    <n v="348.46"/>
    <n v="0"/>
    <x v="7"/>
    <x v="6"/>
  </r>
  <r>
    <x v="1"/>
    <s v="-"/>
    <x v="7"/>
    <x v="0"/>
    <s v="10"/>
    <s v="000"/>
    <s v=""/>
    <s v=""/>
    <s v="6800_140"/>
    <s v="Fees for Services  Hospitality Expense"/>
    <n v="800"/>
    <n v="500"/>
    <n v="1300"/>
    <n v="0"/>
    <n v="1139.49"/>
    <n v="160.51"/>
    <n v="89.93"/>
    <x v="7"/>
    <x v="6"/>
  </r>
  <r>
    <x v="1"/>
    <s v="-"/>
    <x v="8"/>
    <x v="0"/>
    <s v="15"/>
    <s v="000"/>
    <s v=""/>
    <s v=""/>
    <s v="5000_100"/>
    <s v="Salaries and Wages Regular, Full Time"/>
    <n v="739538"/>
    <n v="7322"/>
    <n v="746860"/>
    <n v="0"/>
    <n v="649133.6"/>
    <n v="97726.399999999994"/>
    <n v="71117.100000000006"/>
    <x v="8"/>
    <x v="7"/>
  </r>
  <r>
    <x v="1"/>
    <s v="-"/>
    <x v="8"/>
    <x v="0"/>
    <s v="15"/>
    <s v="000"/>
    <s v=""/>
    <s v=""/>
    <s v="5000_900"/>
    <s v="Salaries and Wages Attrition/reorganization"/>
    <n v="-27500"/>
    <n v="0"/>
    <n v="-27500"/>
    <n v="0"/>
    <n v="0"/>
    <n v="-27500"/>
    <n v="0"/>
    <x v="8"/>
    <x v="7"/>
  </r>
  <r>
    <x v="1"/>
    <s v="-"/>
    <x v="8"/>
    <x v="0"/>
    <s v="15"/>
    <s v="000"/>
    <s v=""/>
    <s v=""/>
    <n v="5100"/>
    <s v="Overtime"/>
    <n v="11000"/>
    <n v="0"/>
    <n v="11000"/>
    <n v="0"/>
    <n v="5943.56"/>
    <n v="5056.4399999999996"/>
    <n v="1722.38"/>
    <x v="8"/>
    <x v="7"/>
  </r>
  <r>
    <x v="1"/>
    <s v="-"/>
    <x v="8"/>
    <x v="0"/>
    <s v="15"/>
    <s v="000"/>
    <s v=""/>
    <s v=""/>
    <s v="5200_105"/>
    <s v="Other Personal Service Special Duty"/>
    <n v="35000"/>
    <n v="0"/>
    <n v="35000"/>
    <n v="0"/>
    <n v="34780.53"/>
    <n v="219.47"/>
    <n v="9603.0300000000007"/>
    <x v="8"/>
    <x v="7"/>
  </r>
  <r>
    <x v="1"/>
    <s v="-"/>
    <x v="8"/>
    <x v="0"/>
    <s v="15"/>
    <s v="000"/>
    <s v=""/>
    <s v=""/>
    <s v="5200_115"/>
    <s v="Other Personal Service Other Compensation"/>
    <n v="3500"/>
    <n v="0"/>
    <n v="3500"/>
    <n v="0"/>
    <n v="1865"/>
    <n v="1635"/>
    <n v="0"/>
    <x v="8"/>
    <x v="7"/>
  </r>
  <r>
    <x v="1"/>
    <s v="-"/>
    <x v="8"/>
    <x v="0"/>
    <s v="15"/>
    <s v="000"/>
    <s v=""/>
    <s v=""/>
    <s v="5200_120"/>
    <s v="Other Personal Service Shift Differential"/>
    <n v="0"/>
    <n v="0"/>
    <n v="0"/>
    <n v="0"/>
    <n v="0.36"/>
    <n v="-0.36"/>
    <n v="0"/>
    <x v="8"/>
    <x v="7"/>
  </r>
  <r>
    <x v="1"/>
    <s v="-"/>
    <x v="8"/>
    <x v="0"/>
    <s v="15"/>
    <s v="000"/>
    <s v=""/>
    <s v=""/>
    <s v="5200_130"/>
    <s v="Other Personal Service Allowance Taxable"/>
    <n v="4825"/>
    <n v="0"/>
    <n v="4825"/>
    <n v="0"/>
    <n v="4270.7"/>
    <n v="554.29999999999995"/>
    <n v="392.3"/>
    <x v="8"/>
    <x v="7"/>
  </r>
  <r>
    <x v="1"/>
    <s v="-"/>
    <x v="8"/>
    <x v="0"/>
    <s v="15"/>
    <s v="000"/>
    <s v=""/>
    <s v=""/>
    <s v="5400_100"/>
    <s v="Employee Benefits FICA"/>
    <n v="13506"/>
    <n v="134"/>
    <n v="13640"/>
    <n v="0"/>
    <n v="11582.49"/>
    <n v="2057.5100000000002"/>
    <n v="1370"/>
    <x v="8"/>
    <x v="7"/>
  </r>
  <r>
    <x v="1"/>
    <s v="-"/>
    <x v="8"/>
    <x v="0"/>
    <s v="15"/>
    <s v="000"/>
    <s v=""/>
    <s v=""/>
    <s v="5400_110"/>
    <s v="Employee Benefits Retirement A"/>
    <n v="1907577"/>
    <n v="0"/>
    <n v="1907577"/>
    <n v="0"/>
    <n v="1748615"/>
    <n v="158962"/>
    <n v="158965"/>
    <x v="8"/>
    <x v="7"/>
  </r>
  <r>
    <x v="1"/>
    <s v="-"/>
    <x v="8"/>
    <x v="0"/>
    <s v="15"/>
    <s v="000"/>
    <s v=""/>
    <s v=""/>
    <s v="5400_115"/>
    <s v="Employee Benefits Retirement B"/>
    <n v="4133"/>
    <n v="0"/>
    <n v="4133"/>
    <n v="0"/>
    <n v="3784"/>
    <n v="349"/>
    <n v="344"/>
    <x v="8"/>
    <x v="7"/>
  </r>
  <r>
    <x v="1"/>
    <s v="-"/>
    <x v="8"/>
    <x v="0"/>
    <s v="15"/>
    <s v="000"/>
    <s v=""/>
    <s v=""/>
    <s v="5400_120"/>
    <s v="Employee Benefits Workers Compensation"/>
    <n v="22277"/>
    <n v="0"/>
    <n v="22277"/>
    <n v="0"/>
    <n v="20416"/>
    <n v="1861"/>
    <n v="1856"/>
    <x v="8"/>
    <x v="7"/>
  </r>
  <r>
    <x v="1"/>
    <s v="-"/>
    <x v="8"/>
    <x v="0"/>
    <s v="15"/>
    <s v="000"/>
    <s v=""/>
    <s v=""/>
    <s v="5400_125"/>
    <s v="Employee Benefits Health Insurance"/>
    <n v="1322442"/>
    <n v="0"/>
    <n v="1322442"/>
    <n v="0"/>
    <n v="1212244"/>
    <n v="110198"/>
    <n v="110204"/>
    <x v="8"/>
    <x v="7"/>
  </r>
  <r>
    <x v="1"/>
    <s v="-"/>
    <x v="8"/>
    <x v="0"/>
    <s v="15"/>
    <s v="000"/>
    <s v=""/>
    <s v=""/>
    <s v="5400_130"/>
    <s v="Employee Benefits Dental Insurance"/>
    <n v="73515"/>
    <n v="0"/>
    <n v="73515"/>
    <n v="0"/>
    <n v="67386"/>
    <n v="6129"/>
    <n v="6126"/>
    <x v="8"/>
    <x v="7"/>
  </r>
  <r>
    <x v="1"/>
    <s v="-"/>
    <x v="8"/>
    <x v="0"/>
    <s v="15"/>
    <s v="000"/>
    <s v=""/>
    <s v=""/>
    <s v="5400_135"/>
    <s v="Employee Benefits Life Insurance"/>
    <n v="9152"/>
    <n v="0"/>
    <n v="9152"/>
    <n v="0"/>
    <n v="8589.7099999999991"/>
    <n v="562.29"/>
    <n v="785.77"/>
    <x v="8"/>
    <x v="7"/>
  </r>
  <r>
    <x v="1"/>
    <s v="-"/>
    <x v="8"/>
    <x v="0"/>
    <s v="15"/>
    <s v="000"/>
    <s v=""/>
    <s v=""/>
    <s v="5400_144"/>
    <s v="Employee Benefits OPEB-Post Employment Benefit"/>
    <n v="45000"/>
    <n v="0"/>
    <n v="45000"/>
    <n v="0"/>
    <n v="39913.31"/>
    <n v="5086.6899999999996"/>
    <n v="4740.42"/>
    <x v="8"/>
    <x v="7"/>
  </r>
  <r>
    <x v="1"/>
    <s v="-"/>
    <x v="8"/>
    <x v="0"/>
    <s v="15"/>
    <s v="000"/>
    <s v=""/>
    <s v=""/>
    <n v="6000"/>
    <s v="Office Supplies"/>
    <n v="4300"/>
    <n v="-975"/>
    <n v="3325"/>
    <n v="466.47"/>
    <n v="1762.45"/>
    <n v="1096.08"/>
    <n v="47.78"/>
    <x v="8"/>
    <x v="7"/>
  </r>
  <r>
    <x v="1"/>
    <s v="-"/>
    <x v="8"/>
    <x v="0"/>
    <s v="15"/>
    <s v="000"/>
    <s v=""/>
    <s v=""/>
    <n v="6005"/>
    <s v="Postage"/>
    <n v="600"/>
    <n v="1005"/>
    <n v="1605"/>
    <n v="185.29"/>
    <n v="1266.4000000000001"/>
    <n v="153.31"/>
    <n v="434.27"/>
    <x v="8"/>
    <x v="7"/>
  </r>
  <r>
    <x v="1"/>
    <s v="-"/>
    <x v="8"/>
    <x v="0"/>
    <s v="15"/>
    <s v="000"/>
    <s v=""/>
    <s v=""/>
    <n v="6020"/>
    <s v="Office Equipment"/>
    <n v="1000"/>
    <n v="-298"/>
    <n v="702"/>
    <n v="0"/>
    <n v="684.52"/>
    <n v="17.48"/>
    <n v="309.98"/>
    <x v="8"/>
    <x v="7"/>
  </r>
  <r>
    <x v="1"/>
    <s v="-"/>
    <x v="8"/>
    <x v="0"/>
    <s v="15"/>
    <s v="000"/>
    <s v=""/>
    <s v=""/>
    <n v="6025"/>
    <s v="Furnishings"/>
    <n v="7300"/>
    <n v="1700"/>
    <n v="9000"/>
    <n v="2050"/>
    <n v="5846.72"/>
    <n v="1103.28"/>
    <n v="642.54999999999995"/>
    <x v="8"/>
    <x v="7"/>
  </r>
  <r>
    <x v="1"/>
    <s v="-"/>
    <x v="8"/>
    <x v="0"/>
    <s v="15"/>
    <s v="000"/>
    <s v=""/>
    <s v=""/>
    <n v="6200"/>
    <s v="Medical Fees And Supplies"/>
    <n v="3800"/>
    <n v="0"/>
    <n v="3800"/>
    <n v="0"/>
    <n v="3274.35"/>
    <n v="525.65"/>
    <n v="0"/>
    <x v="8"/>
    <x v="7"/>
  </r>
  <r>
    <x v="1"/>
    <s v="-"/>
    <x v="8"/>
    <x v="0"/>
    <s v="15"/>
    <s v="000"/>
    <s v=""/>
    <s v=""/>
    <n v="6202"/>
    <s v="Printing/Copying/Paper Mgt"/>
    <n v="3300"/>
    <n v="0"/>
    <n v="3300"/>
    <n v="0"/>
    <n v="1374.3"/>
    <n v="1925.7"/>
    <n v="0"/>
    <x v="8"/>
    <x v="7"/>
  </r>
  <r>
    <x v="1"/>
    <s v="-"/>
    <x v="8"/>
    <x v="0"/>
    <s v="15"/>
    <s v="000"/>
    <s v=""/>
    <s v=""/>
    <n v="6203"/>
    <s v="Dues/Subscriptions"/>
    <n v="5800"/>
    <n v="0"/>
    <n v="5800"/>
    <n v="75"/>
    <n v="4310.1000000000004"/>
    <n v="1414.9"/>
    <n v="125"/>
    <x v="8"/>
    <x v="7"/>
  </r>
  <r>
    <x v="1"/>
    <s v="-"/>
    <x v="8"/>
    <x v="0"/>
    <s v="15"/>
    <s v="000"/>
    <s v=""/>
    <s v=""/>
    <n v="6206"/>
    <s v="Custodian Supplies"/>
    <n v="8000"/>
    <n v="-1200"/>
    <n v="6800"/>
    <n v="151.72999999999999"/>
    <n v="6386.88"/>
    <n v="261.39"/>
    <n v="175.01"/>
    <x v="8"/>
    <x v="7"/>
  </r>
  <r>
    <x v="1"/>
    <s v="-"/>
    <x v="8"/>
    <x v="0"/>
    <s v="15"/>
    <s v="000"/>
    <s v=""/>
    <s v=""/>
    <n v="6208"/>
    <s v="Special Supplies"/>
    <n v="3290"/>
    <n v="4350"/>
    <n v="7640"/>
    <n v="0"/>
    <n v="0"/>
    <n v="7640"/>
    <n v="0"/>
    <x v="8"/>
    <x v="7"/>
  </r>
  <r>
    <x v="1"/>
    <s v="-"/>
    <x v="8"/>
    <x v="0"/>
    <s v="15"/>
    <s v="000"/>
    <s v=""/>
    <s v=""/>
    <n v="6210"/>
    <s v="Small Tools and Equipment"/>
    <n v="0"/>
    <n v="0"/>
    <n v="0"/>
    <n v="0"/>
    <n v="0"/>
    <n v="0"/>
    <n v="0"/>
    <x v="8"/>
    <x v="7"/>
  </r>
  <r>
    <x v="1"/>
    <s v="-"/>
    <x v="8"/>
    <x v="0"/>
    <s v="15"/>
    <s v="000"/>
    <s v=""/>
    <s v=""/>
    <n v="6211"/>
    <s v="Specialized Equipment"/>
    <n v="3390"/>
    <n v="0"/>
    <n v="3390"/>
    <n v="0"/>
    <n v="1682.4"/>
    <n v="1707.6"/>
    <n v="60"/>
    <x v="8"/>
    <x v="7"/>
  </r>
  <r>
    <x v="1"/>
    <s v="-"/>
    <x v="8"/>
    <x v="0"/>
    <s v="15"/>
    <s v="000"/>
    <s v=""/>
    <s v=""/>
    <n v="6215"/>
    <s v="Uniform Laundering"/>
    <n v="500"/>
    <n v="0"/>
    <n v="500"/>
    <n v="0"/>
    <n v="49.86"/>
    <n v="450.14"/>
    <n v="0"/>
    <x v="8"/>
    <x v="7"/>
  </r>
  <r>
    <x v="1"/>
    <s v="-"/>
    <x v="8"/>
    <x v="0"/>
    <s v="15"/>
    <s v="000"/>
    <s v=""/>
    <s v=""/>
    <n v="6276"/>
    <s v="Field Supplies&amp;Materials"/>
    <n v="5000"/>
    <n v="-4730"/>
    <n v="270"/>
    <n v="0"/>
    <n v="263"/>
    <n v="7"/>
    <n v="0"/>
    <x v="8"/>
    <x v="7"/>
  </r>
  <r>
    <x v="1"/>
    <s v="-"/>
    <x v="8"/>
    <x v="0"/>
    <s v="15"/>
    <s v="000"/>
    <s v=""/>
    <s v=""/>
    <s v="6300_100"/>
    <s v="Repair &amp; Maintenance Equipment  Parts"/>
    <n v="2000"/>
    <n v="0"/>
    <n v="2000"/>
    <n v="0"/>
    <n v="1577.5"/>
    <n v="422.5"/>
    <n v="0"/>
    <x v="8"/>
    <x v="7"/>
  </r>
  <r>
    <x v="1"/>
    <s v="-"/>
    <x v="8"/>
    <x v="0"/>
    <s v="15"/>
    <s v="000"/>
    <s v=""/>
    <s v=""/>
    <s v="6300_105"/>
    <s v="Repair &amp; Maintenance Vehicle Maint Supplies"/>
    <n v="25000"/>
    <n v="900"/>
    <n v="25900"/>
    <n v="1588.32"/>
    <n v="21194.48"/>
    <n v="3117.2"/>
    <n v="4203"/>
    <x v="8"/>
    <x v="7"/>
  </r>
  <r>
    <x v="1"/>
    <s v="-"/>
    <x v="8"/>
    <x v="0"/>
    <s v="15"/>
    <s v="000"/>
    <s v=""/>
    <s v=""/>
    <s v="6300_170"/>
    <s v="Repair &amp; Maintenance Buildings"/>
    <n v="47000"/>
    <n v="8070"/>
    <n v="55070"/>
    <n v="471.65"/>
    <n v="51576.27"/>
    <n v="3022.08"/>
    <n v="4865.1099999999997"/>
    <x v="8"/>
    <x v="7"/>
  </r>
  <r>
    <x v="1"/>
    <s v="-"/>
    <x v="8"/>
    <x v="0"/>
    <s v="15"/>
    <s v="000"/>
    <s v=""/>
    <s v=""/>
    <n v="6350"/>
    <s v="Legal Notice &amp; Advertising"/>
    <n v="900"/>
    <n v="-900"/>
    <n v="0"/>
    <n v="0"/>
    <n v="0"/>
    <n v="0"/>
    <n v="0"/>
    <x v="8"/>
    <x v="7"/>
  </r>
  <r>
    <x v="1"/>
    <s v="-"/>
    <x v="8"/>
    <x v="0"/>
    <s v="15"/>
    <s v="000"/>
    <s v=""/>
    <s v=""/>
    <n v="6355"/>
    <s v="Recruitment"/>
    <n v="2000"/>
    <n v="0"/>
    <n v="2000"/>
    <n v="0"/>
    <n v="441.36"/>
    <n v="1558.64"/>
    <n v="0"/>
    <x v="8"/>
    <x v="7"/>
  </r>
  <r>
    <x v="1"/>
    <s v="-"/>
    <x v="8"/>
    <x v="0"/>
    <s v="15"/>
    <s v="000"/>
    <s v=""/>
    <s v=""/>
    <s v="6400_100"/>
    <s v="Utilities Electricity"/>
    <n v="42000"/>
    <n v="0"/>
    <n v="42000"/>
    <n v="2502.0700000000002"/>
    <n v="37497.93"/>
    <n v="2000"/>
    <n v="2954.44"/>
    <x v="8"/>
    <x v="7"/>
  </r>
  <r>
    <x v="1"/>
    <s v="-"/>
    <x v="8"/>
    <x v="0"/>
    <s v="15"/>
    <s v="000"/>
    <s v=""/>
    <s v=""/>
    <s v="6400_105"/>
    <s v="Utilities Gas"/>
    <n v="30000"/>
    <n v="-4000"/>
    <n v="26000"/>
    <n v="0"/>
    <n v="24516.52"/>
    <n v="1483.48"/>
    <n v="1644.59"/>
    <x v="8"/>
    <x v="7"/>
  </r>
  <r>
    <x v="1"/>
    <s v="-"/>
    <x v="8"/>
    <x v="0"/>
    <s v="15"/>
    <s v="000"/>
    <s v=""/>
    <s v=""/>
    <s v="6400_115"/>
    <s v="Utilities Water/Wastewater"/>
    <n v="9500"/>
    <n v="0"/>
    <n v="9500"/>
    <n v="0"/>
    <n v="5483.77"/>
    <n v="4016.23"/>
    <n v="0"/>
    <x v="8"/>
    <x v="7"/>
  </r>
  <r>
    <x v="1"/>
    <s v="-"/>
    <x v="8"/>
    <x v="0"/>
    <s v="15"/>
    <s v="000"/>
    <s v=""/>
    <s v=""/>
    <s v="6400_117"/>
    <s v="Utilities Stormwater"/>
    <n v="1800"/>
    <n v="0"/>
    <n v="1800"/>
    <n v="0"/>
    <n v="994.34"/>
    <n v="805.66"/>
    <n v="0"/>
    <x v="8"/>
    <x v="7"/>
  </r>
  <r>
    <x v="1"/>
    <s v="-"/>
    <x v="8"/>
    <x v="0"/>
    <s v="15"/>
    <s v="000"/>
    <s v=""/>
    <s v=""/>
    <s v="6400_120"/>
    <s v="Utilities Rubbish Removal"/>
    <n v="4300"/>
    <n v="0"/>
    <n v="4300"/>
    <n v="892.94"/>
    <n v="2855.69"/>
    <n v="551.37"/>
    <n v="310.77"/>
    <x v="8"/>
    <x v="7"/>
  </r>
  <r>
    <x v="1"/>
    <s v="-"/>
    <x v="8"/>
    <x v="0"/>
    <s v="15"/>
    <s v="000"/>
    <s v=""/>
    <s v=""/>
    <s v="6400_125"/>
    <s v="Utilities Telecommunications"/>
    <n v="0"/>
    <n v="11500"/>
    <n v="11500"/>
    <n v="0"/>
    <n v="9913.32"/>
    <n v="1586.68"/>
    <n v="1242.5999999999999"/>
    <x v="8"/>
    <x v="7"/>
  </r>
  <r>
    <x v="1"/>
    <s v="-"/>
    <x v="8"/>
    <x v="0"/>
    <s v="15"/>
    <s v="000"/>
    <s v=""/>
    <s v=""/>
    <s v="6400_127"/>
    <s v="Utilities Cellular Communications"/>
    <n v="14500"/>
    <n v="0"/>
    <n v="14500"/>
    <n v="495.96"/>
    <n v="13967.94"/>
    <n v="36.1"/>
    <n v="2621.46"/>
    <x v="8"/>
    <x v="7"/>
  </r>
  <r>
    <x v="1"/>
    <s v="-"/>
    <x v="8"/>
    <x v="0"/>
    <s v="15"/>
    <s v="000"/>
    <s v=""/>
    <s v=""/>
    <s v="6500_118"/>
    <s v="Professional and Consultant Services Contractual Services"/>
    <n v="50000"/>
    <n v="-4600"/>
    <n v="45400"/>
    <n v="8881.49"/>
    <n v="34492.33"/>
    <n v="2026.18"/>
    <n v="99.75"/>
    <x v="8"/>
    <x v="7"/>
  </r>
  <r>
    <x v="1"/>
    <s v="-"/>
    <x v="8"/>
    <x v="0"/>
    <s v="15"/>
    <s v="000"/>
    <s v=""/>
    <s v=""/>
    <s v="6500_122"/>
    <s v="Professional and Consultant Services Alarms"/>
    <n v="40000"/>
    <n v="-3000"/>
    <n v="37000"/>
    <n v="3250.62"/>
    <n v="30288.65"/>
    <n v="3460.73"/>
    <n v="3510"/>
    <x v="8"/>
    <x v="7"/>
  </r>
  <r>
    <x v="1"/>
    <s v="-"/>
    <x v="8"/>
    <x v="0"/>
    <s v="15"/>
    <s v="000"/>
    <s v=""/>
    <s v=""/>
    <s v="6500_142"/>
    <s v="Professional and Consultant Services Marketing and Promotion"/>
    <n v="1500"/>
    <n v="0"/>
    <n v="1500"/>
    <n v="0"/>
    <n v="1208.3399999999999"/>
    <n v="291.66000000000003"/>
    <n v="26.5"/>
    <x v="8"/>
    <x v="7"/>
  </r>
  <r>
    <x v="1"/>
    <s v="-"/>
    <x v="8"/>
    <x v="0"/>
    <s v="15"/>
    <s v="000"/>
    <s v=""/>
    <s v=""/>
    <n v="6600"/>
    <s v="Maintenance Contracts"/>
    <n v="9200"/>
    <n v="-1800"/>
    <n v="7400"/>
    <n v="0"/>
    <n v="7398"/>
    <n v="2"/>
    <n v="0"/>
    <x v="8"/>
    <x v="7"/>
  </r>
  <r>
    <x v="1"/>
    <s v="-"/>
    <x v="8"/>
    <x v="0"/>
    <s v="15"/>
    <s v="000"/>
    <s v=""/>
    <s v=""/>
    <n v="6605"/>
    <s v="Radio Maintenance"/>
    <n v="10000"/>
    <n v="7100"/>
    <n v="17100"/>
    <n v="4045"/>
    <n v="5432.96"/>
    <n v="7622.04"/>
    <n v="4807.71"/>
    <x v="8"/>
    <x v="7"/>
  </r>
  <r>
    <x v="1"/>
    <s v="-"/>
    <x v="8"/>
    <x v="0"/>
    <s v="15"/>
    <s v="000"/>
    <s v=""/>
    <s v=""/>
    <s v="6700_105"/>
    <s v="Travel &amp; Training Special Training"/>
    <n v="50000"/>
    <n v="-5000"/>
    <n v="45000"/>
    <n v="5103.6899999999996"/>
    <n v="27228"/>
    <n v="12668.31"/>
    <n v="1486.88"/>
    <x v="8"/>
    <x v="7"/>
  </r>
  <r>
    <x v="1"/>
    <s v="-"/>
    <x v="8"/>
    <x v="0"/>
    <s v="15"/>
    <s v="000"/>
    <s v=""/>
    <s v=""/>
    <s v="6800_140"/>
    <s v="Fees for Services  Hospitality Expense"/>
    <n v="1000"/>
    <n v="0"/>
    <n v="1000"/>
    <n v="0"/>
    <n v="240.39"/>
    <n v="759.61"/>
    <n v="0"/>
    <x v="8"/>
    <x v="7"/>
  </r>
  <r>
    <x v="1"/>
    <s v="-"/>
    <x v="8"/>
    <x v="0"/>
    <s v="15"/>
    <s v="000"/>
    <s v=""/>
    <s v=""/>
    <s v="6860_100"/>
    <s v="State Health Insurance Tax Ambulance Assessment"/>
    <n v="43560"/>
    <n v="-1340"/>
    <n v="42220"/>
    <n v="0"/>
    <n v="42217.95"/>
    <n v="2.0499999999999998"/>
    <n v="0"/>
    <x v="8"/>
    <x v="7"/>
  </r>
  <r>
    <x v="1"/>
    <s v="-"/>
    <x v="8"/>
    <x v="0"/>
    <s v="15"/>
    <s v="000"/>
    <s v=""/>
    <s v=""/>
    <n v="7000"/>
    <s v="Bad Debt Expense"/>
    <n v="0"/>
    <n v="0"/>
    <n v="0"/>
    <n v="0"/>
    <n v="144"/>
    <n v="-144"/>
    <n v="0"/>
    <x v="8"/>
    <x v="7"/>
  </r>
  <r>
    <x v="1"/>
    <s v="-"/>
    <x v="8"/>
    <x v="0"/>
    <s v="15"/>
    <s v="000"/>
    <s v=""/>
    <s v=""/>
    <n v="7005"/>
    <s v="Refunds"/>
    <n v="0"/>
    <n v="1427"/>
    <n v="1427"/>
    <n v="0"/>
    <n v="1426.23"/>
    <n v="0.77"/>
    <n v="1426.23"/>
    <x v="8"/>
    <x v="7"/>
  </r>
  <r>
    <x v="1"/>
    <s v="-"/>
    <x v="8"/>
    <x v="0"/>
    <s v="15"/>
    <s v="000"/>
    <s v=""/>
    <s v=""/>
    <s v="7200_115"/>
    <s v="Capital Leases Equipment"/>
    <n v="6500"/>
    <n v="0"/>
    <n v="6500"/>
    <n v="253.65"/>
    <n v="5511.58"/>
    <n v="734.77"/>
    <n v="253.65"/>
    <x v="8"/>
    <x v="7"/>
  </r>
  <r>
    <x v="1"/>
    <s v="-"/>
    <x v="8"/>
    <x v="0"/>
    <s v="15"/>
    <s v="000"/>
    <s v=""/>
    <s v=""/>
    <n v="7250"/>
    <s v="Capital Lease Interest"/>
    <n v="200"/>
    <n v="0"/>
    <n v="200"/>
    <n v="0"/>
    <n v="164.25"/>
    <n v="35.75"/>
    <n v="0"/>
    <x v="8"/>
    <x v="7"/>
  </r>
  <r>
    <x v="1"/>
    <s v="-"/>
    <x v="8"/>
    <x v="0"/>
    <s v="15"/>
    <s v="000"/>
    <s v=""/>
    <s v=""/>
    <n v="7303"/>
    <s v="Regulatory and Bank Fees"/>
    <n v="0"/>
    <n v="0"/>
    <n v="0"/>
    <n v="0"/>
    <n v="-33"/>
    <n v="33"/>
    <n v="0"/>
    <x v="8"/>
    <x v="7"/>
  </r>
  <r>
    <x v="1"/>
    <s v="-"/>
    <x v="8"/>
    <x v="0"/>
    <s v="15"/>
    <s v="000"/>
    <s v=""/>
    <s v=""/>
    <n v="8000"/>
    <s v="Billing Services"/>
    <n v="48850"/>
    <n v="3173"/>
    <n v="52023"/>
    <n v="0"/>
    <n v="38468.28"/>
    <n v="13554.72"/>
    <n v="0"/>
    <x v="8"/>
    <x v="7"/>
  </r>
  <r>
    <x v="1"/>
    <s v="-"/>
    <x v="8"/>
    <x v="0"/>
    <s v="15"/>
    <s v="000"/>
    <s v=""/>
    <s v=""/>
    <s v="9500_155"/>
    <s v="Capital Outlay Vehicle Equipment"/>
    <n v="44000"/>
    <n v="0"/>
    <n v="44000"/>
    <n v="0"/>
    <n v="0"/>
    <n v="44000"/>
    <n v="0"/>
    <x v="8"/>
    <x v="7"/>
  </r>
  <r>
    <x v="1"/>
    <s v="-"/>
    <x v="95"/>
    <x v="0"/>
    <s v="15"/>
    <s v="040"/>
    <s v=""/>
    <s v=""/>
    <s v="5000_100"/>
    <s v="Salaries and Wages Regular, Full Time"/>
    <n v="4842367"/>
    <n v="47944"/>
    <n v="4890311"/>
    <n v="0"/>
    <n v="4349826.18"/>
    <n v="540484.81999999995"/>
    <n v="525237.17000000004"/>
    <x v="95"/>
    <x v="7"/>
  </r>
  <r>
    <x v="1"/>
    <s v="-"/>
    <x v="95"/>
    <x v="0"/>
    <s v="15"/>
    <s v="040"/>
    <s v=""/>
    <s v=""/>
    <n v="5100"/>
    <s v="Overtime"/>
    <n v="142000"/>
    <n v="0"/>
    <n v="142000"/>
    <n v="0"/>
    <n v="102798.07"/>
    <n v="39201.93"/>
    <n v="15130.84"/>
    <x v="95"/>
    <x v="7"/>
  </r>
  <r>
    <x v="1"/>
    <s v="-"/>
    <x v="95"/>
    <x v="0"/>
    <s v="15"/>
    <s v="040"/>
    <s v=""/>
    <s v=""/>
    <s v="5200_105"/>
    <s v="Other Personal Service Special Duty"/>
    <n v="38000"/>
    <n v="0"/>
    <n v="38000"/>
    <n v="0"/>
    <n v="29717.17"/>
    <n v="8282.83"/>
    <n v="3699.61"/>
    <x v="95"/>
    <x v="7"/>
  </r>
  <r>
    <x v="1"/>
    <s v="-"/>
    <x v="95"/>
    <x v="0"/>
    <s v="15"/>
    <s v="040"/>
    <s v=""/>
    <s v=""/>
    <s v="5200_106"/>
    <s v="Other Personal Service Staffing"/>
    <n v="260000"/>
    <n v="0"/>
    <n v="260000"/>
    <n v="0"/>
    <n v="295411.09999999998"/>
    <n v="-35411.1"/>
    <n v="62432.51"/>
    <x v="95"/>
    <x v="7"/>
  </r>
  <r>
    <x v="1"/>
    <s v="-"/>
    <x v="95"/>
    <x v="0"/>
    <s v="15"/>
    <s v="040"/>
    <s v=""/>
    <s v=""/>
    <s v="5200_115"/>
    <s v="Other Personal Service Other Compensation"/>
    <n v="145000"/>
    <n v="0"/>
    <n v="145000"/>
    <n v="0"/>
    <n v="101555.21"/>
    <n v="43444.79"/>
    <n v="17001.66"/>
    <x v="95"/>
    <x v="7"/>
  </r>
  <r>
    <x v="1"/>
    <s v="-"/>
    <x v="95"/>
    <x v="0"/>
    <s v="15"/>
    <s v="040"/>
    <s v=""/>
    <s v=""/>
    <s v="5200_130"/>
    <s v="Other Personal Service Allowance Taxable"/>
    <n v="4900"/>
    <n v="0"/>
    <n v="4900"/>
    <n v="0"/>
    <n v="4534.63"/>
    <n v="365.37"/>
    <n v="492.31"/>
    <x v="95"/>
    <x v="7"/>
  </r>
  <r>
    <x v="1"/>
    <s v="-"/>
    <x v="95"/>
    <x v="0"/>
    <s v="15"/>
    <s v="040"/>
    <s v=""/>
    <s v=""/>
    <s v="5400_100"/>
    <s v="Employee Benefits FICA"/>
    <n v="84421"/>
    <n v="836"/>
    <n v="85257"/>
    <n v="0"/>
    <n v="68387.98"/>
    <n v="16869.02"/>
    <n v="8741.89"/>
    <x v="95"/>
    <x v="7"/>
  </r>
  <r>
    <x v="1"/>
    <s v="-"/>
    <x v="95"/>
    <x v="0"/>
    <s v="15"/>
    <s v="040"/>
    <s v=""/>
    <s v=""/>
    <s v="5400_120"/>
    <s v="Employee Benefits Workers Compensation"/>
    <n v="185428"/>
    <n v="0"/>
    <n v="185428"/>
    <n v="0"/>
    <n v="169928"/>
    <n v="15500"/>
    <n v="15448"/>
    <x v="95"/>
    <x v="7"/>
  </r>
  <r>
    <x v="1"/>
    <s v="-"/>
    <x v="95"/>
    <x v="0"/>
    <s v="15"/>
    <s v="040"/>
    <s v=""/>
    <s v=""/>
    <s v="5400_135"/>
    <s v="Employee Benefits Life Insurance"/>
    <n v="0"/>
    <n v="0"/>
    <n v="0"/>
    <n v="0"/>
    <n v="3339.54"/>
    <n v="-3339.54"/>
    <n v="366.65"/>
    <x v="95"/>
    <x v="7"/>
  </r>
  <r>
    <x v="1"/>
    <s v="-"/>
    <x v="95"/>
    <x v="0"/>
    <s v="15"/>
    <s v="040"/>
    <s v=""/>
    <s v=""/>
    <s v="6200_100"/>
    <s v="Medical Fees And Supplies General Medical"/>
    <n v="76000"/>
    <n v="0"/>
    <n v="76000"/>
    <n v="2526.69"/>
    <n v="66332.62"/>
    <n v="7140.69"/>
    <n v="7089.38"/>
    <x v="95"/>
    <x v="7"/>
  </r>
  <r>
    <x v="1"/>
    <s v="-"/>
    <x v="95"/>
    <x v="0"/>
    <s v="15"/>
    <s v="040"/>
    <s v=""/>
    <s v=""/>
    <s v="6200_110"/>
    <s v="Medical Fees And Supplies Oxygen"/>
    <n v="5000"/>
    <n v="0"/>
    <n v="5000"/>
    <n v="632.73"/>
    <n v="3138.57"/>
    <n v="1228.7"/>
    <n v="177.48"/>
    <x v="95"/>
    <x v="7"/>
  </r>
  <r>
    <x v="1"/>
    <s v="-"/>
    <x v="95"/>
    <x v="0"/>
    <s v="15"/>
    <s v="040"/>
    <s v=""/>
    <s v=""/>
    <n v="6203"/>
    <s v="Dues/Subscriptions"/>
    <n v="4200"/>
    <n v="268"/>
    <n v="4468"/>
    <n v="0"/>
    <n v="4467.29"/>
    <n v="0.71"/>
    <n v="0"/>
    <x v="95"/>
    <x v="7"/>
  </r>
  <r>
    <x v="1"/>
    <s v="-"/>
    <x v="95"/>
    <x v="0"/>
    <s v="15"/>
    <s v="040"/>
    <s v=""/>
    <s v=""/>
    <n v="6210"/>
    <s v="Small Tools and Equipment"/>
    <n v="4000"/>
    <n v="-200"/>
    <n v="3800"/>
    <n v="622.09"/>
    <n v="2881.33"/>
    <n v="296.58"/>
    <n v="77.91"/>
    <x v="95"/>
    <x v="7"/>
  </r>
  <r>
    <x v="1"/>
    <s v="-"/>
    <x v="95"/>
    <x v="0"/>
    <s v="15"/>
    <s v="040"/>
    <s v=""/>
    <s v=""/>
    <n v="6211"/>
    <s v="Specialized Equipment"/>
    <n v="0"/>
    <n v="0"/>
    <n v="0"/>
    <n v="0"/>
    <n v="0"/>
    <n v="0"/>
    <n v="0"/>
    <x v="95"/>
    <x v="7"/>
  </r>
  <r>
    <x v="1"/>
    <s v="-"/>
    <x v="95"/>
    <x v="0"/>
    <s v="15"/>
    <s v="040"/>
    <s v=""/>
    <s v=""/>
    <s v="6211_100"/>
    <s v="Specialized Equipment Fire Hose"/>
    <n v="10000"/>
    <n v="-5575"/>
    <n v="4425"/>
    <n v="706"/>
    <n v="3719"/>
    <n v="0"/>
    <n v="0"/>
    <x v="95"/>
    <x v="7"/>
  </r>
  <r>
    <x v="1"/>
    <s v="-"/>
    <x v="95"/>
    <x v="0"/>
    <s v="15"/>
    <s v="040"/>
    <s v=""/>
    <s v=""/>
    <s v="6211_105"/>
    <s v="Specialized Equipment Air Packs"/>
    <n v="22800"/>
    <n v="0"/>
    <n v="22800"/>
    <n v="811.36"/>
    <n v="19337.95"/>
    <n v="2650.69"/>
    <n v="14521.8"/>
    <x v="95"/>
    <x v="7"/>
  </r>
  <r>
    <x v="1"/>
    <s v="-"/>
    <x v="95"/>
    <x v="0"/>
    <s v="15"/>
    <s v="040"/>
    <s v=""/>
    <s v=""/>
    <s v="6211_110"/>
    <s v="Specialized Equipment Safety Equipment"/>
    <n v="26170"/>
    <n v="10007"/>
    <n v="36177"/>
    <n v="8656.06"/>
    <n v="11514.39"/>
    <n v="16006.55"/>
    <n v="2430.09"/>
    <x v="95"/>
    <x v="7"/>
  </r>
  <r>
    <x v="1"/>
    <s v="-"/>
    <x v="95"/>
    <x v="0"/>
    <s v="15"/>
    <s v="040"/>
    <s v=""/>
    <s v=""/>
    <s v="6211_115"/>
    <s v="Specialized Equipment Turnout Gear"/>
    <n v="56000"/>
    <n v="0"/>
    <n v="56000"/>
    <n v="14300"/>
    <n v="37469.040000000001"/>
    <n v="4230.96"/>
    <n v="1528.72"/>
    <x v="95"/>
    <x v="7"/>
  </r>
  <r>
    <x v="1"/>
    <s v="-"/>
    <x v="95"/>
    <x v="0"/>
    <s v="15"/>
    <s v="040"/>
    <s v=""/>
    <s v=""/>
    <s v="6211_130"/>
    <s v="Specialized Equipment Extinguishers"/>
    <n v="1410"/>
    <n v="200"/>
    <n v="1610"/>
    <n v="95.5"/>
    <n v="1514.5"/>
    <n v="0"/>
    <n v="0"/>
    <x v="95"/>
    <x v="7"/>
  </r>
  <r>
    <x v="1"/>
    <s v="-"/>
    <x v="95"/>
    <x v="0"/>
    <s v="15"/>
    <s v="040"/>
    <s v=""/>
    <s v=""/>
    <s v="6212_100"/>
    <s v="Fuel Unleaded"/>
    <n v="2500"/>
    <n v="0"/>
    <n v="2500"/>
    <n v="0"/>
    <n v="1770.78"/>
    <n v="729.22"/>
    <n v="190.93"/>
    <x v="95"/>
    <x v="7"/>
  </r>
  <r>
    <x v="1"/>
    <s v="-"/>
    <x v="95"/>
    <x v="0"/>
    <s v="15"/>
    <s v="040"/>
    <s v=""/>
    <s v=""/>
    <s v="6214_110"/>
    <s v="Clothing And Uniforms Regular"/>
    <n v="45000"/>
    <n v="0"/>
    <n v="45000"/>
    <n v="6153.67"/>
    <n v="37758.43"/>
    <n v="1087.9000000000001"/>
    <n v="2796.75"/>
    <x v="95"/>
    <x v="7"/>
  </r>
  <r>
    <x v="1"/>
    <s v="-"/>
    <x v="95"/>
    <x v="0"/>
    <s v="15"/>
    <s v="040"/>
    <s v=""/>
    <s v=""/>
    <s v="6300_100"/>
    <s v="Repair &amp; Maintenance Equipment  Parts"/>
    <n v="4000"/>
    <n v="0"/>
    <n v="4000"/>
    <n v="0"/>
    <n v="2263.21"/>
    <n v="1736.79"/>
    <n v="0"/>
    <x v="95"/>
    <x v="7"/>
  </r>
  <r>
    <x v="1"/>
    <s v="-"/>
    <x v="96"/>
    <x v="0"/>
    <s v="15"/>
    <s v="041"/>
    <s v=""/>
    <s v=""/>
    <s v="6200_100"/>
    <s v="Medical Fees And Supplies General Medical"/>
    <n v="0"/>
    <n v="0"/>
    <n v="0"/>
    <n v="0"/>
    <n v="-362.37"/>
    <n v="362.37"/>
    <n v="0"/>
    <x v="96"/>
    <x v="7"/>
  </r>
  <r>
    <x v="1"/>
    <s v="-"/>
    <x v="10"/>
    <x v="0"/>
    <s v="15"/>
    <s v="044"/>
    <s v=""/>
    <s v=""/>
    <n v="6211"/>
    <s v="Specialized Equipment"/>
    <n v="0"/>
    <n v="0"/>
    <n v="0"/>
    <n v="0"/>
    <n v="0"/>
    <n v="0"/>
    <n v="0"/>
    <x v="10"/>
    <x v="7"/>
  </r>
  <r>
    <x v="1"/>
    <s v="-"/>
    <x v="97"/>
    <x v="0"/>
    <s v="17"/>
    <s v="000"/>
    <s v=""/>
    <s v=""/>
    <s v="5400_145"/>
    <s v="Employee Benefits Employee Parking"/>
    <n v="0"/>
    <n v="0"/>
    <n v="0"/>
    <n v="0"/>
    <n v="222.12"/>
    <n v="-222.12"/>
    <n v="0"/>
    <x v="97"/>
    <x v="8"/>
  </r>
  <r>
    <x v="1"/>
    <s v="-"/>
    <x v="11"/>
    <x v="0"/>
    <s v="17"/>
    <s v="044"/>
    <s v=""/>
    <s v=""/>
    <n v="5100"/>
    <s v="Overtime"/>
    <n v="0"/>
    <n v="7700"/>
    <n v="7700"/>
    <n v="0"/>
    <n v="8123.56"/>
    <n v="-423.56"/>
    <n v="3554.56"/>
    <x v="11"/>
    <x v="8"/>
  </r>
  <r>
    <x v="1"/>
    <s v="-"/>
    <x v="11"/>
    <x v="0"/>
    <s v="17"/>
    <s v="044"/>
    <s v=""/>
    <s v=""/>
    <s v="5400_100"/>
    <s v="Employee Benefits FICA"/>
    <n v="0"/>
    <n v="130"/>
    <n v="130"/>
    <n v="0"/>
    <n v="124.7"/>
    <n v="5.3"/>
    <n v="50.19"/>
    <x v="11"/>
    <x v="8"/>
  </r>
  <r>
    <x v="1"/>
    <s v="-"/>
    <x v="11"/>
    <x v="0"/>
    <s v="17"/>
    <s v="044"/>
    <s v=""/>
    <s v=""/>
    <s v="5400_135"/>
    <s v="Employee Benefits Life Insurance"/>
    <n v="0"/>
    <n v="0"/>
    <n v="0"/>
    <n v="0"/>
    <n v="4"/>
    <n v="-4"/>
    <n v="1.73"/>
    <x v="11"/>
    <x v="8"/>
  </r>
  <r>
    <x v="1"/>
    <s v="-"/>
    <x v="11"/>
    <x v="0"/>
    <s v="17"/>
    <s v="044"/>
    <s v=""/>
    <s v=""/>
    <n v="6211"/>
    <s v="Specialized Equipment"/>
    <n v="0"/>
    <n v="0"/>
    <n v="0"/>
    <n v="0"/>
    <n v="0"/>
    <n v="0"/>
    <n v="0"/>
    <x v="11"/>
    <x v="8"/>
  </r>
  <r>
    <x v="1"/>
    <s v="-"/>
    <x v="11"/>
    <x v="0"/>
    <s v="17"/>
    <s v="044"/>
    <s v=""/>
    <s v=""/>
    <s v="6700_110"/>
    <s v="Travel &amp; Training Travel Expense"/>
    <n v="0"/>
    <n v="170"/>
    <n v="170"/>
    <n v="0"/>
    <n v="713.78"/>
    <n v="-543.78"/>
    <n v="0"/>
    <x v="11"/>
    <x v="8"/>
  </r>
  <r>
    <x v="1"/>
    <s v="-"/>
    <x v="12"/>
    <x v="0"/>
    <s v="17"/>
    <s v="050"/>
    <s v=""/>
    <s v=""/>
    <s v="5000_100"/>
    <s v="Salaries and Wages Regular, Full Time"/>
    <n v="8114885"/>
    <n v="80345"/>
    <n v="8195230"/>
    <n v="0"/>
    <n v="6605449.7000000002"/>
    <n v="1589780.3"/>
    <n v="648501.04"/>
    <x v="12"/>
    <x v="8"/>
  </r>
  <r>
    <x v="1"/>
    <s v="-"/>
    <x v="12"/>
    <x v="0"/>
    <s v="17"/>
    <s v="050"/>
    <s v=""/>
    <s v=""/>
    <s v="5000_110"/>
    <s v="Salaries and Wages Regular Part Time"/>
    <n v="45000"/>
    <n v="446"/>
    <n v="45446"/>
    <n v="0"/>
    <n v="17979.400000000001"/>
    <n v="27466.6"/>
    <n v="2478.31"/>
    <x v="12"/>
    <x v="8"/>
  </r>
  <r>
    <x v="1"/>
    <s v="-"/>
    <x v="12"/>
    <x v="0"/>
    <s v="17"/>
    <s v="050"/>
    <s v=""/>
    <s v=""/>
    <s v="5000_115"/>
    <s v="Salaries and Wages Seasonal/Temporary"/>
    <n v="35000"/>
    <n v="0"/>
    <n v="35000"/>
    <n v="0"/>
    <n v="10893.6"/>
    <n v="24106.400000000001"/>
    <n v="0"/>
    <x v="12"/>
    <x v="8"/>
  </r>
  <r>
    <x v="1"/>
    <s v="-"/>
    <x v="12"/>
    <x v="0"/>
    <s v="17"/>
    <s v="050"/>
    <s v=""/>
    <s v=""/>
    <s v="5000_900"/>
    <s v="Salaries and Wages Attrition/reorganization"/>
    <n v="-340000"/>
    <n v="0"/>
    <n v="-340000"/>
    <n v="0"/>
    <n v="0"/>
    <n v="-340000"/>
    <n v="0"/>
    <x v="12"/>
    <x v="8"/>
  </r>
  <r>
    <x v="1"/>
    <s v="-"/>
    <x v="12"/>
    <x v="0"/>
    <s v="17"/>
    <s v="050"/>
    <s v=""/>
    <s v=""/>
    <n v="5100"/>
    <s v="Overtime"/>
    <n v="516500"/>
    <n v="0"/>
    <n v="516500"/>
    <n v="0"/>
    <n v="686826.02"/>
    <n v="-170326.02"/>
    <n v="67838.48"/>
    <x v="12"/>
    <x v="8"/>
  </r>
  <r>
    <x v="1"/>
    <s v="-"/>
    <x v="12"/>
    <x v="0"/>
    <s v="17"/>
    <s v="050"/>
    <s v=""/>
    <s v=""/>
    <s v="5200_105"/>
    <s v="Other Personal Service Special Duty"/>
    <n v="136000"/>
    <n v="0"/>
    <n v="136000"/>
    <n v="0"/>
    <n v="147618.89000000001"/>
    <n v="-11618.89"/>
    <n v="18801.150000000001"/>
    <x v="12"/>
    <x v="8"/>
  </r>
  <r>
    <x v="1"/>
    <s v="-"/>
    <x v="12"/>
    <x v="0"/>
    <s v="17"/>
    <s v="050"/>
    <s v=""/>
    <s v=""/>
    <s v="5200_110"/>
    <s v="Other Personal Service On-Call"/>
    <n v="22000"/>
    <n v="0"/>
    <n v="22000"/>
    <n v="0"/>
    <n v="17004"/>
    <n v="4996"/>
    <n v="1695"/>
    <x v="12"/>
    <x v="8"/>
  </r>
  <r>
    <x v="1"/>
    <s v="-"/>
    <x v="12"/>
    <x v="0"/>
    <s v="17"/>
    <s v="050"/>
    <s v=""/>
    <s v=""/>
    <s v="5200_115"/>
    <s v="Other Personal Service Other Compensation"/>
    <n v="345000"/>
    <n v="0"/>
    <n v="345000"/>
    <n v="0"/>
    <n v="306567.28000000003"/>
    <n v="38432.720000000001"/>
    <n v="885"/>
    <x v="12"/>
    <x v="8"/>
  </r>
  <r>
    <x v="1"/>
    <s v="-"/>
    <x v="12"/>
    <x v="0"/>
    <s v="17"/>
    <s v="050"/>
    <s v=""/>
    <s v=""/>
    <s v="5200_116"/>
    <s v="Other Personal Service Longevity Pay"/>
    <n v="3500"/>
    <n v="0"/>
    <n v="3500"/>
    <n v="0"/>
    <n v="2725"/>
    <n v="775"/>
    <n v="0"/>
    <x v="12"/>
    <x v="8"/>
  </r>
  <r>
    <x v="1"/>
    <s v="-"/>
    <x v="12"/>
    <x v="0"/>
    <s v="17"/>
    <s v="050"/>
    <s v=""/>
    <s v=""/>
    <s v="5200_117"/>
    <s v="Other Personal Service Retention "/>
    <n v="57000"/>
    <n v="0"/>
    <n v="57000"/>
    <n v="0"/>
    <n v="0"/>
    <n v="57000"/>
    <n v="0"/>
    <x v="12"/>
    <x v="8"/>
  </r>
  <r>
    <x v="1"/>
    <s v="-"/>
    <x v="12"/>
    <x v="0"/>
    <s v="17"/>
    <s v="050"/>
    <s v=""/>
    <s v=""/>
    <s v="5200_120"/>
    <s v="Other Personal Service Shift Differential"/>
    <n v="117000"/>
    <n v="0"/>
    <n v="117000"/>
    <n v="0"/>
    <n v="94287.74"/>
    <n v="22712.26"/>
    <n v="9209.85"/>
    <x v="12"/>
    <x v="8"/>
  </r>
  <r>
    <x v="1"/>
    <s v="-"/>
    <x v="12"/>
    <x v="0"/>
    <s v="17"/>
    <s v="050"/>
    <s v=""/>
    <s v=""/>
    <s v="5200_130"/>
    <s v="Other Personal Service Allowance Taxable"/>
    <n v="94000"/>
    <n v="0"/>
    <n v="94000"/>
    <n v="0"/>
    <n v="82962.820000000007"/>
    <n v="11037.18"/>
    <n v="1609.42"/>
    <x v="12"/>
    <x v="8"/>
  </r>
  <r>
    <x v="1"/>
    <s v="-"/>
    <x v="12"/>
    <x v="0"/>
    <s v="17"/>
    <s v="050"/>
    <s v=""/>
    <s v=""/>
    <s v="5400_100"/>
    <s v="Employee Benefits FICA"/>
    <n v="218596"/>
    <n v="2164"/>
    <n v="220760"/>
    <n v="0"/>
    <n v="168764.35"/>
    <n v="51995.65"/>
    <n v="16231.64"/>
    <x v="12"/>
    <x v="8"/>
  </r>
  <r>
    <x v="1"/>
    <s v="-"/>
    <x v="12"/>
    <x v="0"/>
    <s v="17"/>
    <s v="050"/>
    <s v=""/>
    <s v=""/>
    <s v="5400_110"/>
    <s v="Employee Benefits Retirement A"/>
    <n v="2386308"/>
    <n v="0"/>
    <n v="2386308"/>
    <n v="0"/>
    <n v="2187449"/>
    <n v="198859"/>
    <n v="198859"/>
    <x v="12"/>
    <x v="8"/>
  </r>
  <r>
    <x v="1"/>
    <s v="-"/>
    <x v="12"/>
    <x v="0"/>
    <s v="17"/>
    <s v="050"/>
    <s v=""/>
    <s v=""/>
    <s v="5400_115"/>
    <s v="Employee Benefits Retirement B"/>
    <n v="236617"/>
    <n v="0"/>
    <n v="236617"/>
    <n v="0"/>
    <n v="216898"/>
    <n v="19719"/>
    <n v="19718"/>
    <x v="12"/>
    <x v="8"/>
  </r>
  <r>
    <x v="1"/>
    <s v="-"/>
    <x v="12"/>
    <x v="0"/>
    <s v="17"/>
    <s v="050"/>
    <s v=""/>
    <s v=""/>
    <s v="5400_120"/>
    <s v="Employee Benefits Workers Compensation"/>
    <n v="307099"/>
    <n v="0"/>
    <n v="307099"/>
    <n v="0"/>
    <n v="281424"/>
    <n v="25675"/>
    <n v="25584"/>
    <x v="12"/>
    <x v="8"/>
  </r>
  <r>
    <x v="1"/>
    <s v="-"/>
    <x v="12"/>
    <x v="0"/>
    <s v="17"/>
    <s v="050"/>
    <s v=""/>
    <s v=""/>
    <s v="5400_125"/>
    <s v="Employee Benefits Health Insurance"/>
    <n v="1710850"/>
    <n v="0"/>
    <n v="1710850"/>
    <n v="0"/>
    <n v="1568281"/>
    <n v="142569"/>
    <n v="142571"/>
    <x v="12"/>
    <x v="8"/>
  </r>
  <r>
    <x v="1"/>
    <s v="-"/>
    <x v="12"/>
    <x v="0"/>
    <s v="17"/>
    <s v="050"/>
    <s v=""/>
    <s v=""/>
    <s v="5400_130"/>
    <s v="Employee Benefits Dental Insurance"/>
    <n v="112031"/>
    <n v="0"/>
    <n v="112031"/>
    <n v="0"/>
    <n v="102696"/>
    <n v="9335"/>
    <n v="9336"/>
    <x v="12"/>
    <x v="8"/>
  </r>
  <r>
    <x v="1"/>
    <s v="-"/>
    <x v="12"/>
    <x v="0"/>
    <s v="17"/>
    <s v="050"/>
    <s v=""/>
    <s v=""/>
    <s v="5400_135"/>
    <s v="Employee Benefits Life Insurance"/>
    <n v="16021"/>
    <n v="0"/>
    <n v="16021"/>
    <n v="0"/>
    <n v="17544.59"/>
    <n v="-1523.59"/>
    <n v="1639.45"/>
    <x v="12"/>
    <x v="8"/>
  </r>
  <r>
    <x v="1"/>
    <s v="-"/>
    <x v="12"/>
    <x v="0"/>
    <s v="17"/>
    <s v="050"/>
    <s v=""/>
    <s v=""/>
    <s v="5400_144"/>
    <s v="Employee Benefits OPEB-Post Employment Benefit"/>
    <n v="50000"/>
    <n v="0"/>
    <n v="50000"/>
    <n v="0"/>
    <n v="37675.83"/>
    <n v="12324.17"/>
    <n v="3774.29"/>
    <x v="12"/>
    <x v="8"/>
  </r>
  <r>
    <x v="1"/>
    <s v="-"/>
    <x v="12"/>
    <x v="0"/>
    <s v="17"/>
    <s v="050"/>
    <s v=""/>
    <s v=""/>
    <s v="5400_145"/>
    <s v="Employee Benefits Employee Parking"/>
    <n v="1000"/>
    <n v="0"/>
    <n v="1000"/>
    <n v="0"/>
    <n v="220"/>
    <n v="780"/>
    <n v="20"/>
    <x v="12"/>
    <x v="8"/>
  </r>
  <r>
    <x v="1"/>
    <s v="-"/>
    <x v="12"/>
    <x v="0"/>
    <s v="17"/>
    <s v="050"/>
    <s v=""/>
    <s v=""/>
    <n v="6000"/>
    <s v="Office Supplies"/>
    <n v="8500"/>
    <n v="0"/>
    <n v="8500"/>
    <n v="1547.48"/>
    <n v="6196.51"/>
    <n v="756.01"/>
    <n v="77.83"/>
    <x v="12"/>
    <x v="8"/>
  </r>
  <r>
    <x v="1"/>
    <s v="-"/>
    <x v="12"/>
    <x v="0"/>
    <s v="17"/>
    <s v="050"/>
    <s v=""/>
    <s v=""/>
    <n v="6005"/>
    <s v="Postage"/>
    <n v="3000"/>
    <n v="0"/>
    <n v="3000"/>
    <n v="91.97"/>
    <n v="1487.67"/>
    <n v="1420.36"/>
    <n v="132.29"/>
    <x v="12"/>
    <x v="8"/>
  </r>
  <r>
    <x v="1"/>
    <s v="-"/>
    <x v="12"/>
    <x v="0"/>
    <s v="17"/>
    <s v="050"/>
    <s v=""/>
    <s v=""/>
    <n v="6010"/>
    <s v="Computer Equipment"/>
    <n v="13000"/>
    <n v="0"/>
    <n v="13000"/>
    <n v="0"/>
    <n v="10626.45"/>
    <n v="2373.5500000000002"/>
    <n v="3224.97"/>
    <x v="12"/>
    <x v="8"/>
  </r>
  <r>
    <x v="1"/>
    <s v="-"/>
    <x v="12"/>
    <x v="0"/>
    <s v="17"/>
    <s v="050"/>
    <s v=""/>
    <s v=""/>
    <n v="6015"/>
    <s v="Computer Software"/>
    <n v="10000"/>
    <n v="0"/>
    <n v="10000"/>
    <n v="845"/>
    <n v="8835.65"/>
    <n v="319.35000000000002"/>
    <n v="0"/>
    <x v="12"/>
    <x v="8"/>
  </r>
  <r>
    <x v="1"/>
    <s v="-"/>
    <x v="12"/>
    <x v="0"/>
    <s v="17"/>
    <s v="050"/>
    <s v=""/>
    <s v=""/>
    <n v="6017"/>
    <s v="Computer Licensing and Maint."/>
    <n v="65200"/>
    <n v="0"/>
    <n v="65200"/>
    <n v="6464.59"/>
    <n v="44104.68"/>
    <n v="14630.73"/>
    <n v="7977.18"/>
    <x v="12"/>
    <x v="8"/>
  </r>
  <r>
    <x v="1"/>
    <s v="-"/>
    <x v="12"/>
    <x v="0"/>
    <s v="17"/>
    <s v="050"/>
    <s v=""/>
    <s v=""/>
    <n v="6020"/>
    <s v="Office Equipment"/>
    <n v="7000"/>
    <n v="885"/>
    <n v="7885"/>
    <n v="785"/>
    <n v="6299.24"/>
    <n v="800.76"/>
    <n v="0"/>
    <x v="12"/>
    <x v="8"/>
  </r>
  <r>
    <x v="1"/>
    <s v="-"/>
    <x v="12"/>
    <x v="0"/>
    <s v="17"/>
    <s v="050"/>
    <s v=""/>
    <s v=""/>
    <n v="6025"/>
    <s v="Furnishings"/>
    <n v="0"/>
    <n v="1252"/>
    <n v="1252"/>
    <n v="0"/>
    <n v="1251.6400000000001"/>
    <n v="0.36"/>
    <n v="1251.6400000000001"/>
    <x v="12"/>
    <x v="8"/>
  </r>
  <r>
    <x v="1"/>
    <s v="-"/>
    <x v="12"/>
    <x v="0"/>
    <s v="17"/>
    <s v="050"/>
    <s v=""/>
    <s v=""/>
    <n v="6200"/>
    <s v="Medical Fees And Supplies"/>
    <n v="11600"/>
    <n v="-2000"/>
    <n v="9600"/>
    <n v="335.33"/>
    <n v="5688.67"/>
    <n v="3576"/>
    <n v="0"/>
    <x v="12"/>
    <x v="8"/>
  </r>
  <r>
    <x v="1"/>
    <s v="-"/>
    <x v="12"/>
    <x v="0"/>
    <s v="17"/>
    <s v="050"/>
    <s v=""/>
    <s v=""/>
    <n v="6202"/>
    <s v="Printing/Copying/Paper Mgt"/>
    <n v="13000"/>
    <n v="-4837"/>
    <n v="8163"/>
    <n v="380.52"/>
    <n v="6058.75"/>
    <n v="1723.73"/>
    <n v="-460"/>
    <x v="12"/>
    <x v="8"/>
  </r>
  <r>
    <x v="1"/>
    <s v="-"/>
    <x v="12"/>
    <x v="0"/>
    <s v="17"/>
    <s v="050"/>
    <s v=""/>
    <s v=""/>
    <n v="6203"/>
    <s v="Dues/Subscriptions"/>
    <n v="3000"/>
    <n v="1200"/>
    <n v="4200"/>
    <n v="420"/>
    <n v="3584.62"/>
    <n v="195.38"/>
    <n v="1340"/>
    <x v="12"/>
    <x v="8"/>
  </r>
  <r>
    <x v="1"/>
    <s v="-"/>
    <x v="12"/>
    <x v="0"/>
    <s v="17"/>
    <s v="050"/>
    <s v=""/>
    <s v=""/>
    <n v="6206"/>
    <s v="Custodian Supplies"/>
    <n v="200"/>
    <n v="0"/>
    <n v="200"/>
    <n v="0"/>
    <n v="0"/>
    <n v="200"/>
    <n v="0"/>
    <x v="12"/>
    <x v="8"/>
  </r>
  <r>
    <x v="1"/>
    <s v="-"/>
    <x v="12"/>
    <x v="0"/>
    <s v="17"/>
    <s v="050"/>
    <s v=""/>
    <s v=""/>
    <n v="6208"/>
    <s v="Special Supplies"/>
    <n v="40000"/>
    <n v="0"/>
    <n v="40000"/>
    <n v="3305.76"/>
    <n v="33478.959999999999"/>
    <n v="3215.28"/>
    <n v="1437.13"/>
    <x v="12"/>
    <x v="8"/>
  </r>
  <r>
    <x v="1"/>
    <s v="-"/>
    <x v="12"/>
    <x v="0"/>
    <s v="17"/>
    <s v="050"/>
    <s v=""/>
    <s v=""/>
    <n v="6210"/>
    <s v="Small Tools and Equipment"/>
    <n v="4000"/>
    <n v="200"/>
    <n v="4200"/>
    <n v="0"/>
    <n v="3870.35"/>
    <n v="329.65"/>
    <n v="179.79"/>
    <x v="12"/>
    <x v="8"/>
  </r>
  <r>
    <x v="1"/>
    <s v="-"/>
    <x v="12"/>
    <x v="0"/>
    <s v="17"/>
    <s v="050"/>
    <s v=""/>
    <s v=""/>
    <n v="6211"/>
    <s v="Specialized Equipment"/>
    <n v="41000"/>
    <n v="14000"/>
    <n v="55000"/>
    <n v="10165.81"/>
    <n v="44164.69"/>
    <n v="669.5"/>
    <n v="156.16"/>
    <x v="12"/>
    <x v="8"/>
  </r>
  <r>
    <x v="1"/>
    <s v="-"/>
    <x v="12"/>
    <x v="0"/>
    <s v="17"/>
    <s v="050"/>
    <s v=""/>
    <s v=""/>
    <s v="6212_100"/>
    <s v="Fuel Unleaded"/>
    <n v="900"/>
    <n v="0"/>
    <n v="900"/>
    <n v="157.38"/>
    <n v="455.69"/>
    <n v="286.93"/>
    <n v="0"/>
    <x v="12"/>
    <x v="8"/>
  </r>
  <r>
    <x v="1"/>
    <s v="-"/>
    <x v="12"/>
    <x v="0"/>
    <s v="17"/>
    <s v="050"/>
    <s v=""/>
    <s v=""/>
    <n v="6214"/>
    <s v="Clothing And Uniforms"/>
    <n v="37000"/>
    <n v="-8505"/>
    <n v="28495"/>
    <n v="3231.7"/>
    <n v="19530.77"/>
    <n v="5732.53"/>
    <n v="2806.12"/>
    <x v="12"/>
    <x v="8"/>
  </r>
  <r>
    <x v="1"/>
    <s v="-"/>
    <x v="12"/>
    <x v="0"/>
    <s v="17"/>
    <s v="050"/>
    <s v=""/>
    <s v=""/>
    <n v="6215"/>
    <s v="Uniform Laundering"/>
    <n v="26000"/>
    <n v="0"/>
    <n v="26000"/>
    <n v="8635.24"/>
    <n v="15364.76"/>
    <n v="2000"/>
    <n v="1457.65"/>
    <x v="12"/>
    <x v="8"/>
  </r>
  <r>
    <x v="1"/>
    <s v="-"/>
    <x v="12"/>
    <x v="0"/>
    <s v="17"/>
    <s v="050"/>
    <s v=""/>
    <s v=""/>
    <n v="6276"/>
    <s v="Field Supplies&amp;Materials"/>
    <n v="23000"/>
    <n v="3000"/>
    <n v="26000"/>
    <n v="0"/>
    <n v="28003"/>
    <n v="-2003"/>
    <n v="0"/>
    <x v="12"/>
    <x v="8"/>
  </r>
  <r>
    <x v="1"/>
    <s v="-"/>
    <x v="12"/>
    <x v="0"/>
    <s v="17"/>
    <s v="050"/>
    <s v=""/>
    <s v=""/>
    <n v="6292"/>
    <s v="Other Charges"/>
    <n v="24000"/>
    <n v="0"/>
    <n v="24000"/>
    <n v="1996"/>
    <n v="21956"/>
    <n v="48"/>
    <n v="1996"/>
    <x v="12"/>
    <x v="8"/>
  </r>
  <r>
    <x v="1"/>
    <s v="-"/>
    <x v="12"/>
    <x v="0"/>
    <s v="17"/>
    <s v="050"/>
    <s v=""/>
    <s v=""/>
    <s v="6300_100"/>
    <s v="Repair &amp; Maintenance Equipment  Parts"/>
    <n v="4000"/>
    <n v="200"/>
    <n v="4200"/>
    <n v="142.94"/>
    <n v="4061.81"/>
    <n v="-4.75"/>
    <n v="2525.77"/>
    <x v="12"/>
    <x v="8"/>
  </r>
  <r>
    <x v="1"/>
    <s v="-"/>
    <x v="12"/>
    <x v="0"/>
    <s v="17"/>
    <s v="050"/>
    <s v=""/>
    <s v=""/>
    <s v="6300_105"/>
    <s v="Repair &amp; Maintenance Vehicle Maint Supplies"/>
    <n v="10000"/>
    <n v="-2000"/>
    <n v="8000"/>
    <n v="1075"/>
    <n v="3625.36"/>
    <n v="3299.64"/>
    <n v="339.5"/>
    <x v="12"/>
    <x v="8"/>
  </r>
  <r>
    <x v="1"/>
    <s v="-"/>
    <x v="12"/>
    <x v="0"/>
    <s v="17"/>
    <s v="050"/>
    <s v=""/>
    <s v=""/>
    <s v="6300_170"/>
    <s v="Repair &amp; Maintenance Buildings"/>
    <n v="10000"/>
    <n v="0"/>
    <n v="10000"/>
    <n v="776.22"/>
    <n v="9406.82"/>
    <n v="-183.04"/>
    <n v="2294.5"/>
    <x v="12"/>
    <x v="8"/>
  </r>
  <r>
    <x v="1"/>
    <s v="-"/>
    <x v="12"/>
    <x v="0"/>
    <s v="17"/>
    <s v="050"/>
    <s v=""/>
    <s v=""/>
    <n v="6350"/>
    <s v="Legal Notice &amp; Advertising"/>
    <n v="2100"/>
    <n v="-200"/>
    <n v="1900"/>
    <n v="0"/>
    <n v="1005.29"/>
    <n v="894.71"/>
    <n v="0"/>
    <x v="12"/>
    <x v="8"/>
  </r>
  <r>
    <x v="1"/>
    <s v="-"/>
    <x v="12"/>
    <x v="0"/>
    <s v="17"/>
    <s v="050"/>
    <s v=""/>
    <s v=""/>
    <n v="6355"/>
    <s v="Recruitment"/>
    <n v="20000"/>
    <n v="0"/>
    <n v="20000"/>
    <n v="2804.69"/>
    <n v="13684.25"/>
    <n v="3511.06"/>
    <n v="3211.95"/>
    <x v="12"/>
    <x v="8"/>
  </r>
  <r>
    <x v="1"/>
    <s v="-"/>
    <x v="12"/>
    <x v="0"/>
    <s v="17"/>
    <s v="050"/>
    <s v=""/>
    <s v=""/>
    <s v="6400_100"/>
    <s v="Utilities Electricity"/>
    <n v="55000"/>
    <n v="0"/>
    <n v="55000"/>
    <n v="5637.92"/>
    <n v="49356.91"/>
    <n v="5.17"/>
    <n v="3712.51"/>
    <x v="12"/>
    <x v="8"/>
  </r>
  <r>
    <x v="1"/>
    <s v="-"/>
    <x v="12"/>
    <x v="0"/>
    <s v="17"/>
    <s v="050"/>
    <s v=""/>
    <s v=""/>
    <s v="6400_105"/>
    <s v="Utilities Gas"/>
    <n v="11000"/>
    <n v="0"/>
    <n v="11000"/>
    <n v="0"/>
    <n v="11182"/>
    <n v="-182"/>
    <n v="765.52"/>
    <x v="12"/>
    <x v="8"/>
  </r>
  <r>
    <x v="1"/>
    <s v="-"/>
    <x v="12"/>
    <x v="0"/>
    <s v="17"/>
    <s v="050"/>
    <s v=""/>
    <s v=""/>
    <s v="6400_115"/>
    <s v="Utilities Water/Wastewater"/>
    <n v="5000"/>
    <n v="0"/>
    <n v="5000"/>
    <n v="0"/>
    <n v="2499.84"/>
    <n v="2500.16"/>
    <n v="0"/>
    <x v="12"/>
    <x v="8"/>
  </r>
  <r>
    <x v="1"/>
    <s v="-"/>
    <x v="12"/>
    <x v="0"/>
    <s v="17"/>
    <s v="050"/>
    <s v=""/>
    <s v=""/>
    <s v="6400_117"/>
    <s v="Utilities Stormwater"/>
    <n v="1500"/>
    <n v="0"/>
    <n v="1500"/>
    <n v="0"/>
    <n v="929.88"/>
    <n v="570.12"/>
    <n v="0"/>
    <x v="12"/>
    <x v="8"/>
  </r>
  <r>
    <x v="1"/>
    <s v="-"/>
    <x v="12"/>
    <x v="0"/>
    <s v="17"/>
    <s v="050"/>
    <s v=""/>
    <s v=""/>
    <s v="6400_125"/>
    <s v="Utilities Telecommunications"/>
    <n v="51500"/>
    <n v="-2000"/>
    <n v="49500"/>
    <n v="4348.2"/>
    <n v="43599.92"/>
    <n v="1551.88"/>
    <n v="4151.03"/>
    <x v="12"/>
    <x v="8"/>
  </r>
  <r>
    <x v="1"/>
    <s v="-"/>
    <x v="12"/>
    <x v="0"/>
    <s v="17"/>
    <s v="050"/>
    <s v=""/>
    <s v=""/>
    <s v="6400_127"/>
    <s v="Utilities Cellular Communications"/>
    <n v="42800"/>
    <n v="-5000"/>
    <n v="37800"/>
    <n v="5162.76"/>
    <n v="30030.7"/>
    <n v="2606.54"/>
    <n v="537.42999999999995"/>
    <x v="12"/>
    <x v="8"/>
  </r>
  <r>
    <x v="1"/>
    <s v="-"/>
    <x v="12"/>
    <x v="0"/>
    <s v="17"/>
    <s v="050"/>
    <s v=""/>
    <s v=""/>
    <s v="6500_118"/>
    <s v="Professional and Consultant Services Contractual Services"/>
    <n v="32500"/>
    <n v="-2000"/>
    <n v="30500"/>
    <n v="3502.66"/>
    <n v="21040.39"/>
    <n v="5956.95"/>
    <n v="2124.1799999999998"/>
    <x v="12"/>
    <x v="8"/>
  </r>
  <r>
    <x v="1"/>
    <s v="-"/>
    <x v="12"/>
    <x v="0"/>
    <s v="17"/>
    <s v="050"/>
    <s v=""/>
    <s v=""/>
    <s v="6500_119"/>
    <s v="Professional and Consultant Services Health and Wellness"/>
    <n v="20000"/>
    <n v="0"/>
    <n v="20000"/>
    <n v="3333.32"/>
    <n v="16666.599999999999"/>
    <n v="0.08"/>
    <n v="1666.66"/>
    <x v="12"/>
    <x v="8"/>
  </r>
  <r>
    <x v="1"/>
    <s v="-"/>
    <x v="12"/>
    <x v="0"/>
    <s v="17"/>
    <s v="050"/>
    <s v=""/>
    <s v=""/>
    <s v="6500_120"/>
    <s v="Professional and Consultant Services Information Technology"/>
    <n v="79300"/>
    <n v="0"/>
    <n v="79300"/>
    <n v="13492.05"/>
    <n v="62110.95"/>
    <n v="3697"/>
    <n v="910"/>
    <x v="12"/>
    <x v="8"/>
  </r>
  <r>
    <x v="1"/>
    <s v="-"/>
    <x v="12"/>
    <x v="0"/>
    <s v="17"/>
    <s v="050"/>
    <s v=""/>
    <s v=""/>
    <s v="6500_142"/>
    <s v="Professional and Consultant Services Marketing and Promotion"/>
    <n v="9000"/>
    <n v="-1200"/>
    <n v="7800"/>
    <n v="0"/>
    <n v="5437.6"/>
    <n v="2362.4"/>
    <n v="1201.6600000000001"/>
    <x v="12"/>
    <x v="8"/>
  </r>
  <r>
    <x v="1"/>
    <s v="-"/>
    <x v="12"/>
    <x v="0"/>
    <s v="17"/>
    <s v="050"/>
    <s v=""/>
    <s v=""/>
    <s v="6500_148"/>
    <s v="Professional and Consultant Services Interpreter Services"/>
    <n v="6000"/>
    <n v="-3000"/>
    <n v="3000"/>
    <n v="957"/>
    <n v="1543"/>
    <n v="500"/>
    <n v="345"/>
    <x v="12"/>
    <x v="8"/>
  </r>
  <r>
    <x v="1"/>
    <s v="-"/>
    <x v="12"/>
    <x v="0"/>
    <s v="17"/>
    <s v="050"/>
    <s v=""/>
    <s v=""/>
    <s v="6500_154"/>
    <s v="Professional and Consultant Services Laboratory Analysis"/>
    <n v="2000"/>
    <n v="-1200"/>
    <n v="800"/>
    <n v="0"/>
    <n v="0"/>
    <n v="800"/>
    <n v="0"/>
    <x v="12"/>
    <x v="8"/>
  </r>
  <r>
    <x v="1"/>
    <s v="-"/>
    <x v="12"/>
    <x v="0"/>
    <s v="17"/>
    <s v="050"/>
    <s v=""/>
    <s v=""/>
    <n v="6600"/>
    <s v="Maintenance Contracts"/>
    <n v="62100"/>
    <n v="0"/>
    <n v="62100"/>
    <n v="0"/>
    <n v="58143.62"/>
    <n v="3956.38"/>
    <n v="17135.37"/>
    <x v="12"/>
    <x v="8"/>
  </r>
  <r>
    <x v="1"/>
    <s v="-"/>
    <x v="12"/>
    <x v="0"/>
    <s v="17"/>
    <s v="050"/>
    <s v=""/>
    <s v=""/>
    <n v="6605"/>
    <s v="Radio Maintenance"/>
    <n v="3000"/>
    <n v="0"/>
    <n v="3000"/>
    <n v="0"/>
    <n v="914.5"/>
    <n v="2085.5"/>
    <n v="695"/>
    <x v="12"/>
    <x v="8"/>
  </r>
  <r>
    <x v="1"/>
    <s v="-"/>
    <x v="12"/>
    <x v="0"/>
    <s v="17"/>
    <s v="050"/>
    <s v=""/>
    <s v=""/>
    <s v="6700_100"/>
    <s v="Travel &amp; Training Education"/>
    <n v="0"/>
    <n v="10000"/>
    <n v="10000"/>
    <n v="0"/>
    <n v="0"/>
    <n v="10000"/>
    <n v="0"/>
    <x v="12"/>
    <x v="8"/>
  </r>
  <r>
    <x v="1"/>
    <s v="-"/>
    <x v="12"/>
    <x v="0"/>
    <s v="17"/>
    <s v="050"/>
    <s v=""/>
    <s v=""/>
    <s v="6700_105"/>
    <s v="Travel &amp; Training Special Training"/>
    <n v="95500"/>
    <n v="3074"/>
    <n v="98574"/>
    <n v="457"/>
    <n v="89786.69"/>
    <n v="8330.31"/>
    <n v="2716.9"/>
    <x v="12"/>
    <x v="8"/>
  </r>
  <r>
    <x v="1"/>
    <s v="-"/>
    <x v="12"/>
    <x v="0"/>
    <s v="17"/>
    <s v="050"/>
    <s v=""/>
    <s v=""/>
    <s v="6800_140"/>
    <s v="Fees for Services  Hospitality Expense"/>
    <n v="6400"/>
    <n v="-500"/>
    <n v="5900"/>
    <n v="0"/>
    <n v="2001.48"/>
    <n v="3898.52"/>
    <n v="235.81"/>
    <x v="12"/>
    <x v="8"/>
  </r>
  <r>
    <x v="1"/>
    <s v="-"/>
    <x v="12"/>
    <x v="0"/>
    <s v="17"/>
    <s v="050"/>
    <s v=""/>
    <s v=""/>
    <n v="7005"/>
    <s v="Refunds"/>
    <n v="0"/>
    <n v="8600"/>
    <n v="8600"/>
    <n v="0"/>
    <n v="0"/>
    <n v="8600"/>
    <n v="0"/>
    <x v="12"/>
    <x v="8"/>
  </r>
  <r>
    <x v="1"/>
    <s v="-"/>
    <x v="12"/>
    <x v="0"/>
    <s v="17"/>
    <s v="050"/>
    <s v=""/>
    <s v=""/>
    <s v="7200_115"/>
    <s v="Capital Leases Equipment"/>
    <n v="10000"/>
    <n v="0"/>
    <n v="10000"/>
    <n v="495.28"/>
    <n v="6740.56"/>
    <n v="2764.16"/>
    <n v="495.28"/>
    <x v="12"/>
    <x v="8"/>
  </r>
  <r>
    <x v="1"/>
    <s v="-"/>
    <x v="12"/>
    <x v="0"/>
    <s v="17"/>
    <s v="050"/>
    <s v=""/>
    <s v=""/>
    <n v="8005"/>
    <s v="Vehicle/Equipment Repairs"/>
    <n v="2000"/>
    <n v="-1000"/>
    <n v="1000"/>
    <n v="0"/>
    <n v="254.8"/>
    <n v="745.2"/>
    <n v="0"/>
    <x v="12"/>
    <x v="8"/>
  </r>
  <r>
    <x v="1"/>
    <s v="-"/>
    <x v="12"/>
    <x v="0"/>
    <s v="17"/>
    <s v="050"/>
    <s v=""/>
    <s v=""/>
    <s v="9500_100"/>
    <s v="Capital Outlay Construction "/>
    <n v="0"/>
    <n v="23505"/>
    <n v="23505"/>
    <n v="0"/>
    <n v="21943.97"/>
    <n v="1561.03"/>
    <n v="0"/>
    <x v="12"/>
    <x v="8"/>
  </r>
  <r>
    <x v="1"/>
    <s v="-"/>
    <x v="12"/>
    <x v="0"/>
    <s v="17"/>
    <s v="050"/>
    <s v=""/>
    <s v=""/>
    <s v="9500_155"/>
    <s v="Capital Outlay Vehicle Equipment"/>
    <n v="255000"/>
    <n v="0"/>
    <n v="255000"/>
    <n v="31550.76"/>
    <n v="0"/>
    <n v="223449.24"/>
    <n v="0"/>
    <x v="12"/>
    <x v="8"/>
  </r>
  <r>
    <x v="1"/>
    <s v="-"/>
    <x v="13"/>
    <x v="0"/>
    <s v="17"/>
    <s v="052"/>
    <s v=""/>
    <s v=""/>
    <s v="5000_100"/>
    <s v="Salaries and Wages Regular, Full Time"/>
    <n v="685757"/>
    <n v="6790"/>
    <n v="692547"/>
    <n v="0"/>
    <n v="535297.87"/>
    <n v="157249.13"/>
    <n v="52913.95"/>
    <x v="13"/>
    <x v="8"/>
  </r>
  <r>
    <x v="1"/>
    <s v="-"/>
    <x v="13"/>
    <x v="0"/>
    <s v="17"/>
    <s v="052"/>
    <s v=""/>
    <s v=""/>
    <s v="5000_115"/>
    <s v="Salaries and Wages Seasonal/Temporary"/>
    <n v="23000"/>
    <n v="0"/>
    <n v="23000"/>
    <n v="0"/>
    <n v="5444.62"/>
    <n v="17555.38"/>
    <n v="427.7"/>
    <x v="13"/>
    <x v="8"/>
  </r>
  <r>
    <x v="1"/>
    <s v="-"/>
    <x v="13"/>
    <x v="0"/>
    <s v="17"/>
    <s v="052"/>
    <s v=""/>
    <s v=""/>
    <n v="5100"/>
    <s v="Overtime"/>
    <n v="90000"/>
    <n v="0"/>
    <n v="90000"/>
    <n v="0"/>
    <n v="170970.88"/>
    <n v="-80970.880000000005"/>
    <n v="21789.24"/>
    <x v="13"/>
    <x v="8"/>
  </r>
  <r>
    <x v="1"/>
    <s v="-"/>
    <x v="13"/>
    <x v="0"/>
    <s v="17"/>
    <s v="052"/>
    <s v=""/>
    <s v=""/>
    <s v="5200_115"/>
    <s v="Other Personal Service Other Compensation"/>
    <n v="49000"/>
    <n v="0"/>
    <n v="49000"/>
    <n v="0"/>
    <n v="39750.17"/>
    <n v="9249.83"/>
    <n v="100"/>
    <x v="13"/>
    <x v="8"/>
  </r>
  <r>
    <x v="1"/>
    <s v="-"/>
    <x v="13"/>
    <x v="0"/>
    <s v="17"/>
    <s v="052"/>
    <s v=""/>
    <s v=""/>
    <s v="5200_116"/>
    <s v="Other Personal Service Longevity Pay"/>
    <n v="2000"/>
    <n v="0"/>
    <n v="2000"/>
    <n v="0"/>
    <n v="1642.14"/>
    <n v="357.86"/>
    <n v="638.57000000000005"/>
    <x v="13"/>
    <x v="8"/>
  </r>
  <r>
    <x v="1"/>
    <s v="-"/>
    <x v="13"/>
    <x v="0"/>
    <s v="17"/>
    <s v="052"/>
    <s v=""/>
    <s v=""/>
    <s v="5200_120"/>
    <s v="Other Personal Service Shift Differential"/>
    <n v="20000"/>
    <n v="0"/>
    <n v="20000"/>
    <n v="0"/>
    <n v="16085.86"/>
    <n v="3914.14"/>
    <n v="1508.27"/>
    <x v="13"/>
    <x v="8"/>
  </r>
  <r>
    <x v="1"/>
    <s v="-"/>
    <x v="13"/>
    <x v="0"/>
    <s v="17"/>
    <s v="052"/>
    <s v=""/>
    <s v=""/>
    <s v="5200_130"/>
    <s v="Other Personal Service Allowance Taxable"/>
    <n v="8000"/>
    <n v="0"/>
    <n v="8000"/>
    <n v="0"/>
    <n v="5136.5200000000004"/>
    <n v="2863.48"/>
    <n v="0"/>
    <x v="13"/>
    <x v="8"/>
  </r>
  <r>
    <x v="1"/>
    <s v="-"/>
    <x v="13"/>
    <x v="0"/>
    <s v="17"/>
    <s v="052"/>
    <s v=""/>
    <s v=""/>
    <s v="5400_100"/>
    <s v="Employee Benefits FICA"/>
    <n v="67668"/>
    <n v="670"/>
    <n v="68338"/>
    <n v="0"/>
    <n v="54883.53"/>
    <n v="13454.47"/>
    <n v="5408.89"/>
    <x v="13"/>
    <x v="8"/>
  </r>
  <r>
    <x v="1"/>
    <s v="-"/>
    <x v="13"/>
    <x v="0"/>
    <s v="17"/>
    <s v="052"/>
    <s v=""/>
    <s v=""/>
    <s v="5400_120"/>
    <s v="Employee Benefits Workers Compensation"/>
    <n v="29486"/>
    <n v="0"/>
    <n v="29486"/>
    <n v="0"/>
    <n v="27016"/>
    <n v="2470"/>
    <n v="2456"/>
    <x v="13"/>
    <x v="8"/>
  </r>
  <r>
    <x v="1"/>
    <s v="-"/>
    <x v="13"/>
    <x v="0"/>
    <s v="17"/>
    <s v="052"/>
    <s v=""/>
    <s v=""/>
    <s v="5400_135"/>
    <s v="Employee Benefits Life Insurance"/>
    <n v="0"/>
    <n v="0"/>
    <n v="0"/>
    <n v="0"/>
    <n v="18.36"/>
    <n v="-18.36"/>
    <n v="2.36"/>
    <x v="13"/>
    <x v="8"/>
  </r>
  <r>
    <x v="1"/>
    <s v="-"/>
    <x v="14"/>
    <x v="0"/>
    <s v="17"/>
    <s v="053"/>
    <s v=""/>
    <s v=""/>
    <s v="5000_100"/>
    <s v="Salaries and Wages Regular, Full Time"/>
    <n v="346705"/>
    <n v="3433"/>
    <n v="350138"/>
    <n v="0"/>
    <n v="302710.48"/>
    <n v="47427.519999999997"/>
    <n v="29852.7"/>
    <x v="14"/>
    <x v="8"/>
  </r>
  <r>
    <x v="1"/>
    <s v="-"/>
    <x v="14"/>
    <x v="0"/>
    <s v="17"/>
    <s v="053"/>
    <s v=""/>
    <s v=""/>
    <n v="5100"/>
    <s v="Overtime"/>
    <n v="30000"/>
    <n v="0"/>
    <n v="30000"/>
    <n v="0"/>
    <n v="20428.740000000002"/>
    <n v="9571.26"/>
    <n v="2981.45"/>
    <x v="14"/>
    <x v="8"/>
  </r>
  <r>
    <x v="1"/>
    <s v="-"/>
    <x v="14"/>
    <x v="0"/>
    <s v="17"/>
    <s v="053"/>
    <s v=""/>
    <s v=""/>
    <s v="5200_110"/>
    <s v="Other Personal Service On-Call"/>
    <n v="0"/>
    <n v="0"/>
    <n v="0"/>
    <n v="0"/>
    <n v="0"/>
    <n v="0"/>
    <n v="0"/>
    <x v="14"/>
    <x v="8"/>
  </r>
  <r>
    <x v="1"/>
    <s v="-"/>
    <x v="14"/>
    <x v="0"/>
    <s v="17"/>
    <s v="053"/>
    <s v=""/>
    <s v=""/>
    <s v="5200_115"/>
    <s v="Other Personal Service Other Compensation"/>
    <n v="1200"/>
    <n v="0"/>
    <n v="1200"/>
    <n v="0"/>
    <n v="850"/>
    <n v="350"/>
    <n v="100"/>
    <x v="14"/>
    <x v="8"/>
  </r>
  <r>
    <x v="1"/>
    <s v="-"/>
    <x v="14"/>
    <x v="0"/>
    <s v="17"/>
    <s v="053"/>
    <s v=""/>
    <s v=""/>
    <s v="5200_116"/>
    <s v="Other Personal Service Longevity Pay"/>
    <n v="2500"/>
    <n v="0"/>
    <n v="2500"/>
    <n v="0"/>
    <n v="1645.03"/>
    <n v="854.97"/>
    <n v="0"/>
    <x v="14"/>
    <x v="8"/>
  </r>
  <r>
    <x v="1"/>
    <s v="-"/>
    <x v="14"/>
    <x v="0"/>
    <s v="17"/>
    <s v="053"/>
    <s v=""/>
    <s v=""/>
    <s v="5200_120"/>
    <s v="Other Personal Service Shift Differential"/>
    <n v="1600"/>
    <n v="0"/>
    <n v="1600"/>
    <n v="0"/>
    <n v="2273.7399999999998"/>
    <n v="-673.74"/>
    <n v="339.97"/>
    <x v="14"/>
    <x v="8"/>
  </r>
  <r>
    <x v="1"/>
    <s v="-"/>
    <x v="14"/>
    <x v="0"/>
    <s v="17"/>
    <s v="053"/>
    <s v=""/>
    <s v=""/>
    <s v="5200_130"/>
    <s v="Other Personal Service Allowance Taxable"/>
    <n v="4000"/>
    <n v="-1025"/>
    <n v="2975"/>
    <n v="0"/>
    <n v="2975"/>
    <n v="0"/>
    <n v="0"/>
    <x v="14"/>
    <x v="8"/>
  </r>
  <r>
    <x v="1"/>
    <s v="-"/>
    <x v="14"/>
    <x v="0"/>
    <s v="17"/>
    <s v="053"/>
    <s v=""/>
    <s v=""/>
    <s v="5400_100"/>
    <s v="Employee Benefits FICA"/>
    <n v="29792"/>
    <n v="295"/>
    <n v="30087"/>
    <n v="0"/>
    <n v="24206.34"/>
    <n v="5880.66"/>
    <n v="2438.89"/>
    <x v="14"/>
    <x v="8"/>
  </r>
  <r>
    <x v="1"/>
    <s v="-"/>
    <x v="14"/>
    <x v="0"/>
    <s v="17"/>
    <s v="053"/>
    <s v=""/>
    <s v=""/>
    <s v="5400_120"/>
    <s v="Employee Benefits Workers Compensation"/>
    <n v="16963"/>
    <n v="0"/>
    <n v="16963"/>
    <n v="0"/>
    <n v="15543"/>
    <n v="1420"/>
    <n v="1413"/>
    <x v="14"/>
    <x v="8"/>
  </r>
  <r>
    <x v="1"/>
    <s v="-"/>
    <x v="14"/>
    <x v="0"/>
    <s v="17"/>
    <s v="053"/>
    <s v=""/>
    <s v=""/>
    <n v="6005"/>
    <s v="Postage"/>
    <n v="18000"/>
    <n v="-700"/>
    <n v="17300"/>
    <n v="6000"/>
    <n v="6000"/>
    <n v="5300"/>
    <n v="3000"/>
    <x v="14"/>
    <x v="8"/>
  </r>
  <r>
    <x v="1"/>
    <s v="-"/>
    <x v="14"/>
    <x v="0"/>
    <s v="17"/>
    <s v="053"/>
    <s v=""/>
    <s v=""/>
    <n v="6202"/>
    <s v="Printing/Copying/Paper Mgt"/>
    <n v="14000"/>
    <n v="10000"/>
    <n v="24000"/>
    <n v="0"/>
    <n v="11723.37"/>
    <n v="12276.63"/>
    <n v="267"/>
    <x v="14"/>
    <x v="8"/>
  </r>
  <r>
    <x v="1"/>
    <s v="-"/>
    <x v="14"/>
    <x v="0"/>
    <s v="17"/>
    <s v="053"/>
    <s v=""/>
    <s v=""/>
    <n v="6211"/>
    <s v="Specialized Equipment"/>
    <n v="40000"/>
    <n v="-3000"/>
    <n v="37000"/>
    <n v="14698.25"/>
    <n v="7906.68"/>
    <n v="14395.07"/>
    <n v="267.98"/>
    <x v="14"/>
    <x v="8"/>
  </r>
  <r>
    <x v="1"/>
    <s v="-"/>
    <x v="14"/>
    <x v="0"/>
    <s v="17"/>
    <s v="053"/>
    <s v=""/>
    <s v=""/>
    <n v="6214"/>
    <s v="Clothing And Uniforms"/>
    <n v="4000"/>
    <n v="-800"/>
    <n v="3200"/>
    <n v="0"/>
    <n v="0"/>
    <n v="3200"/>
    <n v="0"/>
    <x v="14"/>
    <x v="8"/>
  </r>
  <r>
    <x v="1"/>
    <s v="-"/>
    <x v="14"/>
    <x v="0"/>
    <s v="17"/>
    <s v="053"/>
    <s v=""/>
    <s v=""/>
    <s v="6500_118"/>
    <s v="Professional and Consultant Services Contractual Services"/>
    <n v="65744"/>
    <n v="0"/>
    <n v="65744"/>
    <n v="2660"/>
    <n v="53047.5"/>
    <n v="10036.5"/>
    <n v="20752.5"/>
    <x v="14"/>
    <x v="8"/>
  </r>
  <r>
    <x v="1"/>
    <s v="-"/>
    <x v="14"/>
    <x v="0"/>
    <s v="17"/>
    <s v="053"/>
    <s v=""/>
    <s v=""/>
    <s v="6530_115"/>
    <s v="Rentals Equipment"/>
    <n v="2400"/>
    <n v="100"/>
    <n v="2500"/>
    <n v="0"/>
    <n v="1874.88"/>
    <n v="625.12"/>
    <n v="0"/>
    <x v="14"/>
    <x v="8"/>
  </r>
  <r>
    <x v="1"/>
    <s v="-"/>
    <x v="14"/>
    <x v="0"/>
    <s v="17"/>
    <s v="053"/>
    <s v=""/>
    <s v=""/>
    <n v="7000"/>
    <s v="Bad Debt Expense"/>
    <n v="1500"/>
    <n v="0"/>
    <n v="1500"/>
    <n v="0"/>
    <n v="480"/>
    <n v="1020"/>
    <n v="110"/>
    <x v="14"/>
    <x v="8"/>
  </r>
  <r>
    <x v="1"/>
    <s v="-"/>
    <x v="14"/>
    <x v="0"/>
    <s v="17"/>
    <s v="053"/>
    <s v=""/>
    <s v=""/>
    <n v="7005"/>
    <s v="Refunds"/>
    <n v="500"/>
    <n v="600"/>
    <n v="1100"/>
    <n v="0"/>
    <n v="1031.07"/>
    <n v="68.930000000000007"/>
    <n v="0"/>
    <x v="14"/>
    <x v="8"/>
  </r>
  <r>
    <x v="1"/>
    <s v="-"/>
    <x v="14"/>
    <x v="0"/>
    <s v="17"/>
    <s v="053"/>
    <s v=""/>
    <s v=""/>
    <s v="7200_115"/>
    <s v="Capital Leases Equipment"/>
    <n v="2000"/>
    <n v="0"/>
    <n v="2000"/>
    <n v="0"/>
    <n v="690"/>
    <n v="1310"/>
    <n v="0"/>
    <x v="14"/>
    <x v="8"/>
  </r>
  <r>
    <x v="1"/>
    <s v="-"/>
    <x v="14"/>
    <x v="0"/>
    <s v="17"/>
    <s v="053"/>
    <s v=""/>
    <s v=""/>
    <n v="7303"/>
    <s v="Regulatory and Bank Fees"/>
    <n v="4500"/>
    <n v="0"/>
    <n v="4500"/>
    <n v="0"/>
    <n v="1721.64"/>
    <n v="2778.36"/>
    <n v="153.68"/>
    <x v="14"/>
    <x v="8"/>
  </r>
  <r>
    <x v="1"/>
    <s v="-"/>
    <x v="15"/>
    <x v="0"/>
    <s v="19"/>
    <s v="000"/>
    <s v=""/>
    <s v=""/>
    <s v="5000_100"/>
    <s v="Salaries and Wages Regular, Full Time"/>
    <n v="387906"/>
    <n v="3841"/>
    <n v="391747"/>
    <n v="0"/>
    <n v="306347.28000000003"/>
    <n v="85399.72"/>
    <n v="29573.85"/>
    <x v="15"/>
    <x v="9"/>
  </r>
  <r>
    <x v="1"/>
    <s v="-"/>
    <x v="15"/>
    <x v="0"/>
    <s v="19"/>
    <s v="000"/>
    <s v=""/>
    <s v=""/>
    <s v="5000_115"/>
    <s v="Salaries and Wages Seasonal/Temporary"/>
    <n v="0"/>
    <n v="0"/>
    <n v="0"/>
    <n v="0"/>
    <n v="10551.38"/>
    <n v="-10551.38"/>
    <n v="3529.58"/>
    <x v="15"/>
    <x v="9"/>
  </r>
  <r>
    <x v="1"/>
    <s v="-"/>
    <x v="15"/>
    <x v="0"/>
    <s v="19"/>
    <s v="000"/>
    <s v=""/>
    <s v=""/>
    <s v="5000_900"/>
    <s v="Salaries and Wages Attrition/reorganization"/>
    <n v="-130000"/>
    <n v="0"/>
    <n v="-130000"/>
    <n v="0"/>
    <n v="0"/>
    <n v="-130000"/>
    <n v="0"/>
    <x v="15"/>
    <x v="9"/>
  </r>
  <r>
    <x v="1"/>
    <s v="-"/>
    <x v="15"/>
    <x v="0"/>
    <s v="19"/>
    <s v="000"/>
    <s v=""/>
    <s v=""/>
    <n v="5100"/>
    <s v="Overtime"/>
    <n v="0"/>
    <n v="0"/>
    <n v="0"/>
    <n v="0"/>
    <n v="8642.6"/>
    <n v="-8642.6"/>
    <n v="341.97"/>
    <x v="15"/>
    <x v="9"/>
  </r>
  <r>
    <x v="1"/>
    <s v="-"/>
    <x v="15"/>
    <x v="0"/>
    <s v="19"/>
    <s v="000"/>
    <s v=""/>
    <s v=""/>
    <s v="5200_115"/>
    <s v="Other Personal Service Other Compensation"/>
    <n v="2300"/>
    <n v="0"/>
    <n v="2300"/>
    <n v="0"/>
    <n v="1794.03"/>
    <n v="505.97"/>
    <n v="0"/>
    <x v="15"/>
    <x v="9"/>
  </r>
  <r>
    <x v="1"/>
    <s v="-"/>
    <x v="15"/>
    <x v="0"/>
    <s v="19"/>
    <s v="000"/>
    <s v=""/>
    <s v=""/>
    <s v="5200_116"/>
    <s v="Other Personal Service Longevity Pay"/>
    <n v="2210"/>
    <n v="0"/>
    <n v="2210"/>
    <n v="0"/>
    <n v="2184.59"/>
    <n v="25.41"/>
    <n v="0"/>
    <x v="15"/>
    <x v="9"/>
  </r>
  <r>
    <x v="1"/>
    <s v="-"/>
    <x v="15"/>
    <x v="0"/>
    <s v="19"/>
    <s v="000"/>
    <s v=""/>
    <s v=""/>
    <s v="5200_130"/>
    <s v="Other Personal Service Allowance Taxable"/>
    <n v="2500"/>
    <n v="0"/>
    <n v="2500"/>
    <n v="0"/>
    <n v="2178.81"/>
    <n v="321.19"/>
    <n v="96.15"/>
    <x v="15"/>
    <x v="9"/>
  </r>
  <r>
    <x v="1"/>
    <s v="-"/>
    <x v="15"/>
    <x v="0"/>
    <s v="19"/>
    <s v="000"/>
    <s v=""/>
    <s v=""/>
    <s v="5400_100"/>
    <s v="Employee Benefits FICA"/>
    <n v="20510"/>
    <n v="203"/>
    <n v="20713"/>
    <n v="0"/>
    <n v="24588.1"/>
    <n v="-3875.1"/>
    <n v="2480.94"/>
    <x v="15"/>
    <x v="9"/>
  </r>
  <r>
    <x v="1"/>
    <s v="-"/>
    <x v="15"/>
    <x v="0"/>
    <s v="19"/>
    <s v="000"/>
    <s v=""/>
    <s v=""/>
    <s v="5400_115"/>
    <s v="Employee Benefits Retirement B"/>
    <n v="319820"/>
    <n v="0"/>
    <n v="319820"/>
    <n v="0"/>
    <n v="293172"/>
    <n v="26648"/>
    <n v="26652"/>
    <x v="15"/>
    <x v="9"/>
  </r>
  <r>
    <x v="1"/>
    <s v="-"/>
    <x v="15"/>
    <x v="0"/>
    <s v="19"/>
    <s v="000"/>
    <s v=""/>
    <s v=""/>
    <s v="5400_120"/>
    <s v="Employee Benefits Workers Compensation"/>
    <n v="12238"/>
    <n v="0"/>
    <n v="12238"/>
    <n v="0"/>
    <n v="11220"/>
    <n v="1018"/>
    <n v="1020"/>
    <x v="15"/>
    <x v="9"/>
  </r>
  <r>
    <x v="1"/>
    <s v="-"/>
    <x v="15"/>
    <x v="0"/>
    <s v="19"/>
    <s v="000"/>
    <s v=""/>
    <s v=""/>
    <s v="5400_125"/>
    <s v="Employee Benefits Health Insurance"/>
    <n v="655667"/>
    <n v="0"/>
    <n v="655667"/>
    <n v="0"/>
    <n v="601029"/>
    <n v="54638"/>
    <n v="54639"/>
    <x v="15"/>
    <x v="9"/>
  </r>
  <r>
    <x v="1"/>
    <s v="-"/>
    <x v="15"/>
    <x v="0"/>
    <s v="19"/>
    <s v="000"/>
    <s v=""/>
    <s v=""/>
    <s v="5400_130"/>
    <s v="Employee Benefits Dental Insurance"/>
    <n v="39477"/>
    <n v="0"/>
    <n v="39477"/>
    <n v="0"/>
    <n v="36190"/>
    <n v="3287"/>
    <n v="3290"/>
    <x v="15"/>
    <x v="9"/>
  </r>
  <r>
    <x v="1"/>
    <s v="-"/>
    <x v="15"/>
    <x v="0"/>
    <s v="19"/>
    <s v="000"/>
    <s v=""/>
    <s v=""/>
    <s v="5400_135"/>
    <s v="Employee Benefits Life Insurance"/>
    <n v="5720"/>
    <n v="0"/>
    <n v="5720"/>
    <n v="0"/>
    <n v="5247"/>
    <n v="473"/>
    <n v="477"/>
    <x v="15"/>
    <x v="9"/>
  </r>
  <r>
    <x v="1"/>
    <s v="-"/>
    <x v="15"/>
    <x v="0"/>
    <s v="19"/>
    <s v="000"/>
    <s v=""/>
    <s v=""/>
    <s v="5400_145"/>
    <s v="Employee Benefits Employee Parking"/>
    <n v="0"/>
    <n v="0"/>
    <n v="0"/>
    <n v="0"/>
    <n v="160"/>
    <n v="-160"/>
    <n v="20"/>
    <x v="15"/>
    <x v="9"/>
  </r>
  <r>
    <x v="1"/>
    <s v="-"/>
    <x v="15"/>
    <x v="0"/>
    <s v="19"/>
    <s v="000"/>
    <s v=""/>
    <s v=""/>
    <s v="5400_150"/>
    <s v="Employee Benefits Recognition"/>
    <n v="4500"/>
    <n v="0"/>
    <n v="4500"/>
    <n v="566.96"/>
    <n v="3653.06"/>
    <n v="279.98"/>
    <n v="408.11"/>
    <x v="15"/>
    <x v="9"/>
  </r>
  <r>
    <x v="1"/>
    <s v="-"/>
    <x v="15"/>
    <x v="0"/>
    <s v="19"/>
    <s v="000"/>
    <s v=""/>
    <s v=""/>
    <n v="6000"/>
    <s v="Office Supplies"/>
    <n v="6500"/>
    <n v="0"/>
    <n v="6500"/>
    <n v="569.04999999999995"/>
    <n v="5930.95"/>
    <n v="0"/>
    <n v="0"/>
    <x v="15"/>
    <x v="9"/>
  </r>
  <r>
    <x v="1"/>
    <s v="-"/>
    <x v="15"/>
    <x v="0"/>
    <s v="19"/>
    <s v="000"/>
    <s v=""/>
    <s v=""/>
    <n v="6005"/>
    <s v="Postage"/>
    <n v="5000"/>
    <n v="0"/>
    <n v="5000"/>
    <n v="3069.25"/>
    <n v="1916.83"/>
    <n v="13.92"/>
    <n v="1211.5999999999999"/>
    <x v="15"/>
    <x v="9"/>
  </r>
  <r>
    <x v="1"/>
    <s v="-"/>
    <x v="15"/>
    <x v="0"/>
    <s v="19"/>
    <s v="000"/>
    <s v=""/>
    <s v=""/>
    <n v="6020"/>
    <s v="Office Equipment"/>
    <n v="1000"/>
    <n v="0"/>
    <n v="1000"/>
    <n v="711.46"/>
    <n v="288.54000000000002"/>
    <n v="0"/>
    <n v="0"/>
    <x v="15"/>
    <x v="9"/>
  </r>
  <r>
    <x v="1"/>
    <s v="-"/>
    <x v="15"/>
    <x v="0"/>
    <s v="19"/>
    <s v="000"/>
    <s v=""/>
    <s v=""/>
    <n v="6200"/>
    <s v="Medical Fees And Supplies"/>
    <n v="250"/>
    <n v="0"/>
    <n v="250"/>
    <n v="0"/>
    <n v="110"/>
    <n v="140"/>
    <n v="0"/>
    <x v="15"/>
    <x v="9"/>
  </r>
  <r>
    <x v="1"/>
    <s v="-"/>
    <x v="15"/>
    <x v="0"/>
    <s v="19"/>
    <s v="000"/>
    <s v=""/>
    <s v=""/>
    <n v="6202"/>
    <s v="Printing/Copying/Paper Mgt"/>
    <n v="5000"/>
    <n v="0"/>
    <n v="5000"/>
    <n v="383.5"/>
    <n v="2368.46"/>
    <n v="2248.04"/>
    <n v="389.54"/>
    <x v="15"/>
    <x v="9"/>
  </r>
  <r>
    <x v="1"/>
    <s v="-"/>
    <x v="15"/>
    <x v="0"/>
    <s v="19"/>
    <s v="000"/>
    <s v=""/>
    <s v=""/>
    <n v="6203"/>
    <s v="Dues/Subscriptions"/>
    <n v="2000"/>
    <n v="0"/>
    <n v="2000"/>
    <n v="0"/>
    <n v="1503.48"/>
    <n v="496.52"/>
    <n v="0"/>
    <x v="15"/>
    <x v="9"/>
  </r>
  <r>
    <x v="1"/>
    <s v="-"/>
    <x v="15"/>
    <x v="0"/>
    <s v="19"/>
    <s v="000"/>
    <s v=""/>
    <s v=""/>
    <n v="6214"/>
    <s v="Clothing And Uniforms"/>
    <n v="250"/>
    <n v="0"/>
    <n v="250"/>
    <n v="0"/>
    <n v="0"/>
    <n v="250"/>
    <n v="0"/>
    <x v="15"/>
    <x v="9"/>
  </r>
  <r>
    <x v="1"/>
    <s v="-"/>
    <x v="15"/>
    <x v="0"/>
    <s v="19"/>
    <s v="000"/>
    <s v=""/>
    <s v=""/>
    <n v="6350"/>
    <s v="Legal Notice &amp; Advertising"/>
    <n v="500"/>
    <n v="0"/>
    <n v="500"/>
    <n v="0"/>
    <n v="280.5"/>
    <n v="219.5"/>
    <n v="0"/>
    <x v="15"/>
    <x v="9"/>
  </r>
  <r>
    <x v="1"/>
    <s v="-"/>
    <x v="15"/>
    <x v="0"/>
    <s v="19"/>
    <s v="000"/>
    <s v=""/>
    <s v=""/>
    <s v="6400_125"/>
    <s v="Utilities Telecommunications"/>
    <n v="9700"/>
    <n v="0"/>
    <n v="9700"/>
    <n v="0"/>
    <n v="8760.7999999999993"/>
    <n v="939.2"/>
    <n v="791.44"/>
    <x v="15"/>
    <x v="9"/>
  </r>
  <r>
    <x v="1"/>
    <s v="-"/>
    <x v="15"/>
    <x v="0"/>
    <s v="19"/>
    <s v="000"/>
    <s v=""/>
    <s v=""/>
    <s v="6400_127"/>
    <s v="Utilities Cellular Communications"/>
    <n v="1400"/>
    <n v="0"/>
    <n v="1400"/>
    <n v="0"/>
    <n v="1398.09"/>
    <n v="1.91"/>
    <n v="0"/>
    <x v="15"/>
    <x v="9"/>
  </r>
  <r>
    <x v="1"/>
    <s v="-"/>
    <x v="15"/>
    <x v="0"/>
    <s v="19"/>
    <s v="000"/>
    <s v=""/>
    <s v=""/>
    <s v="6500_118"/>
    <s v="Professional and Consultant Services Contractual Services"/>
    <n v="20000"/>
    <n v="0"/>
    <n v="20000"/>
    <n v="167"/>
    <n v="18833"/>
    <n v="1000"/>
    <n v="1860"/>
    <x v="15"/>
    <x v="9"/>
  </r>
  <r>
    <x v="1"/>
    <s v="-"/>
    <x v="15"/>
    <x v="0"/>
    <s v="19"/>
    <s v="000"/>
    <s v=""/>
    <s v=""/>
    <s v="6500_142"/>
    <s v="Professional and Consultant Services Marketing and Promotion"/>
    <n v="1500"/>
    <n v="0"/>
    <n v="1500"/>
    <n v="0"/>
    <n v="0"/>
    <n v="1500"/>
    <n v="0"/>
    <x v="15"/>
    <x v="9"/>
  </r>
  <r>
    <x v="1"/>
    <s v="-"/>
    <x v="15"/>
    <x v="0"/>
    <s v="19"/>
    <s v="000"/>
    <s v=""/>
    <s v=""/>
    <s v="6700_105"/>
    <s v="Travel &amp; Training Special Training"/>
    <n v="1500"/>
    <n v="0"/>
    <n v="1500"/>
    <n v="0"/>
    <n v="1453"/>
    <n v="47"/>
    <n v="0"/>
    <x v="15"/>
    <x v="9"/>
  </r>
  <r>
    <x v="1"/>
    <s v="-"/>
    <x v="15"/>
    <x v="0"/>
    <s v="19"/>
    <s v="000"/>
    <s v=""/>
    <s v=""/>
    <s v="6700_110"/>
    <s v="Travel &amp; Training Travel Expense"/>
    <n v="750"/>
    <n v="0"/>
    <n v="750"/>
    <n v="0"/>
    <n v="539.20000000000005"/>
    <n v="210.8"/>
    <n v="0"/>
    <x v="15"/>
    <x v="9"/>
  </r>
  <r>
    <x v="1"/>
    <s v="-"/>
    <x v="15"/>
    <x v="0"/>
    <s v="19"/>
    <s v="000"/>
    <s v=""/>
    <s v=""/>
    <n v="7000"/>
    <s v="Bad Debt Expense"/>
    <n v="0"/>
    <n v="0"/>
    <n v="0"/>
    <n v="0"/>
    <n v="-66"/>
    <n v="66"/>
    <n v="0"/>
    <x v="15"/>
    <x v="9"/>
  </r>
  <r>
    <x v="1"/>
    <s v="-"/>
    <x v="15"/>
    <x v="0"/>
    <s v="19"/>
    <s v="000"/>
    <s v=""/>
    <s v=""/>
    <s v="7200_115"/>
    <s v="Capital Leases Equipment"/>
    <n v="3084"/>
    <n v="0"/>
    <n v="3084"/>
    <n v="268.25"/>
    <n v="2614.88"/>
    <n v="200.87"/>
    <n v="268.25"/>
    <x v="15"/>
    <x v="9"/>
  </r>
  <r>
    <x v="1"/>
    <s v="-"/>
    <x v="15"/>
    <x v="0"/>
    <s v="19"/>
    <s v="000"/>
    <s v=""/>
    <s v=""/>
    <n v="7303"/>
    <s v="Regulatory and Bank Fees"/>
    <n v="0"/>
    <n v="0"/>
    <n v="0"/>
    <n v="0"/>
    <n v="0"/>
    <n v="0"/>
    <n v="0"/>
    <x v="15"/>
    <x v="9"/>
  </r>
  <r>
    <x v="1"/>
    <s v="-"/>
    <x v="16"/>
    <x v="0"/>
    <s v="19"/>
    <s v="150"/>
    <s v=""/>
    <s v=""/>
    <s v="5000_100"/>
    <s v="Salaries and Wages Regular, Full Time"/>
    <n v="778829"/>
    <n v="7711"/>
    <n v="786540"/>
    <n v="0"/>
    <n v="640072.24"/>
    <n v="146467.76"/>
    <n v="63914.39"/>
    <x v="16"/>
    <x v="9"/>
  </r>
  <r>
    <x v="1"/>
    <s v="-"/>
    <x v="16"/>
    <x v="0"/>
    <s v="19"/>
    <s v="150"/>
    <s v=""/>
    <s v=""/>
    <s v="5000_105"/>
    <s v="Salaries and Wages Limited Service"/>
    <n v="107599"/>
    <n v="1065"/>
    <n v="108664"/>
    <n v="0"/>
    <n v="0"/>
    <n v="108664"/>
    <n v="0"/>
    <x v="16"/>
    <x v="9"/>
  </r>
  <r>
    <x v="1"/>
    <s v="-"/>
    <x v="16"/>
    <x v="0"/>
    <s v="19"/>
    <s v="150"/>
    <s v=""/>
    <s v=""/>
    <s v="5000_115"/>
    <s v="Salaries and Wages Seasonal/Temporary"/>
    <n v="49572"/>
    <n v="0"/>
    <n v="49572"/>
    <n v="0"/>
    <n v="50640.75"/>
    <n v="-1068.75"/>
    <n v="42.58"/>
    <x v="16"/>
    <x v="9"/>
  </r>
  <r>
    <x v="1"/>
    <s v="-"/>
    <x v="16"/>
    <x v="0"/>
    <s v="19"/>
    <s v="150"/>
    <s v=""/>
    <s v=""/>
    <n v="5100"/>
    <s v="Overtime"/>
    <n v="8200"/>
    <n v="0"/>
    <n v="8200"/>
    <n v="0"/>
    <n v="1389.36"/>
    <n v="6810.64"/>
    <n v="36.799999999999997"/>
    <x v="16"/>
    <x v="9"/>
  </r>
  <r>
    <x v="1"/>
    <s v="-"/>
    <x v="16"/>
    <x v="0"/>
    <s v="19"/>
    <s v="150"/>
    <s v=""/>
    <s v=""/>
    <s v="5200_115"/>
    <s v="Other Personal Service Other Compensation"/>
    <n v="1800"/>
    <n v="0"/>
    <n v="1800"/>
    <n v="0"/>
    <n v="2100"/>
    <n v="-300"/>
    <n v="150"/>
    <x v="16"/>
    <x v="9"/>
  </r>
  <r>
    <x v="1"/>
    <s v="-"/>
    <x v="16"/>
    <x v="0"/>
    <s v="19"/>
    <s v="150"/>
    <s v=""/>
    <s v=""/>
    <s v="5200_116"/>
    <s v="Other Personal Service Longevity Pay"/>
    <n v="730"/>
    <n v="0"/>
    <n v="730"/>
    <n v="0"/>
    <n v="730"/>
    <n v="0"/>
    <n v="0"/>
    <x v="16"/>
    <x v="9"/>
  </r>
  <r>
    <x v="1"/>
    <s v="-"/>
    <x v="16"/>
    <x v="0"/>
    <s v="19"/>
    <s v="150"/>
    <s v=""/>
    <s v=""/>
    <s v="5200_130"/>
    <s v="Other Personal Service Allowance Taxable"/>
    <n v="5000"/>
    <n v="0"/>
    <n v="5000"/>
    <n v="0"/>
    <n v="2996.26"/>
    <n v="2003.74"/>
    <n v="169.24"/>
    <x v="16"/>
    <x v="9"/>
  </r>
  <r>
    <x v="1"/>
    <s v="-"/>
    <x v="16"/>
    <x v="0"/>
    <s v="19"/>
    <s v="150"/>
    <s v=""/>
    <s v=""/>
    <s v="5400_100"/>
    <s v="Employee Benefits FICA"/>
    <n v="73536"/>
    <n v="728"/>
    <n v="74264"/>
    <n v="0"/>
    <n v="50612.18"/>
    <n v="23651.82"/>
    <n v="4679.53"/>
    <x v="16"/>
    <x v="9"/>
  </r>
  <r>
    <x v="1"/>
    <s v="-"/>
    <x v="16"/>
    <x v="0"/>
    <s v="19"/>
    <s v="150"/>
    <s v=""/>
    <s v=""/>
    <s v="5400_120"/>
    <s v="Employee Benefits Workers Compensation"/>
    <n v="31356"/>
    <n v="0"/>
    <n v="31356"/>
    <n v="0"/>
    <n v="28732"/>
    <n v="2624"/>
    <n v="2612"/>
    <x v="16"/>
    <x v="9"/>
  </r>
  <r>
    <x v="1"/>
    <s v="-"/>
    <x v="16"/>
    <x v="0"/>
    <s v="19"/>
    <s v="150"/>
    <s v=""/>
    <s v=""/>
    <n v="6020"/>
    <s v="Office Equipment"/>
    <n v="1800"/>
    <n v="0"/>
    <n v="1800"/>
    <n v="90"/>
    <n v="183.99"/>
    <n v="1526.01"/>
    <n v="0"/>
    <x v="16"/>
    <x v="9"/>
  </r>
  <r>
    <x v="1"/>
    <s v="-"/>
    <x v="16"/>
    <x v="0"/>
    <s v="19"/>
    <s v="150"/>
    <s v=""/>
    <s v=""/>
    <n v="6025"/>
    <s v="Furnishings"/>
    <n v="3000"/>
    <n v="-1600"/>
    <n v="1400"/>
    <n v="0"/>
    <n v="29.99"/>
    <n v="1370.01"/>
    <n v="0"/>
    <x v="16"/>
    <x v="9"/>
  </r>
  <r>
    <x v="1"/>
    <s v="-"/>
    <x v="16"/>
    <x v="0"/>
    <s v="19"/>
    <s v="150"/>
    <s v=""/>
    <s v=""/>
    <n v="6200"/>
    <s v="Medical Fees And Supplies"/>
    <n v="1200"/>
    <n v="0"/>
    <n v="1200"/>
    <n v="0"/>
    <n v="330"/>
    <n v="870"/>
    <n v="0"/>
    <x v="16"/>
    <x v="9"/>
  </r>
  <r>
    <x v="1"/>
    <s v="-"/>
    <x v="16"/>
    <x v="0"/>
    <s v="19"/>
    <s v="150"/>
    <s v=""/>
    <s v=""/>
    <n v="6202"/>
    <s v="Printing/Copying/Paper Mgt"/>
    <n v="3080"/>
    <n v="0"/>
    <n v="3080"/>
    <n v="800"/>
    <n v="68.87"/>
    <n v="2211.13"/>
    <n v="0"/>
    <x v="16"/>
    <x v="9"/>
  </r>
  <r>
    <x v="1"/>
    <s v="-"/>
    <x v="16"/>
    <x v="0"/>
    <s v="19"/>
    <s v="150"/>
    <s v=""/>
    <s v=""/>
    <n v="6203"/>
    <s v="Dues/Subscriptions"/>
    <n v="9500"/>
    <n v="0"/>
    <n v="9500"/>
    <n v="0"/>
    <n v="9140.25"/>
    <n v="359.75"/>
    <n v="0"/>
    <x v="16"/>
    <x v="9"/>
  </r>
  <r>
    <x v="1"/>
    <s v="-"/>
    <x v="16"/>
    <x v="0"/>
    <s v="19"/>
    <s v="150"/>
    <s v=""/>
    <s v=""/>
    <n v="6204"/>
    <s v="Books"/>
    <n v="1000"/>
    <n v="0"/>
    <n v="1000"/>
    <n v="0"/>
    <n v="0"/>
    <n v="1000"/>
    <n v="0"/>
    <x v="16"/>
    <x v="9"/>
  </r>
  <r>
    <x v="1"/>
    <s v="-"/>
    <x v="16"/>
    <x v="0"/>
    <s v="19"/>
    <s v="150"/>
    <s v=""/>
    <s v=""/>
    <n v="6208"/>
    <s v="Special Supplies"/>
    <n v="1200"/>
    <n v="1600"/>
    <n v="2800"/>
    <n v="1445.26"/>
    <n v="1030.93"/>
    <n v="323.81"/>
    <n v="0"/>
    <x v="16"/>
    <x v="9"/>
  </r>
  <r>
    <x v="1"/>
    <s v="-"/>
    <x v="16"/>
    <x v="0"/>
    <s v="19"/>
    <s v="150"/>
    <s v=""/>
    <s v=""/>
    <n v="6210"/>
    <s v="Small Tools and Equipment"/>
    <n v="500"/>
    <n v="0"/>
    <n v="500"/>
    <n v="40"/>
    <n v="37.479999999999997"/>
    <n v="422.52"/>
    <n v="0"/>
    <x v="16"/>
    <x v="9"/>
  </r>
  <r>
    <x v="1"/>
    <s v="-"/>
    <x v="16"/>
    <x v="0"/>
    <s v="19"/>
    <s v="150"/>
    <s v=""/>
    <s v=""/>
    <n v="6214"/>
    <s v="Clothing And Uniforms"/>
    <n v="1700"/>
    <n v="0"/>
    <n v="1700"/>
    <n v="0"/>
    <n v="0"/>
    <n v="1700"/>
    <n v="0"/>
    <x v="16"/>
    <x v="9"/>
  </r>
  <r>
    <x v="1"/>
    <s v="-"/>
    <x v="16"/>
    <x v="0"/>
    <s v="19"/>
    <s v="150"/>
    <s v=""/>
    <s v=""/>
    <s v="6300_100"/>
    <s v="Repair &amp; Maintenance Equipment  Parts"/>
    <n v="1000"/>
    <n v="0"/>
    <n v="1000"/>
    <n v="0"/>
    <n v="0"/>
    <n v="1000"/>
    <n v="0"/>
    <x v="16"/>
    <x v="9"/>
  </r>
  <r>
    <x v="1"/>
    <s v="-"/>
    <x v="16"/>
    <x v="0"/>
    <s v="19"/>
    <s v="150"/>
    <s v=""/>
    <s v=""/>
    <n v="6350"/>
    <s v="Legal Notice &amp; Advertising"/>
    <n v="3000"/>
    <n v="0"/>
    <n v="3000"/>
    <n v="347.5"/>
    <n v="1402.5"/>
    <n v="1250"/>
    <n v="0"/>
    <x v="16"/>
    <x v="9"/>
  </r>
  <r>
    <x v="1"/>
    <s v="-"/>
    <x v="16"/>
    <x v="0"/>
    <s v="19"/>
    <s v="150"/>
    <s v=""/>
    <s v=""/>
    <s v="6400_125"/>
    <s v="Utilities Telecommunications"/>
    <n v="4600"/>
    <n v="0"/>
    <n v="4600"/>
    <n v="0"/>
    <n v="5533.79"/>
    <n v="-933.79"/>
    <n v="500.79"/>
    <x v="16"/>
    <x v="9"/>
  </r>
  <r>
    <x v="1"/>
    <s v="-"/>
    <x v="16"/>
    <x v="0"/>
    <s v="19"/>
    <s v="150"/>
    <s v=""/>
    <s v=""/>
    <s v="6400_127"/>
    <s v="Utilities Cellular Communications"/>
    <n v="9550"/>
    <n v="0"/>
    <n v="9550"/>
    <n v="0"/>
    <n v="7000.4"/>
    <n v="2549.6"/>
    <n v="0"/>
    <x v="16"/>
    <x v="9"/>
  </r>
  <r>
    <x v="1"/>
    <s v="-"/>
    <x v="16"/>
    <x v="0"/>
    <s v="19"/>
    <s v="150"/>
    <s v=""/>
    <s v=""/>
    <s v="6500_118"/>
    <s v="Professional and Consultant Services Contractual Services"/>
    <n v="1500"/>
    <n v="0"/>
    <n v="1500"/>
    <n v="0"/>
    <n v="0"/>
    <n v="1500"/>
    <n v="0"/>
    <x v="16"/>
    <x v="9"/>
  </r>
  <r>
    <x v="1"/>
    <s v="-"/>
    <x v="16"/>
    <x v="0"/>
    <s v="19"/>
    <s v="150"/>
    <s v=""/>
    <s v=""/>
    <s v="6700_105"/>
    <s v="Travel &amp; Training Special Training"/>
    <n v="20000"/>
    <n v="-2200"/>
    <n v="17800"/>
    <n v="2357"/>
    <n v="14206.97"/>
    <n v="1236.03"/>
    <n v="3825"/>
    <x v="16"/>
    <x v="9"/>
  </r>
  <r>
    <x v="1"/>
    <s v="-"/>
    <x v="16"/>
    <x v="0"/>
    <s v="19"/>
    <s v="150"/>
    <s v=""/>
    <s v=""/>
    <s v="6700_110"/>
    <s v="Travel &amp; Training Travel Expense"/>
    <n v="4000"/>
    <n v="2200"/>
    <n v="6200"/>
    <n v="0"/>
    <n v="3564.3"/>
    <n v="2635.7"/>
    <n v="148"/>
    <x v="16"/>
    <x v="9"/>
  </r>
  <r>
    <x v="1"/>
    <s v="-"/>
    <x v="16"/>
    <x v="0"/>
    <s v="19"/>
    <s v="150"/>
    <s v=""/>
    <s v=""/>
    <s v="6700_115"/>
    <s v="Travel &amp; Training Mileage"/>
    <n v="3000"/>
    <n v="0"/>
    <n v="3000"/>
    <n v="0"/>
    <n v="0"/>
    <n v="3000"/>
    <n v="0"/>
    <x v="16"/>
    <x v="9"/>
  </r>
  <r>
    <x v="1"/>
    <s v="-"/>
    <x v="16"/>
    <x v="0"/>
    <s v="19"/>
    <s v="150"/>
    <s v=""/>
    <s v=""/>
    <s v="6800_140"/>
    <s v="Fees for Services  Hospitality Expense"/>
    <n v="1000"/>
    <n v="0"/>
    <n v="1000"/>
    <n v="161.22999999999999"/>
    <n v="338.77"/>
    <n v="500"/>
    <n v="68.22"/>
    <x v="16"/>
    <x v="9"/>
  </r>
  <r>
    <x v="1"/>
    <s v="-"/>
    <x v="17"/>
    <x v="0"/>
    <s v="19"/>
    <s v="151"/>
    <s v=""/>
    <s v=""/>
    <s v="5000_100"/>
    <s v="Salaries and Wages Regular, Full Time"/>
    <n v="509045"/>
    <n v="-24960"/>
    <n v="484085"/>
    <n v="0"/>
    <n v="437061.61"/>
    <n v="47023.39"/>
    <n v="48871.69"/>
    <x v="17"/>
    <x v="9"/>
  </r>
  <r>
    <x v="1"/>
    <s v="-"/>
    <x v="17"/>
    <x v="0"/>
    <s v="19"/>
    <s v="151"/>
    <s v=""/>
    <s v=""/>
    <n v="5100"/>
    <s v="Overtime"/>
    <n v="27500"/>
    <n v="0"/>
    <n v="27500"/>
    <n v="0"/>
    <n v="35702.21"/>
    <n v="-8202.2099999999991"/>
    <n v="2886.77"/>
    <x v="17"/>
    <x v="9"/>
  </r>
  <r>
    <x v="1"/>
    <s v="-"/>
    <x v="17"/>
    <x v="0"/>
    <s v="19"/>
    <s v="151"/>
    <s v=""/>
    <s v=""/>
    <s v="5200_110"/>
    <s v="Other Personal Service On-Call"/>
    <n v="17000"/>
    <n v="0"/>
    <n v="17000"/>
    <n v="0"/>
    <n v="16590"/>
    <n v="410"/>
    <n v="1452"/>
    <x v="17"/>
    <x v="9"/>
  </r>
  <r>
    <x v="1"/>
    <s v="-"/>
    <x v="17"/>
    <x v="0"/>
    <s v="19"/>
    <s v="151"/>
    <s v=""/>
    <s v=""/>
    <s v="5200_115"/>
    <s v="Other Personal Service Other Compensation"/>
    <n v="8500"/>
    <n v="0"/>
    <n v="8500"/>
    <n v="0"/>
    <n v="13119.54"/>
    <n v="-4619.54"/>
    <n v="653.96"/>
    <x v="17"/>
    <x v="9"/>
  </r>
  <r>
    <x v="1"/>
    <s v="-"/>
    <x v="17"/>
    <x v="0"/>
    <s v="19"/>
    <s v="151"/>
    <s v=""/>
    <s v=""/>
    <s v="5200_116"/>
    <s v="Other Personal Service Longevity Pay"/>
    <n v="3000"/>
    <n v="0"/>
    <n v="3000"/>
    <n v="0"/>
    <n v="2588.04"/>
    <n v="411.96"/>
    <n v="1105"/>
    <x v="17"/>
    <x v="9"/>
  </r>
  <r>
    <x v="1"/>
    <s v="-"/>
    <x v="17"/>
    <x v="0"/>
    <s v="19"/>
    <s v="151"/>
    <s v=""/>
    <s v=""/>
    <s v="5200_120"/>
    <s v="Other Personal Service Shift Differential"/>
    <n v="0"/>
    <n v="0"/>
    <n v="0"/>
    <n v="0"/>
    <n v="0.73"/>
    <n v="-0.73"/>
    <n v="0"/>
    <x v="17"/>
    <x v="9"/>
  </r>
  <r>
    <x v="1"/>
    <s v="-"/>
    <x v="17"/>
    <x v="0"/>
    <s v="19"/>
    <s v="151"/>
    <s v=""/>
    <s v=""/>
    <s v="5200_130"/>
    <s v="Other Personal Service Allowance Taxable"/>
    <n v="1800"/>
    <n v="0"/>
    <n v="1800"/>
    <n v="0"/>
    <n v="2828.81"/>
    <n v="-1028.81"/>
    <n v="96.15"/>
    <x v="17"/>
    <x v="9"/>
  </r>
  <r>
    <x v="1"/>
    <s v="-"/>
    <x v="17"/>
    <x v="0"/>
    <s v="19"/>
    <s v="151"/>
    <s v=""/>
    <s v=""/>
    <s v="5400_100"/>
    <s v="Employee Benefits FICA"/>
    <n v="43805"/>
    <n v="434"/>
    <n v="44239"/>
    <n v="0"/>
    <n v="37412.61"/>
    <n v="6826.39"/>
    <n v="4059.33"/>
    <x v="17"/>
    <x v="9"/>
  </r>
  <r>
    <x v="1"/>
    <s v="-"/>
    <x v="17"/>
    <x v="0"/>
    <s v="19"/>
    <s v="151"/>
    <s v=""/>
    <s v=""/>
    <s v="5400_120"/>
    <s v="Employee Benefits Workers Compensation"/>
    <n v="21096"/>
    <n v="0"/>
    <n v="21096"/>
    <n v="0"/>
    <n v="19327"/>
    <n v="1769"/>
    <n v="1757"/>
    <x v="17"/>
    <x v="9"/>
  </r>
  <r>
    <x v="1"/>
    <s v="-"/>
    <x v="17"/>
    <x v="0"/>
    <s v="19"/>
    <s v="151"/>
    <s v=""/>
    <s v=""/>
    <s v="5400_150"/>
    <s v="Employee Benefits Recognition"/>
    <n v="0"/>
    <n v="250"/>
    <n v="250"/>
    <n v="41.15"/>
    <n v="182.2"/>
    <n v="26.65"/>
    <n v="0"/>
    <x v="17"/>
    <x v="9"/>
  </r>
  <r>
    <x v="1"/>
    <s v="-"/>
    <x v="17"/>
    <x v="0"/>
    <s v="19"/>
    <s v="151"/>
    <s v=""/>
    <s v=""/>
    <n v="6000"/>
    <s v="Office Supplies"/>
    <n v="500"/>
    <n v="-125"/>
    <n v="375"/>
    <n v="0"/>
    <n v="0"/>
    <n v="375"/>
    <n v="0"/>
    <x v="17"/>
    <x v="9"/>
  </r>
  <r>
    <x v="1"/>
    <s v="-"/>
    <x v="17"/>
    <x v="0"/>
    <s v="19"/>
    <s v="151"/>
    <s v=""/>
    <s v=""/>
    <n v="6007"/>
    <s v="Shipping and Moving"/>
    <n v="300"/>
    <n v="0"/>
    <n v="300"/>
    <n v="0"/>
    <n v="18.03"/>
    <n v="281.97000000000003"/>
    <n v="18.03"/>
    <x v="17"/>
    <x v="9"/>
  </r>
  <r>
    <x v="1"/>
    <s v="-"/>
    <x v="17"/>
    <x v="0"/>
    <s v="19"/>
    <s v="151"/>
    <s v=""/>
    <s v=""/>
    <n v="6200"/>
    <s v="Medical Fees And Supplies"/>
    <n v="1000"/>
    <n v="0"/>
    <n v="1000"/>
    <n v="0"/>
    <n v="1515"/>
    <n v="-515"/>
    <n v="120"/>
    <x v="17"/>
    <x v="9"/>
  </r>
  <r>
    <x v="1"/>
    <s v="-"/>
    <x v="17"/>
    <x v="0"/>
    <s v="19"/>
    <s v="151"/>
    <s v=""/>
    <s v=""/>
    <n v="6202"/>
    <s v="Printing/Copying/Paper Mgt"/>
    <n v="150"/>
    <n v="0"/>
    <n v="150"/>
    <n v="0"/>
    <n v="45.63"/>
    <n v="104.37"/>
    <n v="0"/>
    <x v="17"/>
    <x v="9"/>
  </r>
  <r>
    <x v="1"/>
    <s v="-"/>
    <x v="17"/>
    <x v="0"/>
    <s v="19"/>
    <s v="151"/>
    <s v=""/>
    <s v=""/>
    <n v="6203"/>
    <s v="Dues/Subscriptions"/>
    <n v="8000"/>
    <n v="-2000"/>
    <n v="6000"/>
    <n v="153.29"/>
    <n v="4770.07"/>
    <n v="1076.6400000000001"/>
    <n v="1150.28"/>
    <x v="17"/>
    <x v="9"/>
  </r>
  <r>
    <x v="1"/>
    <s v="-"/>
    <x v="17"/>
    <x v="0"/>
    <s v="19"/>
    <s v="151"/>
    <s v=""/>
    <s v=""/>
    <n v="6208"/>
    <s v="Special Supplies"/>
    <n v="17500"/>
    <n v="0"/>
    <n v="17500"/>
    <n v="276.31"/>
    <n v="16209.35"/>
    <n v="1014.34"/>
    <n v="2071.13"/>
    <x v="17"/>
    <x v="9"/>
  </r>
  <r>
    <x v="1"/>
    <s v="-"/>
    <x v="17"/>
    <x v="0"/>
    <s v="19"/>
    <s v="151"/>
    <s v=""/>
    <s v=""/>
    <n v="6210"/>
    <s v="Small Tools and Equipment"/>
    <n v="17500"/>
    <n v="0"/>
    <n v="17500"/>
    <n v="965"/>
    <n v="15895.35"/>
    <n v="639.65"/>
    <n v="555.22"/>
    <x v="17"/>
    <x v="9"/>
  </r>
  <r>
    <x v="1"/>
    <s v="-"/>
    <x v="17"/>
    <x v="0"/>
    <s v="19"/>
    <s v="151"/>
    <s v=""/>
    <s v=""/>
    <s v="6212_100"/>
    <s v="Fuel Unleaded"/>
    <n v="230000"/>
    <n v="25000"/>
    <n v="255000"/>
    <n v="0"/>
    <n v="230709.94"/>
    <n v="24290.06"/>
    <n v="19368.669999999998"/>
    <x v="17"/>
    <x v="9"/>
  </r>
  <r>
    <x v="1"/>
    <s v="-"/>
    <x v="17"/>
    <x v="0"/>
    <s v="19"/>
    <s v="151"/>
    <s v=""/>
    <s v=""/>
    <s v="6212_110"/>
    <s v="Fuel Diesel"/>
    <n v="200000"/>
    <n v="25000"/>
    <n v="225000"/>
    <n v="6445.9"/>
    <n v="193554.1"/>
    <n v="25000"/>
    <n v="15986.18"/>
    <x v="17"/>
    <x v="9"/>
  </r>
  <r>
    <x v="1"/>
    <s v="-"/>
    <x v="17"/>
    <x v="0"/>
    <s v="19"/>
    <s v="151"/>
    <s v=""/>
    <s v=""/>
    <s v="6212_115"/>
    <s v="Fuel Propane"/>
    <n v="300"/>
    <n v="0"/>
    <n v="300"/>
    <n v="79.64"/>
    <n v="220.36"/>
    <n v="0"/>
    <n v="75.94"/>
    <x v="17"/>
    <x v="9"/>
  </r>
  <r>
    <x v="1"/>
    <s v="-"/>
    <x v="17"/>
    <x v="0"/>
    <s v="19"/>
    <s v="151"/>
    <s v=""/>
    <s v=""/>
    <n v="6214"/>
    <s v="Clothing And Uniforms"/>
    <n v="5500"/>
    <n v="0"/>
    <n v="5500"/>
    <n v="1052.8900000000001"/>
    <n v="4166.71"/>
    <n v="280.39999999999998"/>
    <n v="431.43"/>
    <x v="17"/>
    <x v="9"/>
  </r>
  <r>
    <x v="1"/>
    <s v="-"/>
    <x v="17"/>
    <x v="0"/>
    <s v="19"/>
    <s v="151"/>
    <s v=""/>
    <s v=""/>
    <n v="6216"/>
    <s v="Oil &amp; Grease &amp; Antifreeze"/>
    <n v="27000"/>
    <n v="0"/>
    <n v="27000"/>
    <n v="0"/>
    <n v="24882.3"/>
    <n v="2117.6999999999998"/>
    <n v="3402.94"/>
    <x v="17"/>
    <x v="9"/>
  </r>
  <r>
    <x v="1"/>
    <s v="-"/>
    <x v="17"/>
    <x v="0"/>
    <s v="19"/>
    <s v="151"/>
    <s v=""/>
    <s v=""/>
    <s v="6300_100"/>
    <s v="Repair &amp; Maintenance Equipment  Parts"/>
    <n v="400000"/>
    <n v="-4000"/>
    <n v="396000"/>
    <n v="6753.5"/>
    <n v="376077.4"/>
    <n v="13169.1"/>
    <n v="48412.56"/>
    <x v="17"/>
    <x v="9"/>
  </r>
  <r>
    <x v="1"/>
    <s v="-"/>
    <x v="17"/>
    <x v="0"/>
    <s v="19"/>
    <s v="151"/>
    <s v=""/>
    <s v=""/>
    <s v="6300_120"/>
    <s v="Repair &amp; Maintenance Tires"/>
    <n v="64000"/>
    <n v="-5000"/>
    <n v="59000"/>
    <n v="0"/>
    <n v="52351.6"/>
    <n v="6648.4"/>
    <n v="3667.47"/>
    <x v="17"/>
    <x v="9"/>
  </r>
  <r>
    <x v="1"/>
    <s v="-"/>
    <x v="17"/>
    <x v="0"/>
    <s v="19"/>
    <s v="151"/>
    <s v=""/>
    <s v=""/>
    <n v="6350"/>
    <s v="Legal Notice &amp; Advertising"/>
    <n v="0"/>
    <n v="875"/>
    <n v="875"/>
    <n v="0"/>
    <n v="867"/>
    <n v="8"/>
    <n v="0"/>
    <x v="17"/>
    <x v="9"/>
  </r>
  <r>
    <x v="1"/>
    <s v="-"/>
    <x v="17"/>
    <x v="0"/>
    <s v="19"/>
    <s v="151"/>
    <s v=""/>
    <s v=""/>
    <s v="6400_100"/>
    <s v="Utilities Electricity"/>
    <n v="22000"/>
    <n v="0"/>
    <n v="22000"/>
    <n v="0"/>
    <n v="37760.99"/>
    <n v="-15760.99"/>
    <n v="4023.47"/>
    <x v="17"/>
    <x v="9"/>
  </r>
  <r>
    <x v="1"/>
    <s v="-"/>
    <x v="17"/>
    <x v="0"/>
    <s v="19"/>
    <s v="151"/>
    <s v=""/>
    <s v=""/>
    <s v="6400_105"/>
    <s v="Utilities Gas"/>
    <n v="54000"/>
    <n v="0"/>
    <n v="54000"/>
    <n v="0"/>
    <n v="41994.720000000001"/>
    <n v="12005.28"/>
    <n v="9492.9500000000007"/>
    <x v="17"/>
    <x v="9"/>
  </r>
  <r>
    <x v="1"/>
    <s v="-"/>
    <x v="17"/>
    <x v="0"/>
    <s v="19"/>
    <s v="151"/>
    <s v=""/>
    <s v=""/>
    <s v="6400_125"/>
    <s v="Utilities Telecommunications"/>
    <n v="3000"/>
    <n v="0"/>
    <n v="3000"/>
    <n v="0"/>
    <n v="2625.19"/>
    <n v="374.81"/>
    <n v="220.97"/>
    <x v="17"/>
    <x v="9"/>
  </r>
  <r>
    <x v="1"/>
    <s v="-"/>
    <x v="17"/>
    <x v="0"/>
    <s v="19"/>
    <s v="151"/>
    <s v=""/>
    <s v=""/>
    <s v="6400_127"/>
    <s v="Utilities Cellular Communications"/>
    <n v="750"/>
    <n v="0"/>
    <n v="750"/>
    <n v="0"/>
    <n v="412.42"/>
    <n v="337.58"/>
    <n v="0"/>
    <x v="17"/>
    <x v="9"/>
  </r>
  <r>
    <x v="1"/>
    <s v="-"/>
    <x v="17"/>
    <x v="0"/>
    <s v="19"/>
    <s v="151"/>
    <s v=""/>
    <s v=""/>
    <s v="6500_118"/>
    <s v="Professional and Consultant Services Contractual Services"/>
    <n v="5800"/>
    <n v="0"/>
    <n v="5800"/>
    <n v="282.98"/>
    <n v="3947.52"/>
    <n v="1569.5"/>
    <n v="1657.15"/>
    <x v="17"/>
    <x v="9"/>
  </r>
  <r>
    <x v="1"/>
    <s v="-"/>
    <x v="17"/>
    <x v="0"/>
    <s v="19"/>
    <s v="151"/>
    <s v=""/>
    <s v=""/>
    <n v="6620"/>
    <s v="Contractual Vehicle Repair"/>
    <n v="68000"/>
    <n v="15000"/>
    <n v="83000"/>
    <n v="0"/>
    <n v="79344.53"/>
    <n v="3655.47"/>
    <n v="4075.38"/>
    <x v="17"/>
    <x v="9"/>
  </r>
  <r>
    <x v="1"/>
    <s v="-"/>
    <x v="17"/>
    <x v="0"/>
    <s v="19"/>
    <s v="151"/>
    <s v=""/>
    <s v=""/>
    <s v="6700_100"/>
    <s v="Travel &amp; Training Education"/>
    <n v="7000"/>
    <n v="-5000"/>
    <n v="2000"/>
    <n v="49.95"/>
    <n v="1377"/>
    <n v="573.04999999999995"/>
    <n v="375"/>
    <x v="17"/>
    <x v="9"/>
  </r>
  <r>
    <x v="1"/>
    <s v="-"/>
    <x v="17"/>
    <x v="0"/>
    <s v="19"/>
    <s v="151"/>
    <s v=""/>
    <s v=""/>
    <s v="7200_115"/>
    <s v="Capital Leases Equipment"/>
    <n v="193000"/>
    <n v="0"/>
    <n v="193000"/>
    <n v="14.97"/>
    <n v="256320.68"/>
    <n v="-63335.65"/>
    <n v="109018.22"/>
    <x v="17"/>
    <x v="9"/>
  </r>
  <r>
    <x v="1"/>
    <s v="-"/>
    <x v="17"/>
    <x v="0"/>
    <s v="19"/>
    <s v="151"/>
    <s v=""/>
    <s v=""/>
    <n v="7250"/>
    <s v="Capital Lease Interest"/>
    <n v="0"/>
    <n v="0"/>
    <n v="0"/>
    <n v="0"/>
    <n v="9212.5400000000009"/>
    <n v="-9212.5400000000009"/>
    <n v="1825.4"/>
    <x v="17"/>
    <x v="9"/>
  </r>
  <r>
    <x v="1"/>
    <s v="-"/>
    <x v="98"/>
    <x v="0"/>
    <s v="19"/>
    <s v="152"/>
    <s v="480"/>
    <s v=""/>
    <s v="5000_100"/>
    <s v="Salaries and Wages Regular, Full Time"/>
    <n v="0"/>
    <n v="0"/>
    <n v="0"/>
    <n v="0"/>
    <n v="0"/>
    <n v="0"/>
    <n v="0"/>
    <x v="98"/>
    <x v="9"/>
  </r>
  <r>
    <x v="1"/>
    <s v="-"/>
    <x v="98"/>
    <x v="0"/>
    <s v="19"/>
    <s v="152"/>
    <s v="480"/>
    <s v=""/>
    <n v="5100"/>
    <s v="Overtime"/>
    <n v="0"/>
    <n v="0"/>
    <n v="0"/>
    <n v="0"/>
    <n v="0"/>
    <n v="0"/>
    <n v="0"/>
    <x v="98"/>
    <x v="9"/>
  </r>
  <r>
    <x v="1"/>
    <s v="-"/>
    <x v="98"/>
    <x v="0"/>
    <s v="19"/>
    <s v="152"/>
    <s v="480"/>
    <s v=""/>
    <s v="5200_110"/>
    <s v="Other Personal Service On-Call"/>
    <n v="0"/>
    <n v="0"/>
    <n v="0"/>
    <n v="0"/>
    <n v="0"/>
    <n v="0"/>
    <n v="0"/>
    <x v="98"/>
    <x v="9"/>
  </r>
  <r>
    <x v="1"/>
    <s v="-"/>
    <x v="98"/>
    <x v="0"/>
    <s v="19"/>
    <s v="152"/>
    <s v="480"/>
    <s v=""/>
    <s v="5200_115"/>
    <s v="Other Personal Service Other Compensation"/>
    <n v="0"/>
    <n v="0"/>
    <n v="0"/>
    <n v="0"/>
    <n v="0"/>
    <n v="0"/>
    <n v="0"/>
    <x v="98"/>
    <x v="9"/>
  </r>
  <r>
    <x v="1"/>
    <s v="-"/>
    <x v="18"/>
    <x v="0"/>
    <s v="19"/>
    <s v="152"/>
    <s v="481"/>
    <s v=""/>
    <s v="5000_100"/>
    <s v="Salaries and Wages Regular, Full Time"/>
    <n v="923953"/>
    <n v="9148"/>
    <n v="933101"/>
    <n v="0"/>
    <n v="776566.35"/>
    <n v="156534.65"/>
    <n v="87823.37"/>
    <x v="18"/>
    <x v="9"/>
  </r>
  <r>
    <x v="1"/>
    <s v="-"/>
    <x v="18"/>
    <x v="0"/>
    <s v="19"/>
    <s v="152"/>
    <s v="481"/>
    <s v=""/>
    <s v="5000_115"/>
    <s v="Salaries and Wages Seasonal/Temporary"/>
    <n v="87000"/>
    <n v="0"/>
    <n v="87000"/>
    <n v="0"/>
    <n v="74820.850000000006"/>
    <n v="12179.15"/>
    <n v="6080"/>
    <x v="18"/>
    <x v="9"/>
  </r>
  <r>
    <x v="1"/>
    <s v="-"/>
    <x v="18"/>
    <x v="0"/>
    <s v="19"/>
    <s v="152"/>
    <s v="481"/>
    <s v=""/>
    <n v="5100"/>
    <s v="Overtime"/>
    <n v="195000"/>
    <n v="0"/>
    <n v="195000"/>
    <n v="0"/>
    <n v="220917.57"/>
    <n v="-25917.57"/>
    <n v="18186.330000000002"/>
    <x v="18"/>
    <x v="9"/>
  </r>
  <r>
    <x v="1"/>
    <s v="-"/>
    <x v="18"/>
    <x v="0"/>
    <s v="19"/>
    <s v="152"/>
    <s v="481"/>
    <s v=""/>
    <s v="5200_110"/>
    <s v="Other Personal Service On-Call"/>
    <n v="38000"/>
    <n v="0"/>
    <n v="38000"/>
    <n v="0"/>
    <n v="39122.550000000003"/>
    <n v="-1122.55"/>
    <n v="1155"/>
    <x v="18"/>
    <x v="9"/>
  </r>
  <r>
    <x v="1"/>
    <s v="-"/>
    <x v="18"/>
    <x v="0"/>
    <s v="19"/>
    <s v="152"/>
    <s v="481"/>
    <s v=""/>
    <s v="5200_115"/>
    <s v="Other Personal Service Other Compensation"/>
    <n v="16000"/>
    <n v="0"/>
    <n v="16000"/>
    <n v="0"/>
    <n v="10973.65"/>
    <n v="5026.3500000000004"/>
    <n v="516.73"/>
    <x v="18"/>
    <x v="9"/>
  </r>
  <r>
    <x v="1"/>
    <s v="-"/>
    <x v="18"/>
    <x v="0"/>
    <s v="19"/>
    <s v="152"/>
    <s v="481"/>
    <s v=""/>
    <s v="5200_116"/>
    <s v="Other Personal Service Longevity Pay"/>
    <n v="3500"/>
    <n v="0"/>
    <n v="3500"/>
    <n v="0"/>
    <n v="2327.6999999999998"/>
    <n v="1172.3"/>
    <n v="1170"/>
    <x v="18"/>
    <x v="9"/>
  </r>
  <r>
    <x v="1"/>
    <s v="-"/>
    <x v="18"/>
    <x v="0"/>
    <s v="19"/>
    <s v="152"/>
    <s v="481"/>
    <s v=""/>
    <s v="5200_120"/>
    <s v="Other Personal Service Shift Differential"/>
    <n v="1700"/>
    <n v="0"/>
    <n v="1700"/>
    <n v="0"/>
    <n v="1008.6"/>
    <n v="691.4"/>
    <n v="315.52"/>
    <x v="18"/>
    <x v="9"/>
  </r>
  <r>
    <x v="1"/>
    <s v="-"/>
    <x v="18"/>
    <x v="0"/>
    <s v="19"/>
    <s v="152"/>
    <s v="481"/>
    <s v=""/>
    <s v="5200_130"/>
    <s v="Other Personal Service Allowance Taxable"/>
    <n v="4000"/>
    <n v="0"/>
    <n v="4000"/>
    <n v="0"/>
    <n v="7042.22"/>
    <n v="-3042.22"/>
    <n v="0"/>
    <x v="18"/>
    <x v="9"/>
  </r>
  <r>
    <x v="1"/>
    <s v="-"/>
    <x v="18"/>
    <x v="0"/>
    <s v="19"/>
    <s v="152"/>
    <s v="481"/>
    <s v=""/>
    <s v="5400_100"/>
    <s v="Employee Benefits FICA"/>
    <n v="97839"/>
    <n v="969"/>
    <n v="98808"/>
    <n v="0"/>
    <n v="85034.94"/>
    <n v="13773.06"/>
    <n v="8619.98"/>
    <x v="18"/>
    <x v="9"/>
  </r>
  <r>
    <x v="1"/>
    <s v="-"/>
    <x v="18"/>
    <x v="0"/>
    <s v="19"/>
    <s v="152"/>
    <s v="481"/>
    <s v=""/>
    <s v="5400_105"/>
    <s v="Employee Benefits Unemployment Insurance"/>
    <n v="0"/>
    <n v="0"/>
    <n v="0"/>
    <n v="0"/>
    <n v="0"/>
    <n v="0"/>
    <n v="0"/>
    <x v="18"/>
    <x v="9"/>
  </r>
  <r>
    <x v="1"/>
    <s v="-"/>
    <x v="18"/>
    <x v="0"/>
    <s v="19"/>
    <s v="152"/>
    <s v="481"/>
    <s v=""/>
    <s v="5400_120"/>
    <s v="Employee Benefits Workers Compensation"/>
    <n v="40353"/>
    <n v="0"/>
    <n v="40353"/>
    <n v="0"/>
    <n v="36982"/>
    <n v="3371"/>
    <n v="3362"/>
    <x v="18"/>
    <x v="9"/>
  </r>
  <r>
    <x v="1"/>
    <s v="-"/>
    <x v="18"/>
    <x v="0"/>
    <s v="19"/>
    <s v="152"/>
    <s v="481"/>
    <s v=""/>
    <n v="6000"/>
    <s v="Office Supplies"/>
    <n v="500"/>
    <n v="0"/>
    <n v="500"/>
    <n v="0"/>
    <n v="72.59"/>
    <n v="427.41"/>
    <n v="0"/>
    <x v="18"/>
    <x v="9"/>
  </r>
  <r>
    <x v="1"/>
    <s v="-"/>
    <x v="18"/>
    <x v="0"/>
    <s v="19"/>
    <s v="152"/>
    <s v="481"/>
    <s v=""/>
    <n v="6200"/>
    <s v="Medical Fees And Supplies"/>
    <n v="2000"/>
    <n v="0"/>
    <n v="2000"/>
    <n v="0"/>
    <n v="220"/>
    <n v="1780"/>
    <n v="0"/>
    <x v="18"/>
    <x v="9"/>
  </r>
  <r>
    <x v="1"/>
    <s v="-"/>
    <x v="18"/>
    <x v="0"/>
    <s v="19"/>
    <s v="152"/>
    <s v="481"/>
    <s v=""/>
    <n v="6202"/>
    <s v="Printing/Copying/Paper Mgt"/>
    <n v="250"/>
    <n v="0"/>
    <n v="250"/>
    <n v="0"/>
    <n v="0"/>
    <n v="250"/>
    <n v="0"/>
    <x v="18"/>
    <x v="9"/>
  </r>
  <r>
    <x v="1"/>
    <s v="-"/>
    <x v="18"/>
    <x v="0"/>
    <s v="19"/>
    <s v="152"/>
    <s v="481"/>
    <s v=""/>
    <n v="6203"/>
    <s v="Dues/Subscriptions"/>
    <n v="250"/>
    <n v="0"/>
    <n v="250"/>
    <n v="0"/>
    <n v="39"/>
    <n v="211"/>
    <n v="0"/>
    <x v="18"/>
    <x v="9"/>
  </r>
  <r>
    <x v="1"/>
    <s v="-"/>
    <x v="18"/>
    <x v="0"/>
    <s v="19"/>
    <s v="152"/>
    <s v="481"/>
    <s v=""/>
    <n v="6208"/>
    <s v="Special Supplies"/>
    <n v="25000"/>
    <n v="0"/>
    <n v="25000"/>
    <n v="4291.96"/>
    <n v="16143"/>
    <n v="4565.04"/>
    <n v="4297.33"/>
    <x v="18"/>
    <x v="9"/>
  </r>
  <r>
    <x v="1"/>
    <s v="-"/>
    <x v="18"/>
    <x v="0"/>
    <s v="19"/>
    <s v="152"/>
    <s v="481"/>
    <s v=""/>
    <n v="6210"/>
    <s v="Small Tools and Equipment"/>
    <n v="10000"/>
    <n v="0"/>
    <n v="10000"/>
    <n v="366.51"/>
    <n v="2744.51"/>
    <n v="6888.98"/>
    <n v="0"/>
    <x v="18"/>
    <x v="9"/>
  </r>
  <r>
    <x v="1"/>
    <s v="-"/>
    <x v="18"/>
    <x v="0"/>
    <s v="19"/>
    <s v="152"/>
    <s v="481"/>
    <s v=""/>
    <s v="6212_115"/>
    <s v="Fuel Propane"/>
    <n v="500"/>
    <n v="0"/>
    <n v="500"/>
    <n v="0"/>
    <n v="0"/>
    <n v="500"/>
    <n v="0"/>
    <x v="18"/>
    <x v="9"/>
  </r>
  <r>
    <x v="1"/>
    <s v="-"/>
    <x v="18"/>
    <x v="0"/>
    <s v="19"/>
    <s v="152"/>
    <s v="481"/>
    <s v=""/>
    <n v="6214"/>
    <s v="Clothing And Uniforms"/>
    <n v="6500"/>
    <n v="0"/>
    <n v="6500"/>
    <n v="1199.4000000000001"/>
    <n v="4772.33"/>
    <n v="528.27"/>
    <n v="0"/>
    <x v="18"/>
    <x v="9"/>
  </r>
  <r>
    <x v="1"/>
    <s v="-"/>
    <x v="18"/>
    <x v="0"/>
    <s v="19"/>
    <s v="152"/>
    <s v="481"/>
    <s v=""/>
    <n v="6276"/>
    <s v="Field Supplies&amp;Materials"/>
    <n v="3800"/>
    <n v="0"/>
    <n v="3800"/>
    <n v="727.1"/>
    <n v="1772.9"/>
    <n v="1300"/>
    <n v="0"/>
    <x v="18"/>
    <x v="9"/>
  </r>
  <r>
    <x v="1"/>
    <s v="-"/>
    <x v="18"/>
    <x v="0"/>
    <s v="19"/>
    <s v="152"/>
    <s v="481"/>
    <s v=""/>
    <s v="6300_100"/>
    <s v="Repair &amp; Maintenance Equipment  Parts"/>
    <n v="2000"/>
    <n v="0"/>
    <n v="2000"/>
    <n v="0"/>
    <n v="43.94"/>
    <n v="1956.06"/>
    <n v="0"/>
    <x v="18"/>
    <x v="9"/>
  </r>
  <r>
    <x v="1"/>
    <s v="-"/>
    <x v="18"/>
    <x v="0"/>
    <s v="19"/>
    <s v="152"/>
    <s v="481"/>
    <s v=""/>
    <s v="6300_125"/>
    <s v="Repair &amp; Maintenance Gravel"/>
    <n v="25000"/>
    <n v="10000"/>
    <n v="35000"/>
    <n v="3982.15"/>
    <n v="20017.849999999999"/>
    <n v="11000"/>
    <n v="2060.98"/>
    <x v="18"/>
    <x v="9"/>
  </r>
  <r>
    <x v="1"/>
    <s v="-"/>
    <x v="18"/>
    <x v="0"/>
    <s v="19"/>
    <s v="152"/>
    <s v="481"/>
    <s v=""/>
    <s v="6300_140"/>
    <s v="Repair &amp; Maintenance Salt"/>
    <n v="285000"/>
    <n v="0"/>
    <n v="285000"/>
    <n v="669.92"/>
    <n v="348889.8"/>
    <n v="-64559.72"/>
    <n v="0"/>
    <x v="18"/>
    <x v="9"/>
  </r>
  <r>
    <x v="1"/>
    <s v="-"/>
    <x v="18"/>
    <x v="0"/>
    <s v="19"/>
    <s v="152"/>
    <s v="481"/>
    <s v=""/>
    <s v="6300_145"/>
    <s v="Repair &amp; Maintenance Concrete"/>
    <n v="135000"/>
    <n v="-30000"/>
    <n v="105000"/>
    <n v="12230.86"/>
    <n v="67816.240000000005"/>
    <n v="24952.9"/>
    <n v="6554.72"/>
    <x v="18"/>
    <x v="9"/>
  </r>
  <r>
    <x v="1"/>
    <s v="-"/>
    <x v="18"/>
    <x v="0"/>
    <s v="19"/>
    <s v="152"/>
    <s v="481"/>
    <s v=""/>
    <s v="6300_175"/>
    <s v="Repair &amp; Maintenance Landscape materials"/>
    <n v="9000"/>
    <n v="0"/>
    <n v="9000"/>
    <n v="343.14"/>
    <n v="140"/>
    <n v="8516.86"/>
    <n v="0"/>
    <x v="18"/>
    <x v="9"/>
  </r>
  <r>
    <x v="1"/>
    <s v="-"/>
    <x v="18"/>
    <x v="0"/>
    <s v="19"/>
    <s v="152"/>
    <s v="481"/>
    <s v=""/>
    <s v="6300_180"/>
    <s v="Repair &amp; Maintenance Asphalt"/>
    <n v="40000"/>
    <n v="10000"/>
    <n v="50000"/>
    <n v="5962.22"/>
    <n v="37131.160000000003"/>
    <n v="6906.62"/>
    <n v="4339.84"/>
    <x v="18"/>
    <x v="9"/>
  </r>
  <r>
    <x v="1"/>
    <s v="-"/>
    <x v="18"/>
    <x v="0"/>
    <s v="19"/>
    <s v="152"/>
    <s v="481"/>
    <s v=""/>
    <s v="6300_182"/>
    <s v="Repair &amp; Maintenance Drainage and Catch Basins"/>
    <n v="35000"/>
    <n v="0"/>
    <n v="35000"/>
    <n v="3532.41"/>
    <n v="29756.33"/>
    <n v="1711.26"/>
    <n v="905.17"/>
    <x v="18"/>
    <x v="9"/>
  </r>
  <r>
    <x v="1"/>
    <s v="-"/>
    <x v="18"/>
    <x v="0"/>
    <s v="19"/>
    <s v="152"/>
    <s v="481"/>
    <s v=""/>
    <n v="6350"/>
    <s v="Legal Notice &amp; Advertising"/>
    <n v="1500"/>
    <n v="0"/>
    <n v="1500"/>
    <n v="0"/>
    <n v="1497.5"/>
    <n v="2.5"/>
    <n v="0"/>
    <x v="18"/>
    <x v="9"/>
  </r>
  <r>
    <x v="1"/>
    <s v="-"/>
    <x v="18"/>
    <x v="0"/>
    <s v="19"/>
    <s v="152"/>
    <s v="481"/>
    <s v=""/>
    <s v="6400_120"/>
    <s v="Utilities Rubbish Removal"/>
    <n v="29000"/>
    <n v="0"/>
    <n v="29000"/>
    <n v="4334.54"/>
    <n v="19666.37"/>
    <n v="4999.09"/>
    <n v="1851.22"/>
    <x v="18"/>
    <x v="9"/>
  </r>
  <r>
    <x v="1"/>
    <s v="-"/>
    <x v="18"/>
    <x v="0"/>
    <s v="19"/>
    <s v="152"/>
    <s v="481"/>
    <s v=""/>
    <s v="6400_125"/>
    <s v="Utilities Telecommunications"/>
    <n v="3500"/>
    <n v="0"/>
    <n v="3500"/>
    <n v="0"/>
    <n v="3675.96"/>
    <n v="-175.96"/>
    <n v="245.98"/>
    <x v="18"/>
    <x v="9"/>
  </r>
  <r>
    <x v="1"/>
    <s v="-"/>
    <x v="18"/>
    <x v="0"/>
    <s v="19"/>
    <s v="152"/>
    <s v="481"/>
    <s v=""/>
    <s v="6400_127"/>
    <s v="Utilities Cellular Communications"/>
    <n v="10000"/>
    <n v="0"/>
    <n v="10000"/>
    <n v="0"/>
    <n v="5778.57"/>
    <n v="4221.43"/>
    <n v="0"/>
    <x v="18"/>
    <x v="9"/>
  </r>
  <r>
    <x v="1"/>
    <s v="-"/>
    <x v="18"/>
    <x v="0"/>
    <s v="19"/>
    <s v="152"/>
    <s v="481"/>
    <s v=""/>
    <s v="6500_118"/>
    <s v="Professional and Consultant Services Contractual Services"/>
    <n v="15000"/>
    <n v="0"/>
    <n v="15000"/>
    <n v="1154.58"/>
    <n v="3625.42"/>
    <n v="10220"/>
    <n v="2500.11"/>
    <x v="18"/>
    <x v="9"/>
  </r>
  <r>
    <x v="1"/>
    <s v="-"/>
    <x v="18"/>
    <x v="0"/>
    <s v="19"/>
    <s v="152"/>
    <s v="481"/>
    <s v=""/>
    <s v="6530_115"/>
    <s v="Rentals Equipment"/>
    <n v="33000"/>
    <n v="-10000"/>
    <n v="23000"/>
    <n v="0"/>
    <n v="8313.5400000000009"/>
    <n v="14686.46"/>
    <n v="0"/>
    <x v="18"/>
    <x v="9"/>
  </r>
  <r>
    <x v="1"/>
    <s v="-"/>
    <x v="18"/>
    <x v="0"/>
    <s v="19"/>
    <s v="152"/>
    <s v="481"/>
    <s v=""/>
    <s v="6700_100"/>
    <s v="Travel &amp; Training Education"/>
    <n v="3500"/>
    <n v="0"/>
    <n v="3500"/>
    <n v="0"/>
    <n v="2443.0700000000002"/>
    <n v="1056.93"/>
    <n v="270"/>
    <x v="18"/>
    <x v="9"/>
  </r>
  <r>
    <x v="1"/>
    <s v="-"/>
    <x v="20"/>
    <x v="0"/>
    <s v="19"/>
    <s v="153"/>
    <s v=""/>
    <s v=""/>
    <s v="5000_100"/>
    <s v="Salaries and Wages Regular, Full Time"/>
    <n v="109939"/>
    <n v="1089"/>
    <n v="111028"/>
    <n v="0"/>
    <n v="115547.19"/>
    <n v="-4519.1899999999996"/>
    <n v="13980.97"/>
    <x v="20"/>
    <x v="9"/>
  </r>
  <r>
    <x v="1"/>
    <s v="-"/>
    <x v="20"/>
    <x v="0"/>
    <s v="19"/>
    <s v="153"/>
    <s v=""/>
    <s v=""/>
    <s v="5000_115"/>
    <s v="Salaries and Wages Seasonal/Temporary"/>
    <n v="9200"/>
    <n v="0"/>
    <n v="9200"/>
    <n v="0"/>
    <n v="10854.67"/>
    <n v="-1654.67"/>
    <n v="3400"/>
    <x v="20"/>
    <x v="9"/>
  </r>
  <r>
    <x v="1"/>
    <s v="-"/>
    <x v="20"/>
    <x v="0"/>
    <s v="19"/>
    <s v="153"/>
    <s v=""/>
    <s v=""/>
    <n v="5100"/>
    <s v="Overtime"/>
    <n v="12000"/>
    <n v="0"/>
    <n v="12000"/>
    <n v="0"/>
    <n v="16452.080000000002"/>
    <n v="-4452.08"/>
    <n v="2485.81"/>
    <x v="20"/>
    <x v="9"/>
  </r>
  <r>
    <x v="1"/>
    <s v="-"/>
    <x v="20"/>
    <x v="0"/>
    <s v="19"/>
    <s v="153"/>
    <s v=""/>
    <s v=""/>
    <s v="5200_110"/>
    <s v="Other Personal Service On-Call"/>
    <n v="0"/>
    <n v="0"/>
    <n v="0"/>
    <n v="0"/>
    <n v="252"/>
    <n v="-252"/>
    <n v="0"/>
    <x v="20"/>
    <x v="9"/>
  </r>
  <r>
    <x v="1"/>
    <s v="-"/>
    <x v="20"/>
    <x v="0"/>
    <s v="19"/>
    <s v="153"/>
    <s v=""/>
    <s v=""/>
    <s v="5200_115"/>
    <s v="Other Personal Service Other Compensation"/>
    <n v="8500"/>
    <n v="0"/>
    <n v="8500"/>
    <n v="0"/>
    <n v="7708.63"/>
    <n v="791.37"/>
    <n v="389.56"/>
    <x v="20"/>
    <x v="9"/>
  </r>
  <r>
    <x v="1"/>
    <s v="-"/>
    <x v="20"/>
    <x v="0"/>
    <s v="19"/>
    <s v="153"/>
    <s v=""/>
    <s v=""/>
    <s v="5200_120"/>
    <s v="Other Personal Service Shift Differential"/>
    <n v="0"/>
    <n v="0"/>
    <n v="0"/>
    <n v="0"/>
    <n v="0"/>
    <n v="0"/>
    <n v="0"/>
    <x v="20"/>
    <x v="9"/>
  </r>
  <r>
    <x v="1"/>
    <s v="-"/>
    <x v="20"/>
    <x v="0"/>
    <s v="19"/>
    <s v="153"/>
    <s v=""/>
    <s v=""/>
    <s v="5200_130"/>
    <s v="Other Personal Service Allowance Taxable"/>
    <n v="1400"/>
    <n v="0"/>
    <n v="1400"/>
    <n v="0"/>
    <n v="2046.81"/>
    <n v="-646.80999999999995"/>
    <n v="96.15"/>
    <x v="20"/>
    <x v="9"/>
  </r>
  <r>
    <x v="1"/>
    <s v="-"/>
    <x v="20"/>
    <x v="0"/>
    <s v="19"/>
    <s v="153"/>
    <s v=""/>
    <s v=""/>
    <s v="5400_100"/>
    <s v="Employee Benefits FICA"/>
    <n v="10916"/>
    <n v="108"/>
    <n v="11024"/>
    <n v="0"/>
    <n v="11445.74"/>
    <n v="-421.74"/>
    <n v="1538.24"/>
    <x v="20"/>
    <x v="9"/>
  </r>
  <r>
    <x v="1"/>
    <s v="-"/>
    <x v="20"/>
    <x v="0"/>
    <s v="19"/>
    <s v="153"/>
    <s v=""/>
    <s v=""/>
    <s v="5400_120"/>
    <s v="Employee Benefits Workers Compensation"/>
    <n v="5038"/>
    <n v="0"/>
    <n v="5038"/>
    <n v="0"/>
    <n v="4620"/>
    <n v="418"/>
    <n v="420"/>
    <x v="20"/>
    <x v="9"/>
  </r>
  <r>
    <x v="1"/>
    <s v="-"/>
    <x v="20"/>
    <x v="0"/>
    <s v="19"/>
    <s v="153"/>
    <s v=""/>
    <s v=""/>
    <n v="6200"/>
    <s v="Medical Fees And Supplies"/>
    <n v="750"/>
    <n v="0"/>
    <n v="750"/>
    <n v="0"/>
    <n v="270"/>
    <n v="480"/>
    <n v="0"/>
    <x v="20"/>
    <x v="9"/>
  </r>
  <r>
    <x v="1"/>
    <s v="-"/>
    <x v="20"/>
    <x v="0"/>
    <s v="19"/>
    <s v="153"/>
    <s v=""/>
    <s v=""/>
    <n v="6208"/>
    <s v="Special Supplies"/>
    <n v="12000"/>
    <n v="13000"/>
    <n v="25000"/>
    <n v="0"/>
    <n v="23222.68"/>
    <n v="1777.32"/>
    <n v="11222.68"/>
    <x v="20"/>
    <x v="9"/>
  </r>
  <r>
    <x v="1"/>
    <s v="-"/>
    <x v="20"/>
    <x v="0"/>
    <s v="19"/>
    <s v="153"/>
    <s v=""/>
    <s v=""/>
    <n v="6210"/>
    <s v="Small Tools and Equipment"/>
    <n v="500"/>
    <n v="1000"/>
    <n v="1500"/>
    <n v="66"/>
    <n v="1424.35"/>
    <n v="9.65"/>
    <n v="0"/>
    <x v="20"/>
    <x v="9"/>
  </r>
  <r>
    <x v="1"/>
    <s v="-"/>
    <x v="20"/>
    <x v="0"/>
    <s v="19"/>
    <s v="153"/>
    <s v=""/>
    <s v=""/>
    <n v="6214"/>
    <s v="Clothing And Uniforms"/>
    <n v="750"/>
    <n v="0"/>
    <n v="750"/>
    <n v="0"/>
    <n v="532"/>
    <n v="218"/>
    <n v="0"/>
    <x v="20"/>
    <x v="9"/>
  </r>
  <r>
    <x v="1"/>
    <s v="-"/>
    <x v="20"/>
    <x v="0"/>
    <s v="19"/>
    <s v="153"/>
    <s v=""/>
    <s v=""/>
    <n v="6350"/>
    <s v="Legal Notice &amp; Advertising"/>
    <n v="1500"/>
    <n v="0"/>
    <n v="1500"/>
    <n v="0"/>
    <n v="1339.5"/>
    <n v="160.5"/>
    <n v="0"/>
    <x v="20"/>
    <x v="9"/>
  </r>
  <r>
    <x v="1"/>
    <s v="-"/>
    <x v="20"/>
    <x v="0"/>
    <s v="19"/>
    <s v="153"/>
    <s v=""/>
    <s v=""/>
    <s v="6400_127"/>
    <s v="Utilities Cellular Communications"/>
    <n v="500"/>
    <n v="0"/>
    <n v="500"/>
    <n v="0"/>
    <n v="238.83"/>
    <n v="261.17"/>
    <n v="0"/>
    <x v="20"/>
    <x v="9"/>
  </r>
  <r>
    <x v="1"/>
    <s v="-"/>
    <x v="20"/>
    <x v="0"/>
    <s v="19"/>
    <s v="153"/>
    <s v=""/>
    <s v=""/>
    <s v="6500_118"/>
    <s v="Professional and Consultant Services Contractual Services"/>
    <n v="178000"/>
    <n v="0"/>
    <n v="178000"/>
    <n v="48085.26"/>
    <n v="122050.29"/>
    <n v="7864.45"/>
    <n v="32802.61"/>
    <x v="20"/>
    <x v="9"/>
  </r>
  <r>
    <x v="1"/>
    <s v="-"/>
    <x v="20"/>
    <x v="0"/>
    <s v="19"/>
    <s v="153"/>
    <s v=""/>
    <s v=""/>
    <s v="7200_115"/>
    <s v="Capital Leases Equipment"/>
    <n v="50000"/>
    <n v="-13000"/>
    <n v="37000"/>
    <n v="0"/>
    <n v="0"/>
    <n v="37000"/>
    <n v="0"/>
    <x v="20"/>
    <x v="9"/>
  </r>
  <r>
    <x v="1"/>
    <s v="-"/>
    <x v="21"/>
    <x v="0"/>
    <s v="19"/>
    <s v="154"/>
    <s v=""/>
    <s v=""/>
    <s v="5000_100"/>
    <s v="Salaries and Wages Regular, Full Time"/>
    <n v="272308"/>
    <n v="2696"/>
    <n v="275004"/>
    <n v="0"/>
    <n v="254887.01"/>
    <n v="20116.990000000002"/>
    <n v="26556.25"/>
    <x v="21"/>
    <x v="9"/>
  </r>
  <r>
    <x v="1"/>
    <s v="-"/>
    <x v="21"/>
    <x v="0"/>
    <s v="19"/>
    <s v="154"/>
    <s v=""/>
    <s v=""/>
    <s v="5000_115"/>
    <s v="Salaries and Wages Seasonal/Temporary"/>
    <n v="5440"/>
    <n v="0"/>
    <n v="5440"/>
    <n v="0"/>
    <n v="0"/>
    <n v="5440"/>
    <n v="0"/>
    <x v="21"/>
    <x v="9"/>
  </r>
  <r>
    <x v="1"/>
    <s v="-"/>
    <x v="21"/>
    <x v="0"/>
    <s v="19"/>
    <s v="154"/>
    <s v=""/>
    <s v=""/>
    <n v="5100"/>
    <s v="Overtime"/>
    <n v="4000"/>
    <n v="0"/>
    <n v="4000"/>
    <n v="0"/>
    <n v="72"/>
    <n v="3928"/>
    <n v="72"/>
    <x v="21"/>
    <x v="9"/>
  </r>
  <r>
    <x v="1"/>
    <s v="-"/>
    <x v="21"/>
    <x v="0"/>
    <s v="19"/>
    <s v="154"/>
    <s v=""/>
    <s v=""/>
    <s v="5200_115"/>
    <s v="Other Personal Service Other Compensation"/>
    <n v="7311"/>
    <n v="0"/>
    <n v="7311"/>
    <n v="0"/>
    <n v="4612.8900000000003"/>
    <n v="2698.11"/>
    <n v="0"/>
    <x v="21"/>
    <x v="9"/>
  </r>
  <r>
    <x v="1"/>
    <s v="-"/>
    <x v="21"/>
    <x v="0"/>
    <s v="19"/>
    <s v="154"/>
    <s v=""/>
    <s v=""/>
    <s v="5200_116"/>
    <s v="Other Personal Service Longevity Pay"/>
    <n v="1910"/>
    <n v="0"/>
    <n v="1910"/>
    <n v="0"/>
    <n v="1751.15"/>
    <n v="158.85"/>
    <n v="365"/>
    <x v="21"/>
    <x v="9"/>
  </r>
  <r>
    <x v="1"/>
    <s v="-"/>
    <x v="21"/>
    <x v="0"/>
    <s v="19"/>
    <s v="154"/>
    <s v=""/>
    <s v=""/>
    <s v="5200_130"/>
    <s v="Other Personal Service Allowance Taxable"/>
    <n v="17000"/>
    <n v="0"/>
    <n v="17000"/>
    <n v="0"/>
    <n v="13488.04"/>
    <n v="3511.96"/>
    <n v="921.15"/>
    <x v="21"/>
    <x v="9"/>
  </r>
  <r>
    <x v="1"/>
    <s v="-"/>
    <x v="21"/>
    <x v="0"/>
    <s v="19"/>
    <s v="154"/>
    <s v=""/>
    <s v=""/>
    <s v="5400_100"/>
    <s v="Employee Benefits FICA"/>
    <n v="23766"/>
    <n v="235"/>
    <n v="24001"/>
    <n v="0"/>
    <n v="20155.400000000001"/>
    <n v="3845.6"/>
    <n v="2042.85"/>
    <x v="21"/>
    <x v="9"/>
  </r>
  <r>
    <x v="1"/>
    <s v="-"/>
    <x v="21"/>
    <x v="0"/>
    <s v="19"/>
    <s v="154"/>
    <s v=""/>
    <s v=""/>
    <s v="5400_120"/>
    <s v="Employee Benefits Workers Compensation"/>
    <n v="10035"/>
    <n v="0"/>
    <n v="10035"/>
    <n v="0"/>
    <n v="9196"/>
    <n v="839"/>
    <n v="836"/>
    <x v="21"/>
    <x v="9"/>
  </r>
  <r>
    <x v="1"/>
    <s v="-"/>
    <x v="21"/>
    <x v="0"/>
    <s v="19"/>
    <s v="154"/>
    <s v=""/>
    <s v=""/>
    <n v="6005"/>
    <s v="Postage"/>
    <n v="7300"/>
    <n v="0"/>
    <n v="7300"/>
    <n v="0"/>
    <n v="0"/>
    <n v="7300"/>
    <n v="0"/>
    <x v="21"/>
    <x v="9"/>
  </r>
  <r>
    <x v="1"/>
    <s v="-"/>
    <x v="21"/>
    <x v="0"/>
    <s v="19"/>
    <s v="154"/>
    <s v=""/>
    <s v=""/>
    <n v="6020"/>
    <s v="Office Equipment"/>
    <n v="750"/>
    <n v="0"/>
    <n v="750"/>
    <n v="0"/>
    <n v="0"/>
    <n v="750"/>
    <n v="0"/>
    <x v="21"/>
    <x v="9"/>
  </r>
  <r>
    <x v="1"/>
    <s v="-"/>
    <x v="21"/>
    <x v="0"/>
    <s v="19"/>
    <s v="154"/>
    <s v=""/>
    <s v=""/>
    <n v="6025"/>
    <s v="Furnishings"/>
    <n v="1800"/>
    <n v="0"/>
    <n v="1800"/>
    <n v="1030"/>
    <n v="85.97"/>
    <n v="684.03"/>
    <n v="0"/>
    <x v="21"/>
    <x v="9"/>
  </r>
  <r>
    <x v="1"/>
    <s v="-"/>
    <x v="21"/>
    <x v="0"/>
    <s v="19"/>
    <s v="154"/>
    <s v=""/>
    <s v=""/>
    <n v="6200"/>
    <s v="Medical Fees And Supplies"/>
    <n v="600"/>
    <n v="0"/>
    <n v="600"/>
    <n v="0"/>
    <n v="0"/>
    <n v="600"/>
    <n v="0"/>
    <x v="21"/>
    <x v="9"/>
  </r>
  <r>
    <x v="1"/>
    <s v="-"/>
    <x v="21"/>
    <x v="0"/>
    <s v="19"/>
    <s v="154"/>
    <s v=""/>
    <s v=""/>
    <n v="6202"/>
    <s v="Printing/Copying/Paper Mgt"/>
    <n v="13902"/>
    <n v="0"/>
    <n v="13902"/>
    <n v="271"/>
    <n v="1369"/>
    <n v="12262"/>
    <n v="0"/>
    <x v="21"/>
    <x v="9"/>
  </r>
  <r>
    <x v="1"/>
    <s v="-"/>
    <x v="21"/>
    <x v="0"/>
    <s v="19"/>
    <s v="154"/>
    <s v=""/>
    <s v=""/>
    <n v="6203"/>
    <s v="Dues/Subscriptions"/>
    <n v="1100"/>
    <n v="0"/>
    <n v="1100"/>
    <n v="600"/>
    <n v="525"/>
    <n v="-25"/>
    <n v="175"/>
    <x v="21"/>
    <x v="9"/>
  </r>
  <r>
    <x v="1"/>
    <s v="-"/>
    <x v="21"/>
    <x v="0"/>
    <s v="19"/>
    <s v="154"/>
    <s v=""/>
    <s v=""/>
    <n v="6204"/>
    <s v="Books"/>
    <n v="3000"/>
    <n v="0"/>
    <n v="3000"/>
    <n v="525"/>
    <n v="0"/>
    <n v="2475"/>
    <n v="0"/>
    <x v="21"/>
    <x v="9"/>
  </r>
  <r>
    <x v="1"/>
    <s v="-"/>
    <x v="21"/>
    <x v="0"/>
    <s v="19"/>
    <s v="154"/>
    <s v=""/>
    <s v=""/>
    <n v="6208"/>
    <s v="Special Supplies"/>
    <n v="500"/>
    <n v="0"/>
    <n v="500"/>
    <n v="0"/>
    <n v="55.25"/>
    <n v="444.75"/>
    <n v="55.25"/>
    <x v="21"/>
    <x v="9"/>
  </r>
  <r>
    <x v="1"/>
    <s v="-"/>
    <x v="21"/>
    <x v="0"/>
    <s v="19"/>
    <s v="154"/>
    <s v=""/>
    <s v=""/>
    <n v="6210"/>
    <s v="Small Tools and Equipment"/>
    <n v="300"/>
    <n v="0"/>
    <n v="300"/>
    <n v="0"/>
    <n v="0"/>
    <n v="300"/>
    <n v="0"/>
    <x v="21"/>
    <x v="9"/>
  </r>
  <r>
    <x v="1"/>
    <s v="-"/>
    <x v="21"/>
    <x v="0"/>
    <s v="19"/>
    <s v="154"/>
    <s v=""/>
    <s v=""/>
    <n v="6214"/>
    <s v="Clothing And Uniforms"/>
    <n v="425"/>
    <n v="0"/>
    <n v="425"/>
    <n v="0"/>
    <n v="0"/>
    <n v="425"/>
    <n v="0"/>
    <x v="21"/>
    <x v="9"/>
  </r>
  <r>
    <x v="1"/>
    <s v="-"/>
    <x v="21"/>
    <x v="0"/>
    <s v="19"/>
    <s v="154"/>
    <s v=""/>
    <s v=""/>
    <n v="6350"/>
    <s v="Legal Notice &amp; Advertising"/>
    <n v="800"/>
    <n v="0"/>
    <n v="800"/>
    <n v="0"/>
    <n v="0"/>
    <n v="800"/>
    <n v="0"/>
    <x v="21"/>
    <x v="9"/>
  </r>
  <r>
    <x v="1"/>
    <s v="-"/>
    <x v="21"/>
    <x v="0"/>
    <s v="19"/>
    <s v="154"/>
    <s v=""/>
    <s v=""/>
    <s v="6400_125"/>
    <s v="Utilities Telecommunications"/>
    <n v="3200"/>
    <n v="0"/>
    <n v="3200"/>
    <n v="0"/>
    <n v="1890.27"/>
    <n v="1309.73"/>
    <n v="170.16"/>
    <x v="21"/>
    <x v="9"/>
  </r>
  <r>
    <x v="1"/>
    <s v="-"/>
    <x v="21"/>
    <x v="0"/>
    <s v="19"/>
    <s v="154"/>
    <s v=""/>
    <s v=""/>
    <s v="6400_127"/>
    <s v="Utilities Cellular Communications"/>
    <n v="7300"/>
    <n v="0"/>
    <n v="7300"/>
    <n v="0"/>
    <n v="3224.43"/>
    <n v="4075.57"/>
    <n v="0"/>
    <x v="21"/>
    <x v="9"/>
  </r>
  <r>
    <x v="1"/>
    <s v="-"/>
    <x v="21"/>
    <x v="0"/>
    <s v="19"/>
    <s v="154"/>
    <s v=""/>
    <s v=""/>
    <s v="6500_118"/>
    <s v="Professional and Consultant Services Contractual Services"/>
    <n v="5000"/>
    <n v="0"/>
    <n v="5000"/>
    <n v="0"/>
    <n v="0"/>
    <n v="5000"/>
    <n v="0"/>
    <x v="21"/>
    <x v="9"/>
  </r>
  <r>
    <x v="1"/>
    <s v="-"/>
    <x v="21"/>
    <x v="0"/>
    <s v="19"/>
    <s v="154"/>
    <s v=""/>
    <s v=""/>
    <s v="6700_105"/>
    <s v="Travel &amp; Training Special Training"/>
    <n v="6500"/>
    <n v="0"/>
    <n v="6500"/>
    <n v="2000"/>
    <n v="2109.5"/>
    <n v="2390.5"/>
    <n v="0"/>
    <x v="21"/>
    <x v="9"/>
  </r>
  <r>
    <x v="1"/>
    <s v="-"/>
    <x v="21"/>
    <x v="0"/>
    <s v="19"/>
    <s v="154"/>
    <s v=""/>
    <s v=""/>
    <s v="6700_110"/>
    <s v="Travel &amp; Training Travel Expense"/>
    <n v="3000"/>
    <n v="0"/>
    <n v="3000"/>
    <n v="0"/>
    <n v="1747.6"/>
    <n v="1252.4000000000001"/>
    <n v="335.5"/>
    <x v="21"/>
    <x v="9"/>
  </r>
  <r>
    <x v="1"/>
    <s v="-"/>
    <x v="21"/>
    <x v="0"/>
    <s v="19"/>
    <s v="154"/>
    <s v=""/>
    <s v=""/>
    <s v="6700_115"/>
    <s v="Travel &amp; Training Mileage"/>
    <n v="600"/>
    <n v="0"/>
    <n v="600"/>
    <n v="0"/>
    <n v="343.21"/>
    <n v="256.79000000000002"/>
    <n v="49.99"/>
    <x v="21"/>
    <x v="9"/>
  </r>
  <r>
    <x v="1"/>
    <s v="-"/>
    <x v="21"/>
    <x v="0"/>
    <s v="19"/>
    <s v="154"/>
    <s v=""/>
    <s v=""/>
    <n v="7000"/>
    <s v="Bad Debt Expense"/>
    <n v="0"/>
    <n v="0"/>
    <n v="0"/>
    <n v="0"/>
    <n v="0"/>
    <n v="0"/>
    <n v="0"/>
    <x v="21"/>
    <x v="9"/>
  </r>
  <r>
    <x v="1"/>
    <s v="-"/>
    <x v="99"/>
    <x v="0"/>
    <s v="19"/>
    <s v="155"/>
    <s v=""/>
    <s v=""/>
    <s v="5400_120"/>
    <s v="Employee Benefits Workers Compensation"/>
    <n v="1995"/>
    <n v="0"/>
    <n v="1995"/>
    <n v="0"/>
    <n v="1826"/>
    <n v="169"/>
    <n v="166"/>
    <x v="99"/>
    <x v="9"/>
  </r>
  <r>
    <x v="1"/>
    <s v="-"/>
    <x v="99"/>
    <x v="0"/>
    <s v="19"/>
    <s v="155"/>
    <s v=""/>
    <s v=""/>
    <s v="7450_235"/>
    <s v="Debt Service Interest COPS"/>
    <n v="0"/>
    <n v="0"/>
    <n v="0"/>
    <n v="0"/>
    <n v="12599.81"/>
    <n v="-12599.81"/>
    <n v="12599.81"/>
    <x v="99"/>
    <x v="9"/>
  </r>
  <r>
    <x v="1"/>
    <s v="-"/>
    <x v="22"/>
    <x v="0"/>
    <s v="20"/>
    <s v="000"/>
    <s v=""/>
    <s v=""/>
    <s v="5000_100"/>
    <s v="Salaries and Wages Regular, Full Time"/>
    <n v="682460"/>
    <n v="6757"/>
    <n v="689217"/>
    <n v="0"/>
    <n v="553527.07999999996"/>
    <n v="135689.92000000001"/>
    <n v="53098.5"/>
    <x v="22"/>
    <x v="10"/>
  </r>
  <r>
    <x v="1"/>
    <s v="-"/>
    <x v="22"/>
    <x v="0"/>
    <s v="20"/>
    <s v="000"/>
    <s v=""/>
    <s v=""/>
    <s v="5000_115"/>
    <s v="Salaries and Wages Seasonal/Temporary"/>
    <n v="5000"/>
    <n v="0"/>
    <n v="5000"/>
    <n v="0"/>
    <n v="0"/>
    <n v="5000"/>
    <n v="0"/>
    <x v="22"/>
    <x v="10"/>
  </r>
  <r>
    <x v="1"/>
    <s v="-"/>
    <x v="22"/>
    <x v="0"/>
    <s v="20"/>
    <s v="000"/>
    <s v=""/>
    <s v=""/>
    <s v="5000_900"/>
    <s v="Salaries and Wages Attrition/reorganization"/>
    <n v="-12500"/>
    <n v="0"/>
    <n v="-12500"/>
    <n v="0"/>
    <n v="0"/>
    <n v="-12500"/>
    <n v="0"/>
    <x v="22"/>
    <x v="10"/>
  </r>
  <r>
    <x v="1"/>
    <s v="-"/>
    <x v="22"/>
    <x v="0"/>
    <s v="20"/>
    <s v="000"/>
    <s v=""/>
    <s v=""/>
    <n v="5100"/>
    <s v="Overtime"/>
    <n v="500"/>
    <n v="0"/>
    <n v="500"/>
    <n v="0"/>
    <n v="184.15"/>
    <n v="315.85000000000002"/>
    <n v="0.01"/>
    <x v="22"/>
    <x v="10"/>
  </r>
  <r>
    <x v="1"/>
    <s v="-"/>
    <x v="22"/>
    <x v="0"/>
    <s v="20"/>
    <s v="000"/>
    <s v=""/>
    <s v=""/>
    <s v="5200_115"/>
    <s v="Other Personal Service Other Compensation"/>
    <n v="2100"/>
    <n v="0"/>
    <n v="2100"/>
    <n v="0"/>
    <n v="1000"/>
    <n v="1100"/>
    <n v="0"/>
    <x v="22"/>
    <x v="10"/>
  </r>
  <r>
    <x v="1"/>
    <s v="-"/>
    <x v="22"/>
    <x v="0"/>
    <s v="20"/>
    <s v="000"/>
    <s v=""/>
    <s v=""/>
    <s v="5200_116"/>
    <s v="Other Personal Service Longevity Pay"/>
    <n v="2490"/>
    <n v="0"/>
    <n v="2490"/>
    <n v="0"/>
    <n v="4241.8"/>
    <n v="-1751.8"/>
    <n v="2125"/>
    <x v="22"/>
    <x v="10"/>
  </r>
  <r>
    <x v="1"/>
    <s v="-"/>
    <x v="22"/>
    <x v="0"/>
    <s v="20"/>
    <s v="000"/>
    <s v=""/>
    <s v=""/>
    <s v="5200_130"/>
    <s v="Other Personal Service Allowance Taxable"/>
    <n v="20000"/>
    <n v="0"/>
    <n v="20000"/>
    <n v="0"/>
    <n v="17898.14"/>
    <n v="2101.86"/>
    <n v="1555"/>
    <x v="22"/>
    <x v="10"/>
  </r>
  <r>
    <x v="1"/>
    <s v="-"/>
    <x v="22"/>
    <x v="0"/>
    <s v="20"/>
    <s v="000"/>
    <s v=""/>
    <s v=""/>
    <s v="5400_100"/>
    <s v="Employee Benefits FICA"/>
    <n v="54071"/>
    <n v="535"/>
    <n v="54606"/>
    <n v="0"/>
    <n v="42035.8"/>
    <n v="12570.2"/>
    <n v="4150.34"/>
    <x v="22"/>
    <x v="10"/>
  </r>
  <r>
    <x v="1"/>
    <s v="-"/>
    <x v="22"/>
    <x v="0"/>
    <s v="20"/>
    <s v="000"/>
    <s v=""/>
    <s v=""/>
    <s v="5400_115"/>
    <s v="Employee Benefits Retirement B"/>
    <n v="77373"/>
    <n v="0"/>
    <n v="77373"/>
    <n v="0"/>
    <n v="70928"/>
    <n v="6445"/>
    <n v="6448"/>
    <x v="22"/>
    <x v="10"/>
  </r>
  <r>
    <x v="1"/>
    <s v="-"/>
    <x v="22"/>
    <x v="0"/>
    <s v="20"/>
    <s v="000"/>
    <s v=""/>
    <s v=""/>
    <s v="5400_120"/>
    <s v="Employee Benefits Workers Compensation"/>
    <n v="27994"/>
    <n v="0"/>
    <n v="27994"/>
    <n v="0"/>
    <n v="25652"/>
    <n v="2342"/>
    <n v="2332"/>
    <x v="22"/>
    <x v="10"/>
  </r>
  <r>
    <x v="1"/>
    <s v="-"/>
    <x v="22"/>
    <x v="0"/>
    <s v="20"/>
    <s v="000"/>
    <s v=""/>
    <s v=""/>
    <s v="5400_125"/>
    <s v="Employee Benefits Health Insurance"/>
    <n v="174277"/>
    <n v="0"/>
    <n v="174277"/>
    <n v="0"/>
    <n v="159753"/>
    <n v="14524"/>
    <n v="14523"/>
    <x v="22"/>
    <x v="10"/>
  </r>
  <r>
    <x v="1"/>
    <s v="-"/>
    <x v="22"/>
    <x v="0"/>
    <s v="20"/>
    <s v="000"/>
    <s v=""/>
    <s v=""/>
    <s v="5400_130"/>
    <s v="Employee Benefits Dental Insurance"/>
    <n v="9386"/>
    <n v="0"/>
    <n v="9386"/>
    <n v="0"/>
    <n v="8602"/>
    <n v="784"/>
    <n v="782"/>
    <x v="22"/>
    <x v="10"/>
  </r>
  <r>
    <x v="1"/>
    <s v="-"/>
    <x v="22"/>
    <x v="0"/>
    <s v="20"/>
    <s v="000"/>
    <s v=""/>
    <s v=""/>
    <s v="5400_135"/>
    <s v="Employee Benefits Life Insurance"/>
    <n v="1311"/>
    <n v="0"/>
    <n v="1311"/>
    <n v="0"/>
    <n v="1199"/>
    <n v="112"/>
    <n v="109"/>
    <x v="22"/>
    <x v="10"/>
  </r>
  <r>
    <x v="1"/>
    <s v="-"/>
    <x v="22"/>
    <x v="0"/>
    <s v="20"/>
    <s v="000"/>
    <s v=""/>
    <s v=""/>
    <n v="6000"/>
    <s v="Office Supplies"/>
    <n v="3600"/>
    <n v="0"/>
    <n v="3600"/>
    <n v="382.99"/>
    <n v="781"/>
    <n v="2436.0100000000002"/>
    <n v="0"/>
    <x v="22"/>
    <x v="10"/>
  </r>
  <r>
    <x v="1"/>
    <s v="-"/>
    <x v="22"/>
    <x v="0"/>
    <s v="20"/>
    <s v="000"/>
    <s v=""/>
    <s v=""/>
    <n v="6005"/>
    <s v="Postage"/>
    <n v="4500"/>
    <n v="0"/>
    <n v="4500"/>
    <n v="0"/>
    <n v="3569.75"/>
    <n v="930.25"/>
    <n v="110.03"/>
    <x v="22"/>
    <x v="10"/>
  </r>
  <r>
    <x v="1"/>
    <s v="-"/>
    <x v="22"/>
    <x v="0"/>
    <s v="20"/>
    <s v="000"/>
    <s v=""/>
    <s v=""/>
    <n v="6200"/>
    <s v="Medical Fees And Supplies"/>
    <n v="225"/>
    <n v="0"/>
    <n v="225"/>
    <n v="0"/>
    <n v="0"/>
    <n v="225"/>
    <n v="0"/>
    <x v="22"/>
    <x v="10"/>
  </r>
  <r>
    <x v="1"/>
    <s v="-"/>
    <x v="22"/>
    <x v="0"/>
    <s v="20"/>
    <s v="000"/>
    <s v=""/>
    <s v=""/>
    <n v="6202"/>
    <s v="Printing/Copying/Paper Mgt"/>
    <n v="4000"/>
    <n v="0"/>
    <n v="4000"/>
    <n v="2042.81"/>
    <n v="2017.9"/>
    <n v="-60.71"/>
    <n v="0"/>
    <x v="22"/>
    <x v="10"/>
  </r>
  <r>
    <x v="1"/>
    <s v="-"/>
    <x v="22"/>
    <x v="0"/>
    <s v="20"/>
    <s v="000"/>
    <s v=""/>
    <s v=""/>
    <n v="6203"/>
    <s v="Dues/Subscriptions"/>
    <n v="400"/>
    <n v="0"/>
    <n v="400"/>
    <n v="0"/>
    <n v="75"/>
    <n v="325"/>
    <n v="0"/>
    <x v="22"/>
    <x v="10"/>
  </r>
  <r>
    <x v="1"/>
    <s v="-"/>
    <x v="22"/>
    <x v="0"/>
    <s v="20"/>
    <s v="000"/>
    <s v=""/>
    <s v=""/>
    <n v="6210"/>
    <s v="Small Tools and Equipment"/>
    <n v="3000"/>
    <n v="0"/>
    <n v="3000"/>
    <n v="115.69"/>
    <n v="385.3"/>
    <n v="2499.0100000000002"/>
    <n v="0"/>
    <x v="22"/>
    <x v="10"/>
  </r>
  <r>
    <x v="1"/>
    <s v="-"/>
    <x v="22"/>
    <x v="0"/>
    <s v="20"/>
    <s v="000"/>
    <s v=""/>
    <s v=""/>
    <n v="6214"/>
    <s v="Clothing And Uniforms"/>
    <n v="3500"/>
    <n v="0"/>
    <n v="3500"/>
    <n v="0"/>
    <n v="1331.86"/>
    <n v="2168.14"/>
    <n v="0"/>
    <x v="22"/>
    <x v="10"/>
  </r>
  <r>
    <x v="1"/>
    <s v="-"/>
    <x v="22"/>
    <x v="0"/>
    <s v="20"/>
    <s v="000"/>
    <s v=""/>
    <s v=""/>
    <s v="6300_100"/>
    <s v="Repair &amp; Maintenance Equipment  Parts"/>
    <n v="600"/>
    <n v="0"/>
    <n v="600"/>
    <n v="0"/>
    <n v="0"/>
    <n v="600"/>
    <n v="0"/>
    <x v="22"/>
    <x v="10"/>
  </r>
  <r>
    <x v="1"/>
    <s v="-"/>
    <x v="22"/>
    <x v="0"/>
    <s v="20"/>
    <s v="000"/>
    <s v=""/>
    <s v=""/>
    <n v="6350"/>
    <s v="Legal Notice &amp; Advertising"/>
    <n v="500"/>
    <n v="0"/>
    <n v="500"/>
    <n v="500"/>
    <n v="0"/>
    <n v="0"/>
    <n v="0"/>
    <x v="22"/>
    <x v="10"/>
  </r>
  <r>
    <x v="1"/>
    <s v="-"/>
    <x v="22"/>
    <x v="0"/>
    <s v="20"/>
    <s v="000"/>
    <s v=""/>
    <s v=""/>
    <s v="6400_120"/>
    <s v="Utilities Rubbish Removal"/>
    <n v="2200"/>
    <n v="0"/>
    <n v="2200"/>
    <n v="610"/>
    <n v="0"/>
    <n v="1590"/>
    <n v="0"/>
    <x v="22"/>
    <x v="10"/>
  </r>
  <r>
    <x v="1"/>
    <s v="-"/>
    <x v="22"/>
    <x v="0"/>
    <s v="20"/>
    <s v="000"/>
    <s v=""/>
    <s v=""/>
    <s v="6400_125"/>
    <s v="Utilities Telecommunications"/>
    <n v="7000"/>
    <n v="0"/>
    <n v="7000"/>
    <n v="0"/>
    <n v="6058.33"/>
    <n v="941.67"/>
    <n v="547.41999999999996"/>
    <x v="22"/>
    <x v="10"/>
  </r>
  <r>
    <x v="1"/>
    <s v="-"/>
    <x v="22"/>
    <x v="0"/>
    <s v="20"/>
    <s v="000"/>
    <s v=""/>
    <s v=""/>
    <s v="6400_127"/>
    <s v="Utilities Cellular Communications"/>
    <n v="5300"/>
    <n v="0"/>
    <n v="5300"/>
    <n v="0"/>
    <n v="5088.4799999999996"/>
    <n v="211.52"/>
    <n v="0"/>
    <x v="22"/>
    <x v="10"/>
  </r>
  <r>
    <x v="1"/>
    <s v="-"/>
    <x v="22"/>
    <x v="0"/>
    <s v="20"/>
    <s v="000"/>
    <s v=""/>
    <s v=""/>
    <s v="6500_118"/>
    <s v="Professional and Consultant Services Contractual Services"/>
    <n v="34600"/>
    <n v="0"/>
    <n v="34600"/>
    <n v="5592.37"/>
    <n v="27807.63"/>
    <n v="1200"/>
    <n v="9403.7900000000009"/>
    <x v="22"/>
    <x v="10"/>
  </r>
  <r>
    <x v="1"/>
    <s v="-"/>
    <x v="22"/>
    <x v="0"/>
    <s v="20"/>
    <s v="000"/>
    <s v=""/>
    <s v=""/>
    <s v="6500_133"/>
    <s v="Professional and Consultant Services Board Of Health Expense"/>
    <n v="6000"/>
    <n v="0"/>
    <n v="6000"/>
    <n v="2500"/>
    <n v="1200"/>
    <n v="2300"/>
    <n v="1200"/>
    <x v="22"/>
    <x v="10"/>
  </r>
  <r>
    <x v="1"/>
    <s v="-"/>
    <x v="22"/>
    <x v="0"/>
    <s v="20"/>
    <s v="000"/>
    <s v=""/>
    <s v=""/>
    <s v="6500_139"/>
    <s v="Professional and Consultant Services Relocation Clearing"/>
    <n v="2000"/>
    <n v="0"/>
    <n v="2000"/>
    <n v="0"/>
    <n v="0"/>
    <n v="2000"/>
    <n v="0"/>
    <x v="22"/>
    <x v="10"/>
  </r>
  <r>
    <x v="1"/>
    <s v="-"/>
    <x v="22"/>
    <x v="0"/>
    <s v="20"/>
    <s v="000"/>
    <s v=""/>
    <s v=""/>
    <s v="6700_100"/>
    <s v="Travel &amp; Training Education"/>
    <n v="3000"/>
    <n v="0"/>
    <n v="3000"/>
    <n v="0"/>
    <n v="2842.84"/>
    <n v="157.16"/>
    <n v="1600"/>
    <x v="22"/>
    <x v="10"/>
  </r>
  <r>
    <x v="1"/>
    <s v="-"/>
    <x v="22"/>
    <x v="0"/>
    <s v="20"/>
    <s v="000"/>
    <s v=""/>
    <s v=""/>
    <s v="6700_110"/>
    <s v="Travel &amp; Training Travel Expense"/>
    <n v="9000"/>
    <n v="0"/>
    <n v="9000"/>
    <n v="0"/>
    <n v="6337.55"/>
    <n v="2662.45"/>
    <n v="332.74"/>
    <x v="22"/>
    <x v="10"/>
  </r>
  <r>
    <x v="1"/>
    <s v="-"/>
    <x v="22"/>
    <x v="0"/>
    <s v="20"/>
    <s v="000"/>
    <s v=""/>
    <s v=""/>
    <n v="7000"/>
    <s v="Bad Debt Expense"/>
    <n v="0"/>
    <n v="0"/>
    <n v="0"/>
    <n v="0"/>
    <n v="220"/>
    <n v="-220"/>
    <n v="0"/>
    <x v="22"/>
    <x v="10"/>
  </r>
  <r>
    <x v="1"/>
    <s v="-"/>
    <x v="22"/>
    <x v="0"/>
    <s v="20"/>
    <s v="000"/>
    <s v=""/>
    <s v=""/>
    <s v="7200_115"/>
    <s v="Capital Leases Equipment"/>
    <n v="275"/>
    <n v="0"/>
    <n v="275"/>
    <n v="14.97"/>
    <n v="195.3"/>
    <n v="64.73"/>
    <n v="14.97"/>
    <x v="22"/>
    <x v="10"/>
  </r>
  <r>
    <x v="1"/>
    <s v="-"/>
    <x v="22"/>
    <x v="0"/>
    <s v="20"/>
    <s v="000"/>
    <s v=""/>
    <s v=""/>
    <n v="7303"/>
    <s v="Regulatory and Bank Fees"/>
    <n v="0"/>
    <n v="0"/>
    <n v="0"/>
    <n v="0"/>
    <n v="0"/>
    <n v="0"/>
    <n v="0"/>
    <x v="22"/>
    <x v="10"/>
  </r>
  <r>
    <x v="1"/>
    <s v="-"/>
    <x v="23"/>
    <x v="0"/>
    <s v="21"/>
    <s v="060"/>
    <s v=""/>
    <s v=""/>
    <s v="5000_100"/>
    <s v="Salaries and Wages Regular, Full Time"/>
    <n v="1194847"/>
    <n v="-32170"/>
    <n v="1162677"/>
    <n v="0"/>
    <n v="1035273.53"/>
    <n v="127403.47"/>
    <n v="99194.13"/>
    <x v="23"/>
    <x v="11"/>
  </r>
  <r>
    <x v="1"/>
    <s v="-"/>
    <x v="23"/>
    <x v="0"/>
    <s v="21"/>
    <s v="060"/>
    <s v=""/>
    <s v=""/>
    <s v="5000_115"/>
    <s v="Salaries and Wages Seasonal/Temporary"/>
    <n v="12500"/>
    <n v="43500"/>
    <n v="56000"/>
    <n v="0"/>
    <n v="50579.18"/>
    <n v="5420.82"/>
    <n v="3294.62"/>
    <x v="23"/>
    <x v="11"/>
  </r>
  <r>
    <x v="1"/>
    <s v="-"/>
    <x v="23"/>
    <x v="0"/>
    <s v="21"/>
    <s v="060"/>
    <s v=""/>
    <s v=""/>
    <s v="5000_900"/>
    <s v="Salaries and Wages Attrition/reorganization"/>
    <n v="-45000"/>
    <n v="0"/>
    <n v="-45000"/>
    <n v="0"/>
    <n v="0"/>
    <n v="-45000"/>
    <n v="0"/>
    <x v="23"/>
    <x v="11"/>
  </r>
  <r>
    <x v="1"/>
    <s v="-"/>
    <x v="23"/>
    <x v="0"/>
    <s v="21"/>
    <s v="060"/>
    <s v=""/>
    <s v=""/>
    <n v="5100"/>
    <s v="Overtime"/>
    <n v="5000"/>
    <n v="0"/>
    <n v="5000"/>
    <n v="0"/>
    <n v="4503.57"/>
    <n v="496.43"/>
    <n v="421.26"/>
    <x v="23"/>
    <x v="11"/>
  </r>
  <r>
    <x v="1"/>
    <s v="-"/>
    <x v="23"/>
    <x v="0"/>
    <s v="21"/>
    <s v="060"/>
    <s v=""/>
    <s v=""/>
    <s v="5200_115"/>
    <s v="Other Personal Service Other Compensation"/>
    <n v="9000"/>
    <n v="0"/>
    <n v="9000"/>
    <n v="0"/>
    <n v="9899.2800000000007"/>
    <n v="-899.28"/>
    <n v="326.64999999999998"/>
    <x v="23"/>
    <x v="11"/>
  </r>
  <r>
    <x v="1"/>
    <s v="-"/>
    <x v="23"/>
    <x v="0"/>
    <s v="21"/>
    <s v="060"/>
    <s v=""/>
    <s v=""/>
    <s v="5200_116"/>
    <s v="Other Personal Service Longevity Pay"/>
    <n v="9230"/>
    <n v="0"/>
    <n v="9230"/>
    <n v="0"/>
    <n v="6588.52"/>
    <n v="2641.48"/>
    <n v="2289.31"/>
    <x v="23"/>
    <x v="11"/>
  </r>
  <r>
    <x v="1"/>
    <s v="-"/>
    <x v="23"/>
    <x v="0"/>
    <s v="21"/>
    <s v="060"/>
    <s v=""/>
    <s v=""/>
    <s v="5200_120"/>
    <s v="Other Personal Service Shift Differential"/>
    <n v="12000"/>
    <n v="0"/>
    <n v="12000"/>
    <n v="0"/>
    <n v="11497.57"/>
    <n v="502.43"/>
    <n v="1406.07"/>
    <x v="23"/>
    <x v="11"/>
  </r>
  <r>
    <x v="1"/>
    <s v="-"/>
    <x v="23"/>
    <x v="0"/>
    <s v="21"/>
    <s v="060"/>
    <s v=""/>
    <s v=""/>
    <s v="5200_130"/>
    <s v="Other Personal Service Allowance Taxable"/>
    <n v="8700"/>
    <n v="0"/>
    <n v="8700"/>
    <n v="0"/>
    <n v="7422.58"/>
    <n v="1277.42"/>
    <n v="96.15"/>
    <x v="23"/>
    <x v="11"/>
  </r>
  <r>
    <x v="1"/>
    <s v="-"/>
    <x v="23"/>
    <x v="0"/>
    <s v="21"/>
    <s v="060"/>
    <s v=""/>
    <s v=""/>
    <s v="5400_100"/>
    <s v="Employee Benefits FICA"/>
    <n v="93186"/>
    <n v="923"/>
    <n v="94109"/>
    <n v="0"/>
    <n v="81396.899999999994"/>
    <n v="12712.1"/>
    <n v="7701.24"/>
    <x v="23"/>
    <x v="11"/>
  </r>
  <r>
    <x v="1"/>
    <s v="-"/>
    <x v="23"/>
    <x v="0"/>
    <s v="21"/>
    <s v="060"/>
    <s v=""/>
    <s v=""/>
    <s v="5400_115"/>
    <s v="Employee Benefits Retirement B"/>
    <n v="115045"/>
    <n v="0"/>
    <n v="115045"/>
    <n v="0"/>
    <n v="105457"/>
    <n v="9588"/>
    <n v="9587"/>
    <x v="23"/>
    <x v="11"/>
  </r>
  <r>
    <x v="1"/>
    <s v="-"/>
    <x v="23"/>
    <x v="0"/>
    <s v="21"/>
    <s v="060"/>
    <s v=""/>
    <s v=""/>
    <s v="5400_120"/>
    <s v="Employee Benefits Workers Compensation"/>
    <n v="49568"/>
    <n v="0"/>
    <n v="49568"/>
    <n v="0"/>
    <n v="45419"/>
    <n v="4149"/>
    <n v="4129"/>
    <x v="23"/>
    <x v="11"/>
  </r>
  <r>
    <x v="1"/>
    <s v="-"/>
    <x v="23"/>
    <x v="0"/>
    <s v="21"/>
    <s v="060"/>
    <s v=""/>
    <s v=""/>
    <s v="5400_125"/>
    <s v="Employee Benefits Health Insurance"/>
    <n v="308109"/>
    <n v="0"/>
    <n v="308109"/>
    <n v="0"/>
    <n v="282436"/>
    <n v="25673"/>
    <n v="25676"/>
    <x v="23"/>
    <x v="11"/>
  </r>
  <r>
    <x v="1"/>
    <s v="-"/>
    <x v="23"/>
    <x v="0"/>
    <s v="21"/>
    <s v="060"/>
    <s v=""/>
    <s v=""/>
    <s v="5400_130"/>
    <s v="Employee Benefits Dental Insurance"/>
    <n v="17743"/>
    <n v="0"/>
    <n v="17743"/>
    <n v="0"/>
    <n v="16269"/>
    <n v="1474"/>
    <n v="1479"/>
    <x v="23"/>
    <x v="11"/>
  </r>
  <r>
    <x v="1"/>
    <s v="-"/>
    <x v="23"/>
    <x v="0"/>
    <s v="21"/>
    <s v="060"/>
    <s v=""/>
    <s v=""/>
    <s v="5400_135"/>
    <s v="Employee Benefits Life Insurance"/>
    <n v="2730"/>
    <n v="0"/>
    <n v="2730"/>
    <n v="0"/>
    <n v="2508"/>
    <n v="222"/>
    <n v="228"/>
    <x v="23"/>
    <x v="11"/>
  </r>
  <r>
    <x v="1"/>
    <s v="-"/>
    <x v="23"/>
    <x v="0"/>
    <s v="21"/>
    <s v="060"/>
    <s v=""/>
    <s v=""/>
    <s v="5400_145"/>
    <s v="Employee Benefits Employee Parking"/>
    <n v="1000"/>
    <n v="0"/>
    <n v="1000"/>
    <n v="0"/>
    <n v="1300"/>
    <n v="-300"/>
    <n v="160"/>
    <x v="23"/>
    <x v="11"/>
  </r>
  <r>
    <x v="1"/>
    <s v="-"/>
    <x v="23"/>
    <x v="0"/>
    <s v="21"/>
    <s v="060"/>
    <s v=""/>
    <s v=""/>
    <n v="6000"/>
    <s v="Office Supplies"/>
    <n v="10000"/>
    <n v="0"/>
    <n v="10000"/>
    <n v="580.02"/>
    <n v="9432.64"/>
    <n v="-12.66"/>
    <n v="0"/>
    <x v="23"/>
    <x v="11"/>
  </r>
  <r>
    <x v="1"/>
    <s v="-"/>
    <x v="23"/>
    <x v="0"/>
    <s v="21"/>
    <s v="060"/>
    <s v=""/>
    <s v=""/>
    <n v="6005"/>
    <s v="Postage"/>
    <n v="3000"/>
    <n v="0"/>
    <n v="3000"/>
    <n v="0"/>
    <n v="2999.46"/>
    <n v="0.54"/>
    <n v="598.80999999999995"/>
    <x v="23"/>
    <x v="11"/>
  </r>
  <r>
    <x v="1"/>
    <s v="-"/>
    <x v="23"/>
    <x v="0"/>
    <s v="21"/>
    <s v="060"/>
    <s v=""/>
    <s v=""/>
    <n v="6200"/>
    <s v="Medical Fees And Supplies"/>
    <n v="500"/>
    <n v="500"/>
    <n v="1000"/>
    <n v="0"/>
    <n v="910"/>
    <n v="90"/>
    <n v="0"/>
    <x v="23"/>
    <x v="11"/>
  </r>
  <r>
    <x v="1"/>
    <s v="-"/>
    <x v="23"/>
    <x v="0"/>
    <s v="21"/>
    <s v="060"/>
    <s v=""/>
    <s v=""/>
    <n v="6202"/>
    <s v="Printing/Copying/Paper Mgt"/>
    <n v="5500"/>
    <n v="0"/>
    <n v="5500"/>
    <n v="0"/>
    <n v="3935.94"/>
    <n v="1564.06"/>
    <n v="2178.73"/>
    <x v="23"/>
    <x v="11"/>
  </r>
  <r>
    <x v="1"/>
    <s v="-"/>
    <x v="23"/>
    <x v="0"/>
    <s v="21"/>
    <s v="060"/>
    <s v=""/>
    <s v=""/>
    <n v="6203"/>
    <s v="Dues/Subscriptions"/>
    <n v="1500"/>
    <n v="0"/>
    <n v="1500"/>
    <n v="15"/>
    <n v="1358.07"/>
    <n v="126.93"/>
    <n v="119"/>
    <x v="23"/>
    <x v="11"/>
  </r>
  <r>
    <x v="1"/>
    <s v="-"/>
    <x v="23"/>
    <x v="0"/>
    <s v="21"/>
    <s v="060"/>
    <s v=""/>
    <s v=""/>
    <n v="6204"/>
    <s v="Books"/>
    <n v="185539"/>
    <n v="1000"/>
    <n v="186539"/>
    <n v="19991.61"/>
    <n v="155794.20000000001"/>
    <n v="10753.19"/>
    <n v="14581.71"/>
    <x v="23"/>
    <x v="11"/>
  </r>
  <r>
    <x v="1"/>
    <s v="-"/>
    <x v="23"/>
    <x v="0"/>
    <s v="21"/>
    <s v="060"/>
    <s v=""/>
    <s v=""/>
    <n v="6206"/>
    <s v="Custodian Supplies"/>
    <n v="1000"/>
    <n v="0"/>
    <n v="1000"/>
    <n v="43.23"/>
    <n v="623.09"/>
    <n v="333.68"/>
    <n v="161.11000000000001"/>
    <x v="23"/>
    <x v="11"/>
  </r>
  <r>
    <x v="1"/>
    <s v="-"/>
    <x v="23"/>
    <x v="0"/>
    <s v="21"/>
    <s v="060"/>
    <s v=""/>
    <s v=""/>
    <n v="6208"/>
    <s v="Special Supplies"/>
    <n v="1000"/>
    <n v="0"/>
    <n v="1000"/>
    <n v="0"/>
    <n v="1000"/>
    <n v="0"/>
    <n v="0"/>
    <x v="23"/>
    <x v="11"/>
  </r>
  <r>
    <x v="1"/>
    <s v="-"/>
    <x v="23"/>
    <x v="0"/>
    <s v="21"/>
    <s v="060"/>
    <s v=""/>
    <s v=""/>
    <s v="6300_140"/>
    <s v="Repair &amp; Maintenance Salt"/>
    <n v="500"/>
    <n v="-500"/>
    <n v="0"/>
    <n v="0"/>
    <n v="0"/>
    <n v="0"/>
    <n v="0"/>
    <x v="23"/>
    <x v="11"/>
  </r>
  <r>
    <x v="1"/>
    <s v="-"/>
    <x v="23"/>
    <x v="0"/>
    <s v="21"/>
    <s v="060"/>
    <s v=""/>
    <s v=""/>
    <s v="6300_170"/>
    <s v="Repair &amp; Maintenance Buildings"/>
    <n v="10000"/>
    <n v="0"/>
    <n v="10000"/>
    <n v="0"/>
    <n v="3390.5"/>
    <n v="6609.5"/>
    <n v="0"/>
    <x v="23"/>
    <x v="11"/>
  </r>
  <r>
    <x v="1"/>
    <s v="-"/>
    <x v="23"/>
    <x v="0"/>
    <s v="21"/>
    <s v="060"/>
    <s v=""/>
    <s v=""/>
    <n v="6350"/>
    <s v="Legal Notice &amp; Advertising"/>
    <n v="500"/>
    <n v="500"/>
    <n v="1000"/>
    <n v="200"/>
    <n v="800"/>
    <n v="0"/>
    <n v="320"/>
    <x v="23"/>
    <x v="11"/>
  </r>
  <r>
    <x v="1"/>
    <s v="-"/>
    <x v="23"/>
    <x v="0"/>
    <s v="21"/>
    <s v="060"/>
    <s v=""/>
    <s v=""/>
    <s v="6400_100"/>
    <s v="Utilities Electricity"/>
    <n v="56000"/>
    <n v="0"/>
    <n v="56000"/>
    <n v="0"/>
    <n v="49415.19"/>
    <n v="6584.81"/>
    <n v="0"/>
    <x v="23"/>
    <x v="11"/>
  </r>
  <r>
    <x v="1"/>
    <s v="-"/>
    <x v="23"/>
    <x v="0"/>
    <s v="21"/>
    <s v="060"/>
    <s v=""/>
    <s v=""/>
    <s v="6400_105"/>
    <s v="Utilities Gas"/>
    <n v="18800"/>
    <n v="0"/>
    <n v="18800"/>
    <n v="0"/>
    <n v="18522.11"/>
    <n v="277.89"/>
    <n v="1054.51"/>
    <x v="23"/>
    <x v="11"/>
  </r>
  <r>
    <x v="1"/>
    <s v="-"/>
    <x v="23"/>
    <x v="0"/>
    <s v="21"/>
    <s v="060"/>
    <s v=""/>
    <s v=""/>
    <s v="6400_115"/>
    <s v="Utilities Water/Wastewater"/>
    <n v="5700"/>
    <n v="0"/>
    <n v="5700"/>
    <n v="0"/>
    <n v="4271.22"/>
    <n v="1428.78"/>
    <n v="0"/>
    <x v="23"/>
    <x v="11"/>
  </r>
  <r>
    <x v="1"/>
    <s v="-"/>
    <x v="23"/>
    <x v="0"/>
    <s v="21"/>
    <s v="060"/>
    <s v=""/>
    <s v=""/>
    <s v="6400_120"/>
    <s v="Utilities Rubbish Removal"/>
    <n v="6800"/>
    <n v="0"/>
    <n v="6800"/>
    <n v="0"/>
    <n v="6377.43"/>
    <n v="422.57"/>
    <n v="585.02"/>
    <x v="23"/>
    <x v="11"/>
  </r>
  <r>
    <x v="1"/>
    <s v="-"/>
    <x v="23"/>
    <x v="0"/>
    <s v="21"/>
    <s v="060"/>
    <s v=""/>
    <s v=""/>
    <s v="6400_125"/>
    <s v="Utilities Telecommunications"/>
    <n v="9400"/>
    <n v="0"/>
    <n v="9400"/>
    <n v="0"/>
    <n v="8487.74"/>
    <n v="912.26"/>
    <n v="770.55"/>
    <x v="23"/>
    <x v="11"/>
  </r>
  <r>
    <x v="1"/>
    <s v="-"/>
    <x v="23"/>
    <x v="0"/>
    <s v="21"/>
    <s v="060"/>
    <s v=""/>
    <s v=""/>
    <s v="6400_127"/>
    <s v="Utilities Cellular Communications"/>
    <n v="0"/>
    <n v="0"/>
    <n v="0"/>
    <n v="0"/>
    <n v="100.2"/>
    <n v="-100.2"/>
    <n v="0"/>
    <x v="23"/>
    <x v="11"/>
  </r>
  <r>
    <x v="1"/>
    <s v="-"/>
    <x v="23"/>
    <x v="0"/>
    <s v="21"/>
    <s v="060"/>
    <s v=""/>
    <s v=""/>
    <s v="6500_103"/>
    <s v="Professional and Consultant Services Security Contracts"/>
    <n v="61000"/>
    <n v="0"/>
    <n v="61000"/>
    <n v="6523.5"/>
    <n v="54476"/>
    <n v="0.5"/>
    <n v="9171.5"/>
    <x v="23"/>
    <x v="11"/>
  </r>
  <r>
    <x v="1"/>
    <s v="-"/>
    <x v="23"/>
    <x v="0"/>
    <s v="21"/>
    <s v="060"/>
    <s v=""/>
    <s v=""/>
    <s v="6500_117"/>
    <s v="Professional and Consultant Services Instructors and Lecturers"/>
    <n v="4000"/>
    <n v="0"/>
    <n v="4000"/>
    <n v="446.61"/>
    <n v="2291.21"/>
    <n v="1262.18"/>
    <n v="1376.95"/>
    <x v="23"/>
    <x v="11"/>
  </r>
  <r>
    <x v="1"/>
    <s v="-"/>
    <x v="23"/>
    <x v="0"/>
    <s v="21"/>
    <s v="060"/>
    <s v=""/>
    <s v=""/>
    <s v="6500_118"/>
    <s v="Professional and Consultant Services Contractual Services"/>
    <n v="5000"/>
    <n v="30000"/>
    <n v="35000"/>
    <n v="10045"/>
    <n v="24945"/>
    <n v="10"/>
    <n v="20020"/>
    <x v="23"/>
    <x v="11"/>
  </r>
  <r>
    <x v="1"/>
    <s v="-"/>
    <x v="23"/>
    <x v="0"/>
    <s v="21"/>
    <s v="060"/>
    <s v=""/>
    <s v=""/>
    <s v="6500_142"/>
    <s v="Professional and Consultant Services Marketing and Promotion"/>
    <n v="4000"/>
    <n v="0"/>
    <n v="4000"/>
    <n v="0"/>
    <n v="3938.32"/>
    <n v="61.68"/>
    <n v="0"/>
    <x v="23"/>
    <x v="11"/>
  </r>
  <r>
    <x v="1"/>
    <s v="-"/>
    <x v="23"/>
    <x v="0"/>
    <s v="21"/>
    <s v="060"/>
    <s v=""/>
    <s v=""/>
    <n v="6600"/>
    <s v="Maintenance Contracts"/>
    <n v="22500"/>
    <n v="0"/>
    <n v="22500"/>
    <n v="441.7"/>
    <n v="13248.7"/>
    <n v="8809.6"/>
    <n v="441.7"/>
    <x v="23"/>
    <x v="11"/>
  </r>
  <r>
    <x v="1"/>
    <s v="-"/>
    <x v="23"/>
    <x v="0"/>
    <s v="21"/>
    <s v="060"/>
    <s v=""/>
    <s v=""/>
    <s v="6700_100"/>
    <s v="Travel &amp; Training Education"/>
    <n v="3000"/>
    <n v="0"/>
    <n v="3000"/>
    <n v="0"/>
    <n v="2298.7199999999998"/>
    <n v="701.28"/>
    <n v="430.72"/>
    <x v="23"/>
    <x v="11"/>
  </r>
  <r>
    <x v="1"/>
    <s v="-"/>
    <x v="23"/>
    <x v="0"/>
    <s v="21"/>
    <s v="060"/>
    <s v=""/>
    <s v=""/>
    <s v="6700_110"/>
    <s v="Travel &amp; Training Travel Expense"/>
    <n v="800"/>
    <n v="0"/>
    <n v="800"/>
    <n v="0"/>
    <n v="152.11000000000001"/>
    <n v="647.89"/>
    <n v="0"/>
    <x v="23"/>
    <x v="11"/>
  </r>
  <r>
    <x v="1"/>
    <s v="-"/>
    <x v="23"/>
    <x v="0"/>
    <s v="21"/>
    <s v="060"/>
    <s v=""/>
    <s v=""/>
    <s v="7200_115"/>
    <s v="Capital Leases Equipment"/>
    <n v="6440"/>
    <n v="0"/>
    <n v="6440"/>
    <n v="216.8"/>
    <n v="4086.74"/>
    <n v="2136.46"/>
    <n v="216.8"/>
    <x v="23"/>
    <x v="11"/>
  </r>
  <r>
    <x v="1"/>
    <s v="-"/>
    <x v="23"/>
    <x v="0"/>
    <s v="21"/>
    <s v="060"/>
    <s v=""/>
    <s v=""/>
    <n v="8005"/>
    <s v="Vehicle/Equipment Repairs"/>
    <n v="100"/>
    <n v="0"/>
    <n v="100"/>
    <n v="0"/>
    <n v="0"/>
    <n v="100"/>
    <n v="0"/>
    <x v="23"/>
    <x v="11"/>
  </r>
  <r>
    <x v="1"/>
    <s v="-"/>
    <x v="24"/>
    <x v="0"/>
    <s v="23"/>
    <s v="000"/>
    <s v="000"/>
    <s v=""/>
    <s v="5000_100"/>
    <s v="Salaries and Wages Regular, Full Time"/>
    <n v="314042"/>
    <n v="3109"/>
    <n v="317151"/>
    <n v="0"/>
    <n v="275368.5"/>
    <n v="41782.5"/>
    <n v="26776.799999999999"/>
    <x v="24"/>
    <x v="12"/>
  </r>
  <r>
    <x v="1"/>
    <s v="-"/>
    <x v="24"/>
    <x v="0"/>
    <s v="23"/>
    <s v="000"/>
    <s v="000"/>
    <s v=""/>
    <s v="5000_115"/>
    <s v="Salaries and Wages Seasonal/Temporary"/>
    <n v="2000"/>
    <n v="-2000"/>
    <n v="0"/>
    <n v="0"/>
    <n v="0"/>
    <n v="0"/>
    <n v="0"/>
    <x v="24"/>
    <x v="12"/>
  </r>
  <r>
    <x v="1"/>
    <s v="-"/>
    <x v="24"/>
    <x v="0"/>
    <s v="23"/>
    <s v="000"/>
    <s v="000"/>
    <s v=""/>
    <s v="5000_900"/>
    <s v="Salaries and Wages Attrition/reorganization"/>
    <n v="-75000"/>
    <n v="0"/>
    <n v="-75000"/>
    <n v="0"/>
    <n v="0"/>
    <n v="-75000"/>
    <n v="0"/>
    <x v="24"/>
    <x v="12"/>
  </r>
  <r>
    <x v="1"/>
    <s v="-"/>
    <x v="24"/>
    <x v="0"/>
    <s v="23"/>
    <s v="000"/>
    <s v="000"/>
    <s v=""/>
    <n v="5100"/>
    <s v="Overtime"/>
    <n v="2500"/>
    <n v="0"/>
    <n v="2500"/>
    <n v="0"/>
    <n v="2040.55"/>
    <n v="459.45"/>
    <n v="375.35"/>
    <x v="24"/>
    <x v="12"/>
  </r>
  <r>
    <x v="1"/>
    <s v="-"/>
    <x v="24"/>
    <x v="0"/>
    <s v="23"/>
    <s v="000"/>
    <s v="000"/>
    <s v=""/>
    <s v="5200_115"/>
    <s v="Other Personal Service Other Compensation"/>
    <n v="2500"/>
    <n v="0"/>
    <n v="2500"/>
    <n v="0"/>
    <n v="2962.39"/>
    <n v="-462.39"/>
    <n v="300"/>
    <x v="24"/>
    <x v="12"/>
  </r>
  <r>
    <x v="1"/>
    <s v="-"/>
    <x v="24"/>
    <x v="0"/>
    <s v="23"/>
    <s v="000"/>
    <s v="000"/>
    <s v=""/>
    <s v="5200_116"/>
    <s v="Other Personal Service Longevity Pay"/>
    <n v="3000"/>
    <n v="0"/>
    <n v="3000"/>
    <n v="0"/>
    <n v="2123.87"/>
    <n v="876.13"/>
    <n v="0"/>
    <x v="24"/>
    <x v="12"/>
  </r>
  <r>
    <x v="1"/>
    <s v="-"/>
    <x v="24"/>
    <x v="0"/>
    <s v="23"/>
    <s v="000"/>
    <s v="000"/>
    <s v=""/>
    <s v="5200_120"/>
    <s v="Other Personal Service Shift Differential"/>
    <n v="500"/>
    <n v="0"/>
    <n v="500"/>
    <n v="0"/>
    <n v="43.38"/>
    <n v="456.62"/>
    <n v="0"/>
    <x v="24"/>
    <x v="12"/>
  </r>
  <r>
    <x v="1"/>
    <s v="-"/>
    <x v="24"/>
    <x v="0"/>
    <s v="23"/>
    <s v="000"/>
    <s v="000"/>
    <s v=""/>
    <s v="5200_130"/>
    <s v="Other Personal Service Allowance Taxable"/>
    <n v="2500"/>
    <n v="0"/>
    <n v="2500"/>
    <n v="0"/>
    <n v="2159.58"/>
    <n v="340.42"/>
    <n v="76.92"/>
    <x v="24"/>
    <x v="12"/>
  </r>
  <r>
    <x v="1"/>
    <s v="-"/>
    <x v="24"/>
    <x v="0"/>
    <s v="23"/>
    <s v="000"/>
    <s v="000"/>
    <s v=""/>
    <s v="5400_100"/>
    <s v="Employee Benefits FICA"/>
    <n v="19520"/>
    <n v="193"/>
    <n v="19713"/>
    <n v="0"/>
    <n v="20973.17"/>
    <n v="-1260.17"/>
    <n v="2025.87"/>
    <x v="24"/>
    <x v="12"/>
  </r>
  <r>
    <x v="1"/>
    <s v="-"/>
    <x v="24"/>
    <x v="0"/>
    <s v="23"/>
    <s v="000"/>
    <s v="000"/>
    <s v=""/>
    <s v="5400_115"/>
    <s v="Employee Benefits Retirement B"/>
    <n v="359540"/>
    <n v="0"/>
    <n v="359540"/>
    <n v="0"/>
    <n v="329582"/>
    <n v="29958"/>
    <n v="29962"/>
    <x v="24"/>
    <x v="12"/>
  </r>
  <r>
    <x v="1"/>
    <s v="-"/>
    <x v="24"/>
    <x v="0"/>
    <s v="23"/>
    <s v="000"/>
    <s v="000"/>
    <s v=""/>
    <s v="5400_120"/>
    <s v="Employee Benefits Workers Compensation"/>
    <n v="12131"/>
    <n v="0"/>
    <n v="12131"/>
    <n v="0"/>
    <n v="11121"/>
    <n v="1010"/>
    <n v="1011"/>
    <x v="24"/>
    <x v="12"/>
  </r>
  <r>
    <x v="1"/>
    <s v="-"/>
    <x v="24"/>
    <x v="0"/>
    <s v="23"/>
    <s v="000"/>
    <s v="000"/>
    <s v=""/>
    <s v="5400_125"/>
    <s v="Employee Benefits Health Insurance"/>
    <n v="641964"/>
    <n v="0"/>
    <n v="641964"/>
    <n v="0"/>
    <n v="588467"/>
    <n v="53497"/>
    <n v="53497"/>
    <x v="24"/>
    <x v="12"/>
  </r>
  <r>
    <x v="1"/>
    <s v="-"/>
    <x v="24"/>
    <x v="0"/>
    <s v="23"/>
    <s v="000"/>
    <s v="000"/>
    <s v=""/>
    <s v="5400_130"/>
    <s v="Employee Benefits Dental Insurance"/>
    <n v="37896"/>
    <n v="0"/>
    <n v="37896"/>
    <n v="0"/>
    <n v="34738"/>
    <n v="3158"/>
    <n v="3158"/>
    <x v="24"/>
    <x v="12"/>
  </r>
  <r>
    <x v="1"/>
    <s v="-"/>
    <x v="24"/>
    <x v="0"/>
    <s v="23"/>
    <s v="000"/>
    <s v="000"/>
    <s v=""/>
    <s v="5400_135"/>
    <s v="Employee Benefits Life Insurance"/>
    <n v="5471"/>
    <n v="0"/>
    <n v="5471"/>
    <n v="0"/>
    <n v="5016"/>
    <n v="455"/>
    <n v="456"/>
    <x v="24"/>
    <x v="12"/>
  </r>
  <r>
    <x v="1"/>
    <s v="-"/>
    <x v="24"/>
    <x v="0"/>
    <s v="23"/>
    <s v="000"/>
    <s v="000"/>
    <s v=""/>
    <n v="6000"/>
    <s v="Office Supplies"/>
    <n v="7000"/>
    <n v="-700"/>
    <n v="6300"/>
    <n v="1067.3800000000001"/>
    <n v="4852.62"/>
    <n v="380"/>
    <n v="120"/>
    <x v="24"/>
    <x v="12"/>
  </r>
  <r>
    <x v="1"/>
    <s v="-"/>
    <x v="24"/>
    <x v="0"/>
    <s v="23"/>
    <s v="000"/>
    <s v="000"/>
    <s v=""/>
    <n v="6005"/>
    <s v="Postage"/>
    <n v="1700"/>
    <n v="0"/>
    <n v="1700"/>
    <n v="0"/>
    <n v="985.37"/>
    <n v="714.63"/>
    <n v="197.05"/>
    <x v="24"/>
    <x v="12"/>
  </r>
  <r>
    <x v="1"/>
    <s v="-"/>
    <x v="24"/>
    <x v="0"/>
    <s v="23"/>
    <s v="000"/>
    <s v="000"/>
    <s v=""/>
    <n v="6010"/>
    <s v="Computer Equipment"/>
    <n v="0"/>
    <n v="0"/>
    <n v="0"/>
    <n v="0"/>
    <n v="0"/>
    <n v="0"/>
    <n v="0"/>
    <x v="24"/>
    <x v="12"/>
  </r>
  <r>
    <x v="1"/>
    <s v="-"/>
    <x v="24"/>
    <x v="0"/>
    <s v="23"/>
    <s v="000"/>
    <s v="000"/>
    <s v=""/>
    <n v="6200"/>
    <s v="Medical Fees And Supplies"/>
    <n v="1200"/>
    <n v="0"/>
    <n v="1200"/>
    <n v="0"/>
    <n v="745"/>
    <n v="455"/>
    <n v="195"/>
    <x v="24"/>
    <x v="12"/>
  </r>
  <r>
    <x v="1"/>
    <s v="-"/>
    <x v="24"/>
    <x v="0"/>
    <s v="23"/>
    <s v="000"/>
    <s v="000"/>
    <s v=""/>
    <n v="6202"/>
    <s v="Printing/Copying/Paper Mgt"/>
    <n v="4000"/>
    <n v="0"/>
    <n v="4000"/>
    <n v="80"/>
    <n v="4223.76"/>
    <n v="-303.76"/>
    <n v="0"/>
    <x v="24"/>
    <x v="12"/>
  </r>
  <r>
    <x v="1"/>
    <s v="-"/>
    <x v="24"/>
    <x v="0"/>
    <s v="23"/>
    <s v="000"/>
    <s v="000"/>
    <s v=""/>
    <n v="6203"/>
    <s v="Dues/Subscriptions"/>
    <n v="3000"/>
    <n v="0"/>
    <n v="3000"/>
    <n v="0"/>
    <n v="2269"/>
    <n v="731"/>
    <n v="510"/>
    <x v="24"/>
    <x v="12"/>
  </r>
  <r>
    <x v="1"/>
    <s v="-"/>
    <x v="24"/>
    <x v="0"/>
    <s v="23"/>
    <s v="000"/>
    <s v="000"/>
    <s v=""/>
    <n v="6208"/>
    <s v="Special Supplies"/>
    <n v="3000"/>
    <n v="700"/>
    <n v="3700"/>
    <n v="146.02000000000001"/>
    <n v="2997.65"/>
    <n v="556.33000000000004"/>
    <n v="1288.72"/>
    <x v="24"/>
    <x v="12"/>
  </r>
  <r>
    <x v="1"/>
    <s v="-"/>
    <x v="24"/>
    <x v="0"/>
    <s v="23"/>
    <s v="000"/>
    <s v="000"/>
    <s v=""/>
    <n v="6214"/>
    <s v="Clothing And Uniforms"/>
    <n v="1500"/>
    <n v="5500"/>
    <n v="7000"/>
    <n v="1000"/>
    <n v="408.94"/>
    <n v="5591.06"/>
    <n v="147"/>
    <x v="24"/>
    <x v="12"/>
  </r>
  <r>
    <x v="1"/>
    <s v="-"/>
    <x v="24"/>
    <x v="0"/>
    <s v="23"/>
    <s v="000"/>
    <s v="000"/>
    <s v=""/>
    <n v="6350"/>
    <s v="Legal Notice &amp; Advertising"/>
    <n v="0"/>
    <n v="0"/>
    <n v="0"/>
    <n v="0"/>
    <n v="0"/>
    <n v="0"/>
    <n v="0"/>
    <x v="24"/>
    <x v="12"/>
  </r>
  <r>
    <x v="1"/>
    <s v="-"/>
    <x v="24"/>
    <x v="0"/>
    <s v="23"/>
    <s v="000"/>
    <s v="000"/>
    <s v=""/>
    <s v="6400_125"/>
    <s v="Utilities Telecommunications"/>
    <n v="16000"/>
    <n v="0"/>
    <n v="16000"/>
    <n v="0"/>
    <n v="15223.83"/>
    <n v="776.17"/>
    <n v="1761.54"/>
    <x v="24"/>
    <x v="12"/>
  </r>
  <r>
    <x v="1"/>
    <s v="-"/>
    <x v="24"/>
    <x v="0"/>
    <s v="23"/>
    <s v="000"/>
    <s v="000"/>
    <s v=""/>
    <s v="6400_127"/>
    <s v="Utilities Cellular Communications"/>
    <n v="35000"/>
    <n v="0"/>
    <n v="35000"/>
    <n v="0"/>
    <n v="23633.06"/>
    <n v="11366.94"/>
    <n v="0"/>
    <x v="24"/>
    <x v="12"/>
  </r>
  <r>
    <x v="1"/>
    <s v="-"/>
    <x v="24"/>
    <x v="0"/>
    <s v="23"/>
    <s v="000"/>
    <s v="000"/>
    <s v=""/>
    <s v="6500_118"/>
    <s v="Professional and Consultant Services Contractual Services"/>
    <n v="10000"/>
    <n v="-3100"/>
    <n v="6900"/>
    <n v="0"/>
    <n v="3839"/>
    <n v="3061"/>
    <n v="0"/>
    <x v="24"/>
    <x v="12"/>
  </r>
  <r>
    <x v="1"/>
    <s v="-"/>
    <x v="24"/>
    <x v="0"/>
    <s v="23"/>
    <s v="000"/>
    <s v="000"/>
    <s v=""/>
    <s v="6530_100"/>
    <s v="Rentals Property"/>
    <n v="12500"/>
    <n v="-500"/>
    <n v="12000"/>
    <n v="0"/>
    <n v="8033.46"/>
    <n v="3966.54"/>
    <n v="0"/>
    <x v="24"/>
    <x v="12"/>
  </r>
  <r>
    <x v="1"/>
    <s v="-"/>
    <x v="24"/>
    <x v="0"/>
    <s v="23"/>
    <s v="000"/>
    <s v="000"/>
    <s v=""/>
    <s v="6700_105"/>
    <s v="Travel &amp; Training Special Training"/>
    <n v="25000"/>
    <n v="-2412"/>
    <n v="22588"/>
    <n v="1199"/>
    <n v="16677.59"/>
    <n v="4711.41"/>
    <n v="270"/>
    <x v="24"/>
    <x v="12"/>
  </r>
  <r>
    <x v="1"/>
    <s v="-"/>
    <x v="24"/>
    <x v="0"/>
    <s v="23"/>
    <s v="000"/>
    <s v="000"/>
    <s v=""/>
    <s v="6700_110"/>
    <s v="Travel &amp; Training Travel Expense"/>
    <n v="15000"/>
    <n v="4000"/>
    <n v="19000"/>
    <n v="0"/>
    <n v="18416.560000000001"/>
    <n v="583.44000000000005"/>
    <n v="2875.62"/>
    <x v="24"/>
    <x v="12"/>
  </r>
  <r>
    <x v="1"/>
    <s v="-"/>
    <x v="24"/>
    <x v="0"/>
    <s v="23"/>
    <s v="000"/>
    <s v="000"/>
    <s v=""/>
    <n v="7000"/>
    <s v="Bad Debt Expense"/>
    <n v="0"/>
    <n v="0"/>
    <n v="0"/>
    <n v="0"/>
    <n v="-33"/>
    <n v="33"/>
    <n v="0"/>
    <x v="24"/>
    <x v="12"/>
  </r>
  <r>
    <x v="1"/>
    <s v="-"/>
    <x v="24"/>
    <x v="0"/>
    <s v="23"/>
    <s v="000"/>
    <s v="000"/>
    <s v=""/>
    <s v="7200_100"/>
    <s v="Capital Leases Property"/>
    <n v="4600"/>
    <n v="500"/>
    <n v="5100"/>
    <n v="0"/>
    <n v="5025.4799999999996"/>
    <n v="74.52"/>
    <n v="0"/>
    <x v="24"/>
    <x v="12"/>
  </r>
  <r>
    <x v="1"/>
    <s v="-"/>
    <x v="24"/>
    <x v="0"/>
    <s v="23"/>
    <s v="000"/>
    <s v="000"/>
    <s v=""/>
    <s v="7200_115"/>
    <s v="Capital Leases Equipment"/>
    <n v="5000"/>
    <n v="0"/>
    <n v="5000"/>
    <n v="300.47000000000003"/>
    <n v="3459.68"/>
    <n v="1239.8499999999999"/>
    <n v="300.47000000000003"/>
    <x v="24"/>
    <x v="12"/>
  </r>
  <r>
    <x v="1"/>
    <s v="-"/>
    <x v="24"/>
    <x v="0"/>
    <s v="23"/>
    <s v="000"/>
    <s v="000"/>
    <s v=""/>
    <n v="7303"/>
    <s v="Regulatory and Bank Fees"/>
    <n v="55000"/>
    <n v="0"/>
    <n v="55000"/>
    <n v="0"/>
    <n v="64893.46"/>
    <n v="-9893.4599999999991"/>
    <n v="4002.79"/>
    <x v="24"/>
    <x v="12"/>
  </r>
  <r>
    <x v="1"/>
    <s v="-"/>
    <x v="25"/>
    <x v="0"/>
    <s v="23"/>
    <s v="000"/>
    <s v="050"/>
    <s v=""/>
    <s v="5000_115"/>
    <s v="Salaries and Wages Seasonal/Temporary"/>
    <n v="7000"/>
    <n v="0"/>
    <n v="7000"/>
    <n v="0"/>
    <n v="3380"/>
    <n v="3620"/>
    <n v="234"/>
    <x v="25"/>
    <x v="12"/>
  </r>
  <r>
    <x v="1"/>
    <s v="-"/>
    <x v="25"/>
    <x v="0"/>
    <s v="23"/>
    <s v="000"/>
    <s v="050"/>
    <s v=""/>
    <s v="5400_100"/>
    <s v="Employee Benefits FICA"/>
    <n v="536"/>
    <n v="5"/>
    <n v="541"/>
    <n v="0"/>
    <n v="258.56"/>
    <n v="282.44"/>
    <n v="17.899999999999999"/>
    <x v="25"/>
    <x v="12"/>
  </r>
  <r>
    <x v="1"/>
    <s v="-"/>
    <x v="25"/>
    <x v="0"/>
    <s v="23"/>
    <s v="000"/>
    <s v="050"/>
    <s v=""/>
    <n v="6202"/>
    <s v="Printing/Copying/Paper Mgt"/>
    <n v="30000"/>
    <n v="-4500"/>
    <n v="25500"/>
    <n v="0"/>
    <n v="23015.01"/>
    <n v="2484.9899999999998"/>
    <n v="50"/>
    <x v="25"/>
    <x v="12"/>
  </r>
  <r>
    <x v="1"/>
    <s v="-"/>
    <x v="25"/>
    <x v="0"/>
    <s v="23"/>
    <s v="000"/>
    <s v="050"/>
    <s v=""/>
    <n v="6208"/>
    <s v="Special Supplies"/>
    <n v="5000"/>
    <n v="2000"/>
    <n v="7000"/>
    <n v="0"/>
    <n v="4853.3599999999997"/>
    <n v="2146.64"/>
    <n v="82.35"/>
    <x v="25"/>
    <x v="12"/>
  </r>
  <r>
    <x v="1"/>
    <s v="-"/>
    <x v="25"/>
    <x v="0"/>
    <s v="23"/>
    <s v="000"/>
    <s v="050"/>
    <s v=""/>
    <n v="6325"/>
    <s v="Items For Resale"/>
    <n v="1000"/>
    <n v="2000"/>
    <n v="3000"/>
    <n v="0"/>
    <n v="1766.06"/>
    <n v="1233.94"/>
    <n v="996.27"/>
    <x v="25"/>
    <x v="12"/>
  </r>
  <r>
    <x v="1"/>
    <s v="-"/>
    <x v="25"/>
    <x v="0"/>
    <s v="23"/>
    <s v="000"/>
    <s v="050"/>
    <s v=""/>
    <n v="6350"/>
    <s v="Legal Notice &amp; Advertising"/>
    <n v="30000"/>
    <n v="0"/>
    <n v="30000"/>
    <n v="577.5"/>
    <n v="24219.49"/>
    <n v="5203.01"/>
    <n v="795.5"/>
    <x v="25"/>
    <x v="12"/>
  </r>
  <r>
    <x v="1"/>
    <s v="-"/>
    <x v="25"/>
    <x v="0"/>
    <s v="23"/>
    <s v="000"/>
    <s v="050"/>
    <s v=""/>
    <s v="6500_142"/>
    <s v="Professional and Consultant Services Marketing and Promotion"/>
    <n v="8000"/>
    <n v="7500"/>
    <n v="15500"/>
    <n v="849"/>
    <n v="13819.19"/>
    <n v="831.81"/>
    <n v="781.97"/>
    <x v="25"/>
    <x v="12"/>
  </r>
  <r>
    <x v="1"/>
    <s v="-"/>
    <x v="26"/>
    <x v="0"/>
    <s v="23"/>
    <s v="000"/>
    <s v="230"/>
    <s v=""/>
    <s v="5000_100"/>
    <s v="Salaries and Wages Regular, Full Time"/>
    <n v="70994"/>
    <n v="703"/>
    <n v="71697"/>
    <n v="0"/>
    <n v="65474.57"/>
    <n v="6222.43"/>
    <n v="5517.8"/>
    <x v="26"/>
    <x v="12"/>
  </r>
  <r>
    <x v="1"/>
    <s v="-"/>
    <x v="26"/>
    <x v="0"/>
    <s v="23"/>
    <s v="000"/>
    <s v="230"/>
    <s v=""/>
    <s v="5000_115"/>
    <s v="Salaries and Wages Seasonal/Temporary"/>
    <n v="5000"/>
    <n v="0"/>
    <n v="5000"/>
    <n v="0"/>
    <n v="0"/>
    <n v="5000"/>
    <n v="0"/>
    <x v="26"/>
    <x v="12"/>
  </r>
  <r>
    <x v="1"/>
    <s v="-"/>
    <x v="26"/>
    <x v="0"/>
    <s v="23"/>
    <s v="000"/>
    <s v="230"/>
    <s v=""/>
    <s v="5200_115"/>
    <s v="Other Personal Service Other Compensation"/>
    <n v="400"/>
    <n v="0"/>
    <n v="400"/>
    <n v="0"/>
    <n v="150"/>
    <n v="250"/>
    <n v="0"/>
    <x v="26"/>
    <x v="12"/>
  </r>
  <r>
    <x v="1"/>
    <s v="-"/>
    <x v="26"/>
    <x v="0"/>
    <s v="23"/>
    <s v="000"/>
    <s v="230"/>
    <s v=""/>
    <s v="5400_100"/>
    <s v="Employee Benefits FICA"/>
    <n v="5898"/>
    <n v="58"/>
    <n v="5956"/>
    <n v="0"/>
    <n v="4784.5600000000004"/>
    <n v="1171.44"/>
    <n v="401.9"/>
    <x v="26"/>
    <x v="12"/>
  </r>
  <r>
    <x v="1"/>
    <s v="-"/>
    <x v="26"/>
    <x v="0"/>
    <s v="23"/>
    <s v="000"/>
    <s v="230"/>
    <s v=""/>
    <s v="5400_120"/>
    <s v="Employee Benefits Workers Compensation"/>
    <n v="4829"/>
    <n v="0"/>
    <n v="4829"/>
    <n v="0"/>
    <n v="4422"/>
    <n v="407"/>
    <n v="402"/>
    <x v="26"/>
    <x v="12"/>
  </r>
  <r>
    <x v="1"/>
    <s v="-"/>
    <x v="26"/>
    <x v="0"/>
    <s v="23"/>
    <s v="000"/>
    <s v="230"/>
    <s v=""/>
    <n v="6208"/>
    <s v="Special Supplies"/>
    <n v="5000"/>
    <n v="0"/>
    <n v="5000"/>
    <n v="98.14"/>
    <n v="2848.51"/>
    <n v="2053.35"/>
    <n v="400"/>
    <x v="26"/>
    <x v="12"/>
  </r>
  <r>
    <x v="1"/>
    <s v="-"/>
    <x v="26"/>
    <x v="0"/>
    <s v="23"/>
    <s v="000"/>
    <s v="230"/>
    <s v=""/>
    <s v="6500_118"/>
    <s v="Professional and Consultant Services Contractual Services"/>
    <n v="5000"/>
    <n v="0"/>
    <n v="5000"/>
    <n v="400"/>
    <n v="1357.8"/>
    <n v="3242.2"/>
    <n v="1357.8"/>
    <x v="26"/>
    <x v="12"/>
  </r>
  <r>
    <x v="1"/>
    <s v="-"/>
    <x v="27"/>
    <x v="0"/>
    <s v="23"/>
    <s v="100"/>
    <s v="000"/>
    <s v=""/>
    <s v="5000_100"/>
    <s v="Salaries and Wages Regular, Full Time"/>
    <n v="80222"/>
    <n v="794"/>
    <n v="81016"/>
    <n v="0"/>
    <n v="71609.820000000007"/>
    <n v="9406.18"/>
    <n v="6227"/>
    <x v="27"/>
    <x v="12"/>
  </r>
  <r>
    <x v="1"/>
    <s v="-"/>
    <x v="27"/>
    <x v="0"/>
    <s v="23"/>
    <s v="100"/>
    <s v="000"/>
    <s v=""/>
    <s v="5200_115"/>
    <s v="Other Personal Service Other Compensation"/>
    <n v="0"/>
    <n v="0"/>
    <n v="0"/>
    <n v="0"/>
    <n v="200"/>
    <n v="-200"/>
    <n v="0"/>
    <x v="27"/>
    <x v="12"/>
  </r>
  <r>
    <x v="1"/>
    <s v="-"/>
    <x v="27"/>
    <x v="0"/>
    <s v="23"/>
    <s v="100"/>
    <s v="000"/>
    <s v=""/>
    <s v="5200_116"/>
    <s v="Other Personal Service Longevity Pay"/>
    <n v="0"/>
    <n v="0"/>
    <n v="0"/>
    <n v="0"/>
    <n v="440"/>
    <n v="-440"/>
    <n v="0"/>
    <x v="27"/>
    <x v="12"/>
  </r>
  <r>
    <x v="1"/>
    <s v="-"/>
    <x v="27"/>
    <x v="0"/>
    <s v="23"/>
    <s v="100"/>
    <s v="000"/>
    <s v=""/>
    <s v="5200_130"/>
    <s v="Other Personal Service Allowance Taxable"/>
    <n v="0"/>
    <n v="0"/>
    <n v="0"/>
    <n v="0"/>
    <n v="-461.52"/>
    <n v="461.52"/>
    <n v="0"/>
    <x v="27"/>
    <x v="12"/>
  </r>
  <r>
    <x v="1"/>
    <s v="-"/>
    <x v="27"/>
    <x v="0"/>
    <s v="23"/>
    <s v="100"/>
    <s v="000"/>
    <s v=""/>
    <s v="5400_100"/>
    <s v="Employee Benefits FICA"/>
    <n v="6198"/>
    <n v="61"/>
    <n v="6259"/>
    <n v="0"/>
    <n v="5228.2700000000004"/>
    <n v="1030.73"/>
    <n v="453.55"/>
    <x v="27"/>
    <x v="12"/>
  </r>
  <r>
    <x v="1"/>
    <s v="-"/>
    <x v="27"/>
    <x v="0"/>
    <s v="23"/>
    <s v="100"/>
    <s v="000"/>
    <s v=""/>
    <s v="5400_120"/>
    <s v="Employee Benefits Workers Compensation"/>
    <n v="2700"/>
    <n v="0"/>
    <n v="2700"/>
    <n v="0"/>
    <n v="2475"/>
    <n v="225"/>
    <n v="225"/>
    <x v="27"/>
    <x v="12"/>
  </r>
  <r>
    <x v="1"/>
    <s v="-"/>
    <x v="27"/>
    <x v="0"/>
    <s v="23"/>
    <s v="100"/>
    <s v="000"/>
    <s v=""/>
    <n v="6208"/>
    <s v="Special Supplies"/>
    <n v="12000"/>
    <n v="-5000"/>
    <n v="7000"/>
    <n v="543.6"/>
    <n v="5678.34"/>
    <n v="778.06"/>
    <n v="1945.38"/>
    <x v="27"/>
    <x v="12"/>
  </r>
  <r>
    <x v="1"/>
    <s v="-"/>
    <x v="27"/>
    <x v="0"/>
    <s v="23"/>
    <s v="100"/>
    <s v="000"/>
    <s v=""/>
    <n v="6211"/>
    <s v="Specialized Equipment"/>
    <n v="14000"/>
    <n v="0"/>
    <n v="14000"/>
    <n v="0"/>
    <n v="0"/>
    <n v="14000"/>
    <n v="0"/>
    <x v="27"/>
    <x v="12"/>
  </r>
  <r>
    <x v="1"/>
    <s v="-"/>
    <x v="27"/>
    <x v="0"/>
    <s v="23"/>
    <s v="100"/>
    <s v="000"/>
    <s v=""/>
    <s v="6400_100"/>
    <s v="Utilities Electricity"/>
    <n v="45000"/>
    <n v="0"/>
    <n v="45000"/>
    <n v="0"/>
    <n v="35040.76"/>
    <n v="9959.24"/>
    <n v="4778.2700000000004"/>
    <x v="27"/>
    <x v="12"/>
  </r>
  <r>
    <x v="1"/>
    <s v="-"/>
    <x v="27"/>
    <x v="0"/>
    <s v="23"/>
    <s v="100"/>
    <s v="000"/>
    <s v=""/>
    <s v="6400_105"/>
    <s v="Utilities Gas"/>
    <n v="2000"/>
    <n v="0"/>
    <n v="2000"/>
    <n v="0"/>
    <n v="2000"/>
    <n v="0"/>
    <n v="292.88"/>
    <x v="27"/>
    <x v="12"/>
  </r>
  <r>
    <x v="1"/>
    <s v="-"/>
    <x v="27"/>
    <x v="0"/>
    <s v="23"/>
    <s v="100"/>
    <s v="000"/>
    <s v=""/>
    <s v="6400_115"/>
    <s v="Utilities Water/Wastewater"/>
    <n v="30000"/>
    <n v="0"/>
    <n v="30000"/>
    <n v="0"/>
    <n v="10000.77"/>
    <n v="19999.23"/>
    <n v="0"/>
    <x v="27"/>
    <x v="12"/>
  </r>
  <r>
    <x v="1"/>
    <s v="-"/>
    <x v="27"/>
    <x v="0"/>
    <s v="23"/>
    <s v="100"/>
    <s v="000"/>
    <s v=""/>
    <s v="6400_117"/>
    <s v="Utilities Stormwater"/>
    <n v="55000"/>
    <n v="0"/>
    <n v="55000"/>
    <n v="0"/>
    <n v="39811.82"/>
    <n v="15188.18"/>
    <n v="0"/>
    <x v="27"/>
    <x v="12"/>
  </r>
  <r>
    <x v="1"/>
    <s v="-"/>
    <x v="27"/>
    <x v="0"/>
    <s v="23"/>
    <s v="100"/>
    <s v="000"/>
    <s v=""/>
    <s v="6400_120"/>
    <s v="Utilities Rubbish Removal"/>
    <n v="80000"/>
    <n v="0"/>
    <n v="80000"/>
    <n v="0"/>
    <n v="99005.19"/>
    <n v="-19005.189999999999"/>
    <n v="4672.1499999999996"/>
    <x v="27"/>
    <x v="12"/>
  </r>
  <r>
    <x v="1"/>
    <s v="-"/>
    <x v="27"/>
    <x v="0"/>
    <s v="23"/>
    <s v="100"/>
    <s v="000"/>
    <s v=""/>
    <s v="6500_118"/>
    <s v="Professional and Consultant Services Contractual Services"/>
    <n v="10000"/>
    <n v="0"/>
    <n v="10000"/>
    <n v="2372.19"/>
    <n v="7614.47"/>
    <n v="13.34"/>
    <n v="1570"/>
    <x v="27"/>
    <x v="12"/>
  </r>
  <r>
    <x v="1"/>
    <s v="-"/>
    <x v="27"/>
    <x v="0"/>
    <s v="23"/>
    <s v="100"/>
    <s v="000"/>
    <s v=""/>
    <s v="6530_115"/>
    <s v="Rentals Equipment"/>
    <n v="22000"/>
    <n v="0"/>
    <n v="22000"/>
    <n v="2774.97"/>
    <n v="19225.03"/>
    <n v="0"/>
    <n v="1747.73"/>
    <x v="27"/>
    <x v="12"/>
  </r>
  <r>
    <x v="1"/>
    <s v="-"/>
    <x v="27"/>
    <x v="0"/>
    <s v="23"/>
    <s v="100"/>
    <s v="000"/>
    <s v=""/>
    <n v="6625"/>
    <s v="Equipment Maintenance Repairs"/>
    <n v="4500"/>
    <n v="0"/>
    <n v="4500"/>
    <n v="329.66"/>
    <n v="2506.62"/>
    <n v="1663.72"/>
    <n v="767"/>
    <x v="27"/>
    <x v="12"/>
  </r>
  <r>
    <x v="1"/>
    <s v="-"/>
    <x v="27"/>
    <x v="0"/>
    <s v="23"/>
    <s v="100"/>
    <s v="000"/>
    <s v=""/>
    <s v="6800_125"/>
    <s v="Fees for Services  Fees &amp; Permits"/>
    <n v="1000"/>
    <n v="0"/>
    <n v="1000"/>
    <n v="0"/>
    <n v="240"/>
    <n v="760"/>
    <n v="0"/>
    <x v="27"/>
    <x v="12"/>
  </r>
  <r>
    <x v="1"/>
    <s v="-"/>
    <x v="27"/>
    <x v="0"/>
    <s v="23"/>
    <s v="100"/>
    <s v="000"/>
    <s v=""/>
    <s v="7200_115"/>
    <s v="Capital Leases Equipment"/>
    <n v="65000"/>
    <n v="0"/>
    <n v="65000"/>
    <n v="0"/>
    <n v="64478.35"/>
    <n v="521.65"/>
    <n v="0"/>
    <x v="27"/>
    <x v="12"/>
  </r>
  <r>
    <x v="1"/>
    <s v="-"/>
    <x v="27"/>
    <x v="0"/>
    <s v="23"/>
    <s v="100"/>
    <s v="000"/>
    <s v=""/>
    <n v="7250"/>
    <s v="Capital Lease Interest"/>
    <n v="3500"/>
    <n v="0"/>
    <n v="3500"/>
    <n v="0"/>
    <n v="3341.41"/>
    <n v="158.59"/>
    <n v="0"/>
    <x v="27"/>
    <x v="12"/>
  </r>
  <r>
    <x v="1"/>
    <s v="-"/>
    <x v="27"/>
    <x v="0"/>
    <s v="23"/>
    <s v="100"/>
    <s v="000"/>
    <s v=""/>
    <n v="8005"/>
    <s v="Vehicle/Equipment Repairs"/>
    <n v="0"/>
    <n v="0"/>
    <n v="0"/>
    <n v="0"/>
    <n v="0"/>
    <n v="0"/>
    <n v="0"/>
    <x v="27"/>
    <x v="12"/>
  </r>
  <r>
    <x v="1"/>
    <s v="-"/>
    <x v="28"/>
    <x v="0"/>
    <s v="23"/>
    <s v="100"/>
    <s v="235"/>
    <s v=""/>
    <s v="5000_100"/>
    <s v="Salaries and Wages Regular, Full Time"/>
    <n v="229629"/>
    <n v="2274"/>
    <n v="231903"/>
    <n v="0"/>
    <n v="203851.91"/>
    <n v="28051.09"/>
    <n v="15899.76"/>
    <x v="28"/>
    <x v="12"/>
  </r>
  <r>
    <x v="1"/>
    <s v="-"/>
    <x v="28"/>
    <x v="0"/>
    <s v="23"/>
    <s v="100"/>
    <s v="235"/>
    <s v=""/>
    <s v="5000_115"/>
    <s v="Salaries and Wages Seasonal/Temporary"/>
    <n v="45000"/>
    <n v="10000"/>
    <n v="55000"/>
    <n v="0"/>
    <n v="49613.42"/>
    <n v="5386.58"/>
    <n v="6673.02"/>
    <x v="28"/>
    <x v="12"/>
  </r>
  <r>
    <x v="1"/>
    <s v="-"/>
    <x v="28"/>
    <x v="0"/>
    <s v="23"/>
    <s v="100"/>
    <s v="235"/>
    <s v=""/>
    <n v="5100"/>
    <s v="Overtime"/>
    <n v="8000"/>
    <n v="0"/>
    <n v="8000"/>
    <n v="0"/>
    <n v="7236.28"/>
    <n v="763.72"/>
    <n v="1213.17"/>
    <x v="28"/>
    <x v="12"/>
  </r>
  <r>
    <x v="1"/>
    <s v="-"/>
    <x v="28"/>
    <x v="0"/>
    <s v="23"/>
    <s v="100"/>
    <s v="235"/>
    <s v=""/>
    <s v="5200_110"/>
    <s v="Other Personal Service On-Call"/>
    <n v="2300"/>
    <n v="0"/>
    <n v="2300"/>
    <n v="0"/>
    <n v="2382"/>
    <n v="-82"/>
    <n v="0"/>
    <x v="28"/>
    <x v="12"/>
  </r>
  <r>
    <x v="1"/>
    <s v="-"/>
    <x v="28"/>
    <x v="0"/>
    <s v="23"/>
    <s v="100"/>
    <s v="235"/>
    <s v=""/>
    <s v="5200_115"/>
    <s v="Other Personal Service Other Compensation"/>
    <n v="2500"/>
    <n v="0"/>
    <n v="2500"/>
    <n v="0"/>
    <n v="3830.46"/>
    <n v="-1330.46"/>
    <n v="0"/>
    <x v="28"/>
    <x v="12"/>
  </r>
  <r>
    <x v="1"/>
    <s v="-"/>
    <x v="28"/>
    <x v="0"/>
    <s v="23"/>
    <s v="100"/>
    <s v="235"/>
    <s v=""/>
    <s v="5200_116"/>
    <s v="Other Personal Service Longevity Pay"/>
    <n v="3240"/>
    <n v="0"/>
    <n v="3240"/>
    <n v="0"/>
    <n v="3392.06"/>
    <n v="-152.06"/>
    <n v="1032.06"/>
    <x v="28"/>
    <x v="12"/>
  </r>
  <r>
    <x v="1"/>
    <s v="-"/>
    <x v="28"/>
    <x v="0"/>
    <s v="23"/>
    <s v="100"/>
    <s v="235"/>
    <s v=""/>
    <s v="5200_130"/>
    <s v="Other Personal Service Allowance Taxable"/>
    <n v="1250"/>
    <n v="0"/>
    <n v="1250"/>
    <n v="0"/>
    <n v="1875"/>
    <n v="-625"/>
    <n v="0"/>
    <x v="28"/>
    <x v="12"/>
  </r>
  <r>
    <x v="1"/>
    <s v="-"/>
    <x v="28"/>
    <x v="0"/>
    <s v="23"/>
    <s v="100"/>
    <s v="235"/>
    <s v=""/>
    <s v="5400_100"/>
    <s v="Employee Benefits FICA"/>
    <n v="22506"/>
    <n v="223"/>
    <n v="22729"/>
    <n v="0"/>
    <n v="20093.66"/>
    <n v="2635.34"/>
    <n v="1840.32"/>
    <x v="28"/>
    <x v="12"/>
  </r>
  <r>
    <x v="1"/>
    <s v="-"/>
    <x v="28"/>
    <x v="0"/>
    <s v="23"/>
    <s v="100"/>
    <s v="235"/>
    <s v=""/>
    <s v="5400_120"/>
    <s v="Employee Benefits Workers Compensation"/>
    <n v="9365"/>
    <n v="0"/>
    <n v="9365"/>
    <n v="0"/>
    <n v="8580"/>
    <n v="785"/>
    <n v="780"/>
    <x v="28"/>
    <x v="12"/>
  </r>
  <r>
    <x v="1"/>
    <s v="-"/>
    <x v="28"/>
    <x v="0"/>
    <s v="23"/>
    <s v="100"/>
    <s v="235"/>
    <s v=""/>
    <n v="6210"/>
    <s v="Small Tools and Equipment"/>
    <n v="3000"/>
    <n v="0"/>
    <n v="3000"/>
    <n v="683.42"/>
    <n v="2316.58"/>
    <n v="0"/>
    <n v="0"/>
    <x v="28"/>
    <x v="12"/>
  </r>
  <r>
    <x v="1"/>
    <s v="-"/>
    <x v="28"/>
    <x v="0"/>
    <s v="23"/>
    <s v="100"/>
    <s v="235"/>
    <s v=""/>
    <n v="6214"/>
    <s v="Clothing And Uniforms"/>
    <n v="1500"/>
    <n v="0"/>
    <n v="1500"/>
    <n v="168.96"/>
    <n v="1031.04"/>
    <n v="300"/>
    <n v="0"/>
    <x v="28"/>
    <x v="12"/>
  </r>
  <r>
    <x v="1"/>
    <s v="-"/>
    <x v="28"/>
    <x v="0"/>
    <s v="23"/>
    <s v="100"/>
    <s v="235"/>
    <s v=""/>
    <n v="6276"/>
    <s v="Field Supplies&amp;Materials"/>
    <n v="5000"/>
    <n v="0"/>
    <n v="5000"/>
    <n v="1189.17"/>
    <n v="3215.11"/>
    <n v="595.72"/>
    <n v="945.97"/>
    <x v="28"/>
    <x v="12"/>
  </r>
  <r>
    <x v="1"/>
    <s v="-"/>
    <x v="28"/>
    <x v="0"/>
    <s v="23"/>
    <s v="100"/>
    <s v="235"/>
    <s v=""/>
    <s v="6300_100"/>
    <s v="Repair &amp; Maintenance Equipment  Parts"/>
    <n v="2500"/>
    <n v="0"/>
    <n v="2500"/>
    <n v="254.68"/>
    <n v="1427.24"/>
    <n v="818.08"/>
    <n v="454.65"/>
    <x v="28"/>
    <x v="12"/>
  </r>
  <r>
    <x v="1"/>
    <s v="-"/>
    <x v="28"/>
    <x v="0"/>
    <s v="23"/>
    <s v="100"/>
    <s v="235"/>
    <s v=""/>
    <s v="6300_140"/>
    <s v="Repair &amp; Maintenance Salt"/>
    <n v="2500"/>
    <n v="0"/>
    <n v="2500"/>
    <n v="71.61"/>
    <n v="1428.39"/>
    <n v="1000"/>
    <n v="737.03"/>
    <x v="28"/>
    <x v="12"/>
  </r>
  <r>
    <x v="1"/>
    <s v="-"/>
    <x v="28"/>
    <x v="0"/>
    <s v="23"/>
    <s v="100"/>
    <s v="235"/>
    <s v=""/>
    <s v="6300_165"/>
    <s v="Repair &amp; Maintenance Other Small Charges Not Capital"/>
    <n v="12000"/>
    <n v="0"/>
    <n v="12000"/>
    <n v="3642.58"/>
    <n v="5086.32"/>
    <n v="3271.1"/>
    <n v="247.91"/>
    <x v="28"/>
    <x v="12"/>
  </r>
  <r>
    <x v="1"/>
    <s v="-"/>
    <x v="28"/>
    <x v="0"/>
    <s v="23"/>
    <s v="100"/>
    <s v="235"/>
    <s v=""/>
    <s v="6300_175"/>
    <s v="Repair &amp; Maintenance Landscape materials"/>
    <n v="20000"/>
    <n v="0"/>
    <n v="20000"/>
    <n v="2220.42"/>
    <n v="17760.580000000002"/>
    <n v="19"/>
    <n v="5170.8500000000004"/>
    <x v="28"/>
    <x v="12"/>
  </r>
  <r>
    <x v="1"/>
    <s v="-"/>
    <x v="28"/>
    <x v="0"/>
    <s v="23"/>
    <s v="100"/>
    <s v="235"/>
    <s v=""/>
    <n v="6600"/>
    <s v="Maintenance Contracts"/>
    <n v="15540"/>
    <n v="0"/>
    <n v="15540"/>
    <n v="0"/>
    <n v="7760"/>
    <n v="7780"/>
    <n v="0"/>
    <x v="28"/>
    <x v="12"/>
  </r>
  <r>
    <x v="1"/>
    <s v="-"/>
    <x v="29"/>
    <x v="0"/>
    <s v="23"/>
    <s v="100"/>
    <s v="236"/>
    <s v=""/>
    <s v="5000_100"/>
    <s v="Salaries and Wages Regular, Full Time"/>
    <n v="355214"/>
    <n v="3517"/>
    <n v="358731"/>
    <n v="0"/>
    <n v="304022.24"/>
    <n v="54708.76"/>
    <n v="28091.119999999999"/>
    <x v="29"/>
    <x v="12"/>
  </r>
  <r>
    <x v="1"/>
    <s v="-"/>
    <x v="29"/>
    <x v="0"/>
    <s v="23"/>
    <s v="100"/>
    <s v="236"/>
    <s v=""/>
    <s v="5000_115"/>
    <s v="Salaries and Wages Seasonal/Temporary"/>
    <n v="30000"/>
    <n v="0"/>
    <n v="30000"/>
    <n v="0"/>
    <n v="11104.78"/>
    <n v="18895.22"/>
    <n v="672"/>
    <x v="29"/>
    <x v="12"/>
  </r>
  <r>
    <x v="1"/>
    <s v="-"/>
    <x v="29"/>
    <x v="0"/>
    <s v="23"/>
    <s v="100"/>
    <s v="236"/>
    <s v=""/>
    <n v="5100"/>
    <s v="Overtime"/>
    <n v="16000"/>
    <n v="0"/>
    <n v="16000"/>
    <n v="0"/>
    <n v="11944.65"/>
    <n v="4055.35"/>
    <n v="876.11"/>
    <x v="29"/>
    <x v="12"/>
  </r>
  <r>
    <x v="1"/>
    <s v="-"/>
    <x v="29"/>
    <x v="0"/>
    <s v="23"/>
    <s v="100"/>
    <s v="236"/>
    <s v=""/>
    <s v="5200_110"/>
    <s v="Other Personal Service On-Call"/>
    <n v="1400"/>
    <n v="0"/>
    <n v="1400"/>
    <n v="0"/>
    <n v="276"/>
    <n v="1124"/>
    <n v="0"/>
    <x v="29"/>
    <x v="12"/>
  </r>
  <r>
    <x v="1"/>
    <s v="-"/>
    <x v="29"/>
    <x v="0"/>
    <s v="23"/>
    <s v="100"/>
    <s v="236"/>
    <s v=""/>
    <s v="5200_115"/>
    <s v="Other Personal Service Other Compensation"/>
    <n v="4000"/>
    <n v="0"/>
    <n v="4000"/>
    <n v="0"/>
    <n v="3413.02"/>
    <n v="586.98"/>
    <n v="89.77"/>
    <x v="29"/>
    <x v="12"/>
  </r>
  <r>
    <x v="1"/>
    <s v="-"/>
    <x v="29"/>
    <x v="0"/>
    <s v="23"/>
    <s v="100"/>
    <s v="236"/>
    <s v=""/>
    <s v="5200_116"/>
    <s v="Other Personal Service Longevity Pay"/>
    <n v="3250"/>
    <n v="0"/>
    <n v="3250"/>
    <n v="0"/>
    <n v="3390"/>
    <n v="-140"/>
    <n v="665"/>
    <x v="29"/>
    <x v="12"/>
  </r>
  <r>
    <x v="1"/>
    <s v="-"/>
    <x v="29"/>
    <x v="0"/>
    <s v="23"/>
    <s v="100"/>
    <s v="236"/>
    <s v=""/>
    <s v="5200_120"/>
    <s v="Other Personal Service Shift Differential"/>
    <n v="2250"/>
    <n v="0"/>
    <n v="2250"/>
    <n v="0"/>
    <n v="2000.09"/>
    <n v="249.91"/>
    <n v="167.6"/>
    <x v="29"/>
    <x v="12"/>
  </r>
  <r>
    <x v="1"/>
    <s v="-"/>
    <x v="29"/>
    <x v="0"/>
    <s v="23"/>
    <s v="100"/>
    <s v="236"/>
    <s v=""/>
    <s v="5200_130"/>
    <s v="Other Personal Service Allowance Taxable"/>
    <n v="2000"/>
    <n v="0"/>
    <n v="2000"/>
    <n v="0"/>
    <n v="2901.84"/>
    <n v="-901.84"/>
    <n v="0"/>
    <x v="29"/>
    <x v="12"/>
  </r>
  <r>
    <x v="1"/>
    <s v="-"/>
    <x v="29"/>
    <x v="0"/>
    <s v="23"/>
    <s v="100"/>
    <s v="236"/>
    <s v=""/>
    <s v="5400_100"/>
    <s v="Employee Benefits FICA"/>
    <n v="31949"/>
    <n v="316"/>
    <n v="32265"/>
    <n v="0"/>
    <n v="24686.18"/>
    <n v="7578.82"/>
    <n v="2234.4899999999998"/>
    <x v="29"/>
    <x v="12"/>
  </r>
  <r>
    <x v="1"/>
    <s v="-"/>
    <x v="29"/>
    <x v="0"/>
    <s v="23"/>
    <s v="100"/>
    <s v="236"/>
    <s v=""/>
    <s v="5400_120"/>
    <s v="Employee Benefits Workers Compensation"/>
    <n v="15657"/>
    <n v="0"/>
    <n v="15657"/>
    <n v="0"/>
    <n v="14344"/>
    <n v="1313"/>
    <n v="1304"/>
    <x v="29"/>
    <x v="12"/>
  </r>
  <r>
    <x v="1"/>
    <s v="-"/>
    <x v="29"/>
    <x v="0"/>
    <s v="23"/>
    <s v="100"/>
    <s v="236"/>
    <s v=""/>
    <n v="6206"/>
    <s v="Custodian Supplies"/>
    <n v="27500"/>
    <n v="0"/>
    <n v="27500"/>
    <n v="4582.42"/>
    <n v="17021.72"/>
    <n v="5895.86"/>
    <n v="2604.2199999999998"/>
    <x v="29"/>
    <x v="12"/>
  </r>
  <r>
    <x v="1"/>
    <s v="-"/>
    <x v="29"/>
    <x v="0"/>
    <s v="23"/>
    <s v="100"/>
    <s v="236"/>
    <s v=""/>
    <n v="6208"/>
    <s v="Special Supplies"/>
    <n v="12000"/>
    <n v="0"/>
    <n v="12000"/>
    <n v="192.95"/>
    <n v="9681.2800000000007"/>
    <n v="2125.77"/>
    <n v="361.43"/>
    <x v="29"/>
    <x v="12"/>
  </r>
  <r>
    <x v="1"/>
    <s v="-"/>
    <x v="29"/>
    <x v="0"/>
    <s v="23"/>
    <s v="100"/>
    <s v="236"/>
    <s v=""/>
    <n v="6210"/>
    <s v="Small Tools and Equipment"/>
    <n v="5000"/>
    <n v="0"/>
    <n v="5000"/>
    <n v="609.89"/>
    <n v="1978.54"/>
    <n v="2411.5700000000002"/>
    <n v="0"/>
    <x v="29"/>
    <x v="12"/>
  </r>
  <r>
    <x v="1"/>
    <s v="-"/>
    <x v="29"/>
    <x v="0"/>
    <s v="23"/>
    <s v="100"/>
    <s v="236"/>
    <s v=""/>
    <n v="6214"/>
    <s v="Clothing And Uniforms"/>
    <n v="3000"/>
    <n v="0"/>
    <n v="3000"/>
    <n v="0"/>
    <n v="49.15"/>
    <n v="2950.85"/>
    <n v="0"/>
    <x v="29"/>
    <x v="12"/>
  </r>
  <r>
    <x v="1"/>
    <s v="-"/>
    <x v="29"/>
    <x v="0"/>
    <s v="23"/>
    <s v="100"/>
    <s v="236"/>
    <s v=""/>
    <s v="6300_130"/>
    <s v="Repair &amp; Maintenance Construction Supplies"/>
    <n v="17500"/>
    <n v="0"/>
    <n v="17500"/>
    <n v="3506.67"/>
    <n v="6430.36"/>
    <n v="7562.97"/>
    <n v="1386.47"/>
    <x v="29"/>
    <x v="12"/>
  </r>
  <r>
    <x v="1"/>
    <s v="-"/>
    <x v="29"/>
    <x v="0"/>
    <s v="23"/>
    <s v="100"/>
    <s v="236"/>
    <s v=""/>
    <s v="6300_170"/>
    <s v="Repair &amp; Maintenance Buildings"/>
    <n v="20000"/>
    <n v="0"/>
    <n v="20000"/>
    <n v="5920.23"/>
    <n v="12966.49"/>
    <n v="1113.28"/>
    <n v="1540.27"/>
    <x v="29"/>
    <x v="12"/>
  </r>
  <r>
    <x v="1"/>
    <s v="-"/>
    <x v="29"/>
    <x v="0"/>
    <s v="23"/>
    <s v="100"/>
    <s v="236"/>
    <s v=""/>
    <s v="6500_118"/>
    <s v="Professional and Consultant Services Contractual Services"/>
    <n v="20000"/>
    <n v="0"/>
    <n v="20000"/>
    <n v="3090.61"/>
    <n v="11159.43"/>
    <n v="5749.96"/>
    <n v="130"/>
    <x v="29"/>
    <x v="12"/>
  </r>
  <r>
    <x v="1"/>
    <s v="-"/>
    <x v="29"/>
    <x v="0"/>
    <s v="23"/>
    <s v="100"/>
    <s v="236"/>
    <s v=""/>
    <n v="6600"/>
    <s v="Maintenance Contracts"/>
    <n v="14000"/>
    <n v="0"/>
    <n v="14000"/>
    <n v="3664"/>
    <n v="3986"/>
    <n v="6350"/>
    <n v="0"/>
    <x v="29"/>
    <x v="12"/>
  </r>
  <r>
    <x v="1"/>
    <s v="-"/>
    <x v="29"/>
    <x v="0"/>
    <s v="23"/>
    <s v="100"/>
    <s v="236"/>
    <s v=""/>
    <n v="6625"/>
    <s v="Equipment Maintenance Repairs"/>
    <n v="1500"/>
    <n v="0"/>
    <n v="1500"/>
    <n v="0"/>
    <n v="150.43"/>
    <n v="1349.57"/>
    <n v="150.43"/>
    <x v="29"/>
    <x v="12"/>
  </r>
  <r>
    <x v="1"/>
    <s v="-"/>
    <x v="30"/>
    <x v="0"/>
    <s v="23"/>
    <s v="100"/>
    <s v="237"/>
    <s v=""/>
    <s v="5000_100"/>
    <s v="Salaries and Wages Regular, Full Time"/>
    <n v="210606"/>
    <n v="2085"/>
    <n v="212691"/>
    <n v="0"/>
    <n v="189147.6"/>
    <n v="23543.4"/>
    <n v="19299.91"/>
    <x v="30"/>
    <x v="12"/>
  </r>
  <r>
    <x v="1"/>
    <s v="-"/>
    <x v="30"/>
    <x v="0"/>
    <s v="23"/>
    <s v="100"/>
    <s v="237"/>
    <s v=""/>
    <s v="5000_115"/>
    <s v="Salaries and Wages Seasonal/Temporary"/>
    <n v="15000"/>
    <n v="0"/>
    <n v="15000"/>
    <n v="0"/>
    <n v="3576"/>
    <n v="11424"/>
    <n v="0"/>
    <x v="30"/>
    <x v="12"/>
  </r>
  <r>
    <x v="1"/>
    <s v="-"/>
    <x v="30"/>
    <x v="0"/>
    <s v="23"/>
    <s v="100"/>
    <s v="237"/>
    <s v=""/>
    <n v="5100"/>
    <s v="Overtime"/>
    <n v="4600"/>
    <n v="0"/>
    <n v="4600"/>
    <n v="0"/>
    <n v="3109.69"/>
    <n v="1490.31"/>
    <n v="557.21"/>
    <x v="30"/>
    <x v="12"/>
  </r>
  <r>
    <x v="1"/>
    <s v="-"/>
    <x v="30"/>
    <x v="0"/>
    <s v="23"/>
    <s v="100"/>
    <s v="237"/>
    <s v=""/>
    <s v="5200_110"/>
    <s v="Other Personal Service On-Call"/>
    <n v="1200"/>
    <n v="0"/>
    <n v="1200"/>
    <n v="0"/>
    <n v="1200"/>
    <n v="0"/>
    <n v="0"/>
    <x v="30"/>
    <x v="12"/>
  </r>
  <r>
    <x v="1"/>
    <s v="-"/>
    <x v="30"/>
    <x v="0"/>
    <s v="23"/>
    <s v="100"/>
    <s v="237"/>
    <s v=""/>
    <s v="5200_115"/>
    <s v="Other Personal Service Other Compensation"/>
    <n v="2250"/>
    <n v="0"/>
    <n v="2250"/>
    <n v="0"/>
    <n v="1795.81"/>
    <n v="454.19"/>
    <n v="59.4"/>
    <x v="30"/>
    <x v="12"/>
  </r>
  <r>
    <x v="1"/>
    <s v="-"/>
    <x v="30"/>
    <x v="0"/>
    <s v="23"/>
    <s v="100"/>
    <s v="237"/>
    <s v=""/>
    <s v="5200_116"/>
    <s v="Other Personal Service Longevity Pay"/>
    <n v="1000"/>
    <n v="0"/>
    <n v="1000"/>
    <n v="0"/>
    <n v="0"/>
    <n v="1000"/>
    <n v="0"/>
    <x v="30"/>
    <x v="12"/>
  </r>
  <r>
    <x v="1"/>
    <s v="-"/>
    <x v="30"/>
    <x v="0"/>
    <s v="23"/>
    <s v="100"/>
    <s v="237"/>
    <s v=""/>
    <s v="5200_120"/>
    <s v="Other Personal Service Shift Differential"/>
    <n v="0"/>
    <n v="0"/>
    <n v="0"/>
    <n v="0"/>
    <n v="4.95"/>
    <n v="-4.95"/>
    <n v="0"/>
    <x v="30"/>
    <x v="12"/>
  </r>
  <r>
    <x v="1"/>
    <s v="-"/>
    <x v="30"/>
    <x v="0"/>
    <s v="23"/>
    <s v="100"/>
    <s v="237"/>
    <s v=""/>
    <s v="5200_130"/>
    <s v="Other Personal Service Allowance Taxable"/>
    <n v="1800"/>
    <n v="0"/>
    <n v="1800"/>
    <n v="0"/>
    <n v="1875"/>
    <n v="-75"/>
    <n v="0"/>
    <x v="30"/>
    <x v="12"/>
  </r>
  <r>
    <x v="1"/>
    <s v="-"/>
    <x v="30"/>
    <x v="0"/>
    <s v="23"/>
    <s v="100"/>
    <s v="237"/>
    <s v=""/>
    <s v="5400_100"/>
    <s v="Employee Benefits FICA"/>
    <n v="18249"/>
    <n v="181"/>
    <n v="18430"/>
    <n v="0"/>
    <n v="14657.14"/>
    <n v="3772.86"/>
    <n v="1452.89"/>
    <x v="30"/>
    <x v="12"/>
  </r>
  <r>
    <x v="1"/>
    <s v="-"/>
    <x v="30"/>
    <x v="0"/>
    <s v="23"/>
    <s v="100"/>
    <s v="237"/>
    <s v=""/>
    <s v="5400_120"/>
    <s v="Employee Benefits Workers Compensation"/>
    <n v="9067"/>
    <n v="0"/>
    <n v="9067"/>
    <n v="0"/>
    <n v="8305"/>
    <n v="762"/>
    <n v="755"/>
    <x v="30"/>
    <x v="12"/>
  </r>
  <r>
    <x v="1"/>
    <s v="-"/>
    <x v="30"/>
    <x v="0"/>
    <s v="23"/>
    <s v="100"/>
    <s v="237"/>
    <s v=""/>
    <n v="6210"/>
    <s v="Small Tools and Equipment"/>
    <n v="500"/>
    <n v="1000"/>
    <n v="1500"/>
    <n v="0"/>
    <n v="499.88"/>
    <n v="1000.12"/>
    <n v="0"/>
    <x v="30"/>
    <x v="12"/>
  </r>
  <r>
    <x v="1"/>
    <s v="-"/>
    <x v="30"/>
    <x v="0"/>
    <s v="23"/>
    <s v="100"/>
    <s v="237"/>
    <s v=""/>
    <n v="6211"/>
    <s v="Specialized Equipment"/>
    <n v="1000"/>
    <n v="-1000"/>
    <n v="0"/>
    <n v="0"/>
    <n v="0"/>
    <n v="0"/>
    <n v="0"/>
    <x v="30"/>
    <x v="12"/>
  </r>
  <r>
    <x v="1"/>
    <s v="-"/>
    <x v="30"/>
    <x v="0"/>
    <s v="23"/>
    <s v="100"/>
    <s v="237"/>
    <s v=""/>
    <n v="6214"/>
    <s v="Clothing And Uniforms"/>
    <n v="900"/>
    <n v="0"/>
    <n v="900"/>
    <n v="0"/>
    <n v="752.77"/>
    <n v="147.22999999999999"/>
    <n v="0"/>
    <x v="30"/>
    <x v="12"/>
  </r>
  <r>
    <x v="1"/>
    <s v="-"/>
    <x v="30"/>
    <x v="0"/>
    <s v="23"/>
    <s v="100"/>
    <s v="237"/>
    <s v=""/>
    <n v="6220"/>
    <s v="Chemicals"/>
    <n v="400"/>
    <n v="0"/>
    <n v="400"/>
    <n v="0"/>
    <n v="0"/>
    <n v="400"/>
    <n v="0"/>
    <x v="30"/>
    <x v="12"/>
  </r>
  <r>
    <x v="1"/>
    <s v="-"/>
    <x v="30"/>
    <x v="0"/>
    <s v="23"/>
    <s v="100"/>
    <s v="237"/>
    <s v=""/>
    <s v="6300_175"/>
    <s v="Repair &amp; Maintenance Landscape materials"/>
    <n v="20000"/>
    <n v="0"/>
    <n v="20000"/>
    <n v="3203.1"/>
    <n v="7853.55"/>
    <n v="8943.35"/>
    <n v="213.57"/>
    <x v="30"/>
    <x v="12"/>
  </r>
  <r>
    <x v="1"/>
    <s v="-"/>
    <x v="30"/>
    <x v="0"/>
    <s v="23"/>
    <s v="100"/>
    <s v="237"/>
    <s v=""/>
    <n v="6625"/>
    <s v="Equipment Maintenance Repairs"/>
    <n v="500"/>
    <n v="0"/>
    <n v="500"/>
    <n v="0"/>
    <n v="220"/>
    <n v="280"/>
    <n v="0"/>
    <x v="30"/>
    <x v="12"/>
  </r>
  <r>
    <x v="1"/>
    <s v="-"/>
    <x v="31"/>
    <x v="0"/>
    <s v="23"/>
    <s v="100"/>
    <s v="238"/>
    <s v=""/>
    <s v="5000_115"/>
    <s v="Salaries and Wages Seasonal/Temporary"/>
    <n v="18000"/>
    <n v="10000"/>
    <n v="28000"/>
    <n v="0"/>
    <n v="22438.2"/>
    <n v="5561.8"/>
    <n v="448"/>
    <x v="31"/>
    <x v="12"/>
  </r>
  <r>
    <x v="1"/>
    <s v="-"/>
    <x v="31"/>
    <x v="0"/>
    <s v="23"/>
    <s v="100"/>
    <s v="238"/>
    <s v=""/>
    <s v="5400_100"/>
    <s v="Employee Benefits FICA"/>
    <n v="1377"/>
    <n v="14"/>
    <n v="1391"/>
    <n v="0"/>
    <n v="1716.52"/>
    <n v="-325.52"/>
    <n v="34.28"/>
    <x v="31"/>
    <x v="12"/>
  </r>
  <r>
    <x v="1"/>
    <s v="-"/>
    <x v="31"/>
    <x v="0"/>
    <s v="23"/>
    <s v="100"/>
    <s v="238"/>
    <s v=""/>
    <n v="6010"/>
    <s v="Computer Equipment"/>
    <n v="0"/>
    <n v="800"/>
    <n v="800"/>
    <n v="0"/>
    <n v="0"/>
    <n v="800"/>
    <n v="0"/>
    <x v="31"/>
    <x v="12"/>
  </r>
  <r>
    <x v="1"/>
    <s v="-"/>
    <x v="31"/>
    <x v="0"/>
    <s v="23"/>
    <s v="100"/>
    <s v="238"/>
    <s v=""/>
    <n v="6203"/>
    <s v="Dues/Subscriptions"/>
    <n v="200"/>
    <n v="0"/>
    <n v="200"/>
    <n v="0"/>
    <n v="180"/>
    <n v="20"/>
    <n v="0"/>
    <x v="31"/>
    <x v="12"/>
  </r>
  <r>
    <x v="1"/>
    <s v="-"/>
    <x v="31"/>
    <x v="0"/>
    <s v="23"/>
    <s v="100"/>
    <s v="238"/>
    <s v=""/>
    <n v="6208"/>
    <s v="Special Supplies"/>
    <n v="1000"/>
    <n v="0"/>
    <n v="1000"/>
    <n v="39.51"/>
    <n v="1249.29"/>
    <n v="-288.8"/>
    <n v="300"/>
    <x v="31"/>
    <x v="12"/>
  </r>
  <r>
    <x v="1"/>
    <s v="-"/>
    <x v="31"/>
    <x v="0"/>
    <s v="23"/>
    <s v="100"/>
    <s v="238"/>
    <s v=""/>
    <n v="6276"/>
    <s v="Field Supplies&amp;Materials"/>
    <n v="3000"/>
    <n v="2000"/>
    <n v="5000"/>
    <n v="1445.84"/>
    <n v="1956.13"/>
    <n v="1598.03"/>
    <n v="335.01"/>
    <x v="31"/>
    <x v="12"/>
  </r>
  <r>
    <x v="1"/>
    <s v="-"/>
    <x v="31"/>
    <x v="0"/>
    <s v="23"/>
    <s v="100"/>
    <s v="238"/>
    <s v=""/>
    <s v="6300_100"/>
    <s v="Repair &amp; Maintenance Equipment  Parts"/>
    <n v="300"/>
    <n v="0"/>
    <n v="300"/>
    <n v="0"/>
    <n v="0"/>
    <n v="300"/>
    <n v="0"/>
    <x v="31"/>
    <x v="12"/>
  </r>
  <r>
    <x v="1"/>
    <s v="-"/>
    <x v="31"/>
    <x v="0"/>
    <s v="23"/>
    <s v="100"/>
    <s v="238"/>
    <s v=""/>
    <s v="6300_175"/>
    <s v="Repair &amp; Maintenance Landscape materials"/>
    <n v="5000"/>
    <n v="0"/>
    <n v="5000"/>
    <n v="862.4"/>
    <n v="4124.66"/>
    <n v="12.94"/>
    <n v="313.99"/>
    <x v="31"/>
    <x v="12"/>
  </r>
  <r>
    <x v="1"/>
    <s v="-"/>
    <x v="31"/>
    <x v="0"/>
    <s v="23"/>
    <s v="100"/>
    <s v="238"/>
    <s v=""/>
    <s v="6400_115"/>
    <s v="Utilities Water/Wastewater"/>
    <n v="500"/>
    <n v="0"/>
    <n v="500"/>
    <n v="300.08999999999997"/>
    <n v="69.91"/>
    <n v="130"/>
    <n v="0"/>
    <x v="31"/>
    <x v="12"/>
  </r>
  <r>
    <x v="1"/>
    <s v="-"/>
    <x v="31"/>
    <x v="0"/>
    <s v="23"/>
    <s v="100"/>
    <s v="238"/>
    <s v=""/>
    <s v="6500_118"/>
    <s v="Professional and Consultant Services Contractual Services"/>
    <n v="28000"/>
    <n v="0"/>
    <n v="28000"/>
    <n v="4425"/>
    <n v="23019.99"/>
    <n v="555.01"/>
    <n v="3333.33"/>
    <x v="31"/>
    <x v="12"/>
  </r>
  <r>
    <x v="1"/>
    <s v="-"/>
    <x v="31"/>
    <x v="0"/>
    <s v="23"/>
    <s v="100"/>
    <s v="238"/>
    <s v=""/>
    <n v="6600"/>
    <s v="Maintenance Contracts"/>
    <n v="40000"/>
    <n v="0"/>
    <n v="40000"/>
    <n v="0"/>
    <n v="40000"/>
    <n v="0"/>
    <n v="0"/>
    <x v="31"/>
    <x v="12"/>
  </r>
  <r>
    <x v="1"/>
    <s v="-"/>
    <x v="31"/>
    <x v="0"/>
    <s v="23"/>
    <s v="100"/>
    <s v="238"/>
    <s v=""/>
    <s v="6700_105"/>
    <s v="Travel &amp; Training Special Training"/>
    <n v="2500"/>
    <n v="-800"/>
    <n v="1700"/>
    <n v="0"/>
    <n v="979.45"/>
    <n v="720.55"/>
    <n v="0"/>
    <x v="31"/>
    <x v="12"/>
  </r>
  <r>
    <x v="1"/>
    <s v="-"/>
    <x v="32"/>
    <x v="0"/>
    <s v="23"/>
    <s v="100"/>
    <s v="239"/>
    <s v=""/>
    <s v="5000_100"/>
    <s v="Salaries and Wages Regular, Full Time"/>
    <n v="132380"/>
    <n v="1311"/>
    <n v="133691"/>
    <n v="0"/>
    <n v="119697.43"/>
    <n v="13993.57"/>
    <n v="12689.76"/>
    <x v="32"/>
    <x v="12"/>
  </r>
  <r>
    <x v="1"/>
    <s v="-"/>
    <x v="32"/>
    <x v="0"/>
    <s v="23"/>
    <s v="100"/>
    <s v="239"/>
    <s v=""/>
    <s v="5000_115"/>
    <s v="Salaries and Wages Seasonal/Temporary"/>
    <n v="16000"/>
    <n v="0"/>
    <n v="16000"/>
    <n v="0"/>
    <n v="13657.25"/>
    <n v="2342.75"/>
    <n v="2659.25"/>
    <x v="32"/>
    <x v="12"/>
  </r>
  <r>
    <x v="1"/>
    <s v="-"/>
    <x v="32"/>
    <x v="0"/>
    <s v="23"/>
    <s v="100"/>
    <s v="239"/>
    <s v=""/>
    <n v="5100"/>
    <s v="Overtime"/>
    <n v="6000"/>
    <n v="0"/>
    <n v="6000"/>
    <n v="0"/>
    <n v="7317.74"/>
    <n v="-1317.74"/>
    <n v="1357.54"/>
    <x v="32"/>
    <x v="12"/>
  </r>
  <r>
    <x v="1"/>
    <s v="-"/>
    <x v="32"/>
    <x v="0"/>
    <s v="23"/>
    <s v="100"/>
    <s v="239"/>
    <s v=""/>
    <s v="5200_110"/>
    <s v="Other Personal Service On-Call"/>
    <n v="2250"/>
    <n v="0"/>
    <n v="2250"/>
    <n v="0"/>
    <n v="2064"/>
    <n v="186"/>
    <n v="165"/>
    <x v="32"/>
    <x v="12"/>
  </r>
  <r>
    <x v="1"/>
    <s v="-"/>
    <x v="32"/>
    <x v="0"/>
    <s v="23"/>
    <s v="100"/>
    <s v="239"/>
    <s v=""/>
    <s v="5200_115"/>
    <s v="Other Personal Service Other Compensation"/>
    <n v="1500"/>
    <n v="0"/>
    <n v="1500"/>
    <n v="0"/>
    <n v="568.55999999999995"/>
    <n v="931.44"/>
    <n v="0"/>
    <x v="32"/>
    <x v="12"/>
  </r>
  <r>
    <x v="1"/>
    <s v="-"/>
    <x v="32"/>
    <x v="0"/>
    <s v="23"/>
    <s v="100"/>
    <s v="239"/>
    <s v=""/>
    <s v="5200_116"/>
    <s v="Other Personal Service Longevity Pay"/>
    <n v="1230"/>
    <n v="0"/>
    <n v="1230"/>
    <n v="0"/>
    <n v="1460"/>
    <n v="-230"/>
    <n v="730"/>
    <x v="32"/>
    <x v="12"/>
  </r>
  <r>
    <x v="1"/>
    <s v="-"/>
    <x v="32"/>
    <x v="0"/>
    <s v="23"/>
    <s v="100"/>
    <s v="239"/>
    <s v=""/>
    <s v="5200_120"/>
    <s v="Other Personal Service Shift Differential"/>
    <n v="0"/>
    <n v="0"/>
    <n v="0"/>
    <n v="0"/>
    <n v="2.37"/>
    <n v="-2.37"/>
    <n v="0"/>
    <x v="32"/>
    <x v="12"/>
  </r>
  <r>
    <x v="1"/>
    <s v="-"/>
    <x v="32"/>
    <x v="0"/>
    <s v="23"/>
    <s v="100"/>
    <s v="239"/>
    <s v=""/>
    <s v="5200_130"/>
    <s v="Other Personal Service Allowance Taxable"/>
    <n v="850"/>
    <n v="0"/>
    <n v="850"/>
    <n v="0"/>
    <n v="1601"/>
    <n v="-751"/>
    <n v="0"/>
    <x v="32"/>
    <x v="12"/>
  </r>
  <r>
    <x v="1"/>
    <s v="-"/>
    <x v="32"/>
    <x v="0"/>
    <s v="23"/>
    <s v="100"/>
    <s v="239"/>
    <s v=""/>
    <s v="5400_100"/>
    <s v="Employee Benefits FICA"/>
    <n v="12357"/>
    <n v="122"/>
    <n v="12479"/>
    <n v="0"/>
    <n v="10758.32"/>
    <n v="1720.68"/>
    <n v="1300"/>
    <x v="32"/>
    <x v="12"/>
  </r>
  <r>
    <x v="1"/>
    <s v="-"/>
    <x v="32"/>
    <x v="0"/>
    <s v="23"/>
    <s v="100"/>
    <s v="239"/>
    <s v=""/>
    <s v="5400_120"/>
    <s v="Employee Benefits Workers Compensation"/>
    <n v="6401"/>
    <n v="0"/>
    <n v="6401"/>
    <n v="0"/>
    <n v="5863"/>
    <n v="538"/>
    <n v="533"/>
    <x v="32"/>
    <x v="12"/>
  </r>
  <r>
    <x v="1"/>
    <s v="-"/>
    <x v="32"/>
    <x v="0"/>
    <s v="23"/>
    <s v="100"/>
    <s v="239"/>
    <s v=""/>
    <n v="6005"/>
    <s v="Postage"/>
    <n v="160"/>
    <n v="0"/>
    <n v="160"/>
    <n v="0"/>
    <n v="0"/>
    <n v="160"/>
    <n v="0"/>
    <x v="32"/>
    <x v="12"/>
  </r>
  <r>
    <x v="1"/>
    <s v="-"/>
    <x v="32"/>
    <x v="0"/>
    <s v="23"/>
    <s v="100"/>
    <s v="239"/>
    <s v=""/>
    <n v="6202"/>
    <s v="Printing/Copying/Paper Mgt"/>
    <n v="0"/>
    <n v="0"/>
    <n v="0"/>
    <n v="0"/>
    <n v="34.65"/>
    <n v="-34.65"/>
    <n v="0"/>
    <x v="32"/>
    <x v="12"/>
  </r>
  <r>
    <x v="1"/>
    <s v="-"/>
    <x v="32"/>
    <x v="0"/>
    <s v="23"/>
    <s v="100"/>
    <s v="239"/>
    <s v=""/>
    <n v="6203"/>
    <s v="Dues/Subscriptions"/>
    <n v="600"/>
    <n v="0"/>
    <n v="600"/>
    <n v="0"/>
    <n v="599"/>
    <n v="1"/>
    <n v="0"/>
    <x v="32"/>
    <x v="12"/>
  </r>
  <r>
    <x v="1"/>
    <s v="-"/>
    <x v="32"/>
    <x v="0"/>
    <s v="23"/>
    <s v="100"/>
    <s v="239"/>
    <s v=""/>
    <n v="6208"/>
    <s v="Special Supplies"/>
    <n v="250"/>
    <n v="0"/>
    <n v="250"/>
    <n v="245"/>
    <n v="0"/>
    <n v="5"/>
    <n v="0"/>
    <x v="32"/>
    <x v="12"/>
  </r>
  <r>
    <x v="1"/>
    <s v="-"/>
    <x v="32"/>
    <x v="0"/>
    <s v="23"/>
    <s v="100"/>
    <s v="239"/>
    <s v=""/>
    <n v="6210"/>
    <s v="Small Tools and Equipment"/>
    <n v="250"/>
    <n v="0"/>
    <n v="250"/>
    <n v="84.7"/>
    <n v="115.3"/>
    <n v="50"/>
    <n v="0"/>
    <x v="32"/>
    <x v="12"/>
  </r>
  <r>
    <x v="1"/>
    <s v="-"/>
    <x v="32"/>
    <x v="0"/>
    <s v="23"/>
    <s v="100"/>
    <s v="239"/>
    <s v=""/>
    <n v="6214"/>
    <s v="Clothing And Uniforms"/>
    <n v="500"/>
    <n v="0"/>
    <n v="500"/>
    <n v="0"/>
    <n v="0"/>
    <n v="500"/>
    <n v="0"/>
    <x v="32"/>
    <x v="12"/>
  </r>
  <r>
    <x v="1"/>
    <s v="-"/>
    <x v="32"/>
    <x v="0"/>
    <s v="23"/>
    <s v="100"/>
    <s v="239"/>
    <s v=""/>
    <s v="6300_100"/>
    <s v="Repair &amp; Maintenance Equipment  Parts"/>
    <n v="4700"/>
    <n v="0"/>
    <n v="4700"/>
    <n v="702.77"/>
    <n v="3733.49"/>
    <n v="263.74"/>
    <n v="343.63"/>
    <x v="32"/>
    <x v="12"/>
  </r>
  <r>
    <x v="1"/>
    <s v="-"/>
    <x v="32"/>
    <x v="0"/>
    <s v="23"/>
    <s v="100"/>
    <s v="239"/>
    <s v=""/>
    <s v="6300_130"/>
    <s v="Repair &amp; Maintenance Construction Supplies"/>
    <n v="1000"/>
    <n v="0"/>
    <n v="1000"/>
    <n v="0"/>
    <n v="413.67"/>
    <n v="586.33000000000004"/>
    <n v="0"/>
    <x v="32"/>
    <x v="12"/>
  </r>
  <r>
    <x v="1"/>
    <s v="-"/>
    <x v="32"/>
    <x v="0"/>
    <s v="23"/>
    <s v="100"/>
    <s v="239"/>
    <s v=""/>
    <s v="6300_165"/>
    <s v="Repair &amp; Maintenance Other Small Charges Not Capital"/>
    <n v="1000"/>
    <n v="0"/>
    <n v="1000"/>
    <n v="97.78"/>
    <n v="332.98"/>
    <n v="569.24"/>
    <n v="95.31"/>
    <x v="32"/>
    <x v="12"/>
  </r>
  <r>
    <x v="1"/>
    <s v="-"/>
    <x v="32"/>
    <x v="0"/>
    <s v="23"/>
    <s v="100"/>
    <s v="239"/>
    <s v=""/>
    <s v="6300_175"/>
    <s v="Repair &amp; Maintenance Landscape materials"/>
    <n v="1500"/>
    <n v="0"/>
    <n v="1500"/>
    <n v="258.56"/>
    <n v="898.98"/>
    <n v="342.46"/>
    <n v="898.98"/>
    <x v="32"/>
    <x v="12"/>
  </r>
  <r>
    <x v="1"/>
    <s v="-"/>
    <x v="32"/>
    <x v="0"/>
    <s v="23"/>
    <s v="100"/>
    <s v="239"/>
    <s v=""/>
    <n v="6325"/>
    <s v="Items For Resale"/>
    <n v="1500"/>
    <n v="0"/>
    <n v="1500"/>
    <n v="0"/>
    <n v="0"/>
    <n v="1500"/>
    <n v="0"/>
    <x v="32"/>
    <x v="12"/>
  </r>
  <r>
    <x v="1"/>
    <s v="-"/>
    <x v="32"/>
    <x v="0"/>
    <s v="23"/>
    <s v="100"/>
    <s v="239"/>
    <s v=""/>
    <s v="6400_100"/>
    <s v="Utilities Electricity"/>
    <n v="4000"/>
    <n v="0"/>
    <n v="4000"/>
    <n v="0"/>
    <n v="4642.6899999999996"/>
    <n v="-642.69000000000005"/>
    <n v="903.76"/>
    <x v="32"/>
    <x v="12"/>
  </r>
  <r>
    <x v="1"/>
    <s v="-"/>
    <x v="32"/>
    <x v="0"/>
    <s v="23"/>
    <s v="100"/>
    <s v="239"/>
    <s v=""/>
    <s v="6400_105"/>
    <s v="Utilities Gas"/>
    <n v="6000"/>
    <n v="0"/>
    <n v="6000"/>
    <n v="0"/>
    <n v="6320.57"/>
    <n v="-320.57"/>
    <n v="508.63"/>
    <x v="32"/>
    <x v="12"/>
  </r>
  <r>
    <x v="1"/>
    <s v="-"/>
    <x v="32"/>
    <x v="0"/>
    <s v="23"/>
    <s v="100"/>
    <s v="239"/>
    <s v=""/>
    <s v="6400_115"/>
    <s v="Utilities Water/Wastewater"/>
    <n v="400"/>
    <n v="0"/>
    <n v="400"/>
    <n v="0"/>
    <n v="208.5"/>
    <n v="191.5"/>
    <n v="0"/>
    <x v="32"/>
    <x v="12"/>
  </r>
  <r>
    <x v="1"/>
    <s v="-"/>
    <x v="32"/>
    <x v="0"/>
    <s v="23"/>
    <s v="100"/>
    <s v="239"/>
    <s v=""/>
    <s v="6400_125"/>
    <s v="Utilities Telecommunications"/>
    <n v="900"/>
    <n v="0"/>
    <n v="900"/>
    <n v="0"/>
    <n v="803.89"/>
    <n v="96.11"/>
    <n v="72.209999999999994"/>
    <x v="32"/>
    <x v="12"/>
  </r>
  <r>
    <x v="1"/>
    <s v="-"/>
    <x v="32"/>
    <x v="0"/>
    <s v="23"/>
    <s v="100"/>
    <s v="239"/>
    <s v=""/>
    <n v="6600"/>
    <s v="Maintenance Contracts"/>
    <n v="17000"/>
    <n v="0"/>
    <n v="17000"/>
    <n v="0"/>
    <n v="7760"/>
    <n v="9240"/>
    <n v="0"/>
    <x v="32"/>
    <x v="12"/>
  </r>
  <r>
    <x v="1"/>
    <s v="-"/>
    <x v="32"/>
    <x v="0"/>
    <s v="23"/>
    <s v="100"/>
    <s v="239"/>
    <s v=""/>
    <n v="6615"/>
    <s v="Property Repairs"/>
    <n v="5000"/>
    <n v="0"/>
    <n v="5000"/>
    <n v="0"/>
    <n v="5000"/>
    <n v="0"/>
    <n v="0"/>
    <x v="32"/>
    <x v="12"/>
  </r>
  <r>
    <x v="1"/>
    <s v="-"/>
    <x v="32"/>
    <x v="0"/>
    <s v="23"/>
    <s v="100"/>
    <s v="239"/>
    <s v=""/>
    <s v="6700_110"/>
    <s v="Travel &amp; Training Travel Expense"/>
    <n v="150"/>
    <n v="0"/>
    <n v="150"/>
    <n v="0"/>
    <n v="0"/>
    <n v="150"/>
    <n v="0"/>
    <x v="32"/>
    <x v="12"/>
  </r>
  <r>
    <x v="1"/>
    <s v="-"/>
    <x v="32"/>
    <x v="0"/>
    <s v="23"/>
    <s v="100"/>
    <s v="239"/>
    <s v=""/>
    <s v="7200_115"/>
    <s v="Capital Leases Equipment"/>
    <n v="640"/>
    <n v="0"/>
    <n v="640"/>
    <n v="44.37"/>
    <n v="1100.06"/>
    <n v="-504.43"/>
    <n v="44.37"/>
    <x v="32"/>
    <x v="12"/>
  </r>
  <r>
    <x v="1"/>
    <s v="-"/>
    <x v="32"/>
    <x v="0"/>
    <s v="23"/>
    <s v="100"/>
    <s v="239"/>
    <s v=""/>
    <n v="7250"/>
    <s v="Capital Lease Interest"/>
    <n v="90"/>
    <n v="0"/>
    <n v="90"/>
    <n v="0"/>
    <n v="87.42"/>
    <n v="2.58"/>
    <n v="0"/>
    <x v="32"/>
    <x v="12"/>
  </r>
  <r>
    <x v="1"/>
    <s v="-"/>
    <x v="33"/>
    <x v="0"/>
    <s v="23"/>
    <s v="101"/>
    <s v="000"/>
    <s v=""/>
    <s v="5000_100"/>
    <s v="Salaries and Wages Regular, Full Time"/>
    <n v="71490"/>
    <n v="708"/>
    <n v="72198"/>
    <n v="0"/>
    <n v="64960.73"/>
    <n v="7237.27"/>
    <n v="5666.8"/>
    <x v="33"/>
    <x v="12"/>
  </r>
  <r>
    <x v="1"/>
    <s v="-"/>
    <x v="33"/>
    <x v="0"/>
    <s v="23"/>
    <s v="101"/>
    <s v="000"/>
    <s v=""/>
    <s v="5000_115"/>
    <s v="Salaries and Wages Seasonal/Temporary"/>
    <n v="2000"/>
    <n v="0"/>
    <n v="2000"/>
    <n v="0"/>
    <n v="2833"/>
    <n v="-833"/>
    <n v="0"/>
    <x v="33"/>
    <x v="12"/>
  </r>
  <r>
    <x v="1"/>
    <s v="-"/>
    <x v="33"/>
    <x v="0"/>
    <s v="23"/>
    <s v="101"/>
    <s v="000"/>
    <s v=""/>
    <s v="5200_115"/>
    <s v="Other Personal Service Other Compensation"/>
    <n v="0"/>
    <n v="0"/>
    <n v="0"/>
    <n v="0"/>
    <n v="100"/>
    <n v="-100"/>
    <n v="0"/>
    <x v="33"/>
    <x v="12"/>
  </r>
  <r>
    <x v="1"/>
    <s v="-"/>
    <x v="33"/>
    <x v="0"/>
    <s v="23"/>
    <s v="101"/>
    <s v="000"/>
    <s v=""/>
    <s v="5200_130"/>
    <s v="Other Personal Service Allowance Taxable"/>
    <n v="0"/>
    <n v="0"/>
    <n v="0"/>
    <n v="0"/>
    <n v="884.58"/>
    <n v="-884.58"/>
    <n v="76.92"/>
    <x v="33"/>
    <x v="12"/>
  </r>
  <r>
    <x v="1"/>
    <s v="-"/>
    <x v="33"/>
    <x v="0"/>
    <s v="23"/>
    <s v="101"/>
    <s v="000"/>
    <s v=""/>
    <s v="5400_100"/>
    <s v="Employee Benefits FICA"/>
    <n v="5677"/>
    <n v="56"/>
    <n v="5733"/>
    <n v="0"/>
    <n v="5044.82"/>
    <n v="688.18"/>
    <n v="439.4"/>
    <x v="33"/>
    <x v="12"/>
  </r>
  <r>
    <x v="1"/>
    <s v="-"/>
    <x v="33"/>
    <x v="0"/>
    <s v="23"/>
    <s v="101"/>
    <s v="000"/>
    <s v=""/>
    <s v="5400_120"/>
    <s v="Employee Benefits Workers Compensation"/>
    <n v="2563"/>
    <n v="0"/>
    <n v="2563"/>
    <n v="0"/>
    <n v="2354"/>
    <n v="209"/>
    <n v="214"/>
    <x v="33"/>
    <x v="12"/>
  </r>
  <r>
    <x v="1"/>
    <s v="-"/>
    <x v="33"/>
    <x v="0"/>
    <s v="23"/>
    <s v="101"/>
    <s v="000"/>
    <s v=""/>
    <n v="6208"/>
    <s v="Special Supplies"/>
    <n v="500"/>
    <n v="0"/>
    <n v="500"/>
    <n v="0"/>
    <n v="367.74"/>
    <n v="132.26"/>
    <n v="0"/>
    <x v="33"/>
    <x v="12"/>
  </r>
  <r>
    <x v="1"/>
    <s v="-"/>
    <x v="33"/>
    <x v="0"/>
    <s v="23"/>
    <s v="101"/>
    <s v="000"/>
    <s v=""/>
    <s v="6500_118"/>
    <s v="Professional and Consultant Services Contractual Services"/>
    <n v="1000"/>
    <n v="0"/>
    <n v="1000"/>
    <n v="0"/>
    <n v="766.54"/>
    <n v="233.46"/>
    <n v="368"/>
    <x v="33"/>
    <x v="12"/>
  </r>
  <r>
    <x v="1"/>
    <s v="-"/>
    <x v="33"/>
    <x v="0"/>
    <s v="23"/>
    <s v="101"/>
    <s v="000"/>
    <s v=""/>
    <n v="7730"/>
    <s v="Scholarships"/>
    <n v="30000"/>
    <n v="0"/>
    <n v="30000"/>
    <n v="0"/>
    <n v="23578.87"/>
    <n v="6421.13"/>
    <n v="990"/>
    <x v="33"/>
    <x v="12"/>
  </r>
  <r>
    <x v="1"/>
    <s v="-"/>
    <x v="34"/>
    <x v="0"/>
    <s v="23"/>
    <s v="101"/>
    <s v="245"/>
    <s v=""/>
    <s v="5000_100"/>
    <s v="Salaries and Wages Regular, Full Time"/>
    <n v="166841"/>
    <n v="1652"/>
    <n v="168493"/>
    <n v="0"/>
    <n v="149760.4"/>
    <n v="18732.599999999999"/>
    <n v="15431.9"/>
    <x v="34"/>
    <x v="12"/>
  </r>
  <r>
    <x v="1"/>
    <s v="-"/>
    <x v="34"/>
    <x v="0"/>
    <s v="23"/>
    <s v="101"/>
    <s v="245"/>
    <s v=""/>
    <s v="5000_115"/>
    <s v="Salaries and Wages Seasonal/Temporary"/>
    <n v="140000"/>
    <n v="0"/>
    <n v="140000"/>
    <n v="0"/>
    <n v="116952.46"/>
    <n v="23047.54"/>
    <n v="4857"/>
    <x v="34"/>
    <x v="12"/>
  </r>
  <r>
    <x v="1"/>
    <s v="-"/>
    <x v="34"/>
    <x v="0"/>
    <s v="23"/>
    <s v="101"/>
    <s v="245"/>
    <s v=""/>
    <n v="5100"/>
    <s v="Overtime"/>
    <n v="2500"/>
    <n v="0"/>
    <n v="2500"/>
    <n v="0"/>
    <n v="96"/>
    <n v="2404"/>
    <n v="0"/>
    <x v="34"/>
    <x v="12"/>
  </r>
  <r>
    <x v="1"/>
    <s v="-"/>
    <x v="34"/>
    <x v="0"/>
    <s v="23"/>
    <s v="101"/>
    <s v="245"/>
    <s v=""/>
    <s v="5200_115"/>
    <s v="Other Personal Service Other Compensation"/>
    <n v="1210"/>
    <n v="0"/>
    <n v="1210"/>
    <n v="0"/>
    <n v="350"/>
    <n v="860"/>
    <n v="0"/>
    <x v="34"/>
    <x v="12"/>
  </r>
  <r>
    <x v="1"/>
    <s v="-"/>
    <x v="34"/>
    <x v="0"/>
    <s v="23"/>
    <s v="101"/>
    <s v="245"/>
    <s v=""/>
    <s v="5200_116"/>
    <s v="Other Personal Service Longevity Pay"/>
    <n v="2850"/>
    <n v="0"/>
    <n v="2850"/>
    <n v="0"/>
    <n v="2085.54"/>
    <n v="764.46"/>
    <n v="1055.54"/>
    <x v="34"/>
    <x v="12"/>
  </r>
  <r>
    <x v="1"/>
    <s v="-"/>
    <x v="34"/>
    <x v="0"/>
    <s v="23"/>
    <s v="101"/>
    <s v="245"/>
    <s v=""/>
    <s v="5200_120"/>
    <s v="Other Personal Service Shift Differential"/>
    <n v="1200"/>
    <n v="0"/>
    <n v="1200"/>
    <n v="0"/>
    <n v="283"/>
    <n v="917"/>
    <n v="67.099999999999994"/>
    <x v="34"/>
    <x v="12"/>
  </r>
  <r>
    <x v="1"/>
    <s v="-"/>
    <x v="34"/>
    <x v="0"/>
    <s v="23"/>
    <s v="101"/>
    <s v="245"/>
    <s v=""/>
    <s v="5200_130"/>
    <s v="Other Personal Service Allowance Taxable"/>
    <n v="1000"/>
    <n v="0"/>
    <n v="1000"/>
    <n v="0"/>
    <n v="1813.44"/>
    <n v="-813.44"/>
    <n v="76.92"/>
    <x v="34"/>
    <x v="12"/>
  </r>
  <r>
    <x v="1"/>
    <s v="-"/>
    <x v="34"/>
    <x v="0"/>
    <s v="23"/>
    <s v="101"/>
    <s v="245"/>
    <s v=""/>
    <s v="5400_100"/>
    <s v="Employee Benefits FICA"/>
    <n v="24270"/>
    <n v="240"/>
    <n v="24510"/>
    <n v="0"/>
    <n v="20327.95"/>
    <n v="4182.05"/>
    <n v="1605.11"/>
    <x v="34"/>
    <x v="12"/>
  </r>
  <r>
    <x v="1"/>
    <s v="-"/>
    <x v="34"/>
    <x v="0"/>
    <s v="23"/>
    <s v="101"/>
    <s v="245"/>
    <s v=""/>
    <s v="5400_120"/>
    <s v="Employee Benefits Workers Compensation"/>
    <n v="6940"/>
    <n v="0"/>
    <n v="6940"/>
    <n v="0"/>
    <n v="6358"/>
    <n v="582"/>
    <n v="578"/>
    <x v="34"/>
    <x v="12"/>
  </r>
  <r>
    <x v="1"/>
    <s v="-"/>
    <x v="34"/>
    <x v="0"/>
    <s v="23"/>
    <s v="101"/>
    <s v="245"/>
    <s v=""/>
    <n v="6208"/>
    <s v="Special Supplies"/>
    <n v="10000"/>
    <n v="0"/>
    <n v="10000"/>
    <n v="0"/>
    <n v="3730.29"/>
    <n v="6269.71"/>
    <n v="1012.55"/>
    <x v="34"/>
    <x v="12"/>
  </r>
  <r>
    <x v="1"/>
    <s v="-"/>
    <x v="34"/>
    <x v="0"/>
    <s v="23"/>
    <s v="101"/>
    <s v="245"/>
    <s v=""/>
    <n v="6214"/>
    <s v="Clothing And Uniforms"/>
    <n v="2800"/>
    <n v="0"/>
    <n v="2800"/>
    <n v="0"/>
    <n v="0"/>
    <n v="2800"/>
    <n v="0"/>
    <x v="34"/>
    <x v="12"/>
  </r>
  <r>
    <x v="1"/>
    <s v="-"/>
    <x v="34"/>
    <x v="0"/>
    <s v="23"/>
    <s v="101"/>
    <s v="245"/>
    <s v=""/>
    <s v="6500_118"/>
    <s v="Professional and Consultant Services Contractual Services"/>
    <n v="42500"/>
    <n v="-1988"/>
    <n v="40512"/>
    <n v="366.85"/>
    <n v="8374.7800000000007"/>
    <n v="31770.37"/>
    <n v="291.54000000000002"/>
    <x v="34"/>
    <x v="12"/>
  </r>
  <r>
    <x v="1"/>
    <s v="-"/>
    <x v="34"/>
    <x v="0"/>
    <s v="23"/>
    <s v="101"/>
    <s v="245"/>
    <s v=""/>
    <s v="6530_115"/>
    <s v="Rentals Equipment"/>
    <n v="30000"/>
    <n v="0"/>
    <n v="30000"/>
    <n v="928.86"/>
    <n v="23923.64"/>
    <n v="5147.5"/>
    <n v="0"/>
    <x v="34"/>
    <x v="12"/>
  </r>
  <r>
    <x v="1"/>
    <s v="-"/>
    <x v="34"/>
    <x v="0"/>
    <s v="23"/>
    <s v="101"/>
    <s v="245"/>
    <s v=""/>
    <s v="7200_115"/>
    <s v="Capital Leases Equipment"/>
    <n v="9500"/>
    <n v="0"/>
    <n v="9500"/>
    <n v="0"/>
    <n v="9989.44"/>
    <n v="-489.44"/>
    <n v="0"/>
    <x v="34"/>
    <x v="12"/>
  </r>
  <r>
    <x v="1"/>
    <s v="-"/>
    <x v="34"/>
    <x v="0"/>
    <s v="23"/>
    <s v="101"/>
    <s v="245"/>
    <s v=""/>
    <n v="7250"/>
    <s v="Capital Lease Interest"/>
    <n v="1200"/>
    <n v="0"/>
    <n v="1200"/>
    <n v="0"/>
    <n v="594.41"/>
    <n v="605.59"/>
    <n v="0"/>
    <x v="34"/>
    <x v="12"/>
  </r>
  <r>
    <x v="1"/>
    <s v="-"/>
    <x v="35"/>
    <x v="0"/>
    <s v="23"/>
    <s v="101"/>
    <s v="245"/>
    <s v="110 "/>
    <n v="6208"/>
    <s v="Special Supplies"/>
    <n v="0"/>
    <n v="0"/>
    <n v="0"/>
    <n v="210.64"/>
    <n v="344.36"/>
    <n v="-555"/>
    <n v="238.97"/>
    <x v="35"/>
    <x v="12"/>
  </r>
  <r>
    <x v="1"/>
    <s v="-"/>
    <x v="35"/>
    <x v="0"/>
    <s v="23"/>
    <s v="101"/>
    <s v="245"/>
    <s v="110 "/>
    <s v="6500_118"/>
    <s v="Professional and Consultant Services Contractual Services"/>
    <n v="0"/>
    <n v="0"/>
    <n v="0"/>
    <n v="250"/>
    <n v="1320"/>
    <n v="-1570"/>
    <n v="0"/>
    <x v="35"/>
    <x v="12"/>
  </r>
  <r>
    <x v="1"/>
    <s v="-"/>
    <x v="35"/>
    <x v="0"/>
    <s v="23"/>
    <s v="101"/>
    <s v="245"/>
    <s v="110 "/>
    <s v="6530_115"/>
    <s v="Rentals Equipment"/>
    <n v="0"/>
    <n v="0"/>
    <n v="0"/>
    <n v="756.5"/>
    <n v="1243.5"/>
    <n v="-2000"/>
    <n v="0"/>
    <x v="35"/>
    <x v="12"/>
  </r>
  <r>
    <x v="1"/>
    <s v="-"/>
    <x v="100"/>
    <x v="0"/>
    <s v="23"/>
    <s v="101"/>
    <s v="245"/>
    <s v="111 "/>
    <n v="6208"/>
    <s v="Special Supplies"/>
    <n v="0"/>
    <n v="0"/>
    <n v="0"/>
    <n v="597.01"/>
    <n v="202.99"/>
    <n v="-800"/>
    <n v="202.99"/>
    <x v="100"/>
    <x v="12"/>
  </r>
  <r>
    <x v="1"/>
    <s v="-"/>
    <x v="36"/>
    <x v="0"/>
    <s v="23"/>
    <s v="101"/>
    <s v="245"/>
    <s v="112 "/>
    <n v="6208"/>
    <s v="Special Supplies"/>
    <n v="0"/>
    <n v="0"/>
    <n v="0"/>
    <n v="0"/>
    <n v="43.49"/>
    <n v="-43.49"/>
    <n v="0"/>
    <x v="36"/>
    <x v="12"/>
  </r>
  <r>
    <x v="1"/>
    <s v="-"/>
    <x v="36"/>
    <x v="0"/>
    <s v="23"/>
    <s v="101"/>
    <s v="245"/>
    <s v="112 "/>
    <n v="6214"/>
    <s v="Clothing And Uniforms"/>
    <n v="0"/>
    <n v="0"/>
    <n v="0"/>
    <n v="0"/>
    <n v="1275"/>
    <n v="-1275"/>
    <n v="1030"/>
    <x v="36"/>
    <x v="12"/>
  </r>
  <r>
    <x v="1"/>
    <s v="-"/>
    <x v="36"/>
    <x v="0"/>
    <s v="23"/>
    <s v="101"/>
    <s v="245"/>
    <s v="112 "/>
    <s v="6500_118"/>
    <s v="Professional and Consultant Services Contractual Services"/>
    <n v="0"/>
    <n v="0"/>
    <n v="0"/>
    <n v="0"/>
    <n v="11990"/>
    <n v="-11990"/>
    <n v="0"/>
    <x v="36"/>
    <x v="12"/>
  </r>
  <r>
    <x v="1"/>
    <s v="-"/>
    <x v="36"/>
    <x v="0"/>
    <s v="23"/>
    <s v="101"/>
    <s v="245"/>
    <s v="112 "/>
    <s v="6530_115"/>
    <s v="Rentals Equipment"/>
    <n v="0"/>
    <n v="0"/>
    <n v="0"/>
    <n v="7000"/>
    <n v="0"/>
    <n v="-7000"/>
    <n v="0"/>
    <x v="36"/>
    <x v="12"/>
  </r>
  <r>
    <x v="1"/>
    <s v="-"/>
    <x v="37"/>
    <x v="0"/>
    <s v="23"/>
    <s v="101"/>
    <s v="245"/>
    <s v="113 "/>
    <s v="6500_118"/>
    <s v="Professional and Consultant Services Contractual Services"/>
    <n v="0"/>
    <n v="0"/>
    <n v="0"/>
    <n v="0"/>
    <n v="35"/>
    <n v="-35"/>
    <n v="0"/>
    <x v="37"/>
    <x v="12"/>
  </r>
  <r>
    <x v="1"/>
    <s v="-"/>
    <x v="39"/>
    <x v="0"/>
    <s v="23"/>
    <s v="101"/>
    <s v="245"/>
    <s v="116 "/>
    <n v="6208"/>
    <s v="Special Supplies"/>
    <n v="0"/>
    <n v="0"/>
    <n v="0"/>
    <n v="0"/>
    <n v="69.75"/>
    <n v="-69.75"/>
    <n v="69.75"/>
    <x v="39"/>
    <x v="12"/>
  </r>
  <r>
    <x v="1"/>
    <s v="-"/>
    <x v="39"/>
    <x v="0"/>
    <s v="23"/>
    <s v="101"/>
    <s v="245"/>
    <s v="116 "/>
    <s v="6500_118"/>
    <s v="Professional and Consultant Services Contractual Services"/>
    <n v="0"/>
    <n v="0"/>
    <n v="0"/>
    <n v="0"/>
    <n v="243"/>
    <n v="-243"/>
    <n v="0"/>
    <x v="39"/>
    <x v="12"/>
  </r>
  <r>
    <x v="1"/>
    <s v="-"/>
    <x v="40"/>
    <x v="0"/>
    <s v="23"/>
    <s v="101"/>
    <s v="246"/>
    <s v=""/>
    <s v="5000_100"/>
    <s v="Salaries and Wages Regular, Full Time"/>
    <n v="48139"/>
    <n v="477"/>
    <n v="48616"/>
    <n v="0"/>
    <n v="43909.919999999998"/>
    <n v="4706.08"/>
    <n v="4696.5"/>
    <x v="40"/>
    <x v="12"/>
  </r>
  <r>
    <x v="1"/>
    <s v="-"/>
    <x v="40"/>
    <x v="0"/>
    <s v="23"/>
    <s v="101"/>
    <s v="246"/>
    <s v=""/>
    <s v="5000_115"/>
    <s v="Salaries and Wages Seasonal/Temporary"/>
    <n v="8500"/>
    <n v="0"/>
    <n v="8500"/>
    <n v="0"/>
    <n v="8198.2199999999993"/>
    <n v="301.77999999999997"/>
    <n v="1056.94"/>
    <x v="40"/>
    <x v="12"/>
  </r>
  <r>
    <x v="1"/>
    <s v="-"/>
    <x v="40"/>
    <x v="0"/>
    <s v="23"/>
    <s v="101"/>
    <s v="246"/>
    <s v=""/>
    <n v="5100"/>
    <s v="Overtime"/>
    <n v="2000"/>
    <n v="0"/>
    <n v="2000"/>
    <n v="0"/>
    <n v="1661.38"/>
    <n v="338.62"/>
    <n v="510.74"/>
    <x v="40"/>
    <x v="12"/>
  </r>
  <r>
    <x v="1"/>
    <s v="-"/>
    <x v="40"/>
    <x v="0"/>
    <s v="23"/>
    <s v="101"/>
    <s v="246"/>
    <s v=""/>
    <s v="5200_115"/>
    <s v="Other Personal Service Other Compensation"/>
    <n v="400"/>
    <n v="0"/>
    <n v="400"/>
    <n v="0"/>
    <n v="200"/>
    <n v="200"/>
    <n v="0"/>
    <x v="40"/>
    <x v="12"/>
  </r>
  <r>
    <x v="1"/>
    <s v="-"/>
    <x v="40"/>
    <x v="0"/>
    <s v="23"/>
    <s v="101"/>
    <s v="246"/>
    <s v=""/>
    <s v="5200_120"/>
    <s v="Other Personal Service Shift Differential"/>
    <n v="250"/>
    <n v="0"/>
    <n v="250"/>
    <n v="0"/>
    <n v="0"/>
    <n v="250"/>
    <n v="0"/>
    <x v="40"/>
    <x v="12"/>
  </r>
  <r>
    <x v="1"/>
    <s v="-"/>
    <x v="40"/>
    <x v="0"/>
    <s v="23"/>
    <s v="101"/>
    <s v="246"/>
    <s v=""/>
    <s v="5200_130"/>
    <s v="Other Personal Service Allowance Taxable"/>
    <n v="1100"/>
    <n v="0"/>
    <n v="1100"/>
    <n v="0"/>
    <n v="850"/>
    <n v="250"/>
    <n v="0"/>
    <x v="40"/>
    <x v="12"/>
  </r>
  <r>
    <x v="1"/>
    <s v="-"/>
    <x v="40"/>
    <x v="0"/>
    <s v="23"/>
    <s v="101"/>
    <s v="246"/>
    <s v=""/>
    <s v="5400_100"/>
    <s v="Employee Benefits FICA"/>
    <n v="4657"/>
    <n v="46"/>
    <n v="4703"/>
    <n v="0"/>
    <n v="4548.29"/>
    <n v="154.71"/>
    <n v="516.99"/>
    <x v="40"/>
    <x v="12"/>
  </r>
  <r>
    <x v="1"/>
    <s v="-"/>
    <x v="40"/>
    <x v="0"/>
    <s v="23"/>
    <s v="101"/>
    <s v="246"/>
    <s v=""/>
    <s v="5400_120"/>
    <s v="Employee Benefits Workers Compensation"/>
    <n v="2196"/>
    <n v="0"/>
    <n v="2196"/>
    <n v="0"/>
    <n v="2013"/>
    <n v="183"/>
    <n v="183"/>
    <x v="40"/>
    <x v="12"/>
  </r>
  <r>
    <x v="1"/>
    <s v="-"/>
    <x v="40"/>
    <x v="0"/>
    <s v="23"/>
    <s v="101"/>
    <s v="246"/>
    <s v=""/>
    <n v="6208"/>
    <s v="Special Supplies"/>
    <n v="20000"/>
    <n v="0"/>
    <n v="20000"/>
    <n v="289.02999999999997"/>
    <n v="8765.4699999999993"/>
    <n v="10945.5"/>
    <n v="3203.83"/>
    <x v="40"/>
    <x v="12"/>
  </r>
  <r>
    <x v="1"/>
    <s v="-"/>
    <x v="40"/>
    <x v="0"/>
    <s v="23"/>
    <s v="101"/>
    <s v="246"/>
    <s v=""/>
    <s v="6500_118"/>
    <s v="Professional and Consultant Services Contractual Services"/>
    <n v="130000"/>
    <n v="0"/>
    <n v="130000"/>
    <n v="0"/>
    <n v="81207.58"/>
    <n v="48792.42"/>
    <n v="427"/>
    <x v="40"/>
    <x v="12"/>
  </r>
  <r>
    <x v="1"/>
    <s v="-"/>
    <x v="101"/>
    <x v="0"/>
    <s v="23"/>
    <s v="101"/>
    <s v="246"/>
    <s v="120 "/>
    <s v="6500_118"/>
    <s v="Professional and Consultant Services Contractual Services"/>
    <n v="0"/>
    <n v="0"/>
    <n v="0"/>
    <n v="0"/>
    <n v="3433"/>
    <n v="-3433"/>
    <n v="0"/>
    <x v="101"/>
    <x v="12"/>
  </r>
  <r>
    <x v="1"/>
    <s v="-"/>
    <x v="102"/>
    <x v="0"/>
    <s v="23"/>
    <s v="101"/>
    <s v="246"/>
    <s v="122 "/>
    <n v="6208"/>
    <s v="Special Supplies"/>
    <n v="0"/>
    <n v="0"/>
    <n v="0"/>
    <n v="26.28"/>
    <n v="173.72"/>
    <n v="-200"/>
    <n v="173.72"/>
    <x v="102"/>
    <x v="12"/>
  </r>
  <r>
    <x v="1"/>
    <s v="-"/>
    <x v="103"/>
    <x v="0"/>
    <s v="23"/>
    <s v="101"/>
    <s v="246"/>
    <s v="123 "/>
    <n v="6208"/>
    <s v="Special Supplies"/>
    <n v="0"/>
    <n v="0"/>
    <n v="0"/>
    <n v="0"/>
    <n v="2722.69"/>
    <n v="-2722.69"/>
    <n v="0"/>
    <x v="103"/>
    <x v="12"/>
  </r>
  <r>
    <x v="1"/>
    <s v="-"/>
    <x v="103"/>
    <x v="0"/>
    <s v="23"/>
    <s v="101"/>
    <s v="246"/>
    <s v="123 "/>
    <s v="6500_118"/>
    <s v="Professional and Consultant Services Contractual Services"/>
    <n v="0"/>
    <n v="0"/>
    <n v="0"/>
    <n v="0"/>
    <n v="9425.33"/>
    <n v="-9425.33"/>
    <n v="0"/>
    <x v="103"/>
    <x v="12"/>
  </r>
  <r>
    <x v="1"/>
    <s v="-"/>
    <x v="41"/>
    <x v="0"/>
    <s v="23"/>
    <s v="101"/>
    <s v="246"/>
    <s v="150 "/>
    <n v="6208"/>
    <s v="Special Supplies"/>
    <n v="0"/>
    <n v="0"/>
    <n v="0"/>
    <n v="167.35"/>
    <n v="7264.7"/>
    <n v="-7432.05"/>
    <n v="731.65"/>
    <x v="41"/>
    <x v="12"/>
  </r>
  <r>
    <x v="1"/>
    <s v="-"/>
    <x v="41"/>
    <x v="0"/>
    <s v="23"/>
    <s v="101"/>
    <s v="246"/>
    <s v="150 "/>
    <s v="6500_118"/>
    <s v="Professional and Consultant Services Contractual Services"/>
    <n v="0"/>
    <n v="0"/>
    <n v="0"/>
    <n v="0"/>
    <n v="26680.49"/>
    <n v="-26680.49"/>
    <n v="15260.45"/>
    <x v="41"/>
    <x v="12"/>
  </r>
  <r>
    <x v="1"/>
    <s v="-"/>
    <x v="42"/>
    <x v="0"/>
    <s v="23"/>
    <s v="101"/>
    <s v="247"/>
    <s v=""/>
    <s v="5000_115"/>
    <s v="Salaries and Wages Seasonal/Temporary"/>
    <n v="17500"/>
    <n v="0"/>
    <n v="17500"/>
    <n v="0"/>
    <n v="9467"/>
    <n v="8033"/>
    <n v="0"/>
    <x v="42"/>
    <x v="12"/>
  </r>
  <r>
    <x v="1"/>
    <s v="-"/>
    <x v="42"/>
    <x v="0"/>
    <s v="23"/>
    <s v="101"/>
    <s v="247"/>
    <s v=""/>
    <s v="5400_100"/>
    <s v="Employee Benefits FICA"/>
    <n v="1339"/>
    <n v="13"/>
    <n v="1352"/>
    <n v="0"/>
    <n v="724.25"/>
    <n v="627.75"/>
    <n v="0"/>
    <x v="42"/>
    <x v="12"/>
  </r>
  <r>
    <x v="1"/>
    <s v="-"/>
    <x v="43"/>
    <x v="0"/>
    <s v="23"/>
    <s v="101"/>
    <s v="248"/>
    <s v=""/>
    <s v="5000_100"/>
    <s v="Salaries and Wages Regular, Full Time"/>
    <n v="51154"/>
    <n v="506"/>
    <n v="51660"/>
    <n v="0"/>
    <n v="45801.74"/>
    <n v="5858.26"/>
    <n v="3982"/>
    <x v="43"/>
    <x v="12"/>
  </r>
  <r>
    <x v="1"/>
    <s v="-"/>
    <x v="43"/>
    <x v="0"/>
    <s v="23"/>
    <s v="101"/>
    <s v="248"/>
    <s v=""/>
    <s v="5000_115"/>
    <s v="Salaries and Wages Seasonal/Temporary"/>
    <n v="20000"/>
    <n v="0"/>
    <n v="20000"/>
    <n v="0"/>
    <n v="27125.1"/>
    <n v="-7125.1"/>
    <n v="736.15"/>
    <x v="43"/>
    <x v="12"/>
  </r>
  <r>
    <x v="1"/>
    <s v="-"/>
    <x v="43"/>
    <x v="0"/>
    <s v="23"/>
    <s v="101"/>
    <s v="248"/>
    <s v=""/>
    <s v="5200_115"/>
    <s v="Other Personal Service Other Compensation"/>
    <n v="400"/>
    <n v="0"/>
    <n v="400"/>
    <n v="0"/>
    <n v="250"/>
    <n v="150"/>
    <n v="0"/>
    <x v="43"/>
    <x v="12"/>
  </r>
  <r>
    <x v="1"/>
    <s v="-"/>
    <x v="43"/>
    <x v="0"/>
    <s v="23"/>
    <s v="101"/>
    <s v="248"/>
    <s v=""/>
    <s v="5400_100"/>
    <s v="Employee Benefits FICA"/>
    <n v="5513"/>
    <n v="55"/>
    <n v="5568"/>
    <n v="0"/>
    <n v="5430.24"/>
    <n v="137.76"/>
    <n v="346.36"/>
    <x v="43"/>
    <x v="12"/>
  </r>
  <r>
    <x v="1"/>
    <s v="-"/>
    <x v="43"/>
    <x v="0"/>
    <s v="23"/>
    <s v="101"/>
    <s v="248"/>
    <s v=""/>
    <s v="5400_120"/>
    <s v="Employee Benefits Workers Compensation"/>
    <n v="2244"/>
    <n v="0"/>
    <n v="2244"/>
    <n v="0"/>
    <n v="2057"/>
    <n v="187"/>
    <n v="187"/>
    <x v="43"/>
    <x v="12"/>
  </r>
  <r>
    <x v="1"/>
    <s v="-"/>
    <x v="43"/>
    <x v="0"/>
    <s v="23"/>
    <s v="101"/>
    <s v="248"/>
    <s v=""/>
    <n v="6200"/>
    <s v="Medical Fees And Supplies"/>
    <n v="500"/>
    <n v="0"/>
    <n v="500"/>
    <n v="0"/>
    <n v="330"/>
    <n v="170"/>
    <n v="0"/>
    <x v="43"/>
    <x v="12"/>
  </r>
  <r>
    <x v="1"/>
    <s v="-"/>
    <x v="43"/>
    <x v="0"/>
    <s v="23"/>
    <s v="101"/>
    <s v="248"/>
    <s v=""/>
    <n v="6208"/>
    <s v="Special Supplies"/>
    <n v="18000"/>
    <n v="0"/>
    <n v="18000"/>
    <n v="630"/>
    <n v="8266.07"/>
    <n v="9103.93"/>
    <n v="1136.5999999999999"/>
    <x v="43"/>
    <x v="12"/>
  </r>
  <r>
    <x v="1"/>
    <s v="-"/>
    <x v="43"/>
    <x v="0"/>
    <s v="23"/>
    <s v="101"/>
    <s v="248"/>
    <s v=""/>
    <s v="6500_118"/>
    <s v="Professional and Consultant Services Contractual Services"/>
    <n v="60000"/>
    <n v="0"/>
    <n v="60000"/>
    <n v="550"/>
    <n v="30205"/>
    <n v="29245"/>
    <n v="0"/>
    <x v="43"/>
    <x v="12"/>
  </r>
  <r>
    <x v="1"/>
    <s v="-"/>
    <x v="43"/>
    <x v="0"/>
    <s v="23"/>
    <s v="101"/>
    <s v="248"/>
    <s v=""/>
    <s v="6530_100"/>
    <s v="Rentals Property"/>
    <n v="10000"/>
    <n v="0"/>
    <n v="10000"/>
    <n v="0"/>
    <n v="2080"/>
    <n v="7920"/>
    <n v="2080"/>
    <x v="43"/>
    <x v="12"/>
  </r>
  <r>
    <x v="1"/>
    <s v="-"/>
    <x v="44"/>
    <x v="0"/>
    <s v="23"/>
    <s v="101"/>
    <s v="248"/>
    <s v="112 "/>
    <n v="6208"/>
    <s v="Special Supplies"/>
    <n v="0"/>
    <n v="0"/>
    <n v="0"/>
    <n v="0"/>
    <n v="6123.04"/>
    <n v="-6123.04"/>
    <n v="0"/>
    <x v="44"/>
    <x v="12"/>
  </r>
  <r>
    <x v="1"/>
    <s v="-"/>
    <x v="44"/>
    <x v="0"/>
    <s v="23"/>
    <s v="101"/>
    <s v="248"/>
    <s v="112 "/>
    <s v="6500_118"/>
    <s v="Professional and Consultant Services Contractual Services"/>
    <n v="0"/>
    <n v="0"/>
    <n v="0"/>
    <n v="0"/>
    <n v="3868"/>
    <n v="-3868"/>
    <n v="0"/>
    <x v="44"/>
    <x v="12"/>
  </r>
  <r>
    <x v="1"/>
    <s v="-"/>
    <x v="44"/>
    <x v="0"/>
    <s v="23"/>
    <s v="101"/>
    <s v="248"/>
    <s v="112 "/>
    <s v="6530_100"/>
    <s v="Rentals Property"/>
    <n v="0"/>
    <n v="0"/>
    <n v="0"/>
    <n v="0"/>
    <n v="4960"/>
    <n v="-4960"/>
    <n v="0"/>
    <x v="44"/>
    <x v="12"/>
  </r>
  <r>
    <x v="1"/>
    <s v="-"/>
    <x v="45"/>
    <x v="0"/>
    <s v="23"/>
    <s v="101"/>
    <s v="248"/>
    <s v="113 "/>
    <n v="6208"/>
    <s v="Special Supplies"/>
    <n v="0"/>
    <n v="0"/>
    <n v="0"/>
    <n v="0"/>
    <n v="73.08"/>
    <n v="-73.08"/>
    <n v="0"/>
    <x v="45"/>
    <x v="12"/>
  </r>
  <r>
    <x v="1"/>
    <s v="-"/>
    <x v="45"/>
    <x v="0"/>
    <s v="23"/>
    <s v="101"/>
    <s v="248"/>
    <s v="113 "/>
    <s v="6500_118"/>
    <s v="Professional and Consultant Services Contractual Services"/>
    <n v="0"/>
    <n v="0"/>
    <n v="0"/>
    <n v="0"/>
    <n v="3796"/>
    <n v="-3796"/>
    <n v="0"/>
    <x v="45"/>
    <x v="12"/>
  </r>
  <r>
    <x v="1"/>
    <s v="-"/>
    <x v="46"/>
    <x v="0"/>
    <s v="23"/>
    <s v="101"/>
    <s v="248"/>
    <s v="115 "/>
    <n v="6208"/>
    <s v="Special Supplies"/>
    <n v="0"/>
    <n v="0"/>
    <n v="0"/>
    <n v="0"/>
    <n v="715.96"/>
    <n v="-715.96"/>
    <n v="0"/>
    <x v="46"/>
    <x v="12"/>
  </r>
  <r>
    <x v="1"/>
    <s v="-"/>
    <x v="46"/>
    <x v="0"/>
    <s v="23"/>
    <s v="101"/>
    <s v="248"/>
    <s v="115 "/>
    <s v="6500_118"/>
    <s v="Professional and Consultant Services Contractual Services"/>
    <n v="0"/>
    <n v="0"/>
    <n v="0"/>
    <n v="0"/>
    <n v="1100"/>
    <n v="-1100"/>
    <n v="0"/>
    <x v="46"/>
    <x v="12"/>
  </r>
  <r>
    <x v="1"/>
    <s v="-"/>
    <x v="48"/>
    <x v="0"/>
    <s v="23"/>
    <s v="101"/>
    <s v="248"/>
    <s v="150 "/>
    <n v="6208"/>
    <s v="Special Supplies"/>
    <n v="0"/>
    <n v="0"/>
    <n v="0"/>
    <n v="0"/>
    <n v="41.67"/>
    <n v="-41.67"/>
    <n v="0"/>
    <x v="48"/>
    <x v="12"/>
  </r>
  <r>
    <x v="1"/>
    <s v="-"/>
    <x v="48"/>
    <x v="0"/>
    <s v="23"/>
    <s v="101"/>
    <s v="248"/>
    <s v="150 "/>
    <s v="6500_118"/>
    <s v="Professional and Consultant Services Contractual Services"/>
    <n v="0"/>
    <n v="0"/>
    <n v="0"/>
    <n v="0"/>
    <n v="1944"/>
    <n v="-1944"/>
    <n v="0"/>
    <x v="48"/>
    <x v="12"/>
  </r>
  <r>
    <x v="1"/>
    <s v="-"/>
    <x v="49"/>
    <x v="0"/>
    <s v="23"/>
    <s v="101"/>
    <s v="249"/>
    <s v=""/>
    <s v="5000_100"/>
    <s v="Salaries and Wages Regular, Full Time"/>
    <n v="98478"/>
    <n v="975"/>
    <n v="99453"/>
    <n v="0"/>
    <n v="75509.33"/>
    <n v="23943.67"/>
    <n v="6932.4"/>
    <x v="49"/>
    <x v="12"/>
  </r>
  <r>
    <x v="1"/>
    <s v="-"/>
    <x v="49"/>
    <x v="0"/>
    <s v="23"/>
    <s v="101"/>
    <s v="249"/>
    <s v=""/>
    <s v="5000_115"/>
    <s v="Salaries and Wages Seasonal/Temporary"/>
    <n v="40000"/>
    <n v="0"/>
    <n v="40000"/>
    <n v="0"/>
    <n v="47158.54"/>
    <n v="-7158.54"/>
    <n v="9292.2199999999993"/>
    <x v="49"/>
    <x v="12"/>
  </r>
  <r>
    <x v="1"/>
    <s v="-"/>
    <x v="49"/>
    <x v="0"/>
    <s v="23"/>
    <s v="101"/>
    <s v="249"/>
    <s v=""/>
    <n v="5100"/>
    <s v="Overtime"/>
    <n v="0"/>
    <n v="0"/>
    <n v="0"/>
    <n v="0"/>
    <n v="74.040000000000006"/>
    <n v="-74.040000000000006"/>
    <n v="0"/>
    <x v="49"/>
    <x v="12"/>
  </r>
  <r>
    <x v="1"/>
    <s v="-"/>
    <x v="49"/>
    <x v="0"/>
    <s v="23"/>
    <s v="101"/>
    <s v="249"/>
    <s v=""/>
    <s v="5200_115"/>
    <s v="Other Personal Service Other Compensation"/>
    <n v="0"/>
    <n v="0"/>
    <n v="0"/>
    <n v="0"/>
    <n v="350"/>
    <n v="-350"/>
    <n v="0"/>
    <x v="49"/>
    <x v="12"/>
  </r>
  <r>
    <x v="1"/>
    <s v="-"/>
    <x v="49"/>
    <x v="0"/>
    <s v="23"/>
    <s v="101"/>
    <s v="249"/>
    <s v=""/>
    <s v="5200_120"/>
    <s v="Other Personal Service Shift Differential"/>
    <n v="0"/>
    <n v="0"/>
    <n v="0"/>
    <n v="0"/>
    <n v="79.319999999999993"/>
    <n v="-79.319999999999993"/>
    <n v="19.829999999999998"/>
    <x v="49"/>
    <x v="12"/>
  </r>
  <r>
    <x v="1"/>
    <s v="-"/>
    <x v="49"/>
    <x v="0"/>
    <s v="23"/>
    <s v="101"/>
    <s v="249"/>
    <s v=""/>
    <s v="5400_100"/>
    <s v="Employee Benefits FICA"/>
    <n v="10669"/>
    <n v="106"/>
    <n v="10775"/>
    <n v="0"/>
    <n v="9174.99"/>
    <n v="1600.01"/>
    <n v="1227.04"/>
    <x v="49"/>
    <x v="12"/>
  </r>
  <r>
    <x v="1"/>
    <s v="-"/>
    <x v="49"/>
    <x v="0"/>
    <s v="23"/>
    <s v="101"/>
    <s v="249"/>
    <s v=""/>
    <s v="5400_120"/>
    <s v="Employee Benefits Workers Compensation"/>
    <n v="4426"/>
    <n v="0"/>
    <n v="4426"/>
    <n v="0"/>
    <n v="4059"/>
    <n v="367"/>
    <n v="369"/>
    <x v="49"/>
    <x v="12"/>
  </r>
  <r>
    <x v="1"/>
    <s v="-"/>
    <x v="49"/>
    <x v="0"/>
    <s v="23"/>
    <s v="101"/>
    <s v="249"/>
    <s v=""/>
    <n v="6020"/>
    <s v="Office Equipment"/>
    <n v="1500"/>
    <n v="0"/>
    <n v="1500"/>
    <n v="358.62"/>
    <n v="115.64"/>
    <n v="1025.74"/>
    <n v="0"/>
    <x v="49"/>
    <x v="12"/>
  </r>
  <r>
    <x v="1"/>
    <s v="-"/>
    <x v="49"/>
    <x v="0"/>
    <s v="23"/>
    <s v="101"/>
    <s v="249"/>
    <s v=""/>
    <n v="6025"/>
    <s v="Furnishings"/>
    <n v="0"/>
    <n v="0"/>
    <n v="0"/>
    <n v="0"/>
    <n v="0"/>
    <n v="0"/>
    <n v="0"/>
    <x v="49"/>
    <x v="12"/>
  </r>
  <r>
    <x v="1"/>
    <s v="-"/>
    <x v="49"/>
    <x v="0"/>
    <s v="23"/>
    <s v="101"/>
    <s v="249"/>
    <s v=""/>
    <n v="6200"/>
    <s v="Medical Fees And Supplies"/>
    <n v="1000"/>
    <n v="0"/>
    <n v="1000"/>
    <n v="0"/>
    <n v="0"/>
    <n v="1000"/>
    <n v="0"/>
    <x v="49"/>
    <x v="12"/>
  </r>
  <r>
    <x v="1"/>
    <s v="-"/>
    <x v="49"/>
    <x v="0"/>
    <s v="23"/>
    <s v="101"/>
    <s v="249"/>
    <s v=""/>
    <n v="6208"/>
    <s v="Special Supplies"/>
    <n v="12000"/>
    <n v="0"/>
    <n v="12000"/>
    <n v="2666.53"/>
    <n v="6508.97"/>
    <n v="2824.5"/>
    <n v="560.79999999999995"/>
    <x v="49"/>
    <x v="12"/>
  </r>
  <r>
    <x v="1"/>
    <s v="-"/>
    <x v="49"/>
    <x v="0"/>
    <s v="23"/>
    <s v="101"/>
    <s v="249"/>
    <s v=""/>
    <n v="6211"/>
    <s v="Specialized Equipment"/>
    <n v="0"/>
    <n v="0"/>
    <n v="0"/>
    <n v="0"/>
    <n v="0"/>
    <n v="0"/>
    <n v="0"/>
    <x v="49"/>
    <x v="12"/>
  </r>
  <r>
    <x v="1"/>
    <s v="-"/>
    <x v="49"/>
    <x v="0"/>
    <s v="23"/>
    <s v="101"/>
    <s v="249"/>
    <s v=""/>
    <s v="6300_170"/>
    <s v="Repair &amp; Maintenance Buildings"/>
    <n v="2000"/>
    <n v="0"/>
    <n v="2000"/>
    <n v="0"/>
    <n v="1918.24"/>
    <n v="81.760000000000005"/>
    <n v="0"/>
    <x v="49"/>
    <x v="12"/>
  </r>
  <r>
    <x v="1"/>
    <s v="-"/>
    <x v="49"/>
    <x v="0"/>
    <s v="23"/>
    <s v="101"/>
    <s v="249"/>
    <s v=""/>
    <s v="6400_125"/>
    <s v="Utilities Telecommunications"/>
    <n v="3000"/>
    <n v="0"/>
    <n v="3000"/>
    <n v="0"/>
    <n v="600.96"/>
    <n v="2399.04"/>
    <n v="54.56"/>
    <x v="49"/>
    <x v="12"/>
  </r>
  <r>
    <x v="1"/>
    <s v="-"/>
    <x v="49"/>
    <x v="0"/>
    <s v="23"/>
    <s v="101"/>
    <s v="249"/>
    <s v=""/>
    <s v="6500_118"/>
    <s v="Professional and Consultant Services Contractual Services"/>
    <n v="20000"/>
    <n v="0"/>
    <n v="20000"/>
    <n v="3287.5"/>
    <n v="16116.46"/>
    <n v="596.04"/>
    <n v="1247.5"/>
    <x v="49"/>
    <x v="12"/>
  </r>
  <r>
    <x v="1"/>
    <s v="-"/>
    <x v="49"/>
    <x v="0"/>
    <s v="23"/>
    <s v="101"/>
    <s v="249"/>
    <s v=""/>
    <s v="6530_115"/>
    <s v="Rentals Equipment"/>
    <n v="9000"/>
    <n v="0"/>
    <n v="9000"/>
    <n v="0"/>
    <n v="0"/>
    <n v="9000"/>
    <n v="0"/>
    <x v="49"/>
    <x v="12"/>
  </r>
  <r>
    <x v="1"/>
    <s v="-"/>
    <x v="51"/>
    <x v="0"/>
    <s v="23"/>
    <s v="101"/>
    <s v="249"/>
    <s v="141 "/>
    <n v="6208"/>
    <s v="Special Supplies"/>
    <n v="0"/>
    <n v="0"/>
    <n v="0"/>
    <n v="0"/>
    <n v="49.95"/>
    <n v="-49.95"/>
    <n v="0"/>
    <x v="51"/>
    <x v="12"/>
  </r>
  <r>
    <x v="1"/>
    <s v="-"/>
    <x v="51"/>
    <x v="0"/>
    <s v="23"/>
    <s v="101"/>
    <s v="249"/>
    <s v="141 "/>
    <s v="6500_118"/>
    <s v="Professional and Consultant Services Contractual Services"/>
    <n v="0"/>
    <n v="0"/>
    <n v="0"/>
    <n v="80"/>
    <n v="120"/>
    <n v="-200"/>
    <n v="60"/>
    <x v="51"/>
    <x v="12"/>
  </r>
  <r>
    <x v="1"/>
    <s v="-"/>
    <x v="51"/>
    <x v="0"/>
    <s v="23"/>
    <s v="101"/>
    <s v="249"/>
    <s v="141 "/>
    <s v="6530_115"/>
    <s v="Rentals Equipment"/>
    <n v="0"/>
    <n v="0"/>
    <n v="0"/>
    <n v="3528.92"/>
    <n v="2471.08"/>
    <n v="-6000"/>
    <n v="556.88"/>
    <x v="51"/>
    <x v="12"/>
  </r>
  <r>
    <x v="1"/>
    <s v="-"/>
    <x v="52"/>
    <x v="0"/>
    <s v="23"/>
    <s v="101"/>
    <s v="249"/>
    <s v="142 "/>
    <n v="6020"/>
    <s v="Office Equipment"/>
    <n v="0"/>
    <n v="0"/>
    <n v="0"/>
    <n v="0"/>
    <n v="900"/>
    <n v="-900"/>
    <n v="0"/>
    <x v="52"/>
    <x v="12"/>
  </r>
  <r>
    <x v="1"/>
    <s v="-"/>
    <x v="52"/>
    <x v="0"/>
    <s v="23"/>
    <s v="101"/>
    <s v="249"/>
    <s v="142 "/>
    <n v="6200"/>
    <s v="Medical Fees And Supplies"/>
    <n v="0"/>
    <n v="0"/>
    <n v="0"/>
    <n v="275.61"/>
    <n v="624.33000000000004"/>
    <n v="-899.94"/>
    <n v="0"/>
    <x v="52"/>
    <x v="12"/>
  </r>
  <r>
    <x v="1"/>
    <s v="-"/>
    <x v="104"/>
    <x v="0"/>
    <s v="23"/>
    <s v="101"/>
    <s v="249"/>
    <s v="143 "/>
    <n v="6208"/>
    <s v="Special Supplies"/>
    <n v="0"/>
    <n v="0"/>
    <n v="0"/>
    <n v="72.2"/>
    <n v="327.8"/>
    <n v="-400"/>
    <n v="202.38"/>
    <x v="104"/>
    <x v="12"/>
  </r>
  <r>
    <x v="1"/>
    <s v="-"/>
    <x v="104"/>
    <x v="0"/>
    <s v="23"/>
    <s v="101"/>
    <s v="249"/>
    <s v="143 "/>
    <s v="6500_118"/>
    <s v="Professional and Consultant Services Contractual Services"/>
    <n v="0"/>
    <n v="0"/>
    <n v="0"/>
    <n v="200"/>
    <n v="0"/>
    <n v="-200"/>
    <n v="0"/>
    <x v="104"/>
    <x v="12"/>
  </r>
  <r>
    <x v="1"/>
    <s v="-"/>
    <x v="53"/>
    <x v="0"/>
    <s v="23"/>
    <s v="102"/>
    <s v="246"/>
    <s v=""/>
    <s v="5000_100"/>
    <s v="Salaries and Wages Regular, Full Time"/>
    <n v="61582"/>
    <n v="610"/>
    <n v="62192"/>
    <n v="0"/>
    <n v="55016.05"/>
    <n v="7175.95"/>
    <n v="4784"/>
    <x v="53"/>
    <x v="12"/>
  </r>
  <r>
    <x v="1"/>
    <s v="-"/>
    <x v="53"/>
    <x v="0"/>
    <s v="23"/>
    <s v="102"/>
    <s v="246"/>
    <s v=""/>
    <s v="5400_100"/>
    <s v="Employee Benefits FICA"/>
    <n v="4758"/>
    <n v="47"/>
    <n v="4805"/>
    <n v="0"/>
    <n v="4007.13"/>
    <n v="797.87"/>
    <n v="348.45"/>
    <x v="53"/>
    <x v="12"/>
  </r>
  <r>
    <x v="1"/>
    <s v="-"/>
    <x v="53"/>
    <x v="0"/>
    <s v="23"/>
    <s v="102"/>
    <s v="246"/>
    <s v=""/>
    <s v="5400_120"/>
    <s v="Employee Benefits Workers Compensation"/>
    <n v="2407"/>
    <n v="0"/>
    <n v="2407"/>
    <n v="0"/>
    <n v="2211"/>
    <n v="196"/>
    <n v="201"/>
    <x v="53"/>
    <x v="12"/>
  </r>
  <r>
    <x v="1"/>
    <s v="-"/>
    <x v="53"/>
    <x v="0"/>
    <s v="23"/>
    <s v="102"/>
    <s v="246"/>
    <s v=""/>
    <s v="6500_118"/>
    <s v="Professional and Consultant Services Contractual Services"/>
    <n v="10000"/>
    <n v="0"/>
    <n v="10000"/>
    <n v="0"/>
    <n v="10000"/>
    <n v="0"/>
    <n v="0"/>
    <x v="53"/>
    <x v="12"/>
  </r>
  <r>
    <x v="1"/>
    <s v="-"/>
    <x v="54"/>
    <x v="0"/>
    <s v="23"/>
    <s v="102"/>
    <s v="257"/>
    <s v=""/>
    <s v="5000_100"/>
    <s v="Salaries and Wages Regular, Full Time"/>
    <n v="56702"/>
    <n v="561"/>
    <n v="57263"/>
    <n v="0"/>
    <n v="50350.96"/>
    <n v="6912.04"/>
    <n v="4376.3999999999996"/>
    <x v="54"/>
    <x v="12"/>
  </r>
  <r>
    <x v="1"/>
    <s v="-"/>
    <x v="54"/>
    <x v="0"/>
    <s v="23"/>
    <s v="102"/>
    <s v="257"/>
    <s v=""/>
    <s v="5000_115"/>
    <s v="Salaries and Wages Seasonal/Temporary"/>
    <n v="243500"/>
    <n v="0"/>
    <n v="243500"/>
    <n v="0"/>
    <n v="178898.15"/>
    <n v="64601.85"/>
    <n v="16239.83"/>
    <x v="54"/>
    <x v="12"/>
  </r>
  <r>
    <x v="1"/>
    <s v="-"/>
    <x v="54"/>
    <x v="0"/>
    <s v="23"/>
    <s v="102"/>
    <s v="257"/>
    <s v=""/>
    <s v="5400_100"/>
    <s v="Employee Benefits FICA"/>
    <n v="23009"/>
    <n v="228"/>
    <n v="23237"/>
    <n v="0"/>
    <n v="17351.45"/>
    <n v="5885.55"/>
    <n v="1561.09"/>
    <x v="54"/>
    <x v="12"/>
  </r>
  <r>
    <x v="1"/>
    <s v="-"/>
    <x v="54"/>
    <x v="0"/>
    <s v="23"/>
    <s v="102"/>
    <s v="257"/>
    <s v=""/>
    <s v="5400_120"/>
    <s v="Employee Benefits Workers Compensation"/>
    <n v="2331"/>
    <n v="0"/>
    <n v="2331"/>
    <n v="0"/>
    <n v="2134"/>
    <n v="197"/>
    <n v="194"/>
    <x v="54"/>
    <x v="12"/>
  </r>
  <r>
    <x v="1"/>
    <s v="-"/>
    <x v="54"/>
    <x v="0"/>
    <s v="23"/>
    <s v="102"/>
    <s v="257"/>
    <s v=""/>
    <n v="6202"/>
    <s v="Printing/Copying/Paper Mgt"/>
    <n v="3500"/>
    <n v="0"/>
    <n v="3500"/>
    <n v="0"/>
    <n v="3357.74"/>
    <n v="142.26"/>
    <n v="0"/>
    <x v="54"/>
    <x v="12"/>
  </r>
  <r>
    <x v="1"/>
    <s v="-"/>
    <x v="54"/>
    <x v="0"/>
    <s v="23"/>
    <s v="102"/>
    <s v="257"/>
    <s v=""/>
    <n v="6205"/>
    <s v="Cash  Short"/>
    <n v="250"/>
    <n v="0"/>
    <n v="250"/>
    <n v="0"/>
    <n v="0"/>
    <n v="250"/>
    <n v="0"/>
    <x v="54"/>
    <x v="12"/>
  </r>
  <r>
    <x v="1"/>
    <s v="-"/>
    <x v="54"/>
    <x v="0"/>
    <s v="23"/>
    <s v="102"/>
    <s v="257"/>
    <s v=""/>
    <n v="6208"/>
    <s v="Special Supplies"/>
    <n v="2000"/>
    <n v="1500"/>
    <n v="3500"/>
    <n v="51.79"/>
    <n v="2966.16"/>
    <n v="482.05"/>
    <n v="0"/>
    <x v="54"/>
    <x v="12"/>
  </r>
  <r>
    <x v="1"/>
    <s v="-"/>
    <x v="54"/>
    <x v="0"/>
    <s v="23"/>
    <s v="102"/>
    <s v="257"/>
    <s v=""/>
    <n v="6210"/>
    <s v="Small Tools and Equipment"/>
    <n v="2500"/>
    <n v="0"/>
    <n v="2500"/>
    <n v="611.74"/>
    <n v="1649.4"/>
    <n v="238.86"/>
    <n v="466.72"/>
    <x v="54"/>
    <x v="12"/>
  </r>
  <r>
    <x v="1"/>
    <s v="-"/>
    <x v="54"/>
    <x v="0"/>
    <s v="23"/>
    <s v="102"/>
    <s v="257"/>
    <s v=""/>
    <n v="6214"/>
    <s v="Clothing And Uniforms"/>
    <n v="5000"/>
    <n v="0"/>
    <n v="5000"/>
    <n v="800"/>
    <n v="4167.17"/>
    <n v="32.83"/>
    <n v="4167.17"/>
    <x v="54"/>
    <x v="12"/>
  </r>
  <r>
    <x v="1"/>
    <s v="-"/>
    <x v="54"/>
    <x v="0"/>
    <s v="23"/>
    <s v="102"/>
    <s v="257"/>
    <s v=""/>
    <s v="6300_170"/>
    <s v="Repair &amp; Maintenance Buildings"/>
    <n v="13000"/>
    <n v="0"/>
    <n v="13000"/>
    <n v="2487.2600000000002"/>
    <n v="8543.5300000000007"/>
    <n v="1969.21"/>
    <n v="990.22"/>
    <x v="54"/>
    <x v="12"/>
  </r>
  <r>
    <x v="1"/>
    <s v="-"/>
    <x v="54"/>
    <x v="0"/>
    <s v="23"/>
    <s v="102"/>
    <s v="257"/>
    <s v=""/>
    <n v="6325"/>
    <s v="Items For Resale"/>
    <n v="13500"/>
    <n v="0"/>
    <n v="13500"/>
    <n v="2235.7800000000002"/>
    <n v="10614.22"/>
    <n v="650"/>
    <n v="710.48"/>
    <x v="54"/>
    <x v="12"/>
  </r>
  <r>
    <x v="1"/>
    <s v="-"/>
    <x v="54"/>
    <x v="0"/>
    <s v="23"/>
    <s v="102"/>
    <s v="257"/>
    <s v=""/>
    <s v="6400_100"/>
    <s v="Utilities Electricity"/>
    <n v="35000"/>
    <n v="0"/>
    <n v="35000"/>
    <n v="0"/>
    <n v="37613.75"/>
    <n v="-2613.75"/>
    <n v="5019.28"/>
    <x v="54"/>
    <x v="12"/>
  </r>
  <r>
    <x v="1"/>
    <s v="-"/>
    <x v="54"/>
    <x v="0"/>
    <s v="23"/>
    <s v="102"/>
    <s v="257"/>
    <s v=""/>
    <s v="6400_105"/>
    <s v="Utilities Gas"/>
    <n v="5000"/>
    <n v="0"/>
    <n v="5000"/>
    <n v="1790.14"/>
    <n v="3146.65"/>
    <n v="63.21"/>
    <n v="509.86"/>
    <x v="54"/>
    <x v="12"/>
  </r>
  <r>
    <x v="1"/>
    <s v="-"/>
    <x v="54"/>
    <x v="0"/>
    <s v="23"/>
    <s v="102"/>
    <s v="257"/>
    <s v=""/>
    <s v="6400_115"/>
    <s v="Utilities Water/Wastewater"/>
    <n v="15000"/>
    <n v="0"/>
    <n v="15000"/>
    <n v="0"/>
    <n v="591.59"/>
    <n v="14408.41"/>
    <n v="0"/>
    <x v="54"/>
    <x v="12"/>
  </r>
  <r>
    <x v="1"/>
    <s v="-"/>
    <x v="54"/>
    <x v="0"/>
    <s v="23"/>
    <s v="102"/>
    <s v="257"/>
    <s v=""/>
    <s v="6500_118"/>
    <s v="Professional and Consultant Services Contractual Services"/>
    <n v="15000"/>
    <n v="-1500"/>
    <n v="13500"/>
    <n v="3043.62"/>
    <n v="9615.07"/>
    <n v="841.31"/>
    <n v="556"/>
    <x v="54"/>
    <x v="12"/>
  </r>
  <r>
    <x v="1"/>
    <s v="-"/>
    <x v="54"/>
    <x v="0"/>
    <s v="23"/>
    <s v="102"/>
    <s v="257"/>
    <s v=""/>
    <n v="6615"/>
    <s v="Property Repairs"/>
    <n v="4500"/>
    <n v="0"/>
    <n v="4500"/>
    <n v="539.08000000000004"/>
    <n v="3347.92"/>
    <n v="613"/>
    <n v="1475.78"/>
    <x v="54"/>
    <x v="12"/>
  </r>
  <r>
    <x v="1"/>
    <s v="-"/>
    <x v="54"/>
    <x v="0"/>
    <s v="23"/>
    <s v="102"/>
    <s v="257"/>
    <s v=""/>
    <s v="7200_115"/>
    <s v="Capital Leases Equipment"/>
    <n v="250"/>
    <n v="0"/>
    <n v="250"/>
    <n v="59.34"/>
    <n v="369.12"/>
    <n v="-178.46"/>
    <n v="59.34"/>
    <x v="54"/>
    <x v="12"/>
  </r>
  <r>
    <x v="1"/>
    <s v="-"/>
    <x v="55"/>
    <x v="0"/>
    <s v="23"/>
    <s v="102"/>
    <s v="258"/>
    <s v=""/>
    <s v="5000_100"/>
    <s v="Salaries and Wages Regular, Full Time"/>
    <n v="135482"/>
    <n v="1341"/>
    <n v="136823"/>
    <n v="0"/>
    <n v="116295.53"/>
    <n v="20527.47"/>
    <n v="9501.65"/>
    <x v="55"/>
    <x v="12"/>
  </r>
  <r>
    <x v="1"/>
    <s v="-"/>
    <x v="55"/>
    <x v="0"/>
    <s v="23"/>
    <s v="102"/>
    <s v="258"/>
    <s v=""/>
    <s v="5000_115"/>
    <s v="Salaries and Wages Seasonal/Temporary"/>
    <n v="180000"/>
    <n v="0"/>
    <n v="180000"/>
    <n v="0"/>
    <n v="108449.81"/>
    <n v="71550.19"/>
    <n v="7520.32"/>
    <x v="55"/>
    <x v="12"/>
  </r>
  <r>
    <x v="1"/>
    <s v="-"/>
    <x v="55"/>
    <x v="0"/>
    <s v="23"/>
    <s v="102"/>
    <s v="258"/>
    <s v=""/>
    <s v="5200_115"/>
    <s v="Other Personal Service Other Compensation"/>
    <n v="0"/>
    <n v="0"/>
    <n v="0"/>
    <n v="0"/>
    <n v="250"/>
    <n v="-250"/>
    <n v="0"/>
    <x v="55"/>
    <x v="12"/>
  </r>
  <r>
    <x v="1"/>
    <s v="-"/>
    <x v="55"/>
    <x v="0"/>
    <s v="23"/>
    <s v="102"/>
    <s v="258"/>
    <s v=""/>
    <s v="5400_100"/>
    <s v="Employee Benefits FICA"/>
    <n v="24237"/>
    <n v="240"/>
    <n v="24477"/>
    <n v="0"/>
    <n v="16798.47"/>
    <n v="7678.53"/>
    <n v="1279.8399999999999"/>
    <x v="55"/>
    <x v="12"/>
  </r>
  <r>
    <x v="1"/>
    <s v="-"/>
    <x v="55"/>
    <x v="0"/>
    <s v="23"/>
    <s v="102"/>
    <s v="258"/>
    <s v=""/>
    <s v="5400_120"/>
    <s v="Employee Benefits Workers Compensation"/>
    <n v="5007"/>
    <n v="0"/>
    <n v="5007"/>
    <n v="0"/>
    <n v="4587"/>
    <n v="420"/>
    <n v="417"/>
    <x v="55"/>
    <x v="12"/>
  </r>
  <r>
    <x v="1"/>
    <s v="-"/>
    <x v="55"/>
    <x v="0"/>
    <s v="23"/>
    <s v="102"/>
    <s v="258"/>
    <s v=""/>
    <n v="6000"/>
    <s v="Office Supplies"/>
    <n v="0"/>
    <n v="0"/>
    <n v="0"/>
    <n v="0"/>
    <n v="0"/>
    <n v="0"/>
    <n v="0"/>
    <x v="55"/>
    <x v="12"/>
  </r>
  <r>
    <x v="1"/>
    <s v="-"/>
    <x v="55"/>
    <x v="0"/>
    <s v="23"/>
    <s v="102"/>
    <s v="258"/>
    <s v=""/>
    <n v="6200"/>
    <s v="Medical Fees And Supplies"/>
    <n v="1000"/>
    <n v="0"/>
    <n v="1000"/>
    <n v="0"/>
    <n v="0"/>
    <n v="1000"/>
    <n v="0"/>
    <x v="55"/>
    <x v="12"/>
  </r>
  <r>
    <x v="1"/>
    <s v="-"/>
    <x v="55"/>
    <x v="0"/>
    <s v="23"/>
    <s v="102"/>
    <s v="258"/>
    <s v=""/>
    <n v="6202"/>
    <s v="Printing/Copying/Paper Mgt"/>
    <n v="3500"/>
    <n v="0"/>
    <n v="3500"/>
    <n v="248.5"/>
    <n v="1809.84"/>
    <n v="1441.66"/>
    <n v="101.94"/>
    <x v="55"/>
    <x v="12"/>
  </r>
  <r>
    <x v="1"/>
    <s v="-"/>
    <x v="55"/>
    <x v="0"/>
    <s v="23"/>
    <s v="102"/>
    <s v="258"/>
    <s v=""/>
    <n v="6205"/>
    <s v="Cash  Short"/>
    <n v="250"/>
    <n v="0"/>
    <n v="250"/>
    <n v="0"/>
    <n v="0"/>
    <n v="250"/>
    <n v="0"/>
    <x v="55"/>
    <x v="12"/>
  </r>
  <r>
    <x v="1"/>
    <s v="-"/>
    <x v="55"/>
    <x v="0"/>
    <s v="23"/>
    <s v="102"/>
    <s v="258"/>
    <s v=""/>
    <n v="6206"/>
    <s v="Custodian Supplies"/>
    <n v="1000"/>
    <n v="0"/>
    <n v="1000"/>
    <n v="0"/>
    <n v="0"/>
    <n v="1000"/>
    <n v="0"/>
    <x v="55"/>
    <x v="12"/>
  </r>
  <r>
    <x v="1"/>
    <s v="-"/>
    <x v="55"/>
    <x v="0"/>
    <s v="23"/>
    <s v="102"/>
    <s v="258"/>
    <s v=""/>
    <n v="6208"/>
    <s v="Special Supplies"/>
    <n v="2500"/>
    <n v="0"/>
    <n v="2500"/>
    <n v="4.28"/>
    <n v="1756.52"/>
    <n v="739.2"/>
    <n v="1591.14"/>
    <x v="55"/>
    <x v="12"/>
  </r>
  <r>
    <x v="1"/>
    <s v="-"/>
    <x v="55"/>
    <x v="0"/>
    <s v="23"/>
    <s v="102"/>
    <s v="258"/>
    <s v=""/>
    <n v="6210"/>
    <s v="Small Tools and Equipment"/>
    <n v="2500"/>
    <n v="0"/>
    <n v="2500"/>
    <n v="0"/>
    <n v="0"/>
    <n v="2500"/>
    <n v="0"/>
    <x v="55"/>
    <x v="12"/>
  </r>
  <r>
    <x v="1"/>
    <s v="-"/>
    <x v="55"/>
    <x v="0"/>
    <s v="23"/>
    <s v="102"/>
    <s v="258"/>
    <s v=""/>
    <n v="6212"/>
    <s v="Fuel"/>
    <n v="1000"/>
    <n v="0"/>
    <n v="1000"/>
    <n v="0"/>
    <n v="0"/>
    <n v="1000"/>
    <n v="0"/>
    <x v="55"/>
    <x v="12"/>
  </r>
  <r>
    <x v="1"/>
    <s v="-"/>
    <x v="55"/>
    <x v="0"/>
    <s v="23"/>
    <s v="102"/>
    <s v="258"/>
    <s v=""/>
    <n v="6214"/>
    <s v="Clothing And Uniforms"/>
    <n v="6000"/>
    <n v="0"/>
    <n v="6000"/>
    <n v="223.52"/>
    <n v="5776.48"/>
    <n v="0"/>
    <n v="5466.6"/>
    <x v="55"/>
    <x v="12"/>
  </r>
  <r>
    <x v="1"/>
    <s v="-"/>
    <x v="55"/>
    <x v="0"/>
    <s v="23"/>
    <s v="102"/>
    <s v="258"/>
    <s v=""/>
    <n v="6300"/>
    <s v="Repair &amp; Maintenance"/>
    <n v="20000"/>
    <n v="0"/>
    <n v="20000"/>
    <n v="12037.42"/>
    <n v="1872.54"/>
    <n v="6090.04"/>
    <n v="1410.1"/>
    <x v="55"/>
    <x v="12"/>
  </r>
  <r>
    <x v="1"/>
    <s v="-"/>
    <x v="55"/>
    <x v="0"/>
    <s v="23"/>
    <s v="102"/>
    <s v="258"/>
    <s v=""/>
    <s v="6400_100"/>
    <s v="Utilities Electricity"/>
    <n v="25000"/>
    <n v="0"/>
    <n v="25000"/>
    <n v="0"/>
    <n v="19129.419999999998"/>
    <n v="5870.58"/>
    <n v="1971.85"/>
    <x v="55"/>
    <x v="12"/>
  </r>
  <r>
    <x v="1"/>
    <s v="-"/>
    <x v="55"/>
    <x v="0"/>
    <s v="23"/>
    <s v="102"/>
    <s v="258"/>
    <s v=""/>
    <s v="6400_105"/>
    <s v="Utilities Gas"/>
    <n v="7000"/>
    <n v="0"/>
    <n v="7000"/>
    <n v="0"/>
    <n v="7418.36"/>
    <n v="-418.36"/>
    <n v="557.23"/>
    <x v="55"/>
    <x v="12"/>
  </r>
  <r>
    <x v="1"/>
    <s v="-"/>
    <x v="55"/>
    <x v="0"/>
    <s v="23"/>
    <s v="102"/>
    <s v="258"/>
    <s v=""/>
    <s v="6400_115"/>
    <s v="Utilities Water/Wastewater"/>
    <n v="11000"/>
    <n v="0"/>
    <n v="11000"/>
    <n v="0"/>
    <n v="8422.56"/>
    <n v="2577.44"/>
    <n v="0"/>
    <x v="55"/>
    <x v="12"/>
  </r>
  <r>
    <x v="1"/>
    <s v="-"/>
    <x v="55"/>
    <x v="0"/>
    <s v="23"/>
    <s v="102"/>
    <s v="258"/>
    <s v=""/>
    <s v="6400_125"/>
    <s v="Utilities Telecommunications"/>
    <n v="3000"/>
    <n v="0"/>
    <n v="3000"/>
    <n v="0"/>
    <n v="2479.54"/>
    <n v="520.46"/>
    <n v="208.64"/>
    <x v="55"/>
    <x v="12"/>
  </r>
  <r>
    <x v="1"/>
    <s v="-"/>
    <x v="55"/>
    <x v="0"/>
    <s v="23"/>
    <s v="102"/>
    <s v="258"/>
    <s v=""/>
    <s v="6500_118"/>
    <s v="Professional and Consultant Services Contractual Services"/>
    <n v="15000"/>
    <n v="-151"/>
    <n v="14849"/>
    <n v="7071.65"/>
    <n v="4623.54"/>
    <n v="3153.81"/>
    <n v="0"/>
    <x v="55"/>
    <x v="12"/>
  </r>
  <r>
    <x v="1"/>
    <s v="-"/>
    <x v="55"/>
    <x v="0"/>
    <s v="23"/>
    <s v="102"/>
    <s v="258"/>
    <s v=""/>
    <n v="6625"/>
    <s v="Equipment Maintenance Repairs"/>
    <n v="15000"/>
    <n v="0"/>
    <n v="15000"/>
    <n v="2150.6999999999998"/>
    <n v="10525.91"/>
    <n v="2323.39"/>
    <n v="0"/>
    <x v="55"/>
    <x v="12"/>
  </r>
  <r>
    <x v="1"/>
    <s v="-"/>
    <x v="55"/>
    <x v="0"/>
    <s v="23"/>
    <s v="102"/>
    <s v="258"/>
    <s v=""/>
    <s v="7200_115"/>
    <s v="Capital Leases Equipment"/>
    <n v="500"/>
    <n v="151"/>
    <n v="651"/>
    <n v="44.37"/>
    <n v="463.2"/>
    <n v="143.43"/>
    <n v="44.37"/>
    <x v="55"/>
    <x v="12"/>
  </r>
  <r>
    <x v="1"/>
    <s v="-"/>
    <x v="56"/>
    <x v="0"/>
    <s v="23"/>
    <s v="103"/>
    <s v="255"/>
    <s v=""/>
    <s v="5000_100"/>
    <s v="Salaries and Wages Regular, Full Time"/>
    <n v="321935"/>
    <n v="3187"/>
    <n v="325122"/>
    <n v="0"/>
    <n v="295427.25"/>
    <n v="29694.75"/>
    <n v="29234.71"/>
    <x v="56"/>
    <x v="12"/>
  </r>
  <r>
    <x v="1"/>
    <s v="-"/>
    <x v="56"/>
    <x v="0"/>
    <s v="23"/>
    <s v="103"/>
    <s v="255"/>
    <s v=""/>
    <s v="5000_115"/>
    <s v="Salaries and Wages Seasonal/Temporary"/>
    <n v="47000"/>
    <n v="0"/>
    <n v="47000"/>
    <n v="0"/>
    <n v="47401.08"/>
    <n v="-401.08"/>
    <n v="2273.5100000000002"/>
    <x v="56"/>
    <x v="12"/>
  </r>
  <r>
    <x v="1"/>
    <s v="-"/>
    <x v="56"/>
    <x v="0"/>
    <s v="23"/>
    <s v="103"/>
    <s v="255"/>
    <s v=""/>
    <n v="5100"/>
    <s v="Overtime"/>
    <n v="7000"/>
    <n v="0"/>
    <n v="7000"/>
    <n v="0"/>
    <n v="6835.06"/>
    <n v="164.94"/>
    <n v="387.34"/>
    <x v="56"/>
    <x v="12"/>
  </r>
  <r>
    <x v="1"/>
    <s v="-"/>
    <x v="56"/>
    <x v="0"/>
    <s v="23"/>
    <s v="103"/>
    <s v="255"/>
    <s v=""/>
    <s v="5200_110"/>
    <s v="Other Personal Service On-Call"/>
    <n v="300"/>
    <n v="0"/>
    <n v="300"/>
    <n v="0"/>
    <n v="0"/>
    <n v="300"/>
    <n v="0"/>
    <x v="56"/>
    <x v="12"/>
  </r>
  <r>
    <x v="1"/>
    <s v="-"/>
    <x v="56"/>
    <x v="0"/>
    <s v="23"/>
    <s v="103"/>
    <s v="255"/>
    <s v=""/>
    <s v="5200_115"/>
    <s v="Other Personal Service Other Compensation"/>
    <n v="5700"/>
    <n v="0"/>
    <n v="5700"/>
    <n v="0"/>
    <n v="6395.09"/>
    <n v="-695.09"/>
    <n v="0"/>
    <x v="56"/>
    <x v="12"/>
  </r>
  <r>
    <x v="1"/>
    <s v="-"/>
    <x v="56"/>
    <x v="0"/>
    <s v="23"/>
    <s v="103"/>
    <s v="255"/>
    <s v=""/>
    <s v="5200_116"/>
    <s v="Other Personal Service Longevity Pay"/>
    <n v="1180"/>
    <n v="0"/>
    <n v="1180"/>
    <n v="0"/>
    <n v="1330"/>
    <n v="-150"/>
    <n v="665"/>
    <x v="56"/>
    <x v="12"/>
  </r>
  <r>
    <x v="1"/>
    <s v="-"/>
    <x v="56"/>
    <x v="0"/>
    <s v="23"/>
    <s v="103"/>
    <s v="255"/>
    <s v=""/>
    <s v="5200_120"/>
    <s v="Other Personal Service Shift Differential"/>
    <n v="3500"/>
    <n v="0"/>
    <n v="3500"/>
    <n v="0"/>
    <n v="3406.62"/>
    <n v="93.38"/>
    <n v="264.63"/>
    <x v="56"/>
    <x v="12"/>
  </r>
  <r>
    <x v="1"/>
    <s v="-"/>
    <x v="56"/>
    <x v="0"/>
    <s v="23"/>
    <s v="103"/>
    <s v="255"/>
    <s v=""/>
    <s v="5200_130"/>
    <s v="Other Personal Service Allowance Taxable"/>
    <n v="2200"/>
    <n v="0"/>
    <n v="2200"/>
    <n v="0"/>
    <n v="3223.04"/>
    <n v="-1023.04"/>
    <n v="96.15"/>
    <x v="56"/>
    <x v="12"/>
  </r>
  <r>
    <x v="1"/>
    <s v="-"/>
    <x v="56"/>
    <x v="0"/>
    <s v="23"/>
    <s v="103"/>
    <s v="255"/>
    <s v=""/>
    <s v="5400_100"/>
    <s v="Employee Benefits FICA"/>
    <n v="29989"/>
    <n v="297"/>
    <n v="30286"/>
    <n v="0"/>
    <n v="26843.35"/>
    <n v="3442.65"/>
    <n v="2419.94"/>
    <x v="56"/>
    <x v="12"/>
  </r>
  <r>
    <x v="1"/>
    <s v="-"/>
    <x v="56"/>
    <x v="0"/>
    <s v="23"/>
    <s v="103"/>
    <s v="255"/>
    <s v=""/>
    <s v="5400_120"/>
    <s v="Employee Benefits Workers Compensation"/>
    <n v="13694"/>
    <n v="0"/>
    <n v="13694"/>
    <n v="0"/>
    <n v="12551"/>
    <n v="1143"/>
    <n v="1141"/>
    <x v="56"/>
    <x v="12"/>
  </r>
  <r>
    <x v="1"/>
    <s v="-"/>
    <x v="56"/>
    <x v="0"/>
    <s v="23"/>
    <s v="103"/>
    <s v="255"/>
    <s v=""/>
    <n v="6202"/>
    <s v="Printing/Copying/Paper Mgt"/>
    <n v="250"/>
    <n v="0"/>
    <n v="250"/>
    <n v="0"/>
    <n v="83.35"/>
    <n v="166.65"/>
    <n v="0"/>
    <x v="56"/>
    <x v="12"/>
  </r>
  <r>
    <x v="1"/>
    <s v="-"/>
    <x v="56"/>
    <x v="0"/>
    <s v="23"/>
    <s v="103"/>
    <s v="255"/>
    <s v=""/>
    <n v="6203"/>
    <s v="Dues/Subscriptions"/>
    <n v="150"/>
    <n v="0"/>
    <n v="150"/>
    <n v="0"/>
    <n v="150"/>
    <n v="0"/>
    <n v="0"/>
    <x v="56"/>
    <x v="12"/>
  </r>
  <r>
    <x v="1"/>
    <s v="-"/>
    <x v="56"/>
    <x v="0"/>
    <s v="23"/>
    <s v="103"/>
    <s v="255"/>
    <s v=""/>
    <n v="6205"/>
    <s v="Cash  Short"/>
    <n v="100"/>
    <n v="0"/>
    <n v="100"/>
    <n v="0"/>
    <n v="0"/>
    <n v="100"/>
    <n v="0"/>
    <x v="56"/>
    <x v="12"/>
  </r>
  <r>
    <x v="1"/>
    <s v="-"/>
    <x v="56"/>
    <x v="0"/>
    <s v="23"/>
    <s v="103"/>
    <s v="255"/>
    <s v=""/>
    <n v="6206"/>
    <s v="Custodian Supplies"/>
    <n v="2000"/>
    <n v="-1000"/>
    <n v="1000"/>
    <n v="312.47000000000003"/>
    <n v="687.53"/>
    <n v="0"/>
    <n v="137.63"/>
    <x v="56"/>
    <x v="12"/>
  </r>
  <r>
    <x v="1"/>
    <s v="-"/>
    <x v="56"/>
    <x v="0"/>
    <s v="23"/>
    <s v="103"/>
    <s v="255"/>
    <s v=""/>
    <n v="6208"/>
    <s v="Special Supplies"/>
    <n v="10000"/>
    <n v="-2000"/>
    <n v="8000"/>
    <n v="1853.45"/>
    <n v="3705.18"/>
    <n v="2441.37"/>
    <n v="2271.58"/>
    <x v="56"/>
    <x v="12"/>
  </r>
  <r>
    <x v="1"/>
    <s v="-"/>
    <x v="56"/>
    <x v="0"/>
    <s v="23"/>
    <s v="103"/>
    <s v="255"/>
    <s v=""/>
    <n v="6210"/>
    <s v="Small Tools and Equipment"/>
    <n v="1000"/>
    <n v="0"/>
    <n v="1000"/>
    <n v="0"/>
    <n v="685.94"/>
    <n v="314.06"/>
    <n v="0"/>
    <x v="56"/>
    <x v="12"/>
  </r>
  <r>
    <x v="1"/>
    <s v="-"/>
    <x v="56"/>
    <x v="0"/>
    <s v="23"/>
    <s v="103"/>
    <s v="255"/>
    <s v=""/>
    <n v="6211"/>
    <s v="Specialized Equipment"/>
    <n v="1500"/>
    <n v="0"/>
    <n v="1500"/>
    <n v="0"/>
    <n v="94.37"/>
    <n v="1405.63"/>
    <n v="94.37"/>
    <x v="56"/>
    <x v="12"/>
  </r>
  <r>
    <x v="1"/>
    <s v="-"/>
    <x v="56"/>
    <x v="0"/>
    <s v="23"/>
    <s v="103"/>
    <s v="255"/>
    <s v=""/>
    <s v="6212_115"/>
    <s v="Fuel Propane"/>
    <n v="4500"/>
    <n v="0"/>
    <n v="4500"/>
    <n v="204.47"/>
    <n v="3853.87"/>
    <n v="441.66"/>
    <n v="318.64999999999998"/>
    <x v="56"/>
    <x v="12"/>
  </r>
  <r>
    <x v="1"/>
    <s v="-"/>
    <x v="56"/>
    <x v="0"/>
    <s v="23"/>
    <s v="103"/>
    <s v="255"/>
    <s v=""/>
    <n v="6214"/>
    <s v="Clothing And Uniforms"/>
    <n v="1000"/>
    <n v="0"/>
    <n v="1000"/>
    <n v="300"/>
    <n v="0"/>
    <n v="700"/>
    <n v="0"/>
    <x v="56"/>
    <x v="12"/>
  </r>
  <r>
    <x v="1"/>
    <s v="-"/>
    <x v="56"/>
    <x v="0"/>
    <s v="23"/>
    <s v="103"/>
    <s v="255"/>
    <s v=""/>
    <n v="6216"/>
    <s v="Oil &amp; Grease &amp; Antifreeze"/>
    <n v="1000"/>
    <n v="0"/>
    <n v="1000"/>
    <n v="0"/>
    <n v="1000"/>
    <n v="0"/>
    <n v="0"/>
    <x v="56"/>
    <x v="12"/>
  </r>
  <r>
    <x v="1"/>
    <s v="-"/>
    <x v="56"/>
    <x v="0"/>
    <s v="23"/>
    <s v="103"/>
    <s v="255"/>
    <s v=""/>
    <s v="6300_105"/>
    <s v="Repair &amp; Maintenance Vehicle Maint Supplies"/>
    <n v="500"/>
    <n v="0"/>
    <n v="500"/>
    <n v="0"/>
    <n v="39.96"/>
    <n v="460.04"/>
    <n v="0"/>
    <x v="56"/>
    <x v="12"/>
  </r>
  <r>
    <x v="1"/>
    <s v="-"/>
    <x v="56"/>
    <x v="0"/>
    <s v="23"/>
    <s v="103"/>
    <s v="255"/>
    <s v=""/>
    <s v="6300_170"/>
    <s v="Repair &amp; Maintenance Buildings"/>
    <n v="20000"/>
    <n v="-5000"/>
    <n v="15000"/>
    <n v="441.86"/>
    <n v="13522.7"/>
    <n v="1035.44"/>
    <n v="4464.55"/>
    <x v="56"/>
    <x v="12"/>
  </r>
  <r>
    <x v="1"/>
    <s v="-"/>
    <x v="56"/>
    <x v="0"/>
    <s v="23"/>
    <s v="103"/>
    <s v="255"/>
    <s v=""/>
    <n v="6325"/>
    <s v="Items For Resale"/>
    <n v="4000"/>
    <n v="0"/>
    <n v="4000"/>
    <n v="0"/>
    <n v="2593.8000000000002"/>
    <n v="1406.2"/>
    <n v="0"/>
    <x v="56"/>
    <x v="12"/>
  </r>
  <r>
    <x v="1"/>
    <s v="-"/>
    <x v="56"/>
    <x v="0"/>
    <s v="23"/>
    <s v="103"/>
    <s v="255"/>
    <s v=""/>
    <s v="6400_100"/>
    <s v="Utilities Electricity"/>
    <n v="107000"/>
    <n v="0"/>
    <n v="107000"/>
    <n v="0"/>
    <n v="93776.22"/>
    <n v="13223.78"/>
    <n v="6942.58"/>
    <x v="56"/>
    <x v="12"/>
  </r>
  <r>
    <x v="1"/>
    <s v="-"/>
    <x v="56"/>
    <x v="0"/>
    <s v="23"/>
    <s v="103"/>
    <s v="255"/>
    <s v=""/>
    <s v="6400_105"/>
    <s v="Utilities Gas"/>
    <n v="32000"/>
    <n v="0"/>
    <n v="32000"/>
    <n v="0"/>
    <n v="30926.36"/>
    <n v="1073.6400000000001"/>
    <n v="2267.66"/>
    <x v="56"/>
    <x v="12"/>
  </r>
  <r>
    <x v="1"/>
    <s v="-"/>
    <x v="56"/>
    <x v="0"/>
    <s v="23"/>
    <s v="103"/>
    <s v="255"/>
    <s v=""/>
    <s v="6400_115"/>
    <s v="Utilities Water/Wastewater"/>
    <n v="14000"/>
    <n v="10000"/>
    <n v="24000"/>
    <n v="0"/>
    <n v="18179.099999999999"/>
    <n v="5820.9"/>
    <n v="0"/>
    <x v="56"/>
    <x v="12"/>
  </r>
  <r>
    <x v="1"/>
    <s v="-"/>
    <x v="56"/>
    <x v="0"/>
    <s v="23"/>
    <s v="103"/>
    <s v="255"/>
    <s v=""/>
    <s v="6400_125"/>
    <s v="Utilities Telecommunications"/>
    <n v="3000"/>
    <n v="0"/>
    <n v="3000"/>
    <n v="0"/>
    <n v="2790.35"/>
    <n v="209.65"/>
    <n v="252.27"/>
    <x v="56"/>
    <x v="12"/>
  </r>
  <r>
    <x v="1"/>
    <s v="-"/>
    <x v="56"/>
    <x v="0"/>
    <s v="23"/>
    <s v="103"/>
    <s v="255"/>
    <s v=""/>
    <s v="6500_118"/>
    <s v="Professional and Consultant Services Contractual Services"/>
    <n v="4000"/>
    <n v="-2000"/>
    <n v="2000"/>
    <n v="0"/>
    <n v="1689"/>
    <n v="311"/>
    <n v="0"/>
    <x v="56"/>
    <x v="12"/>
  </r>
  <r>
    <x v="1"/>
    <s v="-"/>
    <x v="56"/>
    <x v="0"/>
    <s v="23"/>
    <s v="103"/>
    <s v="255"/>
    <s v=""/>
    <n v="6625"/>
    <s v="Equipment Maintenance Repairs"/>
    <n v="15000"/>
    <n v="7000"/>
    <n v="22000"/>
    <n v="8418.36"/>
    <n v="13045.47"/>
    <n v="536.16999999999996"/>
    <n v="683.36"/>
    <x v="56"/>
    <x v="12"/>
  </r>
  <r>
    <x v="1"/>
    <s v="-"/>
    <x v="56"/>
    <x v="0"/>
    <s v="23"/>
    <s v="103"/>
    <s v="255"/>
    <s v=""/>
    <s v="6700_115"/>
    <s v="Travel &amp; Training Mileage"/>
    <n v="500"/>
    <n v="0"/>
    <n v="500"/>
    <n v="40.26"/>
    <n v="104.98"/>
    <n v="354.76"/>
    <n v="0"/>
    <x v="56"/>
    <x v="12"/>
  </r>
  <r>
    <x v="1"/>
    <s v="-"/>
    <x v="56"/>
    <x v="0"/>
    <s v="23"/>
    <s v="103"/>
    <s v="255"/>
    <s v=""/>
    <s v="7200_115"/>
    <s v="Capital Leases Equipment"/>
    <n v="24750"/>
    <n v="885"/>
    <n v="25635"/>
    <n v="0"/>
    <n v="25634.77"/>
    <n v="0.23"/>
    <n v="0"/>
    <x v="56"/>
    <x v="12"/>
  </r>
  <r>
    <x v="1"/>
    <s v="-"/>
    <x v="56"/>
    <x v="0"/>
    <s v="23"/>
    <s v="103"/>
    <s v="255"/>
    <s v=""/>
    <n v="7250"/>
    <s v="Capital Lease Interest"/>
    <n v="1350"/>
    <n v="0"/>
    <n v="1350"/>
    <n v="0"/>
    <n v="1314.02"/>
    <n v="35.979999999999997"/>
    <n v="0"/>
    <x v="56"/>
    <x v="12"/>
  </r>
  <r>
    <x v="1"/>
    <s v="-"/>
    <x v="62"/>
    <x v="0"/>
    <s v="23"/>
    <s v="103"/>
    <s v="255"/>
    <s v="150 "/>
    <n v="6208"/>
    <s v="Special Supplies"/>
    <n v="0"/>
    <n v="0"/>
    <n v="0"/>
    <n v="0"/>
    <n v="316.22000000000003"/>
    <n v="-316.22000000000003"/>
    <n v="0"/>
    <x v="62"/>
    <x v="12"/>
  </r>
  <r>
    <x v="1"/>
    <s v="-"/>
    <x v="105"/>
    <x v="0"/>
    <s v="23"/>
    <s v="103"/>
    <s v="256"/>
    <s v=""/>
    <n v="6202"/>
    <s v="Printing/Copying/Paper Mgt"/>
    <n v="0"/>
    <n v="0"/>
    <n v="0"/>
    <n v="0"/>
    <n v="55.8"/>
    <n v="-55.8"/>
    <n v="0"/>
    <x v="105"/>
    <x v="12"/>
  </r>
  <r>
    <x v="1"/>
    <s v="-"/>
    <x v="106"/>
    <x v="0"/>
    <s v="23"/>
    <s v="103"/>
    <s v="257"/>
    <s v=""/>
    <s v="5000_115"/>
    <s v="Salaries and Wages Seasonal/Temporary"/>
    <n v="0"/>
    <n v="0"/>
    <n v="0"/>
    <n v="0"/>
    <n v="2855.13"/>
    <n v="-2855.13"/>
    <n v="0"/>
    <x v="106"/>
    <x v="12"/>
  </r>
  <r>
    <x v="1"/>
    <s v="-"/>
    <x v="106"/>
    <x v="0"/>
    <s v="23"/>
    <s v="103"/>
    <s v="257"/>
    <s v=""/>
    <s v="5400_100"/>
    <s v="Employee Benefits FICA"/>
    <n v="0"/>
    <n v="0"/>
    <n v="0"/>
    <n v="0"/>
    <n v="218.39"/>
    <n v="-218.39"/>
    <n v="0"/>
    <x v="106"/>
    <x v="12"/>
  </r>
  <r>
    <x v="1"/>
    <s v="-"/>
    <x v="106"/>
    <x v="0"/>
    <s v="23"/>
    <s v="103"/>
    <s v="257"/>
    <s v=""/>
    <n v="6202"/>
    <s v="Printing/Copying/Paper Mgt"/>
    <n v="0"/>
    <n v="0"/>
    <n v="0"/>
    <n v="0"/>
    <n v="0"/>
    <n v="0"/>
    <n v="0"/>
    <x v="106"/>
    <x v="12"/>
  </r>
  <r>
    <x v="1"/>
    <s v="-"/>
    <x v="63"/>
    <x v="0"/>
    <s v="23"/>
    <s v="103"/>
    <s v="258"/>
    <s v=""/>
    <s v="5000_115"/>
    <s v="Salaries and Wages Seasonal/Temporary"/>
    <n v="0"/>
    <n v="0"/>
    <n v="0"/>
    <n v="0"/>
    <n v="13891.38"/>
    <n v="-13891.38"/>
    <n v="0"/>
    <x v="63"/>
    <x v="12"/>
  </r>
  <r>
    <x v="1"/>
    <s v="-"/>
    <x v="63"/>
    <x v="0"/>
    <s v="23"/>
    <s v="103"/>
    <s v="258"/>
    <s v=""/>
    <n v="5100"/>
    <s v="Overtime"/>
    <n v="0"/>
    <n v="0"/>
    <n v="0"/>
    <n v="0"/>
    <n v="925.5"/>
    <n v="-925.5"/>
    <n v="0"/>
    <x v="63"/>
    <x v="12"/>
  </r>
  <r>
    <x v="1"/>
    <s v="-"/>
    <x v="63"/>
    <x v="0"/>
    <s v="23"/>
    <s v="103"/>
    <s v="258"/>
    <s v=""/>
    <s v="5400_100"/>
    <s v="Employee Benefits FICA"/>
    <n v="0"/>
    <n v="0"/>
    <n v="0"/>
    <n v="0"/>
    <n v="1133.5"/>
    <n v="-1133.5"/>
    <n v="0"/>
    <x v="63"/>
    <x v="12"/>
  </r>
  <r>
    <x v="1"/>
    <s v="-"/>
    <x v="63"/>
    <x v="0"/>
    <s v="23"/>
    <s v="103"/>
    <s v="258"/>
    <s v=""/>
    <n v="6202"/>
    <s v="Printing/Copying/Paper Mgt"/>
    <n v="0"/>
    <n v="0"/>
    <n v="0"/>
    <n v="0"/>
    <n v="0"/>
    <n v="0"/>
    <n v="0"/>
    <x v="63"/>
    <x v="12"/>
  </r>
  <r>
    <x v="1"/>
    <s v="-"/>
    <x v="64"/>
    <x v="0"/>
    <s v="23"/>
    <s v="103"/>
    <s v="259"/>
    <s v=""/>
    <s v="5000_100"/>
    <s v="Salaries and Wages Regular, Full Time"/>
    <n v="20565"/>
    <n v="204"/>
    <n v="20769"/>
    <n v="0"/>
    <n v="13821.1"/>
    <n v="6947.9"/>
    <n v="1899.55"/>
    <x v="64"/>
    <x v="12"/>
  </r>
  <r>
    <x v="1"/>
    <s v="-"/>
    <x v="64"/>
    <x v="0"/>
    <s v="23"/>
    <s v="103"/>
    <s v="259"/>
    <s v=""/>
    <s v="5000_115"/>
    <s v="Salaries and Wages Seasonal/Temporary"/>
    <n v="23000"/>
    <n v="0"/>
    <n v="23000"/>
    <n v="0"/>
    <n v="23461"/>
    <n v="-461"/>
    <n v="2184.42"/>
    <x v="64"/>
    <x v="12"/>
  </r>
  <r>
    <x v="1"/>
    <s v="-"/>
    <x v="64"/>
    <x v="0"/>
    <s v="23"/>
    <s v="103"/>
    <s v="259"/>
    <s v=""/>
    <n v="5100"/>
    <s v="Overtime"/>
    <n v="0"/>
    <n v="0"/>
    <n v="0"/>
    <n v="0"/>
    <n v="0"/>
    <n v="0"/>
    <n v="0"/>
    <x v="64"/>
    <x v="12"/>
  </r>
  <r>
    <x v="1"/>
    <s v="-"/>
    <x v="64"/>
    <x v="0"/>
    <s v="23"/>
    <s v="103"/>
    <s v="259"/>
    <s v=""/>
    <s v="5200_115"/>
    <s v="Other Personal Service Other Compensation"/>
    <n v="1000"/>
    <n v="0"/>
    <n v="1000"/>
    <n v="0"/>
    <n v="518.14"/>
    <n v="481.86"/>
    <n v="0"/>
    <x v="64"/>
    <x v="12"/>
  </r>
  <r>
    <x v="1"/>
    <s v="-"/>
    <x v="64"/>
    <x v="0"/>
    <s v="23"/>
    <s v="103"/>
    <s v="259"/>
    <s v=""/>
    <s v="5200_120"/>
    <s v="Other Personal Service Shift Differential"/>
    <n v="200"/>
    <n v="0"/>
    <n v="200"/>
    <n v="0"/>
    <n v="597.85"/>
    <n v="-397.85"/>
    <n v="123.75"/>
    <x v="64"/>
    <x v="12"/>
  </r>
  <r>
    <x v="1"/>
    <s v="-"/>
    <x v="64"/>
    <x v="0"/>
    <s v="23"/>
    <s v="103"/>
    <s v="259"/>
    <s v=""/>
    <s v="5200_130"/>
    <s v="Other Personal Service Allowance Taxable"/>
    <n v="200"/>
    <n v="0"/>
    <n v="200"/>
    <n v="0"/>
    <n v="0"/>
    <n v="200"/>
    <n v="0"/>
    <x v="64"/>
    <x v="12"/>
  </r>
  <r>
    <x v="1"/>
    <s v="-"/>
    <x v="64"/>
    <x v="0"/>
    <s v="23"/>
    <s v="103"/>
    <s v="259"/>
    <s v=""/>
    <s v="5400_100"/>
    <s v="Employee Benefits FICA"/>
    <n v="3456"/>
    <n v="34"/>
    <n v="3490"/>
    <n v="0"/>
    <n v="2717.54"/>
    <n v="772.46"/>
    <n v="273.11"/>
    <x v="64"/>
    <x v="12"/>
  </r>
  <r>
    <x v="1"/>
    <s v="-"/>
    <x v="64"/>
    <x v="0"/>
    <s v="23"/>
    <s v="103"/>
    <s v="259"/>
    <s v=""/>
    <s v="5400_120"/>
    <s v="Employee Benefits Workers Compensation"/>
    <n v="1763"/>
    <n v="0"/>
    <n v="1763"/>
    <n v="0"/>
    <n v="1617"/>
    <n v="146"/>
    <n v="147"/>
    <x v="64"/>
    <x v="12"/>
  </r>
  <r>
    <x v="1"/>
    <s v="-"/>
    <x v="64"/>
    <x v="0"/>
    <s v="23"/>
    <s v="103"/>
    <s v="259"/>
    <s v=""/>
    <n v="6200"/>
    <s v="Medical Fees And Supplies"/>
    <n v="650"/>
    <n v="0"/>
    <n v="650"/>
    <n v="217.57"/>
    <n v="282.43"/>
    <n v="150"/>
    <n v="38.049999999999997"/>
    <x v="64"/>
    <x v="12"/>
  </r>
  <r>
    <x v="1"/>
    <s v="-"/>
    <x v="64"/>
    <x v="0"/>
    <s v="23"/>
    <s v="103"/>
    <s v="259"/>
    <s v=""/>
    <n v="6202"/>
    <s v="Printing/Copying/Paper Mgt"/>
    <n v="500"/>
    <n v="0"/>
    <n v="500"/>
    <n v="0"/>
    <n v="289.43"/>
    <n v="210.57"/>
    <n v="0"/>
    <x v="64"/>
    <x v="12"/>
  </r>
  <r>
    <x v="1"/>
    <s v="-"/>
    <x v="64"/>
    <x v="0"/>
    <s v="23"/>
    <s v="103"/>
    <s v="259"/>
    <s v=""/>
    <n v="6206"/>
    <s v="Custodian Supplies"/>
    <n v="750"/>
    <n v="0"/>
    <n v="750"/>
    <n v="44.03"/>
    <n v="497.36"/>
    <n v="208.61"/>
    <n v="34.82"/>
    <x v="64"/>
    <x v="12"/>
  </r>
  <r>
    <x v="1"/>
    <s v="-"/>
    <x v="64"/>
    <x v="0"/>
    <s v="23"/>
    <s v="103"/>
    <s v="259"/>
    <s v=""/>
    <n v="6208"/>
    <s v="Special Supplies"/>
    <n v="3000"/>
    <n v="0"/>
    <n v="3000"/>
    <n v="550"/>
    <n v="1594.58"/>
    <n v="855.42"/>
    <n v="293.79000000000002"/>
    <x v="64"/>
    <x v="12"/>
  </r>
  <r>
    <x v="1"/>
    <s v="-"/>
    <x v="64"/>
    <x v="0"/>
    <s v="23"/>
    <s v="103"/>
    <s v="259"/>
    <s v=""/>
    <n v="6210"/>
    <s v="Small Tools and Equipment"/>
    <n v="1000"/>
    <n v="0"/>
    <n v="1000"/>
    <n v="0"/>
    <n v="443.06"/>
    <n v="556.94000000000005"/>
    <n v="0"/>
    <x v="64"/>
    <x v="12"/>
  </r>
  <r>
    <x v="1"/>
    <s v="-"/>
    <x v="64"/>
    <x v="0"/>
    <s v="23"/>
    <s v="103"/>
    <s v="259"/>
    <s v=""/>
    <n v="6214"/>
    <s v="Clothing And Uniforms"/>
    <n v="400"/>
    <n v="0"/>
    <n v="400"/>
    <n v="40.04"/>
    <n v="159.96"/>
    <n v="200"/>
    <n v="0"/>
    <x v="64"/>
    <x v="12"/>
  </r>
  <r>
    <x v="1"/>
    <s v="-"/>
    <x v="64"/>
    <x v="0"/>
    <s v="23"/>
    <s v="103"/>
    <s v="259"/>
    <s v=""/>
    <s v="6300_170"/>
    <s v="Repair &amp; Maintenance Buildings"/>
    <n v="4000"/>
    <n v="0"/>
    <n v="4000"/>
    <n v="960.99"/>
    <n v="2606.65"/>
    <n v="432.36"/>
    <n v="688.87"/>
    <x v="64"/>
    <x v="12"/>
  </r>
  <r>
    <x v="1"/>
    <s v="-"/>
    <x v="64"/>
    <x v="0"/>
    <s v="23"/>
    <s v="103"/>
    <s v="259"/>
    <s v=""/>
    <s v="6400_100"/>
    <s v="Utilities Electricity"/>
    <n v="15000"/>
    <n v="2000"/>
    <n v="17000"/>
    <n v="0"/>
    <n v="15543.11"/>
    <n v="1456.89"/>
    <n v="2392.3200000000002"/>
    <x v="64"/>
    <x v="12"/>
  </r>
  <r>
    <x v="1"/>
    <s v="-"/>
    <x v="64"/>
    <x v="0"/>
    <s v="23"/>
    <s v="103"/>
    <s v="259"/>
    <s v=""/>
    <s v="6400_105"/>
    <s v="Utilities Gas"/>
    <n v="9500"/>
    <n v="2000"/>
    <n v="11500"/>
    <n v="0"/>
    <n v="10942.16"/>
    <n v="557.84"/>
    <n v="835.8"/>
    <x v="64"/>
    <x v="12"/>
  </r>
  <r>
    <x v="1"/>
    <s v="-"/>
    <x v="64"/>
    <x v="0"/>
    <s v="23"/>
    <s v="103"/>
    <s v="259"/>
    <s v=""/>
    <s v="6400_115"/>
    <s v="Utilities Water/Wastewater"/>
    <n v="2000"/>
    <n v="0"/>
    <n v="2000"/>
    <n v="0"/>
    <n v="951.16"/>
    <n v="1048.8399999999999"/>
    <n v="0"/>
    <x v="64"/>
    <x v="12"/>
  </r>
  <r>
    <x v="1"/>
    <s v="-"/>
    <x v="64"/>
    <x v="0"/>
    <s v="23"/>
    <s v="103"/>
    <s v="259"/>
    <s v=""/>
    <s v="6500_118"/>
    <s v="Professional and Consultant Services Contractual Services"/>
    <n v="28000"/>
    <n v="6000"/>
    <n v="34000"/>
    <n v="120"/>
    <n v="28532"/>
    <n v="5348"/>
    <n v="3664"/>
    <x v="64"/>
    <x v="12"/>
  </r>
  <r>
    <x v="1"/>
    <s v="-"/>
    <x v="64"/>
    <x v="0"/>
    <s v="23"/>
    <s v="103"/>
    <s v="259"/>
    <s v=""/>
    <n v="6625"/>
    <s v="Equipment Maintenance Repairs"/>
    <n v="3500"/>
    <n v="0"/>
    <n v="3500"/>
    <n v="2300"/>
    <n v="370"/>
    <n v="830"/>
    <n v="0"/>
    <x v="64"/>
    <x v="12"/>
  </r>
  <r>
    <x v="1"/>
    <s v="-"/>
    <x v="65"/>
    <x v="0"/>
    <s v="23"/>
    <s v="103"/>
    <s v="259"/>
    <s v="112 "/>
    <s v="6500_118"/>
    <s v="Professional and Consultant Services Contractual Services"/>
    <n v="0"/>
    <n v="0"/>
    <n v="0"/>
    <n v="0"/>
    <n v="576"/>
    <n v="-576"/>
    <n v="0"/>
    <x v="65"/>
    <x v="12"/>
  </r>
  <r>
    <x v="1"/>
    <s v="-"/>
    <x v="66"/>
    <x v="0"/>
    <s v="23"/>
    <s v="103"/>
    <s v="259"/>
    <s v="113 "/>
    <s v="6500_118"/>
    <s v="Professional and Consultant Services Contractual Services"/>
    <n v="0"/>
    <n v="0"/>
    <n v="0"/>
    <n v="0"/>
    <n v="1728"/>
    <n v="-1728"/>
    <n v="0"/>
    <x v="66"/>
    <x v="12"/>
  </r>
  <r>
    <x v="1"/>
    <s v="-"/>
    <x v="69"/>
    <x v="0"/>
    <s v="23"/>
    <s v="103"/>
    <s v="259"/>
    <s v="116 "/>
    <n v="6208"/>
    <s v="Special Supplies"/>
    <n v="0"/>
    <n v="0"/>
    <n v="0"/>
    <n v="0"/>
    <n v="196.3"/>
    <n v="-196.3"/>
    <n v="0"/>
    <x v="69"/>
    <x v="12"/>
  </r>
  <r>
    <x v="1"/>
    <s v="-"/>
    <x v="69"/>
    <x v="0"/>
    <s v="23"/>
    <s v="103"/>
    <s v="259"/>
    <s v="116 "/>
    <s v="6500_118"/>
    <s v="Professional and Consultant Services Contractual Services"/>
    <n v="0"/>
    <n v="0"/>
    <n v="0"/>
    <n v="0"/>
    <n v="600"/>
    <n v="-600"/>
    <n v="0"/>
    <x v="69"/>
    <x v="12"/>
  </r>
  <r>
    <x v="1"/>
    <s v="-"/>
    <x v="107"/>
    <x v="0"/>
    <s v="23"/>
    <s v="103"/>
    <s v="260"/>
    <s v=""/>
    <s v="5400_145"/>
    <s v="Employee Benefits Employee Parking"/>
    <n v="0"/>
    <n v="0"/>
    <n v="0"/>
    <n v="0"/>
    <n v="0"/>
    <n v="0"/>
    <n v="0"/>
    <x v="107"/>
    <x v="12"/>
  </r>
  <r>
    <x v="1"/>
    <s v="-"/>
    <x v="71"/>
    <x v="0"/>
    <s v="23"/>
    <s v="104"/>
    <s v="256"/>
    <s v=""/>
    <n v="6202"/>
    <s v="Printing/Copying/Paper Mgt"/>
    <n v="0"/>
    <n v="0"/>
    <n v="0"/>
    <n v="0"/>
    <n v="18.600000000000001"/>
    <n v="-18.600000000000001"/>
    <n v="0"/>
    <x v="71"/>
    <x v="12"/>
  </r>
  <r>
    <x v="1"/>
    <s v="-"/>
    <x v="71"/>
    <x v="0"/>
    <s v="23"/>
    <s v="104"/>
    <s v="256"/>
    <s v=""/>
    <s v="6300_170"/>
    <s v="Repair &amp; Maintenance Buildings"/>
    <n v="4000"/>
    <n v="0"/>
    <n v="4000"/>
    <n v="516.51"/>
    <n v="1783.49"/>
    <n v="1700"/>
    <n v="0"/>
    <x v="71"/>
    <x v="12"/>
  </r>
  <r>
    <x v="1"/>
    <s v="-"/>
    <x v="71"/>
    <x v="0"/>
    <s v="23"/>
    <s v="104"/>
    <s v="256"/>
    <s v=""/>
    <s v="6400_100"/>
    <s v="Utilities Electricity"/>
    <n v="9000"/>
    <n v="0"/>
    <n v="9000"/>
    <n v="0"/>
    <n v="8760.1200000000008"/>
    <n v="239.88"/>
    <n v="1331.3"/>
    <x v="71"/>
    <x v="12"/>
  </r>
  <r>
    <x v="1"/>
    <s v="-"/>
    <x v="71"/>
    <x v="0"/>
    <s v="23"/>
    <s v="104"/>
    <s v="256"/>
    <s v=""/>
    <s v="6400_105"/>
    <s v="Utilities Gas"/>
    <n v="15000"/>
    <n v="0"/>
    <n v="15000"/>
    <n v="0"/>
    <n v="20062.03"/>
    <n v="-5062.03"/>
    <n v="855.49"/>
    <x v="71"/>
    <x v="12"/>
  </r>
  <r>
    <x v="1"/>
    <s v="-"/>
    <x v="71"/>
    <x v="0"/>
    <s v="23"/>
    <s v="104"/>
    <s v="256"/>
    <s v=""/>
    <s v="6400_115"/>
    <s v="Utilities Water/Wastewater"/>
    <n v="2500"/>
    <n v="0"/>
    <n v="2500"/>
    <n v="0"/>
    <n v="1297.22"/>
    <n v="1202.78"/>
    <n v="0"/>
    <x v="71"/>
    <x v="12"/>
  </r>
  <r>
    <x v="1"/>
    <s v="-"/>
    <x v="71"/>
    <x v="0"/>
    <s v="23"/>
    <s v="104"/>
    <s v="256"/>
    <s v=""/>
    <s v="6400_125"/>
    <s v="Utilities Telecommunications"/>
    <n v="1500"/>
    <n v="0"/>
    <n v="1500"/>
    <n v="0"/>
    <n v="1595.66"/>
    <n v="-95.66"/>
    <n v="99.69"/>
    <x v="71"/>
    <x v="12"/>
  </r>
  <r>
    <x v="1"/>
    <s v="-"/>
    <x v="72"/>
    <x v="0"/>
    <s v="23"/>
    <s v="104"/>
    <s v="260"/>
    <s v=""/>
    <s v="5000_100"/>
    <s v="Salaries and Wages Regular, Full Time"/>
    <n v="179559"/>
    <n v="1778"/>
    <n v="181337"/>
    <n v="0"/>
    <n v="162100.09"/>
    <n v="19236.91"/>
    <n v="17478.48"/>
    <x v="72"/>
    <x v="12"/>
  </r>
  <r>
    <x v="1"/>
    <s v="-"/>
    <x v="72"/>
    <x v="0"/>
    <s v="23"/>
    <s v="104"/>
    <s v="260"/>
    <s v=""/>
    <s v="5000_115"/>
    <s v="Salaries and Wages Seasonal/Temporary"/>
    <n v="8000"/>
    <n v="13000"/>
    <n v="21000"/>
    <n v="0"/>
    <n v="18622.93"/>
    <n v="2377.0700000000002"/>
    <n v="1491"/>
    <x v="72"/>
    <x v="12"/>
  </r>
  <r>
    <x v="1"/>
    <s v="-"/>
    <x v="72"/>
    <x v="0"/>
    <s v="23"/>
    <s v="104"/>
    <s v="260"/>
    <s v=""/>
    <n v="5100"/>
    <s v="Overtime"/>
    <n v="15000"/>
    <n v="0"/>
    <n v="15000"/>
    <n v="0"/>
    <n v="9711.76"/>
    <n v="5288.24"/>
    <n v="1181.8800000000001"/>
    <x v="72"/>
    <x v="12"/>
  </r>
  <r>
    <x v="1"/>
    <s v="-"/>
    <x v="72"/>
    <x v="0"/>
    <s v="23"/>
    <s v="104"/>
    <s v="260"/>
    <s v=""/>
    <s v="5200_110"/>
    <s v="Other Personal Service On-Call"/>
    <n v="500"/>
    <n v="0"/>
    <n v="500"/>
    <n v="0"/>
    <n v="362"/>
    <n v="138"/>
    <n v="0"/>
    <x v="72"/>
    <x v="12"/>
  </r>
  <r>
    <x v="1"/>
    <s v="-"/>
    <x v="72"/>
    <x v="0"/>
    <s v="23"/>
    <s v="104"/>
    <s v="260"/>
    <s v=""/>
    <s v="5200_115"/>
    <s v="Other Personal Service Other Compensation"/>
    <n v="2500"/>
    <n v="0"/>
    <n v="2500"/>
    <n v="0"/>
    <n v="2040.78"/>
    <n v="459.22"/>
    <n v="100"/>
    <x v="72"/>
    <x v="12"/>
  </r>
  <r>
    <x v="1"/>
    <s v="-"/>
    <x v="72"/>
    <x v="0"/>
    <s v="23"/>
    <s v="104"/>
    <s v="260"/>
    <s v=""/>
    <s v="5200_116"/>
    <s v="Other Personal Service Longevity Pay"/>
    <n v="0"/>
    <n v="0"/>
    <n v="0"/>
    <n v="0"/>
    <n v="730"/>
    <n v="-730"/>
    <n v="365"/>
    <x v="72"/>
    <x v="12"/>
  </r>
  <r>
    <x v="1"/>
    <s v="-"/>
    <x v="72"/>
    <x v="0"/>
    <s v="23"/>
    <s v="104"/>
    <s v="260"/>
    <s v=""/>
    <s v="5200_120"/>
    <s v="Other Personal Service Shift Differential"/>
    <n v="3200"/>
    <n v="0"/>
    <n v="3200"/>
    <n v="0"/>
    <n v="2522.54"/>
    <n v="677.46"/>
    <n v="327"/>
    <x v="72"/>
    <x v="12"/>
  </r>
  <r>
    <x v="1"/>
    <s v="-"/>
    <x v="72"/>
    <x v="0"/>
    <s v="23"/>
    <s v="104"/>
    <s v="260"/>
    <s v=""/>
    <s v="5200_130"/>
    <s v="Other Personal Service Allowance Taxable"/>
    <n v="1500"/>
    <n v="0"/>
    <n v="1500"/>
    <n v="0"/>
    <n v="2381.61"/>
    <n v="-881.61"/>
    <n v="0"/>
    <x v="72"/>
    <x v="12"/>
  </r>
  <r>
    <x v="1"/>
    <s v="-"/>
    <x v="72"/>
    <x v="0"/>
    <s v="23"/>
    <s v="104"/>
    <s v="260"/>
    <s v=""/>
    <s v="5400_100"/>
    <s v="Employee Benefits FICA"/>
    <n v="16221"/>
    <n v="161"/>
    <n v="16382"/>
    <n v="0"/>
    <n v="14654.92"/>
    <n v="1727.08"/>
    <n v="1544.61"/>
    <x v="72"/>
    <x v="12"/>
  </r>
  <r>
    <x v="1"/>
    <s v="-"/>
    <x v="72"/>
    <x v="0"/>
    <s v="23"/>
    <s v="104"/>
    <s v="260"/>
    <s v=""/>
    <s v="5400_120"/>
    <s v="Employee Benefits Workers Compensation"/>
    <n v="12618"/>
    <n v="0"/>
    <n v="12618"/>
    <n v="0"/>
    <n v="11561"/>
    <n v="1057"/>
    <n v="1051"/>
    <x v="72"/>
    <x v="12"/>
  </r>
  <r>
    <x v="1"/>
    <s v="-"/>
    <x v="72"/>
    <x v="0"/>
    <s v="23"/>
    <s v="104"/>
    <s v="260"/>
    <s v=""/>
    <s v="5400_145"/>
    <s v="Employee Benefits Employee Parking"/>
    <n v="550"/>
    <n v="0"/>
    <n v="550"/>
    <n v="0"/>
    <n v="460"/>
    <n v="90"/>
    <n v="80"/>
    <x v="72"/>
    <x v="12"/>
  </r>
  <r>
    <x v="1"/>
    <s v="-"/>
    <x v="72"/>
    <x v="0"/>
    <s v="23"/>
    <s v="104"/>
    <s v="260"/>
    <s v=""/>
    <n v="6206"/>
    <s v="Custodian Supplies"/>
    <n v="27000"/>
    <n v="0"/>
    <n v="27000"/>
    <n v="11129.39"/>
    <n v="12030.82"/>
    <n v="3839.79"/>
    <n v="375.79"/>
    <x v="72"/>
    <x v="12"/>
  </r>
  <r>
    <x v="1"/>
    <s v="-"/>
    <x v="72"/>
    <x v="0"/>
    <s v="23"/>
    <s v="104"/>
    <s v="260"/>
    <s v=""/>
    <n v="6208"/>
    <s v="Special Supplies"/>
    <n v="6242"/>
    <n v="0"/>
    <n v="6242"/>
    <n v="400"/>
    <n v="1109.01"/>
    <n v="4732.99"/>
    <n v="0"/>
    <x v="72"/>
    <x v="12"/>
  </r>
  <r>
    <x v="1"/>
    <s v="-"/>
    <x v="72"/>
    <x v="0"/>
    <s v="23"/>
    <s v="104"/>
    <s v="260"/>
    <s v=""/>
    <n v="6214"/>
    <s v="Clothing And Uniforms"/>
    <n v="1275"/>
    <n v="0"/>
    <n v="1275"/>
    <n v="0"/>
    <n v="0"/>
    <n v="1275"/>
    <n v="0"/>
    <x v="72"/>
    <x v="12"/>
  </r>
  <r>
    <x v="1"/>
    <s v="-"/>
    <x v="72"/>
    <x v="0"/>
    <s v="23"/>
    <s v="104"/>
    <s v="260"/>
    <s v=""/>
    <s v="6300_100"/>
    <s v="Repair &amp; Maintenance Equipment  Parts"/>
    <n v="25000"/>
    <n v="0"/>
    <n v="25000"/>
    <n v="6356.07"/>
    <n v="16623.34"/>
    <n v="2020.59"/>
    <n v="1337.82"/>
    <x v="72"/>
    <x v="12"/>
  </r>
  <r>
    <x v="1"/>
    <s v="-"/>
    <x v="72"/>
    <x v="0"/>
    <s v="23"/>
    <s v="104"/>
    <s v="260"/>
    <s v=""/>
    <s v="6300_170"/>
    <s v="Repair &amp; Maintenance Buildings"/>
    <n v="21000"/>
    <n v="0"/>
    <n v="21000"/>
    <n v="5202.6499999999996"/>
    <n v="11379.78"/>
    <n v="4417.57"/>
    <n v="942.26"/>
    <x v="72"/>
    <x v="12"/>
  </r>
  <r>
    <x v="1"/>
    <s v="-"/>
    <x v="72"/>
    <x v="0"/>
    <s v="23"/>
    <s v="104"/>
    <s v="260"/>
    <s v=""/>
    <s v="6400_100"/>
    <s v="Utilities Electricity"/>
    <n v="85000"/>
    <n v="0"/>
    <n v="85000"/>
    <n v="0"/>
    <n v="62912.53"/>
    <n v="22087.47"/>
    <n v="5035.79"/>
    <x v="72"/>
    <x v="12"/>
  </r>
  <r>
    <x v="1"/>
    <s v="-"/>
    <x v="72"/>
    <x v="0"/>
    <s v="23"/>
    <s v="104"/>
    <s v="260"/>
    <s v=""/>
    <s v="6400_105"/>
    <s v="Utilities Gas"/>
    <n v="30000"/>
    <n v="0"/>
    <n v="30000"/>
    <n v="0"/>
    <n v="24479.46"/>
    <n v="5520.54"/>
    <n v="1347.6"/>
    <x v="72"/>
    <x v="12"/>
  </r>
  <r>
    <x v="1"/>
    <s v="-"/>
    <x v="72"/>
    <x v="0"/>
    <s v="23"/>
    <s v="104"/>
    <s v="260"/>
    <s v=""/>
    <s v="6400_112"/>
    <s v="Utilities Other"/>
    <n v="1500"/>
    <n v="0"/>
    <n v="1500"/>
    <n v="288"/>
    <n v="576"/>
    <n v="636"/>
    <n v="0"/>
    <x v="72"/>
    <x v="12"/>
  </r>
  <r>
    <x v="1"/>
    <s v="-"/>
    <x v="72"/>
    <x v="0"/>
    <s v="23"/>
    <s v="104"/>
    <s v="260"/>
    <s v=""/>
    <s v="6400_115"/>
    <s v="Utilities Water/Wastewater"/>
    <n v="11000"/>
    <n v="0"/>
    <n v="11000"/>
    <n v="0"/>
    <n v="4273.07"/>
    <n v="6726.93"/>
    <n v="0"/>
    <x v="72"/>
    <x v="12"/>
  </r>
  <r>
    <x v="1"/>
    <s v="-"/>
    <x v="72"/>
    <x v="0"/>
    <s v="23"/>
    <s v="104"/>
    <s v="260"/>
    <s v=""/>
    <s v="6400_117"/>
    <s v="Utilities Stormwater"/>
    <n v="550"/>
    <n v="0"/>
    <n v="550"/>
    <n v="0"/>
    <n v="4096.45"/>
    <n v="-3546.45"/>
    <n v="0"/>
    <x v="72"/>
    <x v="12"/>
  </r>
  <r>
    <x v="1"/>
    <s v="-"/>
    <x v="72"/>
    <x v="0"/>
    <s v="23"/>
    <s v="104"/>
    <s v="260"/>
    <s v=""/>
    <s v="6400_120"/>
    <s v="Utilities Rubbish Removal"/>
    <n v="15000"/>
    <n v="0"/>
    <n v="15000"/>
    <n v="5554.67"/>
    <n v="7222.18"/>
    <n v="2223.15"/>
    <n v="72"/>
    <x v="72"/>
    <x v="12"/>
  </r>
  <r>
    <x v="1"/>
    <s v="-"/>
    <x v="72"/>
    <x v="0"/>
    <s v="23"/>
    <s v="104"/>
    <s v="260"/>
    <s v=""/>
    <s v="6400_125"/>
    <s v="Utilities Telecommunications"/>
    <n v="4500"/>
    <n v="0"/>
    <n v="4500"/>
    <n v="0"/>
    <n v="3260.27"/>
    <n v="1239.73"/>
    <n v="293.51"/>
    <x v="72"/>
    <x v="12"/>
  </r>
  <r>
    <x v="1"/>
    <s v="-"/>
    <x v="72"/>
    <x v="0"/>
    <s v="23"/>
    <s v="104"/>
    <s v="260"/>
    <s v=""/>
    <s v="6400_127"/>
    <s v="Utilities Cellular Communications"/>
    <n v="3600"/>
    <n v="0"/>
    <n v="3600"/>
    <n v="0"/>
    <n v="3018.21"/>
    <n v="581.79"/>
    <n v="0"/>
    <x v="72"/>
    <x v="12"/>
  </r>
  <r>
    <x v="1"/>
    <s v="-"/>
    <x v="72"/>
    <x v="0"/>
    <s v="23"/>
    <s v="104"/>
    <s v="260"/>
    <s v=""/>
    <s v="6500_118"/>
    <s v="Professional and Consultant Services Contractual Services"/>
    <n v="13000"/>
    <n v="-13000"/>
    <n v="0"/>
    <n v="0"/>
    <n v="0"/>
    <n v="0"/>
    <n v="0"/>
    <x v="72"/>
    <x v="12"/>
  </r>
  <r>
    <x v="1"/>
    <s v="-"/>
    <x v="72"/>
    <x v="0"/>
    <s v="23"/>
    <s v="104"/>
    <s v="260"/>
    <s v=""/>
    <n v="6600"/>
    <s v="Maintenance Contracts"/>
    <n v="34000"/>
    <n v="0"/>
    <n v="34000"/>
    <n v="8715.2999999999993"/>
    <n v="22185.68"/>
    <n v="3099.02"/>
    <n v="1949.46"/>
    <x v="72"/>
    <x v="12"/>
  </r>
  <r>
    <x v="1"/>
    <s v="-"/>
    <x v="72"/>
    <x v="0"/>
    <s v="23"/>
    <s v="104"/>
    <s v="260"/>
    <s v=""/>
    <n v="6610"/>
    <s v="Custodial Contracts"/>
    <n v="17000"/>
    <n v="0"/>
    <n v="17000"/>
    <n v="0"/>
    <n v="7780"/>
    <n v="9220"/>
    <n v="0"/>
    <x v="72"/>
    <x v="12"/>
  </r>
  <r>
    <x v="1"/>
    <s v="-"/>
    <x v="72"/>
    <x v="0"/>
    <s v="23"/>
    <s v="104"/>
    <s v="260"/>
    <s v=""/>
    <s v="7200_100"/>
    <s v="Capital Leases Property"/>
    <n v="5000"/>
    <n v="0"/>
    <n v="5000"/>
    <n v="0"/>
    <n v="0"/>
    <n v="5000"/>
    <n v="0"/>
    <x v="72"/>
    <x v="12"/>
  </r>
  <r>
    <x v="1"/>
    <s v="-"/>
    <x v="73"/>
    <x v="0"/>
    <s v="23"/>
    <s v="104"/>
    <s v="261"/>
    <s v=""/>
    <s v="5000_100"/>
    <s v="Salaries and Wages Regular, Full Time"/>
    <n v="35346"/>
    <n v="350"/>
    <n v="35696"/>
    <n v="0"/>
    <n v="32069.72"/>
    <n v="3626.28"/>
    <n v="3450"/>
    <x v="73"/>
    <x v="12"/>
  </r>
  <r>
    <x v="1"/>
    <s v="-"/>
    <x v="73"/>
    <x v="0"/>
    <s v="23"/>
    <s v="104"/>
    <s v="261"/>
    <s v=""/>
    <n v="5100"/>
    <s v="Overtime"/>
    <n v="1500"/>
    <n v="0"/>
    <n v="1500"/>
    <n v="0"/>
    <n v="2.71"/>
    <n v="1497.29"/>
    <n v="0"/>
    <x v="73"/>
    <x v="12"/>
  </r>
  <r>
    <x v="1"/>
    <s v="-"/>
    <x v="73"/>
    <x v="0"/>
    <s v="23"/>
    <s v="104"/>
    <s v="261"/>
    <s v=""/>
    <s v="5200_115"/>
    <s v="Other Personal Service Other Compensation"/>
    <n v="500"/>
    <n v="0"/>
    <n v="500"/>
    <n v="0"/>
    <n v="273.3"/>
    <n v="226.7"/>
    <n v="0"/>
    <x v="73"/>
    <x v="12"/>
  </r>
  <r>
    <x v="1"/>
    <s v="-"/>
    <x v="73"/>
    <x v="0"/>
    <s v="23"/>
    <s v="104"/>
    <s v="261"/>
    <s v=""/>
    <s v="5200_120"/>
    <s v="Other Personal Service Shift Differential"/>
    <n v="2000"/>
    <n v="0"/>
    <n v="2000"/>
    <n v="0"/>
    <n v="1711.14"/>
    <n v="288.86"/>
    <n v="200.59"/>
    <x v="73"/>
    <x v="12"/>
  </r>
  <r>
    <x v="1"/>
    <s v="-"/>
    <x v="73"/>
    <x v="0"/>
    <s v="23"/>
    <s v="104"/>
    <s v="261"/>
    <s v=""/>
    <s v="5200_130"/>
    <s v="Other Personal Service Allowance Taxable"/>
    <n v="425"/>
    <n v="0"/>
    <n v="425"/>
    <n v="0"/>
    <n v="613"/>
    <n v="-188"/>
    <n v="0"/>
    <x v="73"/>
    <x v="12"/>
  </r>
  <r>
    <x v="1"/>
    <s v="-"/>
    <x v="73"/>
    <x v="0"/>
    <s v="23"/>
    <s v="104"/>
    <s v="261"/>
    <s v=""/>
    <s v="5400_100"/>
    <s v="Employee Benefits FICA"/>
    <n v="3070"/>
    <n v="30"/>
    <n v="3100"/>
    <n v="0"/>
    <n v="2534.11"/>
    <n v="565.89"/>
    <n v="266.61"/>
    <x v="73"/>
    <x v="12"/>
  </r>
  <r>
    <x v="1"/>
    <s v="-"/>
    <x v="73"/>
    <x v="0"/>
    <s v="23"/>
    <s v="104"/>
    <s v="261"/>
    <s v=""/>
    <n v="6200"/>
    <s v="Medical Fees And Supplies"/>
    <n v="3000"/>
    <n v="0"/>
    <n v="3000"/>
    <n v="461.7"/>
    <n v="2538.3000000000002"/>
    <n v="0"/>
    <n v="425.08"/>
    <x v="73"/>
    <x v="12"/>
  </r>
  <r>
    <x v="1"/>
    <s v="-"/>
    <x v="73"/>
    <x v="0"/>
    <s v="23"/>
    <s v="104"/>
    <s v="261"/>
    <s v=""/>
    <n v="6206"/>
    <s v="Custodian Supplies"/>
    <n v="10000"/>
    <n v="0"/>
    <n v="10000"/>
    <n v="3016.07"/>
    <n v="4983.7299999999996"/>
    <n v="2000.2"/>
    <n v="426.93"/>
    <x v="73"/>
    <x v="12"/>
  </r>
  <r>
    <x v="1"/>
    <s v="-"/>
    <x v="73"/>
    <x v="0"/>
    <s v="23"/>
    <s v="104"/>
    <s v="261"/>
    <s v=""/>
    <s v="6400_100"/>
    <s v="Utilities Electricity"/>
    <n v="50000"/>
    <n v="0"/>
    <n v="50000"/>
    <n v="0"/>
    <n v="7000.15"/>
    <n v="42999.85"/>
    <n v="0"/>
    <x v="73"/>
    <x v="12"/>
  </r>
  <r>
    <x v="1"/>
    <s v="-"/>
    <x v="73"/>
    <x v="0"/>
    <s v="23"/>
    <s v="104"/>
    <s v="261"/>
    <s v=""/>
    <s v="6400_105"/>
    <s v="Utilities Gas"/>
    <n v="25000"/>
    <n v="0"/>
    <n v="25000"/>
    <n v="0"/>
    <n v="21201.03"/>
    <n v="3798.97"/>
    <n v="1155.78"/>
    <x v="73"/>
    <x v="12"/>
  </r>
  <r>
    <x v="1"/>
    <s v="-"/>
    <x v="73"/>
    <x v="0"/>
    <s v="23"/>
    <s v="104"/>
    <s v="261"/>
    <s v=""/>
    <s v="6400_115"/>
    <s v="Utilities Water/Wastewater"/>
    <n v="5000"/>
    <n v="0"/>
    <n v="5000"/>
    <n v="0"/>
    <n v="4037.27"/>
    <n v="962.73"/>
    <n v="0"/>
    <x v="73"/>
    <x v="12"/>
  </r>
  <r>
    <x v="1"/>
    <s v="-"/>
    <x v="73"/>
    <x v="0"/>
    <s v="23"/>
    <s v="104"/>
    <s v="261"/>
    <s v=""/>
    <s v="6400_117"/>
    <s v="Utilities Stormwater"/>
    <n v="4200"/>
    <n v="0"/>
    <n v="4200"/>
    <n v="0"/>
    <n v="2850.96"/>
    <n v="1349.04"/>
    <n v="0"/>
    <x v="73"/>
    <x v="12"/>
  </r>
  <r>
    <x v="1"/>
    <s v="-"/>
    <x v="73"/>
    <x v="0"/>
    <s v="23"/>
    <s v="104"/>
    <s v="261"/>
    <s v=""/>
    <s v="6400_120"/>
    <s v="Utilities Rubbish Removal"/>
    <n v="10000"/>
    <n v="0"/>
    <n v="10000"/>
    <n v="285.8"/>
    <n v="8763.99"/>
    <n v="950.21"/>
    <n v="796.59"/>
    <x v="73"/>
    <x v="12"/>
  </r>
  <r>
    <x v="1"/>
    <s v="-"/>
    <x v="73"/>
    <x v="0"/>
    <s v="23"/>
    <s v="104"/>
    <s v="261"/>
    <s v=""/>
    <s v="6400_125"/>
    <s v="Utilities Telecommunications"/>
    <n v="3000"/>
    <n v="0"/>
    <n v="3000"/>
    <n v="0"/>
    <n v="2732.09"/>
    <n v="267.91000000000003"/>
    <n v="247.53"/>
    <x v="73"/>
    <x v="12"/>
  </r>
  <r>
    <x v="1"/>
    <s v="-"/>
    <x v="73"/>
    <x v="0"/>
    <s v="23"/>
    <s v="104"/>
    <s v="261"/>
    <s v=""/>
    <s v="6500_118"/>
    <s v="Professional and Consultant Services Contractual Services"/>
    <n v="20000"/>
    <n v="0"/>
    <n v="20000"/>
    <n v="1000"/>
    <n v="0"/>
    <n v="19000"/>
    <n v="0"/>
    <x v="73"/>
    <x v="12"/>
  </r>
  <r>
    <x v="1"/>
    <s v="-"/>
    <x v="73"/>
    <x v="0"/>
    <s v="23"/>
    <s v="104"/>
    <s v="261"/>
    <s v=""/>
    <n v="6600"/>
    <s v="Maintenance Contracts"/>
    <n v="15000"/>
    <n v="0"/>
    <n v="15000"/>
    <n v="4137.3"/>
    <n v="3174.58"/>
    <n v="7688.12"/>
    <n v="0"/>
    <x v="73"/>
    <x v="12"/>
  </r>
  <r>
    <x v="1"/>
    <s v="-"/>
    <x v="73"/>
    <x v="0"/>
    <s v="23"/>
    <s v="104"/>
    <s v="261"/>
    <s v=""/>
    <n v="6615"/>
    <s v="Property Repairs"/>
    <n v="20000"/>
    <n v="0"/>
    <n v="20000"/>
    <n v="5828.7"/>
    <n v="6962.41"/>
    <n v="7208.89"/>
    <n v="162.69999999999999"/>
    <x v="73"/>
    <x v="12"/>
  </r>
  <r>
    <x v="1"/>
    <s v="-"/>
    <x v="73"/>
    <x v="0"/>
    <s v="23"/>
    <s v="104"/>
    <s v="261"/>
    <s v=""/>
    <n v="7303"/>
    <s v="Regulatory and Bank Fees"/>
    <n v="1230"/>
    <n v="0"/>
    <n v="1230"/>
    <n v="0"/>
    <n v="0"/>
    <n v="1230"/>
    <n v="0"/>
    <x v="73"/>
    <x v="12"/>
  </r>
  <r>
    <x v="1"/>
    <s v="-"/>
    <x v="73"/>
    <x v="0"/>
    <s v="23"/>
    <s v="104"/>
    <s v="261"/>
    <s v=""/>
    <s v="7400_135"/>
    <s v="Debt Service Principal COPS"/>
    <n v="237655"/>
    <n v="0"/>
    <n v="237655"/>
    <n v="0"/>
    <n v="237655"/>
    <n v="0"/>
    <n v="0"/>
    <x v="73"/>
    <x v="12"/>
  </r>
  <r>
    <x v="1"/>
    <s v="-"/>
    <x v="73"/>
    <x v="0"/>
    <s v="23"/>
    <s v="104"/>
    <s v="261"/>
    <s v=""/>
    <s v="7450_235"/>
    <s v="Debt Service Interest COPS"/>
    <n v="29953"/>
    <n v="0"/>
    <n v="29953"/>
    <n v="0"/>
    <n v="17352.91"/>
    <n v="12600.09"/>
    <n v="0"/>
    <x v="73"/>
    <x v="12"/>
  </r>
  <r>
    <x v="1"/>
    <s v="-"/>
    <x v="74"/>
    <x v="0"/>
    <s v="27"/>
    <s v="000"/>
    <s v="000"/>
    <s v=""/>
    <s v="5000_100"/>
    <s v="Salaries and Wages Regular, Full Time"/>
    <n v="410300"/>
    <n v="4062"/>
    <n v="414362"/>
    <n v="0"/>
    <n v="269166.21000000002"/>
    <n v="145195.79"/>
    <n v="23815.37"/>
    <x v="74"/>
    <x v="13"/>
  </r>
  <r>
    <x v="1"/>
    <s v="-"/>
    <x v="74"/>
    <x v="0"/>
    <s v="27"/>
    <s v="000"/>
    <s v="000"/>
    <s v=""/>
    <s v="5000_115"/>
    <s v="Salaries and Wages Seasonal/Temporary"/>
    <n v="7500"/>
    <n v="5000"/>
    <n v="12500"/>
    <n v="0"/>
    <n v="37974.51"/>
    <n v="-25474.51"/>
    <n v="3440.75"/>
    <x v="74"/>
    <x v="13"/>
  </r>
  <r>
    <x v="1"/>
    <s v="-"/>
    <x v="74"/>
    <x v="0"/>
    <s v="27"/>
    <s v="000"/>
    <s v="000"/>
    <s v=""/>
    <s v="5000_900"/>
    <s v="Salaries and Wages Attrition/reorganization"/>
    <n v="-30000"/>
    <n v="0"/>
    <n v="-30000"/>
    <n v="0"/>
    <n v="0"/>
    <n v="-30000"/>
    <n v="0"/>
    <x v="74"/>
    <x v="13"/>
  </r>
  <r>
    <x v="1"/>
    <s v="-"/>
    <x v="74"/>
    <x v="0"/>
    <s v="27"/>
    <s v="000"/>
    <s v="000"/>
    <s v=""/>
    <n v="5100"/>
    <s v="Overtime"/>
    <n v="1000"/>
    <n v="0"/>
    <n v="1000"/>
    <n v="0"/>
    <n v="449.59"/>
    <n v="550.41"/>
    <n v="70.25"/>
    <x v="74"/>
    <x v="13"/>
  </r>
  <r>
    <x v="1"/>
    <s v="-"/>
    <x v="74"/>
    <x v="0"/>
    <s v="27"/>
    <s v="000"/>
    <s v="000"/>
    <s v=""/>
    <s v="5200_115"/>
    <s v="Other Personal Service Other Compensation"/>
    <n v="2800"/>
    <n v="0"/>
    <n v="2800"/>
    <n v="0"/>
    <n v="1000"/>
    <n v="1800"/>
    <n v="0"/>
    <x v="74"/>
    <x v="13"/>
  </r>
  <r>
    <x v="1"/>
    <s v="-"/>
    <x v="74"/>
    <x v="0"/>
    <s v="27"/>
    <s v="000"/>
    <s v="000"/>
    <s v=""/>
    <s v="5200_130"/>
    <s v="Other Personal Service Allowance Taxable"/>
    <n v="0"/>
    <n v="0"/>
    <n v="0"/>
    <n v="0"/>
    <n v="0"/>
    <n v="0"/>
    <n v="0"/>
    <x v="74"/>
    <x v="13"/>
  </r>
  <r>
    <x v="1"/>
    <s v="-"/>
    <x v="74"/>
    <x v="0"/>
    <s v="27"/>
    <s v="000"/>
    <s v="000"/>
    <s v=""/>
    <s v="5400_100"/>
    <s v="Employee Benefits FICA"/>
    <n v="30269"/>
    <n v="300"/>
    <n v="30569"/>
    <n v="0"/>
    <n v="22532.3"/>
    <n v="8036.7"/>
    <n v="1991.43"/>
    <x v="74"/>
    <x v="13"/>
  </r>
  <r>
    <x v="1"/>
    <s v="-"/>
    <x v="74"/>
    <x v="0"/>
    <s v="27"/>
    <s v="000"/>
    <s v="000"/>
    <s v=""/>
    <s v="5400_115"/>
    <s v="Employee Benefits Retirement B"/>
    <n v="72226"/>
    <n v="0"/>
    <n v="72226"/>
    <n v="0"/>
    <n v="66209"/>
    <n v="6017"/>
    <n v="6019"/>
    <x v="74"/>
    <x v="13"/>
  </r>
  <r>
    <x v="1"/>
    <s v="-"/>
    <x v="74"/>
    <x v="0"/>
    <s v="27"/>
    <s v="000"/>
    <s v="000"/>
    <s v=""/>
    <s v="5400_120"/>
    <s v="Employee Benefits Workers Compensation"/>
    <n v="14195"/>
    <n v="0"/>
    <n v="14195"/>
    <n v="0"/>
    <n v="13013"/>
    <n v="1182"/>
    <n v="1183"/>
    <x v="74"/>
    <x v="13"/>
  </r>
  <r>
    <x v="1"/>
    <s v="-"/>
    <x v="74"/>
    <x v="0"/>
    <s v="27"/>
    <s v="000"/>
    <s v="000"/>
    <s v=""/>
    <s v="5400_125"/>
    <s v="Employee Benefits Health Insurance"/>
    <n v="176484"/>
    <n v="0"/>
    <n v="176484"/>
    <n v="0"/>
    <n v="161777"/>
    <n v="14707"/>
    <n v="14707"/>
    <x v="74"/>
    <x v="13"/>
  </r>
  <r>
    <x v="1"/>
    <s v="-"/>
    <x v="74"/>
    <x v="0"/>
    <s v="27"/>
    <s v="000"/>
    <s v="000"/>
    <s v=""/>
    <s v="5400_130"/>
    <s v="Employee Benefits Dental Insurance"/>
    <n v="10832"/>
    <n v="0"/>
    <n v="10832"/>
    <n v="0"/>
    <n v="9933"/>
    <n v="899"/>
    <n v="903"/>
    <x v="74"/>
    <x v="13"/>
  </r>
  <r>
    <x v="1"/>
    <s v="-"/>
    <x v="74"/>
    <x v="0"/>
    <s v="27"/>
    <s v="000"/>
    <s v="000"/>
    <s v=""/>
    <s v="5400_135"/>
    <s v="Employee Benefits Life Insurance"/>
    <n v="1858"/>
    <n v="0"/>
    <n v="1858"/>
    <n v="0"/>
    <n v="1705"/>
    <n v="153"/>
    <n v="155"/>
    <x v="74"/>
    <x v="13"/>
  </r>
  <r>
    <x v="1"/>
    <s v="-"/>
    <x v="74"/>
    <x v="0"/>
    <s v="27"/>
    <s v="000"/>
    <s v="000"/>
    <s v=""/>
    <s v="5400_145"/>
    <s v="Employee Benefits Employee Parking"/>
    <n v="2340"/>
    <n v="0"/>
    <n v="2340"/>
    <n v="0"/>
    <n v="1580"/>
    <n v="760"/>
    <n v="160"/>
    <x v="74"/>
    <x v="13"/>
  </r>
  <r>
    <x v="1"/>
    <s v="-"/>
    <x v="74"/>
    <x v="0"/>
    <s v="27"/>
    <s v="000"/>
    <s v="000"/>
    <s v=""/>
    <n v="6000"/>
    <s v="Office Supplies"/>
    <n v="8000"/>
    <n v="0"/>
    <n v="8000"/>
    <n v="1287.06"/>
    <n v="5224.74"/>
    <n v="1488.2"/>
    <n v="154.97999999999999"/>
    <x v="74"/>
    <x v="13"/>
  </r>
  <r>
    <x v="1"/>
    <s v="-"/>
    <x v="74"/>
    <x v="0"/>
    <s v="27"/>
    <s v="000"/>
    <s v="000"/>
    <s v=""/>
    <n v="6005"/>
    <s v="Postage"/>
    <n v="5000"/>
    <n v="0"/>
    <n v="5000"/>
    <n v="225"/>
    <n v="2931.74"/>
    <n v="1843.26"/>
    <n v="105.4"/>
    <x v="74"/>
    <x v="13"/>
  </r>
  <r>
    <x v="1"/>
    <s v="-"/>
    <x v="74"/>
    <x v="0"/>
    <s v="27"/>
    <s v="000"/>
    <s v="000"/>
    <s v=""/>
    <n v="6020"/>
    <s v="Office Equipment"/>
    <n v="2000"/>
    <n v="0"/>
    <n v="2000"/>
    <n v="0"/>
    <n v="2090"/>
    <n v="-90"/>
    <n v="0"/>
    <x v="74"/>
    <x v="13"/>
  </r>
  <r>
    <x v="1"/>
    <s v="-"/>
    <x v="74"/>
    <x v="0"/>
    <s v="27"/>
    <s v="000"/>
    <s v="000"/>
    <s v=""/>
    <n v="6200"/>
    <s v="Medical Fees And Supplies"/>
    <n v="220"/>
    <n v="0"/>
    <n v="220"/>
    <n v="0"/>
    <n v="220"/>
    <n v="0"/>
    <n v="0"/>
    <x v="74"/>
    <x v="13"/>
  </r>
  <r>
    <x v="1"/>
    <s v="-"/>
    <x v="74"/>
    <x v="0"/>
    <s v="27"/>
    <s v="000"/>
    <s v="000"/>
    <s v=""/>
    <n v="6202"/>
    <s v="Printing/Copying/Paper Mgt"/>
    <n v="37125"/>
    <n v="9650"/>
    <n v="46775"/>
    <n v="277.5"/>
    <n v="41755.550000000003"/>
    <n v="4741.95"/>
    <n v="3106.39"/>
    <x v="74"/>
    <x v="13"/>
  </r>
  <r>
    <x v="1"/>
    <s v="-"/>
    <x v="74"/>
    <x v="0"/>
    <s v="27"/>
    <s v="000"/>
    <s v="000"/>
    <s v=""/>
    <n v="6203"/>
    <s v="Dues/Subscriptions"/>
    <n v="1500"/>
    <n v="0"/>
    <n v="1500"/>
    <n v="0"/>
    <n v="1074.52"/>
    <n v="425.48"/>
    <n v="0"/>
    <x v="74"/>
    <x v="13"/>
  </r>
  <r>
    <x v="1"/>
    <s v="-"/>
    <x v="74"/>
    <x v="0"/>
    <s v="27"/>
    <s v="000"/>
    <s v="000"/>
    <s v=""/>
    <n v="6208"/>
    <s v="Special Supplies"/>
    <n v="2000"/>
    <n v="0"/>
    <n v="2000"/>
    <n v="0"/>
    <n v="2016.76"/>
    <n v="-16.760000000000002"/>
    <n v="0"/>
    <x v="74"/>
    <x v="13"/>
  </r>
  <r>
    <x v="1"/>
    <s v="-"/>
    <x v="74"/>
    <x v="0"/>
    <s v="27"/>
    <s v="000"/>
    <s v="000"/>
    <s v=""/>
    <n v="6327"/>
    <s v="Customer Credits &amp; Refunds"/>
    <n v="1200"/>
    <n v="0"/>
    <n v="1200"/>
    <n v="0"/>
    <n v="186"/>
    <n v="1014"/>
    <n v="0"/>
    <x v="74"/>
    <x v="13"/>
  </r>
  <r>
    <x v="1"/>
    <s v="-"/>
    <x v="74"/>
    <x v="0"/>
    <s v="27"/>
    <s v="000"/>
    <s v="000"/>
    <s v=""/>
    <n v="6350"/>
    <s v="Legal Notice &amp; Advertising"/>
    <n v="46970"/>
    <n v="21300"/>
    <n v="68270"/>
    <n v="790"/>
    <n v="67427.179999999993"/>
    <n v="52.82"/>
    <n v="4017.99"/>
    <x v="74"/>
    <x v="13"/>
  </r>
  <r>
    <x v="1"/>
    <s v="-"/>
    <x v="74"/>
    <x v="0"/>
    <s v="27"/>
    <s v="000"/>
    <s v="000"/>
    <s v=""/>
    <s v="6400_125"/>
    <s v="Utilities Telecommunications"/>
    <n v="7000"/>
    <n v="0"/>
    <n v="7000"/>
    <n v="0"/>
    <n v="6490.37"/>
    <n v="509.63"/>
    <n v="584.01"/>
    <x v="74"/>
    <x v="13"/>
  </r>
  <r>
    <x v="1"/>
    <s v="-"/>
    <x v="74"/>
    <x v="0"/>
    <s v="27"/>
    <s v="000"/>
    <s v="000"/>
    <s v=""/>
    <s v="6400_127"/>
    <s v="Utilities Cellular Communications"/>
    <n v="1500"/>
    <n v="0"/>
    <n v="1500"/>
    <n v="0"/>
    <n v="630.89"/>
    <n v="869.11"/>
    <n v="0"/>
    <x v="74"/>
    <x v="13"/>
  </r>
  <r>
    <x v="1"/>
    <s v="-"/>
    <x v="74"/>
    <x v="0"/>
    <s v="27"/>
    <s v="000"/>
    <s v="000"/>
    <s v=""/>
    <s v="6500_118"/>
    <s v="Professional and Consultant Services Contractual Services"/>
    <n v="15950"/>
    <n v="0"/>
    <n v="15950"/>
    <n v="861.63"/>
    <n v="14260.24"/>
    <n v="828.13"/>
    <n v="15"/>
    <x v="74"/>
    <x v="13"/>
  </r>
  <r>
    <x v="1"/>
    <s v="-"/>
    <x v="74"/>
    <x v="0"/>
    <s v="27"/>
    <s v="000"/>
    <s v="000"/>
    <s v=""/>
    <s v="6700_100"/>
    <s v="Travel &amp; Training Education"/>
    <n v="2000"/>
    <n v="0"/>
    <n v="2000"/>
    <n v="0"/>
    <n v="1072"/>
    <n v="928"/>
    <n v="225"/>
    <x v="74"/>
    <x v="13"/>
  </r>
  <r>
    <x v="1"/>
    <s v="-"/>
    <x v="74"/>
    <x v="0"/>
    <s v="27"/>
    <s v="000"/>
    <s v="000"/>
    <s v=""/>
    <s v="6700_110"/>
    <s v="Travel &amp; Training Travel Expense"/>
    <n v="2600"/>
    <n v="0"/>
    <n v="2600"/>
    <n v="481.49"/>
    <n v="1631.83"/>
    <n v="486.68"/>
    <n v="0"/>
    <x v="74"/>
    <x v="13"/>
  </r>
  <r>
    <x v="1"/>
    <s v="-"/>
    <x v="74"/>
    <x v="0"/>
    <s v="27"/>
    <s v="000"/>
    <s v="000"/>
    <s v=""/>
    <s v="6800_140"/>
    <s v="Fees for Services  Hospitality Expense"/>
    <n v="6975"/>
    <n v="0"/>
    <n v="6975"/>
    <n v="157.27000000000001"/>
    <n v="6591.76"/>
    <n v="225.97"/>
    <n v="54.83"/>
    <x v="74"/>
    <x v="13"/>
  </r>
  <r>
    <x v="1"/>
    <s v="-"/>
    <x v="74"/>
    <x v="0"/>
    <s v="27"/>
    <s v="000"/>
    <s v="000"/>
    <s v=""/>
    <n v="7000"/>
    <s v="Bad Debt Expense"/>
    <n v="0"/>
    <n v="0"/>
    <n v="0"/>
    <n v="0"/>
    <n v="0"/>
    <n v="0"/>
    <n v="0"/>
    <x v="74"/>
    <x v="13"/>
  </r>
  <r>
    <x v="1"/>
    <s v="-"/>
    <x v="74"/>
    <x v="0"/>
    <s v="27"/>
    <s v="000"/>
    <s v="000"/>
    <s v=""/>
    <s v="7200_115"/>
    <s v="Capital Leases Equipment"/>
    <n v="5950"/>
    <n v="0"/>
    <n v="5950"/>
    <n v="178.6"/>
    <n v="3889.16"/>
    <n v="1882.24"/>
    <n v="175.12"/>
    <x v="74"/>
    <x v="13"/>
  </r>
  <r>
    <x v="1"/>
    <s v="-"/>
    <x v="74"/>
    <x v="0"/>
    <s v="27"/>
    <s v="000"/>
    <s v="000"/>
    <s v=""/>
    <n v="7303"/>
    <s v="Regulatory and Bank Fees"/>
    <n v="0"/>
    <n v="0"/>
    <n v="0"/>
    <n v="0"/>
    <n v="0"/>
    <n v="0"/>
    <n v="0"/>
    <x v="74"/>
    <x v="13"/>
  </r>
  <r>
    <x v="1"/>
    <s v="-"/>
    <x v="108"/>
    <x v="0"/>
    <s v="27"/>
    <s v="000"/>
    <s v="050"/>
    <s v=""/>
    <n v="6202"/>
    <s v="Printing/Copying/Paper Mgt"/>
    <n v="0"/>
    <n v="0"/>
    <n v="0"/>
    <n v="0"/>
    <n v="0"/>
    <n v="0"/>
    <n v="0"/>
    <x v="108"/>
    <x v="13"/>
  </r>
  <r>
    <x v="1"/>
    <s v="-"/>
    <x v="108"/>
    <x v="0"/>
    <s v="27"/>
    <s v="000"/>
    <s v="050"/>
    <s v=""/>
    <n v="6350"/>
    <s v="Legal Notice &amp; Advertising"/>
    <n v="0"/>
    <n v="0"/>
    <n v="0"/>
    <n v="0"/>
    <n v="0"/>
    <n v="0"/>
    <n v="0"/>
    <x v="108"/>
    <x v="13"/>
  </r>
  <r>
    <x v="1"/>
    <s v="-"/>
    <x v="76"/>
    <x v="0"/>
    <s v="27"/>
    <s v="175"/>
    <s v=""/>
    <s v=""/>
    <s v="5000_100"/>
    <s v="Salaries and Wages Regular, Full Time"/>
    <n v="197588"/>
    <n v="1956"/>
    <n v="199544"/>
    <n v="0"/>
    <n v="214729.12"/>
    <n v="-15185.12"/>
    <n v="18806.89"/>
    <x v="76"/>
    <x v="13"/>
  </r>
  <r>
    <x v="1"/>
    <s v="-"/>
    <x v="76"/>
    <x v="0"/>
    <s v="27"/>
    <s v="175"/>
    <s v=""/>
    <s v=""/>
    <s v="5000_115"/>
    <s v="Salaries and Wages Seasonal/Temporary"/>
    <n v="14500"/>
    <n v="0"/>
    <n v="14500"/>
    <n v="0"/>
    <n v="7294.77"/>
    <n v="7205.23"/>
    <n v="892.5"/>
    <x v="76"/>
    <x v="13"/>
  </r>
  <r>
    <x v="1"/>
    <s v="-"/>
    <x v="76"/>
    <x v="0"/>
    <s v="27"/>
    <s v="175"/>
    <s v=""/>
    <s v=""/>
    <n v="5100"/>
    <s v="Overtime"/>
    <n v="5000"/>
    <n v="0"/>
    <n v="5000"/>
    <n v="0"/>
    <n v="4424.38"/>
    <n v="575.62"/>
    <n v="0"/>
    <x v="76"/>
    <x v="13"/>
  </r>
  <r>
    <x v="1"/>
    <s v="-"/>
    <x v="76"/>
    <x v="0"/>
    <s v="27"/>
    <s v="175"/>
    <s v=""/>
    <s v=""/>
    <s v="5200_115"/>
    <s v="Other Personal Service Other Compensation"/>
    <n v="1600"/>
    <n v="0"/>
    <n v="1600"/>
    <n v="0"/>
    <n v="675"/>
    <n v="925"/>
    <n v="0"/>
    <x v="76"/>
    <x v="13"/>
  </r>
  <r>
    <x v="1"/>
    <s v="-"/>
    <x v="76"/>
    <x v="0"/>
    <s v="27"/>
    <s v="175"/>
    <s v=""/>
    <s v=""/>
    <s v="5400_100"/>
    <s v="Employee Benefits FICA"/>
    <n v="16880"/>
    <n v="167"/>
    <n v="17047"/>
    <n v="0"/>
    <n v="16551.36"/>
    <n v="495.64"/>
    <n v="1434.86"/>
    <x v="76"/>
    <x v="13"/>
  </r>
  <r>
    <x v="1"/>
    <s v="-"/>
    <x v="76"/>
    <x v="0"/>
    <s v="27"/>
    <s v="175"/>
    <s v=""/>
    <s v=""/>
    <s v="5400_120"/>
    <s v="Employee Benefits Workers Compensation"/>
    <n v="11189"/>
    <n v="0"/>
    <n v="11189"/>
    <n v="0"/>
    <n v="10252"/>
    <n v="937"/>
    <n v="932"/>
    <x v="76"/>
    <x v="13"/>
  </r>
  <r>
    <x v="1"/>
    <s v="-"/>
    <x v="76"/>
    <x v="0"/>
    <s v="27"/>
    <s v="175"/>
    <s v=""/>
    <s v=""/>
    <n v="6007"/>
    <s v="Shipping and Moving"/>
    <n v="12000"/>
    <n v="-1350"/>
    <n v="10650"/>
    <n v="82.93"/>
    <n v="1898.28"/>
    <n v="8668.7900000000009"/>
    <n v="0"/>
    <x v="76"/>
    <x v="13"/>
  </r>
  <r>
    <x v="1"/>
    <s v="-"/>
    <x v="76"/>
    <x v="0"/>
    <s v="27"/>
    <s v="175"/>
    <s v=""/>
    <s v=""/>
    <n v="6203"/>
    <s v="Dues/Subscriptions"/>
    <n v="250"/>
    <n v="0"/>
    <n v="250"/>
    <n v="0"/>
    <n v="0"/>
    <n v="250"/>
    <n v="0"/>
    <x v="76"/>
    <x v="13"/>
  </r>
  <r>
    <x v="1"/>
    <s v="-"/>
    <x v="76"/>
    <x v="0"/>
    <s v="27"/>
    <s v="175"/>
    <s v=""/>
    <s v=""/>
    <n v="6208"/>
    <s v="Special Supplies"/>
    <n v="12000"/>
    <n v="1000"/>
    <n v="13000"/>
    <n v="1491.6"/>
    <n v="8364.6299999999992"/>
    <n v="3143.77"/>
    <n v="5.18"/>
    <x v="76"/>
    <x v="13"/>
  </r>
  <r>
    <x v="1"/>
    <s v="-"/>
    <x v="76"/>
    <x v="0"/>
    <s v="27"/>
    <s v="175"/>
    <s v=""/>
    <s v=""/>
    <s v="6400_100"/>
    <s v="Utilities Electricity"/>
    <n v="0"/>
    <n v="0"/>
    <n v="0"/>
    <n v="189.35"/>
    <n v="0"/>
    <n v="-189.35"/>
    <n v="0"/>
    <x v="76"/>
    <x v="13"/>
  </r>
  <r>
    <x v="1"/>
    <s v="-"/>
    <x v="76"/>
    <x v="0"/>
    <s v="27"/>
    <s v="175"/>
    <s v=""/>
    <s v=""/>
    <s v="6400_105"/>
    <s v="Utilities Gas"/>
    <n v="0"/>
    <n v="671"/>
    <n v="671"/>
    <n v="146.19999999999999"/>
    <n v="338.4"/>
    <n v="186.4"/>
    <n v="0"/>
    <x v="76"/>
    <x v="13"/>
  </r>
  <r>
    <x v="1"/>
    <s v="-"/>
    <x v="76"/>
    <x v="0"/>
    <s v="27"/>
    <s v="175"/>
    <s v=""/>
    <s v=""/>
    <s v="6500_118"/>
    <s v="Professional and Consultant Services Contractual Services"/>
    <n v="28000"/>
    <n v="21029"/>
    <n v="49029"/>
    <n v="0"/>
    <n v="45540.31"/>
    <n v="3488.69"/>
    <n v="1954.07"/>
    <x v="76"/>
    <x v="13"/>
  </r>
  <r>
    <x v="1"/>
    <s v="-"/>
    <x v="76"/>
    <x v="0"/>
    <s v="27"/>
    <s v="175"/>
    <s v=""/>
    <s v=""/>
    <s v="6510_100"/>
    <s v="Artist Services non-salaried compensation"/>
    <n v="50000"/>
    <n v="-2000"/>
    <n v="48000"/>
    <n v="0"/>
    <n v="38336.5"/>
    <n v="9663.5"/>
    <n v="2200"/>
    <x v="76"/>
    <x v="13"/>
  </r>
  <r>
    <x v="1"/>
    <s v="-"/>
    <x v="76"/>
    <x v="0"/>
    <s v="27"/>
    <s v="175"/>
    <s v=""/>
    <s v=""/>
    <s v="6510_110"/>
    <s v="Artist Services commissions"/>
    <n v="16000"/>
    <n v="-1000"/>
    <n v="15000"/>
    <n v="0"/>
    <n v="7000"/>
    <n v="8000"/>
    <n v="0"/>
    <x v="76"/>
    <x v="13"/>
  </r>
  <r>
    <x v="1"/>
    <s v="-"/>
    <x v="76"/>
    <x v="0"/>
    <s v="27"/>
    <s v="175"/>
    <s v=""/>
    <s v=""/>
    <s v="6510_120"/>
    <s v="Artist Services consignments"/>
    <n v="121200"/>
    <n v="31500"/>
    <n v="152700"/>
    <n v="690.01"/>
    <n v="149997.47"/>
    <n v="2012.52"/>
    <n v="32417"/>
    <x v="76"/>
    <x v="13"/>
  </r>
  <r>
    <x v="1"/>
    <s v="-"/>
    <x v="76"/>
    <x v="0"/>
    <s v="27"/>
    <s v="175"/>
    <s v=""/>
    <s v=""/>
    <s v="6510_130"/>
    <s v="Artist Services reimbursements"/>
    <n v="500"/>
    <n v="0"/>
    <n v="500"/>
    <n v="0"/>
    <n v="309.60000000000002"/>
    <n v="190.4"/>
    <n v="0"/>
    <x v="76"/>
    <x v="13"/>
  </r>
  <r>
    <x v="1"/>
    <s v="-"/>
    <x v="76"/>
    <x v="0"/>
    <s v="27"/>
    <s v="175"/>
    <s v=""/>
    <s v=""/>
    <s v="6700_110"/>
    <s v="Travel &amp; Training Travel Expense"/>
    <n v="6000"/>
    <n v="0"/>
    <n v="6000"/>
    <n v="157.29"/>
    <n v="5357.79"/>
    <n v="484.92"/>
    <n v="117"/>
    <x v="76"/>
    <x v="13"/>
  </r>
  <r>
    <x v="1"/>
    <s v="-"/>
    <x v="76"/>
    <x v="0"/>
    <s v="27"/>
    <s v="175"/>
    <s v=""/>
    <s v=""/>
    <s v="6800_140"/>
    <s v="Fees for Services  Hospitality Expense"/>
    <n v="7950"/>
    <n v="0"/>
    <n v="7950"/>
    <n v="208.59"/>
    <n v="4611.24"/>
    <n v="3130.17"/>
    <n v="188.86"/>
    <x v="76"/>
    <x v="13"/>
  </r>
  <r>
    <x v="1"/>
    <s v="-"/>
    <x v="79"/>
    <x v="0"/>
    <s v="27"/>
    <s v="176"/>
    <s v="058"/>
    <s v=""/>
    <s v="5000_100"/>
    <s v="Salaries and Wages Regular, Full Time"/>
    <n v="213896"/>
    <n v="2118"/>
    <n v="216014"/>
    <n v="0"/>
    <n v="188829.11"/>
    <n v="27184.89"/>
    <n v="16171.31"/>
    <x v="79"/>
    <x v="13"/>
  </r>
  <r>
    <x v="1"/>
    <s v="-"/>
    <x v="79"/>
    <x v="0"/>
    <s v="27"/>
    <s v="176"/>
    <s v="058"/>
    <s v=""/>
    <s v="5000_115"/>
    <s v="Salaries and Wages Seasonal/Temporary"/>
    <n v="155500"/>
    <n v="0"/>
    <n v="155500"/>
    <n v="0"/>
    <n v="136237.60999999999"/>
    <n v="19262.39"/>
    <n v="11052.25"/>
    <x v="79"/>
    <x v="13"/>
  </r>
  <r>
    <x v="1"/>
    <s v="-"/>
    <x v="79"/>
    <x v="0"/>
    <s v="27"/>
    <s v="176"/>
    <s v="058"/>
    <s v=""/>
    <n v="5100"/>
    <s v="Overtime"/>
    <n v="0"/>
    <n v="0"/>
    <n v="0"/>
    <n v="0"/>
    <n v="0"/>
    <n v="0"/>
    <n v="0"/>
    <x v="79"/>
    <x v="13"/>
  </r>
  <r>
    <x v="1"/>
    <s v="-"/>
    <x v="79"/>
    <x v="0"/>
    <s v="27"/>
    <s v="176"/>
    <s v="058"/>
    <s v=""/>
    <s v="5200_115"/>
    <s v="Other Personal Service Other Compensation"/>
    <n v="1600"/>
    <n v="0"/>
    <n v="1600"/>
    <n v="0"/>
    <n v="275"/>
    <n v="1325"/>
    <n v="0"/>
    <x v="79"/>
    <x v="13"/>
  </r>
  <r>
    <x v="1"/>
    <s v="-"/>
    <x v="79"/>
    <x v="0"/>
    <s v="27"/>
    <s v="176"/>
    <s v="058"/>
    <s v=""/>
    <s v="5200_130"/>
    <s v="Other Personal Service Allowance Taxable"/>
    <n v="0"/>
    <n v="0"/>
    <n v="0"/>
    <n v="0"/>
    <n v="1769.39"/>
    <n v="-1769.39"/>
    <n v="153.86000000000001"/>
    <x v="79"/>
    <x v="13"/>
  </r>
  <r>
    <x v="1"/>
    <s v="-"/>
    <x v="79"/>
    <x v="0"/>
    <s v="27"/>
    <s v="176"/>
    <s v="058"/>
    <s v=""/>
    <s v="5400_100"/>
    <s v="Employee Benefits FICA"/>
    <n v="28544"/>
    <n v="283"/>
    <n v="28827"/>
    <n v="0"/>
    <n v="24291.14"/>
    <n v="4535.8599999999997"/>
    <n v="2024.27"/>
    <x v="79"/>
    <x v="13"/>
  </r>
  <r>
    <x v="1"/>
    <s v="-"/>
    <x v="79"/>
    <x v="0"/>
    <s v="27"/>
    <s v="176"/>
    <s v="058"/>
    <s v=""/>
    <s v="5400_120"/>
    <s v="Employee Benefits Workers Compensation"/>
    <n v="10558"/>
    <n v="0"/>
    <n v="10558"/>
    <n v="0"/>
    <n v="9680"/>
    <n v="878"/>
    <n v="880"/>
    <x v="79"/>
    <x v="13"/>
  </r>
  <r>
    <x v="1"/>
    <s v="-"/>
    <x v="79"/>
    <x v="0"/>
    <s v="27"/>
    <s v="176"/>
    <s v="058"/>
    <s v=""/>
    <n v="6208"/>
    <s v="Special Supplies"/>
    <n v="53000"/>
    <n v="2000"/>
    <n v="55000"/>
    <n v="9575.2099999999991"/>
    <n v="45233.69"/>
    <n v="191.1"/>
    <n v="4274.6899999999996"/>
    <x v="79"/>
    <x v="13"/>
  </r>
  <r>
    <x v="1"/>
    <s v="-"/>
    <x v="79"/>
    <x v="0"/>
    <s v="27"/>
    <s v="176"/>
    <s v="058"/>
    <s v=""/>
    <s v="6500_118"/>
    <s v="Professional and Consultant Services Contractual Services"/>
    <n v="8500"/>
    <n v="0"/>
    <n v="8500"/>
    <n v="3413.82"/>
    <n v="3116.2"/>
    <n v="1969.98"/>
    <n v="85.89"/>
    <x v="79"/>
    <x v="13"/>
  </r>
  <r>
    <x v="1"/>
    <s v="-"/>
    <x v="79"/>
    <x v="0"/>
    <s v="27"/>
    <s v="176"/>
    <s v="058"/>
    <s v=""/>
    <s v="6510_100"/>
    <s v="Artist Services non-salaried compensation"/>
    <n v="4000"/>
    <n v="0"/>
    <n v="4000"/>
    <n v="507.5"/>
    <n v="1500"/>
    <n v="1992.5"/>
    <n v="0"/>
    <x v="79"/>
    <x v="13"/>
  </r>
  <r>
    <x v="1"/>
    <s v="-"/>
    <x v="79"/>
    <x v="0"/>
    <s v="27"/>
    <s v="176"/>
    <s v="058"/>
    <s v=""/>
    <s v="6700_110"/>
    <s v="Travel &amp; Training Travel Expense"/>
    <n v="1500"/>
    <n v="0"/>
    <n v="1500"/>
    <n v="113.1"/>
    <n v="1320.94"/>
    <n v="65.959999999999994"/>
    <n v="0"/>
    <x v="79"/>
    <x v="13"/>
  </r>
  <r>
    <x v="1"/>
    <s v="-"/>
    <x v="79"/>
    <x v="0"/>
    <s v="27"/>
    <s v="176"/>
    <s v="058"/>
    <s v=""/>
    <s v="6800_140"/>
    <s v="Fees for Services  Hospitality Expense"/>
    <n v="2500"/>
    <n v="0"/>
    <n v="2500"/>
    <n v="903.7"/>
    <n v="1010.39"/>
    <n v="585.91"/>
    <n v="428.07"/>
    <x v="79"/>
    <x v="13"/>
  </r>
  <r>
    <x v="1"/>
    <s v="-"/>
    <x v="79"/>
    <x v="0"/>
    <s v="27"/>
    <s v="176"/>
    <s v="058"/>
    <s v=""/>
    <n v="7303"/>
    <s v="Regulatory and Bank Fees"/>
    <n v="7500"/>
    <n v="0"/>
    <n v="7500"/>
    <n v="0"/>
    <n v="9491.16"/>
    <n v="-1991.16"/>
    <n v="539.83000000000004"/>
    <x v="79"/>
    <x v="13"/>
  </r>
  <r>
    <x v="1"/>
    <s v="-"/>
    <x v="109"/>
    <x v="0"/>
    <s v="27"/>
    <s v="176"/>
    <s v="059"/>
    <s v=""/>
    <n v="6208"/>
    <s v="Special Supplies"/>
    <n v="0"/>
    <n v="0"/>
    <n v="0"/>
    <n v="0"/>
    <n v="0"/>
    <n v="0"/>
    <n v="0"/>
    <x v="109"/>
    <x v="13"/>
  </r>
  <r>
    <x v="1"/>
    <s v="-"/>
    <x v="80"/>
    <x v="0"/>
    <s v="27"/>
    <s v="177"/>
    <s v=""/>
    <s v=""/>
    <s v="5000_100"/>
    <s v="Salaries and Wages Regular, Full Time"/>
    <n v="50969"/>
    <n v="505"/>
    <n v="51474"/>
    <n v="0"/>
    <n v="45868.57"/>
    <n v="5605.43"/>
    <n v="4087.56"/>
    <x v="80"/>
    <x v="13"/>
  </r>
  <r>
    <x v="1"/>
    <s v="-"/>
    <x v="80"/>
    <x v="0"/>
    <s v="27"/>
    <s v="177"/>
    <s v=""/>
    <s v=""/>
    <s v="5000_115"/>
    <s v="Salaries and Wages Seasonal/Temporary"/>
    <n v="11000"/>
    <n v="15600"/>
    <n v="26600"/>
    <n v="0"/>
    <n v="28246.41"/>
    <n v="-1646.41"/>
    <n v="1929"/>
    <x v="80"/>
    <x v="13"/>
  </r>
  <r>
    <x v="1"/>
    <s v="-"/>
    <x v="80"/>
    <x v="0"/>
    <s v="27"/>
    <s v="177"/>
    <s v=""/>
    <s v=""/>
    <n v="5100"/>
    <s v="Overtime"/>
    <n v="7000"/>
    <n v="0"/>
    <n v="7000"/>
    <n v="0"/>
    <n v="5477.72"/>
    <n v="1522.28"/>
    <n v="188.05"/>
    <x v="80"/>
    <x v="13"/>
  </r>
  <r>
    <x v="1"/>
    <s v="-"/>
    <x v="80"/>
    <x v="0"/>
    <s v="27"/>
    <s v="177"/>
    <s v=""/>
    <s v=""/>
    <s v="5200_115"/>
    <s v="Other Personal Service Other Compensation"/>
    <n v="400"/>
    <n v="0"/>
    <n v="400"/>
    <n v="0"/>
    <n v="72.510000000000005"/>
    <n v="327.49"/>
    <n v="0"/>
    <x v="80"/>
    <x v="13"/>
  </r>
  <r>
    <x v="1"/>
    <s v="-"/>
    <x v="80"/>
    <x v="0"/>
    <s v="27"/>
    <s v="177"/>
    <s v=""/>
    <s v=""/>
    <s v="5200_130"/>
    <s v="Other Personal Service Allowance Taxable"/>
    <n v="0"/>
    <n v="0"/>
    <n v="0"/>
    <n v="0"/>
    <n v="884.58"/>
    <n v="-884.58"/>
    <n v="76.92"/>
    <x v="80"/>
    <x v="13"/>
  </r>
  <r>
    <x v="1"/>
    <s v="-"/>
    <x v="80"/>
    <x v="0"/>
    <s v="27"/>
    <s v="177"/>
    <s v=""/>
    <s v=""/>
    <s v="5400_100"/>
    <s v="Employee Benefits FICA"/>
    <n v="5346"/>
    <n v="53"/>
    <n v="5399"/>
    <n v="0"/>
    <n v="6162.04"/>
    <n v="-763.04"/>
    <n v="480.54"/>
    <x v="80"/>
    <x v="13"/>
  </r>
  <r>
    <x v="1"/>
    <s v="-"/>
    <x v="80"/>
    <x v="0"/>
    <s v="27"/>
    <s v="177"/>
    <s v=""/>
    <s v=""/>
    <s v="5400_120"/>
    <s v="Employee Benefits Workers Compensation"/>
    <n v="2241"/>
    <n v="0"/>
    <n v="2241"/>
    <n v="0"/>
    <n v="2057"/>
    <n v="184"/>
    <n v="187"/>
    <x v="80"/>
    <x v="13"/>
  </r>
  <r>
    <x v="1"/>
    <s v="-"/>
    <x v="80"/>
    <x v="0"/>
    <s v="27"/>
    <s v="177"/>
    <s v=""/>
    <s v=""/>
    <n v="6208"/>
    <s v="Special Supplies"/>
    <n v="4200"/>
    <n v="1400"/>
    <n v="5600"/>
    <n v="17.96"/>
    <n v="5566.45"/>
    <n v="15.59"/>
    <n v="268.39999999999998"/>
    <x v="80"/>
    <x v="13"/>
  </r>
  <r>
    <x v="1"/>
    <s v="-"/>
    <x v="80"/>
    <x v="0"/>
    <s v="27"/>
    <s v="177"/>
    <s v=""/>
    <s v=""/>
    <n v="6211"/>
    <s v="Specialized Equipment"/>
    <n v="3500"/>
    <n v="0"/>
    <n v="3500"/>
    <n v="0"/>
    <n v="1519.89"/>
    <n v="1980.11"/>
    <n v="519.9"/>
    <x v="80"/>
    <x v="13"/>
  </r>
  <r>
    <x v="1"/>
    <s v="-"/>
    <x v="80"/>
    <x v="0"/>
    <s v="27"/>
    <s v="177"/>
    <s v=""/>
    <s v=""/>
    <n v="6350"/>
    <s v="Legal Notice &amp; Advertising"/>
    <n v="0"/>
    <n v="0"/>
    <n v="0"/>
    <n v="0"/>
    <n v="0"/>
    <n v="0"/>
    <n v="0"/>
    <x v="80"/>
    <x v="13"/>
  </r>
  <r>
    <x v="1"/>
    <s v="-"/>
    <x v="80"/>
    <x v="0"/>
    <s v="27"/>
    <s v="177"/>
    <s v=""/>
    <s v=""/>
    <s v="6500_118"/>
    <s v="Professional and Consultant Services Contractual Services"/>
    <n v="82168"/>
    <n v="84500"/>
    <n v="166668"/>
    <n v="20875"/>
    <n v="142116.1"/>
    <n v="3676.9"/>
    <n v="2714.75"/>
    <x v="80"/>
    <x v="13"/>
  </r>
  <r>
    <x v="1"/>
    <s v="-"/>
    <x v="80"/>
    <x v="0"/>
    <s v="27"/>
    <s v="177"/>
    <s v=""/>
    <s v=""/>
    <s v="6510_100"/>
    <s v="Artist Services non-salaried compensation"/>
    <n v="34540"/>
    <n v="53500"/>
    <n v="88040"/>
    <n v="1225"/>
    <n v="85860.15"/>
    <n v="954.85"/>
    <n v="803.15"/>
    <x v="80"/>
    <x v="13"/>
  </r>
  <r>
    <x v="1"/>
    <s v="-"/>
    <x v="80"/>
    <x v="0"/>
    <s v="27"/>
    <s v="177"/>
    <s v=""/>
    <s v=""/>
    <s v="6510_130"/>
    <s v="Artist Services reimbursements"/>
    <n v="6500"/>
    <n v="0"/>
    <n v="6500"/>
    <n v="50"/>
    <n v="6013.9"/>
    <n v="436.1"/>
    <n v="800"/>
    <x v="80"/>
    <x v="13"/>
  </r>
  <r>
    <x v="1"/>
    <s v="-"/>
    <x v="80"/>
    <x v="0"/>
    <s v="27"/>
    <s v="177"/>
    <s v=""/>
    <s v=""/>
    <s v="6800_140"/>
    <s v="Fees for Services  Hospitality Expense"/>
    <n v="10040"/>
    <n v="0"/>
    <n v="10040"/>
    <n v="0"/>
    <n v="9730.39"/>
    <n v="309.61"/>
    <n v="0"/>
    <x v="80"/>
    <x v="13"/>
  </r>
  <r>
    <x v="1"/>
    <s v="-"/>
    <x v="81"/>
    <x v="0"/>
    <s v="27"/>
    <s v="178"/>
    <s v=""/>
    <s v=""/>
    <n v="6208"/>
    <s v="Special Supplies"/>
    <n v="0"/>
    <n v="3100"/>
    <n v="3100"/>
    <n v="700"/>
    <n v="436.33"/>
    <n v="1963.67"/>
    <n v="436.33"/>
    <x v="81"/>
    <x v="13"/>
  </r>
  <r>
    <x v="1"/>
    <s v="-"/>
    <x v="81"/>
    <x v="0"/>
    <s v="27"/>
    <s v="178"/>
    <s v=""/>
    <s v=""/>
    <s v="6500_118"/>
    <s v="Professional and Consultant Services Contractual Services"/>
    <n v="21000"/>
    <n v="11100"/>
    <n v="32100"/>
    <n v="0"/>
    <n v="31275"/>
    <n v="825"/>
    <n v="9500"/>
    <x v="81"/>
    <x v="13"/>
  </r>
  <r>
    <x v="1"/>
    <s v="-"/>
    <x v="81"/>
    <x v="0"/>
    <s v="27"/>
    <s v="178"/>
    <s v=""/>
    <s v=""/>
    <s v="6510_110"/>
    <s v="Artist Services commissions"/>
    <n v="10000"/>
    <n v="0"/>
    <n v="10000"/>
    <n v="0"/>
    <n v="10000"/>
    <n v="0"/>
    <n v="0"/>
    <x v="81"/>
    <x v="13"/>
  </r>
  <r>
    <x v="1"/>
    <s v="-"/>
    <x v="82"/>
    <x v="0"/>
    <s v="38"/>
    <s v="000"/>
    <s v="000"/>
    <s v=""/>
    <s v="5000_100"/>
    <s v="Salaries and Wages Regular, Full Time"/>
    <n v="201153"/>
    <n v="1992"/>
    <n v="203145"/>
    <n v="0"/>
    <n v="208316.15"/>
    <n v="-5171.1499999999996"/>
    <n v="14830.51"/>
    <x v="82"/>
    <x v="14"/>
  </r>
  <r>
    <x v="1"/>
    <s v="-"/>
    <x v="82"/>
    <x v="0"/>
    <s v="38"/>
    <s v="000"/>
    <s v="000"/>
    <s v=""/>
    <s v="5000_115"/>
    <s v="Salaries and Wages Seasonal/Temporary"/>
    <n v="0"/>
    <n v="0"/>
    <n v="0"/>
    <n v="0"/>
    <n v="493.66"/>
    <n v="-493.66"/>
    <n v="0"/>
    <x v="82"/>
    <x v="14"/>
  </r>
  <r>
    <x v="1"/>
    <s v="-"/>
    <x v="82"/>
    <x v="0"/>
    <s v="38"/>
    <s v="000"/>
    <s v="000"/>
    <s v=""/>
    <s v="5000_900"/>
    <s v="Salaries and Wages Attrition/reorganization"/>
    <n v="-10000"/>
    <n v="0"/>
    <n v="-10000"/>
    <n v="0"/>
    <n v="0"/>
    <n v="-10000"/>
    <n v="0"/>
    <x v="82"/>
    <x v="14"/>
  </r>
  <r>
    <x v="1"/>
    <s v="-"/>
    <x v="82"/>
    <x v="0"/>
    <s v="38"/>
    <s v="000"/>
    <s v="000"/>
    <s v=""/>
    <n v="5100"/>
    <s v="Overtime"/>
    <n v="0"/>
    <n v="0"/>
    <n v="0"/>
    <n v="0"/>
    <n v="361.75"/>
    <n v="-361.75"/>
    <n v="0"/>
    <x v="82"/>
    <x v="14"/>
  </r>
  <r>
    <x v="1"/>
    <s v="-"/>
    <x v="82"/>
    <x v="0"/>
    <s v="38"/>
    <s v="000"/>
    <s v="000"/>
    <s v=""/>
    <s v="5200_115"/>
    <s v="Other Personal Service Other Compensation"/>
    <n v="1164"/>
    <n v="0"/>
    <n v="1164"/>
    <n v="0"/>
    <n v="561.5"/>
    <n v="602.5"/>
    <n v="50"/>
    <x v="82"/>
    <x v="14"/>
  </r>
  <r>
    <x v="1"/>
    <s v="-"/>
    <x v="82"/>
    <x v="0"/>
    <s v="38"/>
    <s v="000"/>
    <s v="000"/>
    <s v=""/>
    <s v="5200_130"/>
    <s v="Other Personal Service Allowance Taxable"/>
    <n v="0"/>
    <n v="300"/>
    <n v="300"/>
    <n v="0"/>
    <n v="218.45"/>
    <n v="81.55"/>
    <n v="153.84"/>
    <x v="82"/>
    <x v="14"/>
  </r>
  <r>
    <x v="1"/>
    <s v="-"/>
    <x v="82"/>
    <x v="0"/>
    <s v="38"/>
    <s v="000"/>
    <s v="000"/>
    <s v=""/>
    <s v="5400_100"/>
    <s v="Employee Benefits FICA"/>
    <n v="14858"/>
    <n v="147"/>
    <n v="15005"/>
    <n v="0"/>
    <n v="15756.46"/>
    <n v="-751.46"/>
    <n v="1105.53"/>
    <x v="82"/>
    <x v="14"/>
  </r>
  <r>
    <x v="1"/>
    <s v="-"/>
    <x v="82"/>
    <x v="0"/>
    <s v="38"/>
    <s v="000"/>
    <s v="000"/>
    <s v=""/>
    <s v="5400_115"/>
    <s v="Employee Benefits Retirement B"/>
    <n v="22568"/>
    <n v="0"/>
    <n v="22568"/>
    <n v="0"/>
    <n v="13934.04"/>
    <n v="8633.9599999999991"/>
    <n v="919.34"/>
    <x v="82"/>
    <x v="14"/>
  </r>
  <r>
    <x v="1"/>
    <s v="-"/>
    <x v="82"/>
    <x v="0"/>
    <s v="38"/>
    <s v="000"/>
    <s v="000"/>
    <s v=""/>
    <s v="5400_120"/>
    <s v="Employee Benefits Workers Compensation"/>
    <n v="6247"/>
    <n v="0"/>
    <n v="6247"/>
    <n v="0"/>
    <n v="5205.8"/>
    <n v="1041.2"/>
    <n v="0"/>
    <x v="82"/>
    <x v="14"/>
  </r>
  <r>
    <x v="1"/>
    <s v="-"/>
    <x v="82"/>
    <x v="0"/>
    <s v="38"/>
    <s v="000"/>
    <s v="000"/>
    <s v=""/>
    <s v="5400_125"/>
    <s v="Employee Benefits Health Insurance"/>
    <n v="32845"/>
    <n v="0"/>
    <n v="32845"/>
    <n v="0"/>
    <n v="27370.799999999999"/>
    <n v="5474.2"/>
    <n v="0"/>
    <x v="82"/>
    <x v="14"/>
  </r>
  <r>
    <x v="1"/>
    <s v="-"/>
    <x v="82"/>
    <x v="0"/>
    <s v="38"/>
    <s v="000"/>
    <s v="000"/>
    <s v=""/>
    <s v="5400_130"/>
    <s v="Employee Benefits Dental Insurance"/>
    <n v="1832"/>
    <n v="0"/>
    <n v="1832"/>
    <n v="0"/>
    <n v="1526.7"/>
    <n v="305.3"/>
    <n v="0"/>
    <x v="82"/>
    <x v="14"/>
  </r>
  <r>
    <x v="1"/>
    <s v="-"/>
    <x v="82"/>
    <x v="0"/>
    <s v="38"/>
    <s v="000"/>
    <s v="000"/>
    <s v=""/>
    <s v="5400_135"/>
    <s v="Employee Benefits Life Insurance"/>
    <n v="316"/>
    <n v="0"/>
    <n v="316"/>
    <n v="0"/>
    <n v="263.3"/>
    <n v="52.7"/>
    <n v="0"/>
    <x v="82"/>
    <x v="14"/>
  </r>
  <r>
    <x v="1"/>
    <s v="-"/>
    <x v="82"/>
    <x v="0"/>
    <s v="38"/>
    <s v="000"/>
    <s v="000"/>
    <s v=""/>
    <s v="5400_145"/>
    <s v="Employee Benefits Employee Parking"/>
    <n v="1397"/>
    <n v="0"/>
    <n v="1397"/>
    <n v="0"/>
    <n v="1239.55"/>
    <n v="157.44999999999999"/>
    <n v="460"/>
    <x v="82"/>
    <x v="14"/>
  </r>
  <r>
    <x v="1"/>
    <s v="-"/>
    <x v="82"/>
    <x v="0"/>
    <s v="38"/>
    <s v="000"/>
    <s v="000"/>
    <s v=""/>
    <n v="6000"/>
    <s v="Office Supplies"/>
    <n v="2250"/>
    <n v="100"/>
    <n v="2350"/>
    <n v="49.7"/>
    <n v="2343.39"/>
    <n v="-43.09"/>
    <n v="0"/>
    <x v="82"/>
    <x v="14"/>
  </r>
  <r>
    <x v="1"/>
    <s v="-"/>
    <x v="82"/>
    <x v="0"/>
    <s v="38"/>
    <s v="000"/>
    <s v="000"/>
    <s v=""/>
    <n v="6005"/>
    <s v="Postage"/>
    <n v="200"/>
    <n v="250"/>
    <n v="450"/>
    <n v="0"/>
    <n v="320.52999999999997"/>
    <n v="129.47"/>
    <n v="7.3"/>
    <x v="82"/>
    <x v="14"/>
  </r>
  <r>
    <x v="1"/>
    <s v="-"/>
    <x v="82"/>
    <x v="0"/>
    <s v="38"/>
    <s v="000"/>
    <s v="000"/>
    <s v=""/>
    <n v="6007"/>
    <s v="Shipping and Moving"/>
    <n v="0"/>
    <n v="0"/>
    <n v="0"/>
    <n v="0"/>
    <n v="0"/>
    <n v="0"/>
    <n v="0"/>
    <x v="82"/>
    <x v="14"/>
  </r>
  <r>
    <x v="1"/>
    <s v="-"/>
    <x v="82"/>
    <x v="0"/>
    <s v="38"/>
    <s v="000"/>
    <s v="000"/>
    <s v=""/>
    <n v="6025"/>
    <s v="Furnishings"/>
    <n v="1200"/>
    <n v="0"/>
    <n v="1200"/>
    <n v="0"/>
    <n v="0"/>
    <n v="1200"/>
    <n v="0"/>
    <x v="82"/>
    <x v="14"/>
  </r>
  <r>
    <x v="1"/>
    <s v="-"/>
    <x v="82"/>
    <x v="0"/>
    <s v="38"/>
    <s v="000"/>
    <s v="000"/>
    <s v=""/>
    <s v="6200_105"/>
    <s v="Medical Fees And Supplies Medical Exams"/>
    <n v="220"/>
    <n v="0"/>
    <n v="220"/>
    <n v="0"/>
    <n v="110"/>
    <n v="110"/>
    <n v="0"/>
    <x v="82"/>
    <x v="14"/>
  </r>
  <r>
    <x v="1"/>
    <s v="-"/>
    <x v="82"/>
    <x v="0"/>
    <s v="38"/>
    <s v="000"/>
    <s v="000"/>
    <s v=""/>
    <n v="6202"/>
    <s v="Printing/Copying/Paper Mgt"/>
    <n v="2500"/>
    <n v="0"/>
    <n v="2500"/>
    <n v="0"/>
    <n v="842.85"/>
    <n v="1657.15"/>
    <n v="0"/>
    <x v="82"/>
    <x v="14"/>
  </r>
  <r>
    <x v="1"/>
    <s v="-"/>
    <x v="82"/>
    <x v="0"/>
    <s v="38"/>
    <s v="000"/>
    <s v="000"/>
    <s v=""/>
    <n v="6203"/>
    <s v="Dues/Subscriptions"/>
    <n v="3400"/>
    <n v="0"/>
    <n v="3400"/>
    <n v="0"/>
    <n v="2467.6999999999998"/>
    <n v="932.3"/>
    <n v="0"/>
    <x v="82"/>
    <x v="14"/>
  </r>
  <r>
    <x v="1"/>
    <s v="-"/>
    <x v="82"/>
    <x v="0"/>
    <s v="38"/>
    <s v="000"/>
    <s v="000"/>
    <s v=""/>
    <n v="6208"/>
    <s v="Special Supplies"/>
    <n v="1000"/>
    <n v="900"/>
    <n v="1900"/>
    <n v="75"/>
    <n v="1583.33"/>
    <n v="241.67"/>
    <n v="0"/>
    <x v="82"/>
    <x v="14"/>
  </r>
  <r>
    <x v="1"/>
    <s v="-"/>
    <x v="82"/>
    <x v="0"/>
    <s v="38"/>
    <s v="000"/>
    <s v="000"/>
    <s v=""/>
    <n v="6246"/>
    <s v="Outreach"/>
    <n v="0"/>
    <n v="0"/>
    <n v="0"/>
    <n v="0"/>
    <n v="111"/>
    <n v="-111"/>
    <n v="0"/>
    <x v="82"/>
    <x v="14"/>
  </r>
  <r>
    <x v="1"/>
    <s v="-"/>
    <x v="82"/>
    <x v="0"/>
    <s v="38"/>
    <s v="000"/>
    <s v="000"/>
    <s v=""/>
    <n v="6350"/>
    <s v="Legal Notice &amp; Advertising"/>
    <n v="700"/>
    <n v="-400"/>
    <n v="300"/>
    <n v="0"/>
    <n v="295"/>
    <n v="5"/>
    <n v="0"/>
    <x v="82"/>
    <x v="14"/>
  </r>
  <r>
    <x v="1"/>
    <s v="-"/>
    <x v="82"/>
    <x v="0"/>
    <s v="38"/>
    <s v="000"/>
    <s v="000"/>
    <s v=""/>
    <s v="6400_115"/>
    <s v="Utilities Water/Wastewater"/>
    <n v="660"/>
    <n v="0"/>
    <n v="660"/>
    <n v="0"/>
    <n v="497.85"/>
    <n v="162.15"/>
    <n v="0"/>
    <x v="82"/>
    <x v="14"/>
  </r>
  <r>
    <x v="1"/>
    <s v="-"/>
    <x v="82"/>
    <x v="0"/>
    <s v="38"/>
    <s v="000"/>
    <s v="000"/>
    <s v=""/>
    <s v="6400_125"/>
    <s v="Utilities Telecommunications"/>
    <n v="4200"/>
    <n v="0"/>
    <n v="4200"/>
    <n v="0"/>
    <n v="4178.5"/>
    <n v="21.5"/>
    <n v="588.67999999999995"/>
    <x v="82"/>
    <x v="14"/>
  </r>
  <r>
    <x v="1"/>
    <s v="-"/>
    <x v="82"/>
    <x v="0"/>
    <s v="38"/>
    <s v="000"/>
    <s v="000"/>
    <s v=""/>
    <s v="6500_112"/>
    <s v="Professional and Consultant Services Audits"/>
    <n v="4080"/>
    <n v="0"/>
    <n v="4080"/>
    <n v="0"/>
    <n v="5000"/>
    <n v="-920"/>
    <n v="0"/>
    <x v="82"/>
    <x v="14"/>
  </r>
  <r>
    <x v="1"/>
    <s v="-"/>
    <x v="82"/>
    <x v="0"/>
    <s v="38"/>
    <s v="000"/>
    <s v="000"/>
    <s v=""/>
    <s v="6500_118"/>
    <s v="Professional and Consultant Services Contractual Services"/>
    <n v="60000"/>
    <n v="0"/>
    <n v="60000"/>
    <n v="0"/>
    <n v="6408.8"/>
    <n v="53591.199999999997"/>
    <n v="0"/>
    <x v="82"/>
    <x v="14"/>
  </r>
  <r>
    <x v="1"/>
    <s v="-"/>
    <x v="82"/>
    <x v="0"/>
    <s v="38"/>
    <s v="000"/>
    <s v="000"/>
    <s v=""/>
    <s v="6500_148"/>
    <s v="Professional and Consultant Services Interpreter Services"/>
    <n v="700"/>
    <n v="0"/>
    <n v="700"/>
    <n v="300"/>
    <n v="0"/>
    <n v="400"/>
    <n v="0"/>
    <x v="82"/>
    <x v="14"/>
  </r>
  <r>
    <x v="1"/>
    <s v="-"/>
    <x v="82"/>
    <x v="0"/>
    <s v="38"/>
    <s v="000"/>
    <s v="000"/>
    <s v=""/>
    <s v="6700_100"/>
    <s v="Travel &amp; Training Education"/>
    <n v="12000"/>
    <n v="-1150"/>
    <n v="10850"/>
    <n v="0"/>
    <n v="1034.8699999999999"/>
    <n v="9815.1299999999992"/>
    <n v="245"/>
    <x v="82"/>
    <x v="14"/>
  </r>
  <r>
    <x v="1"/>
    <s v="-"/>
    <x v="82"/>
    <x v="0"/>
    <s v="38"/>
    <s v="000"/>
    <s v="000"/>
    <s v=""/>
    <s v="6700_105"/>
    <s v="Travel &amp; Training Special Training"/>
    <n v="8000"/>
    <n v="0"/>
    <n v="8000"/>
    <n v="1255.02"/>
    <n v="6222.71"/>
    <n v="522.27"/>
    <n v="1201.02"/>
    <x v="82"/>
    <x v="14"/>
  </r>
  <r>
    <x v="1"/>
    <s v="-"/>
    <x v="82"/>
    <x v="0"/>
    <s v="38"/>
    <s v="000"/>
    <s v="000"/>
    <s v=""/>
    <s v="6700_110"/>
    <s v="Travel &amp; Training Travel Expense"/>
    <n v="7907"/>
    <n v="0"/>
    <n v="7907"/>
    <n v="0"/>
    <n v="1106.8499999999999"/>
    <n v="6800.15"/>
    <n v="566.24"/>
    <x v="82"/>
    <x v="14"/>
  </r>
  <r>
    <x v="1"/>
    <s v="-"/>
    <x v="82"/>
    <x v="0"/>
    <s v="38"/>
    <s v="000"/>
    <s v="000"/>
    <s v=""/>
    <s v="6700_115"/>
    <s v="Travel &amp; Training Mileage"/>
    <n v="500"/>
    <n v="0"/>
    <n v="500"/>
    <n v="0"/>
    <n v="0"/>
    <n v="500"/>
    <n v="0"/>
    <x v="82"/>
    <x v="14"/>
  </r>
  <r>
    <x v="1"/>
    <s v="-"/>
    <x v="82"/>
    <x v="0"/>
    <s v="38"/>
    <s v="000"/>
    <s v="000"/>
    <s v=""/>
    <s v="6800_125"/>
    <s v="Fees for Services  Fees &amp; Permits"/>
    <n v="600"/>
    <n v="0"/>
    <n v="600"/>
    <n v="0"/>
    <n v="0"/>
    <n v="600"/>
    <n v="0"/>
    <x v="82"/>
    <x v="14"/>
  </r>
  <r>
    <x v="1"/>
    <s v="-"/>
    <x v="82"/>
    <x v="0"/>
    <s v="38"/>
    <s v="000"/>
    <s v="000"/>
    <s v=""/>
    <s v="6800_155"/>
    <s v="Fees for Services  Special Events"/>
    <n v="200"/>
    <n v="0"/>
    <n v="200"/>
    <n v="0"/>
    <n v="0"/>
    <n v="200"/>
    <n v="0"/>
    <x v="82"/>
    <x v="14"/>
  </r>
  <r>
    <x v="1"/>
    <s v="-"/>
    <x v="82"/>
    <x v="0"/>
    <s v="38"/>
    <s v="000"/>
    <s v="000"/>
    <s v=""/>
    <s v="7200_115"/>
    <s v="Capital Leases Equipment"/>
    <n v="3800"/>
    <n v="0"/>
    <n v="3800"/>
    <n v="2110.9299999999998"/>
    <n v="2567.9699999999998"/>
    <n v="-878.9"/>
    <n v="165.45"/>
    <x v="82"/>
    <x v="14"/>
  </r>
  <r>
    <x v="1"/>
    <s v="-"/>
    <x v="82"/>
    <x v="0"/>
    <s v="38"/>
    <s v="000"/>
    <s v="000"/>
    <s v=""/>
    <n v="7303"/>
    <s v="Regulatory and Bank Fees"/>
    <n v="0"/>
    <n v="0"/>
    <n v="0"/>
    <n v="0"/>
    <n v="0"/>
    <n v="0"/>
    <n v="0"/>
    <x v="82"/>
    <x v="14"/>
  </r>
  <r>
    <x v="1"/>
    <s v="-"/>
    <x v="82"/>
    <x v="0"/>
    <s v="38"/>
    <s v="000"/>
    <s v="000"/>
    <s v=""/>
    <n v="7400"/>
    <s v="Debt Service Principal"/>
    <n v="13000"/>
    <n v="0"/>
    <n v="13000"/>
    <n v="0"/>
    <n v="0"/>
    <n v="13000"/>
    <n v="0"/>
    <x v="82"/>
    <x v="14"/>
  </r>
  <r>
    <x v="1"/>
    <s v="-"/>
    <x v="82"/>
    <x v="0"/>
    <s v="38"/>
    <s v="000"/>
    <s v="000"/>
    <s v=""/>
    <n v="7450"/>
    <s v="Debt Service Interest"/>
    <n v="0"/>
    <n v="0"/>
    <n v="0"/>
    <n v="0"/>
    <n v="16314.15"/>
    <n v="-16314.15"/>
    <n v="0"/>
    <x v="82"/>
    <x v="14"/>
  </r>
  <r>
    <x v="1"/>
    <s v="-"/>
    <x v="82"/>
    <x v="0"/>
    <s v="38"/>
    <s v="000"/>
    <s v="000"/>
    <s v=""/>
    <n v="7475"/>
    <s v="Debt Paying Agent Fees"/>
    <n v="400"/>
    <n v="0"/>
    <n v="400"/>
    <n v="0"/>
    <n v="300"/>
    <n v="100"/>
    <n v="0"/>
    <x v="82"/>
    <x v="14"/>
  </r>
  <r>
    <x v="1"/>
    <s v="-"/>
    <x v="82"/>
    <x v="0"/>
    <s v="38"/>
    <s v="000"/>
    <s v="000"/>
    <s v=""/>
    <s v="7900_136"/>
    <s v="Interfund Transfer To CJC"/>
    <n v="92000"/>
    <n v="0"/>
    <n v="92000"/>
    <n v="0"/>
    <n v="84326"/>
    <n v="7674"/>
    <n v="7666"/>
    <x v="82"/>
    <x v="14"/>
  </r>
  <r>
    <x v="1"/>
    <s v="-"/>
    <x v="82"/>
    <x v="0"/>
    <s v="38"/>
    <s v="000"/>
    <s v="000"/>
    <s v=""/>
    <s v="7900_139"/>
    <s v="Interfund Transfer CEDO ELI"/>
    <n v="500000"/>
    <n v="0"/>
    <n v="500000"/>
    <n v="0"/>
    <n v="0"/>
    <n v="500000"/>
    <n v="0"/>
    <x v="82"/>
    <x v="14"/>
  </r>
  <r>
    <x v="1"/>
    <s v="-"/>
    <x v="83"/>
    <x v="0"/>
    <s v="38"/>
    <s v="000"/>
    <s v="301"/>
    <s v=""/>
    <s v="5000_100"/>
    <s v="Salaries and Wages Regular, Full Time"/>
    <n v="58408"/>
    <n v="578"/>
    <n v="58986"/>
    <n v="0"/>
    <n v="52966.47"/>
    <n v="6019.53"/>
    <n v="4263.97"/>
    <x v="83"/>
    <x v="14"/>
  </r>
  <r>
    <x v="1"/>
    <s v="-"/>
    <x v="83"/>
    <x v="0"/>
    <s v="38"/>
    <s v="000"/>
    <s v="301"/>
    <s v=""/>
    <s v="5000_115"/>
    <s v="Salaries and Wages Seasonal/Temporary"/>
    <n v="0"/>
    <n v="0"/>
    <n v="0"/>
    <n v="0"/>
    <n v="3981.96"/>
    <n v="-3981.96"/>
    <n v="671.55"/>
    <x v="83"/>
    <x v="14"/>
  </r>
  <r>
    <x v="1"/>
    <s v="-"/>
    <x v="83"/>
    <x v="0"/>
    <s v="38"/>
    <s v="000"/>
    <s v="301"/>
    <s v=""/>
    <s v="5200_115"/>
    <s v="Other Personal Service Other Compensation"/>
    <n v="432"/>
    <n v="0"/>
    <n v="432"/>
    <n v="0"/>
    <n v="420"/>
    <n v="12"/>
    <n v="0"/>
    <x v="83"/>
    <x v="14"/>
  </r>
  <r>
    <x v="1"/>
    <s v="-"/>
    <x v="83"/>
    <x v="0"/>
    <s v="38"/>
    <s v="000"/>
    <s v="301"/>
    <s v=""/>
    <s v="5400_100"/>
    <s v="Employee Benefits FICA"/>
    <n v="4546"/>
    <n v="45"/>
    <n v="4591"/>
    <n v="0"/>
    <n v="4065.84"/>
    <n v="525.16"/>
    <n v="355.09"/>
    <x v="83"/>
    <x v="14"/>
  </r>
  <r>
    <x v="1"/>
    <s v="-"/>
    <x v="83"/>
    <x v="0"/>
    <s v="38"/>
    <s v="000"/>
    <s v="301"/>
    <s v=""/>
    <s v="5400_115"/>
    <s v="Employee Benefits Retirement B"/>
    <n v="6603"/>
    <n v="0"/>
    <n v="6603"/>
    <n v="0"/>
    <n v="5688.4"/>
    <n v="914.6"/>
    <n v="472.89"/>
    <x v="83"/>
    <x v="14"/>
  </r>
  <r>
    <x v="1"/>
    <s v="-"/>
    <x v="83"/>
    <x v="0"/>
    <s v="38"/>
    <s v="000"/>
    <s v="301"/>
    <s v=""/>
    <s v="5400_120"/>
    <s v="Employee Benefits Workers Compensation"/>
    <n v="1800"/>
    <n v="0"/>
    <n v="1800"/>
    <n v="0"/>
    <n v="1500"/>
    <n v="300"/>
    <n v="0"/>
    <x v="83"/>
    <x v="14"/>
  </r>
  <r>
    <x v="1"/>
    <s v="-"/>
    <x v="83"/>
    <x v="0"/>
    <s v="38"/>
    <s v="000"/>
    <s v="301"/>
    <s v=""/>
    <s v="5400_125"/>
    <s v="Employee Benefits Health Insurance"/>
    <n v="21663"/>
    <n v="0"/>
    <n v="21663"/>
    <n v="0"/>
    <n v="18052.5"/>
    <n v="3610.5"/>
    <n v="0"/>
    <x v="83"/>
    <x v="14"/>
  </r>
  <r>
    <x v="1"/>
    <s v="-"/>
    <x v="83"/>
    <x v="0"/>
    <s v="38"/>
    <s v="000"/>
    <s v="301"/>
    <s v=""/>
    <s v="5400_130"/>
    <s v="Employee Benefits Dental Insurance"/>
    <n v="1114"/>
    <n v="0"/>
    <n v="1114"/>
    <n v="0"/>
    <n v="928.3"/>
    <n v="185.7"/>
    <n v="0"/>
    <x v="83"/>
    <x v="14"/>
  </r>
  <r>
    <x v="1"/>
    <s v="-"/>
    <x v="83"/>
    <x v="0"/>
    <s v="38"/>
    <s v="000"/>
    <s v="301"/>
    <s v=""/>
    <s v="5400_135"/>
    <s v="Employee Benefits Life Insurance"/>
    <n v="118"/>
    <n v="0"/>
    <n v="118"/>
    <n v="0"/>
    <n v="98.3"/>
    <n v="19.7"/>
    <n v="0"/>
    <x v="83"/>
    <x v="14"/>
  </r>
  <r>
    <x v="1"/>
    <s v="-"/>
    <x v="83"/>
    <x v="0"/>
    <s v="38"/>
    <s v="000"/>
    <s v="301"/>
    <s v=""/>
    <s v="5400_145"/>
    <s v="Employee Benefits Employee Parking"/>
    <n v="518"/>
    <n v="140"/>
    <n v="658"/>
    <n v="0"/>
    <n v="216"/>
    <n v="442"/>
    <n v="0"/>
    <x v="83"/>
    <x v="14"/>
  </r>
  <r>
    <x v="1"/>
    <s v="-"/>
    <x v="83"/>
    <x v="0"/>
    <s v="38"/>
    <s v="000"/>
    <s v="301"/>
    <s v=""/>
    <n v="6000"/>
    <s v="Office Supplies"/>
    <n v="50"/>
    <n v="0"/>
    <n v="50"/>
    <n v="0"/>
    <n v="0"/>
    <n v="50"/>
    <n v="0"/>
    <x v="83"/>
    <x v="14"/>
  </r>
  <r>
    <x v="1"/>
    <s v="-"/>
    <x v="83"/>
    <x v="0"/>
    <s v="38"/>
    <s v="000"/>
    <s v="301"/>
    <s v=""/>
    <n v="6005"/>
    <s v="Postage"/>
    <n v="20"/>
    <n v="0"/>
    <n v="20"/>
    <n v="0"/>
    <n v="8.5"/>
    <n v="11.5"/>
    <n v="8"/>
    <x v="83"/>
    <x v="14"/>
  </r>
  <r>
    <x v="1"/>
    <s v="-"/>
    <x v="83"/>
    <x v="0"/>
    <s v="38"/>
    <s v="000"/>
    <s v="301"/>
    <s v=""/>
    <n v="6025"/>
    <s v="Furnishings"/>
    <n v="200"/>
    <n v="-140"/>
    <n v="60"/>
    <n v="0"/>
    <n v="0"/>
    <n v="60"/>
    <n v="0"/>
    <x v="83"/>
    <x v="14"/>
  </r>
  <r>
    <x v="1"/>
    <s v="-"/>
    <x v="83"/>
    <x v="0"/>
    <s v="38"/>
    <s v="000"/>
    <s v="301"/>
    <s v=""/>
    <n v="6202"/>
    <s v="Printing/Copying/Paper Mgt"/>
    <n v="300"/>
    <n v="0"/>
    <n v="300"/>
    <n v="0"/>
    <n v="114.55"/>
    <n v="185.45"/>
    <n v="0"/>
    <x v="83"/>
    <x v="14"/>
  </r>
  <r>
    <x v="1"/>
    <s v="-"/>
    <x v="83"/>
    <x v="0"/>
    <s v="38"/>
    <s v="000"/>
    <s v="301"/>
    <s v=""/>
    <n v="6208"/>
    <s v="Special Supplies"/>
    <n v="125"/>
    <n v="0"/>
    <n v="125"/>
    <n v="0"/>
    <n v="40"/>
    <n v="85"/>
    <n v="0"/>
    <x v="83"/>
    <x v="14"/>
  </r>
  <r>
    <x v="1"/>
    <s v="-"/>
    <x v="83"/>
    <x v="0"/>
    <s v="38"/>
    <s v="000"/>
    <s v="301"/>
    <s v=""/>
    <n v="6244"/>
    <s v="NPA Support"/>
    <n v="3200"/>
    <n v="0"/>
    <n v="3200"/>
    <n v="36.1"/>
    <n v="1066.29"/>
    <n v="2097.61"/>
    <n v="564.15"/>
    <x v="83"/>
    <x v="14"/>
  </r>
  <r>
    <x v="1"/>
    <s v="-"/>
    <x v="83"/>
    <x v="0"/>
    <s v="38"/>
    <s v="000"/>
    <s v="301"/>
    <s v=""/>
    <n v="6246"/>
    <s v="Outreach"/>
    <n v="14150"/>
    <n v="0"/>
    <n v="14150"/>
    <n v="630.97"/>
    <n v="10706.99"/>
    <n v="2812.04"/>
    <n v="2106"/>
    <x v="83"/>
    <x v="14"/>
  </r>
  <r>
    <x v="1"/>
    <s v="-"/>
    <x v="83"/>
    <x v="0"/>
    <s v="38"/>
    <s v="000"/>
    <s v="301"/>
    <s v=""/>
    <n v="6350"/>
    <s v="Legal Notice &amp; Advertising"/>
    <n v="0"/>
    <n v="0"/>
    <n v="0"/>
    <n v="0"/>
    <n v="0"/>
    <n v="0"/>
    <n v="-234.47"/>
    <x v="83"/>
    <x v="14"/>
  </r>
  <r>
    <x v="1"/>
    <s v="-"/>
    <x v="83"/>
    <x v="0"/>
    <s v="38"/>
    <s v="000"/>
    <s v="301"/>
    <s v=""/>
    <s v="6400_125"/>
    <s v="Utilities Telecommunications"/>
    <n v="400"/>
    <n v="0"/>
    <n v="400"/>
    <n v="0"/>
    <n v="0"/>
    <n v="400"/>
    <n v="-482.13"/>
    <x v="83"/>
    <x v="14"/>
  </r>
  <r>
    <x v="1"/>
    <s v="-"/>
    <x v="83"/>
    <x v="0"/>
    <s v="38"/>
    <s v="000"/>
    <s v="301"/>
    <s v=""/>
    <s v="6400_127"/>
    <s v="Utilities Cellular Communications"/>
    <n v="1230"/>
    <n v="0"/>
    <n v="1230"/>
    <n v="0"/>
    <n v="482.13"/>
    <n v="747.87"/>
    <n v="482.13"/>
    <x v="83"/>
    <x v="14"/>
  </r>
  <r>
    <x v="1"/>
    <s v="-"/>
    <x v="83"/>
    <x v="0"/>
    <s v="38"/>
    <s v="000"/>
    <s v="301"/>
    <s v=""/>
    <s v="6500_148"/>
    <s v="Professional and Consultant Services Interpreter Services"/>
    <n v="200"/>
    <n v="0"/>
    <n v="200"/>
    <n v="0"/>
    <n v="175"/>
    <n v="25"/>
    <n v="175"/>
    <x v="83"/>
    <x v="14"/>
  </r>
  <r>
    <x v="1"/>
    <s v="-"/>
    <x v="83"/>
    <x v="0"/>
    <s v="38"/>
    <s v="000"/>
    <s v="301"/>
    <s v=""/>
    <s v="6500_161"/>
    <s v="Professional and Consultant Services Member Consultants"/>
    <n v="9000"/>
    <n v="2500"/>
    <n v="11500"/>
    <n v="0"/>
    <n v="4720"/>
    <n v="6780"/>
    <n v="1667"/>
    <x v="83"/>
    <x v="14"/>
  </r>
  <r>
    <x v="1"/>
    <s v="-"/>
    <x v="83"/>
    <x v="0"/>
    <s v="38"/>
    <s v="000"/>
    <s v="301"/>
    <s v=""/>
    <s v="6700_100"/>
    <s v="Travel &amp; Training Education"/>
    <n v="175"/>
    <n v="0"/>
    <n v="175"/>
    <n v="0"/>
    <n v="65"/>
    <n v="110"/>
    <n v="0"/>
    <x v="83"/>
    <x v="14"/>
  </r>
  <r>
    <x v="1"/>
    <s v="-"/>
    <x v="83"/>
    <x v="0"/>
    <s v="38"/>
    <s v="000"/>
    <s v="301"/>
    <s v=""/>
    <s v="6700_105"/>
    <s v="Travel &amp; Training Special Training"/>
    <n v="500"/>
    <n v="0"/>
    <n v="500"/>
    <n v="64.5"/>
    <n v="434.9"/>
    <n v="0.6"/>
    <n v="0"/>
    <x v="83"/>
    <x v="14"/>
  </r>
  <r>
    <x v="1"/>
    <s v="-"/>
    <x v="83"/>
    <x v="0"/>
    <s v="38"/>
    <s v="000"/>
    <s v="301"/>
    <s v=""/>
    <s v="6700_110"/>
    <s v="Travel &amp; Training Travel Expense"/>
    <n v="75"/>
    <n v="0"/>
    <n v="75"/>
    <n v="0"/>
    <n v="0"/>
    <n v="75"/>
    <n v="0"/>
    <x v="83"/>
    <x v="14"/>
  </r>
  <r>
    <x v="1"/>
    <s v="-"/>
    <x v="83"/>
    <x v="0"/>
    <s v="38"/>
    <s v="000"/>
    <s v="301"/>
    <s v=""/>
    <s v="6700_115"/>
    <s v="Travel &amp; Training Mileage"/>
    <n v="200"/>
    <n v="0"/>
    <n v="200"/>
    <n v="0"/>
    <n v="189.55"/>
    <n v="10.45"/>
    <n v="0"/>
    <x v="83"/>
    <x v="14"/>
  </r>
  <r>
    <x v="1"/>
    <s v="-"/>
    <x v="84"/>
    <x v="0"/>
    <s v="38"/>
    <s v="000"/>
    <s v="319"/>
    <s v=""/>
    <s v="5000_100"/>
    <s v="Salaries and Wages Regular, Full Time"/>
    <n v="12078"/>
    <n v="2006"/>
    <n v="14084"/>
    <n v="0"/>
    <n v="13691.37"/>
    <n v="392.63"/>
    <n v="1350.09"/>
    <x v="84"/>
    <x v="14"/>
  </r>
  <r>
    <x v="1"/>
    <s v="-"/>
    <x v="84"/>
    <x v="0"/>
    <s v="38"/>
    <s v="000"/>
    <s v="319"/>
    <s v=""/>
    <s v="5000_115"/>
    <s v="Salaries and Wages Seasonal/Temporary"/>
    <n v="0"/>
    <n v="200"/>
    <n v="200"/>
    <n v="0"/>
    <n v="192"/>
    <n v="8"/>
    <n v="0"/>
    <x v="84"/>
    <x v="14"/>
  </r>
  <r>
    <x v="1"/>
    <s v="-"/>
    <x v="84"/>
    <x v="0"/>
    <s v="38"/>
    <s v="000"/>
    <s v="319"/>
    <s v=""/>
    <s v="5200_115"/>
    <s v="Other Personal Service Other Compensation"/>
    <n v="64"/>
    <n v="0"/>
    <n v="64"/>
    <n v="0"/>
    <n v="40"/>
    <n v="24"/>
    <n v="0"/>
    <x v="84"/>
    <x v="14"/>
  </r>
  <r>
    <x v="1"/>
    <s v="-"/>
    <x v="84"/>
    <x v="0"/>
    <s v="38"/>
    <s v="000"/>
    <s v="319"/>
    <s v=""/>
    <s v="5400_100"/>
    <s v="Employee Benefits FICA"/>
    <n v="939"/>
    <n v="165"/>
    <n v="1104"/>
    <n v="0"/>
    <n v="997.91"/>
    <n v="106.09"/>
    <n v="98.68"/>
    <x v="84"/>
    <x v="14"/>
  </r>
  <r>
    <x v="1"/>
    <s v="-"/>
    <x v="84"/>
    <x v="0"/>
    <s v="38"/>
    <s v="000"/>
    <s v="319"/>
    <s v=""/>
    <s v="5400_115"/>
    <s v="Employee Benefits Retirement B"/>
    <n v="1365"/>
    <n v="100"/>
    <n v="1465"/>
    <n v="0"/>
    <n v="1304.83"/>
    <n v="160.16999999999999"/>
    <n v="138.63"/>
    <x v="84"/>
    <x v="14"/>
  </r>
  <r>
    <x v="1"/>
    <s v="-"/>
    <x v="84"/>
    <x v="0"/>
    <s v="38"/>
    <s v="000"/>
    <s v="319"/>
    <s v=""/>
    <s v="5400_120"/>
    <s v="Employee Benefits Workers Compensation"/>
    <n v="371"/>
    <n v="0"/>
    <n v="371"/>
    <n v="0"/>
    <n v="309.2"/>
    <n v="61.8"/>
    <n v="0"/>
    <x v="84"/>
    <x v="14"/>
  </r>
  <r>
    <x v="1"/>
    <s v="-"/>
    <x v="84"/>
    <x v="0"/>
    <s v="38"/>
    <s v="000"/>
    <s v="319"/>
    <s v=""/>
    <s v="5400_125"/>
    <s v="Employee Benefits Health Insurance"/>
    <n v="2231"/>
    <n v="0"/>
    <n v="2231"/>
    <n v="0"/>
    <n v="1859.2"/>
    <n v="371.8"/>
    <n v="0"/>
    <x v="84"/>
    <x v="14"/>
  </r>
  <r>
    <x v="1"/>
    <s v="-"/>
    <x v="84"/>
    <x v="0"/>
    <s v="38"/>
    <s v="000"/>
    <s v="319"/>
    <s v=""/>
    <s v="5400_130"/>
    <s v="Employee Benefits Dental Insurance"/>
    <n v="112"/>
    <n v="0"/>
    <n v="112"/>
    <n v="0"/>
    <n v="93.3"/>
    <n v="18.7"/>
    <n v="0"/>
    <x v="84"/>
    <x v="14"/>
  </r>
  <r>
    <x v="1"/>
    <s v="-"/>
    <x v="84"/>
    <x v="0"/>
    <s v="38"/>
    <s v="000"/>
    <s v="319"/>
    <s v=""/>
    <s v="5400_135"/>
    <s v="Employee Benefits Life Insurance"/>
    <n v="18"/>
    <n v="0"/>
    <n v="18"/>
    <n v="0"/>
    <n v="15"/>
    <n v="3"/>
    <n v="0"/>
    <x v="84"/>
    <x v="14"/>
  </r>
  <r>
    <x v="1"/>
    <s v="-"/>
    <x v="84"/>
    <x v="0"/>
    <s v="38"/>
    <s v="000"/>
    <s v="319"/>
    <s v=""/>
    <s v="5400_145"/>
    <s v="Employee Benefits Employee Parking"/>
    <n v="77"/>
    <n v="0"/>
    <n v="77"/>
    <n v="0"/>
    <n v="25.6"/>
    <n v="51.4"/>
    <n v="0"/>
    <x v="84"/>
    <x v="14"/>
  </r>
  <r>
    <x v="1"/>
    <s v="-"/>
    <x v="84"/>
    <x v="0"/>
    <s v="38"/>
    <s v="000"/>
    <s v="319"/>
    <s v=""/>
    <n v="6350"/>
    <s v="Legal Notice &amp; Advertising"/>
    <n v="0"/>
    <n v="92"/>
    <n v="92"/>
    <n v="0"/>
    <n v="91.52"/>
    <n v="0.48"/>
    <n v="0"/>
    <x v="84"/>
    <x v="14"/>
  </r>
  <r>
    <x v="1"/>
    <s v="-"/>
    <x v="84"/>
    <x v="0"/>
    <s v="38"/>
    <s v="000"/>
    <s v="319"/>
    <s v=""/>
    <s v="6500_118"/>
    <s v="Professional and Consultant Services Contractual Services"/>
    <n v="13817"/>
    <n v="-129"/>
    <n v="13688"/>
    <n v="0"/>
    <n v="10910"/>
    <n v="2778"/>
    <n v="0"/>
    <x v="84"/>
    <x v="14"/>
  </r>
  <r>
    <x v="1"/>
    <s v="-"/>
    <x v="85"/>
    <x v="0"/>
    <s v="38"/>
    <s v="000"/>
    <s v="330"/>
    <s v="1 "/>
    <s v="5000_100"/>
    <s v="Salaries and Wages Regular, Full Time"/>
    <n v="45841"/>
    <n v="454"/>
    <n v="46295"/>
    <n v="0"/>
    <n v="25989.81"/>
    <n v="20305.189999999999"/>
    <n v="2361.5300000000002"/>
    <x v="85"/>
    <x v="14"/>
  </r>
  <r>
    <x v="1"/>
    <s v="-"/>
    <x v="85"/>
    <x v="0"/>
    <s v="38"/>
    <s v="000"/>
    <s v="330"/>
    <s v="1 "/>
    <s v="5200_115"/>
    <s v="Other Personal Service Other Compensation"/>
    <n v="260"/>
    <n v="0"/>
    <n v="260"/>
    <n v="0"/>
    <n v="69.5"/>
    <n v="190.5"/>
    <n v="0"/>
    <x v="85"/>
    <x v="14"/>
  </r>
  <r>
    <x v="1"/>
    <s v="-"/>
    <x v="85"/>
    <x v="0"/>
    <s v="38"/>
    <s v="000"/>
    <s v="330"/>
    <s v="1 "/>
    <s v="5400_100"/>
    <s v="Employee Benefits FICA"/>
    <n v="3562"/>
    <n v="35"/>
    <n v="3597"/>
    <n v="0"/>
    <n v="1956.78"/>
    <n v="1640.22"/>
    <n v="172.84"/>
    <x v="85"/>
    <x v="14"/>
  </r>
  <r>
    <x v="1"/>
    <s v="-"/>
    <x v="85"/>
    <x v="0"/>
    <s v="38"/>
    <s v="000"/>
    <s v="330"/>
    <s v="1 "/>
    <s v="5400_115"/>
    <s v="Employee Benefits Retirement B"/>
    <n v="5182"/>
    <n v="0"/>
    <n v="5182"/>
    <n v="0"/>
    <n v="2641.87"/>
    <n v="2540.13"/>
    <n v="258.48"/>
    <x v="85"/>
    <x v="14"/>
  </r>
  <r>
    <x v="1"/>
    <s v="-"/>
    <x v="85"/>
    <x v="0"/>
    <s v="38"/>
    <s v="000"/>
    <s v="330"/>
    <s v="1 "/>
    <s v="5400_120"/>
    <s v="Employee Benefits Workers Compensation"/>
    <n v="1372"/>
    <n v="0"/>
    <n v="1372"/>
    <n v="0"/>
    <n v="1143.3"/>
    <n v="228.7"/>
    <n v="0"/>
    <x v="85"/>
    <x v="14"/>
  </r>
  <r>
    <x v="1"/>
    <s v="-"/>
    <x v="85"/>
    <x v="0"/>
    <s v="38"/>
    <s v="000"/>
    <s v="330"/>
    <s v="1 "/>
    <s v="5400_125"/>
    <s v="Employee Benefits Health Insurance"/>
    <n v="8601"/>
    <n v="0"/>
    <n v="8601"/>
    <n v="0"/>
    <n v="7167.5"/>
    <n v="1433.5"/>
    <n v="0"/>
    <x v="85"/>
    <x v="14"/>
  </r>
  <r>
    <x v="1"/>
    <s v="-"/>
    <x v="85"/>
    <x v="0"/>
    <s v="38"/>
    <s v="000"/>
    <s v="330"/>
    <s v="1 "/>
    <s v="5400_130"/>
    <s v="Employee Benefits Dental Insurance"/>
    <n v="441"/>
    <n v="0"/>
    <n v="441"/>
    <n v="0"/>
    <n v="367.5"/>
    <n v="73.5"/>
    <n v="0"/>
    <x v="85"/>
    <x v="14"/>
  </r>
  <r>
    <x v="1"/>
    <s v="-"/>
    <x v="85"/>
    <x v="0"/>
    <s v="38"/>
    <s v="000"/>
    <s v="330"/>
    <s v="1 "/>
    <s v="5400_135"/>
    <s v="Employee Benefits Life Insurance"/>
    <n v="71"/>
    <n v="0"/>
    <n v="71"/>
    <n v="0"/>
    <n v="59.2"/>
    <n v="11.8"/>
    <n v="0"/>
    <x v="85"/>
    <x v="14"/>
  </r>
  <r>
    <x v="1"/>
    <s v="-"/>
    <x v="85"/>
    <x v="0"/>
    <s v="38"/>
    <s v="000"/>
    <s v="330"/>
    <s v="1 "/>
    <s v="5400_145"/>
    <s v="Employee Benefits Employee Parking"/>
    <n v="312"/>
    <n v="0"/>
    <n v="312"/>
    <n v="0"/>
    <n v="168.27"/>
    <n v="143.72999999999999"/>
    <n v="0"/>
    <x v="85"/>
    <x v="14"/>
  </r>
  <r>
    <x v="1"/>
    <s v="-"/>
    <x v="85"/>
    <x v="0"/>
    <s v="38"/>
    <s v="000"/>
    <s v="330"/>
    <s v="1 "/>
    <s v="6500_112"/>
    <s v="Professional and Consultant Services Audits"/>
    <n v="2000"/>
    <n v="0"/>
    <n v="2000"/>
    <n v="0"/>
    <n v="5500"/>
    <n v="-3500"/>
    <n v="0"/>
    <x v="85"/>
    <x v="14"/>
  </r>
  <r>
    <x v="1"/>
    <s v="-"/>
    <x v="85"/>
    <x v="0"/>
    <s v="38"/>
    <s v="000"/>
    <s v="330"/>
    <s v="1 "/>
    <s v="6500_118"/>
    <s v="Professional and Consultant Services Contractual Services"/>
    <n v="20000"/>
    <n v="0"/>
    <n v="20000"/>
    <n v="8381.0499999999993"/>
    <n v="23118.95"/>
    <n v="-11500"/>
    <n v="5859.8"/>
    <x v="85"/>
    <x v="14"/>
  </r>
  <r>
    <x v="1"/>
    <s v="-"/>
    <x v="86"/>
    <x v="0"/>
    <s v="38"/>
    <s v="000"/>
    <s v="330"/>
    <s v="10 "/>
    <s v="5000_100"/>
    <s v="Salaries and Wages Regular, Full Time"/>
    <n v="25672"/>
    <n v="254"/>
    <n v="25926"/>
    <n v="0"/>
    <n v="19791.5"/>
    <n v="6134.5"/>
    <n v="1375.28"/>
    <x v="86"/>
    <x v="14"/>
  </r>
  <r>
    <x v="1"/>
    <s v="-"/>
    <x v="86"/>
    <x v="0"/>
    <s v="38"/>
    <s v="000"/>
    <s v="330"/>
    <s v="10 "/>
    <s v="5200_115"/>
    <s v="Other Personal Service Other Compensation"/>
    <n v="140"/>
    <n v="0"/>
    <n v="140"/>
    <n v="0"/>
    <n v="37.5"/>
    <n v="102.5"/>
    <n v="0"/>
    <x v="86"/>
    <x v="14"/>
  </r>
  <r>
    <x v="1"/>
    <s v="-"/>
    <x v="86"/>
    <x v="0"/>
    <s v="38"/>
    <s v="000"/>
    <s v="330"/>
    <s v="10 "/>
    <s v="5400_100"/>
    <s v="Employee Benefits FICA"/>
    <n v="1995"/>
    <n v="20"/>
    <n v="2015"/>
    <n v="0"/>
    <n v="1433.73"/>
    <n v="581.27"/>
    <n v="98.82"/>
    <x v="86"/>
    <x v="14"/>
  </r>
  <r>
    <x v="1"/>
    <s v="-"/>
    <x v="86"/>
    <x v="0"/>
    <s v="38"/>
    <s v="000"/>
    <s v="330"/>
    <s v="10 "/>
    <s v="5400_115"/>
    <s v="Employee Benefits Retirement B"/>
    <n v="2902"/>
    <n v="0"/>
    <n v="2902"/>
    <n v="0"/>
    <n v="1667.93"/>
    <n v="1234.07"/>
    <n v="39.090000000000003"/>
    <x v="86"/>
    <x v="14"/>
  </r>
  <r>
    <x v="1"/>
    <s v="-"/>
    <x v="86"/>
    <x v="0"/>
    <s v="38"/>
    <s v="000"/>
    <s v="330"/>
    <s v="10 "/>
    <s v="5400_120"/>
    <s v="Employee Benefits Workers Compensation"/>
    <n v="778"/>
    <n v="0"/>
    <n v="778"/>
    <n v="0"/>
    <n v="648.29999999999995"/>
    <n v="129.69999999999999"/>
    <n v="0"/>
    <x v="86"/>
    <x v="14"/>
  </r>
  <r>
    <x v="1"/>
    <s v="-"/>
    <x v="86"/>
    <x v="0"/>
    <s v="38"/>
    <s v="000"/>
    <s v="330"/>
    <s v="10 "/>
    <s v="5400_125"/>
    <s v="Employee Benefits Health Insurance"/>
    <n v="4418"/>
    <n v="0"/>
    <n v="4418"/>
    <n v="0"/>
    <n v="3681.7"/>
    <n v="736.3"/>
    <n v="0"/>
    <x v="86"/>
    <x v="14"/>
  </r>
  <r>
    <x v="1"/>
    <s v="-"/>
    <x v="86"/>
    <x v="0"/>
    <s v="38"/>
    <s v="000"/>
    <s v="330"/>
    <s v="10 "/>
    <s v="5400_130"/>
    <s v="Employee Benefits Dental Insurance"/>
    <n v="231"/>
    <n v="0"/>
    <n v="231"/>
    <n v="0"/>
    <n v="192.5"/>
    <n v="38.5"/>
    <n v="0"/>
    <x v="86"/>
    <x v="14"/>
  </r>
  <r>
    <x v="1"/>
    <s v="-"/>
    <x v="86"/>
    <x v="0"/>
    <s v="38"/>
    <s v="000"/>
    <s v="330"/>
    <s v="10 "/>
    <s v="5400_135"/>
    <s v="Employee Benefits Life Insurance"/>
    <n v="39"/>
    <n v="0"/>
    <n v="39"/>
    <n v="0"/>
    <n v="32.5"/>
    <n v="6.5"/>
    <n v="0"/>
    <x v="86"/>
    <x v="14"/>
  </r>
  <r>
    <x v="1"/>
    <s v="-"/>
    <x v="86"/>
    <x v="0"/>
    <s v="38"/>
    <s v="000"/>
    <s v="330"/>
    <s v="10 "/>
    <s v="5400_145"/>
    <s v="Employee Benefits Employee Parking"/>
    <n v="168"/>
    <n v="0"/>
    <n v="168"/>
    <n v="0"/>
    <n v="96"/>
    <n v="72"/>
    <n v="0"/>
    <x v="86"/>
    <x v="14"/>
  </r>
  <r>
    <x v="1"/>
    <s v="-"/>
    <x v="86"/>
    <x v="0"/>
    <s v="38"/>
    <s v="000"/>
    <s v="330"/>
    <s v="10 "/>
    <n v="6350"/>
    <s v="Legal Notice &amp; Advertising"/>
    <n v="0"/>
    <n v="0"/>
    <n v="0"/>
    <n v="0"/>
    <n v="5598.07"/>
    <n v="-5598.07"/>
    <n v="0"/>
    <x v="86"/>
    <x v="14"/>
  </r>
  <r>
    <x v="1"/>
    <s v="-"/>
    <x v="86"/>
    <x v="0"/>
    <s v="38"/>
    <s v="000"/>
    <s v="330"/>
    <s v="10 "/>
    <s v="6500_112"/>
    <s v="Professional and Consultant Services Audits"/>
    <n v="2000"/>
    <n v="0"/>
    <n v="2000"/>
    <n v="0"/>
    <n v="0"/>
    <n v="2000"/>
    <n v="0"/>
    <x v="86"/>
    <x v="14"/>
  </r>
  <r>
    <x v="1"/>
    <s v="-"/>
    <x v="86"/>
    <x v="0"/>
    <s v="38"/>
    <s v="000"/>
    <s v="330"/>
    <s v="10 "/>
    <s v="6500_118"/>
    <s v="Professional and Consultant Services Contractual Services"/>
    <n v="100000"/>
    <n v="0"/>
    <n v="100000"/>
    <n v="1750"/>
    <n v="52400"/>
    <n v="45850"/>
    <n v="0"/>
    <x v="86"/>
    <x v="14"/>
  </r>
  <r>
    <x v="1"/>
    <s v="-"/>
    <x v="87"/>
    <x v="0"/>
    <s v="38"/>
    <s v="000"/>
    <s v="330"/>
    <s v="2 "/>
    <s v="5000_100"/>
    <s v="Salaries and Wages Regular, Full Time"/>
    <n v="49295"/>
    <n v="488"/>
    <n v="49783"/>
    <n v="0"/>
    <n v="81212.34"/>
    <n v="-31429.34"/>
    <n v="5221.87"/>
    <x v="87"/>
    <x v="14"/>
  </r>
  <r>
    <x v="1"/>
    <s v="-"/>
    <x v="87"/>
    <x v="0"/>
    <s v="38"/>
    <s v="000"/>
    <s v="330"/>
    <s v="2 "/>
    <s v="5000_115"/>
    <s v="Salaries and Wages Seasonal/Temporary"/>
    <n v="0"/>
    <n v="0"/>
    <n v="0"/>
    <n v="0"/>
    <n v="0"/>
    <n v="0"/>
    <n v="0"/>
    <x v="87"/>
    <x v="14"/>
  </r>
  <r>
    <x v="1"/>
    <s v="-"/>
    <x v="87"/>
    <x v="0"/>
    <s v="38"/>
    <s v="000"/>
    <s v="330"/>
    <s v="2 "/>
    <s v="5200_115"/>
    <s v="Other Personal Service Other Compensation"/>
    <n v="284"/>
    <n v="0"/>
    <n v="284"/>
    <n v="0"/>
    <n v="83.5"/>
    <n v="200.5"/>
    <n v="0"/>
    <x v="87"/>
    <x v="14"/>
  </r>
  <r>
    <x v="1"/>
    <s v="-"/>
    <x v="87"/>
    <x v="0"/>
    <s v="38"/>
    <s v="000"/>
    <s v="330"/>
    <s v="2 "/>
    <s v="5400_100"/>
    <s v="Employee Benefits FICA"/>
    <n v="3831"/>
    <n v="38"/>
    <n v="3869"/>
    <n v="0"/>
    <n v="5962.18"/>
    <n v="-2093.1799999999998"/>
    <n v="382.26"/>
    <x v="87"/>
    <x v="14"/>
  </r>
  <r>
    <x v="1"/>
    <s v="-"/>
    <x v="87"/>
    <x v="0"/>
    <s v="38"/>
    <s v="000"/>
    <s v="330"/>
    <s v="2 "/>
    <s v="5400_115"/>
    <s v="Employee Benefits Retirement B"/>
    <n v="5572"/>
    <n v="0"/>
    <n v="5572"/>
    <n v="0"/>
    <n v="7672.48"/>
    <n v="-2100.48"/>
    <n v="518.97"/>
    <x v="87"/>
    <x v="14"/>
  </r>
  <r>
    <x v="1"/>
    <s v="-"/>
    <x v="87"/>
    <x v="0"/>
    <s v="38"/>
    <s v="000"/>
    <s v="330"/>
    <s v="2 "/>
    <s v="5400_120"/>
    <s v="Employee Benefits Workers Compensation"/>
    <n v="1484"/>
    <n v="0"/>
    <n v="1484"/>
    <n v="0"/>
    <n v="1236.7"/>
    <n v="247.3"/>
    <n v="0"/>
    <x v="87"/>
    <x v="14"/>
  </r>
  <r>
    <x v="1"/>
    <s v="-"/>
    <x v="87"/>
    <x v="0"/>
    <s v="38"/>
    <s v="000"/>
    <s v="330"/>
    <s v="2 "/>
    <s v="5400_125"/>
    <s v="Employee Benefits Health Insurance"/>
    <n v="9438"/>
    <n v="0"/>
    <n v="9438"/>
    <n v="0"/>
    <n v="7865"/>
    <n v="1573"/>
    <n v="0"/>
    <x v="87"/>
    <x v="14"/>
  </r>
  <r>
    <x v="1"/>
    <s v="-"/>
    <x v="87"/>
    <x v="0"/>
    <s v="38"/>
    <s v="000"/>
    <s v="330"/>
    <s v="2 "/>
    <s v="5400_130"/>
    <s v="Employee Benefits Dental Insurance"/>
    <n v="483"/>
    <n v="0"/>
    <n v="483"/>
    <n v="0"/>
    <n v="402.5"/>
    <n v="80.5"/>
    <n v="0"/>
    <x v="87"/>
    <x v="14"/>
  </r>
  <r>
    <x v="1"/>
    <s v="-"/>
    <x v="87"/>
    <x v="0"/>
    <s v="38"/>
    <s v="000"/>
    <s v="330"/>
    <s v="2 "/>
    <s v="5400_135"/>
    <s v="Employee Benefits Life Insurance"/>
    <n v="78"/>
    <n v="0"/>
    <n v="78"/>
    <n v="0"/>
    <n v="65"/>
    <n v="13"/>
    <n v="0"/>
    <x v="87"/>
    <x v="14"/>
  </r>
  <r>
    <x v="1"/>
    <s v="-"/>
    <x v="87"/>
    <x v="0"/>
    <s v="38"/>
    <s v="000"/>
    <s v="330"/>
    <s v="2 "/>
    <s v="5400_145"/>
    <s v="Employee Benefits Employee Parking"/>
    <n v="341"/>
    <n v="0"/>
    <n v="341"/>
    <n v="0"/>
    <n v="172.27"/>
    <n v="168.73"/>
    <n v="0"/>
    <x v="87"/>
    <x v="14"/>
  </r>
  <r>
    <x v="1"/>
    <s v="-"/>
    <x v="87"/>
    <x v="0"/>
    <s v="38"/>
    <s v="000"/>
    <s v="330"/>
    <s v="2 "/>
    <n v="6202"/>
    <s v="Printing/Copying/Paper Mgt"/>
    <n v="0"/>
    <n v="0"/>
    <n v="0"/>
    <n v="0"/>
    <n v="0"/>
    <n v="0"/>
    <n v="0"/>
    <x v="87"/>
    <x v="14"/>
  </r>
  <r>
    <x v="1"/>
    <s v="-"/>
    <x v="87"/>
    <x v="0"/>
    <s v="38"/>
    <s v="000"/>
    <s v="330"/>
    <s v="2 "/>
    <n v="6208"/>
    <s v="Special Supplies"/>
    <n v="0"/>
    <n v="0"/>
    <n v="0"/>
    <n v="0"/>
    <n v="0"/>
    <n v="0"/>
    <n v="0"/>
    <x v="87"/>
    <x v="14"/>
  </r>
  <r>
    <x v="1"/>
    <s v="-"/>
    <x v="87"/>
    <x v="0"/>
    <s v="38"/>
    <s v="000"/>
    <s v="330"/>
    <s v="2 "/>
    <n v="6350"/>
    <s v="Legal Notice &amp; Advertising"/>
    <n v="0"/>
    <n v="0"/>
    <n v="0"/>
    <n v="0"/>
    <n v="0"/>
    <n v="0"/>
    <n v="0"/>
    <x v="87"/>
    <x v="14"/>
  </r>
  <r>
    <x v="1"/>
    <s v="-"/>
    <x v="87"/>
    <x v="0"/>
    <s v="38"/>
    <s v="000"/>
    <s v="330"/>
    <s v="2 "/>
    <s v="6500_112"/>
    <s v="Professional and Consultant Services Audits"/>
    <n v="2000"/>
    <n v="0"/>
    <n v="2000"/>
    <n v="0"/>
    <n v="5500"/>
    <n v="-3500"/>
    <n v="0"/>
    <x v="87"/>
    <x v="14"/>
  </r>
  <r>
    <x v="1"/>
    <s v="-"/>
    <x v="87"/>
    <x v="0"/>
    <s v="38"/>
    <s v="000"/>
    <s v="330"/>
    <s v="2 "/>
    <s v="6500_115"/>
    <s v="Professional and Consultant Services Legal/Arbitration"/>
    <n v="50000"/>
    <n v="0"/>
    <n v="50000"/>
    <n v="18752.490000000002"/>
    <n v="25950.01"/>
    <n v="5297.5"/>
    <n v="1096.5"/>
    <x v="87"/>
    <x v="14"/>
  </r>
  <r>
    <x v="1"/>
    <s v="-"/>
    <x v="87"/>
    <x v="0"/>
    <s v="38"/>
    <s v="000"/>
    <s v="330"/>
    <s v="2 "/>
    <s v="6500_118"/>
    <s v="Professional and Consultant Services Contractual Services"/>
    <n v="30000"/>
    <n v="70000"/>
    <n v="100000"/>
    <n v="30625.1"/>
    <n v="93076.13"/>
    <n v="-23701.23"/>
    <n v="9347.19"/>
    <x v="87"/>
    <x v="14"/>
  </r>
  <r>
    <x v="1"/>
    <s v="-"/>
    <x v="87"/>
    <x v="0"/>
    <s v="38"/>
    <s v="000"/>
    <s v="330"/>
    <s v="2 "/>
    <s v="6800_125"/>
    <s v="Fees for Services  Fees &amp; Permits"/>
    <n v="0"/>
    <n v="0"/>
    <n v="0"/>
    <n v="0"/>
    <n v="1637.03"/>
    <n v="-1637.03"/>
    <n v="0"/>
    <x v="87"/>
    <x v="14"/>
  </r>
  <r>
    <x v="1"/>
    <s v="-"/>
    <x v="88"/>
    <x v="0"/>
    <s v="38"/>
    <s v="000"/>
    <s v="330"/>
    <s v="20 "/>
    <s v="5000_100"/>
    <s v="Salaries and Wages Regular, Full Time"/>
    <n v="16377"/>
    <n v="162"/>
    <n v="16539"/>
    <n v="0"/>
    <n v="1353.52"/>
    <n v="15185.48"/>
    <n v="0"/>
    <x v="88"/>
    <x v="14"/>
  </r>
  <r>
    <x v="1"/>
    <s v="-"/>
    <x v="88"/>
    <x v="0"/>
    <s v="38"/>
    <s v="000"/>
    <s v="330"/>
    <s v="20 "/>
    <s v="5200_115"/>
    <s v="Other Personal Service Other Compensation"/>
    <n v="80"/>
    <n v="0"/>
    <n v="80"/>
    <n v="0"/>
    <n v="10"/>
    <n v="70"/>
    <n v="0"/>
    <x v="88"/>
    <x v="14"/>
  </r>
  <r>
    <x v="1"/>
    <s v="-"/>
    <x v="88"/>
    <x v="0"/>
    <s v="38"/>
    <s v="000"/>
    <s v="330"/>
    <s v="20 "/>
    <s v="5400_100"/>
    <s v="Employee Benefits FICA"/>
    <n v="1272"/>
    <n v="13"/>
    <n v="1285"/>
    <n v="0"/>
    <n v="96.58"/>
    <n v="1188.42"/>
    <n v="0"/>
    <x v="88"/>
    <x v="14"/>
  </r>
  <r>
    <x v="1"/>
    <s v="-"/>
    <x v="88"/>
    <x v="0"/>
    <s v="38"/>
    <s v="000"/>
    <s v="330"/>
    <s v="20 "/>
    <s v="5400_115"/>
    <s v="Employee Benefits Retirement B"/>
    <n v="1852"/>
    <n v="0"/>
    <n v="1852"/>
    <n v="0"/>
    <n v="144.47999999999999"/>
    <n v="1707.52"/>
    <n v="0"/>
    <x v="88"/>
    <x v="14"/>
  </r>
  <r>
    <x v="1"/>
    <s v="-"/>
    <x v="88"/>
    <x v="0"/>
    <s v="38"/>
    <s v="000"/>
    <s v="330"/>
    <s v="20 "/>
    <s v="5400_120"/>
    <s v="Employee Benefits Workers Compensation"/>
    <n v="492"/>
    <n v="0"/>
    <n v="492"/>
    <n v="0"/>
    <n v="410"/>
    <n v="82"/>
    <n v="0"/>
    <x v="88"/>
    <x v="14"/>
  </r>
  <r>
    <x v="1"/>
    <s v="-"/>
    <x v="88"/>
    <x v="0"/>
    <s v="38"/>
    <s v="000"/>
    <s v="330"/>
    <s v="20 "/>
    <s v="5400_125"/>
    <s v="Employee Benefits Health Insurance"/>
    <n v="2525"/>
    <n v="0"/>
    <n v="2525"/>
    <n v="0"/>
    <n v="2104.1999999999998"/>
    <n v="420.8"/>
    <n v="0"/>
    <x v="88"/>
    <x v="14"/>
  </r>
  <r>
    <x v="1"/>
    <s v="-"/>
    <x v="88"/>
    <x v="0"/>
    <s v="38"/>
    <s v="000"/>
    <s v="330"/>
    <s v="20 "/>
    <s v="5400_130"/>
    <s v="Employee Benefits Dental Insurance"/>
    <n v="132"/>
    <n v="0"/>
    <n v="132"/>
    <n v="0"/>
    <n v="110"/>
    <n v="22"/>
    <n v="0"/>
    <x v="88"/>
    <x v="14"/>
  </r>
  <r>
    <x v="1"/>
    <s v="-"/>
    <x v="88"/>
    <x v="0"/>
    <s v="38"/>
    <s v="000"/>
    <s v="330"/>
    <s v="20 "/>
    <s v="5400_135"/>
    <s v="Employee Benefits Life Insurance"/>
    <n v="22"/>
    <n v="0"/>
    <n v="22"/>
    <n v="0"/>
    <n v="18.3"/>
    <n v="3.7"/>
    <n v="0"/>
    <x v="88"/>
    <x v="14"/>
  </r>
  <r>
    <x v="1"/>
    <s v="-"/>
    <x v="88"/>
    <x v="0"/>
    <s v="38"/>
    <s v="000"/>
    <s v="330"/>
    <s v="20 "/>
    <s v="5400_145"/>
    <s v="Employee Benefits Employee Parking"/>
    <n v="96"/>
    <n v="0"/>
    <n v="96"/>
    <n v="0"/>
    <n v="56"/>
    <n v="40"/>
    <n v="0"/>
    <x v="88"/>
    <x v="14"/>
  </r>
  <r>
    <x v="1"/>
    <s v="-"/>
    <x v="88"/>
    <x v="0"/>
    <s v="38"/>
    <s v="000"/>
    <s v="330"/>
    <s v="20 "/>
    <s v="6500_112"/>
    <s v="Professional and Consultant Services Audits"/>
    <n v="2000"/>
    <n v="0"/>
    <n v="2000"/>
    <n v="0"/>
    <n v="0"/>
    <n v="2000"/>
    <n v="0"/>
    <x v="88"/>
    <x v="14"/>
  </r>
  <r>
    <x v="1"/>
    <s v="-"/>
    <x v="88"/>
    <x v="0"/>
    <s v="38"/>
    <s v="000"/>
    <s v="330"/>
    <s v="20 "/>
    <s v="6500_118"/>
    <s v="Professional and Consultant Services Contractual Services"/>
    <n v="50000"/>
    <n v="0"/>
    <n v="50000"/>
    <n v="0"/>
    <n v="0"/>
    <n v="50000"/>
    <n v="0"/>
    <x v="88"/>
    <x v="14"/>
  </r>
  <r>
    <x v="1"/>
    <s v="-"/>
    <x v="89"/>
    <x v="0"/>
    <s v="38"/>
    <s v="000"/>
    <s v="340"/>
    <s v=""/>
    <s v="6500_118"/>
    <s v="Professional and Consultant Services Contractual Services"/>
    <n v="0"/>
    <n v="0"/>
    <n v="0"/>
    <n v="0"/>
    <n v="0"/>
    <n v="0"/>
    <n v="0"/>
    <x v="89"/>
    <x v="14"/>
  </r>
  <r>
    <x v="0"/>
    <s v="-"/>
    <x v="110"/>
    <x v="1"/>
    <s v="00"/>
    <s v="000"/>
    <s v="000"/>
    <s v=""/>
    <s v="4259_101"/>
    <s v="Development Fees City Place"/>
    <n v="0"/>
    <n v="0"/>
    <n v="0"/>
    <n v="0"/>
    <n v="100000"/>
    <n v="-100000"/>
    <n v="0"/>
    <x v="110"/>
    <x v="17"/>
  </r>
  <r>
    <x v="0"/>
    <s v="-"/>
    <x v="110"/>
    <x v="1"/>
    <s v="00"/>
    <s v="000"/>
    <s v="000"/>
    <s v=""/>
    <n v="4720"/>
    <s v="Use of Fund Balance"/>
    <n v="0"/>
    <n v="18000"/>
    <n v="18000"/>
    <n v="0"/>
    <n v="0"/>
    <n v="18000"/>
    <n v="0"/>
    <x v="110"/>
    <x v="17"/>
  </r>
  <r>
    <x v="0"/>
    <s v="-"/>
    <x v="111"/>
    <x v="1"/>
    <s v="04"/>
    <s v="000"/>
    <s v=""/>
    <s v=""/>
    <n v="4200"/>
    <s v="Preservation Restoration"/>
    <n v="20000"/>
    <n v="0"/>
    <n v="20000"/>
    <n v="0"/>
    <n v="16229.5"/>
    <n v="3770.5"/>
    <n v="1462.4"/>
    <x v="111"/>
    <x v="18"/>
  </r>
  <r>
    <x v="0"/>
    <s v="-"/>
    <x v="112"/>
    <x v="1"/>
    <s v="07"/>
    <s v="000"/>
    <s v=""/>
    <s v=""/>
    <s v="4875_160"/>
    <s v="Grant  Act 60 Maintenance"/>
    <n v="0"/>
    <n v="0"/>
    <n v="0"/>
    <n v="0"/>
    <n v="90000"/>
    <n v="-90000"/>
    <n v="0"/>
    <x v="112"/>
    <x v="19"/>
  </r>
  <r>
    <x v="0"/>
    <s v="-"/>
    <x v="112"/>
    <x v="1"/>
    <s v="07"/>
    <s v="000"/>
    <s v=""/>
    <s v=""/>
    <s v="4990_115"/>
    <s v="Interfund Transfer Proceeds Reserve"/>
    <n v="0"/>
    <n v="0"/>
    <n v="0"/>
    <n v="0"/>
    <n v="0"/>
    <n v="0"/>
    <n v="0"/>
    <x v="112"/>
    <x v="19"/>
  </r>
  <r>
    <x v="0"/>
    <s v="-"/>
    <x v="113"/>
    <x v="1"/>
    <s v="15"/>
    <s v="000"/>
    <s v=""/>
    <s v=""/>
    <n v="4435"/>
    <s v=" Alarm Replacement Surcharge"/>
    <n v="0"/>
    <n v="0"/>
    <n v="0"/>
    <n v="0"/>
    <n v="34176.42"/>
    <n v="-34176.42"/>
    <n v="100.04"/>
    <x v="113"/>
    <x v="20"/>
  </r>
  <r>
    <x v="0"/>
    <s v="-"/>
    <x v="114"/>
    <x v="1"/>
    <s v="17"/>
    <s v="000"/>
    <s v="100"/>
    <s v=""/>
    <s v="4880_100"/>
    <s v="Federal Grants Equitable - Justice"/>
    <n v="0"/>
    <n v="0"/>
    <n v="0"/>
    <n v="0"/>
    <n v="54581.79"/>
    <n v="-54581.79"/>
    <n v="13857.05"/>
    <x v="114"/>
    <x v="21"/>
  </r>
  <r>
    <x v="0"/>
    <s v="-"/>
    <x v="115"/>
    <x v="1"/>
    <s v="19"/>
    <s v="103"/>
    <s v=""/>
    <s v=""/>
    <n v="4436"/>
    <s v="Fuel Surcharge"/>
    <n v="0"/>
    <n v="0"/>
    <n v="0"/>
    <n v="0"/>
    <n v="1040.56"/>
    <n v="-1040.56"/>
    <n v="86.99"/>
    <x v="115"/>
    <x v="22"/>
  </r>
  <r>
    <x v="0"/>
    <s v="-"/>
    <x v="116"/>
    <x v="1"/>
    <s v="21"/>
    <s v="000"/>
    <s v=""/>
    <s v=""/>
    <s v="4950_105"/>
    <s v="Donations Restricted"/>
    <n v="0"/>
    <n v="200"/>
    <n v="200"/>
    <n v="0"/>
    <n v="200"/>
    <n v="0"/>
    <n v="0"/>
    <x v="116"/>
    <x v="23"/>
  </r>
  <r>
    <x v="0"/>
    <s v="-"/>
    <x v="117"/>
    <x v="1"/>
    <s v="38"/>
    <s v="000"/>
    <s v=""/>
    <s v=""/>
    <s v="4925_115"/>
    <s v="Proceeds  Debt &amp; Lease"/>
    <n v="0"/>
    <n v="0"/>
    <n v="0"/>
    <n v="0"/>
    <n v="0"/>
    <n v="0"/>
    <n v="0"/>
    <x v="117"/>
    <x v="24"/>
  </r>
  <r>
    <x v="1"/>
    <s v="-"/>
    <x v="110"/>
    <x v="1"/>
    <s v="00"/>
    <s v="000"/>
    <s v="000"/>
    <s v=""/>
    <n v="6248"/>
    <s v="Community Support"/>
    <n v="0"/>
    <n v="18000"/>
    <n v="18000"/>
    <n v="0"/>
    <n v="18000"/>
    <n v="0"/>
    <n v="0"/>
    <x v="110"/>
    <x v="17"/>
  </r>
  <r>
    <x v="1"/>
    <s v="-"/>
    <x v="110"/>
    <x v="1"/>
    <s v="00"/>
    <s v="000"/>
    <s v="000"/>
    <s v=""/>
    <s v="6500_118"/>
    <s v="Professional and Consultant Services Contractual Services"/>
    <n v="0"/>
    <n v="0"/>
    <n v="0"/>
    <n v="0"/>
    <n v="258817.86"/>
    <n v="-258817.86"/>
    <n v="0"/>
    <x v="110"/>
    <x v="17"/>
  </r>
  <r>
    <x v="1"/>
    <s v="-"/>
    <x v="110"/>
    <x v="1"/>
    <s v="00"/>
    <s v="000"/>
    <s v="000"/>
    <s v=""/>
    <s v="7900_101"/>
    <s v="Interfund Transfer To General Fund"/>
    <n v="0"/>
    <n v="0"/>
    <n v="0"/>
    <n v="0"/>
    <n v="0"/>
    <n v="0"/>
    <n v="0"/>
    <x v="110"/>
    <x v="17"/>
  </r>
  <r>
    <x v="1"/>
    <s v="-"/>
    <x v="118"/>
    <x v="1"/>
    <s v="00"/>
    <s v="000"/>
    <s v="371"/>
    <s v=""/>
    <n v="6282"/>
    <s v="Early Learning Initiative"/>
    <n v="0"/>
    <n v="0"/>
    <n v="0"/>
    <n v="0"/>
    <n v="0"/>
    <n v="0"/>
    <n v="0"/>
    <x v="118"/>
    <x v="17"/>
  </r>
  <r>
    <x v="1"/>
    <s v="-"/>
    <x v="118"/>
    <x v="1"/>
    <s v="00"/>
    <s v="000"/>
    <s v="371"/>
    <s v=""/>
    <n v="7702"/>
    <s v="Program Delivery - Other"/>
    <n v="0"/>
    <n v="0"/>
    <n v="0"/>
    <n v="0"/>
    <n v="324170.49"/>
    <n v="-324170.49"/>
    <n v="0"/>
    <x v="118"/>
    <x v="17"/>
  </r>
  <r>
    <x v="1"/>
    <s v="-"/>
    <x v="119"/>
    <x v="1"/>
    <s v="00"/>
    <s v="000"/>
    <s v="399"/>
    <s v=""/>
    <s v="6500_118"/>
    <s v="Professional and Consultant Services Contractual Services"/>
    <n v="0"/>
    <n v="0"/>
    <n v="0"/>
    <n v="14408"/>
    <n v="63162"/>
    <n v="-77570"/>
    <n v="6011"/>
    <x v="119"/>
    <x v="17"/>
  </r>
  <r>
    <x v="1"/>
    <s v="-"/>
    <x v="120"/>
    <x v="1"/>
    <s v="00"/>
    <s v="700"/>
    <s v=""/>
    <s v=""/>
    <s v="7900_700"/>
    <s v="Interfund Transfer to Capital Project"/>
    <n v="0"/>
    <n v="0"/>
    <n v="0"/>
    <n v="0"/>
    <n v="0"/>
    <n v="0"/>
    <n v="0"/>
    <x v="120"/>
    <x v="17"/>
  </r>
  <r>
    <x v="1"/>
    <s v="-"/>
    <x v="112"/>
    <x v="1"/>
    <s v="07"/>
    <s v="000"/>
    <s v=""/>
    <s v=""/>
    <n v="6315"/>
    <s v="Reappraisal Reserves"/>
    <n v="0"/>
    <n v="0"/>
    <n v="0"/>
    <n v="0"/>
    <n v="22934.74"/>
    <n v="-22934.74"/>
    <n v="0"/>
    <x v="112"/>
    <x v="19"/>
  </r>
  <r>
    <x v="1"/>
    <s v="-"/>
    <x v="114"/>
    <x v="1"/>
    <s v="17"/>
    <s v="000"/>
    <s v="100"/>
    <s v=""/>
    <n v="6010"/>
    <s v="Computer Equipment"/>
    <n v="0"/>
    <n v="0"/>
    <n v="0"/>
    <n v="0"/>
    <n v="95728.85"/>
    <n v="-95728.85"/>
    <n v="0"/>
    <x v="114"/>
    <x v="21"/>
  </r>
  <r>
    <x v="1"/>
    <s v="-"/>
    <x v="114"/>
    <x v="1"/>
    <s v="17"/>
    <s v="000"/>
    <s v="100"/>
    <s v=""/>
    <n v="6015"/>
    <s v="Computer Software"/>
    <n v="0"/>
    <n v="0"/>
    <n v="0"/>
    <n v="0"/>
    <n v="11540.54"/>
    <n v="-11540.54"/>
    <n v="0"/>
    <x v="114"/>
    <x v="21"/>
  </r>
  <r>
    <x v="1"/>
    <s v="-"/>
    <x v="114"/>
    <x v="1"/>
    <s v="17"/>
    <s v="000"/>
    <s v="100"/>
    <s v=""/>
    <n v="6017"/>
    <s v="Computer Licensing and Maint."/>
    <n v="0"/>
    <n v="0"/>
    <n v="0"/>
    <n v="0"/>
    <n v="4120"/>
    <n v="-4120"/>
    <n v="0"/>
    <x v="114"/>
    <x v="21"/>
  </r>
  <r>
    <x v="1"/>
    <s v="-"/>
    <x v="114"/>
    <x v="1"/>
    <s v="17"/>
    <s v="000"/>
    <s v="100"/>
    <s v=""/>
    <n v="6211"/>
    <s v="Specialized Equipment"/>
    <n v="0"/>
    <n v="0"/>
    <n v="0"/>
    <n v="0"/>
    <n v="64995.1"/>
    <n v="-64995.1"/>
    <n v="9865.98"/>
    <x v="114"/>
    <x v="21"/>
  </r>
  <r>
    <x v="1"/>
    <s v="-"/>
    <x v="114"/>
    <x v="1"/>
    <s v="17"/>
    <s v="000"/>
    <s v="100"/>
    <s v=""/>
    <s v="6500_118"/>
    <s v="Professional and Consultant Services Contractual Services"/>
    <n v="0"/>
    <n v="0"/>
    <n v="0"/>
    <n v="0"/>
    <n v="3561.9"/>
    <n v="-3561.9"/>
    <n v="0"/>
    <x v="114"/>
    <x v="21"/>
  </r>
  <r>
    <x v="1"/>
    <s v="-"/>
    <x v="114"/>
    <x v="1"/>
    <s v="17"/>
    <s v="000"/>
    <s v="100"/>
    <s v=""/>
    <s v="6500_120"/>
    <s v="Professional and Consultant Services Information Technology"/>
    <n v="0"/>
    <n v="0"/>
    <n v="0"/>
    <n v="0"/>
    <n v="4410"/>
    <n v="-4410"/>
    <n v="0"/>
    <x v="114"/>
    <x v="21"/>
  </r>
  <r>
    <x v="1"/>
    <s v="-"/>
    <x v="114"/>
    <x v="1"/>
    <s v="17"/>
    <s v="000"/>
    <s v="100"/>
    <s v=""/>
    <s v="6700_105"/>
    <s v="Travel &amp; Training Special Training"/>
    <n v="0"/>
    <n v="0"/>
    <n v="0"/>
    <n v="0"/>
    <n v="2720"/>
    <n v="-2720"/>
    <n v="0"/>
    <x v="114"/>
    <x v="21"/>
  </r>
  <r>
    <x v="1"/>
    <s v="-"/>
    <x v="114"/>
    <x v="1"/>
    <s v="17"/>
    <s v="000"/>
    <s v="100"/>
    <s v=""/>
    <s v="6700_110"/>
    <s v="Travel &amp; Training Travel Expense"/>
    <n v="0"/>
    <n v="0"/>
    <n v="0"/>
    <n v="0"/>
    <n v="8909.4599999999991"/>
    <n v="-8909.4599999999991"/>
    <n v="1202.44"/>
    <x v="114"/>
    <x v="21"/>
  </r>
  <r>
    <x v="1"/>
    <s v="-"/>
    <x v="114"/>
    <x v="1"/>
    <s v="17"/>
    <s v="000"/>
    <s v="100"/>
    <s v=""/>
    <s v="9500_155"/>
    <s v="Capital Outlay Vehicle Equipment"/>
    <n v="0"/>
    <n v="0"/>
    <n v="0"/>
    <n v="0"/>
    <n v="0"/>
    <n v="0"/>
    <n v="0"/>
    <x v="114"/>
    <x v="21"/>
  </r>
  <r>
    <x v="1"/>
    <s v="-"/>
    <x v="121"/>
    <x v="1"/>
    <s v="19"/>
    <s v="700"/>
    <s v=""/>
    <s v=""/>
    <s v="7900_700"/>
    <s v="Interfund Transfer to Capital Project"/>
    <n v="0"/>
    <n v="0"/>
    <n v="0"/>
    <n v="0"/>
    <n v="0"/>
    <n v="0"/>
    <n v="0"/>
    <x v="121"/>
    <x v="22"/>
  </r>
  <r>
    <x v="1"/>
    <s v="-"/>
    <x v="116"/>
    <x v="1"/>
    <s v="21"/>
    <s v="000"/>
    <s v=""/>
    <s v=""/>
    <n v="6204"/>
    <s v="Books"/>
    <n v="0"/>
    <n v="200"/>
    <n v="200"/>
    <n v="0"/>
    <n v="0"/>
    <n v="200"/>
    <n v="0"/>
    <x v="116"/>
    <x v="23"/>
  </r>
  <r>
    <x v="1"/>
    <s v="-"/>
    <x v="116"/>
    <x v="1"/>
    <s v="21"/>
    <s v="000"/>
    <s v=""/>
    <s v=""/>
    <n v="6208"/>
    <s v="Special Supplies"/>
    <n v="0"/>
    <n v="0"/>
    <n v="0"/>
    <n v="0"/>
    <n v="0"/>
    <n v="0"/>
    <n v="0"/>
    <x v="116"/>
    <x v="23"/>
  </r>
  <r>
    <x v="1"/>
    <s v="-"/>
    <x v="116"/>
    <x v="1"/>
    <s v="21"/>
    <s v="000"/>
    <s v=""/>
    <s v=""/>
    <s v="6500_118"/>
    <s v="Professional and Consultant Services Contractual Services"/>
    <n v="0"/>
    <n v="0"/>
    <n v="0"/>
    <n v="0"/>
    <n v="0"/>
    <n v="0"/>
    <n v="0"/>
    <x v="116"/>
    <x v="23"/>
  </r>
  <r>
    <x v="1"/>
    <s v="-"/>
    <x v="122"/>
    <x v="1"/>
    <s v="38"/>
    <s v="000"/>
    <s v="153"/>
    <s v=""/>
    <n v="7702"/>
    <s v="Program Delivery - Other"/>
    <n v="0"/>
    <n v="0"/>
    <n v="0"/>
    <n v="0"/>
    <n v="333705.34000000003"/>
    <n v="-333705.34000000003"/>
    <n v="19176.11"/>
    <x v="122"/>
    <x v="24"/>
  </r>
  <r>
    <x v="1"/>
    <s v="-"/>
    <x v="123"/>
    <x v="1"/>
    <s v="38"/>
    <s v="000"/>
    <s v="340"/>
    <s v=""/>
    <s v="7900_101"/>
    <s v="Interfund Transfer To General Fund"/>
    <n v="0"/>
    <n v="0"/>
    <n v="0"/>
    <n v="0"/>
    <n v="0"/>
    <n v="0"/>
    <n v="0"/>
    <x v="123"/>
    <x v="24"/>
  </r>
  <r>
    <x v="1"/>
    <s v="-"/>
    <x v="124"/>
    <x v="1"/>
    <s v="43"/>
    <s v="000"/>
    <s v=""/>
    <s v=""/>
    <s v="6500_115"/>
    <s v="Professional and Consultant Services Legal/Arbitration"/>
    <n v="0"/>
    <n v="0"/>
    <n v="0"/>
    <n v="0"/>
    <n v="221417.97"/>
    <n v="-221417.97"/>
    <n v="48302.5"/>
    <x v="124"/>
    <x v="25"/>
  </r>
  <r>
    <x v="0"/>
    <s v="-"/>
    <x v="125"/>
    <x v="2"/>
    <s v="08"/>
    <s v="036"/>
    <s v=""/>
    <s v=""/>
    <n v="4535"/>
    <s v="Misc Rev "/>
    <n v="0"/>
    <n v="0"/>
    <n v="0"/>
    <n v="0"/>
    <n v="0"/>
    <n v="0"/>
    <n v="0"/>
    <x v="125"/>
    <x v="26"/>
  </r>
  <r>
    <x v="0"/>
    <s v="-"/>
    <x v="125"/>
    <x v="2"/>
    <s v="08"/>
    <s v="036"/>
    <s v=""/>
    <s v=""/>
    <n v="4700"/>
    <s v="Interest / Investment  Income "/>
    <n v="0"/>
    <n v="0"/>
    <n v="0"/>
    <n v="0"/>
    <n v="557396.91"/>
    <n v="-557396.91"/>
    <n v="0"/>
    <x v="125"/>
    <x v="26"/>
  </r>
  <r>
    <x v="0"/>
    <s v="-"/>
    <x v="125"/>
    <x v="2"/>
    <s v="08"/>
    <s v="036"/>
    <s v=""/>
    <s v=""/>
    <n v="4705"/>
    <s v="Unrealzed Gain/Loss-Invest"/>
    <n v="0"/>
    <n v="0"/>
    <n v="0"/>
    <n v="0"/>
    <n v="657969.18999999994"/>
    <n v="-657969.18999999994"/>
    <n v="-8358166.9699999997"/>
    <x v="125"/>
    <x v="26"/>
  </r>
  <r>
    <x v="0"/>
    <s v="-"/>
    <x v="125"/>
    <x v="2"/>
    <s v="08"/>
    <s v="036"/>
    <s v=""/>
    <s v=""/>
    <n v="4720"/>
    <s v="Use of Fund Balance"/>
    <n v="100000"/>
    <n v="0"/>
    <n v="100000"/>
    <n v="0"/>
    <n v="0"/>
    <n v="100000"/>
    <n v="0"/>
    <x v="125"/>
    <x v="26"/>
  </r>
  <r>
    <x v="0"/>
    <s v="-"/>
    <x v="125"/>
    <x v="2"/>
    <s v="08"/>
    <s v="036"/>
    <s v=""/>
    <s v=""/>
    <n v="4750"/>
    <s v="Gain/Loss On Asset"/>
    <n v="0"/>
    <n v="0"/>
    <n v="0"/>
    <n v="0"/>
    <n v="131451.92000000001"/>
    <n v="-131451.92000000001"/>
    <n v="0"/>
    <x v="125"/>
    <x v="26"/>
  </r>
  <r>
    <x v="0"/>
    <s v="-"/>
    <x v="125"/>
    <x v="2"/>
    <s v="08"/>
    <s v="036"/>
    <s v=""/>
    <s v=""/>
    <s v="4825_155"/>
    <s v="Interdepartmental Interest on Pooled Cash"/>
    <n v="0"/>
    <n v="0"/>
    <n v="0"/>
    <n v="0"/>
    <n v="79.63"/>
    <n v="-79.63"/>
    <n v="0"/>
    <x v="125"/>
    <x v="26"/>
  </r>
  <r>
    <x v="0"/>
    <s v="-"/>
    <x v="125"/>
    <x v="2"/>
    <s v="08"/>
    <s v="036"/>
    <s v=""/>
    <s v=""/>
    <s v="4900_100"/>
    <s v="Participant Charges Enterprise - Airport (B)"/>
    <n v="242079"/>
    <n v="0"/>
    <n v="242079"/>
    <n v="0"/>
    <n v="221903"/>
    <n v="20176"/>
    <n v="20173"/>
    <x v="125"/>
    <x v="26"/>
  </r>
  <r>
    <x v="0"/>
    <s v="-"/>
    <x v="125"/>
    <x v="2"/>
    <s v="08"/>
    <s v="036"/>
    <s v=""/>
    <s v=""/>
    <s v="4900_101"/>
    <s v="Participant Charges &quot;Other&quot; Dept. - Retire"/>
    <n v="5253"/>
    <n v="0"/>
    <n v="5253"/>
    <n v="0"/>
    <n v="8514"/>
    <n v="-3261"/>
    <n v="774"/>
    <x v="125"/>
    <x v="26"/>
  </r>
  <r>
    <x v="0"/>
    <s v="-"/>
    <x v="125"/>
    <x v="2"/>
    <s v="08"/>
    <s v="036"/>
    <s v=""/>
    <s v=""/>
    <s v="4900_103"/>
    <s v="Participant Charges Enterprise - Water Res. (B)"/>
    <n v="290641"/>
    <n v="0"/>
    <n v="290641"/>
    <n v="0"/>
    <n v="266420"/>
    <n v="24221"/>
    <n v="24220"/>
    <x v="125"/>
    <x v="26"/>
  </r>
  <r>
    <x v="0"/>
    <s v="-"/>
    <x v="125"/>
    <x v="2"/>
    <s v="08"/>
    <s v="036"/>
    <s v=""/>
    <s v=""/>
    <s v="4900_105"/>
    <s v="Participant Charges Special  Revenue  Retire (B)"/>
    <n v="0"/>
    <n v="0"/>
    <n v="0"/>
    <n v="0"/>
    <n v="110311.63"/>
    <n v="-110311.63"/>
    <n v="9553.65"/>
    <x v="125"/>
    <x v="26"/>
  </r>
  <r>
    <x v="0"/>
    <s v="-"/>
    <x v="125"/>
    <x v="2"/>
    <s v="08"/>
    <s v="036"/>
    <s v=""/>
    <s v=""/>
    <s v="4900_106"/>
    <s v="Participant Charges General Fund Fund B"/>
    <n v="1688083"/>
    <n v="0"/>
    <n v="1688083"/>
    <n v="0"/>
    <n v="1503326"/>
    <n v="184757"/>
    <n v="136666"/>
    <x v="125"/>
    <x v="26"/>
  </r>
  <r>
    <x v="0"/>
    <s v="-"/>
    <x v="125"/>
    <x v="2"/>
    <s v="08"/>
    <s v="036"/>
    <s v=""/>
    <s v=""/>
    <s v="4900_107"/>
    <s v="Participant Charges Enterprise - Burlington Tel. (B)"/>
    <n v="102024"/>
    <n v="0"/>
    <n v="102024"/>
    <n v="0"/>
    <n v="63284.13"/>
    <n v="38739.870000000003"/>
    <n v="0"/>
    <x v="125"/>
    <x v="26"/>
  </r>
  <r>
    <x v="0"/>
    <s v="-"/>
    <x v="125"/>
    <x v="2"/>
    <s v="08"/>
    <s v="036"/>
    <s v=""/>
    <s v=""/>
    <s v="4900_108"/>
    <s v="Participant Charges Retire - BED"/>
    <n v="1371003"/>
    <n v="0"/>
    <n v="1371003"/>
    <n v="0"/>
    <n v="1423485.74"/>
    <n v="-52482.74"/>
    <n v="68702.03"/>
    <x v="125"/>
    <x v="26"/>
  </r>
  <r>
    <x v="0"/>
    <s v="-"/>
    <x v="125"/>
    <x v="2"/>
    <s v="08"/>
    <s v="036"/>
    <s v=""/>
    <s v=""/>
    <s v="4900_109"/>
    <s v="Participant Charges School - Retire"/>
    <n v="1160493"/>
    <n v="0"/>
    <n v="1160493"/>
    <n v="0"/>
    <n v="870369.75"/>
    <n v="290123.25"/>
    <n v="0"/>
    <x v="125"/>
    <x v="26"/>
  </r>
  <r>
    <x v="0"/>
    <s v="-"/>
    <x v="125"/>
    <x v="2"/>
    <s v="08"/>
    <s v="036"/>
    <s v=""/>
    <s v=""/>
    <s v="4900_110"/>
    <s v="Participant Charges G.F. Fica "/>
    <n v="1175000"/>
    <n v="0"/>
    <n v="1175000"/>
    <n v="0"/>
    <n v="1281973.47"/>
    <n v="-106973.47"/>
    <n v="123345.14"/>
    <x v="125"/>
    <x v="26"/>
  </r>
  <r>
    <x v="0"/>
    <s v="-"/>
    <x v="125"/>
    <x v="2"/>
    <s v="08"/>
    <s v="036"/>
    <s v=""/>
    <s v=""/>
    <s v="4900_120"/>
    <s v="Participant Charges General Fund Retire (A)"/>
    <n v="4293885"/>
    <n v="0"/>
    <n v="4293885"/>
    <n v="0"/>
    <n v="3936064"/>
    <n v="357821"/>
    <n v="357824"/>
    <x v="125"/>
    <x v="26"/>
  </r>
  <r>
    <x v="0"/>
    <s v="-"/>
    <x v="125"/>
    <x v="2"/>
    <s v="08"/>
    <s v="036"/>
    <s v=""/>
    <s v=""/>
    <s v="4900_125"/>
    <s v="Participant Charges General Fund  - Health (A)"/>
    <n v="4026"/>
    <n v="0"/>
    <n v="4026"/>
    <n v="0"/>
    <n v="0"/>
    <n v="4026"/>
    <n v="0"/>
    <x v="125"/>
    <x v="26"/>
  </r>
  <r>
    <x v="0"/>
    <s v="-"/>
    <x v="125"/>
    <x v="2"/>
    <s v="08"/>
    <s v="036"/>
    <s v=""/>
    <s v=""/>
    <s v="4900_200"/>
    <s v="Participant Charges SR Traffic - Retire"/>
    <n v="127937"/>
    <n v="0"/>
    <n v="127937"/>
    <n v="0"/>
    <n v="117271"/>
    <n v="10666"/>
    <n v="10661"/>
    <x v="125"/>
    <x v="26"/>
  </r>
  <r>
    <x v="0"/>
    <s v="-"/>
    <x v="125"/>
    <x v="2"/>
    <s v="08"/>
    <s v="036"/>
    <s v=""/>
    <s v=""/>
    <s v="4900_201"/>
    <s v="Participant Charges SR CEDO - Retire"/>
    <n v="107786"/>
    <n v="0"/>
    <n v="107786"/>
    <n v="0"/>
    <n v="0"/>
    <n v="107786"/>
    <n v="0"/>
    <x v="125"/>
    <x v="26"/>
  </r>
  <r>
    <x v="0"/>
    <s v="-"/>
    <x v="125"/>
    <x v="2"/>
    <s v="08"/>
    <s v="036"/>
    <s v=""/>
    <s v=""/>
    <s v="4900_202"/>
    <s v="Participant Charges SR Marketplace - Retire"/>
    <n v="31499"/>
    <n v="0"/>
    <n v="31499"/>
    <n v="0"/>
    <n v="28875"/>
    <n v="2624"/>
    <n v="2625"/>
    <x v="125"/>
    <x v="26"/>
  </r>
  <r>
    <x v="0"/>
    <s v="-"/>
    <x v="125"/>
    <x v="2"/>
    <s v="08"/>
    <s v="036"/>
    <s v=""/>
    <s v=""/>
    <s v="4930_100"/>
    <s v="Employee  Contributions  Retirement (B)"/>
    <n v="916193"/>
    <n v="0"/>
    <n v="916193"/>
    <n v="0"/>
    <n v="734005.25"/>
    <n v="182187.75"/>
    <n v="69040.509999999995"/>
    <x v="125"/>
    <x v="26"/>
  </r>
  <r>
    <x v="0"/>
    <s v="-"/>
    <x v="125"/>
    <x v="2"/>
    <s v="08"/>
    <s v="036"/>
    <s v=""/>
    <s v=""/>
    <s v="4930_105"/>
    <s v="Employee  Contributions  Retirement (A)"/>
    <n v="1513723"/>
    <n v="0"/>
    <n v="1513723"/>
    <n v="0"/>
    <n v="1361689.04"/>
    <n v="152033.96"/>
    <n v="201675.4"/>
    <x v="125"/>
    <x v="26"/>
  </r>
  <r>
    <x v="0"/>
    <s v="-"/>
    <x v="125"/>
    <x v="2"/>
    <s v="08"/>
    <s v="036"/>
    <s v=""/>
    <s v=""/>
    <s v="4930_107"/>
    <s v="Employee  Contributions   Retirement Special Rev. Funds"/>
    <n v="338216"/>
    <n v="0"/>
    <n v="338216"/>
    <n v="0"/>
    <n v="332046.61"/>
    <n v="6169.39"/>
    <n v="28115.279999999999"/>
    <x v="125"/>
    <x v="26"/>
  </r>
  <r>
    <x v="0"/>
    <s v="-"/>
    <x v="125"/>
    <x v="2"/>
    <s v="08"/>
    <s v="036"/>
    <s v=""/>
    <s v=""/>
    <s v="4930_108"/>
    <s v="Employee  Contributions  Retirement BED"/>
    <n v="362720"/>
    <n v="0"/>
    <n v="362720"/>
    <n v="0"/>
    <n v="432660.56"/>
    <n v="-69940.56"/>
    <n v="42895.76"/>
    <x v="125"/>
    <x v="26"/>
  </r>
  <r>
    <x v="0"/>
    <s v="-"/>
    <x v="125"/>
    <x v="2"/>
    <s v="08"/>
    <s v="036"/>
    <s v=""/>
    <s v=""/>
    <s v="4930_109"/>
    <s v="Employee  Contributions  Retirement School"/>
    <n v="346436"/>
    <n v="0"/>
    <n v="346436"/>
    <n v="0"/>
    <n v="442297.09"/>
    <n v="-95861.09"/>
    <n v="39961.620000000003"/>
    <x v="125"/>
    <x v="26"/>
  </r>
  <r>
    <x v="0"/>
    <s v="-"/>
    <x v="125"/>
    <x v="2"/>
    <s v="08"/>
    <s v="036"/>
    <s v=""/>
    <s v=""/>
    <s v="4930_212"/>
    <s v="Employee  Contributions  Retire - Ent. Telecom "/>
    <n v="68926"/>
    <n v="0"/>
    <n v="68926"/>
    <n v="0"/>
    <n v="0"/>
    <n v="68926"/>
    <n v="0"/>
    <x v="125"/>
    <x v="26"/>
  </r>
  <r>
    <x v="1"/>
    <s v="-"/>
    <x v="126"/>
    <x v="2"/>
    <s v="08"/>
    <s v="000"/>
    <s v=""/>
    <s v=""/>
    <s v="5000_100"/>
    <s v="Salaries and Wages Regular, Full Time"/>
    <n v="44434"/>
    <n v="440"/>
    <n v="44874"/>
    <n v="0"/>
    <n v="7524.34"/>
    <n v="37349.660000000003"/>
    <n v="174.43"/>
    <x v="126"/>
    <x v="26"/>
  </r>
  <r>
    <x v="1"/>
    <s v="-"/>
    <x v="126"/>
    <x v="2"/>
    <s v="08"/>
    <s v="000"/>
    <s v=""/>
    <s v=""/>
    <s v="5000_115"/>
    <s v="Salaries and Wages Seasonal/Temporary"/>
    <n v="3000"/>
    <n v="0"/>
    <n v="3000"/>
    <n v="9757.64"/>
    <n v="17742.36"/>
    <n v="-24500"/>
    <n v="4252.5"/>
    <x v="126"/>
    <x v="26"/>
  </r>
  <r>
    <x v="1"/>
    <s v="-"/>
    <x v="126"/>
    <x v="2"/>
    <s v="08"/>
    <s v="000"/>
    <s v=""/>
    <s v=""/>
    <s v="5200_115"/>
    <s v="Other Personal Service Other Compensation"/>
    <n v="0"/>
    <n v="0"/>
    <n v="0"/>
    <n v="0"/>
    <n v="45"/>
    <n v="-45"/>
    <n v="0"/>
    <x v="126"/>
    <x v="26"/>
  </r>
  <r>
    <x v="1"/>
    <s v="-"/>
    <x v="126"/>
    <x v="2"/>
    <s v="08"/>
    <s v="000"/>
    <s v=""/>
    <s v=""/>
    <s v="5200_130"/>
    <s v="Other Personal Service Allowance Taxable"/>
    <n v="0"/>
    <n v="0"/>
    <n v="0"/>
    <n v="0"/>
    <n v="54.81"/>
    <n v="-54.81"/>
    <n v="0"/>
    <x v="126"/>
    <x v="26"/>
  </r>
  <r>
    <x v="1"/>
    <s v="-"/>
    <x v="126"/>
    <x v="2"/>
    <s v="08"/>
    <s v="000"/>
    <s v=""/>
    <s v=""/>
    <s v="5400_100"/>
    <s v="Employee Benefits FICA"/>
    <n v="3733"/>
    <n v="37"/>
    <n v="3770"/>
    <n v="0"/>
    <n v="581.65"/>
    <n v="3188.35"/>
    <n v="13.35"/>
    <x v="126"/>
    <x v="26"/>
  </r>
  <r>
    <x v="1"/>
    <s v="-"/>
    <x v="126"/>
    <x v="2"/>
    <s v="08"/>
    <s v="000"/>
    <s v=""/>
    <s v=""/>
    <s v="5400_115"/>
    <s v="Employee Benefits Retirement B"/>
    <n v="5253"/>
    <n v="0"/>
    <n v="5253"/>
    <n v="0"/>
    <n v="4818"/>
    <n v="435"/>
    <n v="438"/>
    <x v="126"/>
    <x v="26"/>
  </r>
  <r>
    <x v="1"/>
    <s v="-"/>
    <x v="126"/>
    <x v="2"/>
    <s v="08"/>
    <s v="000"/>
    <s v=""/>
    <s v=""/>
    <s v="5400_120"/>
    <s v="Employee Benefits Workers Compensation"/>
    <n v="698"/>
    <n v="0"/>
    <n v="698"/>
    <n v="0"/>
    <n v="616"/>
    <n v="82"/>
    <n v="56"/>
    <x v="126"/>
    <x v="26"/>
  </r>
  <r>
    <x v="1"/>
    <s v="-"/>
    <x v="126"/>
    <x v="2"/>
    <s v="08"/>
    <s v="000"/>
    <s v=""/>
    <s v=""/>
    <s v="5400_125"/>
    <s v="Employee Benefits Health Insurance"/>
    <n v="10295"/>
    <n v="0"/>
    <n v="10295"/>
    <n v="0"/>
    <n v="9438"/>
    <n v="857"/>
    <n v="858"/>
    <x v="126"/>
    <x v="26"/>
  </r>
  <r>
    <x v="1"/>
    <s v="-"/>
    <x v="126"/>
    <x v="2"/>
    <s v="08"/>
    <s v="000"/>
    <s v=""/>
    <s v=""/>
    <s v="5400_130"/>
    <s v="Employee Benefits Dental Insurance"/>
    <n v="688"/>
    <n v="0"/>
    <n v="688"/>
    <n v="0"/>
    <n v="627"/>
    <n v="61"/>
    <n v="57"/>
    <x v="126"/>
    <x v="26"/>
  </r>
  <r>
    <x v="1"/>
    <s v="-"/>
    <x v="126"/>
    <x v="2"/>
    <s v="08"/>
    <s v="000"/>
    <s v=""/>
    <s v=""/>
    <s v="5400_135"/>
    <s v="Employee Benefits Life Insurance"/>
    <n v="71"/>
    <n v="0"/>
    <n v="71"/>
    <n v="0"/>
    <n v="66"/>
    <n v="5"/>
    <n v="6"/>
    <x v="126"/>
    <x v="26"/>
  </r>
  <r>
    <x v="1"/>
    <s v="-"/>
    <x v="126"/>
    <x v="2"/>
    <s v="08"/>
    <s v="000"/>
    <s v=""/>
    <s v=""/>
    <s v="5400_140"/>
    <s v="Employee Benefits Accrued Vac/Sick/Comp"/>
    <n v="0"/>
    <n v="0"/>
    <n v="0"/>
    <n v="0"/>
    <n v="0"/>
    <n v="0"/>
    <n v="0"/>
    <x v="126"/>
    <x v="26"/>
  </r>
  <r>
    <x v="1"/>
    <s v="-"/>
    <x v="126"/>
    <x v="2"/>
    <s v="08"/>
    <s v="000"/>
    <s v=""/>
    <s v=""/>
    <n v="6000"/>
    <s v="Office Supplies"/>
    <n v="1000"/>
    <n v="0"/>
    <n v="1000"/>
    <n v="588.08000000000004"/>
    <n v="290"/>
    <n v="121.92"/>
    <n v="0"/>
    <x v="126"/>
    <x v="26"/>
  </r>
  <r>
    <x v="1"/>
    <s v="-"/>
    <x v="126"/>
    <x v="2"/>
    <s v="08"/>
    <s v="000"/>
    <s v=""/>
    <s v=""/>
    <n v="6005"/>
    <s v="Postage"/>
    <n v="4500"/>
    <n v="0"/>
    <n v="4500"/>
    <n v="0"/>
    <n v="3434.07"/>
    <n v="1065.93"/>
    <n v="384.1"/>
    <x v="126"/>
    <x v="26"/>
  </r>
  <r>
    <x v="1"/>
    <s v="-"/>
    <x v="126"/>
    <x v="2"/>
    <s v="08"/>
    <s v="000"/>
    <s v=""/>
    <s v=""/>
    <n v="6010"/>
    <s v="Computer Equipment"/>
    <n v="400"/>
    <n v="0"/>
    <n v="400"/>
    <n v="0"/>
    <n v="0"/>
    <n v="400"/>
    <n v="0"/>
    <x v="126"/>
    <x v="26"/>
  </r>
  <r>
    <x v="1"/>
    <s v="-"/>
    <x v="126"/>
    <x v="2"/>
    <s v="08"/>
    <s v="000"/>
    <s v=""/>
    <s v=""/>
    <n v="6020"/>
    <s v="Office Equipment"/>
    <n v="400"/>
    <n v="0"/>
    <n v="400"/>
    <n v="0"/>
    <n v="0"/>
    <n v="400"/>
    <n v="0"/>
    <x v="126"/>
    <x v="26"/>
  </r>
  <r>
    <x v="1"/>
    <s v="-"/>
    <x v="126"/>
    <x v="2"/>
    <s v="08"/>
    <s v="000"/>
    <s v=""/>
    <s v=""/>
    <n v="6200"/>
    <s v="Medical Fees And Supplies"/>
    <n v="500"/>
    <n v="0"/>
    <n v="500"/>
    <n v="0"/>
    <n v="700"/>
    <n v="-200"/>
    <n v="0"/>
    <x v="126"/>
    <x v="26"/>
  </r>
  <r>
    <x v="1"/>
    <s v="-"/>
    <x v="126"/>
    <x v="2"/>
    <s v="08"/>
    <s v="000"/>
    <s v=""/>
    <s v=""/>
    <n v="6202"/>
    <s v="Printing/Copying/Paper Mgt"/>
    <n v="1000"/>
    <n v="0"/>
    <n v="1000"/>
    <n v="0"/>
    <n v="90"/>
    <n v="910"/>
    <n v="0"/>
    <x v="126"/>
    <x v="26"/>
  </r>
  <r>
    <x v="1"/>
    <s v="-"/>
    <x v="126"/>
    <x v="2"/>
    <s v="08"/>
    <s v="000"/>
    <s v=""/>
    <s v=""/>
    <n v="6203"/>
    <s v="Dues/Subscriptions"/>
    <n v="250"/>
    <n v="0"/>
    <n v="250"/>
    <n v="0"/>
    <n v="0"/>
    <n v="250"/>
    <n v="0"/>
    <x v="126"/>
    <x v="26"/>
  </r>
  <r>
    <x v="1"/>
    <s v="-"/>
    <x v="126"/>
    <x v="2"/>
    <s v="08"/>
    <s v="000"/>
    <s v=""/>
    <s v=""/>
    <n v="6350"/>
    <s v="Legal Notice &amp; Advertising"/>
    <n v="0"/>
    <n v="0"/>
    <n v="0"/>
    <n v="0"/>
    <n v="459"/>
    <n v="-459"/>
    <n v="0"/>
    <x v="126"/>
    <x v="26"/>
  </r>
  <r>
    <x v="1"/>
    <s v="-"/>
    <x v="126"/>
    <x v="2"/>
    <s v="08"/>
    <s v="000"/>
    <s v=""/>
    <s v=""/>
    <s v="6400_125"/>
    <s v="Utilities Telecommunications"/>
    <n v="500"/>
    <n v="0"/>
    <n v="500"/>
    <n v="0"/>
    <n v="0"/>
    <n v="500"/>
    <n v="0"/>
    <x v="126"/>
    <x v="26"/>
  </r>
  <r>
    <x v="1"/>
    <s v="-"/>
    <x v="126"/>
    <x v="2"/>
    <s v="08"/>
    <s v="000"/>
    <s v=""/>
    <s v=""/>
    <s v="6400_127"/>
    <s v="Utilities Cellular Communications"/>
    <n v="0"/>
    <n v="0"/>
    <n v="0"/>
    <n v="0"/>
    <n v="448.51"/>
    <n v="-448.51"/>
    <n v="0"/>
    <x v="126"/>
    <x v="26"/>
  </r>
  <r>
    <x v="1"/>
    <s v="-"/>
    <x v="126"/>
    <x v="2"/>
    <s v="08"/>
    <s v="000"/>
    <s v=""/>
    <s v=""/>
    <s v="6500_100"/>
    <s v="Professional and Consultant Services Actuaries "/>
    <n v="125000"/>
    <n v="0"/>
    <n v="125000"/>
    <n v="0"/>
    <n v="54388.25"/>
    <n v="70611.75"/>
    <n v="0"/>
    <x v="126"/>
    <x v="26"/>
  </r>
  <r>
    <x v="1"/>
    <s v="-"/>
    <x v="126"/>
    <x v="2"/>
    <s v="08"/>
    <s v="000"/>
    <s v=""/>
    <s v=""/>
    <s v="6500_112"/>
    <s v="Professional and Consultant Services Audits"/>
    <n v="20000"/>
    <n v="0"/>
    <n v="20000"/>
    <n v="0"/>
    <n v="28000"/>
    <n v="-8000"/>
    <n v="0"/>
    <x v="126"/>
    <x v="26"/>
  </r>
  <r>
    <x v="1"/>
    <s v="-"/>
    <x v="126"/>
    <x v="2"/>
    <s v="08"/>
    <s v="000"/>
    <s v=""/>
    <s v=""/>
    <s v="6500_118"/>
    <s v="Professional and Consultant Services Contractual Services"/>
    <n v="65000"/>
    <n v="0"/>
    <n v="65000"/>
    <n v="0"/>
    <n v="77796"/>
    <n v="-12796"/>
    <n v="0"/>
    <x v="126"/>
    <x v="26"/>
  </r>
  <r>
    <x v="1"/>
    <s v="-"/>
    <x v="126"/>
    <x v="2"/>
    <s v="08"/>
    <s v="000"/>
    <s v=""/>
    <s v=""/>
    <s v="6700_100"/>
    <s v="Travel &amp; Training Education"/>
    <n v="15000"/>
    <n v="0"/>
    <n v="15000"/>
    <n v="0"/>
    <n v="0"/>
    <n v="15000"/>
    <n v="0"/>
    <x v="126"/>
    <x v="26"/>
  </r>
  <r>
    <x v="1"/>
    <s v="-"/>
    <x v="126"/>
    <x v="2"/>
    <s v="08"/>
    <s v="000"/>
    <s v=""/>
    <s v=""/>
    <s v="6700_110"/>
    <s v="Travel &amp; Training Travel Expense"/>
    <n v="5000"/>
    <n v="0"/>
    <n v="5000"/>
    <n v="0"/>
    <n v="0"/>
    <n v="5000"/>
    <n v="0"/>
    <x v="126"/>
    <x v="26"/>
  </r>
  <r>
    <x v="1"/>
    <s v="-"/>
    <x v="126"/>
    <x v="2"/>
    <s v="08"/>
    <s v="000"/>
    <s v=""/>
    <s v=""/>
    <n v="7010"/>
    <s v="Depreciation Expense"/>
    <n v="0"/>
    <n v="0"/>
    <n v="0"/>
    <n v="0"/>
    <n v="0"/>
    <n v="0"/>
    <n v="0"/>
    <x v="126"/>
    <x v="26"/>
  </r>
  <r>
    <x v="1"/>
    <s v="-"/>
    <x v="126"/>
    <x v="2"/>
    <s v="08"/>
    <s v="000"/>
    <s v=""/>
    <s v=""/>
    <s v="7200_115"/>
    <s v="Capital Leases Equipment"/>
    <n v="0"/>
    <n v="0"/>
    <n v="0"/>
    <n v="0"/>
    <n v="68611.34"/>
    <n v="-68611.34"/>
    <n v="0"/>
    <x v="126"/>
    <x v="26"/>
  </r>
  <r>
    <x v="1"/>
    <s v="-"/>
    <x v="126"/>
    <x v="2"/>
    <s v="08"/>
    <s v="000"/>
    <s v=""/>
    <s v=""/>
    <s v="7230_105"/>
    <s v="Insurance General"/>
    <n v="1765"/>
    <n v="0"/>
    <n v="1765"/>
    <n v="0"/>
    <n v="1309"/>
    <n v="456"/>
    <n v="119"/>
    <x v="126"/>
    <x v="26"/>
  </r>
  <r>
    <x v="1"/>
    <s v="-"/>
    <x v="126"/>
    <x v="2"/>
    <s v="08"/>
    <s v="000"/>
    <s v=""/>
    <s v=""/>
    <s v="7230_115"/>
    <s v="Insurance Claims and Expenses"/>
    <n v="862"/>
    <n v="0"/>
    <n v="862"/>
    <n v="0"/>
    <n v="792"/>
    <n v="70"/>
    <n v="72"/>
    <x v="126"/>
    <x v="26"/>
  </r>
  <r>
    <x v="1"/>
    <s v="-"/>
    <x v="126"/>
    <x v="2"/>
    <s v="08"/>
    <s v="000"/>
    <s v=""/>
    <s v=""/>
    <n v="7250"/>
    <s v="Capital Lease Interest"/>
    <n v="1900"/>
    <n v="0"/>
    <n v="1900"/>
    <n v="0"/>
    <n v="9923.1200000000008"/>
    <n v="-8023.12"/>
    <n v="0"/>
    <x v="126"/>
    <x v="26"/>
  </r>
  <r>
    <x v="1"/>
    <s v="-"/>
    <x v="126"/>
    <x v="2"/>
    <s v="08"/>
    <s v="000"/>
    <s v=""/>
    <s v=""/>
    <n v="8015"/>
    <s v="Indirect Fees"/>
    <n v="24340"/>
    <n v="0"/>
    <n v="24340"/>
    <n v="0"/>
    <n v="22308"/>
    <n v="2032"/>
    <n v="2028"/>
    <x v="126"/>
    <x v="26"/>
  </r>
  <r>
    <x v="1"/>
    <s v="-"/>
    <x v="126"/>
    <x v="2"/>
    <s v="08"/>
    <s v="000"/>
    <s v=""/>
    <s v=""/>
    <n v="8017"/>
    <s v="Indirect Fees - City Attorney"/>
    <n v="28764"/>
    <n v="0"/>
    <n v="28764"/>
    <n v="0"/>
    <n v="26367"/>
    <n v="2397"/>
    <n v="2397"/>
    <x v="126"/>
    <x v="26"/>
  </r>
  <r>
    <x v="1"/>
    <s v="-"/>
    <x v="125"/>
    <x v="2"/>
    <s v="08"/>
    <s v="036"/>
    <s v=""/>
    <s v=""/>
    <s v="5000_100"/>
    <s v="Salaries and Wages Regular, Full Time"/>
    <n v="0"/>
    <n v="0"/>
    <n v="0"/>
    <n v="0"/>
    <n v="6964.07"/>
    <n v="-6964.07"/>
    <n v="0"/>
    <x v="125"/>
    <x v="26"/>
  </r>
  <r>
    <x v="1"/>
    <s v="-"/>
    <x v="125"/>
    <x v="2"/>
    <s v="08"/>
    <s v="036"/>
    <s v=""/>
    <s v=""/>
    <s v="5400_135"/>
    <s v="Employee Benefits Life Insurance"/>
    <n v="0"/>
    <n v="0"/>
    <n v="0"/>
    <n v="0"/>
    <n v="2601.8200000000002"/>
    <n v="-2601.8200000000002"/>
    <n v="242.32"/>
    <x v="125"/>
    <x v="26"/>
  </r>
  <r>
    <x v="1"/>
    <s v="-"/>
    <x v="125"/>
    <x v="2"/>
    <s v="08"/>
    <s v="036"/>
    <s v=""/>
    <s v=""/>
    <s v="6500_110"/>
    <s v="Professional and Consultant Services Investment Management"/>
    <n v="356000"/>
    <n v="0"/>
    <n v="356000"/>
    <n v="0"/>
    <n v="256747.17"/>
    <n v="99252.83"/>
    <n v="0"/>
    <x v="125"/>
    <x v="26"/>
  </r>
  <r>
    <x v="1"/>
    <s v="-"/>
    <x v="125"/>
    <x v="2"/>
    <s v="08"/>
    <s v="036"/>
    <s v=""/>
    <s v=""/>
    <s v="6500_118"/>
    <s v="Professional and Consultant Services Contractual Services"/>
    <n v="0"/>
    <n v="0"/>
    <n v="0"/>
    <n v="1400.33"/>
    <n v="44936.959999999999"/>
    <n v="-46337.29"/>
    <n v="662.23"/>
    <x v="125"/>
    <x v="26"/>
  </r>
  <r>
    <x v="1"/>
    <s v="-"/>
    <x v="125"/>
    <x v="2"/>
    <s v="08"/>
    <s v="036"/>
    <s v=""/>
    <s v=""/>
    <s v="6900_100"/>
    <s v="Claims and Benefits Retirement Benefit Payments"/>
    <n v="15478000"/>
    <n v="0"/>
    <n v="15478000"/>
    <n v="0"/>
    <n v="14872901.439999999"/>
    <n v="605098.56000000006"/>
    <n v="1407228.76"/>
    <x v="125"/>
    <x v="26"/>
  </r>
  <r>
    <x v="1"/>
    <s v="-"/>
    <x v="125"/>
    <x v="2"/>
    <s v="08"/>
    <s v="036"/>
    <s v=""/>
    <s v=""/>
    <s v="6900_105"/>
    <s v="Claims and Benefits Non-Benefit Retire Payments (A) "/>
    <n v="75000"/>
    <n v="0"/>
    <n v="75000"/>
    <n v="0"/>
    <n v="113664.64"/>
    <n v="-38664.639999999999"/>
    <n v="0"/>
    <x v="125"/>
    <x v="26"/>
  </r>
  <r>
    <x v="1"/>
    <s v="-"/>
    <x v="125"/>
    <x v="2"/>
    <s v="08"/>
    <s v="036"/>
    <s v=""/>
    <s v=""/>
    <s v="6900_106"/>
    <s v="Claims and Benefits Non-Benefit Retire Payments (B)"/>
    <n v="150000"/>
    <n v="0"/>
    <n v="150000"/>
    <n v="0"/>
    <n v="170072.77"/>
    <n v="-20072.77"/>
    <n v="16473.29"/>
    <x v="125"/>
    <x v="26"/>
  </r>
  <r>
    <x v="1"/>
    <s v="-"/>
    <x v="125"/>
    <x v="2"/>
    <s v="08"/>
    <s v="036"/>
    <s v=""/>
    <s v=""/>
    <n v="6905"/>
    <s v="FICA Remittance"/>
    <n v="1175000"/>
    <n v="0"/>
    <n v="1175000"/>
    <n v="0"/>
    <n v="1291423.8999999999"/>
    <n v="-116423.9"/>
    <n v="102792.73"/>
    <x v="125"/>
    <x v="26"/>
  </r>
  <r>
    <x v="1"/>
    <s v="-"/>
    <x v="125"/>
    <x v="2"/>
    <s v="08"/>
    <s v="036"/>
    <s v=""/>
    <s v=""/>
    <n v="8095"/>
    <s v="Interest On Pooled Cash"/>
    <n v="0"/>
    <n v="0"/>
    <n v="0"/>
    <n v="0"/>
    <n v="23029.9"/>
    <n v="-23029.9"/>
    <n v="0"/>
    <x v="125"/>
    <x v="26"/>
  </r>
  <r>
    <x v="0"/>
    <s v="-"/>
    <x v="127"/>
    <x v="3"/>
    <s v="08"/>
    <s v="035"/>
    <s v=""/>
    <s v=""/>
    <n v="4720"/>
    <s v="Use of Fund Balance"/>
    <n v="500000"/>
    <n v="0"/>
    <n v="500000"/>
    <n v="0"/>
    <n v="0"/>
    <n v="500000"/>
    <n v="0"/>
    <x v="127"/>
    <x v="27"/>
  </r>
  <r>
    <x v="0"/>
    <s v="-"/>
    <x v="127"/>
    <x v="3"/>
    <s v="08"/>
    <s v="035"/>
    <s v=""/>
    <s v=""/>
    <s v="4900_135"/>
    <s v="Participant Charges General Fund - Health"/>
    <n v="5723402"/>
    <n v="0"/>
    <n v="5723402"/>
    <n v="0"/>
    <n v="5254369.9000000004"/>
    <n v="469032.1"/>
    <n v="471479"/>
    <x v="127"/>
    <x v="27"/>
  </r>
  <r>
    <x v="0"/>
    <s v="-"/>
    <x v="127"/>
    <x v="3"/>
    <s v="08"/>
    <s v="035"/>
    <s v=""/>
    <s v=""/>
    <s v="4900_140"/>
    <s v="Participant Charges Spec. Rev. &amp; Enterprise - Health"/>
    <n v="2209360"/>
    <n v="0"/>
    <n v="2209360"/>
    <n v="0"/>
    <n v="1943014.27"/>
    <n v="266345.73"/>
    <n v="144686"/>
    <x v="127"/>
    <x v="27"/>
  </r>
  <r>
    <x v="0"/>
    <s v="-"/>
    <x v="127"/>
    <x v="3"/>
    <s v="08"/>
    <s v="035"/>
    <s v=""/>
    <s v=""/>
    <s v="4900_141"/>
    <s v="Participant Charges Health BED"/>
    <n v="1603894"/>
    <n v="0"/>
    <n v="1603894"/>
    <n v="0"/>
    <n v="1669355.41"/>
    <n v="-65461.41"/>
    <n v="138721.17000000001"/>
    <x v="127"/>
    <x v="27"/>
  </r>
  <r>
    <x v="0"/>
    <s v="-"/>
    <x v="127"/>
    <x v="3"/>
    <s v="08"/>
    <s v="035"/>
    <s v=""/>
    <s v=""/>
    <s v="4900_145"/>
    <s v="Participant Charges General Fund - Dental"/>
    <n v="350169"/>
    <n v="0"/>
    <n v="350169"/>
    <n v="0"/>
    <n v="321113.8"/>
    <n v="29055.200000000001"/>
    <n v="28863"/>
    <x v="127"/>
    <x v="27"/>
  </r>
  <r>
    <x v="0"/>
    <s v="-"/>
    <x v="127"/>
    <x v="3"/>
    <s v="08"/>
    <s v="035"/>
    <s v=""/>
    <s v=""/>
    <s v="4900_150"/>
    <s v="Participant Charges Spec. Rev. &amp; Enterprise - Dental"/>
    <n v="133282"/>
    <n v="0"/>
    <n v="133282"/>
    <n v="0"/>
    <n v="118396.25"/>
    <n v="14885.75"/>
    <n v="8159"/>
    <x v="127"/>
    <x v="27"/>
  </r>
  <r>
    <x v="0"/>
    <s v="-"/>
    <x v="127"/>
    <x v="3"/>
    <s v="08"/>
    <s v="035"/>
    <s v=""/>
    <s v=""/>
    <s v="4900_151"/>
    <s v="Participant Charges Dental BED"/>
    <n v="84012"/>
    <n v="0"/>
    <n v="84012"/>
    <n v="0"/>
    <n v="68847.16"/>
    <n v="15164.84"/>
    <n v="5692.2"/>
    <x v="127"/>
    <x v="27"/>
  </r>
  <r>
    <x v="0"/>
    <s v="-"/>
    <x v="127"/>
    <x v="3"/>
    <s v="08"/>
    <s v="035"/>
    <s v=""/>
    <s v=""/>
    <s v="4900_165"/>
    <s v="Participant Charges Life Insurance"/>
    <n v="0"/>
    <n v="0"/>
    <n v="0"/>
    <n v="0"/>
    <n v="12469.69"/>
    <n v="-12469.69"/>
    <n v="810.3"/>
    <x v="127"/>
    <x v="27"/>
  </r>
  <r>
    <x v="0"/>
    <s v="-"/>
    <x v="127"/>
    <x v="3"/>
    <s v="08"/>
    <s v="035"/>
    <s v=""/>
    <s v=""/>
    <s v="4930_115"/>
    <s v="Employee  Contributions  Dental GF"/>
    <n v="0"/>
    <n v="0"/>
    <n v="0"/>
    <n v="0"/>
    <n v="2043.37"/>
    <n v="-2043.37"/>
    <n v="219.85"/>
    <x v="127"/>
    <x v="27"/>
  </r>
  <r>
    <x v="0"/>
    <s v="-"/>
    <x v="127"/>
    <x v="3"/>
    <s v="08"/>
    <s v="035"/>
    <s v=""/>
    <s v=""/>
    <s v="4930_116"/>
    <s v="Employee  Contributions  Dental Spec Rev/Enterprise"/>
    <n v="0"/>
    <n v="0"/>
    <n v="0"/>
    <n v="0"/>
    <n v="893.06"/>
    <n v="-893.06"/>
    <n v="75.650000000000006"/>
    <x v="127"/>
    <x v="27"/>
  </r>
  <r>
    <x v="0"/>
    <s v="-"/>
    <x v="127"/>
    <x v="3"/>
    <s v="08"/>
    <s v="035"/>
    <s v=""/>
    <s v=""/>
    <s v="4930_120"/>
    <s v="Employee  Contributions  Health Insurance GF"/>
    <n v="1219496"/>
    <n v="0"/>
    <n v="1219496"/>
    <n v="0"/>
    <n v="1063316.51"/>
    <n v="156179.49"/>
    <n v="106935.62"/>
    <x v="127"/>
    <x v="27"/>
  </r>
  <r>
    <x v="0"/>
    <s v="-"/>
    <x v="127"/>
    <x v="3"/>
    <s v="08"/>
    <s v="035"/>
    <s v=""/>
    <s v=""/>
    <s v="4930_121"/>
    <s v="Employee  Contributions  Health Spec Revenue/Enterprise"/>
    <n v="445465"/>
    <n v="0"/>
    <n v="445465"/>
    <n v="0"/>
    <n v="321248.56"/>
    <n v="124216.44"/>
    <n v="25392.05"/>
    <x v="127"/>
    <x v="27"/>
  </r>
  <r>
    <x v="0"/>
    <s v="-"/>
    <x v="127"/>
    <x v="3"/>
    <s v="08"/>
    <s v="035"/>
    <s v=""/>
    <s v=""/>
    <s v="4930_122"/>
    <s v="Employee  Contributions  Health BED"/>
    <n v="444729"/>
    <n v="0"/>
    <n v="444729"/>
    <n v="0"/>
    <n v="380744.94"/>
    <n v="63984.06"/>
    <n v="32429.72"/>
    <x v="127"/>
    <x v="27"/>
  </r>
  <r>
    <x v="0"/>
    <s v="-"/>
    <x v="127"/>
    <x v="3"/>
    <s v="08"/>
    <s v="035"/>
    <s v=""/>
    <s v=""/>
    <s v="4930_125"/>
    <s v="Employee  Contributions  Supplemental Life Insurance"/>
    <n v="0"/>
    <n v="0"/>
    <n v="0"/>
    <n v="0"/>
    <n v="0"/>
    <n v="0"/>
    <n v="0"/>
    <x v="127"/>
    <x v="27"/>
  </r>
  <r>
    <x v="0"/>
    <s v="-"/>
    <x v="127"/>
    <x v="3"/>
    <s v="08"/>
    <s v="035"/>
    <s v=""/>
    <s v=""/>
    <n v="4935"/>
    <s v="Retiree Contributions "/>
    <n v="386191"/>
    <n v="0"/>
    <n v="386191"/>
    <n v="0"/>
    <n v="249735.98"/>
    <n v="136455.01999999999"/>
    <n v="23108.240000000002"/>
    <x v="127"/>
    <x v="27"/>
  </r>
  <r>
    <x v="0"/>
    <s v="-"/>
    <x v="127"/>
    <x v="3"/>
    <s v="08"/>
    <s v="035"/>
    <s v=""/>
    <s v=""/>
    <s v="4935_100"/>
    <s v="Retiree Contributions  Dental Reimbursement"/>
    <n v="0"/>
    <n v="0"/>
    <n v="0"/>
    <n v="0"/>
    <n v="5882.02"/>
    <n v="-5882.02"/>
    <n v="554.62"/>
    <x v="127"/>
    <x v="27"/>
  </r>
  <r>
    <x v="0"/>
    <s v="-"/>
    <x v="127"/>
    <x v="3"/>
    <s v="08"/>
    <s v="035"/>
    <s v=""/>
    <s v=""/>
    <s v="4935_110"/>
    <s v="Retiree Contributions  Health Reimbursement"/>
    <n v="0"/>
    <n v="0"/>
    <n v="0"/>
    <n v="0"/>
    <n v="13794"/>
    <n v="-13794"/>
    <n v="0"/>
    <x v="127"/>
    <x v="27"/>
  </r>
  <r>
    <x v="0"/>
    <s v="-"/>
    <x v="127"/>
    <x v="3"/>
    <s v="08"/>
    <s v="035"/>
    <s v=""/>
    <s v=""/>
    <n v="4950"/>
    <s v="Donations"/>
    <n v="50000"/>
    <n v="0"/>
    <n v="50000"/>
    <n v="0"/>
    <n v="37991"/>
    <n v="12009"/>
    <n v="0"/>
    <x v="127"/>
    <x v="27"/>
  </r>
  <r>
    <x v="1"/>
    <s v="-"/>
    <x v="127"/>
    <x v="3"/>
    <s v="08"/>
    <s v="035"/>
    <s v=""/>
    <s v=""/>
    <s v="5400_100"/>
    <s v="Employee Benefits FICA"/>
    <n v="0"/>
    <n v="0"/>
    <n v="0"/>
    <n v="0"/>
    <n v="-11.31"/>
    <n v="11.31"/>
    <n v="0"/>
    <x v="127"/>
    <x v="27"/>
  </r>
  <r>
    <x v="1"/>
    <s v="-"/>
    <x v="127"/>
    <x v="3"/>
    <s v="08"/>
    <s v="035"/>
    <s v=""/>
    <s v=""/>
    <s v="6500_104"/>
    <s v="Professional and Consultant Services Third Party Admin. - Health"/>
    <n v="476328"/>
    <n v="0"/>
    <n v="476328"/>
    <n v="31289.75"/>
    <n v="385364.56"/>
    <n v="59673.69"/>
    <n v="546.25"/>
    <x v="127"/>
    <x v="27"/>
  </r>
  <r>
    <x v="1"/>
    <s v="-"/>
    <x v="127"/>
    <x v="3"/>
    <s v="08"/>
    <s v="035"/>
    <s v=""/>
    <s v=""/>
    <s v="6500_105"/>
    <s v="Professional and Consultant Services Third Party Admin. - Dental"/>
    <n v="45000"/>
    <n v="0"/>
    <n v="45000"/>
    <n v="0"/>
    <n v="34125"/>
    <n v="10875"/>
    <n v="2745"/>
    <x v="127"/>
    <x v="27"/>
  </r>
  <r>
    <x v="1"/>
    <s v="-"/>
    <x v="127"/>
    <x v="3"/>
    <s v="08"/>
    <s v="035"/>
    <s v=""/>
    <s v=""/>
    <s v="6500_118"/>
    <s v="Professional and Consultant Services Contractual Services"/>
    <n v="500000"/>
    <n v="0"/>
    <n v="500000"/>
    <n v="0"/>
    <n v="0"/>
    <n v="500000"/>
    <n v="0"/>
    <x v="127"/>
    <x v="27"/>
  </r>
  <r>
    <x v="1"/>
    <s v="-"/>
    <x v="127"/>
    <x v="3"/>
    <s v="08"/>
    <s v="035"/>
    <s v=""/>
    <s v=""/>
    <s v="6500_119"/>
    <s v="Professional and Consultant Services Health and Wellness"/>
    <n v="50000"/>
    <n v="31977"/>
    <n v="81977"/>
    <n v="813.65"/>
    <n v="12487.36"/>
    <n v="68675.990000000005"/>
    <n v="219.65"/>
    <x v="127"/>
    <x v="27"/>
  </r>
  <r>
    <x v="1"/>
    <s v="-"/>
    <x v="127"/>
    <x v="3"/>
    <s v="08"/>
    <s v="035"/>
    <s v=""/>
    <s v=""/>
    <n v="6860"/>
    <s v="State Health Insurance Tax"/>
    <n v="92714"/>
    <n v="0"/>
    <n v="92714"/>
    <n v="0"/>
    <n v="12522.35"/>
    <n v="80191.649999999994"/>
    <n v="0"/>
    <x v="127"/>
    <x v="27"/>
  </r>
  <r>
    <x v="1"/>
    <s v="-"/>
    <x v="127"/>
    <x v="3"/>
    <s v="08"/>
    <s v="035"/>
    <s v=""/>
    <s v=""/>
    <s v="6900_110"/>
    <s v="Claims and Benefits Health Insurance Claims"/>
    <n v="10980000"/>
    <n v="0"/>
    <n v="10980000"/>
    <n v="0"/>
    <n v="9110383.1999999993"/>
    <n v="1869616.8"/>
    <n v="551667.69999999995"/>
    <x v="127"/>
    <x v="27"/>
  </r>
  <r>
    <x v="1"/>
    <s v="-"/>
    <x v="127"/>
    <x v="3"/>
    <s v="08"/>
    <s v="035"/>
    <s v=""/>
    <s v=""/>
    <s v="6900_130"/>
    <s v="Claims and Benefits Dental Claims"/>
    <n v="517553"/>
    <n v="0"/>
    <n v="517553"/>
    <n v="0"/>
    <n v="440689.96"/>
    <n v="76863.039999999994"/>
    <n v="26278"/>
    <x v="127"/>
    <x v="27"/>
  </r>
  <r>
    <x v="1"/>
    <s v="-"/>
    <x v="127"/>
    <x v="3"/>
    <s v="08"/>
    <s v="035"/>
    <s v=""/>
    <s v=""/>
    <n v="7230"/>
    <s v="Insurance"/>
    <n v="484785"/>
    <n v="0"/>
    <n v="484785"/>
    <n v="40995.18"/>
    <n v="449239.38"/>
    <n v="-5449.56"/>
    <n v="0"/>
    <x v="127"/>
    <x v="27"/>
  </r>
  <r>
    <x v="0"/>
    <s v="-"/>
    <x v="128"/>
    <x v="4"/>
    <s v="00"/>
    <s v="013"/>
    <s v=""/>
    <s v=""/>
    <s v="4800_105"/>
    <s v="Insurance Reimbursements General Liability"/>
    <n v="31000"/>
    <n v="0"/>
    <n v="31000"/>
    <n v="0"/>
    <n v="42409.86"/>
    <n v="-11409.86"/>
    <n v="1461.22"/>
    <x v="128"/>
    <x v="28"/>
  </r>
  <r>
    <x v="0"/>
    <s v="-"/>
    <x v="128"/>
    <x v="4"/>
    <s v="00"/>
    <s v="013"/>
    <s v=""/>
    <s v=""/>
    <s v="4900_165"/>
    <s v="Participant Charges Life Insurance"/>
    <n v="65168"/>
    <n v="0"/>
    <n v="65168"/>
    <n v="0"/>
    <n v="87636.15"/>
    <n v="-22468.15"/>
    <n v="8125.25"/>
    <x v="128"/>
    <x v="28"/>
  </r>
  <r>
    <x v="0"/>
    <s v="-"/>
    <x v="128"/>
    <x v="4"/>
    <s v="00"/>
    <s v="013"/>
    <s v=""/>
    <s v=""/>
    <s v="4930_125"/>
    <s v="Employee  Contributions  Supplemental Life Insurance"/>
    <n v="49000"/>
    <n v="0"/>
    <n v="49000"/>
    <n v="0"/>
    <n v="1475.32"/>
    <n v="47524.68"/>
    <n v="134.76"/>
    <x v="128"/>
    <x v="28"/>
  </r>
  <r>
    <x v="0"/>
    <s v="-"/>
    <x v="128"/>
    <x v="4"/>
    <s v="00"/>
    <s v="013"/>
    <s v=""/>
    <s v=""/>
    <s v="4990_100"/>
    <s v="Interfund Transfer Proceeds General Fund"/>
    <n v="1233728"/>
    <n v="0"/>
    <n v="1233728"/>
    <n v="0"/>
    <n v="1130921"/>
    <n v="102807"/>
    <n v="102811"/>
    <x v="128"/>
    <x v="28"/>
  </r>
  <r>
    <x v="0"/>
    <s v="-"/>
    <x v="128"/>
    <x v="4"/>
    <s v="00"/>
    <s v="013"/>
    <s v=""/>
    <s v=""/>
    <s v="4990_110"/>
    <s v="Interfund Transfer Proceeds Enterprise/Special Revenue"/>
    <n v="560759"/>
    <n v="0"/>
    <n v="560759"/>
    <n v="0"/>
    <n v="467753"/>
    <n v="93006"/>
    <n v="42523"/>
    <x v="128"/>
    <x v="28"/>
  </r>
  <r>
    <x v="0"/>
    <s v="-"/>
    <x v="129"/>
    <x v="4"/>
    <s v="00"/>
    <s v="015"/>
    <s v=""/>
    <s v=""/>
    <s v="4800_125"/>
    <s v="Insurance Reimbursements Workers Comp claims"/>
    <n v="0"/>
    <n v="0"/>
    <n v="0"/>
    <n v="0"/>
    <n v="34232.94"/>
    <n v="-34232.94"/>
    <n v="2629.74"/>
    <x v="129"/>
    <x v="28"/>
  </r>
  <r>
    <x v="0"/>
    <s v="-"/>
    <x v="129"/>
    <x v="4"/>
    <s v="00"/>
    <s v="015"/>
    <s v=""/>
    <s v=""/>
    <s v="4900_155"/>
    <s v="Participant Charges Spec. Rev.&amp; Ent - Workers' Comp."/>
    <n v="716432"/>
    <n v="0"/>
    <n v="716432"/>
    <n v="0"/>
    <n v="639698.69999999995"/>
    <n v="76733.3"/>
    <n v="55110"/>
    <x v="129"/>
    <x v="28"/>
  </r>
  <r>
    <x v="0"/>
    <s v="-"/>
    <x v="129"/>
    <x v="4"/>
    <s v="00"/>
    <s v="015"/>
    <s v=""/>
    <s v=""/>
    <s v="4900_160"/>
    <s v="Participant Charges General Fund - Workers' Comp."/>
    <n v="1080230"/>
    <n v="0"/>
    <n v="1080230"/>
    <n v="0"/>
    <n v="988881.3"/>
    <n v="91348.7"/>
    <n v="88948"/>
    <x v="129"/>
    <x v="28"/>
  </r>
  <r>
    <x v="1"/>
    <s v="-"/>
    <x v="128"/>
    <x v="4"/>
    <s v="00"/>
    <s v="013"/>
    <s v=""/>
    <s v=""/>
    <s v="5000_100"/>
    <s v="Salaries and Wages Regular, Full Time"/>
    <n v="34047"/>
    <n v="337"/>
    <n v="34384"/>
    <n v="0"/>
    <n v="0"/>
    <n v="34384"/>
    <n v="0"/>
    <x v="128"/>
    <x v="28"/>
  </r>
  <r>
    <x v="1"/>
    <s v="-"/>
    <x v="128"/>
    <x v="4"/>
    <s v="00"/>
    <s v="013"/>
    <s v=""/>
    <s v=""/>
    <s v="5000_115"/>
    <s v="Salaries and Wages Seasonal/Temporary"/>
    <n v="0"/>
    <n v="0"/>
    <n v="0"/>
    <n v="9757.61"/>
    <n v="17742.39"/>
    <n v="-27500"/>
    <n v="4252.5"/>
    <x v="128"/>
    <x v="28"/>
  </r>
  <r>
    <x v="1"/>
    <s v="-"/>
    <x v="128"/>
    <x v="4"/>
    <s v="00"/>
    <s v="013"/>
    <s v=""/>
    <s v=""/>
    <s v="5200_115"/>
    <s v="Other Personal Service Other Compensation"/>
    <n v="150"/>
    <n v="0"/>
    <n v="150"/>
    <n v="0"/>
    <n v="0"/>
    <n v="150"/>
    <n v="0"/>
    <x v="128"/>
    <x v="28"/>
  </r>
  <r>
    <x v="1"/>
    <s v="-"/>
    <x v="128"/>
    <x v="4"/>
    <s v="00"/>
    <s v="013"/>
    <s v=""/>
    <s v=""/>
    <s v="5400_100"/>
    <s v="Employee Benefits FICA"/>
    <n v="2657"/>
    <n v="26"/>
    <n v="2683"/>
    <n v="0"/>
    <n v="0"/>
    <n v="2683"/>
    <n v="0"/>
    <x v="128"/>
    <x v="28"/>
  </r>
  <r>
    <x v="1"/>
    <s v="-"/>
    <x v="128"/>
    <x v="4"/>
    <s v="00"/>
    <s v="013"/>
    <s v=""/>
    <s v=""/>
    <s v="5400_115"/>
    <s v="Employee Benefits Retirement B"/>
    <n v="4026"/>
    <n v="0"/>
    <n v="4026"/>
    <n v="0"/>
    <n v="3696"/>
    <n v="330"/>
    <n v="336"/>
    <x v="128"/>
    <x v="28"/>
  </r>
  <r>
    <x v="1"/>
    <s v="-"/>
    <x v="128"/>
    <x v="4"/>
    <s v="00"/>
    <s v="013"/>
    <s v=""/>
    <s v=""/>
    <s v="5400_120"/>
    <s v="Employee Benefits Workers Compensation"/>
    <n v="535"/>
    <n v="0"/>
    <n v="535"/>
    <n v="0"/>
    <n v="473"/>
    <n v="62"/>
    <n v="43"/>
    <x v="128"/>
    <x v="28"/>
  </r>
  <r>
    <x v="1"/>
    <s v="-"/>
    <x v="128"/>
    <x v="4"/>
    <s v="00"/>
    <s v="013"/>
    <s v=""/>
    <s v=""/>
    <s v="5400_125"/>
    <s v="Employee Benefits Health Insurance"/>
    <n v="10295"/>
    <n v="0"/>
    <n v="10295"/>
    <n v="0"/>
    <n v="9438"/>
    <n v="857"/>
    <n v="858"/>
    <x v="128"/>
    <x v="28"/>
  </r>
  <r>
    <x v="1"/>
    <s v="-"/>
    <x v="128"/>
    <x v="4"/>
    <s v="00"/>
    <s v="013"/>
    <s v=""/>
    <s v=""/>
    <s v="5400_130"/>
    <s v="Employee Benefits Dental Insurance"/>
    <n v="529"/>
    <n v="0"/>
    <n v="529"/>
    <n v="0"/>
    <n v="484"/>
    <n v="45"/>
    <n v="44"/>
    <x v="128"/>
    <x v="28"/>
  </r>
  <r>
    <x v="1"/>
    <s v="-"/>
    <x v="128"/>
    <x v="4"/>
    <s v="00"/>
    <s v="013"/>
    <s v=""/>
    <s v=""/>
    <s v="5400_135"/>
    <s v="Employee Benefits Life Insurance"/>
    <n v="55"/>
    <n v="0"/>
    <n v="55"/>
    <n v="0"/>
    <n v="55"/>
    <n v="0"/>
    <n v="5"/>
    <x v="128"/>
    <x v="28"/>
  </r>
  <r>
    <x v="1"/>
    <s v="-"/>
    <x v="128"/>
    <x v="4"/>
    <s v="00"/>
    <s v="013"/>
    <s v=""/>
    <s v=""/>
    <s v="6800_192"/>
    <s v="Fees for Services  Agency Fee"/>
    <n v="60000"/>
    <n v="0"/>
    <n v="60000"/>
    <n v="0"/>
    <n v="53347.03"/>
    <n v="6652.97"/>
    <n v="30000"/>
    <x v="128"/>
    <x v="28"/>
  </r>
  <r>
    <x v="1"/>
    <s v="-"/>
    <x v="128"/>
    <x v="4"/>
    <s v="00"/>
    <s v="013"/>
    <s v=""/>
    <s v=""/>
    <s v="6900_155"/>
    <s v="Claims and Benefits Unemployement"/>
    <n v="30000"/>
    <n v="0"/>
    <n v="30000"/>
    <n v="0"/>
    <n v="25886.36"/>
    <n v="4113.6400000000003"/>
    <n v="0"/>
    <x v="128"/>
    <x v="28"/>
  </r>
  <r>
    <x v="1"/>
    <s v="-"/>
    <x v="128"/>
    <x v="4"/>
    <s v="00"/>
    <s v="013"/>
    <s v=""/>
    <s v=""/>
    <n v="7000"/>
    <s v="Bad Debt Expense"/>
    <n v="0"/>
    <n v="0"/>
    <n v="0"/>
    <n v="0"/>
    <n v="262.39"/>
    <n v="-262.39"/>
    <n v="0"/>
    <x v="128"/>
    <x v="28"/>
  </r>
  <r>
    <x v="1"/>
    <s v="-"/>
    <x v="128"/>
    <x v="4"/>
    <s v="00"/>
    <s v="013"/>
    <s v=""/>
    <s v=""/>
    <s v="7230_100"/>
    <s v="Insurance Vehicle"/>
    <n v="191006"/>
    <n v="0"/>
    <n v="191006"/>
    <n v="0"/>
    <n v="136428"/>
    <n v="54578"/>
    <n v="45476"/>
    <x v="128"/>
    <x v="28"/>
  </r>
  <r>
    <x v="1"/>
    <s v="-"/>
    <x v="128"/>
    <x v="4"/>
    <s v="00"/>
    <s v="013"/>
    <s v=""/>
    <s v=""/>
    <s v="7230_105"/>
    <s v="Insurance General"/>
    <n v="955008"/>
    <n v="0"/>
    <n v="955008"/>
    <n v="0"/>
    <n v="892660.5"/>
    <n v="62347.5"/>
    <n v="185842"/>
    <x v="128"/>
    <x v="28"/>
  </r>
  <r>
    <x v="1"/>
    <s v="-"/>
    <x v="128"/>
    <x v="4"/>
    <s v="00"/>
    <s v="013"/>
    <s v=""/>
    <s v=""/>
    <s v="7230_107"/>
    <s v="Insurance Property"/>
    <n v="212894"/>
    <n v="0"/>
    <n v="212894"/>
    <n v="0"/>
    <n v="152841"/>
    <n v="60053"/>
    <n v="50784"/>
    <x v="128"/>
    <x v="28"/>
  </r>
  <r>
    <x v="1"/>
    <s v="-"/>
    <x v="128"/>
    <x v="4"/>
    <s v="00"/>
    <s v="013"/>
    <s v=""/>
    <s v=""/>
    <s v="7230_109"/>
    <s v="Insurance Inland Marine"/>
    <n v="38964"/>
    <n v="0"/>
    <n v="38964"/>
    <n v="0"/>
    <n v="29013.75"/>
    <n v="9950.25"/>
    <n v="9671.75"/>
    <x v="128"/>
    <x v="28"/>
  </r>
  <r>
    <x v="1"/>
    <s v="-"/>
    <x v="128"/>
    <x v="4"/>
    <s v="00"/>
    <s v="013"/>
    <s v=""/>
    <s v=""/>
    <s v="7230_112"/>
    <s v="Insurance Pollution"/>
    <n v="10048"/>
    <n v="0"/>
    <n v="10048"/>
    <n v="0"/>
    <n v="0"/>
    <n v="10048"/>
    <n v="0"/>
    <x v="128"/>
    <x v="28"/>
  </r>
  <r>
    <x v="1"/>
    <s v="-"/>
    <x v="128"/>
    <x v="4"/>
    <s v="00"/>
    <s v="013"/>
    <s v=""/>
    <s v=""/>
    <s v="7230_115"/>
    <s v="Insurance Claims and Expenses"/>
    <n v="275000"/>
    <n v="0"/>
    <n v="275000"/>
    <n v="0"/>
    <n v="30160.12"/>
    <n v="244839.88"/>
    <n v="16"/>
    <x v="128"/>
    <x v="28"/>
  </r>
  <r>
    <x v="1"/>
    <s v="-"/>
    <x v="128"/>
    <x v="4"/>
    <s v="00"/>
    <s v="013"/>
    <s v=""/>
    <s v=""/>
    <s v="7230_120"/>
    <s v="Insurance Life Insurance"/>
    <n v="114000"/>
    <n v="0"/>
    <n v="114000"/>
    <n v="0"/>
    <n v="103081.07"/>
    <n v="10918.93"/>
    <n v="9976.15"/>
    <x v="128"/>
    <x v="28"/>
  </r>
  <r>
    <x v="1"/>
    <s v="-"/>
    <x v="128"/>
    <x v="4"/>
    <s v="00"/>
    <s v="013"/>
    <s v=""/>
    <s v=""/>
    <n v="8015"/>
    <s v="Indirect Fees"/>
    <n v="0"/>
    <n v="0"/>
    <n v="0"/>
    <n v="0"/>
    <n v="0"/>
    <n v="0"/>
    <n v="0"/>
    <x v="128"/>
    <x v="28"/>
  </r>
  <r>
    <x v="1"/>
    <s v="-"/>
    <x v="129"/>
    <x v="4"/>
    <s v="00"/>
    <s v="015"/>
    <s v=""/>
    <s v=""/>
    <n v="6200"/>
    <s v="Medical Fees And Supplies"/>
    <n v="54195"/>
    <n v="0"/>
    <n v="54195"/>
    <n v="0"/>
    <n v="49244.5"/>
    <n v="4950.5"/>
    <n v="0"/>
    <x v="129"/>
    <x v="28"/>
  </r>
  <r>
    <x v="1"/>
    <s v="-"/>
    <x v="129"/>
    <x v="4"/>
    <s v="00"/>
    <s v="015"/>
    <s v=""/>
    <s v=""/>
    <s v="6500_118"/>
    <s v="Professional and Consultant Services Contractual Services"/>
    <n v="0"/>
    <n v="0"/>
    <n v="0"/>
    <n v="0"/>
    <n v="0"/>
    <n v="0"/>
    <n v="0"/>
    <x v="129"/>
    <x v="28"/>
  </r>
  <r>
    <x v="1"/>
    <s v="-"/>
    <x v="129"/>
    <x v="4"/>
    <s v="00"/>
    <s v="015"/>
    <s v=""/>
    <s v=""/>
    <s v="6800_192"/>
    <s v="Fees for Services  Agency Fee"/>
    <n v="60000"/>
    <n v="0"/>
    <n v="60000"/>
    <n v="0"/>
    <n v="53347.03"/>
    <n v="6652.97"/>
    <n v="30000"/>
    <x v="129"/>
    <x v="28"/>
  </r>
  <r>
    <x v="1"/>
    <s v="-"/>
    <x v="129"/>
    <x v="4"/>
    <s v="00"/>
    <s v="015"/>
    <s v=""/>
    <s v=""/>
    <s v="6900_140"/>
    <s v="Claims and Benefits Workers' Comp "/>
    <n v="1050000"/>
    <n v="0"/>
    <n v="1050000"/>
    <n v="0"/>
    <n v="1307329.3899999999"/>
    <n v="-257329.39"/>
    <n v="114723.85"/>
    <x v="129"/>
    <x v="28"/>
  </r>
  <r>
    <x v="1"/>
    <s v="-"/>
    <x v="129"/>
    <x v="4"/>
    <s v="00"/>
    <s v="015"/>
    <s v=""/>
    <s v=""/>
    <n v="7230"/>
    <s v="Insurance"/>
    <n v="628137"/>
    <n v="0"/>
    <n v="628137"/>
    <n v="0"/>
    <n v="592743"/>
    <n v="35394"/>
    <n v="146776"/>
    <x v="129"/>
    <x v="28"/>
  </r>
  <r>
    <x v="1"/>
    <s v="-"/>
    <x v="129"/>
    <x v="4"/>
    <s v="00"/>
    <s v="015"/>
    <s v=""/>
    <s v=""/>
    <n v="7303"/>
    <s v="Regulatory and Bank Fees"/>
    <n v="4330"/>
    <n v="0"/>
    <n v="4330"/>
    <n v="0"/>
    <n v="18876.95"/>
    <n v="-14546.95"/>
    <n v="0"/>
    <x v="129"/>
    <x v="28"/>
  </r>
  <r>
    <x v="0"/>
    <s v="-"/>
    <x v="130"/>
    <x v="5"/>
    <s v="15"/>
    <s v="000"/>
    <s v=""/>
    <s v=""/>
    <n v="4260"/>
    <s v="Impact Fees"/>
    <n v="0"/>
    <n v="0"/>
    <n v="0"/>
    <n v="0"/>
    <n v="63569"/>
    <n v="-63569"/>
    <n v="3389.93"/>
    <x v="130"/>
    <x v="29"/>
  </r>
  <r>
    <x v="0"/>
    <s v="-"/>
    <x v="130"/>
    <x v="5"/>
    <s v="15"/>
    <s v="000"/>
    <s v=""/>
    <s v=""/>
    <s v="4825_155"/>
    <s v="Interdepartmental Interest on Pooled Cash"/>
    <n v="0"/>
    <n v="0"/>
    <n v="0"/>
    <n v="0"/>
    <n v="0"/>
    <n v="0"/>
    <n v="0"/>
    <x v="130"/>
    <x v="29"/>
  </r>
  <r>
    <x v="0"/>
    <s v="-"/>
    <x v="131"/>
    <x v="5"/>
    <s v="17"/>
    <s v="000"/>
    <s v=""/>
    <s v=""/>
    <n v="4260"/>
    <s v="Impact Fees"/>
    <n v="0"/>
    <n v="0"/>
    <n v="0"/>
    <n v="0"/>
    <n v="68155.56"/>
    <n v="-68155.56"/>
    <n v="1729.79"/>
    <x v="131"/>
    <x v="30"/>
  </r>
  <r>
    <x v="0"/>
    <s v="-"/>
    <x v="131"/>
    <x v="5"/>
    <s v="17"/>
    <s v="000"/>
    <s v=""/>
    <s v=""/>
    <s v="4825_155"/>
    <s v="Interdepartmental Interest on Pooled Cash"/>
    <n v="0"/>
    <n v="0"/>
    <n v="0"/>
    <n v="0"/>
    <n v="0"/>
    <n v="0"/>
    <n v="0"/>
    <x v="131"/>
    <x v="30"/>
  </r>
  <r>
    <x v="0"/>
    <s v="-"/>
    <x v="132"/>
    <x v="5"/>
    <s v="19"/>
    <s v="000"/>
    <s v=""/>
    <s v=""/>
    <n v="4260"/>
    <s v="Impact Fees"/>
    <n v="0"/>
    <n v="0"/>
    <n v="0"/>
    <n v="0"/>
    <n v="144922.20000000001"/>
    <n v="-144922.20000000001"/>
    <n v="3903.19"/>
    <x v="132"/>
    <x v="31"/>
  </r>
  <r>
    <x v="0"/>
    <s v="-"/>
    <x v="132"/>
    <x v="5"/>
    <s v="19"/>
    <s v="000"/>
    <s v=""/>
    <s v=""/>
    <s v="4825_155"/>
    <s v="Interdepartmental Interest on Pooled Cash"/>
    <n v="0"/>
    <n v="0"/>
    <n v="0"/>
    <n v="0"/>
    <n v="0"/>
    <n v="0"/>
    <n v="0"/>
    <x v="132"/>
    <x v="31"/>
  </r>
  <r>
    <x v="0"/>
    <s v="-"/>
    <x v="133"/>
    <x v="5"/>
    <s v="21"/>
    <s v="000"/>
    <s v=""/>
    <s v=""/>
    <n v="4260"/>
    <s v="Impact Fees"/>
    <n v="0"/>
    <n v="0"/>
    <n v="0"/>
    <n v="0"/>
    <n v="59331.14"/>
    <n v="-59331.14"/>
    <n v="5982.8"/>
    <x v="133"/>
    <x v="32"/>
  </r>
  <r>
    <x v="0"/>
    <s v="-"/>
    <x v="133"/>
    <x v="5"/>
    <s v="21"/>
    <s v="000"/>
    <s v=""/>
    <s v=""/>
    <s v="4825_155"/>
    <s v="Interdepartmental Interest on Pooled Cash"/>
    <n v="0"/>
    <n v="0"/>
    <n v="0"/>
    <n v="0"/>
    <n v="0"/>
    <n v="0"/>
    <n v="0"/>
    <x v="133"/>
    <x v="32"/>
  </r>
  <r>
    <x v="0"/>
    <s v="-"/>
    <x v="134"/>
    <x v="5"/>
    <s v="23"/>
    <s v="000"/>
    <s v=""/>
    <s v=""/>
    <n v="4260"/>
    <s v="Impact Fees"/>
    <n v="102000"/>
    <n v="0"/>
    <n v="102000"/>
    <n v="0"/>
    <n v="168669.84"/>
    <n v="-66669.84"/>
    <n v="9921.65"/>
    <x v="134"/>
    <x v="33"/>
  </r>
  <r>
    <x v="0"/>
    <s v="-"/>
    <x v="134"/>
    <x v="5"/>
    <s v="23"/>
    <s v="000"/>
    <s v=""/>
    <s v=""/>
    <n v="4720"/>
    <s v="Use of Fund Balance"/>
    <n v="50000"/>
    <n v="0"/>
    <n v="50000"/>
    <n v="0"/>
    <n v="0"/>
    <n v="50000"/>
    <n v="0"/>
    <x v="134"/>
    <x v="33"/>
  </r>
  <r>
    <x v="0"/>
    <s v="-"/>
    <x v="134"/>
    <x v="5"/>
    <s v="23"/>
    <s v="000"/>
    <s v=""/>
    <s v=""/>
    <s v="4825_155"/>
    <s v="Interdepartmental Interest on Pooled Cash"/>
    <n v="0"/>
    <n v="0"/>
    <n v="0"/>
    <n v="0"/>
    <n v="0"/>
    <n v="0"/>
    <n v="0"/>
    <x v="134"/>
    <x v="33"/>
  </r>
  <r>
    <x v="1"/>
    <s v="-"/>
    <x v="131"/>
    <x v="5"/>
    <s v="17"/>
    <s v="000"/>
    <s v=""/>
    <s v=""/>
    <s v="7900_101"/>
    <s v="Interfund Transfer To General Fund"/>
    <n v="0"/>
    <n v="0"/>
    <n v="0"/>
    <n v="0"/>
    <n v="0"/>
    <n v="0"/>
    <n v="0"/>
    <x v="131"/>
    <x v="30"/>
  </r>
  <r>
    <x v="1"/>
    <s v="-"/>
    <x v="131"/>
    <x v="5"/>
    <s v="17"/>
    <s v="000"/>
    <s v=""/>
    <s v=""/>
    <n v="9500"/>
    <s v="Capital Outlay"/>
    <n v="0"/>
    <n v="0"/>
    <n v="0"/>
    <n v="0"/>
    <n v="0"/>
    <n v="0"/>
    <n v="0"/>
    <x v="131"/>
    <x v="30"/>
  </r>
  <r>
    <x v="1"/>
    <s v="-"/>
    <x v="132"/>
    <x v="5"/>
    <s v="19"/>
    <s v="000"/>
    <s v=""/>
    <s v=""/>
    <s v="7900_140"/>
    <s v="Interfund Transfer To Traffic "/>
    <n v="0"/>
    <n v="0"/>
    <n v="0"/>
    <n v="0"/>
    <n v="263145"/>
    <n v="-263145"/>
    <n v="0"/>
    <x v="132"/>
    <x v="31"/>
  </r>
  <r>
    <x v="1"/>
    <s v="-"/>
    <x v="133"/>
    <x v="5"/>
    <s v="21"/>
    <s v="000"/>
    <s v=""/>
    <s v=""/>
    <n v="9500"/>
    <s v="Capital Outlay"/>
    <n v="0"/>
    <n v="0"/>
    <n v="0"/>
    <n v="186.22"/>
    <n v="34593.230000000003"/>
    <n v="-34779.449999999997"/>
    <n v="0"/>
    <x v="133"/>
    <x v="32"/>
  </r>
  <r>
    <x v="1"/>
    <s v="-"/>
    <x v="134"/>
    <x v="5"/>
    <s v="23"/>
    <s v="000"/>
    <s v=""/>
    <s v=""/>
    <n v="9500"/>
    <s v="Capital Outlay"/>
    <n v="152000"/>
    <n v="0"/>
    <n v="152000"/>
    <n v="43007.56"/>
    <n v="27894.5"/>
    <n v="81097.94"/>
    <n v="2483.85"/>
    <x v="134"/>
    <x v="33"/>
  </r>
  <r>
    <x v="0"/>
    <s v="-"/>
    <x v="135"/>
    <x v="6"/>
    <s v="33"/>
    <s v="000"/>
    <s v=""/>
    <s v=""/>
    <n v="4075"/>
    <s v="Penalties &amp; Interest "/>
    <n v="90"/>
    <n v="0"/>
    <n v="90"/>
    <n v="0"/>
    <n v="0"/>
    <n v="90"/>
    <n v="0"/>
    <x v="135"/>
    <x v="34"/>
  </r>
  <r>
    <x v="0"/>
    <s v="-"/>
    <x v="135"/>
    <x v="6"/>
    <s v="33"/>
    <s v="000"/>
    <s v=""/>
    <s v=""/>
    <s v="4100_120"/>
    <s v="Licenses And Certificates Culture &amp; Recreation"/>
    <n v="30000"/>
    <n v="0"/>
    <n v="30000"/>
    <n v="0"/>
    <n v="36857.040000000001"/>
    <n v="-6857.04"/>
    <n v="690"/>
    <x v="135"/>
    <x v="34"/>
  </r>
  <r>
    <x v="0"/>
    <s v="-"/>
    <x v="135"/>
    <x v="6"/>
    <s v="33"/>
    <s v="000"/>
    <s v=""/>
    <s v=""/>
    <n v="4242"/>
    <s v="Sidewalk Cafe Fees"/>
    <n v="94526"/>
    <n v="0"/>
    <n v="94526"/>
    <n v="0"/>
    <n v="95451"/>
    <n v="-925"/>
    <n v="0"/>
    <x v="135"/>
    <x v="34"/>
  </r>
  <r>
    <x v="0"/>
    <s v="-"/>
    <x v="135"/>
    <x v="6"/>
    <s v="33"/>
    <s v="000"/>
    <s v=""/>
    <s v=""/>
    <n v="4245"/>
    <s v="Common Area Fees"/>
    <n v="698480"/>
    <n v="0"/>
    <n v="698480"/>
    <n v="0"/>
    <n v="696556.7"/>
    <n v="1923.3"/>
    <n v="-1561.78"/>
    <x v="135"/>
    <x v="34"/>
  </r>
  <r>
    <x v="0"/>
    <s v="-"/>
    <x v="135"/>
    <x v="6"/>
    <s v="33"/>
    <s v="000"/>
    <s v=""/>
    <s v=""/>
    <n v="4275"/>
    <s v="Rent &amp; Lease"/>
    <n v="28000"/>
    <n v="0"/>
    <n v="28000"/>
    <n v="0"/>
    <n v="26209"/>
    <n v="1791"/>
    <n v="3753"/>
    <x v="135"/>
    <x v="34"/>
  </r>
  <r>
    <x v="0"/>
    <s v="-"/>
    <x v="135"/>
    <x v="6"/>
    <s v="33"/>
    <s v="000"/>
    <s v=""/>
    <s v=""/>
    <s v="4825_155"/>
    <s v="Interdepartmental Interest on Pooled Cash"/>
    <n v="0"/>
    <n v="0"/>
    <n v="0"/>
    <n v="0"/>
    <n v="83.02"/>
    <n v="-83.02"/>
    <n v="0"/>
    <x v="135"/>
    <x v="34"/>
  </r>
  <r>
    <x v="0"/>
    <s v="-"/>
    <x v="136"/>
    <x v="6"/>
    <s v="33"/>
    <s v="390"/>
    <s v=""/>
    <s v=""/>
    <n v="4345"/>
    <s v="Advertising Revenues"/>
    <n v="0"/>
    <n v="50000"/>
    <n v="50000"/>
    <n v="0"/>
    <n v="50000"/>
    <n v="0"/>
    <n v="0"/>
    <x v="136"/>
    <x v="34"/>
  </r>
  <r>
    <x v="0"/>
    <s v="-"/>
    <x v="136"/>
    <x v="6"/>
    <s v="33"/>
    <s v="390"/>
    <s v=""/>
    <s v=""/>
    <s v="4600_120"/>
    <s v="Fees For Services Culture &amp; Recreation"/>
    <n v="6000"/>
    <n v="0"/>
    <n v="6000"/>
    <n v="0"/>
    <n v="0"/>
    <n v="6000"/>
    <n v="0"/>
    <x v="136"/>
    <x v="34"/>
  </r>
  <r>
    <x v="0"/>
    <s v="-"/>
    <x v="136"/>
    <x v="6"/>
    <s v="33"/>
    <s v="390"/>
    <s v=""/>
    <s v=""/>
    <s v="4950_115"/>
    <s v="Donations Corporate"/>
    <n v="90000"/>
    <n v="0"/>
    <n v="90000"/>
    <n v="0"/>
    <n v="85000"/>
    <n v="5000"/>
    <n v="0"/>
    <x v="136"/>
    <x v="34"/>
  </r>
  <r>
    <x v="0"/>
    <s v="-"/>
    <x v="137"/>
    <x v="6"/>
    <s v="33"/>
    <s v="391"/>
    <s v=""/>
    <s v=""/>
    <n v="4750"/>
    <s v="Gain/Loss On Asset"/>
    <n v="0"/>
    <n v="10070"/>
    <n v="10070"/>
    <n v="0"/>
    <n v="10070"/>
    <n v="0"/>
    <n v="0"/>
    <x v="137"/>
    <x v="34"/>
  </r>
  <r>
    <x v="0"/>
    <s v="-"/>
    <x v="137"/>
    <x v="6"/>
    <s v="33"/>
    <s v="391"/>
    <s v=""/>
    <s v=""/>
    <n v="4990"/>
    <s v="Interfund Transfer Proceeds"/>
    <n v="16000"/>
    <n v="0"/>
    <n v="16000"/>
    <n v="0"/>
    <n v="14663"/>
    <n v="1337"/>
    <n v="1333"/>
    <x v="137"/>
    <x v="34"/>
  </r>
  <r>
    <x v="1"/>
    <s v="-"/>
    <x v="135"/>
    <x v="6"/>
    <s v="33"/>
    <s v="000"/>
    <s v=""/>
    <s v=""/>
    <s v="5000_100"/>
    <s v="Salaries and Wages Regular, Full Time"/>
    <n v="83192"/>
    <n v="824"/>
    <n v="84016"/>
    <n v="0"/>
    <n v="74321.679999999993"/>
    <n v="9694.32"/>
    <n v="6462.8"/>
    <x v="135"/>
    <x v="34"/>
  </r>
  <r>
    <x v="1"/>
    <s v="-"/>
    <x v="135"/>
    <x v="6"/>
    <s v="33"/>
    <s v="000"/>
    <s v=""/>
    <s v=""/>
    <s v="5000_115"/>
    <s v="Salaries and Wages Seasonal/Temporary"/>
    <n v="0"/>
    <n v="0"/>
    <n v="0"/>
    <n v="0"/>
    <n v="4500"/>
    <n v="-4500"/>
    <n v="0"/>
    <x v="135"/>
    <x v="34"/>
  </r>
  <r>
    <x v="1"/>
    <s v="-"/>
    <x v="135"/>
    <x v="6"/>
    <s v="33"/>
    <s v="000"/>
    <s v=""/>
    <s v=""/>
    <s v="5400_100"/>
    <s v="Employee Benefits FICA"/>
    <n v="6428"/>
    <n v="64"/>
    <n v="6492"/>
    <n v="0"/>
    <n v="5584.94"/>
    <n v="907.06"/>
    <n v="455.7"/>
    <x v="135"/>
    <x v="34"/>
  </r>
  <r>
    <x v="1"/>
    <s v="-"/>
    <x v="135"/>
    <x v="6"/>
    <s v="33"/>
    <s v="000"/>
    <s v=""/>
    <s v=""/>
    <s v="5400_105"/>
    <s v="Employee Benefits Unemployment Insurance"/>
    <n v="0"/>
    <n v="0"/>
    <n v="0"/>
    <n v="0"/>
    <n v="524.69000000000005"/>
    <n v="-524.69000000000005"/>
    <n v="0"/>
    <x v="135"/>
    <x v="34"/>
  </r>
  <r>
    <x v="1"/>
    <s v="-"/>
    <x v="135"/>
    <x v="6"/>
    <s v="33"/>
    <s v="000"/>
    <s v=""/>
    <s v=""/>
    <s v="5400_115"/>
    <s v="Employee Benefits Retirement B"/>
    <n v="10005"/>
    <n v="0"/>
    <n v="10005"/>
    <n v="0"/>
    <n v="9174"/>
    <n v="831"/>
    <n v="834"/>
    <x v="135"/>
    <x v="34"/>
  </r>
  <r>
    <x v="1"/>
    <s v="-"/>
    <x v="135"/>
    <x v="6"/>
    <s v="33"/>
    <s v="000"/>
    <s v=""/>
    <s v=""/>
    <s v="5400_120"/>
    <s v="Employee Benefits Workers Compensation"/>
    <n v="1349"/>
    <n v="0"/>
    <n v="1349"/>
    <n v="0"/>
    <n v="1199"/>
    <n v="150"/>
    <n v="109"/>
    <x v="135"/>
    <x v="34"/>
  </r>
  <r>
    <x v="1"/>
    <s v="-"/>
    <x v="135"/>
    <x v="6"/>
    <s v="33"/>
    <s v="000"/>
    <s v=""/>
    <s v=""/>
    <s v="5400_125"/>
    <s v="Employee Benefits Health Insurance"/>
    <n v="20518"/>
    <n v="0"/>
    <n v="20518"/>
    <n v="0"/>
    <n v="18810"/>
    <n v="1708"/>
    <n v="1710"/>
    <x v="135"/>
    <x v="34"/>
  </r>
  <r>
    <x v="1"/>
    <s v="-"/>
    <x v="135"/>
    <x v="6"/>
    <s v="33"/>
    <s v="000"/>
    <s v=""/>
    <s v=""/>
    <s v="5400_130"/>
    <s v="Employee Benefits Dental Insurance"/>
    <n v="1058"/>
    <n v="0"/>
    <n v="1058"/>
    <n v="0"/>
    <n v="968"/>
    <n v="90"/>
    <n v="88"/>
    <x v="135"/>
    <x v="34"/>
  </r>
  <r>
    <x v="1"/>
    <s v="-"/>
    <x v="135"/>
    <x v="6"/>
    <s v="33"/>
    <s v="000"/>
    <s v=""/>
    <s v=""/>
    <s v="5400_135"/>
    <s v="Employee Benefits Life Insurance"/>
    <n v="110"/>
    <n v="0"/>
    <n v="110"/>
    <n v="0"/>
    <n v="99"/>
    <n v="11"/>
    <n v="9"/>
    <x v="135"/>
    <x v="34"/>
  </r>
  <r>
    <x v="1"/>
    <s v="-"/>
    <x v="135"/>
    <x v="6"/>
    <s v="33"/>
    <s v="000"/>
    <s v=""/>
    <s v=""/>
    <s v="5400_145"/>
    <s v="Employee Benefits Employee Parking"/>
    <n v="1000"/>
    <n v="-1000"/>
    <n v="0"/>
    <n v="0"/>
    <n v="0"/>
    <n v="0"/>
    <n v="0"/>
    <x v="135"/>
    <x v="34"/>
  </r>
  <r>
    <x v="1"/>
    <s v="-"/>
    <x v="135"/>
    <x v="6"/>
    <s v="33"/>
    <s v="000"/>
    <s v=""/>
    <s v=""/>
    <n v="6000"/>
    <s v="Office Supplies"/>
    <n v="1500"/>
    <n v="0"/>
    <n v="1500"/>
    <n v="340.03"/>
    <n v="1081.6600000000001"/>
    <n v="78.31"/>
    <n v="47.71"/>
    <x v="135"/>
    <x v="34"/>
  </r>
  <r>
    <x v="1"/>
    <s v="-"/>
    <x v="135"/>
    <x v="6"/>
    <s v="33"/>
    <s v="000"/>
    <s v=""/>
    <s v=""/>
    <n v="6005"/>
    <s v="Postage"/>
    <n v="300"/>
    <n v="100"/>
    <n v="400"/>
    <n v="0"/>
    <n v="359.39"/>
    <n v="40.61"/>
    <n v="0"/>
    <x v="135"/>
    <x v="34"/>
  </r>
  <r>
    <x v="1"/>
    <s v="-"/>
    <x v="135"/>
    <x v="6"/>
    <s v="33"/>
    <s v="000"/>
    <s v=""/>
    <s v=""/>
    <n v="6200"/>
    <s v="Medical Fees And Supplies"/>
    <n v="0"/>
    <n v="110"/>
    <n v="110"/>
    <n v="0"/>
    <n v="110"/>
    <n v="0"/>
    <n v="0"/>
    <x v="135"/>
    <x v="34"/>
  </r>
  <r>
    <x v="1"/>
    <s v="-"/>
    <x v="135"/>
    <x v="6"/>
    <s v="33"/>
    <s v="000"/>
    <s v=""/>
    <s v=""/>
    <n v="6203"/>
    <s v="Dues/Subscriptions"/>
    <n v="5000"/>
    <n v="-2000"/>
    <n v="3000"/>
    <n v="0"/>
    <n v="2883"/>
    <n v="117"/>
    <n v="40"/>
    <x v="135"/>
    <x v="34"/>
  </r>
  <r>
    <x v="1"/>
    <s v="-"/>
    <x v="135"/>
    <x v="6"/>
    <s v="33"/>
    <s v="000"/>
    <s v=""/>
    <s v=""/>
    <s v="6400_125"/>
    <s v="Utilities Telecommunications"/>
    <n v="4000"/>
    <n v="-1100"/>
    <n v="2900"/>
    <n v="0"/>
    <n v="2796.39"/>
    <n v="103.61"/>
    <n v="253.42"/>
    <x v="135"/>
    <x v="34"/>
  </r>
  <r>
    <x v="1"/>
    <s v="-"/>
    <x v="135"/>
    <x v="6"/>
    <s v="33"/>
    <s v="000"/>
    <s v=""/>
    <s v=""/>
    <s v="6400_127"/>
    <s v="Utilities Cellular Communications"/>
    <n v="4000"/>
    <n v="0"/>
    <n v="4000"/>
    <n v="0"/>
    <n v="3196.92"/>
    <n v="803.08"/>
    <n v="91.14"/>
    <x v="135"/>
    <x v="34"/>
  </r>
  <r>
    <x v="1"/>
    <s v="-"/>
    <x v="135"/>
    <x v="6"/>
    <s v="33"/>
    <s v="000"/>
    <s v=""/>
    <s v=""/>
    <s v="6500_112"/>
    <s v="Professional and Consultant Services Audits"/>
    <n v="4000"/>
    <n v="0"/>
    <n v="4000"/>
    <n v="0"/>
    <n v="0"/>
    <n v="4000"/>
    <n v="0"/>
    <x v="135"/>
    <x v="34"/>
  </r>
  <r>
    <x v="1"/>
    <s v="-"/>
    <x v="135"/>
    <x v="6"/>
    <s v="33"/>
    <s v="000"/>
    <s v=""/>
    <s v=""/>
    <s v="6500_118"/>
    <s v="Professional and Consultant Services Contractual Services"/>
    <n v="500"/>
    <n v="-500"/>
    <n v="0"/>
    <n v="0"/>
    <n v="0"/>
    <n v="0"/>
    <n v="0"/>
    <x v="135"/>
    <x v="34"/>
  </r>
  <r>
    <x v="1"/>
    <s v="-"/>
    <x v="135"/>
    <x v="6"/>
    <s v="33"/>
    <s v="000"/>
    <s v=""/>
    <s v=""/>
    <s v="6700_100"/>
    <s v="Travel &amp; Training Education"/>
    <n v="0"/>
    <n v="1232"/>
    <n v="1232"/>
    <n v="0"/>
    <n v="1231.8599999999999"/>
    <n v="0.14000000000000001"/>
    <n v="0"/>
    <x v="135"/>
    <x v="34"/>
  </r>
  <r>
    <x v="1"/>
    <s v="-"/>
    <x v="135"/>
    <x v="6"/>
    <s v="33"/>
    <s v="000"/>
    <s v=""/>
    <s v=""/>
    <s v="6700_110"/>
    <s v="Travel &amp; Training Travel Expense"/>
    <n v="6000"/>
    <n v="4767"/>
    <n v="10767"/>
    <n v="0"/>
    <n v="10877.26"/>
    <n v="-110.26"/>
    <n v="199"/>
    <x v="135"/>
    <x v="34"/>
  </r>
  <r>
    <x v="1"/>
    <s v="-"/>
    <x v="135"/>
    <x v="6"/>
    <s v="33"/>
    <s v="000"/>
    <s v=""/>
    <s v=""/>
    <s v="6800_140"/>
    <s v="Fees for Services  Hospitality Expense"/>
    <n v="0"/>
    <n v="0"/>
    <n v="0"/>
    <n v="0"/>
    <n v="0"/>
    <n v="0"/>
    <n v="0"/>
    <x v="135"/>
    <x v="34"/>
  </r>
  <r>
    <x v="1"/>
    <s v="-"/>
    <x v="135"/>
    <x v="6"/>
    <s v="33"/>
    <s v="000"/>
    <s v=""/>
    <s v=""/>
    <s v="7200_100"/>
    <s v="Capital Leases Property"/>
    <n v="22000"/>
    <n v="-800"/>
    <n v="21200"/>
    <n v="0"/>
    <n v="21192"/>
    <n v="8"/>
    <n v="0"/>
    <x v="135"/>
    <x v="34"/>
  </r>
  <r>
    <x v="1"/>
    <s v="-"/>
    <x v="135"/>
    <x v="6"/>
    <s v="33"/>
    <s v="000"/>
    <s v=""/>
    <s v=""/>
    <s v="7200_115"/>
    <s v="Capital Leases Equipment"/>
    <n v="2000"/>
    <n v="0"/>
    <n v="2000"/>
    <n v="87.56"/>
    <n v="1340.72"/>
    <n v="571.72"/>
    <n v="87.56"/>
    <x v="135"/>
    <x v="34"/>
  </r>
  <r>
    <x v="1"/>
    <s v="-"/>
    <x v="135"/>
    <x v="6"/>
    <s v="33"/>
    <s v="000"/>
    <s v=""/>
    <s v=""/>
    <s v="7230_105"/>
    <s v="Insurance General"/>
    <n v="7496"/>
    <n v="0"/>
    <n v="7496"/>
    <n v="0"/>
    <n v="5544"/>
    <n v="1952"/>
    <n v="504"/>
    <x v="135"/>
    <x v="34"/>
  </r>
  <r>
    <x v="1"/>
    <s v="-"/>
    <x v="135"/>
    <x v="6"/>
    <s v="33"/>
    <s v="000"/>
    <s v=""/>
    <s v=""/>
    <s v="7230_107"/>
    <s v="Insurance Property"/>
    <n v="61"/>
    <n v="0"/>
    <n v="61"/>
    <n v="0"/>
    <n v="55"/>
    <n v="6"/>
    <n v="5"/>
    <x v="135"/>
    <x v="34"/>
  </r>
  <r>
    <x v="1"/>
    <s v="-"/>
    <x v="135"/>
    <x v="6"/>
    <s v="33"/>
    <s v="000"/>
    <s v=""/>
    <s v=""/>
    <s v="7230_115"/>
    <s v="Insurance Claims and Expenses"/>
    <n v="3476"/>
    <n v="0"/>
    <n v="3476"/>
    <n v="0"/>
    <n v="3212"/>
    <n v="264"/>
    <n v="292"/>
    <x v="135"/>
    <x v="34"/>
  </r>
  <r>
    <x v="1"/>
    <s v="-"/>
    <x v="135"/>
    <x v="6"/>
    <s v="33"/>
    <s v="000"/>
    <s v=""/>
    <s v=""/>
    <n v="8015"/>
    <s v="Indirect Fees"/>
    <n v="50170"/>
    <n v="0"/>
    <n v="50170"/>
    <n v="0"/>
    <n v="45991"/>
    <n v="4179"/>
    <n v="4181"/>
    <x v="135"/>
    <x v="34"/>
  </r>
  <r>
    <x v="1"/>
    <s v="-"/>
    <x v="135"/>
    <x v="6"/>
    <s v="33"/>
    <s v="000"/>
    <s v=""/>
    <s v=""/>
    <n v="8017"/>
    <s v="Indirect Fees - City Attorney"/>
    <n v="14382"/>
    <n v="0"/>
    <n v="14382"/>
    <n v="0"/>
    <n v="13189"/>
    <n v="1193"/>
    <n v="1199"/>
    <x v="135"/>
    <x v="34"/>
  </r>
  <r>
    <x v="1"/>
    <s v="-"/>
    <x v="135"/>
    <x v="6"/>
    <s v="33"/>
    <s v="000"/>
    <s v=""/>
    <s v=""/>
    <n v="8095"/>
    <s v="Interest On Pooled Cash"/>
    <n v="0"/>
    <n v="0"/>
    <n v="0"/>
    <n v="0"/>
    <n v="161.15"/>
    <n v="-161.15"/>
    <n v="0"/>
    <x v="135"/>
    <x v="34"/>
  </r>
  <r>
    <x v="1"/>
    <s v="-"/>
    <x v="136"/>
    <x v="6"/>
    <s v="33"/>
    <s v="390"/>
    <s v=""/>
    <s v=""/>
    <s v="5000_100"/>
    <s v="Salaries and Wages Regular, Full Time"/>
    <n v="44682"/>
    <n v="442"/>
    <n v="45124"/>
    <n v="0"/>
    <n v="41092.42"/>
    <n v="4031.58"/>
    <n v="3526.4"/>
    <x v="136"/>
    <x v="34"/>
  </r>
  <r>
    <x v="1"/>
    <s v="-"/>
    <x v="136"/>
    <x v="6"/>
    <s v="33"/>
    <s v="390"/>
    <s v=""/>
    <s v=""/>
    <s v="5000_115"/>
    <s v="Salaries and Wages Seasonal/Temporary"/>
    <n v="15300"/>
    <n v="20000"/>
    <n v="35300"/>
    <n v="0"/>
    <n v="33675.75"/>
    <n v="1624.25"/>
    <n v="2854.5"/>
    <x v="136"/>
    <x v="34"/>
  </r>
  <r>
    <x v="1"/>
    <s v="-"/>
    <x v="136"/>
    <x v="6"/>
    <s v="33"/>
    <s v="390"/>
    <s v=""/>
    <s v=""/>
    <n v="5100"/>
    <s v="Overtime"/>
    <n v="7000"/>
    <n v="2000"/>
    <n v="9000"/>
    <n v="0"/>
    <n v="8151.52"/>
    <n v="848.48"/>
    <n v="661.2"/>
    <x v="136"/>
    <x v="34"/>
  </r>
  <r>
    <x v="1"/>
    <s v="-"/>
    <x v="136"/>
    <x v="6"/>
    <s v="33"/>
    <s v="390"/>
    <s v=""/>
    <s v=""/>
    <s v="5200_115"/>
    <s v="Other Personal Service Other Compensation"/>
    <n v="700"/>
    <n v="0"/>
    <n v="700"/>
    <n v="0"/>
    <n v="264.49"/>
    <n v="435.51"/>
    <n v="0"/>
    <x v="136"/>
    <x v="34"/>
  </r>
  <r>
    <x v="1"/>
    <s v="-"/>
    <x v="136"/>
    <x v="6"/>
    <s v="33"/>
    <s v="390"/>
    <s v=""/>
    <s v=""/>
    <s v="5200_130"/>
    <s v="Other Personal Service Allowance Taxable"/>
    <n v="1000"/>
    <n v="-1000"/>
    <n v="0"/>
    <n v="0"/>
    <n v="0"/>
    <n v="0"/>
    <n v="0"/>
    <x v="136"/>
    <x v="34"/>
  </r>
  <r>
    <x v="1"/>
    <s v="-"/>
    <x v="136"/>
    <x v="6"/>
    <s v="33"/>
    <s v="390"/>
    <s v=""/>
    <s v=""/>
    <s v="5400_100"/>
    <s v="Employee Benefits FICA"/>
    <n v="5288"/>
    <n v="1752"/>
    <n v="7040"/>
    <n v="0"/>
    <n v="6204.9"/>
    <n v="835.1"/>
    <n v="525.79999999999995"/>
    <x v="136"/>
    <x v="34"/>
  </r>
  <r>
    <x v="1"/>
    <s v="-"/>
    <x v="136"/>
    <x v="6"/>
    <s v="33"/>
    <s v="390"/>
    <s v=""/>
    <s v=""/>
    <s v="5400_115"/>
    <s v="Employee Benefits Retirement B"/>
    <n v="5374"/>
    <n v="0"/>
    <n v="5374"/>
    <n v="0"/>
    <n v="4928"/>
    <n v="446"/>
    <n v="448"/>
    <x v="136"/>
    <x v="34"/>
  </r>
  <r>
    <x v="1"/>
    <s v="-"/>
    <x v="136"/>
    <x v="6"/>
    <s v="33"/>
    <s v="390"/>
    <s v=""/>
    <s v=""/>
    <s v="5400_120"/>
    <s v="Employee Benefits Workers Compensation"/>
    <n v="830"/>
    <n v="0"/>
    <n v="830"/>
    <n v="0"/>
    <n v="737"/>
    <n v="93"/>
    <n v="67"/>
    <x v="136"/>
    <x v="34"/>
  </r>
  <r>
    <x v="1"/>
    <s v="-"/>
    <x v="136"/>
    <x v="6"/>
    <s v="33"/>
    <s v="390"/>
    <s v=""/>
    <s v=""/>
    <s v="5400_125"/>
    <s v="Employee Benefits Health Insurance"/>
    <n v="7351"/>
    <n v="0"/>
    <n v="7351"/>
    <n v="0"/>
    <n v="6743"/>
    <n v="608"/>
    <n v="613"/>
    <x v="136"/>
    <x v="34"/>
  </r>
  <r>
    <x v="1"/>
    <s v="-"/>
    <x v="136"/>
    <x v="6"/>
    <s v="33"/>
    <s v="390"/>
    <s v=""/>
    <s v=""/>
    <s v="5400_130"/>
    <s v="Employee Benefits Dental Insurance"/>
    <n v="500"/>
    <n v="0"/>
    <n v="500"/>
    <n v="0"/>
    <n v="462"/>
    <n v="38"/>
    <n v="42"/>
    <x v="136"/>
    <x v="34"/>
  </r>
  <r>
    <x v="1"/>
    <s v="-"/>
    <x v="136"/>
    <x v="6"/>
    <s v="33"/>
    <s v="390"/>
    <s v=""/>
    <s v=""/>
    <s v="5400_135"/>
    <s v="Employee Benefits Life Insurance"/>
    <n v="110"/>
    <n v="0"/>
    <n v="110"/>
    <n v="0"/>
    <n v="99"/>
    <n v="11"/>
    <n v="9"/>
    <x v="136"/>
    <x v="34"/>
  </r>
  <r>
    <x v="1"/>
    <s v="-"/>
    <x v="136"/>
    <x v="6"/>
    <s v="33"/>
    <s v="390"/>
    <s v=""/>
    <s v=""/>
    <n v="6202"/>
    <s v="Printing/Copying/Paper Mgt"/>
    <n v="15000"/>
    <n v="-2000"/>
    <n v="13000"/>
    <n v="0"/>
    <n v="11812.05"/>
    <n v="1187.95"/>
    <n v="455"/>
    <x v="136"/>
    <x v="34"/>
  </r>
  <r>
    <x v="1"/>
    <s v="-"/>
    <x v="136"/>
    <x v="6"/>
    <s v="33"/>
    <s v="390"/>
    <s v=""/>
    <s v=""/>
    <n v="6211"/>
    <s v="Specialized Equipment"/>
    <n v="7500"/>
    <n v="-2850"/>
    <n v="4650"/>
    <n v="0"/>
    <n v="4627.45"/>
    <n v="22.55"/>
    <n v="581.16"/>
    <x v="136"/>
    <x v="34"/>
  </r>
  <r>
    <x v="1"/>
    <s v="-"/>
    <x v="136"/>
    <x v="6"/>
    <s v="33"/>
    <s v="390"/>
    <s v=""/>
    <s v=""/>
    <s v="6300_105"/>
    <s v="Repair &amp; Maintenance Vehicle Maint Supplies"/>
    <n v="0"/>
    <n v="0"/>
    <n v="0"/>
    <n v="0"/>
    <n v="0"/>
    <n v="0"/>
    <n v="0"/>
    <x v="136"/>
    <x v="34"/>
  </r>
  <r>
    <x v="1"/>
    <s v="-"/>
    <x v="136"/>
    <x v="6"/>
    <s v="33"/>
    <s v="390"/>
    <s v=""/>
    <s v=""/>
    <n v="6350"/>
    <s v="Legal Notice &amp; Advertising"/>
    <n v="69168"/>
    <n v="52175"/>
    <n v="121343"/>
    <n v="3269.19"/>
    <n v="118776.93"/>
    <n v="-703.12"/>
    <n v="3361.04"/>
    <x v="136"/>
    <x v="34"/>
  </r>
  <r>
    <x v="1"/>
    <s v="-"/>
    <x v="136"/>
    <x v="6"/>
    <s v="33"/>
    <s v="390"/>
    <s v=""/>
    <s v=""/>
    <s v="6500_118"/>
    <s v="Professional and Consultant Services Contractual Services"/>
    <n v="125500"/>
    <n v="-17610"/>
    <n v="107890"/>
    <n v="2025"/>
    <n v="102465.81"/>
    <n v="3399.19"/>
    <n v="0"/>
    <x v="136"/>
    <x v="34"/>
  </r>
  <r>
    <x v="1"/>
    <s v="-"/>
    <x v="136"/>
    <x v="6"/>
    <s v="33"/>
    <s v="390"/>
    <s v=""/>
    <s v=""/>
    <s v="6510_100"/>
    <s v="Artist Services non-salaried compensation"/>
    <n v="5000"/>
    <n v="-2875"/>
    <n v="2125"/>
    <n v="0"/>
    <n v="2125"/>
    <n v="0"/>
    <n v="0"/>
    <x v="136"/>
    <x v="34"/>
  </r>
  <r>
    <x v="1"/>
    <s v="-"/>
    <x v="136"/>
    <x v="6"/>
    <s v="33"/>
    <s v="390"/>
    <s v=""/>
    <s v=""/>
    <s v="6800_140"/>
    <s v="Fees for Services  Hospitality Expense"/>
    <n v="5000"/>
    <n v="2000"/>
    <n v="7000"/>
    <n v="388.36"/>
    <n v="6495.58"/>
    <n v="116.06"/>
    <n v="826.18"/>
    <x v="136"/>
    <x v="34"/>
  </r>
  <r>
    <x v="1"/>
    <s v="-"/>
    <x v="136"/>
    <x v="6"/>
    <s v="33"/>
    <s v="390"/>
    <s v=""/>
    <s v=""/>
    <s v="7225_100"/>
    <s v="Provisioning Internet "/>
    <n v="5000"/>
    <n v="200"/>
    <n v="5200"/>
    <n v="0"/>
    <n v="5200"/>
    <n v="0"/>
    <n v="0"/>
    <x v="136"/>
    <x v="34"/>
  </r>
  <r>
    <x v="1"/>
    <s v="-"/>
    <x v="137"/>
    <x v="6"/>
    <s v="33"/>
    <s v="391"/>
    <s v=""/>
    <s v=""/>
    <s v="5000_100"/>
    <s v="Salaries and Wages Regular, Full Time"/>
    <n v="134056"/>
    <n v="-8673"/>
    <n v="125383"/>
    <n v="0"/>
    <n v="106569.85"/>
    <n v="18813.150000000001"/>
    <n v="10134.89"/>
    <x v="137"/>
    <x v="34"/>
  </r>
  <r>
    <x v="1"/>
    <s v="-"/>
    <x v="137"/>
    <x v="6"/>
    <s v="33"/>
    <s v="391"/>
    <s v=""/>
    <s v=""/>
    <s v="5000_115"/>
    <s v="Salaries and Wages Seasonal/Temporary"/>
    <n v="30000"/>
    <n v="5000"/>
    <n v="35000"/>
    <n v="0"/>
    <n v="31519.759999999998"/>
    <n v="3480.24"/>
    <n v="1290.5"/>
    <x v="137"/>
    <x v="34"/>
  </r>
  <r>
    <x v="1"/>
    <s v="-"/>
    <x v="137"/>
    <x v="6"/>
    <s v="33"/>
    <s v="391"/>
    <s v=""/>
    <s v=""/>
    <n v="5100"/>
    <s v="Overtime"/>
    <n v="15300"/>
    <n v="10000"/>
    <n v="25300"/>
    <n v="0"/>
    <n v="24300.959999999999"/>
    <n v="999.04"/>
    <n v="1002.99"/>
    <x v="137"/>
    <x v="34"/>
  </r>
  <r>
    <x v="1"/>
    <s v="-"/>
    <x v="137"/>
    <x v="6"/>
    <s v="33"/>
    <s v="391"/>
    <s v=""/>
    <s v=""/>
    <s v="5200_115"/>
    <s v="Other Personal Service Other Compensation"/>
    <n v="1800"/>
    <n v="300"/>
    <n v="2100"/>
    <n v="0"/>
    <n v="2139.91"/>
    <n v="-39.909999999999997"/>
    <n v="0"/>
    <x v="137"/>
    <x v="34"/>
  </r>
  <r>
    <x v="1"/>
    <s v="-"/>
    <x v="137"/>
    <x v="6"/>
    <s v="33"/>
    <s v="391"/>
    <s v=""/>
    <s v=""/>
    <s v="5200_130"/>
    <s v="Other Personal Service Allowance Taxable"/>
    <n v="1000"/>
    <n v="-1000"/>
    <n v="0"/>
    <n v="0"/>
    <n v="0"/>
    <n v="0"/>
    <n v="0"/>
    <x v="137"/>
    <x v="34"/>
  </r>
  <r>
    <x v="1"/>
    <s v="-"/>
    <x v="137"/>
    <x v="6"/>
    <s v="33"/>
    <s v="391"/>
    <s v=""/>
    <s v=""/>
    <s v="5400_100"/>
    <s v="Employee Benefits FICA"/>
    <n v="14037"/>
    <n v="139"/>
    <n v="14176"/>
    <n v="0"/>
    <n v="12707.94"/>
    <n v="1468.06"/>
    <n v="957.61"/>
    <x v="137"/>
    <x v="34"/>
  </r>
  <r>
    <x v="1"/>
    <s v="-"/>
    <x v="137"/>
    <x v="6"/>
    <s v="33"/>
    <s v="391"/>
    <s v=""/>
    <s v=""/>
    <s v="5400_115"/>
    <s v="Employee Benefits Retirement B"/>
    <n v="16121"/>
    <n v="0"/>
    <n v="16121"/>
    <n v="0"/>
    <n v="14773"/>
    <n v="1348"/>
    <n v="1343"/>
    <x v="137"/>
    <x v="34"/>
  </r>
  <r>
    <x v="1"/>
    <s v="-"/>
    <x v="137"/>
    <x v="6"/>
    <s v="33"/>
    <s v="391"/>
    <s v=""/>
    <s v=""/>
    <s v="5400_120"/>
    <s v="Employee Benefits Workers Compensation"/>
    <n v="2148"/>
    <n v="0"/>
    <n v="2148"/>
    <n v="0"/>
    <n v="1914"/>
    <n v="234"/>
    <n v="174"/>
    <x v="137"/>
    <x v="34"/>
  </r>
  <r>
    <x v="1"/>
    <s v="-"/>
    <x v="137"/>
    <x v="6"/>
    <s v="33"/>
    <s v="391"/>
    <s v=""/>
    <s v=""/>
    <s v="5400_125"/>
    <s v="Employee Benefits Health Insurance"/>
    <n v="35282"/>
    <n v="0"/>
    <n v="35282"/>
    <n v="0"/>
    <n v="32340"/>
    <n v="2942"/>
    <n v="2940"/>
    <x v="137"/>
    <x v="34"/>
  </r>
  <r>
    <x v="1"/>
    <s v="-"/>
    <x v="137"/>
    <x v="6"/>
    <s v="33"/>
    <s v="391"/>
    <s v=""/>
    <s v=""/>
    <s v="5400_130"/>
    <s v="Employee Benefits Dental Insurance"/>
    <n v="1900"/>
    <n v="0"/>
    <n v="1900"/>
    <n v="0"/>
    <n v="1738"/>
    <n v="162"/>
    <n v="158"/>
    <x v="137"/>
    <x v="34"/>
  </r>
  <r>
    <x v="1"/>
    <s v="-"/>
    <x v="137"/>
    <x v="6"/>
    <s v="33"/>
    <s v="391"/>
    <s v=""/>
    <s v=""/>
    <s v="5400_135"/>
    <s v="Employee Benefits Life Insurance"/>
    <n v="328"/>
    <n v="0"/>
    <n v="328"/>
    <n v="0"/>
    <n v="297"/>
    <n v="31"/>
    <n v="27"/>
    <x v="137"/>
    <x v="34"/>
  </r>
  <r>
    <x v="1"/>
    <s v="-"/>
    <x v="137"/>
    <x v="6"/>
    <s v="33"/>
    <s v="391"/>
    <s v=""/>
    <s v=""/>
    <n v="6206"/>
    <s v="Custodian Supplies"/>
    <n v="6000"/>
    <n v="3000"/>
    <n v="9000"/>
    <n v="651.9"/>
    <n v="6328.98"/>
    <n v="2019.12"/>
    <n v="1325.59"/>
    <x v="137"/>
    <x v="34"/>
  </r>
  <r>
    <x v="1"/>
    <s v="-"/>
    <x v="137"/>
    <x v="6"/>
    <s v="33"/>
    <s v="391"/>
    <s v=""/>
    <s v=""/>
    <n v="6208"/>
    <s v="Special Supplies"/>
    <n v="0"/>
    <n v="700"/>
    <n v="700"/>
    <n v="0"/>
    <n v="664"/>
    <n v="36"/>
    <n v="0"/>
    <x v="137"/>
    <x v="34"/>
  </r>
  <r>
    <x v="1"/>
    <s v="-"/>
    <x v="137"/>
    <x v="6"/>
    <s v="33"/>
    <s v="391"/>
    <s v=""/>
    <s v=""/>
    <n v="6212"/>
    <s v="Fuel"/>
    <n v="1000"/>
    <n v="400"/>
    <n v="1400"/>
    <n v="0"/>
    <n v="1083.42"/>
    <n v="316.58"/>
    <n v="0"/>
    <x v="137"/>
    <x v="34"/>
  </r>
  <r>
    <x v="1"/>
    <s v="-"/>
    <x v="137"/>
    <x v="6"/>
    <s v="33"/>
    <s v="391"/>
    <s v=""/>
    <s v=""/>
    <n v="6214"/>
    <s v="Clothing And Uniforms"/>
    <n v="2000"/>
    <n v="0"/>
    <n v="2000"/>
    <n v="0"/>
    <n v="1636.41"/>
    <n v="363.59"/>
    <n v="0"/>
    <x v="137"/>
    <x v="34"/>
  </r>
  <r>
    <x v="1"/>
    <s v="-"/>
    <x v="137"/>
    <x v="6"/>
    <s v="33"/>
    <s v="391"/>
    <s v=""/>
    <s v=""/>
    <s v="6300_105"/>
    <s v="Repair &amp; Maintenance Vehicle Maint Supplies"/>
    <n v="4000"/>
    <n v="4500"/>
    <n v="8500"/>
    <n v="1532.23"/>
    <n v="6497.07"/>
    <n v="470.7"/>
    <n v="1628.99"/>
    <x v="137"/>
    <x v="34"/>
  </r>
  <r>
    <x v="1"/>
    <s v="-"/>
    <x v="137"/>
    <x v="6"/>
    <s v="33"/>
    <s v="391"/>
    <s v=""/>
    <s v=""/>
    <s v="6300_140"/>
    <s v="Repair &amp; Maintenance Salt"/>
    <n v="7000"/>
    <n v="4900"/>
    <n v="11900"/>
    <n v="37.92"/>
    <n v="11832.34"/>
    <n v="29.74"/>
    <n v="1310.26"/>
    <x v="137"/>
    <x v="34"/>
  </r>
  <r>
    <x v="1"/>
    <s v="-"/>
    <x v="137"/>
    <x v="6"/>
    <s v="33"/>
    <s v="391"/>
    <s v=""/>
    <s v=""/>
    <s v="6400_100"/>
    <s v="Utilities Electricity"/>
    <n v="7000"/>
    <n v="-3000"/>
    <n v="4000"/>
    <n v="0"/>
    <n v="3442.1"/>
    <n v="557.9"/>
    <n v="613.62"/>
    <x v="137"/>
    <x v="34"/>
  </r>
  <r>
    <x v="1"/>
    <s v="-"/>
    <x v="137"/>
    <x v="6"/>
    <s v="33"/>
    <s v="391"/>
    <s v=""/>
    <s v=""/>
    <s v="6400_115"/>
    <s v="Utilities Water/Wastewater"/>
    <n v="550"/>
    <n v="600"/>
    <n v="1150"/>
    <n v="0"/>
    <n v="945.76"/>
    <n v="204.24"/>
    <n v="0"/>
    <x v="137"/>
    <x v="34"/>
  </r>
  <r>
    <x v="1"/>
    <s v="-"/>
    <x v="137"/>
    <x v="6"/>
    <s v="33"/>
    <s v="391"/>
    <s v=""/>
    <s v=""/>
    <s v="6400_120"/>
    <s v="Utilities Rubbish Removal"/>
    <n v="2000"/>
    <n v="0"/>
    <n v="2000"/>
    <n v="120.49"/>
    <n v="1800.29"/>
    <n v="79.22"/>
    <n v="163.38999999999999"/>
    <x v="137"/>
    <x v="34"/>
  </r>
  <r>
    <x v="1"/>
    <s v="-"/>
    <x v="137"/>
    <x v="6"/>
    <s v="33"/>
    <s v="391"/>
    <s v=""/>
    <s v=""/>
    <s v="6500_103"/>
    <s v="Professional and Consultant Services Security Contracts"/>
    <n v="9000"/>
    <n v="-6650"/>
    <n v="2350"/>
    <n v="603"/>
    <n v="1836.57"/>
    <n v="-89.57"/>
    <n v="600"/>
    <x v="137"/>
    <x v="34"/>
  </r>
  <r>
    <x v="1"/>
    <s v="-"/>
    <x v="137"/>
    <x v="6"/>
    <s v="33"/>
    <s v="391"/>
    <s v=""/>
    <s v=""/>
    <s v="6500_118"/>
    <s v="Professional and Consultant Services Contractual Services"/>
    <n v="15000"/>
    <n v="7570"/>
    <n v="22570"/>
    <n v="1053.8"/>
    <n v="21068.19"/>
    <n v="448.01"/>
    <n v="830"/>
    <x v="137"/>
    <x v="34"/>
  </r>
  <r>
    <x v="1"/>
    <s v="-"/>
    <x v="137"/>
    <x v="6"/>
    <s v="33"/>
    <s v="391"/>
    <s v=""/>
    <s v=""/>
    <s v="6500_121"/>
    <s v="Professional and Consultant Services Contractual Snow Removal"/>
    <n v="53000"/>
    <n v="-4800"/>
    <n v="48200"/>
    <n v="0"/>
    <n v="48200"/>
    <n v="0"/>
    <n v="0"/>
    <x v="137"/>
    <x v="34"/>
  </r>
  <r>
    <x v="1"/>
    <s v="-"/>
    <x v="137"/>
    <x v="6"/>
    <s v="33"/>
    <s v="391"/>
    <s v=""/>
    <s v=""/>
    <s v="6800_140"/>
    <s v="Fees for Services  Hospitality Expense"/>
    <n v="0"/>
    <n v="0"/>
    <n v="0"/>
    <n v="0"/>
    <n v="32.74"/>
    <n v="-32.74"/>
    <n v="0"/>
    <x v="137"/>
    <x v="34"/>
  </r>
  <r>
    <x v="1"/>
    <s v="-"/>
    <x v="137"/>
    <x v="6"/>
    <s v="33"/>
    <s v="391"/>
    <s v=""/>
    <s v=""/>
    <s v="7200_115"/>
    <s v="Capital Leases Equipment"/>
    <n v="12000"/>
    <n v="-500"/>
    <n v="11500"/>
    <n v="0"/>
    <n v="0"/>
    <n v="11500"/>
    <n v="0"/>
    <x v="137"/>
    <x v="34"/>
  </r>
  <r>
    <x v="1"/>
    <s v="-"/>
    <x v="137"/>
    <x v="6"/>
    <s v="33"/>
    <s v="391"/>
    <s v=""/>
    <s v=""/>
    <n v="7250"/>
    <s v="Capital Lease Interest"/>
    <n v="30"/>
    <n v="0"/>
    <n v="30"/>
    <n v="0"/>
    <n v="0"/>
    <n v="30"/>
    <n v="0"/>
    <x v="137"/>
    <x v="34"/>
  </r>
  <r>
    <x v="1"/>
    <s v="-"/>
    <x v="137"/>
    <x v="6"/>
    <s v="33"/>
    <s v="391"/>
    <s v=""/>
    <s v=""/>
    <s v="9500_110"/>
    <s v="Capital Outlay Capital Expenditures"/>
    <n v="20811"/>
    <n v="-3500"/>
    <n v="17311"/>
    <n v="0"/>
    <n v="3727.21"/>
    <n v="13583.79"/>
    <n v="0"/>
    <x v="137"/>
    <x v="34"/>
  </r>
  <r>
    <x v="0"/>
    <s v="-"/>
    <x v="138"/>
    <x v="7"/>
    <s v="04"/>
    <s v="005"/>
    <s v=""/>
    <s v=""/>
    <s v="4925_115"/>
    <s v="Proceeds  Debt &amp; Lease"/>
    <n v="995555"/>
    <n v="0"/>
    <n v="995555"/>
    <n v="0"/>
    <n v="0"/>
    <n v="995555"/>
    <n v="0"/>
    <x v="138"/>
    <x v="35"/>
  </r>
  <r>
    <x v="0"/>
    <s v="-"/>
    <x v="138"/>
    <x v="7"/>
    <s v="04"/>
    <s v="005"/>
    <s v=""/>
    <s v=""/>
    <s v="4990_236"/>
    <s v="Interfund Transfer Proceeds TIF Increment Tax Revenue"/>
    <n v="2514196"/>
    <n v="0"/>
    <n v="2514196"/>
    <n v="0"/>
    <n v="2247113"/>
    <n v="267083"/>
    <n v="204283"/>
    <x v="138"/>
    <x v="35"/>
  </r>
  <r>
    <x v="1"/>
    <s v="-"/>
    <x v="138"/>
    <x v="7"/>
    <s v="04"/>
    <s v="005"/>
    <s v=""/>
    <s v=""/>
    <s v="6800_185"/>
    <s v="Fees for Services  TIF"/>
    <n v="0"/>
    <n v="0"/>
    <n v="0"/>
    <n v="0"/>
    <n v="0"/>
    <n v="0"/>
    <n v="0"/>
    <x v="138"/>
    <x v="35"/>
  </r>
  <r>
    <x v="1"/>
    <s v="-"/>
    <x v="138"/>
    <x v="7"/>
    <s v="04"/>
    <s v="005"/>
    <s v=""/>
    <s v=""/>
    <s v="7400_115"/>
    <s v="Debt Service Principal G O Bond "/>
    <n v="0"/>
    <n v="0"/>
    <n v="0"/>
    <n v="0"/>
    <n v="100000"/>
    <n v="-100000"/>
    <n v="100000"/>
    <x v="138"/>
    <x v="35"/>
  </r>
  <r>
    <x v="1"/>
    <s v="-"/>
    <x v="138"/>
    <x v="7"/>
    <s v="04"/>
    <s v="005"/>
    <s v=""/>
    <s v=""/>
    <s v="7400_130"/>
    <s v="Debt Service Principal Sec 108 - Loan "/>
    <n v="441000"/>
    <n v="0"/>
    <n v="441000"/>
    <n v="0"/>
    <n v="1241000"/>
    <n v="-800000"/>
    <n v="0"/>
    <x v="138"/>
    <x v="35"/>
  </r>
  <r>
    <x v="1"/>
    <s v="-"/>
    <x v="138"/>
    <x v="7"/>
    <s v="04"/>
    <s v="005"/>
    <s v=""/>
    <s v=""/>
    <s v="7400_135"/>
    <s v="Debt Service Principal COPS"/>
    <n v="743797"/>
    <n v="0"/>
    <n v="743797"/>
    <n v="0"/>
    <n v="743797"/>
    <n v="0"/>
    <n v="0"/>
    <x v="138"/>
    <x v="35"/>
  </r>
  <r>
    <x v="1"/>
    <s v="-"/>
    <x v="138"/>
    <x v="7"/>
    <s v="04"/>
    <s v="005"/>
    <s v=""/>
    <s v=""/>
    <s v="7400_180"/>
    <s v="Debt Service Principal Vermont Municipal Bank"/>
    <n v="780000"/>
    <n v="0"/>
    <n v="780000"/>
    <n v="0"/>
    <n v="780000"/>
    <n v="0"/>
    <n v="0"/>
    <x v="138"/>
    <x v="35"/>
  </r>
  <r>
    <x v="1"/>
    <s v="-"/>
    <x v="138"/>
    <x v="7"/>
    <s v="04"/>
    <s v="005"/>
    <s v=""/>
    <s v=""/>
    <s v="7450_180"/>
    <s v="Debt Service Interest Vermont Municipal Bank"/>
    <n v="133727"/>
    <n v="0"/>
    <n v="133727"/>
    <n v="0"/>
    <n v="133727.1"/>
    <n v="-0.1"/>
    <n v="63679.199999999997"/>
    <x v="138"/>
    <x v="35"/>
  </r>
  <r>
    <x v="1"/>
    <s v="-"/>
    <x v="138"/>
    <x v="7"/>
    <s v="04"/>
    <s v="005"/>
    <s v=""/>
    <s v=""/>
    <s v="7450_215"/>
    <s v="Debt Service Interest G.O. Bond "/>
    <n v="0"/>
    <n v="0"/>
    <n v="0"/>
    <n v="0"/>
    <n v="22221.13"/>
    <n v="-22221.13"/>
    <n v="22221.13"/>
    <x v="138"/>
    <x v="35"/>
  </r>
  <r>
    <x v="1"/>
    <s v="-"/>
    <x v="138"/>
    <x v="7"/>
    <s v="04"/>
    <s v="005"/>
    <s v=""/>
    <s v=""/>
    <s v="7450_230"/>
    <s v="Debt Service Interest Sec 108 Loan "/>
    <n v="12709"/>
    <n v="0"/>
    <n v="12709"/>
    <n v="0"/>
    <n v="42496.68"/>
    <n v="-29787.68"/>
    <n v="0"/>
    <x v="138"/>
    <x v="35"/>
  </r>
  <r>
    <x v="1"/>
    <s v="-"/>
    <x v="138"/>
    <x v="7"/>
    <s v="04"/>
    <s v="005"/>
    <s v=""/>
    <s v=""/>
    <s v="7450_235"/>
    <s v="Debt Service Interest COPS"/>
    <n v="171930"/>
    <n v="0"/>
    <n v="171930"/>
    <n v="0"/>
    <n v="171929.42"/>
    <n v="0.57999999999999996"/>
    <n v="78526.740000000005"/>
    <x v="138"/>
    <x v="35"/>
  </r>
  <r>
    <x v="1"/>
    <s v="-"/>
    <x v="138"/>
    <x v="7"/>
    <s v="04"/>
    <s v="005"/>
    <s v=""/>
    <s v=""/>
    <s v="7475_130"/>
    <s v="Debt Paying Agent Fees Bond Issue Costs"/>
    <n v="0"/>
    <n v="0"/>
    <n v="0"/>
    <n v="0"/>
    <n v="4804"/>
    <n v="-4804"/>
    <n v="0"/>
    <x v="138"/>
    <x v="35"/>
  </r>
  <r>
    <x v="1"/>
    <s v="-"/>
    <x v="138"/>
    <x v="7"/>
    <s v="04"/>
    <s v="005"/>
    <s v=""/>
    <s v=""/>
    <s v="7900_135"/>
    <s v="Interfund Transfer To CEDO"/>
    <n v="227017"/>
    <n v="0"/>
    <n v="227017"/>
    <n v="0"/>
    <n v="118231.97"/>
    <n v="108785.03"/>
    <n v="0"/>
    <x v="138"/>
    <x v="35"/>
  </r>
  <r>
    <x v="1"/>
    <s v="-"/>
    <x v="138"/>
    <x v="7"/>
    <s v="04"/>
    <s v="005"/>
    <s v=""/>
    <s v=""/>
    <s v="7900_704"/>
    <s v="Interfund Transfer Bike Path Rehabilitation "/>
    <n v="200000"/>
    <n v="0"/>
    <n v="200000"/>
    <n v="0"/>
    <n v="0"/>
    <n v="200000"/>
    <n v="0"/>
    <x v="138"/>
    <x v="35"/>
  </r>
  <r>
    <x v="1"/>
    <s v="-"/>
    <x v="138"/>
    <x v="7"/>
    <s v="04"/>
    <s v="005"/>
    <s v=""/>
    <s v=""/>
    <s v="7900_715"/>
    <s v="Interfund Transfer Waterfront North"/>
    <n v="394049"/>
    <n v="0"/>
    <n v="394049"/>
    <n v="0"/>
    <n v="0"/>
    <n v="394049"/>
    <n v="0"/>
    <x v="138"/>
    <x v="35"/>
  </r>
  <r>
    <x v="1"/>
    <s v="-"/>
    <x v="138"/>
    <x v="7"/>
    <s v="04"/>
    <s v="005"/>
    <s v=""/>
    <s v=""/>
    <s v="7900_725"/>
    <s v="Interfund Transfer Parks Special Projects"/>
    <n v="401506"/>
    <n v="0"/>
    <n v="401506"/>
    <n v="0"/>
    <n v="0"/>
    <n v="401506"/>
    <n v="0"/>
    <x v="138"/>
    <x v="35"/>
  </r>
  <r>
    <x v="0"/>
    <s v="-"/>
    <x v="139"/>
    <x v="8"/>
    <s v="04"/>
    <s v="000"/>
    <s v=""/>
    <s v=""/>
    <n v="4950"/>
    <s v="Donations"/>
    <n v="0"/>
    <n v="0"/>
    <n v="0"/>
    <n v="0"/>
    <n v="260000"/>
    <n v="-260000"/>
    <n v="0"/>
    <x v="139"/>
    <x v="36"/>
  </r>
  <r>
    <x v="0"/>
    <s v="-"/>
    <x v="139"/>
    <x v="8"/>
    <s v="04"/>
    <s v="000"/>
    <s v=""/>
    <s v=""/>
    <s v="4990_236"/>
    <s v="Interfund Transfer Proceeds TIF Increment Tax Revenue"/>
    <n v="771894"/>
    <n v="0"/>
    <n v="771894"/>
    <n v="0"/>
    <n v="689898"/>
    <n v="81996"/>
    <n v="62718"/>
    <x v="139"/>
    <x v="36"/>
  </r>
  <r>
    <x v="1"/>
    <s v="-"/>
    <x v="139"/>
    <x v="8"/>
    <s v="04"/>
    <s v="000"/>
    <s v=""/>
    <s v=""/>
    <s v="7400_115"/>
    <s v="Debt Service Principal G O Bond "/>
    <n v="130000"/>
    <n v="0"/>
    <n v="130000"/>
    <n v="0"/>
    <n v="0"/>
    <n v="130000"/>
    <n v="0"/>
    <x v="139"/>
    <x v="36"/>
  </r>
  <r>
    <x v="1"/>
    <s v="-"/>
    <x v="139"/>
    <x v="8"/>
    <s v="04"/>
    <s v="000"/>
    <s v=""/>
    <s v=""/>
    <s v="7450_215"/>
    <s v="Debt Service Interest G.O. Bond "/>
    <n v="150400"/>
    <n v="0"/>
    <n v="150400"/>
    <n v="0"/>
    <n v="0"/>
    <n v="150400"/>
    <n v="0"/>
    <x v="139"/>
    <x v="36"/>
  </r>
  <r>
    <x v="1"/>
    <s v="-"/>
    <x v="139"/>
    <x v="8"/>
    <s v="04"/>
    <s v="000"/>
    <s v=""/>
    <s v=""/>
    <s v="7900_135"/>
    <s v="Interfund Transfer To CEDO"/>
    <n v="225291"/>
    <n v="0"/>
    <n v="225291"/>
    <n v="0"/>
    <n v="269650.05"/>
    <n v="-44359.05"/>
    <n v="0"/>
    <x v="139"/>
    <x v="36"/>
  </r>
  <r>
    <x v="1"/>
    <s v="-"/>
    <x v="140"/>
    <x v="8"/>
    <s v="04"/>
    <s v="08 "/>
    <s v=""/>
    <s v=""/>
    <s v="7400_115"/>
    <s v="Debt Service Principal G O Bond "/>
    <n v="0"/>
    <n v="0"/>
    <n v="0"/>
    <n v="0"/>
    <n v="130000"/>
    <n v="-130000"/>
    <n v="0"/>
    <x v="140"/>
    <x v="36"/>
  </r>
  <r>
    <x v="1"/>
    <s v="-"/>
    <x v="140"/>
    <x v="8"/>
    <s v="04"/>
    <s v="08 "/>
    <s v=""/>
    <s v=""/>
    <s v="7450_215"/>
    <s v="Debt Service Interest G.O. Bond "/>
    <n v="0"/>
    <n v="0"/>
    <n v="0"/>
    <n v="0"/>
    <n v="183762.5"/>
    <n v="-183762.5"/>
    <n v="107912.5"/>
    <x v="140"/>
    <x v="36"/>
  </r>
  <r>
    <x v="1"/>
    <s v="-"/>
    <x v="140"/>
    <x v="8"/>
    <s v="04"/>
    <s v="08 "/>
    <s v=""/>
    <s v=""/>
    <s v="7900_700"/>
    <s v="Interfund Transfer to Capital Project"/>
    <n v="0"/>
    <n v="0"/>
    <n v="0"/>
    <n v="0"/>
    <n v="0"/>
    <n v="0"/>
    <n v="0"/>
    <x v="140"/>
    <x v="36"/>
  </r>
  <r>
    <x v="0"/>
    <s v="-"/>
    <x v="141"/>
    <x v="9"/>
    <s v="19"/>
    <s v="000"/>
    <s v=""/>
    <s v=""/>
    <n v="4075"/>
    <s v="Penalties &amp; Interest "/>
    <n v="0"/>
    <n v="0"/>
    <n v="0"/>
    <n v="0"/>
    <n v="2659.3"/>
    <n v="-2659.3"/>
    <n v="0"/>
    <x v="141"/>
    <x v="37"/>
  </r>
  <r>
    <x v="0"/>
    <s v="-"/>
    <x v="141"/>
    <x v="9"/>
    <s v="19"/>
    <s v="000"/>
    <s v=""/>
    <s v=""/>
    <n v="4525"/>
    <s v="Water/Wastewater and Stormwater Charges - Retail"/>
    <n v="1662081"/>
    <n v="0"/>
    <n v="1662081"/>
    <n v="0"/>
    <n v="1224795.57"/>
    <n v="437285.43"/>
    <n v="0"/>
    <x v="141"/>
    <x v="37"/>
  </r>
  <r>
    <x v="0"/>
    <s v="-"/>
    <x v="141"/>
    <x v="9"/>
    <s v="19"/>
    <s v="000"/>
    <s v=""/>
    <s v=""/>
    <n v="4535"/>
    <s v="Misc Rev "/>
    <n v="8500"/>
    <n v="16900"/>
    <n v="25400"/>
    <n v="0"/>
    <n v="25400"/>
    <n v="0"/>
    <n v="0"/>
    <x v="141"/>
    <x v="37"/>
  </r>
  <r>
    <x v="0"/>
    <s v="-"/>
    <x v="141"/>
    <x v="9"/>
    <s v="19"/>
    <s v="000"/>
    <s v=""/>
    <s v=""/>
    <s v="4825_155"/>
    <s v="Interdepartmental Interest on Pooled Cash"/>
    <n v="0"/>
    <n v="0"/>
    <n v="0"/>
    <n v="0"/>
    <n v="4.0999999999999996"/>
    <n v="-4.0999999999999996"/>
    <n v="0"/>
    <x v="141"/>
    <x v="37"/>
  </r>
  <r>
    <x v="0"/>
    <s v="-"/>
    <x v="141"/>
    <x v="9"/>
    <s v="19"/>
    <s v="000"/>
    <s v=""/>
    <s v=""/>
    <s v="4875_130"/>
    <s v="Grant  Federal Capital  Indirect"/>
    <n v="0"/>
    <n v="0"/>
    <n v="0"/>
    <n v="0"/>
    <n v="1536.2"/>
    <n v="-1536.2"/>
    <n v="0"/>
    <x v="141"/>
    <x v="37"/>
  </r>
  <r>
    <x v="0"/>
    <s v="-"/>
    <x v="141"/>
    <x v="9"/>
    <s v="19"/>
    <s v="000"/>
    <s v=""/>
    <s v=""/>
    <s v="4875_175"/>
    <s v="Grant  Miscellaneous"/>
    <n v="275000"/>
    <n v="0"/>
    <n v="275000"/>
    <n v="0"/>
    <n v="154093.47"/>
    <n v="120906.53"/>
    <n v="76445.03"/>
    <x v="141"/>
    <x v="37"/>
  </r>
  <r>
    <x v="1"/>
    <s v="-"/>
    <x v="141"/>
    <x v="9"/>
    <s v="19"/>
    <s v="000"/>
    <s v=""/>
    <s v=""/>
    <s v="5000_100"/>
    <s v="Salaries and Wages Regular, Full Time"/>
    <n v="148015"/>
    <n v="0"/>
    <n v="148015"/>
    <n v="0"/>
    <n v="134669.94"/>
    <n v="13345.06"/>
    <n v="12507.2"/>
    <x v="141"/>
    <x v="37"/>
  </r>
  <r>
    <x v="1"/>
    <s v="-"/>
    <x v="141"/>
    <x v="9"/>
    <s v="19"/>
    <s v="000"/>
    <s v=""/>
    <s v=""/>
    <s v="5000_115"/>
    <s v="Salaries and Wages Seasonal/Temporary"/>
    <n v="43580"/>
    <n v="0"/>
    <n v="43580"/>
    <n v="0"/>
    <n v="29152.75"/>
    <n v="14427.25"/>
    <n v="795.85"/>
    <x v="141"/>
    <x v="37"/>
  </r>
  <r>
    <x v="1"/>
    <s v="-"/>
    <x v="141"/>
    <x v="9"/>
    <s v="19"/>
    <s v="000"/>
    <s v=""/>
    <s v=""/>
    <n v="5100"/>
    <s v="Overtime"/>
    <n v="1500"/>
    <n v="0"/>
    <n v="1500"/>
    <n v="0"/>
    <n v="3746.56"/>
    <n v="-2246.56"/>
    <n v="129.30000000000001"/>
    <x v="141"/>
    <x v="37"/>
  </r>
  <r>
    <x v="1"/>
    <s v="-"/>
    <x v="141"/>
    <x v="9"/>
    <s v="19"/>
    <s v="000"/>
    <s v=""/>
    <s v=""/>
    <s v="5200_110"/>
    <s v="Other Personal Service On-Call"/>
    <n v="0"/>
    <n v="0"/>
    <n v="0"/>
    <n v="0"/>
    <n v="1464.45"/>
    <n v="-1464.45"/>
    <n v="0"/>
    <x v="141"/>
    <x v="37"/>
  </r>
  <r>
    <x v="1"/>
    <s v="-"/>
    <x v="141"/>
    <x v="9"/>
    <s v="19"/>
    <s v="000"/>
    <s v=""/>
    <s v=""/>
    <s v="5200_115"/>
    <s v="Other Personal Service Other Compensation"/>
    <n v="1000"/>
    <n v="0"/>
    <n v="1000"/>
    <n v="0"/>
    <n v="365"/>
    <n v="635"/>
    <n v="10"/>
    <x v="141"/>
    <x v="37"/>
  </r>
  <r>
    <x v="1"/>
    <s v="-"/>
    <x v="141"/>
    <x v="9"/>
    <s v="19"/>
    <s v="000"/>
    <s v=""/>
    <s v=""/>
    <s v="5200_130"/>
    <s v="Other Personal Service Allowance Taxable"/>
    <n v="0"/>
    <n v="0"/>
    <n v="0"/>
    <n v="0"/>
    <n v="150.19999999999999"/>
    <n v="-150.19999999999999"/>
    <n v="0"/>
    <x v="141"/>
    <x v="37"/>
  </r>
  <r>
    <x v="1"/>
    <s v="-"/>
    <x v="141"/>
    <x v="9"/>
    <s v="19"/>
    <s v="000"/>
    <s v=""/>
    <s v=""/>
    <s v="5400_100"/>
    <s v="Employee Benefits FICA"/>
    <n v="14849"/>
    <n v="0"/>
    <n v="14849"/>
    <n v="0"/>
    <n v="12238.02"/>
    <n v="2610.98"/>
    <n v="979.17"/>
    <x v="141"/>
    <x v="37"/>
  </r>
  <r>
    <x v="1"/>
    <s v="-"/>
    <x v="141"/>
    <x v="9"/>
    <s v="19"/>
    <s v="000"/>
    <s v=""/>
    <s v=""/>
    <s v="5400_115"/>
    <s v="Employee Benefits Retirement B"/>
    <n v="16443"/>
    <n v="0"/>
    <n v="16443"/>
    <n v="0"/>
    <n v="15070"/>
    <n v="1373"/>
    <n v="1370"/>
    <x v="141"/>
    <x v="37"/>
  </r>
  <r>
    <x v="1"/>
    <s v="-"/>
    <x v="141"/>
    <x v="9"/>
    <s v="19"/>
    <s v="000"/>
    <s v=""/>
    <s v=""/>
    <s v="5400_120"/>
    <s v="Employee Benefits Workers Compensation"/>
    <n v="2977"/>
    <n v="0"/>
    <n v="2977"/>
    <n v="0"/>
    <n v="2651"/>
    <n v="326"/>
    <n v="241"/>
    <x v="141"/>
    <x v="37"/>
  </r>
  <r>
    <x v="1"/>
    <s v="-"/>
    <x v="141"/>
    <x v="9"/>
    <s v="19"/>
    <s v="000"/>
    <s v=""/>
    <s v=""/>
    <s v="5400_125"/>
    <s v="Employee Benefits Health Insurance"/>
    <n v="32000"/>
    <n v="0"/>
    <n v="32000"/>
    <n v="0"/>
    <n v="29337"/>
    <n v="2663"/>
    <n v="2667"/>
    <x v="141"/>
    <x v="37"/>
  </r>
  <r>
    <x v="1"/>
    <s v="-"/>
    <x v="141"/>
    <x v="9"/>
    <s v="19"/>
    <s v="000"/>
    <s v=""/>
    <s v=""/>
    <s v="5400_130"/>
    <s v="Employee Benefits Dental Insurance"/>
    <n v="1602"/>
    <n v="0"/>
    <n v="1602"/>
    <n v="0"/>
    <n v="1474"/>
    <n v="128"/>
    <n v="134"/>
    <x v="141"/>
    <x v="37"/>
  </r>
  <r>
    <x v="1"/>
    <s v="-"/>
    <x v="141"/>
    <x v="9"/>
    <s v="19"/>
    <s v="000"/>
    <s v=""/>
    <s v=""/>
    <s v="5400_135"/>
    <s v="Employee Benefits Life Insurance"/>
    <n v="249"/>
    <n v="0"/>
    <n v="249"/>
    <n v="0"/>
    <n v="231"/>
    <n v="18"/>
    <n v="21"/>
    <x v="141"/>
    <x v="37"/>
  </r>
  <r>
    <x v="1"/>
    <s v="-"/>
    <x v="141"/>
    <x v="9"/>
    <s v="19"/>
    <s v="000"/>
    <s v=""/>
    <s v=""/>
    <s v="5400_140"/>
    <s v="Employee Benefits Accrued Vac/Sick/Comp"/>
    <n v="0"/>
    <n v="0"/>
    <n v="0"/>
    <n v="0"/>
    <n v="0"/>
    <n v="0"/>
    <n v="0"/>
    <x v="141"/>
    <x v="37"/>
  </r>
  <r>
    <x v="1"/>
    <s v="-"/>
    <x v="141"/>
    <x v="9"/>
    <s v="19"/>
    <s v="000"/>
    <s v=""/>
    <s v=""/>
    <s v="5400_155"/>
    <s v="Employee Benefits Public Transportation"/>
    <n v="200"/>
    <n v="0"/>
    <n v="200"/>
    <n v="0"/>
    <n v="0"/>
    <n v="200"/>
    <n v="0"/>
    <x v="141"/>
    <x v="37"/>
  </r>
  <r>
    <x v="1"/>
    <s v="-"/>
    <x v="141"/>
    <x v="9"/>
    <s v="19"/>
    <s v="000"/>
    <s v=""/>
    <s v=""/>
    <n v="6010"/>
    <s v="Computer Equipment"/>
    <n v="3000"/>
    <n v="0"/>
    <n v="3000"/>
    <n v="0"/>
    <n v="295.61"/>
    <n v="2704.39"/>
    <n v="109.99"/>
    <x v="141"/>
    <x v="37"/>
  </r>
  <r>
    <x v="1"/>
    <s v="-"/>
    <x v="141"/>
    <x v="9"/>
    <s v="19"/>
    <s v="000"/>
    <s v=""/>
    <s v=""/>
    <n v="6015"/>
    <s v="Computer Software"/>
    <n v="600"/>
    <n v="0"/>
    <n v="600"/>
    <n v="0"/>
    <n v="382.2"/>
    <n v="217.8"/>
    <n v="0"/>
    <x v="141"/>
    <x v="37"/>
  </r>
  <r>
    <x v="1"/>
    <s v="-"/>
    <x v="141"/>
    <x v="9"/>
    <s v="19"/>
    <s v="000"/>
    <s v=""/>
    <s v=""/>
    <n v="6017"/>
    <s v="Computer Licensing and Maint."/>
    <n v="5040"/>
    <n v="0"/>
    <n v="5040"/>
    <n v="0"/>
    <n v="5703.5"/>
    <n v="-663.5"/>
    <n v="114"/>
    <x v="141"/>
    <x v="37"/>
  </r>
  <r>
    <x v="1"/>
    <s v="-"/>
    <x v="141"/>
    <x v="9"/>
    <s v="19"/>
    <s v="000"/>
    <s v=""/>
    <s v=""/>
    <n v="6025"/>
    <s v="Furnishings"/>
    <n v="500"/>
    <n v="1500"/>
    <n v="2000"/>
    <n v="0"/>
    <n v="89"/>
    <n v="1911"/>
    <n v="0"/>
    <x v="141"/>
    <x v="37"/>
  </r>
  <r>
    <x v="1"/>
    <s v="-"/>
    <x v="141"/>
    <x v="9"/>
    <s v="19"/>
    <s v="000"/>
    <s v=""/>
    <s v=""/>
    <n v="6200"/>
    <s v="Medical Fees And Supplies"/>
    <n v="250"/>
    <n v="0"/>
    <n v="250"/>
    <n v="0"/>
    <n v="0"/>
    <n v="250"/>
    <n v="0"/>
    <x v="141"/>
    <x v="37"/>
  </r>
  <r>
    <x v="1"/>
    <s v="-"/>
    <x v="141"/>
    <x v="9"/>
    <s v="19"/>
    <s v="000"/>
    <s v=""/>
    <s v=""/>
    <n v="6203"/>
    <s v="Dues/Subscriptions"/>
    <n v="800"/>
    <n v="0"/>
    <n v="800"/>
    <n v="0"/>
    <n v="146"/>
    <n v="654"/>
    <n v="0"/>
    <x v="141"/>
    <x v="37"/>
  </r>
  <r>
    <x v="1"/>
    <s v="-"/>
    <x v="141"/>
    <x v="9"/>
    <s v="19"/>
    <s v="000"/>
    <s v=""/>
    <s v=""/>
    <n v="6211"/>
    <s v="Specialized Equipment"/>
    <n v="32102"/>
    <n v="10500"/>
    <n v="42602"/>
    <n v="179.3"/>
    <n v="19949.68"/>
    <n v="22473.02"/>
    <n v="30.04"/>
    <x v="141"/>
    <x v="37"/>
  </r>
  <r>
    <x v="1"/>
    <s v="-"/>
    <x v="141"/>
    <x v="9"/>
    <s v="19"/>
    <s v="000"/>
    <s v=""/>
    <s v=""/>
    <n v="6212"/>
    <s v="Fuel"/>
    <n v="4200"/>
    <n v="0"/>
    <n v="4200"/>
    <n v="0"/>
    <n v="3735.32"/>
    <n v="464.68"/>
    <n v="403.25"/>
    <x v="141"/>
    <x v="37"/>
  </r>
  <r>
    <x v="1"/>
    <s v="-"/>
    <x v="141"/>
    <x v="9"/>
    <s v="19"/>
    <s v="000"/>
    <s v=""/>
    <s v=""/>
    <n v="6214"/>
    <s v="Clothing And Uniforms"/>
    <n v="650"/>
    <n v="0"/>
    <n v="650"/>
    <n v="0"/>
    <n v="265"/>
    <n v="385"/>
    <n v="0"/>
    <x v="141"/>
    <x v="37"/>
  </r>
  <r>
    <x v="1"/>
    <s v="-"/>
    <x v="141"/>
    <x v="9"/>
    <s v="19"/>
    <s v="000"/>
    <s v=""/>
    <s v=""/>
    <s v="6300_165"/>
    <s v="Repair &amp; Maintenance Other Small Charges Not Capital"/>
    <n v="3500"/>
    <n v="0"/>
    <n v="3500"/>
    <n v="784.04"/>
    <n v="1395.85"/>
    <n v="1320.11"/>
    <n v="0"/>
    <x v="141"/>
    <x v="37"/>
  </r>
  <r>
    <x v="1"/>
    <s v="-"/>
    <x v="141"/>
    <x v="9"/>
    <s v="19"/>
    <s v="000"/>
    <s v=""/>
    <s v=""/>
    <s v="6400_125"/>
    <s v="Utilities Telecommunications"/>
    <n v="0"/>
    <n v="0"/>
    <n v="0"/>
    <n v="0"/>
    <n v="33.479999999999997"/>
    <n v="-33.479999999999997"/>
    <n v="0"/>
    <x v="141"/>
    <x v="37"/>
  </r>
  <r>
    <x v="1"/>
    <s v="-"/>
    <x v="141"/>
    <x v="9"/>
    <s v="19"/>
    <s v="000"/>
    <s v=""/>
    <s v=""/>
    <s v="6400_127"/>
    <s v="Utilities Cellular Communications"/>
    <n v="2800"/>
    <n v="0"/>
    <n v="2800"/>
    <n v="0"/>
    <n v="3917.78"/>
    <n v="-1117.78"/>
    <n v="0"/>
    <x v="141"/>
    <x v="37"/>
  </r>
  <r>
    <x v="1"/>
    <s v="-"/>
    <x v="141"/>
    <x v="9"/>
    <s v="19"/>
    <s v="000"/>
    <s v=""/>
    <s v=""/>
    <s v="6500_112"/>
    <s v="Professional and Consultant Services Audits"/>
    <n v="18000"/>
    <n v="0"/>
    <n v="18000"/>
    <n v="0"/>
    <n v="18000"/>
    <n v="0"/>
    <n v="0"/>
    <x v="141"/>
    <x v="37"/>
  </r>
  <r>
    <x v="1"/>
    <s v="-"/>
    <x v="141"/>
    <x v="9"/>
    <s v="19"/>
    <s v="000"/>
    <s v=""/>
    <s v=""/>
    <s v="6500_118"/>
    <s v="Professional and Consultant Services Contractual Services"/>
    <n v="233500"/>
    <n v="0"/>
    <n v="233500"/>
    <n v="89307.44"/>
    <n v="143087.75"/>
    <n v="1104.81"/>
    <n v="23959.13"/>
    <x v="141"/>
    <x v="37"/>
  </r>
  <r>
    <x v="1"/>
    <s v="-"/>
    <x v="141"/>
    <x v="9"/>
    <s v="19"/>
    <s v="000"/>
    <s v=""/>
    <s v=""/>
    <s v="6500_142"/>
    <s v="Professional and Consultant Services Marketing and Promotion"/>
    <n v="7500"/>
    <n v="0"/>
    <n v="7500"/>
    <n v="0"/>
    <n v="6434.27"/>
    <n v="1065.73"/>
    <n v="642.88"/>
    <x v="141"/>
    <x v="37"/>
  </r>
  <r>
    <x v="1"/>
    <s v="-"/>
    <x v="141"/>
    <x v="9"/>
    <s v="19"/>
    <s v="000"/>
    <s v=""/>
    <s v=""/>
    <s v="6700_100"/>
    <s v="Travel &amp; Training Education"/>
    <n v="4400"/>
    <n v="0"/>
    <n v="4400"/>
    <n v="1284.0999999999999"/>
    <n v="1609.15"/>
    <n v="1506.75"/>
    <n v="0"/>
    <x v="141"/>
    <x v="37"/>
  </r>
  <r>
    <x v="1"/>
    <s v="-"/>
    <x v="141"/>
    <x v="9"/>
    <s v="19"/>
    <s v="000"/>
    <s v=""/>
    <s v=""/>
    <s v="6700_110"/>
    <s v="Travel &amp; Training Travel Expense"/>
    <n v="4300"/>
    <n v="0"/>
    <n v="4300"/>
    <n v="0"/>
    <n v="1799.68"/>
    <n v="2500.3200000000002"/>
    <n v="0"/>
    <x v="141"/>
    <x v="37"/>
  </r>
  <r>
    <x v="1"/>
    <s v="-"/>
    <x v="141"/>
    <x v="9"/>
    <s v="19"/>
    <s v="000"/>
    <s v=""/>
    <s v=""/>
    <s v="6800_125"/>
    <s v="Fees for Services  Fees &amp; Permits"/>
    <n v="32200"/>
    <n v="0"/>
    <n v="32200"/>
    <n v="0"/>
    <n v="25975"/>
    <n v="6225"/>
    <n v="0"/>
    <x v="141"/>
    <x v="37"/>
  </r>
  <r>
    <x v="1"/>
    <s v="-"/>
    <x v="141"/>
    <x v="9"/>
    <s v="19"/>
    <s v="000"/>
    <s v=""/>
    <s v=""/>
    <s v="6800_172"/>
    <s v="Fees for Services  Street Division Services"/>
    <n v="210000"/>
    <n v="0"/>
    <n v="210000"/>
    <n v="0"/>
    <n v="73541.759999999995"/>
    <n v="136458.23999999999"/>
    <n v="0"/>
    <x v="141"/>
    <x v="37"/>
  </r>
  <r>
    <x v="1"/>
    <s v="-"/>
    <x v="141"/>
    <x v="9"/>
    <s v="19"/>
    <s v="000"/>
    <s v=""/>
    <s v=""/>
    <n v="7010"/>
    <s v="Depreciation Expense"/>
    <n v="0"/>
    <n v="0"/>
    <n v="0"/>
    <n v="0"/>
    <n v="0"/>
    <n v="0"/>
    <n v="0"/>
    <x v="141"/>
    <x v="37"/>
  </r>
  <r>
    <x v="1"/>
    <s v="-"/>
    <x v="141"/>
    <x v="9"/>
    <s v="19"/>
    <s v="000"/>
    <s v=""/>
    <s v=""/>
    <s v="7230_100"/>
    <s v="Insurance Vehicle"/>
    <n v="735"/>
    <n v="0"/>
    <n v="735"/>
    <n v="0"/>
    <n v="638"/>
    <n v="97"/>
    <n v="58"/>
    <x v="141"/>
    <x v="37"/>
  </r>
  <r>
    <x v="1"/>
    <s v="-"/>
    <x v="141"/>
    <x v="9"/>
    <s v="19"/>
    <s v="000"/>
    <s v=""/>
    <s v=""/>
    <s v="7230_105"/>
    <s v="Insurance General"/>
    <n v="7194"/>
    <n v="0"/>
    <n v="7194"/>
    <n v="0"/>
    <n v="5335"/>
    <n v="1859"/>
    <n v="485"/>
    <x v="141"/>
    <x v="37"/>
  </r>
  <r>
    <x v="1"/>
    <s v="-"/>
    <x v="141"/>
    <x v="9"/>
    <s v="19"/>
    <s v="000"/>
    <s v=""/>
    <s v=""/>
    <s v="7230_115"/>
    <s v="Insurance Claims and Expenses"/>
    <n v="3413"/>
    <n v="0"/>
    <n v="3413"/>
    <n v="0"/>
    <n v="3146"/>
    <n v="267"/>
    <n v="286"/>
    <x v="141"/>
    <x v="37"/>
  </r>
  <r>
    <x v="1"/>
    <s v="-"/>
    <x v="141"/>
    <x v="9"/>
    <s v="19"/>
    <s v="000"/>
    <s v=""/>
    <s v=""/>
    <s v="7400_120"/>
    <s v="Debt Service Principal State Revolving Loan"/>
    <n v="19522"/>
    <n v="0"/>
    <n v="19522"/>
    <n v="0"/>
    <n v="0"/>
    <n v="19522"/>
    <n v="0"/>
    <x v="141"/>
    <x v="37"/>
  </r>
  <r>
    <x v="1"/>
    <s v="-"/>
    <x v="141"/>
    <x v="9"/>
    <s v="19"/>
    <s v="000"/>
    <s v=""/>
    <s v=""/>
    <s v="7475_125"/>
    <s v="Debt Paying Agent Fees Loan Admin "/>
    <n v="6803"/>
    <n v="0"/>
    <n v="6803"/>
    <n v="0"/>
    <n v="6752.03"/>
    <n v="50.97"/>
    <n v="0"/>
    <x v="141"/>
    <x v="37"/>
  </r>
  <r>
    <x v="1"/>
    <s v="-"/>
    <x v="141"/>
    <x v="9"/>
    <s v="19"/>
    <s v="000"/>
    <s v=""/>
    <s v=""/>
    <n v="8000"/>
    <s v="Billing Services"/>
    <n v="88721"/>
    <n v="0"/>
    <n v="88721"/>
    <n v="0"/>
    <n v="54586.02"/>
    <n v="34134.980000000003"/>
    <n v="0"/>
    <x v="141"/>
    <x v="37"/>
  </r>
  <r>
    <x v="1"/>
    <s v="-"/>
    <x v="141"/>
    <x v="9"/>
    <s v="19"/>
    <s v="000"/>
    <s v=""/>
    <s v=""/>
    <n v="8005"/>
    <s v="Vehicle/Equipment Repairs"/>
    <n v="15000"/>
    <n v="0"/>
    <n v="15000"/>
    <n v="0"/>
    <n v="8416.4599999999991"/>
    <n v="6583.54"/>
    <n v="1450.35"/>
    <x v="141"/>
    <x v="37"/>
  </r>
  <r>
    <x v="1"/>
    <s v="-"/>
    <x v="141"/>
    <x v="9"/>
    <s v="19"/>
    <s v="000"/>
    <s v=""/>
    <s v=""/>
    <n v="8015"/>
    <s v="Indirect Fees"/>
    <n v="31862"/>
    <n v="0"/>
    <n v="31862"/>
    <n v="0"/>
    <n v="29205"/>
    <n v="2657"/>
    <n v="2655"/>
    <x v="141"/>
    <x v="37"/>
  </r>
  <r>
    <x v="1"/>
    <s v="-"/>
    <x v="141"/>
    <x v="9"/>
    <s v="19"/>
    <s v="000"/>
    <s v=""/>
    <s v=""/>
    <n v="8017"/>
    <s v="Indirect Fees - City Attorney"/>
    <n v="14382"/>
    <n v="0"/>
    <n v="14382"/>
    <n v="0"/>
    <n v="13189"/>
    <n v="1193"/>
    <n v="1199"/>
    <x v="141"/>
    <x v="37"/>
  </r>
  <r>
    <x v="1"/>
    <s v="-"/>
    <x v="141"/>
    <x v="9"/>
    <s v="19"/>
    <s v="000"/>
    <s v=""/>
    <s v=""/>
    <n v="8030"/>
    <s v="Pilot Fees"/>
    <n v="22408"/>
    <n v="0"/>
    <n v="22408"/>
    <n v="0"/>
    <n v="20438"/>
    <n v="1970"/>
    <n v="1858"/>
    <x v="141"/>
    <x v="37"/>
  </r>
  <r>
    <x v="1"/>
    <s v="-"/>
    <x v="141"/>
    <x v="9"/>
    <s v="19"/>
    <s v="000"/>
    <s v=""/>
    <s v=""/>
    <n v="8070"/>
    <s v="Dpw Adm Cost Allocation"/>
    <n v="13826"/>
    <n v="0"/>
    <n v="13826"/>
    <n v="0"/>
    <n v="12562"/>
    <n v="1264"/>
    <n v="1142"/>
    <x v="141"/>
    <x v="37"/>
  </r>
  <r>
    <x v="1"/>
    <s v="-"/>
    <x v="141"/>
    <x v="9"/>
    <s v="19"/>
    <s v="000"/>
    <s v=""/>
    <s v=""/>
    <s v="9500_110"/>
    <s v="Capital Outlay Capital Expenditures"/>
    <n v="835000"/>
    <n v="0"/>
    <n v="835000"/>
    <n v="113035.73"/>
    <n v="393698.21"/>
    <n v="328266.06"/>
    <n v="100"/>
    <x v="141"/>
    <x v="37"/>
  </r>
  <r>
    <x v="1"/>
    <s v="-"/>
    <x v="141"/>
    <x v="9"/>
    <s v="19"/>
    <s v="000"/>
    <s v=""/>
    <s v=""/>
    <s v="9500_160"/>
    <s v="Capital Outlay Street Division Force Account"/>
    <n v="50000"/>
    <n v="0"/>
    <n v="50000"/>
    <n v="0"/>
    <n v="140173.93"/>
    <n v="-90173.93"/>
    <n v="0"/>
    <x v="141"/>
    <x v="37"/>
  </r>
  <r>
    <x v="1"/>
    <s v="-"/>
    <x v="141"/>
    <x v="9"/>
    <s v="19"/>
    <s v="000"/>
    <s v=""/>
    <s v=""/>
    <s v="9500_999"/>
    <s v="Capital Outlay Recognition of Capital Assets"/>
    <n v="0"/>
    <n v="0"/>
    <n v="0"/>
    <n v="0"/>
    <n v="0"/>
    <n v="0"/>
    <n v="0"/>
    <x v="141"/>
    <x v="37"/>
  </r>
  <r>
    <x v="0"/>
    <s v="-"/>
    <x v="142"/>
    <x v="10"/>
    <s v="19"/>
    <s v="200"/>
    <s v="450"/>
    <s v=""/>
    <n v="4205"/>
    <s v="Meter Hood Fee"/>
    <n v="111000"/>
    <n v="0"/>
    <n v="111000"/>
    <n v="0"/>
    <n v="61703"/>
    <n v="49297"/>
    <n v="6295"/>
    <x v="142"/>
    <x v="38"/>
  </r>
  <r>
    <x v="0"/>
    <s v="-"/>
    <x v="142"/>
    <x v="10"/>
    <s v="19"/>
    <s v="200"/>
    <s v="450"/>
    <s v=""/>
    <n v="4320"/>
    <s v="Parking Permits / Leases"/>
    <n v="0"/>
    <n v="0"/>
    <n v="0"/>
    <n v="0"/>
    <n v="0"/>
    <n v="0"/>
    <n v="0"/>
    <x v="142"/>
    <x v="38"/>
  </r>
  <r>
    <x v="0"/>
    <s v="-"/>
    <x v="142"/>
    <x v="10"/>
    <s v="19"/>
    <s v="200"/>
    <s v="450"/>
    <s v=""/>
    <n v="4335"/>
    <s v="On-Street Meter Revenues"/>
    <n v="2147821"/>
    <n v="0"/>
    <n v="2147821"/>
    <n v="0"/>
    <n v="1966266.72"/>
    <n v="181554.28000000003"/>
    <n v="144024"/>
    <x v="142"/>
    <x v="38"/>
  </r>
  <r>
    <x v="0"/>
    <s v="-"/>
    <x v="142"/>
    <x v="10"/>
    <s v="19"/>
    <s v="200"/>
    <s v="450"/>
    <s v=""/>
    <n v="4535"/>
    <s v="Misc Rev "/>
    <n v="60450"/>
    <n v="0"/>
    <n v="60450"/>
    <n v="0"/>
    <n v="238686.6"/>
    <n v="-178236.6"/>
    <n v="0"/>
    <x v="142"/>
    <x v="38"/>
  </r>
  <r>
    <x v="0"/>
    <s v="-"/>
    <x v="142"/>
    <x v="10"/>
    <s v="19"/>
    <s v="200"/>
    <s v="450"/>
    <s v=""/>
    <s v="4600_130"/>
    <s v="Fees For Services Miscellaneous"/>
    <n v="2000"/>
    <n v="0"/>
    <n v="2000"/>
    <n v="0"/>
    <n v="0"/>
    <n v="2000"/>
    <n v="0"/>
    <x v="142"/>
    <x v="38"/>
  </r>
  <r>
    <x v="0"/>
    <s v="-"/>
    <x v="142"/>
    <x v="10"/>
    <s v="19"/>
    <s v="200"/>
    <s v="450"/>
    <s v=""/>
    <s v="4825_155"/>
    <s v="Interdepartmental Interest on Pooled Cash"/>
    <n v="400"/>
    <n v="0"/>
    <n v="400"/>
    <n v="0"/>
    <n v="1342.87"/>
    <n v="-942.87"/>
    <n v="0"/>
    <x v="142"/>
    <x v="38"/>
  </r>
  <r>
    <x v="0"/>
    <s v="-"/>
    <x v="143"/>
    <x v="10"/>
    <s v="19"/>
    <s v="200"/>
    <s v="452"/>
    <s v=""/>
    <n v="4485"/>
    <s v="Airport Parking Revenue"/>
    <n v="0"/>
    <n v="0"/>
    <n v="0"/>
    <n v="0"/>
    <n v="0"/>
    <n v="0"/>
    <n v="0"/>
    <x v="143"/>
    <x v="38"/>
  </r>
  <r>
    <x v="0"/>
    <s v="-"/>
    <x v="144"/>
    <x v="10"/>
    <s v="19"/>
    <s v="200"/>
    <s v="454"/>
    <s v=""/>
    <n v="4260"/>
    <s v="Impact Fees"/>
    <n v="200000"/>
    <n v="-200000"/>
    <n v="0"/>
    <n v="0"/>
    <n v="0"/>
    <n v="0"/>
    <n v="0"/>
    <x v="144"/>
    <x v="38"/>
  </r>
  <r>
    <x v="0"/>
    <s v="-"/>
    <x v="144"/>
    <x v="10"/>
    <s v="19"/>
    <s v="200"/>
    <s v="454"/>
    <s v=""/>
    <n v="4600"/>
    <s v="Fees For Services"/>
    <n v="0"/>
    <n v="0"/>
    <n v="0"/>
    <n v="0"/>
    <n v="3054.04"/>
    <n v="-3054.04"/>
    <n v="0"/>
    <x v="144"/>
    <x v="38"/>
  </r>
  <r>
    <x v="0"/>
    <s v="-"/>
    <x v="144"/>
    <x v="10"/>
    <s v="19"/>
    <s v="200"/>
    <s v="454"/>
    <s v=""/>
    <n v="4800"/>
    <s v="Insurance Reimbursements"/>
    <n v="2000"/>
    <n v="0"/>
    <n v="2000"/>
    <n v="0"/>
    <n v="691.55"/>
    <n v="1308.45"/>
    <n v="691.55"/>
    <x v="144"/>
    <x v="38"/>
  </r>
  <r>
    <x v="0"/>
    <s v="-"/>
    <x v="144"/>
    <x v="10"/>
    <s v="19"/>
    <s v="200"/>
    <s v="454"/>
    <s v=""/>
    <s v="4990_200"/>
    <s v="Interfund Transfer Proceeds Impact Fees"/>
    <n v="0"/>
    <n v="348660"/>
    <n v="348660"/>
    <n v="0"/>
    <n v="263145"/>
    <n v="85515"/>
    <n v="0"/>
    <x v="144"/>
    <x v="38"/>
  </r>
  <r>
    <x v="0"/>
    <s v="-"/>
    <x v="145"/>
    <x v="10"/>
    <s v="19"/>
    <s v="200"/>
    <s v="455"/>
    <s v=""/>
    <n v="4320"/>
    <s v="Parking Permits / Leases"/>
    <n v="0"/>
    <n v="0"/>
    <n v="0"/>
    <n v="0"/>
    <n v="0"/>
    <n v="0"/>
    <n v="0"/>
    <x v="145"/>
    <x v="38"/>
  </r>
  <r>
    <x v="0"/>
    <s v="-"/>
    <x v="146"/>
    <x v="10"/>
    <s v="19"/>
    <s v="205"/>
    <s v="451"/>
    <s v=""/>
    <n v="4320"/>
    <s v="Parking Permits / Leases"/>
    <n v="0"/>
    <n v="0"/>
    <n v="0"/>
    <n v="0"/>
    <n v="0"/>
    <n v="0"/>
    <n v="0"/>
    <x v="146"/>
    <x v="38"/>
  </r>
  <r>
    <x v="0"/>
    <s v="-"/>
    <x v="146"/>
    <x v="10"/>
    <s v="19"/>
    <s v="205"/>
    <s v="451"/>
    <s v=""/>
    <n v="4360"/>
    <s v="Marketplace Parking Garage"/>
    <n v="0"/>
    <n v="0"/>
    <n v="0"/>
    <n v="0"/>
    <n v="0"/>
    <n v="0"/>
    <n v="0"/>
    <x v="146"/>
    <x v="38"/>
  </r>
  <r>
    <x v="0"/>
    <s v="-"/>
    <x v="146"/>
    <x v="10"/>
    <s v="19"/>
    <s v="205"/>
    <s v="451"/>
    <s v=""/>
    <n v="4850"/>
    <s v="Cash Over "/>
    <n v="0"/>
    <n v="0"/>
    <n v="0"/>
    <n v="0"/>
    <n v="0"/>
    <n v="0"/>
    <n v="0"/>
    <x v="146"/>
    <x v="38"/>
  </r>
  <r>
    <x v="0"/>
    <s v="-"/>
    <x v="146"/>
    <x v="10"/>
    <s v="19"/>
    <s v="205"/>
    <s v="451"/>
    <s v=""/>
    <n v="4990"/>
    <s v="Interfund Transfer Proceeds"/>
    <n v="0"/>
    <n v="0"/>
    <n v="0"/>
    <n v="0"/>
    <n v="0"/>
    <n v="0"/>
    <n v="0"/>
    <x v="146"/>
    <x v="38"/>
  </r>
  <r>
    <x v="0"/>
    <s v="-"/>
    <x v="147"/>
    <x v="10"/>
    <s v="19"/>
    <s v="205"/>
    <s v="455"/>
    <s v=""/>
    <n v="4295"/>
    <s v="Parking Fees"/>
    <n v="0"/>
    <n v="0"/>
    <n v="0"/>
    <n v="0"/>
    <n v="0"/>
    <n v="0"/>
    <n v="0"/>
    <x v="147"/>
    <x v="38"/>
  </r>
  <r>
    <x v="0"/>
    <s v="-"/>
    <x v="147"/>
    <x v="10"/>
    <s v="19"/>
    <s v="205"/>
    <s v="455"/>
    <s v=""/>
    <n v="4320"/>
    <s v="Parking Permits / Leases"/>
    <n v="0"/>
    <n v="0"/>
    <n v="0"/>
    <n v="0"/>
    <n v="0"/>
    <n v="0"/>
    <n v="0"/>
    <x v="147"/>
    <x v="38"/>
  </r>
  <r>
    <x v="0"/>
    <s v="-"/>
    <x v="147"/>
    <x v="10"/>
    <s v="19"/>
    <s v="205"/>
    <s v="455"/>
    <s v=""/>
    <n v="4535"/>
    <s v="Misc Rev "/>
    <n v="0"/>
    <n v="0"/>
    <n v="0"/>
    <n v="0"/>
    <n v="0"/>
    <n v="0"/>
    <n v="0"/>
    <x v="147"/>
    <x v="38"/>
  </r>
  <r>
    <x v="0"/>
    <s v="-"/>
    <x v="147"/>
    <x v="10"/>
    <s v="19"/>
    <s v="205"/>
    <s v="455"/>
    <s v=""/>
    <n v="4850"/>
    <s v="Cash Over "/>
    <n v="0"/>
    <n v="0"/>
    <n v="0"/>
    <n v="0"/>
    <n v="0"/>
    <n v="0"/>
    <n v="0"/>
    <x v="147"/>
    <x v="38"/>
  </r>
  <r>
    <x v="0"/>
    <s v="-"/>
    <x v="147"/>
    <x v="10"/>
    <s v="19"/>
    <s v="205"/>
    <s v="455"/>
    <s v=""/>
    <n v="4990"/>
    <s v="Interfund Transfer Proceeds"/>
    <n v="0"/>
    <n v="0"/>
    <n v="0"/>
    <n v="0"/>
    <n v="0"/>
    <n v="0"/>
    <n v="0"/>
    <x v="147"/>
    <x v="38"/>
  </r>
  <r>
    <x v="0"/>
    <s v="-"/>
    <x v="148"/>
    <x v="10"/>
    <s v="19"/>
    <s v="205"/>
    <s v="457"/>
    <s v=""/>
    <n v="4320"/>
    <s v="Parking Permits / Leases"/>
    <n v="0"/>
    <n v="0"/>
    <n v="0"/>
    <n v="0"/>
    <n v="0"/>
    <n v="0"/>
    <n v="0"/>
    <x v="148"/>
    <x v="38"/>
  </r>
  <r>
    <x v="0"/>
    <s v="-"/>
    <x v="148"/>
    <x v="10"/>
    <s v="19"/>
    <s v="205"/>
    <s v="457"/>
    <s v=""/>
    <n v="4355"/>
    <s v="Parking Lots - Metered"/>
    <n v="0"/>
    <n v="0"/>
    <n v="0"/>
    <n v="0"/>
    <n v="0"/>
    <n v="0"/>
    <n v="0"/>
    <x v="148"/>
    <x v="38"/>
  </r>
  <r>
    <x v="0"/>
    <s v="-"/>
    <x v="148"/>
    <x v="10"/>
    <s v="19"/>
    <s v="205"/>
    <s v="457"/>
    <s v=""/>
    <n v="4356"/>
    <s v="Parking Lot - Main Street"/>
    <n v="0"/>
    <n v="0"/>
    <n v="0"/>
    <n v="0"/>
    <n v="0"/>
    <n v="0"/>
    <n v="0"/>
    <x v="148"/>
    <x v="38"/>
  </r>
  <r>
    <x v="1"/>
    <s v="-"/>
    <x v="149"/>
    <x v="10"/>
    <s v="19"/>
    <s v="200"/>
    <s v="000"/>
    <s v=""/>
    <s v="5400_115"/>
    <s v="Employee Benefits Retirement B"/>
    <n v="51570"/>
    <n v="0"/>
    <n v="51570"/>
    <n v="0"/>
    <n v="47278"/>
    <n v="4292"/>
    <n v="4298"/>
    <x v="149"/>
    <x v="38"/>
  </r>
  <r>
    <x v="1"/>
    <s v="-"/>
    <x v="149"/>
    <x v="10"/>
    <s v="19"/>
    <s v="200"/>
    <s v="000"/>
    <s v=""/>
    <s v="5400_120"/>
    <s v="Employee Benefits Workers Compensation"/>
    <n v="0"/>
    <n v="0"/>
    <n v="0"/>
    <n v="0"/>
    <n v="0"/>
    <n v="0"/>
    <n v="0"/>
    <x v="149"/>
    <x v="38"/>
  </r>
  <r>
    <x v="1"/>
    <s v="-"/>
    <x v="149"/>
    <x v="10"/>
    <s v="19"/>
    <s v="200"/>
    <s v="000"/>
    <s v=""/>
    <s v="5400_125"/>
    <s v="Employee Benefits Health Insurance"/>
    <n v="144357"/>
    <n v="0"/>
    <n v="144357"/>
    <n v="0"/>
    <n v="132330"/>
    <n v="12027"/>
    <n v="12030"/>
    <x v="149"/>
    <x v="38"/>
  </r>
  <r>
    <x v="1"/>
    <s v="-"/>
    <x v="149"/>
    <x v="10"/>
    <s v="19"/>
    <s v="200"/>
    <s v="000"/>
    <s v=""/>
    <s v="5400_130"/>
    <s v="Employee Benefits Dental Insurance"/>
    <n v="7030"/>
    <n v="0"/>
    <n v="7030"/>
    <n v="0"/>
    <n v="6446"/>
    <n v="584"/>
    <n v="586"/>
    <x v="149"/>
    <x v="38"/>
  </r>
  <r>
    <x v="1"/>
    <s v="-"/>
    <x v="149"/>
    <x v="10"/>
    <s v="19"/>
    <s v="200"/>
    <s v="000"/>
    <s v=""/>
    <s v="5400_135"/>
    <s v="Employee Benefits Life Insurance"/>
    <n v="819"/>
    <n v="0"/>
    <n v="819"/>
    <n v="0"/>
    <n v="748"/>
    <n v="71"/>
    <n v="68"/>
    <x v="149"/>
    <x v="38"/>
  </r>
  <r>
    <x v="1"/>
    <s v="-"/>
    <x v="149"/>
    <x v="10"/>
    <s v="19"/>
    <s v="200"/>
    <s v="000"/>
    <s v=""/>
    <s v="7230_100"/>
    <s v="Insurance Vehicle"/>
    <n v="3677"/>
    <n v="0"/>
    <n v="3677"/>
    <n v="0"/>
    <n v="4488"/>
    <n v="-811"/>
    <n v="408"/>
    <x v="149"/>
    <x v="38"/>
  </r>
  <r>
    <x v="1"/>
    <s v="-"/>
    <x v="149"/>
    <x v="10"/>
    <s v="19"/>
    <s v="200"/>
    <s v="000"/>
    <s v=""/>
    <s v="7230_105"/>
    <s v="Insurance General"/>
    <n v="28445"/>
    <n v="0"/>
    <n v="28445"/>
    <n v="0"/>
    <n v="24794"/>
    <n v="3651"/>
    <n v="2254"/>
    <x v="149"/>
    <x v="38"/>
  </r>
  <r>
    <x v="1"/>
    <s v="-"/>
    <x v="149"/>
    <x v="10"/>
    <s v="19"/>
    <s v="200"/>
    <s v="000"/>
    <s v=""/>
    <s v="7230_107"/>
    <s v="Insurance Property"/>
    <n v="15473"/>
    <n v="0"/>
    <n v="15473"/>
    <n v="0"/>
    <n v="11902"/>
    <n v="3571"/>
    <n v="1082"/>
    <x v="149"/>
    <x v="38"/>
  </r>
  <r>
    <x v="1"/>
    <s v="-"/>
    <x v="149"/>
    <x v="10"/>
    <s v="19"/>
    <s v="200"/>
    <s v="000"/>
    <s v=""/>
    <s v="7230_115"/>
    <s v="Insurance Claims and Expenses"/>
    <n v="14733"/>
    <n v="0"/>
    <n v="14733"/>
    <n v="0"/>
    <n v="13651"/>
    <n v="1082"/>
    <n v="1241"/>
    <x v="149"/>
    <x v="38"/>
  </r>
  <r>
    <x v="1"/>
    <s v="-"/>
    <x v="149"/>
    <x v="10"/>
    <s v="19"/>
    <s v="200"/>
    <s v="000"/>
    <s v=""/>
    <n v="8015"/>
    <s v="Indirect Fees"/>
    <n v="105629"/>
    <n v="0"/>
    <n v="105629"/>
    <n v="0"/>
    <n v="96822"/>
    <n v="8807"/>
    <n v="8802"/>
    <x v="149"/>
    <x v="38"/>
  </r>
  <r>
    <x v="1"/>
    <s v="-"/>
    <x v="149"/>
    <x v="10"/>
    <s v="19"/>
    <s v="200"/>
    <s v="000"/>
    <s v=""/>
    <n v="8017"/>
    <s v="Indirect Fees - City Attorney"/>
    <n v="19975"/>
    <n v="0"/>
    <n v="19975"/>
    <n v="0"/>
    <n v="18315"/>
    <n v="1660"/>
    <n v="1665"/>
    <x v="149"/>
    <x v="38"/>
  </r>
  <r>
    <x v="1"/>
    <s v="-"/>
    <x v="142"/>
    <x v="10"/>
    <s v="19"/>
    <s v="200"/>
    <s v="450"/>
    <s v=""/>
    <s v="5000_100"/>
    <s v="Salaries and Wages Regular, Full Time"/>
    <n v="249107"/>
    <n v="2466"/>
    <n v="251573"/>
    <n v="0"/>
    <n v="226648.95"/>
    <n v="24924.05"/>
    <n v="23846.959999999999"/>
    <x v="142"/>
    <x v="38"/>
  </r>
  <r>
    <x v="1"/>
    <s v="-"/>
    <x v="142"/>
    <x v="10"/>
    <s v="19"/>
    <s v="200"/>
    <s v="450"/>
    <s v=""/>
    <s v="5000_115"/>
    <s v="Salaries and Wages Seasonal/Temporary"/>
    <n v="59190"/>
    <n v="0"/>
    <n v="59190"/>
    <n v="0"/>
    <n v="49507.4"/>
    <n v="9682.6"/>
    <n v="8523.75"/>
    <x v="142"/>
    <x v="38"/>
  </r>
  <r>
    <x v="1"/>
    <s v="-"/>
    <x v="142"/>
    <x v="10"/>
    <s v="19"/>
    <s v="200"/>
    <s v="450"/>
    <s v=""/>
    <n v="5100"/>
    <s v="Overtime"/>
    <n v="25000"/>
    <n v="0"/>
    <n v="25000"/>
    <n v="0"/>
    <n v="19090.240000000002"/>
    <n v="5909.76"/>
    <n v="2135.8000000000002"/>
    <x v="142"/>
    <x v="38"/>
  </r>
  <r>
    <x v="1"/>
    <s v="-"/>
    <x v="142"/>
    <x v="10"/>
    <s v="19"/>
    <s v="200"/>
    <s v="450"/>
    <s v=""/>
    <s v="5200_110"/>
    <s v="Other Personal Service On-Call"/>
    <n v="6000"/>
    <n v="0"/>
    <n v="6000"/>
    <n v="0"/>
    <n v="5304"/>
    <n v="696"/>
    <n v="0"/>
    <x v="142"/>
    <x v="38"/>
  </r>
  <r>
    <x v="1"/>
    <s v="-"/>
    <x v="142"/>
    <x v="10"/>
    <s v="19"/>
    <s v="200"/>
    <s v="450"/>
    <s v=""/>
    <s v="5200_115"/>
    <s v="Other Personal Service Other Compensation"/>
    <n v="2500"/>
    <n v="0"/>
    <n v="2500"/>
    <n v="0"/>
    <n v="1154.73"/>
    <n v="1345.27"/>
    <n v="0"/>
    <x v="142"/>
    <x v="38"/>
  </r>
  <r>
    <x v="1"/>
    <s v="-"/>
    <x v="142"/>
    <x v="10"/>
    <s v="19"/>
    <s v="200"/>
    <s v="450"/>
    <s v=""/>
    <s v="5200_116"/>
    <s v="Other Personal Service Longevity Pay"/>
    <n v="1030"/>
    <n v="0"/>
    <n v="1030"/>
    <n v="0"/>
    <n v="298.82"/>
    <n v="731.18"/>
    <n v="298.82"/>
    <x v="142"/>
    <x v="38"/>
  </r>
  <r>
    <x v="1"/>
    <s v="-"/>
    <x v="142"/>
    <x v="10"/>
    <s v="19"/>
    <s v="200"/>
    <s v="450"/>
    <s v=""/>
    <s v="5200_120"/>
    <s v="Other Personal Service Shift Differential"/>
    <n v="14"/>
    <n v="0"/>
    <n v="14"/>
    <n v="0"/>
    <n v="2.4700000000000002"/>
    <n v="11.53"/>
    <n v="0"/>
    <x v="142"/>
    <x v="38"/>
  </r>
  <r>
    <x v="1"/>
    <s v="-"/>
    <x v="142"/>
    <x v="10"/>
    <s v="19"/>
    <s v="200"/>
    <s v="450"/>
    <s v=""/>
    <s v="5200_130"/>
    <s v="Other Personal Service Allowance Taxable"/>
    <n v="3000"/>
    <n v="0"/>
    <n v="3000"/>
    <n v="0"/>
    <n v="1955.05"/>
    <n v="1044.95"/>
    <n v="0"/>
    <x v="142"/>
    <x v="38"/>
  </r>
  <r>
    <x v="1"/>
    <s v="-"/>
    <x v="142"/>
    <x v="10"/>
    <s v="19"/>
    <s v="200"/>
    <s v="450"/>
    <s v=""/>
    <s v="5400_100"/>
    <s v="Employee Benefits FICA"/>
    <n v="19057"/>
    <n v="189"/>
    <n v="19246"/>
    <n v="0"/>
    <n v="22957.46"/>
    <n v="-3711.46"/>
    <n v="2630.64"/>
    <x v="142"/>
    <x v="38"/>
  </r>
  <r>
    <x v="1"/>
    <s v="-"/>
    <x v="142"/>
    <x v="10"/>
    <s v="19"/>
    <s v="200"/>
    <s v="450"/>
    <s v=""/>
    <s v="5400_120"/>
    <s v="Employee Benefits Workers Compensation"/>
    <n v="8512"/>
    <n v="0"/>
    <n v="8512"/>
    <n v="0"/>
    <n v="7700"/>
    <n v="812"/>
    <n v="700"/>
    <x v="142"/>
    <x v="38"/>
  </r>
  <r>
    <x v="1"/>
    <s v="-"/>
    <x v="142"/>
    <x v="10"/>
    <s v="19"/>
    <s v="200"/>
    <s v="450"/>
    <s v=""/>
    <n v="6010"/>
    <s v="Computer Equipment"/>
    <n v="2500"/>
    <n v="0"/>
    <n v="2500"/>
    <n v="0"/>
    <n v="0"/>
    <n v="2500"/>
    <n v="0"/>
    <x v="142"/>
    <x v="38"/>
  </r>
  <r>
    <x v="1"/>
    <s v="-"/>
    <x v="142"/>
    <x v="10"/>
    <s v="19"/>
    <s v="200"/>
    <s v="450"/>
    <s v=""/>
    <n v="6017"/>
    <s v="Computer Licensing and Maint."/>
    <n v="26000"/>
    <n v="0"/>
    <n v="26000"/>
    <n v="2342"/>
    <n v="23656"/>
    <n v="2"/>
    <n v="2352"/>
    <x v="142"/>
    <x v="38"/>
  </r>
  <r>
    <x v="1"/>
    <s v="-"/>
    <x v="142"/>
    <x v="10"/>
    <s v="19"/>
    <s v="200"/>
    <s v="450"/>
    <s v=""/>
    <n v="6200"/>
    <s v="Medical Fees And Supplies"/>
    <n v="1000"/>
    <n v="0"/>
    <n v="1000"/>
    <n v="0"/>
    <n v="530"/>
    <n v="470"/>
    <n v="110"/>
    <x v="142"/>
    <x v="38"/>
  </r>
  <r>
    <x v="1"/>
    <s v="-"/>
    <x v="142"/>
    <x v="10"/>
    <s v="19"/>
    <s v="200"/>
    <s v="450"/>
    <s v=""/>
    <n v="6202"/>
    <s v="Printing/Copying/Paper Mgt"/>
    <n v="1000"/>
    <n v="0"/>
    <n v="1000"/>
    <n v="0.05"/>
    <n v="317.70999999999998"/>
    <n v="682.24"/>
    <n v="0"/>
    <x v="142"/>
    <x v="38"/>
  </r>
  <r>
    <x v="1"/>
    <s v="-"/>
    <x v="142"/>
    <x v="10"/>
    <s v="19"/>
    <s v="200"/>
    <s v="450"/>
    <s v=""/>
    <n v="6210"/>
    <s v="Small Tools and Equipment"/>
    <n v="3000"/>
    <n v="0"/>
    <n v="3000"/>
    <n v="637.61"/>
    <n v="1808.28"/>
    <n v="554.11"/>
    <n v="374.37"/>
    <x v="142"/>
    <x v="38"/>
  </r>
  <r>
    <x v="1"/>
    <s v="-"/>
    <x v="142"/>
    <x v="10"/>
    <s v="19"/>
    <s v="200"/>
    <s v="450"/>
    <s v=""/>
    <n v="6212"/>
    <s v="Fuel"/>
    <n v="6000"/>
    <n v="0"/>
    <n v="6000"/>
    <n v="0"/>
    <n v="8826.0400000000009"/>
    <n v="-2826.04"/>
    <n v="798.42"/>
    <x v="142"/>
    <x v="38"/>
  </r>
  <r>
    <x v="1"/>
    <s v="-"/>
    <x v="142"/>
    <x v="10"/>
    <s v="19"/>
    <s v="200"/>
    <s v="450"/>
    <s v=""/>
    <n v="6214"/>
    <s v="Clothing And Uniforms"/>
    <n v="2850"/>
    <n v="0"/>
    <n v="2850"/>
    <n v="370.25"/>
    <n v="1686.67"/>
    <n v="793.08"/>
    <n v="0"/>
    <x v="142"/>
    <x v="38"/>
  </r>
  <r>
    <x v="1"/>
    <s v="-"/>
    <x v="142"/>
    <x v="10"/>
    <s v="19"/>
    <s v="200"/>
    <s v="450"/>
    <s v=""/>
    <n v="6292"/>
    <s v="Other Charges"/>
    <n v="0"/>
    <n v="0"/>
    <n v="0"/>
    <n v="0"/>
    <n v="0"/>
    <n v="0"/>
    <n v="0"/>
    <x v="142"/>
    <x v="38"/>
  </r>
  <r>
    <x v="1"/>
    <s v="-"/>
    <x v="142"/>
    <x v="10"/>
    <s v="19"/>
    <s v="200"/>
    <s v="450"/>
    <s v=""/>
    <s v="6300_100"/>
    <s v="Repair &amp; Maintenance Equipment  Parts"/>
    <n v="500"/>
    <n v="0"/>
    <n v="500"/>
    <n v="337.54"/>
    <n v="162.46"/>
    <n v="0"/>
    <n v="102.23"/>
    <x v="142"/>
    <x v="38"/>
  </r>
  <r>
    <x v="1"/>
    <s v="-"/>
    <x v="142"/>
    <x v="10"/>
    <s v="19"/>
    <s v="200"/>
    <s v="450"/>
    <s v=""/>
    <s v="6300_110"/>
    <s v="Repair &amp; Maintenance Meter Parts"/>
    <n v="9000"/>
    <n v="0"/>
    <n v="9000"/>
    <n v="2155.66"/>
    <n v="4007.15"/>
    <n v="2837.19"/>
    <n v="0"/>
    <x v="142"/>
    <x v="38"/>
  </r>
  <r>
    <x v="1"/>
    <s v="-"/>
    <x v="142"/>
    <x v="10"/>
    <s v="19"/>
    <s v="200"/>
    <s v="450"/>
    <s v=""/>
    <s v="6300_115"/>
    <s v="Repair &amp; Maintenance Signs"/>
    <n v="35000"/>
    <n v="0"/>
    <n v="35000"/>
    <n v="3873.57"/>
    <n v="25016.77"/>
    <n v="6109.66"/>
    <n v="2191.54"/>
    <x v="142"/>
    <x v="38"/>
  </r>
  <r>
    <x v="1"/>
    <s v="-"/>
    <x v="142"/>
    <x v="10"/>
    <s v="19"/>
    <s v="200"/>
    <s v="450"/>
    <s v=""/>
    <s v="6300_140"/>
    <s v="Repair &amp; Maintenance Salt"/>
    <n v="6000"/>
    <n v="0"/>
    <n v="6000"/>
    <n v="442.04"/>
    <n v="4379.96"/>
    <n v="1178"/>
    <n v="0"/>
    <x v="142"/>
    <x v="38"/>
  </r>
  <r>
    <x v="1"/>
    <s v="-"/>
    <x v="142"/>
    <x v="10"/>
    <s v="19"/>
    <s v="200"/>
    <s v="450"/>
    <s v=""/>
    <n v="6310"/>
    <s v="Pavement Markings"/>
    <n v="75000"/>
    <n v="0"/>
    <n v="75000"/>
    <n v="8184.74"/>
    <n v="13839.15"/>
    <n v="52976.11"/>
    <n v="2562.1999999999998"/>
    <x v="142"/>
    <x v="38"/>
  </r>
  <r>
    <x v="1"/>
    <s v="-"/>
    <x v="142"/>
    <x v="10"/>
    <s v="19"/>
    <s v="200"/>
    <s v="450"/>
    <s v=""/>
    <n v="6350"/>
    <s v="Legal Notice &amp; Advertising"/>
    <n v="500"/>
    <n v="-500"/>
    <n v="0"/>
    <n v="0"/>
    <n v="0"/>
    <n v="0"/>
    <n v="0"/>
    <x v="142"/>
    <x v="38"/>
  </r>
  <r>
    <x v="1"/>
    <s v="-"/>
    <x v="142"/>
    <x v="10"/>
    <s v="19"/>
    <s v="200"/>
    <s v="450"/>
    <s v=""/>
    <s v="6400_100"/>
    <s v="Utilities Electricity"/>
    <n v="2500"/>
    <n v="0"/>
    <n v="2500"/>
    <n v="0"/>
    <n v="77.33"/>
    <n v="2422.67"/>
    <n v="0"/>
    <x v="142"/>
    <x v="38"/>
  </r>
  <r>
    <x v="1"/>
    <s v="-"/>
    <x v="142"/>
    <x v="10"/>
    <s v="19"/>
    <s v="200"/>
    <s v="450"/>
    <s v=""/>
    <s v="6400_117"/>
    <s v="Utilities Stormwater"/>
    <n v="0"/>
    <n v="0"/>
    <n v="0"/>
    <n v="0"/>
    <n v="0"/>
    <n v="0"/>
    <n v="0"/>
    <x v="142"/>
    <x v="38"/>
  </r>
  <r>
    <x v="1"/>
    <s v="-"/>
    <x v="142"/>
    <x v="10"/>
    <s v="19"/>
    <s v="200"/>
    <s v="450"/>
    <s v=""/>
    <s v="6400_125"/>
    <s v="Utilities Telecommunications"/>
    <n v="1200"/>
    <n v="0"/>
    <n v="1200"/>
    <n v="0"/>
    <n v="780.49"/>
    <n v="419.51"/>
    <n v="71.39"/>
    <x v="142"/>
    <x v="38"/>
  </r>
  <r>
    <x v="1"/>
    <s v="-"/>
    <x v="142"/>
    <x v="10"/>
    <s v="19"/>
    <s v="200"/>
    <s v="450"/>
    <s v=""/>
    <s v="6400_127"/>
    <s v="Utilities Cellular Communications"/>
    <n v="3000"/>
    <n v="0"/>
    <n v="3000"/>
    <n v="0"/>
    <n v="2014.37"/>
    <n v="985.63"/>
    <n v="0"/>
    <x v="142"/>
    <x v="38"/>
  </r>
  <r>
    <x v="1"/>
    <s v="-"/>
    <x v="142"/>
    <x v="10"/>
    <s v="19"/>
    <s v="200"/>
    <s v="450"/>
    <s v=""/>
    <s v="6500_112"/>
    <s v="Professional and Consultant Services Audits"/>
    <n v="6150"/>
    <n v="0"/>
    <n v="6150"/>
    <n v="0"/>
    <n v="2000"/>
    <n v="4150"/>
    <n v="0"/>
    <x v="142"/>
    <x v="38"/>
  </r>
  <r>
    <x v="1"/>
    <s v="-"/>
    <x v="142"/>
    <x v="10"/>
    <s v="19"/>
    <s v="200"/>
    <s v="450"/>
    <s v=""/>
    <s v="6500_118"/>
    <s v="Professional and Consultant Services Contractual Services"/>
    <n v="36000"/>
    <n v="0"/>
    <n v="36000"/>
    <n v="11227.13"/>
    <n v="9127.8700000000008"/>
    <n v="15645"/>
    <n v="6987.5"/>
    <x v="142"/>
    <x v="38"/>
  </r>
  <r>
    <x v="1"/>
    <s v="-"/>
    <x v="142"/>
    <x v="10"/>
    <s v="19"/>
    <s v="200"/>
    <s v="450"/>
    <s v=""/>
    <s v="6500_142"/>
    <s v="Professional and Consultant Services Marketing and Promotion"/>
    <n v="220000"/>
    <n v="0"/>
    <n v="220000"/>
    <n v="1300"/>
    <n v="220259.87"/>
    <n v="-1559.87"/>
    <n v="2209.87"/>
    <x v="142"/>
    <x v="38"/>
  </r>
  <r>
    <x v="1"/>
    <s v="-"/>
    <x v="142"/>
    <x v="10"/>
    <s v="19"/>
    <s v="200"/>
    <s v="450"/>
    <s v=""/>
    <s v="6700_100"/>
    <s v="Travel &amp; Training Education"/>
    <n v="2500"/>
    <n v="0"/>
    <n v="2500"/>
    <n v="0"/>
    <n v="1618.48"/>
    <n v="881.52"/>
    <n v="185"/>
    <x v="142"/>
    <x v="38"/>
  </r>
  <r>
    <x v="1"/>
    <s v="-"/>
    <x v="142"/>
    <x v="10"/>
    <s v="19"/>
    <s v="200"/>
    <s v="450"/>
    <s v=""/>
    <s v="6800_170"/>
    <s v="Fees for Services  Engineering Services"/>
    <n v="90000"/>
    <n v="0"/>
    <n v="90000"/>
    <n v="0"/>
    <n v="32860.29"/>
    <n v="57139.71"/>
    <n v="0"/>
    <x v="142"/>
    <x v="38"/>
  </r>
  <r>
    <x v="1"/>
    <s v="-"/>
    <x v="142"/>
    <x v="10"/>
    <s v="19"/>
    <s v="200"/>
    <s v="450"/>
    <s v=""/>
    <s v="6800_172"/>
    <s v="Fees for Services  Street Division Services"/>
    <n v="100000"/>
    <n v="0"/>
    <n v="100000"/>
    <n v="0"/>
    <n v="91663"/>
    <n v="8337"/>
    <n v="8333"/>
    <x v="142"/>
    <x v="38"/>
  </r>
  <r>
    <x v="1"/>
    <s v="-"/>
    <x v="142"/>
    <x v="10"/>
    <s v="19"/>
    <s v="200"/>
    <s v="450"/>
    <s v=""/>
    <s v="6800_190"/>
    <s v="Fees for Services  Police"/>
    <n v="55000"/>
    <n v="0"/>
    <n v="55000"/>
    <n v="0"/>
    <n v="50413"/>
    <n v="4587"/>
    <n v="4583"/>
    <x v="142"/>
    <x v="38"/>
  </r>
  <r>
    <x v="1"/>
    <s v="-"/>
    <x v="142"/>
    <x v="10"/>
    <s v="19"/>
    <s v="200"/>
    <s v="450"/>
    <s v=""/>
    <s v="7200_115"/>
    <s v="Capital Leases Equipment"/>
    <n v="605"/>
    <n v="0"/>
    <n v="605"/>
    <n v="44.37"/>
    <n v="463.2"/>
    <n v="97.43"/>
    <n v="44.37"/>
    <x v="142"/>
    <x v="38"/>
  </r>
  <r>
    <x v="1"/>
    <s v="-"/>
    <x v="142"/>
    <x v="10"/>
    <s v="19"/>
    <s v="200"/>
    <s v="450"/>
    <s v=""/>
    <n v="7303"/>
    <s v="Regulatory and Bank Fees"/>
    <n v="95000"/>
    <n v="0"/>
    <n v="95000"/>
    <n v="0"/>
    <n v="188031.45"/>
    <n v="-93031.45"/>
    <n v="19355.21"/>
    <x v="142"/>
    <x v="38"/>
  </r>
  <r>
    <x v="1"/>
    <s v="-"/>
    <x v="142"/>
    <x v="10"/>
    <s v="19"/>
    <s v="200"/>
    <s v="450"/>
    <s v=""/>
    <s v="7303_100"/>
    <s v="Regulatory and Bank Fees Gateway/Third Party Processing"/>
    <n v="100000"/>
    <n v="0"/>
    <n v="100000"/>
    <n v="6582.54"/>
    <n v="9017.4599999999991"/>
    <n v="84400"/>
    <n v="905.16"/>
    <x v="142"/>
    <x v="38"/>
  </r>
  <r>
    <x v="1"/>
    <s v="-"/>
    <x v="142"/>
    <x v="10"/>
    <s v="19"/>
    <s v="200"/>
    <s v="450"/>
    <s v=""/>
    <n v="7400"/>
    <s v="Debt Service Principal"/>
    <n v="12154"/>
    <n v="0"/>
    <n v="12154"/>
    <n v="0"/>
    <n v="11757.5"/>
    <n v="396.5"/>
    <n v="1012.82"/>
    <x v="142"/>
    <x v="38"/>
  </r>
  <r>
    <x v="1"/>
    <s v="-"/>
    <x v="142"/>
    <x v="10"/>
    <s v="19"/>
    <s v="200"/>
    <s v="450"/>
    <s v=""/>
    <n v="7450"/>
    <s v="Debt Service Interest"/>
    <n v="7398"/>
    <n v="0"/>
    <n v="7398"/>
    <n v="0"/>
    <n v="7794.1"/>
    <n v="-396.1"/>
    <n v="616.48"/>
    <x v="142"/>
    <x v="38"/>
  </r>
  <r>
    <x v="1"/>
    <s v="-"/>
    <x v="142"/>
    <x v="10"/>
    <s v="19"/>
    <s v="200"/>
    <s v="450"/>
    <s v=""/>
    <s v="7900_170"/>
    <s v="Interfund Transfer To General Fund - DPW  - Streets"/>
    <n v="42000"/>
    <n v="0"/>
    <n v="42000"/>
    <n v="0"/>
    <n v="0"/>
    <n v="42000"/>
    <n v="0"/>
    <x v="142"/>
    <x v="38"/>
  </r>
  <r>
    <x v="1"/>
    <s v="-"/>
    <x v="142"/>
    <x v="10"/>
    <s v="19"/>
    <s v="200"/>
    <s v="450"/>
    <s v=""/>
    <n v="8005"/>
    <s v="Vehicle/Equipment Repairs"/>
    <n v="20000"/>
    <n v="0"/>
    <n v="20000"/>
    <n v="0"/>
    <n v="14574.67"/>
    <n v="5425.33"/>
    <n v="2430.41"/>
    <x v="142"/>
    <x v="38"/>
  </r>
  <r>
    <x v="1"/>
    <s v="-"/>
    <x v="142"/>
    <x v="10"/>
    <s v="19"/>
    <s v="200"/>
    <s v="450"/>
    <s v=""/>
    <n v="8070"/>
    <s v="Dpw Adm Cost Allocation"/>
    <n v="7800"/>
    <n v="0"/>
    <n v="7800"/>
    <n v="0"/>
    <n v="7084"/>
    <n v="716"/>
    <n v="644"/>
    <x v="142"/>
    <x v="38"/>
  </r>
  <r>
    <x v="1"/>
    <s v="-"/>
    <x v="142"/>
    <x v="10"/>
    <s v="19"/>
    <s v="200"/>
    <s v="450"/>
    <s v=""/>
    <n v="8085"/>
    <s v="Payment in Lieu of Rent"/>
    <n v="35000"/>
    <n v="0"/>
    <n v="35000"/>
    <n v="0"/>
    <n v="32087"/>
    <n v="2913"/>
    <n v="2917"/>
    <x v="142"/>
    <x v="38"/>
  </r>
  <r>
    <x v="1"/>
    <s v="-"/>
    <x v="142"/>
    <x v="10"/>
    <s v="19"/>
    <s v="200"/>
    <s v="450"/>
    <s v=""/>
    <n v="8160"/>
    <s v="Local Match"/>
    <n v="5000"/>
    <n v="0"/>
    <n v="5000"/>
    <n v="0"/>
    <n v="1894.27"/>
    <n v="3105.73"/>
    <n v="1894.27"/>
    <x v="142"/>
    <x v="38"/>
  </r>
  <r>
    <x v="1"/>
    <s v="-"/>
    <x v="142"/>
    <x v="10"/>
    <s v="19"/>
    <s v="200"/>
    <s v="450"/>
    <s v=""/>
    <s v="9500_110"/>
    <s v="Capital Outlay Capital Expenditures"/>
    <n v="24000"/>
    <n v="0"/>
    <n v="24000"/>
    <n v="69500"/>
    <n v="3015"/>
    <n v="-48515"/>
    <n v="0"/>
    <x v="142"/>
    <x v="38"/>
  </r>
  <r>
    <x v="1"/>
    <s v="-"/>
    <x v="150"/>
    <x v="10"/>
    <s v="19"/>
    <s v="200"/>
    <s v="451"/>
    <s v=""/>
    <s v="5000_100"/>
    <s v="Salaries and Wages Regular, Full Time"/>
    <n v="0"/>
    <n v="0"/>
    <n v="0"/>
    <n v="0"/>
    <n v="0"/>
    <n v="0"/>
    <n v="0"/>
    <x v="150"/>
    <x v="38"/>
  </r>
  <r>
    <x v="1"/>
    <s v="-"/>
    <x v="150"/>
    <x v="10"/>
    <s v="19"/>
    <s v="200"/>
    <s v="451"/>
    <s v=""/>
    <s v="5400_100"/>
    <s v="Employee Benefits FICA"/>
    <n v="0"/>
    <n v="0"/>
    <n v="0"/>
    <n v="0"/>
    <n v="0"/>
    <n v="0"/>
    <n v="0"/>
    <x v="150"/>
    <x v="38"/>
  </r>
  <r>
    <x v="1"/>
    <s v="-"/>
    <x v="150"/>
    <x v="10"/>
    <s v="19"/>
    <s v="200"/>
    <s v="451"/>
    <s v=""/>
    <n v="6212"/>
    <s v="Fuel"/>
    <n v="0"/>
    <n v="0"/>
    <n v="0"/>
    <n v="0"/>
    <n v="81.73"/>
    <n v="-81.73"/>
    <n v="81.73"/>
    <x v="150"/>
    <x v="38"/>
  </r>
  <r>
    <x v="1"/>
    <s v="-"/>
    <x v="150"/>
    <x v="10"/>
    <s v="19"/>
    <s v="200"/>
    <s v="451"/>
    <s v=""/>
    <s v="6400_115"/>
    <s v="Utilities Water/Wastewater"/>
    <n v="0"/>
    <n v="0"/>
    <n v="0"/>
    <n v="0"/>
    <n v="0"/>
    <n v="0"/>
    <n v="0"/>
    <x v="150"/>
    <x v="38"/>
  </r>
  <r>
    <x v="1"/>
    <s v="-"/>
    <x v="150"/>
    <x v="10"/>
    <s v="19"/>
    <s v="200"/>
    <s v="451"/>
    <s v=""/>
    <s v="6400_117"/>
    <s v="Utilities Stormwater"/>
    <n v="0"/>
    <n v="0"/>
    <n v="0"/>
    <n v="0"/>
    <n v="0"/>
    <n v="0"/>
    <n v="0"/>
    <x v="150"/>
    <x v="38"/>
  </r>
  <r>
    <x v="1"/>
    <s v="-"/>
    <x v="150"/>
    <x v="10"/>
    <s v="19"/>
    <s v="200"/>
    <s v="451"/>
    <s v=""/>
    <s v="6400_127"/>
    <s v="Utilities Cellular Communications"/>
    <n v="0"/>
    <n v="0"/>
    <n v="0"/>
    <n v="0"/>
    <n v="0"/>
    <n v="0"/>
    <n v="0"/>
    <x v="150"/>
    <x v="38"/>
  </r>
  <r>
    <x v="1"/>
    <s v="-"/>
    <x v="143"/>
    <x v="10"/>
    <s v="19"/>
    <s v="200"/>
    <s v="452"/>
    <s v=""/>
    <s v="5000_115"/>
    <s v="Salaries and Wages Seasonal/Temporary"/>
    <n v="0"/>
    <n v="0"/>
    <n v="0"/>
    <n v="0"/>
    <n v="0"/>
    <n v="0"/>
    <n v="0"/>
    <x v="143"/>
    <x v="38"/>
  </r>
  <r>
    <x v="1"/>
    <s v="-"/>
    <x v="143"/>
    <x v="10"/>
    <s v="19"/>
    <s v="200"/>
    <s v="452"/>
    <s v=""/>
    <s v="5400_100"/>
    <s v="Employee Benefits FICA"/>
    <n v="0"/>
    <n v="0"/>
    <n v="0"/>
    <n v="0"/>
    <n v="0"/>
    <n v="0"/>
    <n v="0"/>
    <x v="143"/>
    <x v="38"/>
  </r>
  <r>
    <x v="1"/>
    <s v="-"/>
    <x v="143"/>
    <x v="10"/>
    <s v="19"/>
    <s v="200"/>
    <s v="452"/>
    <s v=""/>
    <s v="6400_127"/>
    <s v="Utilities Cellular Communications"/>
    <n v="0"/>
    <n v="0"/>
    <n v="0"/>
    <n v="0"/>
    <n v="0"/>
    <n v="0"/>
    <n v="0"/>
    <x v="143"/>
    <x v="38"/>
  </r>
  <r>
    <x v="1"/>
    <s v="-"/>
    <x v="151"/>
    <x v="10"/>
    <s v="19"/>
    <s v="200"/>
    <s v="453"/>
    <s v=""/>
    <s v="5000_100"/>
    <s v="Salaries and Wages Regular, Full Time"/>
    <n v="19567"/>
    <n v="194"/>
    <n v="19761"/>
    <n v="0"/>
    <n v="4435.3500000000004"/>
    <n v="15325.65"/>
    <n v="0"/>
    <x v="151"/>
    <x v="38"/>
  </r>
  <r>
    <x v="1"/>
    <s v="-"/>
    <x v="151"/>
    <x v="10"/>
    <s v="19"/>
    <s v="200"/>
    <s v="453"/>
    <s v=""/>
    <s v="5000_115"/>
    <s v="Salaries and Wages Seasonal/Temporary"/>
    <n v="213210"/>
    <n v="0"/>
    <n v="213210"/>
    <n v="0"/>
    <n v="144339.64000000001"/>
    <n v="68870.36"/>
    <n v="17144.75"/>
    <x v="151"/>
    <x v="38"/>
  </r>
  <r>
    <x v="1"/>
    <s v="-"/>
    <x v="151"/>
    <x v="10"/>
    <s v="19"/>
    <s v="200"/>
    <s v="453"/>
    <s v=""/>
    <s v="5200_116"/>
    <s v="Other Personal Service Longevity Pay"/>
    <n v="242"/>
    <n v="0"/>
    <n v="242"/>
    <n v="0"/>
    <n v="0"/>
    <n v="242"/>
    <n v="0"/>
    <x v="151"/>
    <x v="38"/>
  </r>
  <r>
    <x v="1"/>
    <s v="-"/>
    <x v="151"/>
    <x v="10"/>
    <s v="19"/>
    <s v="200"/>
    <s v="453"/>
    <s v=""/>
    <s v="5200_130"/>
    <s v="Other Personal Service Allowance Taxable"/>
    <n v="0"/>
    <n v="0"/>
    <n v="0"/>
    <n v="0"/>
    <n v="0"/>
    <n v="0"/>
    <n v="0"/>
    <x v="151"/>
    <x v="38"/>
  </r>
  <r>
    <x v="1"/>
    <s v="-"/>
    <x v="151"/>
    <x v="10"/>
    <s v="19"/>
    <s v="200"/>
    <s v="453"/>
    <s v=""/>
    <s v="5400_100"/>
    <s v="Employee Benefits FICA"/>
    <n v="17937"/>
    <n v="178"/>
    <n v="18115"/>
    <n v="0"/>
    <n v="11365.56"/>
    <n v="6749.44"/>
    <n v="1311.57"/>
    <x v="151"/>
    <x v="38"/>
  </r>
  <r>
    <x v="1"/>
    <s v="-"/>
    <x v="151"/>
    <x v="10"/>
    <s v="19"/>
    <s v="200"/>
    <s v="453"/>
    <s v=""/>
    <s v="5400_105"/>
    <s v="Employee Benefits Unemployment Insurance"/>
    <n v="0"/>
    <n v="0"/>
    <n v="0"/>
    <n v="0"/>
    <n v="102.89"/>
    <n v="-102.89"/>
    <n v="0"/>
    <x v="151"/>
    <x v="38"/>
  </r>
  <r>
    <x v="1"/>
    <s v="-"/>
    <x v="151"/>
    <x v="10"/>
    <s v="19"/>
    <s v="200"/>
    <s v="453"/>
    <s v=""/>
    <s v="5400_120"/>
    <s v="Employee Benefits Workers Compensation"/>
    <n v="537"/>
    <n v="0"/>
    <n v="537"/>
    <n v="0"/>
    <n v="484"/>
    <n v="53"/>
    <n v="44"/>
    <x v="151"/>
    <x v="38"/>
  </r>
  <r>
    <x v="1"/>
    <s v="-"/>
    <x v="151"/>
    <x v="10"/>
    <s v="19"/>
    <s v="200"/>
    <s v="453"/>
    <s v=""/>
    <n v="6200"/>
    <s v="Medical Fees And Supplies"/>
    <n v="820"/>
    <n v="150"/>
    <n v="970"/>
    <n v="0"/>
    <n v="1147"/>
    <n v="-177"/>
    <n v="75"/>
    <x v="151"/>
    <x v="38"/>
  </r>
  <r>
    <x v="1"/>
    <s v="-"/>
    <x v="151"/>
    <x v="10"/>
    <s v="19"/>
    <s v="200"/>
    <s v="453"/>
    <s v=""/>
    <n v="6210"/>
    <s v="Small Tools and Equipment"/>
    <n v="500"/>
    <n v="-150"/>
    <n v="350"/>
    <n v="0"/>
    <n v="0"/>
    <n v="350"/>
    <n v="0"/>
    <x v="151"/>
    <x v="38"/>
  </r>
  <r>
    <x v="1"/>
    <s v="-"/>
    <x v="151"/>
    <x v="10"/>
    <s v="19"/>
    <s v="200"/>
    <s v="453"/>
    <s v=""/>
    <n v="6214"/>
    <s v="Clothing And Uniforms"/>
    <n v="1500"/>
    <n v="0"/>
    <n v="1500"/>
    <n v="0"/>
    <n v="720"/>
    <n v="780"/>
    <n v="0"/>
    <x v="151"/>
    <x v="38"/>
  </r>
  <r>
    <x v="1"/>
    <s v="-"/>
    <x v="151"/>
    <x v="10"/>
    <s v="19"/>
    <s v="200"/>
    <s v="453"/>
    <s v=""/>
    <n v="6350"/>
    <s v="Legal Notice &amp; Advertising"/>
    <n v="1000"/>
    <n v="500"/>
    <n v="1500"/>
    <n v="375"/>
    <n v="695"/>
    <n v="430"/>
    <n v="0"/>
    <x v="151"/>
    <x v="38"/>
  </r>
  <r>
    <x v="1"/>
    <s v="-"/>
    <x v="151"/>
    <x v="10"/>
    <s v="19"/>
    <s v="200"/>
    <s v="453"/>
    <s v=""/>
    <s v="6400_125"/>
    <s v="Utilities Telecommunications"/>
    <n v="500"/>
    <n v="0"/>
    <n v="500"/>
    <n v="0"/>
    <n v="0"/>
    <n v="500"/>
    <n v="0"/>
    <x v="151"/>
    <x v="38"/>
  </r>
  <r>
    <x v="1"/>
    <s v="-"/>
    <x v="151"/>
    <x v="10"/>
    <s v="19"/>
    <s v="200"/>
    <s v="453"/>
    <s v=""/>
    <s v="6700_100"/>
    <s v="Travel &amp; Training Education"/>
    <n v="500"/>
    <n v="0"/>
    <n v="500"/>
    <n v="0"/>
    <n v="344.16"/>
    <n v="155.84"/>
    <n v="0"/>
    <x v="151"/>
    <x v="38"/>
  </r>
  <r>
    <x v="1"/>
    <s v="-"/>
    <x v="151"/>
    <x v="10"/>
    <s v="19"/>
    <s v="200"/>
    <s v="453"/>
    <s v=""/>
    <s v="6800_160"/>
    <s v="Fees for Services  Background Check"/>
    <n v="500"/>
    <n v="0"/>
    <n v="500"/>
    <n v="0"/>
    <n v="0"/>
    <n v="500"/>
    <n v="0"/>
    <x v="151"/>
    <x v="38"/>
  </r>
  <r>
    <x v="1"/>
    <s v="-"/>
    <x v="151"/>
    <x v="10"/>
    <s v="19"/>
    <s v="200"/>
    <s v="453"/>
    <s v=""/>
    <n v="8070"/>
    <s v="Dpw Adm Cost Allocation"/>
    <n v="5000"/>
    <n v="0"/>
    <n v="5000"/>
    <n v="0"/>
    <n v="4543"/>
    <n v="457"/>
    <n v="413"/>
    <x v="151"/>
    <x v="38"/>
  </r>
  <r>
    <x v="1"/>
    <s v="-"/>
    <x v="144"/>
    <x v="10"/>
    <s v="19"/>
    <s v="200"/>
    <s v="454"/>
    <s v=""/>
    <s v="5000_100"/>
    <s v="Salaries and Wages Regular, Full Time"/>
    <n v="129416"/>
    <n v="1281"/>
    <n v="130697"/>
    <n v="0"/>
    <n v="114850.88"/>
    <n v="15846.12"/>
    <n v="11601.99"/>
    <x v="144"/>
    <x v="38"/>
  </r>
  <r>
    <x v="1"/>
    <s v="-"/>
    <x v="144"/>
    <x v="10"/>
    <s v="19"/>
    <s v="200"/>
    <s v="454"/>
    <s v=""/>
    <s v="5000_115"/>
    <s v="Salaries and Wages Seasonal/Temporary"/>
    <n v="0"/>
    <n v="0"/>
    <n v="0"/>
    <n v="0"/>
    <n v="2746.25"/>
    <n v="-2746.25"/>
    <n v="913.25"/>
    <x v="144"/>
    <x v="38"/>
  </r>
  <r>
    <x v="1"/>
    <s v="-"/>
    <x v="144"/>
    <x v="10"/>
    <s v="19"/>
    <s v="200"/>
    <s v="454"/>
    <s v=""/>
    <n v="5100"/>
    <s v="Overtime"/>
    <n v="6000"/>
    <n v="0"/>
    <n v="6000"/>
    <n v="0"/>
    <n v="6091.02"/>
    <n v="-91.02"/>
    <n v="843.83"/>
    <x v="144"/>
    <x v="38"/>
  </r>
  <r>
    <x v="1"/>
    <s v="-"/>
    <x v="144"/>
    <x v="10"/>
    <s v="19"/>
    <s v="200"/>
    <s v="454"/>
    <s v=""/>
    <s v="5200_110"/>
    <s v="Other Personal Service On-Call"/>
    <n v="11500"/>
    <n v="0"/>
    <n v="11500"/>
    <n v="0"/>
    <n v="10587"/>
    <n v="913"/>
    <n v="1155"/>
    <x v="144"/>
    <x v="38"/>
  </r>
  <r>
    <x v="1"/>
    <s v="-"/>
    <x v="144"/>
    <x v="10"/>
    <s v="19"/>
    <s v="200"/>
    <s v="454"/>
    <s v=""/>
    <s v="5200_115"/>
    <s v="Other Personal Service Other Compensation"/>
    <n v="1000"/>
    <n v="0"/>
    <n v="1000"/>
    <n v="0"/>
    <n v="250"/>
    <n v="750"/>
    <n v="150"/>
    <x v="144"/>
    <x v="38"/>
  </r>
  <r>
    <x v="1"/>
    <s v="-"/>
    <x v="144"/>
    <x v="10"/>
    <s v="19"/>
    <s v="200"/>
    <s v="454"/>
    <s v=""/>
    <s v="5200_116"/>
    <s v="Other Personal Service Longevity Pay"/>
    <n v="1180"/>
    <n v="0"/>
    <n v="1180"/>
    <n v="0"/>
    <n v="1180"/>
    <n v="0"/>
    <n v="590"/>
    <x v="144"/>
    <x v="38"/>
  </r>
  <r>
    <x v="1"/>
    <s v="-"/>
    <x v="144"/>
    <x v="10"/>
    <s v="19"/>
    <s v="200"/>
    <s v="454"/>
    <s v=""/>
    <s v="5200_130"/>
    <s v="Other Personal Service Allowance Taxable"/>
    <n v="700"/>
    <n v="0"/>
    <n v="700"/>
    <n v="0"/>
    <n v="844.04"/>
    <n v="-144.04"/>
    <n v="0"/>
    <x v="144"/>
    <x v="38"/>
  </r>
  <r>
    <x v="1"/>
    <s v="-"/>
    <x v="144"/>
    <x v="10"/>
    <s v="19"/>
    <s v="200"/>
    <s v="454"/>
    <s v=""/>
    <s v="5400_100"/>
    <s v="Employee Benefits FICA"/>
    <n v="11611"/>
    <n v="115"/>
    <n v="11726"/>
    <n v="0"/>
    <n v="10030.77"/>
    <n v="1695.23"/>
    <n v="1124.42"/>
    <x v="144"/>
    <x v="38"/>
  </r>
  <r>
    <x v="1"/>
    <s v="-"/>
    <x v="144"/>
    <x v="10"/>
    <s v="19"/>
    <s v="200"/>
    <s v="454"/>
    <s v=""/>
    <s v="5400_120"/>
    <s v="Employee Benefits Workers Compensation"/>
    <n v="3779"/>
    <n v="0"/>
    <n v="3779"/>
    <n v="0"/>
    <n v="3421"/>
    <n v="358"/>
    <n v="311"/>
    <x v="144"/>
    <x v="38"/>
  </r>
  <r>
    <x v="1"/>
    <s v="-"/>
    <x v="144"/>
    <x v="10"/>
    <s v="19"/>
    <s v="200"/>
    <s v="454"/>
    <s v=""/>
    <n v="6000"/>
    <s v="Office Supplies"/>
    <n v="200"/>
    <n v="0"/>
    <n v="200"/>
    <n v="0"/>
    <n v="0"/>
    <n v="200"/>
    <n v="0"/>
    <x v="144"/>
    <x v="38"/>
  </r>
  <r>
    <x v="1"/>
    <s v="-"/>
    <x v="144"/>
    <x v="10"/>
    <s v="19"/>
    <s v="200"/>
    <s v="454"/>
    <s v=""/>
    <n v="6010"/>
    <s v="Computer Equipment"/>
    <n v="1500"/>
    <n v="300"/>
    <n v="1800"/>
    <n v="0"/>
    <n v="1764"/>
    <n v="36"/>
    <n v="1764"/>
    <x v="144"/>
    <x v="38"/>
  </r>
  <r>
    <x v="1"/>
    <s v="-"/>
    <x v="144"/>
    <x v="10"/>
    <s v="19"/>
    <s v="200"/>
    <s v="454"/>
    <s v=""/>
    <n v="6200"/>
    <s v="Medical Fees And Supplies"/>
    <n v="120"/>
    <n v="0"/>
    <n v="120"/>
    <n v="0"/>
    <n v="75"/>
    <n v="45"/>
    <n v="0"/>
    <x v="144"/>
    <x v="38"/>
  </r>
  <r>
    <x v="1"/>
    <s v="-"/>
    <x v="144"/>
    <x v="10"/>
    <s v="19"/>
    <s v="200"/>
    <s v="454"/>
    <s v=""/>
    <n v="6210"/>
    <s v="Small Tools and Equipment"/>
    <n v="1000"/>
    <n v="0"/>
    <n v="1000"/>
    <n v="217.89"/>
    <n v="382.11"/>
    <n v="400"/>
    <n v="168.76"/>
    <x v="144"/>
    <x v="38"/>
  </r>
  <r>
    <x v="1"/>
    <s v="-"/>
    <x v="144"/>
    <x v="10"/>
    <s v="19"/>
    <s v="200"/>
    <s v="454"/>
    <s v=""/>
    <n v="6212"/>
    <s v="Fuel"/>
    <n v="1650"/>
    <n v="0"/>
    <n v="1650"/>
    <n v="0"/>
    <n v="2861.16"/>
    <n v="-1211.1600000000001"/>
    <n v="242.96"/>
    <x v="144"/>
    <x v="38"/>
  </r>
  <r>
    <x v="1"/>
    <s v="-"/>
    <x v="144"/>
    <x v="10"/>
    <s v="19"/>
    <s v="200"/>
    <s v="454"/>
    <s v=""/>
    <n v="6214"/>
    <s v="Clothing And Uniforms"/>
    <n v="900"/>
    <n v="0"/>
    <n v="900"/>
    <n v="200"/>
    <n v="0"/>
    <n v="700"/>
    <n v="0"/>
    <x v="144"/>
    <x v="38"/>
  </r>
  <r>
    <x v="1"/>
    <s v="-"/>
    <x v="144"/>
    <x v="10"/>
    <s v="19"/>
    <s v="200"/>
    <s v="454"/>
    <s v=""/>
    <s v="6300_100"/>
    <s v="Repair &amp; Maintenance Equipment  Parts"/>
    <n v="10000"/>
    <n v="0"/>
    <n v="10000"/>
    <n v="3112.97"/>
    <n v="6875.59"/>
    <n v="11.44"/>
    <n v="81.2"/>
    <x v="144"/>
    <x v="38"/>
  </r>
  <r>
    <x v="1"/>
    <s v="-"/>
    <x v="144"/>
    <x v="10"/>
    <s v="19"/>
    <s v="200"/>
    <s v="454"/>
    <s v=""/>
    <s v="6400_100"/>
    <s v="Utilities Electricity"/>
    <n v="45000"/>
    <n v="0"/>
    <n v="45000"/>
    <n v="0"/>
    <n v="35750.620000000003"/>
    <n v="9249.3799999999992"/>
    <n v="5532.7"/>
    <x v="144"/>
    <x v="38"/>
  </r>
  <r>
    <x v="1"/>
    <s v="-"/>
    <x v="144"/>
    <x v="10"/>
    <s v="19"/>
    <s v="200"/>
    <s v="454"/>
    <s v=""/>
    <s v="6400_125"/>
    <s v="Utilities Telecommunications"/>
    <n v="1500"/>
    <n v="0"/>
    <n v="1500"/>
    <n v="0"/>
    <n v="1539.19"/>
    <n v="-39.19"/>
    <n v="116.79"/>
    <x v="144"/>
    <x v="38"/>
  </r>
  <r>
    <x v="1"/>
    <s v="-"/>
    <x v="144"/>
    <x v="10"/>
    <s v="19"/>
    <s v="200"/>
    <s v="454"/>
    <s v=""/>
    <s v="6400_127"/>
    <s v="Utilities Cellular Communications"/>
    <n v="0"/>
    <n v="0"/>
    <n v="0"/>
    <n v="0"/>
    <n v="846.97"/>
    <n v="-846.97"/>
    <n v="0"/>
    <x v="144"/>
    <x v="38"/>
  </r>
  <r>
    <x v="1"/>
    <s v="-"/>
    <x v="144"/>
    <x v="10"/>
    <s v="19"/>
    <s v="200"/>
    <s v="454"/>
    <s v=""/>
    <s v="6700_100"/>
    <s v="Travel &amp; Training Education"/>
    <n v="3500"/>
    <n v="-300"/>
    <n v="3200"/>
    <n v="0"/>
    <n v="200"/>
    <n v="3000"/>
    <n v="0"/>
    <x v="144"/>
    <x v="38"/>
  </r>
  <r>
    <x v="1"/>
    <s v="-"/>
    <x v="144"/>
    <x v="10"/>
    <s v="19"/>
    <s v="200"/>
    <s v="454"/>
    <s v=""/>
    <s v="6700_110"/>
    <s v="Travel &amp; Training Travel Expense"/>
    <n v="1500"/>
    <n v="0"/>
    <n v="1500"/>
    <n v="0"/>
    <n v="501.21"/>
    <n v="998.79"/>
    <n v="0"/>
    <x v="144"/>
    <x v="38"/>
  </r>
  <r>
    <x v="1"/>
    <s v="-"/>
    <x v="144"/>
    <x v="10"/>
    <s v="19"/>
    <s v="200"/>
    <s v="454"/>
    <s v=""/>
    <n v="8005"/>
    <s v="Vehicle/Equipment Repairs"/>
    <n v="6000"/>
    <n v="0"/>
    <n v="6000"/>
    <n v="0"/>
    <n v="1748.18"/>
    <n v="4251.82"/>
    <n v="0"/>
    <x v="144"/>
    <x v="38"/>
  </r>
  <r>
    <x v="1"/>
    <s v="-"/>
    <x v="144"/>
    <x v="10"/>
    <s v="19"/>
    <s v="200"/>
    <s v="454"/>
    <s v=""/>
    <n v="8070"/>
    <s v="Dpw Adm Cost Allocation"/>
    <n v="2400"/>
    <n v="0"/>
    <n v="2400"/>
    <n v="0"/>
    <n v="2178"/>
    <n v="222"/>
    <n v="198"/>
    <x v="144"/>
    <x v="38"/>
  </r>
  <r>
    <x v="1"/>
    <s v="-"/>
    <x v="144"/>
    <x v="10"/>
    <s v="19"/>
    <s v="200"/>
    <s v="454"/>
    <s v=""/>
    <n v="8085"/>
    <s v="Payment in Lieu of Rent"/>
    <n v="3300"/>
    <n v="0"/>
    <n v="3300"/>
    <n v="0"/>
    <n v="3025"/>
    <n v="275"/>
    <n v="275"/>
    <x v="144"/>
    <x v="38"/>
  </r>
  <r>
    <x v="1"/>
    <s v="-"/>
    <x v="144"/>
    <x v="10"/>
    <s v="19"/>
    <s v="200"/>
    <s v="454"/>
    <s v=""/>
    <n v="9500"/>
    <s v="Capital Outlay"/>
    <n v="160000"/>
    <n v="148660"/>
    <n v="308660"/>
    <n v="20592.32"/>
    <n v="178385.58"/>
    <n v="109682.1"/>
    <n v="15319.65"/>
    <x v="144"/>
    <x v="38"/>
  </r>
  <r>
    <x v="1"/>
    <s v="-"/>
    <x v="145"/>
    <x v="10"/>
    <s v="19"/>
    <s v="200"/>
    <s v="455"/>
    <s v=""/>
    <s v="5000_100"/>
    <s v="Salaries and Wages Regular, Full Time"/>
    <n v="0"/>
    <n v="0"/>
    <n v="0"/>
    <n v="0"/>
    <n v="0"/>
    <n v="0"/>
    <n v="0"/>
    <x v="145"/>
    <x v="38"/>
  </r>
  <r>
    <x v="1"/>
    <s v="-"/>
    <x v="145"/>
    <x v="10"/>
    <s v="19"/>
    <s v="200"/>
    <s v="455"/>
    <s v=""/>
    <n v="5100"/>
    <s v="Overtime"/>
    <n v="0"/>
    <n v="0"/>
    <n v="0"/>
    <n v="0"/>
    <n v="0"/>
    <n v="0"/>
    <n v="0"/>
    <x v="145"/>
    <x v="38"/>
  </r>
  <r>
    <x v="1"/>
    <s v="-"/>
    <x v="145"/>
    <x v="10"/>
    <s v="19"/>
    <s v="200"/>
    <s v="455"/>
    <s v=""/>
    <s v="5400_100"/>
    <s v="Employee Benefits FICA"/>
    <n v="0"/>
    <n v="0"/>
    <n v="0"/>
    <n v="0"/>
    <n v="0"/>
    <n v="0"/>
    <n v="0"/>
    <x v="145"/>
    <x v="38"/>
  </r>
  <r>
    <x v="1"/>
    <s v="-"/>
    <x v="145"/>
    <x v="10"/>
    <s v="19"/>
    <s v="200"/>
    <s v="455"/>
    <s v=""/>
    <s v="5400_145"/>
    <s v="Employee Benefits Employee Parking"/>
    <n v="0"/>
    <n v="0"/>
    <n v="0"/>
    <n v="0"/>
    <n v="0"/>
    <n v="0"/>
    <n v="0"/>
    <x v="145"/>
    <x v="38"/>
  </r>
  <r>
    <x v="1"/>
    <s v="-"/>
    <x v="145"/>
    <x v="10"/>
    <s v="19"/>
    <s v="200"/>
    <s v="455"/>
    <s v=""/>
    <n v="6210"/>
    <s v="Small Tools and Equipment"/>
    <n v="0"/>
    <n v="0"/>
    <n v="0"/>
    <n v="0"/>
    <n v="0"/>
    <n v="0"/>
    <n v="0"/>
    <x v="145"/>
    <x v="38"/>
  </r>
  <r>
    <x v="1"/>
    <s v="-"/>
    <x v="145"/>
    <x v="10"/>
    <s v="19"/>
    <s v="200"/>
    <s v="455"/>
    <s v=""/>
    <s v="6400_115"/>
    <s v="Utilities Water/Wastewater"/>
    <n v="0"/>
    <n v="0"/>
    <n v="0"/>
    <n v="0"/>
    <n v="0"/>
    <n v="0"/>
    <n v="0"/>
    <x v="145"/>
    <x v="38"/>
  </r>
  <r>
    <x v="1"/>
    <s v="-"/>
    <x v="145"/>
    <x v="10"/>
    <s v="19"/>
    <s v="200"/>
    <s v="455"/>
    <s v=""/>
    <s v="6400_117"/>
    <s v="Utilities Stormwater"/>
    <n v="0"/>
    <n v="0"/>
    <n v="0"/>
    <n v="0"/>
    <n v="0"/>
    <n v="0"/>
    <n v="0"/>
    <x v="145"/>
    <x v="38"/>
  </r>
  <r>
    <x v="1"/>
    <s v="-"/>
    <x v="145"/>
    <x v="10"/>
    <s v="19"/>
    <s v="200"/>
    <s v="455"/>
    <s v=""/>
    <s v="6400_127"/>
    <s v="Utilities Cellular Communications"/>
    <n v="0"/>
    <n v="0"/>
    <n v="0"/>
    <n v="0"/>
    <n v="0"/>
    <n v="0"/>
    <n v="0"/>
    <x v="145"/>
    <x v="38"/>
  </r>
  <r>
    <x v="1"/>
    <s v="-"/>
    <x v="145"/>
    <x v="10"/>
    <s v="19"/>
    <s v="200"/>
    <s v="455"/>
    <s v=""/>
    <n v="7303"/>
    <s v="Regulatory and Bank Fees"/>
    <n v="0"/>
    <n v="0"/>
    <n v="0"/>
    <n v="0"/>
    <n v="0"/>
    <n v="0"/>
    <n v="0"/>
    <x v="145"/>
    <x v="38"/>
  </r>
  <r>
    <x v="1"/>
    <s v="-"/>
    <x v="146"/>
    <x v="10"/>
    <s v="19"/>
    <s v="205"/>
    <s v="451"/>
    <s v=""/>
    <s v="5000_100"/>
    <s v="Salaries and Wages Regular, Full Time"/>
    <n v="0"/>
    <n v="0"/>
    <n v="0"/>
    <n v="0"/>
    <n v="147.41999999999999"/>
    <n v="-147.41999999999999"/>
    <n v="0"/>
    <x v="146"/>
    <x v="38"/>
  </r>
  <r>
    <x v="1"/>
    <s v="-"/>
    <x v="146"/>
    <x v="10"/>
    <s v="19"/>
    <s v="205"/>
    <s v="451"/>
    <s v=""/>
    <s v="5000_115"/>
    <s v="Salaries and Wages Seasonal/Temporary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n v="5100"/>
    <s v="Overtime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s v="5200_110"/>
    <s v="Other Personal Service On-Call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s v="5200_115"/>
    <s v="Other Personal Service Other Compensation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s v="5200_116"/>
    <s v="Other Personal Service Longevity Pay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s v="5200_120"/>
    <s v="Other Personal Service Shift Differential"/>
    <n v="0"/>
    <n v="0"/>
    <n v="0"/>
    <n v="0"/>
    <n v="3.3"/>
    <n v="-3.3"/>
    <n v="3.3"/>
    <x v="146"/>
    <x v="38"/>
  </r>
  <r>
    <x v="1"/>
    <s v="-"/>
    <x v="146"/>
    <x v="10"/>
    <s v="19"/>
    <s v="205"/>
    <s v="451"/>
    <s v=""/>
    <s v="5200_130"/>
    <s v="Other Personal Service Allowance Taxable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s v="5400_100"/>
    <s v="Employee Benefits FICA"/>
    <n v="0"/>
    <n v="0"/>
    <n v="0"/>
    <n v="0"/>
    <n v="11.13"/>
    <n v="-11.13"/>
    <n v="0.25"/>
    <x v="146"/>
    <x v="38"/>
  </r>
  <r>
    <x v="1"/>
    <s v="-"/>
    <x v="146"/>
    <x v="10"/>
    <s v="19"/>
    <s v="205"/>
    <s v="451"/>
    <s v=""/>
    <n v="6000"/>
    <s v="Office Supplies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n v="6200"/>
    <s v="Medical Fees And Supplies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n v="6202"/>
    <s v="Printing/Copying/Paper Mgt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n v="6206"/>
    <s v="Custodian Supplies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n v="6210"/>
    <s v="Small Tools and Equipment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n v="6212"/>
    <s v="Fuel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n v="6214"/>
    <s v="Clothing And Uniforms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s v="6300_100"/>
    <s v="Repair &amp; Maintenance Equipment  Parts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s v="6300_140"/>
    <s v="Repair &amp; Maintenance Salt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s v="6300_170"/>
    <s v="Repair &amp; Maintenance Buildings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s v="6400_100"/>
    <s v="Utilities Electricity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s v="6400_115"/>
    <s v="Utilities Water/Wastewater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s v="6400_117"/>
    <s v="Utilities Stormwater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s v="6400_120"/>
    <s v="Utilities Rubbish Removal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s v="6400_125"/>
    <s v="Utilities Telecommunications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s v="6400_127"/>
    <s v="Utilities Cellular Communications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s v="6500_103"/>
    <s v="Professional and Consultant Services Security Contracts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s v="6500_118"/>
    <s v="Professional and Consultant Services Contractual Services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s v="6500_121"/>
    <s v="Professional and Consultant Services Contractual Snow Removal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n v="6600"/>
    <s v="Maintenance Contracts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n v="6615"/>
    <s v="Property Repairs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s v="6700_100"/>
    <s v="Travel &amp; Training Education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s v="6700_110"/>
    <s v="Travel &amp; Training Travel Expense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s v="6800_172"/>
    <s v="Fees for Services  Street Division Services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s v="7200_115"/>
    <s v="Capital Leases Equipment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n v="7250"/>
    <s v="Capital Lease Interest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n v="7303"/>
    <s v="Regulatory and Bank Fees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s v="7303_100"/>
    <s v="Regulatory and Bank Fees Gateway/Third Party Processing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n v="7450"/>
    <s v="Debt Service Interest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n v="8005"/>
    <s v="Vehicle/Equipment Repairs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n v="8070"/>
    <s v="Dpw Adm Cost Allocation"/>
    <n v="0"/>
    <n v="0"/>
    <n v="0"/>
    <n v="0"/>
    <n v="0"/>
    <n v="0"/>
    <n v="0"/>
    <x v="146"/>
    <x v="38"/>
  </r>
  <r>
    <x v="1"/>
    <s v="-"/>
    <x v="146"/>
    <x v="10"/>
    <s v="19"/>
    <s v="205"/>
    <s v="451"/>
    <s v=""/>
    <n v="9500"/>
    <s v="Capital Outlay"/>
    <n v="0"/>
    <n v="0"/>
    <n v="0"/>
    <n v="0"/>
    <n v="0"/>
    <n v="0"/>
    <n v="0"/>
    <x v="146"/>
    <x v="38"/>
  </r>
  <r>
    <x v="1"/>
    <s v="-"/>
    <x v="147"/>
    <x v="10"/>
    <s v="19"/>
    <s v="205"/>
    <s v="455"/>
    <s v=""/>
    <s v="5000_100"/>
    <s v="Salaries and Wages Regular, Full Time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s v="5000_115"/>
    <s v="Salaries and Wages Seasonal/Temporary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n v="5100"/>
    <s v="Overtime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s v="5200_110"/>
    <s v="Other Personal Service On-Call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s v="5200_115"/>
    <s v="Other Personal Service Other Compensation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s v="5200_116"/>
    <s v="Other Personal Service Longevity Pay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s v="5200_120"/>
    <s v="Other Personal Service Shift Differential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s v="5200_130"/>
    <s v="Other Personal Service Allowance Taxable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s v="5400_100"/>
    <s v="Employee Benefits FICA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s v="5400_145"/>
    <s v="Employee Benefits Employee Parking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n v="6000"/>
    <s v="Office Supplies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n v="6200"/>
    <s v="Medical Fees And Supplies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n v="6202"/>
    <s v="Printing/Copying/Paper Mgt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n v="6206"/>
    <s v="Custodian Supplies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n v="6210"/>
    <s v="Small Tools and Equipment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n v="6214"/>
    <s v="Clothing And Uniforms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s v="6300_100"/>
    <s v="Repair &amp; Maintenance Equipment  Parts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s v="6300_140"/>
    <s v="Repair &amp; Maintenance Salt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s v="6400_100"/>
    <s v="Utilities Electricity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s v="6400_105"/>
    <s v="Utilities Gas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s v="6400_115"/>
    <s v="Utilities Water/Wastewater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s v="6400_117"/>
    <s v="Utilities Stormwater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s v="6400_120"/>
    <s v="Utilities Rubbish Removal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s v="6400_125"/>
    <s v="Utilities Telecommunications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s v="6400_127"/>
    <s v="Utilities Cellular Communications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s v="6500_103"/>
    <s v="Professional and Consultant Services Security Contracts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s v="6500_118"/>
    <s v="Professional and Consultant Services Contractual Services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s v="6500_121"/>
    <s v="Professional and Consultant Services Contractual Snow Removal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n v="6600"/>
    <s v="Maintenance Contracts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n v="6615"/>
    <s v="Property Repairs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s v="6700_100"/>
    <s v="Travel &amp; Training Education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s v="6700_110"/>
    <s v="Travel &amp; Training Travel Expense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s v="6800_172"/>
    <s v="Fees for Services  Street Division Services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s v="7200_115"/>
    <s v="Capital Leases Equipment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n v="7250"/>
    <s v="Capital Lease Interest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n v="7303"/>
    <s v="Regulatory and Bank Fees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s v="7303_100"/>
    <s v="Regulatory and Bank Fees Gateway/Third Party Processing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n v="7450"/>
    <s v="Debt Service Interest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n v="8030"/>
    <s v="Pilot Fees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n v="8070"/>
    <s v="Dpw Adm Cost Allocation"/>
    <n v="0"/>
    <n v="0"/>
    <n v="0"/>
    <n v="0"/>
    <n v="0"/>
    <n v="0"/>
    <n v="0"/>
    <x v="147"/>
    <x v="38"/>
  </r>
  <r>
    <x v="1"/>
    <s v="-"/>
    <x v="147"/>
    <x v="10"/>
    <s v="19"/>
    <s v="205"/>
    <s v="455"/>
    <s v=""/>
    <n v="9500"/>
    <s v="Capital Outlay"/>
    <n v="0"/>
    <n v="0"/>
    <n v="0"/>
    <n v="0"/>
    <n v="0"/>
    <n v="0"/>
    <n v="0"/>
    <x v="147"/>
    <x v="38"/>
  </r>
  <r>
    <x v="1"/>
    <s v="-"/>
    <x v="148"/>
    <x v="10"/>
    <s v="19"/>
    <s v="205"/>
    <s v="457"/>
    <s v=""/>
    <s v="6300_175"/>
    <s v="Repair &amp; Maintenance Landscape materials"/>
    <n v="0"/>
    <n v="0"/>
    <n v="0"/>
    <n v="0"/>
    <n v="0"/>
    <n v="0"/>
    <n v="0"/>
    <x v="148"/>
    <x v="38"/>
  </r>
  <r>
    <x v="1"/>
    <s v="-"/>
    <x v="148"/>
    <x v="10"/>
    <s v="19"/>
    <s v="205"/>
    <s v="457"/>
    <s v=""/>
    <s v="6400_100"/>
    <s v="Utilities Electricity"/>
    <n v="0"/>
    <n v="0"/>
    <n v="0"/>
    <n v="0"/>
    <n v="0"/>
    <n v="0"/>
    <n v="0"/>
    <x v="148"/>
    <x v="38"/>
  </r>
  <r>
    <x v="0"/>
    <s v="-"/>
    <x v="152"/>
    <x v="11"/>
    <s v="19"/>
    <s v="205"/>
    <s v="451"/>
    <s v=""/>
    <n v="4295"/>
    <s v="Parking Fees"/>
    <n v="654403"/>
    <n v="0"/>
    <n v="654403"/>
    <n v="0"/>
    <n v="610981"/>
    <n v="43422"/>
    <n v="55723"/>
    <x v="152"/>
    <x v="39"/>
  </r>
  <r>
    <x v="0"/>
    <s v="-"/>
    <x v="152"/>
    <x v="11"/>
    <s v="19"/>
    <s v="205"/>
    <s v="451"/>
    <s v=""/>
    <n v="4320"/>
    <s v="Parking Permits / Leases"/>
    <n v="75000"/>
    <n v="0"/>
    <n v="75000"/>
    <n v="0"/>
    <n v="57285"/>
    <n v="17715"/>
    <n v="3552"/>
    <x v="152"/>
    <x v="39"/>
  </r>
  <r>
    <x v="0"/>
    <s v="-"/>
    <x v="152"/>
    <x v="11"/>
    <s v="19"/>
    <s v="205"/>
    <s v="451"/>
    <s v=""/>
    <n v="4360"/>
    <s v="Marketplace Parking Garage"/>
    <n v="0"/>
    <n v="0"/>
    <n v="0"/>
    <n v="0"/>
    <n v="700"/>
    <n v="-700"/>
    <n v="0"/>
    <x v="152"/>
    <x v="39"/>
  </r>
  <r>
    <x v="0"/>
    <s v="-"/>
    <x v="152"/>
    <x v="11"/>
    <s v="19"/>
    <s v="205"/>
    <s v="451"/>
    <s v=""/>
    <n v="4850"/>
    <s v="Cash Over "/>
    <n v="0"/>
    <n v="0"/>
    <n v="0"/>
    <n v="0"/>
    <n v="2001.65"/>
    <n v="-2001.65"/>
    <n v="0"/>
    <x v="152"/>
    <x v="39"/>
  </r>
  <r>
    <x v="0"/>
    <s v="-"/>
    <x v="152"/>
    <x v="11"/>
    <s v="19"/>
    <s v="205"/>
    <s v="451"/>
    <s v=""/>
    <s v="4990_405"/>
    <s v="Interfund Transfer Proceeds DID"/>
    <n v="154891"/>
    <n v="0"/>
    <n v="154891"/>
    <n v="0"/>
    <n v="132897.60000000001"/>
    <n v="21993.4"/>
    <n v="12081.6"/>
    <x v="152"/>
    <x v="39"/>
  </r>
  <r>
    <x v="0"/>
    <s v="-"/>
    <x v="153"/>
    <x v="11"/>
    <s v="19"/>
    <s v="205"/>
    <s v="455"/>
    <s v=""/>
    <n v="4295"/>
    <s v="Parking Fees"/>
    <n v="253040"/>
    <n v="0"/>
    <n v="253040"/>
    <n v="0"/>
    <n v="250104.5"/>
    <n v="2935.5"/>
    <n v="24027"/>
    <x v="153"/>
    <x v="39"/>
  </r>
  <r>
    <x v="0"/>
    <s v="-"/>
    <x v="153"/>
    <x v="11"/>
    <s v="19"/>
    <s v="205"/>
    <s v="455"/>
    <s v=""/>
    <n v="4320"/>
    <s v="Parking Permits / Leases"/>
    <n v="1110000"/>
    <n v="0"/>
    <n v="1110000"/>
    <n v="0"/>
    <n v="886089.58"/>
    <n v="223910.42"/>
    <n v="121102.78"/>
    <x v="153"/>
    <x v="39"/>
  </r>
  <r>
    <x v="0"/>
    <s v="-"/>
    <x v="153"/>
    <x v="11"/>
    <s v="19"/>
    <s v="205"/>
    <s v="455"/>
    <s v=""/>
    <n v="4850"/>
    <s v="Cash Over "/>
    <n v="0"/>
    <n v="0"/>
    <n v="0"/>
    <n v="0"/>
    <n v="-433.43"/>
    <n v="433.43"/>
    <n v="0"/>
    <x v="153"/>
    <x v="39"/>
  </r>
  <r>
    <x v="0"/>
    <s v="-"/>
    <x v="153"/>
    <x v="11"/>
    <s v="19"/>
    <s v="205"/>
    <s v="455"/>
    <s v=""/>
    <s v="4990_405"/>
    <s v="Interfund Transfer Proceeds DID"/>
    <n v="154891"/>
    <n v="0"/>
    <n v="154891"/>
    <n v="0"/>
    <n v="143972.4"/>
    <n v="10918.6"/>
    <n v="13088.4"/>
    <x v="153"/>
    <x v="39"/>
  </r>
  <r>
    <x v="0"/>
    <s v="-"/>
    <x v="154"/>
    <x v="11"/>
    <s v="19"/>
    <s v="205"/>
    <s v="457"/>
    <s v=""/>
    <n v="4320"/>
    <s v="Parking Permits / Leases"/>
    <n v="62000"/>
    <n v="0"/>
    <n v="62000"/>
    <n v="0"/>
    <n v="60340"/>
    <n v="1660"/>
    <n v="5115"/>
    <x v="154"/>
    <x v="39"/>
  </r>
  <r>
    <x v="0"/>
    <s v="-"/>
    <x v="154"/>
    <x v="11"/>
    <s v="19"/>
    <s v="205"/>
    <s v="457"/>
    <s v=""/>
    <n v="4355"/>
    <s v="Parking Lots - Metered"/>
    <n v="76099"/>
    <n v="0"/>
    <n v="76099"/>
    <n v="0"/>
    <n v="71291.14"/>
    <n v="4807.8599999999997"/>
    <n v="2625.64"/>
    <x v="154"/>
    <x v="39"/>
  </r>
  <r>
    <x v="0"/>
    <s v="-"/>
    <x v="154"/>
    <x v="11"/>
    <s v="19"/>
    <s v="205"/>
    <s v="457"/>
    <s v=""/>
    <n v="4356"/>
    <s v="Parking Lot - Main Street"/>
    <n v="130000"/>
    <n v="0"/>
    <n v="130000"/>
    <n v="0"/>
    <n v="152103.82"/>
    <n v="-22103.82"/>
    <n v="10899.91"/>
    <x v="154"/>
    <x v="39"/>
  </r>
  <r>
    <x v="1"/>
    <s v="-"/>
    <x v="155"/>
    <x v="11"/>
    <s v="19"/>
    <s v="205"/>
    <s v="000"/>
    <s v=""/>
    <s v="5400_105"/>
    <s v="Employee Benefits Unemployment Insurance"/>
    <n v="2000"/>
    <n v="0"/>
    <n v="2000"/>
    <n v="0"/>
    <n v="0"/>
    <n v="2000"/>
    <n v="0"/>
    <x v="155"/>
    <x v="39"/>
  </r>
  <r>
    <x v="1"/>
    <s v="-"/>
    <x v="155"/>
    <x v="11"/>
    <s v="19"/>
    <s v="205"/>
    <s v="000"/>
    <s v=""/>
    <s v="5400_120"/>
    <s v="Employee Benefits Workers Compensation"/>
    <n v="24398"/>
    <n v="0"/>
    <n v="24398"/>
    <n v="0"/>
    <n v="22055"/>
    <n v="2343"/>
    <n v="2005"/>
    <x v="155"/>
    <x v="39"/>
  </r>
  <r>
    <x v="1"/>
    <s v="-"/>
    <x v="155"/>
    <x v="11"/>
    <s v="19"/>
    <s v="205"/>
    <s v="000"/>
    <s v=""/>
    <n v="6214"/>
    <s v="Clothing And Uniforms"/>
    <n v="0"/>
    <n v="0"/>
    <n v="0"/>
    <n v="0"/>
    <n v="80"/>
    <n v="-80"/>
    <n v="0"/>
    <x v="155"/>
    <x v="39"/>
  </r>
  <r>
    <x v="1"/>
    <s v="-"/>
    <x v="155"/>
    <x v="11"/>
    <s v="19"/>
    <s v="205"/>
    <s v="000"/>
    <s v=""/>
    <s v="7230_100"/>
    <s v="Insurance Vehicle"/>
    <n v="3570"/>
    <n v="0"/>
    <n v="3570"/>
    <n v="0"/>
    <n v="0"/>
    <n v="3570"/>
    <n v="0"/>
    <x v="155"/>
    <x v="39"/>
  </r>
  <r>
    <x v="1"/>
    <s v="-"/>
    <x v="155"/>
    <x v="11"/>
    <s v="19"/>
    <s v="205"/>
    <s v="000"/>
    <s v=""/>
    <s v="7230_105"/>
    <s v="Insurance General"/>
    <n v="27617"/>
    <n v="0"/>
    <n v="27617"/>
    <n v="0"/>
    <n v="0"/>
    <n v="27617"/>
    <n v="0"/>
    <x v="155"/>
    <x v="39"/>
  </r>
  <r>
    <x v="1"/>
    <s v="-"/>
    <x v="155"/>
    <x v="11"/>
    <s v="19"/>
    <s v="205"/>
    <s v="000"/>
    <s v=""/>
    <s v="7230_107"/>
    <s v="Insurance Property"/>
    <n v="15023"/>
    <n v="0"/>
    <n v="15023"/>
    <n v="0"/>
    <n v="0"/>
    <n v="15023"/>
    <n v="0"/>
    <x v="155"/>
    <x v="39"/>
  </r>
  <r>
    <x v="1"/>
    <s v="-"/>
    <x v="155"/>
    <x v="11"/>
    <s v="19"/>
    <s v="205"/>
    <s v="000"/>
    <s v=""/>
    <s v="7230_115"/>
    <s v="Insurance Claims and Expenses"/>
    <n v="14304"/>
    <n v="0"/>
    <n v="14304"/>
    <n v="0"/>
    <n v="0"/>
    <n v="14304"/>
    <n v="0"/>
    <x v="155"/>
    <x v="39"/>
  </r>
  <r>
    <x v="1"/>
    <s v="-"/>
    <x v="155"/>
    <x v="11"/>
    <s v="19"/>
    <s v="205"/>
    <s v="000"/>
    <s v=""/>
    <n v="8015"/>
    <s v="Indirect Fees"/>
    <n v="105629"/>
    <n v="0"/>
    <n v="105629"/>
    <n v="0"/>
    <n v="96822"/>
    <n v="8807"/>
    <n v="8802"/>
    <x v="155"/>
    <x v="39"/>
  </r>
  <r>
    <x v="1"/>
    <s v="-"/>
    <x v="155"/>
    <x v="11"/>
    <s v="19"/>
    <s v="205"/>
    <s v="000"/>
    <s v=""/>
    <n v="8017"/>
    <s v="Indirect Fees - City Attorney"/>
    <n v="19975"/>
    <n v="0"/>
    <n v="19975"/>
    <n v="0"/>
    <n v="18315"/>
    <n v="1660"/>
    <n v="1665"/>
    <x v="155"/>
    <x v="39"/>
  </r>
  <r>
    <x v="1"/>
    <s v="-"/>
    <x v="152"/>
    <x v="11"/>
    <s v="19"/>
    <s v="205"/>
    <s v="451"/>
    <s v=""/>
    <s v="5000_100"/>
    <s v="Salaries and Wages Regular, Full Time"/>
    <n v="357816"/>
    <n v="3543"/>
    <n v="361359"/>
    <n v="0"/>
    <n v="247327.24"/>
    <n v="114031.76"/>
    <n v="26964.15"/>
    <x v="152"/>
    <x v="39"/>
  </r>
  <r>
    <x v="1"/>
    <s v="-"/>
    <x v="152"/>
    <x v="11"/>
    <s v="19"/>
    <s v="205"/>
    <s v="451"/>
    <s v=""/>
    <s v="5000_115"/>
    <s v="Salaries and Wages Seasonal/Temporary"/>
    <n v="0"/>
    <n v="0"/>
    <n v="0"/>
    <n v="0"/>
    <n v="11401.38"/>
    <n v="-11401.38"/>
    <n v="2119.7199999999998"/>
    <x v="152"/>
    <x v="39"/>
  </r>
  <r>
    <x v="1"/>
    <s v="-"/>
    <x v="152"/>
    <x v="11"/>
    <s v="19"/>
    <s v="205"/>
    <s v="451"/>
    <s v=""/>
    <n v="5100"/>
    <s v="Overtime"/>
    <n v="10241"/>
    <n v="0"/>
    <n v="10241"/>
    <n v="0"/>
    <n v="27538.33"/>
    <n v="-17297.330000000002"/>
    <n v="1618.91"/>
    <x v="152"/>
    <x v="39"/>
  </r>
  <r>
    <x v="1"/>
    <s v="-"/>
    <x v="152"/>
    <x v="11"/>
    <s v="19"/>
    <s v="205"/>
    <s v="451"/>
    <s v=""/>
    <s v="5200_110"/>
    <s v="Other Personal Service On-Call"/>
    <n v="3000"/>
    <n v="0"/>
    <n v="3000"/>
    <n v="0"/>
    <n v="0"/>
    <n v="3000"/>
    <n v="0"/>
    <x v="152"/>
    <x v="39"/>
  </r>
  <r>
    <x v="1"/>
    <s v="-"/>
    <x v="152"/>
    <x v="11"/>
    <s v="19"/>
    <s v="205"/>
    <s v="451"/>
    <s v=""/>
    <s v="5200_115"/>
    <s v="Other Personal Service Other Compensation"/>
    <n v="15616"/>
    <n v="0"/>
    <n v="15616"/>
    <n v="0"/>
    <n v="4541.3"/>
    <n v="11074.7"/>
    <n v="104.38"/>
    <x v="152"/>
    <x v="39"/>
  </r>
  <r>
    <x v="1"/>
    <s v="-"/>
    <x v="152"/>
    <x v="11"/>
    <s v="19"/>
    <s v="205"/>
    <s v="451"/>
    <s v=""/>
    <s v="5200_116"/>
    <s v="Other Personal Service Longevity Pay"/>
    <n v="4712"/>
    <n v="0"/>
    <n v="4712"/>
    <n v="0"/>
    <n v="1450.6"/>
    <n v="3261.4"/>
    <n v="803.9"/>
    <x v="152"/>
    <x v="39"/>
  </r>
  <r>
    <x v="1"/>
    <s v="-"/>
    <x v="152"/>
    <x v="11"/>
    <s v="19"/>
    <s v="205"/>
    <s v="451"/>
    <s v=""/>
    <s v="5200_120"/>
    <s v="Other Personal Service Shift Differential"/>
    <n v="15200"/>
    <n v="0"/>
    <n v="15200"/>
    <n v="0"/>
    <n v="4772.6899999999996"/>
    <n v="10427.31"/>
    <n v="567.9"/>
    <x v="152"/>
    <x v="39"/>
  </r>
  <r>
    <x v="1"/>
    <s v="-"/>
    <x v="152"/>
    <x v="11"/>
    <s v="19"/>
    <s v="205"/>
    <s v="451"/>
    <s v=""/>
    <s v="5200_130"/>
    <s v="Other Personal Service Allowance Taxable"/>
    <n v="5703"/>
    <n v="0"/>
    <n v="5703"/>
    <n v="0"/>
    <n v="2554.2800000000002"/>
    <n v="3148.72"/>
    <n v="0"/>
    <x v="152"/>
    <x v="39"/>
  </r>
  <r>
    <x v="1"/>
    <s v="-"/>
    <x v="152"/>
    <x v="11"/>
    <s v="19"/>
    <s v="205"/>
    <s v="451"/>
    <s v=""/>
    <s v="5400_100"/>
    <s v="Employee Benefits FICA"/>
    <n v="33292"/>
    <n v="330"/>
    <n v="33622"/>
    <n v="0"/>
    <n v="21744.240000000002"/>
    <n v="11877.76"/>
    <n v="2135.9699999999998"/>
    <x v="152"/>
    <x v="39"/>
  </r>
  <r>
    <x v="1"/>
    <s v="-"/>
    <x v="152"/>
    <x v="11"/>
    <s v="19"/>
    <s v="205"/>
    <s v="451"/>
    <s v=""/>
    <s v="5400_115"/>
    <s v="Employee Benefits Retirement B"/>
    <n v="40805"/>
    <n v="0"/>
    <n v="40805"/>
    <n v="0"/>
    <n v="37400"/>
    <n v="3405"/>
    <n v="3400"/>
    <x v="152"/>
    <x v="39"/>
  </r>
  <r>
    <x v="1"/>
    <s v="-"/>
    <x v="152"/>
    <x v="11"/>
    <s v="19"/>
    <s v="205"/>
    <s v="451"/>
    <s v=""/>
    <s v="5400_125"/>
    <s v="Employee Benefits Health Insurance"/>
    <n v="76896"/>
    <n v="0"/>
    <n v="76896"/>
    <n v="0"/>
    <n v="70488"/>
    <n v="6408"/>
    <n v="6408"/>
    <x v="152"/>
    <x v="39"/>
  </r>
  <r>
    <x v="1"/>
    <s v="-"/>
    <x v="152"/>
    <x v="11"/>
    <s v="19"/>
    <s v="205"/>
    <s v="451"/>
    <s v=""/>
    <s v="5400_130"/>
    <s v="Employee Benefits Dental Insurance"/>
    <n v="5218"/>
    <n v="0"/>
    <n v="5218"/>
    <n v="0"/>
    <n v="4785"/>
    <n v="433"/>
    <n v="435"/>
    <x v="152"/>
    <x v="39"/>
  </r>
  <r>
    <x v="1"/>
    <s v="-"/>
    <x v="152"/>
    <x v="11"/>
    <s v="19"/>
    <s v="205"/>
    <s v="451"/>
    <s v=""/>
    <s v="5400_135"/>
    <s v="Employee Benefits Life Insurance"/>
    <n v="831"/>
    <n v="0"/>
    <n v="831"/>
    <n v="0"/>
    <n v="759"/>
    <n v="72"/>
    <n v="69"/>
    <x v="152"/>
    <x v="39"/>
  </r>
  <r>
    <x v="1"/>
    <s v="-"/>
    <x v="152"/>
    <x v="11"/>
    <s v="19"/>
    <s v="205"/>
    <s v="451"/>
    <s v=""/>
    <n v="6000"/>
    <s v="Office Supplies"/>
    <n v="1250"/>
    <n v="0"/>
    <n v="1250"/>
    <n v="142.47"/>
    <n v="1080.99"/>
    <n v="26.54"/>
    <n v="0"/>
    <x v="152"/>
    <x v="39"/>
  </r>
  <r>
    <x v="1"/>
    <s v="-"/>
    <x v="152"/>
    <x v="11"/>
    <s v="19"/>
    <s v="205"/>
    <s v="451"/>
    <s v=""/>
    <n v="6010"/>
    <s v="Computer Equipment"/>
    <n v="2400"/>
    <n v="0"/>
    <n v="2400"/>
    <n v="0"/>
    <n v="0"/>
    <n v="2400"/>
    <n v="0"/>
    <x v="152"/>
    <x v="39"/>
  </r>
  <r>
    <x v="1"/>
    <s v="-"/>
    <x v="152"/>
    <x v="11"/>
    <s v="19"/>
    <s v="205"/>
    <s v="451"/>
    <s v=""/>
    <n v="6200"/>
    <s v="Medical Fees And Supplies"/>
    <n v="400"/>
    <n v="0"/>
    <n v="400"/>
    <n v="0"/>
    <n v="0"/>
    <n v="400"/>
    <n v="0"/>
    <x v="152"/>
    <x v="39"/>
  </r>
  <r>
    <x v="1"/>
    <s v="-"/>
    <x v="152"/>
    <x v="11"/>
    <s v="19"/>
    <s v="205"/>
    <s v="451"/>
    <s v=""/>
    <n v="6202"/>
    <s v="Printing/Copying/Paper Mgt"/>
    <n v="16300"/>
    <n v="-5000"/>
    <n v="11300"/>
    <n v="0"/>
    <n v="5105.1000000000004"/>
    <n v="6194.9"/>
    <n v="881.37"/>
    <x v="152"/>
    <x v="39"/>
  </r>
  <r>
    <x v="1"/>
    <s v="-"/>
    <x v="152"/>
    <x v="11"/>
    <s v="19"/>
    <s v="205"/>
    <s v="451"/>
    <s v=""/>
    <n v="6206"/>
    <s v="Custodian Supplies"/>
    <n v="5000"/>
    <n v="-2000"/>
    <n v="3000"/>
    <n v="410.45"/>
    <n v="113.95"/>
    <n v="2475.6"/>
    <n v="-25.6"/>
    <x v="152"/>
    <x v="39"/>
  </r>
  <r>
    <x v="1"/>
    <s v="-"/>
    <x v="152"/>
    <x v="11"/>
    <s v="19"/>
    <s v="205"/>
    <s v="451"/>
    <s v=""/>
    <n v="6210"/>
    <s v="Small Tools and Equipment"/>
    <n v="1000"/>
    <n v="0"/>
    <n v="1000"/>
    <n v="500"/>
    <n v="316.69"/>
    <n v="183.31"/>
    <n v="0"/>
    <x v="152"/>
    <x v="39"/>
  </r>
  <r>
    <x v="1"/>
    <s v="-"/>
    <x v="152"/>
    <x v="11"/>
    <s v="19"/>
    <s v="205"/>
    <s v="451"/>
    <s v=""/>
    <n v="6212"/>
    <s v="Fuel"/>
    <n v="0"/>
    <n v="0"/>
    <n v="0"/>
    <n v="0"/>
    <n v="788.49"/>
    <n v="-788.49"/>
    <n v="0"/>
    <x v="152"/>
    <x v="39"/>
  </r>
  <r>
    <x v="1"/>
    <s v="-"/>
    <x v="152"/>
    <x v="11"/>
    <s v="19"/>
    <s v="205"/>
    <s v="451"/>
    <s v=""/>
    <n v="6214"/>
    <s v="Clothing And Uniforms"/>
    <n v="0"/>
    <n v="0"/>
    <n v="0"/>
    <n v="0"/>
    <n v="479"/>
    <n v="-479"/>
    <n v="0"/>
    <x v="152"/>
    <x v="39"/>
  </r>
  <r>
    <x v="1"/>
    <s v="-"/>
    <x v="152"/>
    <x v="11"/>
    <s v="19"/>
    <s v="205"/>
    <s v="451"/>
    <s v=""/>
    <n v="6300"/>
    <s v="Repair &amp; Maintenance"/>
    <n v="1500"/>
    <n v="0"/>
    <n v="1500"/>
    <n v="208.44"/>
    <n v="416.56"/>
    <n v="875"/>
    <n v="182.84"/>
    <x v="152"/>
    <x v="39"/>
  </r>
  <r>
    <x v="1"/>
    <s v="-"/>
    <x v="152"/>
    <x v="11"/>
    <s v="19"/>
    <s v="205"/>
    <s v="451"/>
    <s v=""/>
    <s v="6300_100"/>
    <s v="Repair &amp; Maintenance Equipment  Parts"/>
    <n v="8000"/>
    <n v="-4000"/>
    <n v="4000"/>
    <n v="2000"/>
    <n v="1923.17"/>
    <n v="76.83"/>
    <n v="1398.52"/>
    <x v="152"/>
    <x v="39"/>
  </r>
  <r>
    <x v="1"/>
    <s v="-"/>
    <x v="152"/>
    <x v="11"/>
    <s v="19"/>
    <s v="205"/>
    <s v="451"/>
    <s v=""/>
    <s v="6300_140"/>
    <s v="Repair &amp; Maintenance Salt"/>
    <n v="5000"/>
    <n v="0"/>
    <n v="5000"/>
    <n v="0"/>
    <n v="2156.4"/>
    <n v="2843.6"/>
    <n v="0"/>
    <x v="152"/>
    <x v="39"/>
  </r>
  <r>
    <x v="1"/>
    <s v="-"/>
    <x v="152"/>
    <x v="11"/>
    <s v="19"/>
    <s v="205"/>
    <s v="451"/>
    <s v=""/>
    <s v="6300_170"/>
    <s v="Repair &amp; Maintenance Buildings"/>
    <n v="5000"/>
    <n v="0"/>
    <n v="5000"/>
    <n v="2852.49"/>
    <n v="1640.88"/>
    <n v="506.63"/>
    <n v="300.10000000000002"/>
    <x v="152"/>
    <x v="39"/>
  </r>
  <r>
    <x v="1"/>
    <s v="-"/>
    <x v="152"/>
    <x v="11"/>
    <s v="19"/>
    <s v="205"/>
    <s v="451"/>
    <s v=""/>
    <n v="6350"/>
    <s v="Legal Notice &amp; Advertising"/>
    <n v="1000"/>
    <n v="0"/>
    <n v="1000"/>
    <n v="0"/>
    <n v="0"/>
    <n v="1000"/>
    <n v="0"/>
    <x v="152"/>
    <x v="39"/>
  </r>
  <r>
    <x v="1"/>
    <s v="-"/>
    <x v="152"/>
    <x v="11"/>
    <s v="19"/>
    <s v="205"/>
    <s v="451"/>
    <s v=""/>
    <s v="6400_100"/>
    <s v="Utilities Electricity"/>
    <n v="42500"/>
    <n v="0"/>
    <n v="42500"/>
    <n v="0"/>
    <n v="37719.19"/>
    <n v="4780.8100000000004"/>
    <n v="0"/>
    <x v="152"/>
    <x v="39"/>
  </r>
  <r>
    <x v="1"/>
    <s v="-"/>
    <x v="152"/>
    <x v="11"/>
    <s v="19"/>
    <s v="205"/>
    <s v="451"/>
    <s v=""/>
    <s v="6400_115"/>
    <s v="Utilities Water/Wastewater"/>
    <n v="600"/>
    <n v="0"/>
    <n v="600"/>
    <n v="0"/>
    <n v="166.08"/>
    <n v="433.92"/>
    <n v="0"/>
    <x v="152"/>
    <x v="39"/>
  </r>
  <r>
    <x v="1"/>
    <s v="-"/>
    <x v="152"/>
    <x v="11"/>
    <s v="19"/>
    <s v="205"/>
    <s v="451"/>
    <s v=""/>
    <s v="6400_117"/>
    <s v="Utilities Stormwater"/>
    <n v="1000"/>
    <n v="0"/>
    <n v="1000"/>
    <n v="0"/>
    <n v="787.57"/>
    <n v="212.43"/>
    <n v="0"/>
    <x v="152"/>
    <x v="39"/>
  </r>
  <r>
    <x v="1"/>
    <s v="-"/>
    <x v="152"/>
    <x v="11"/>
    <s v="19"/>
    <s v="205"/>
    <s v="451"/>
    <s v=""/>
    <s v="6400_120"/>
    <s v="Utilities Rubbish Removal"/>
    <n v="3100"/>
    <n v="0"/>
    <n v="3100"/>
    <n v="26.45"/>
    <n v="2830.27"/>
    <n v="243.28"/>
    <n v="249.66"/>
    <x v="152"/>
    <x v="39"/>
  </r>
  <r>
    <x v="1"/>
    <s v="-"/>
    <x v="152"/>
    <x v="11"/>
    <s v="19"/>
    <s v="205"/>
    <s v="451"/>
    <s v=""/>
    <s v="6400_125"/>
    <s v="Utilities Telecommunications"/>
    <n v="3000"/>
    <n v="0"/>
    <n v="3000"/>
    <n v="558.41"/>
    <n v="857.6"/>
    <n v="1583.99"/>
    <n v="48.55"/>
    <x v="152"/>
    <x v="39"/>
  </r>
  <r>
    <x v="1"/>
    <s v="-"/>
    <x v="152"/>
    <x v="11"/>
    <s v="19"/>
    <s v="205"/>
    <s v="451"/>
    <s v=""/>
    <s v="6400_127"/>
    <s v="Utilities Cellular Communications"/>
    <n v="2000"/>
    <n v="0"/>
    <n v="2000"/>
    <n v="0"/>
    <n v="1009.61"/>
    <n v="990.39"/>
    <n v="0"/>
    <x v="152"/>
    <x v="39"/>
  </r>
  <r>
    <x v="1"/>
    <s v="-"/>
    <x v="152"/>
    <x v="11"/>
    <s v="19"/>
    <s v="205"/>
    <s v="451"/>
    <s v=""/>
    <s v="6500_103"/>
    <s v="Professional and Consultant Services Security Contracts"/>
    <n v="55000"/>
    <n v="35000"/>
    <n v="90000"/>
    <n v="2309.77"/>
    <n v="87690.23"/>
    <n v="0"/>
    <n v="13955.25"/>
    <x v="152"/>
    <x v="39"/>
  </r>
  <r>
    <x v="1"/>
    <s v="-"/>
    <x v="152"/>
    <x v="11"/>
    <s v="19"/>
    <s v="205"/>
    <s v="451"/>
    <s v=""/>
    <s v="6500_118"/>
    <s v="Professional and Consultant Services Contractual Services"/>
    <n v="2000"/>
    <n v="0"/>
    <n v="2000"/>
    <n v="0"/>
    <n v="837.62"/>
    <n v="1162.3800000000001"/>
    <n v="0"/>
    <x v="152"/>
    <x v="39"/>
  </r>
  <r>
    <x v="1"/>
    <s v="-"/>
    <x v="152"/>
    <x v="11"/>
    <s v="19"/>
    <s v="205"/>
    <s v="451"/>
    <s v=""/>
    <s v="6500_121"/>
    <s v="Professional and Consultant Services Contractual Snow Removal"/>
    <n v="7000"/>
    <n v="0"/>
    <n v="7000"/>
    <n v="30"/>
    <n v="9182.5"/>
    <n v="-2212.5"/>
    <n v="0"/>
    <x v="152"/>
    <x v="39"/>
  </r>
  <r>
    <x v="1"/>
    <s v="-"/>
    <x v="152"/>
    <x v="11"/>
    <s v="19"/>
    <s v="205"/>
    <s v="451"/>
    <s v=""/>
    <s v="6500_142"/>
    <s v="Professional and Consultant Services Marketing and Promotion"/>
    <n v="40000"/>
    <n v="0"/>
    <n v="40000"/>
    <n v="0"/>
    <n v="40000"/>
    <n v="0"/>
    <n v="23023.97"/>
    <x v="152"/>
    <x v="39"/>
  </r>
  <r>
    <x v="1"/>
    <s v="-"/>
    <x v="152"/>
    <x v="11"/>
    <s v="19"/>
    <s v="205"/>
    <s v="451"/>
    <s v=""/>
    <n v="6600"/>
    <s v="Maintenance Contracts"/>
    <n v="11000"/>
    <n v="-2000"/>
    <n v="9000"/>
    <n v="780.62"/>
    <n v="7119.38"/>
    <n v="1100"/>
    <n v="1383.58"/>
    <x v="152"/>
    <x v="39"/>
  </r>
  <r>
    <x v="1"/>
    <s v="-"/>
    <x v="152"/>
    <x v="11"/>
    <s v="19"/>
    <s v="205"/>
    <s v="451"/>
    <s v=""/>
    <n v="6615"/>
    <s v="Property Repairs"/>
    <n v="23000"/>
    <n v="-3000"/>
    <n v="20000"/>
    <n v="2539"/>
    <n v="15846.74"/>
    <n v="1614.26"/>
    <n v="0"/>
    <x v="152"/>
    <x v="39"/>
  </r>
  <r>
    <x v="1"/>
    <s v="-"/>
    <x v="152"/>
    <x v="11"/>
    <s v="19"/>
    <s v="205"/>
    <s v="451"/>
    <s v=""/>
    <s v="6700_100"/>
    <s v="Travel &amp; Training Education"/>
    <n v="2000"/>
    <n v="-1000"/>
    <n v="1000"/>
    <n v="0"/>
    <n v="0"/>
    <n v="1000"/>
    <n v="0"/>
    <x v="152"/>
    <x v="39"/>
  </r>
  <r>
    <x v="1"/>
    <s v="-"/>
    <x v="152"/>
    <x v="11"/>
    <s v="19"/>
    <s v="205"/>
    <s v="451"/>
    <s v=""/>
    <s v="6700_110"/>
    <s v="Travel &amp; Training Travel Expense"/>
    <n v="1500"/>
    <n v="-1000"/>
    <n v="500"/>
    <n v="0"/>
    <n v="0"/>
    <n v="500"/>
    <n v="0"/>
    <x v="152"/>
    <x v="39"/>
  </r>
  <r>
    <x v="1"/>
    <s v="-"/>
    <x v="152"/>
    <x v="11"/>
    <s v="19"/>
    <s v="205"/>
    <s v="451"/>
    <s v=""/>
    <s v="6800_172"/>
    <s v="Fees for Services  Street Division Services"/>
    <n v="22000"/>
    <n v="0"/>
    <n v="22000"/>
    <n v="0"/>
    <n v="20163"/>
    <n v="1837"/>
    <n v="1833"/>
    <x v="152"/>
    <x v="39"/>
  </r>
  <r>
    <x v="1"/>
    <s v="-"/>
    <x v="152"/>
    <x v="11"/>
    <s v="19"/>
    <s v="205"/>
    <s v="451"/>
    <s v=""/>
    <s v="7200_115"/>
    <s v="Capital Leases Equipment"/>
    <n v="70083"/>
    <n v="0"/>
    <n v="70083"/>
    <n v="0"/>
    <n v="70082.13"/>
    <n v="0.87"/>
    <n v="0"/>
    <x v="152"/>
    <x v="39"/>
  </r>
  <r>
    <x v="1"/>
    <s v="-"/>
    <x v="152"/>
    <x v="11"/>
    <s v="19"/>
    <s v="205"/>
    <s v="451"/>
    <s v=""/>
    <n v="7250"/>
    <s v="Capital Lease Interest"/>
    <n v="10506"/>
    <n v="0"/>
    <n v="10506"/>
    <n v="0"/>
    <n v="10505.65"/>
    <n v="0.35"/>
    <n v="0"/>
    <x v="152"/>
    <x v="39"/>
  </r>
  <r>
    <x v="1"/>
    <s v="-"/>
    <x v="152"/>
    <x v="11"/>
    <s v="19"/>
    <s v="205"/>
    <s v="451"/>
    <s v=""/>
    <n v="7303"/>
    <s v="Regulatory and Bank Fees"/>
    <n v="13800"/>
    <n v="0"/>
    <n v="13800"/>
    <n v="0"/>
    <n v="7031.31"/>
    <n v="6768.69"/>
    <n v="0"/>
    <x v="152"/>
    <x v="39"/>
  </r>
  <r>
    <x v="1"/>
    <s v="-"/>
    <x v="152"/>
    <x v="11"/>
    <s v="19"/>
    <s v="205"/>
    <s v="451"/>
    <s v=""/>
    <s v="7303_100"/>
    <s v="Regulatory and Bank Fees Gateway/Third Party Processing"/>
    <n v="2750"/>
    <n v="0"/>
    <n v="2750"/>
    <n v="744.26"/>
    <n v="1235.74"/>
    <n v="770"/>
    <n v="0"/>
    <x v="152"/>
    <x v="39"/>
  </r>
  <r>
    <x v="1"/>
    <s v="-"/>
    <x v="152"/>
    <x v="11"/>
    <s v="19"/>
    <s v="205"/>
    <s v="451"/>
    <s v=""/>
    <n v="7400"/>
    <s v="Debt Service Principal"/>
    <n v="133001"/>
    <n v="0"/>
    <n v="133001"/>
    <n v="0"/>
    <n v="160523.99"/>
    <n v="-27522.99"/>
    <n v="14074.92"/>
    <x v="152"/>
    <x v="39"/>
  </r>
  <r>
    <x v="1"/>
    <s v="-"/>
    <x v="152"/>
    <x v="11"/>
    <s v="19"/>
    <s v="205"/>
    <s v="451"/>
    <s v=""/>
    <n v="7450"/>
    <s v="Debt Service Interest"/>
    <n v="87084"/>
    <n v="0"/>
    <n v="87084"/>
    <n v="0"/>
    <n v="105154.09"/>
    <n v="-18070.09"/>
    <n v="8064.92"/>
    <x v="152"/>
    <x v="39"/>
  </r>
  <r>
    <x v="1"/>
    <s v="-"/>
    <x v="152"/>
    <x v="11"/>
    <s v="19"/>
    <s v="205"/>
    <s v="451"/>
    <s v=""/>
    <n v="8005"/>
    <s v="Vehicle/Equipment Repairs"/>
    <n v="2500"/>
    <n v="0"/>
    <n v="2500"/>
    <n v="0"/>
    <n v="1610.92"/>
    <n v="889.08"/>
    <n v="0"/>
    <x v="152"/>
    <x v="39"/>
  </r>
  <r>
    <x v="1"/>
    <s v="-"/>
    <x v="152"/>
    <x v="11"/>
    <s v="19"/>
    <s v="205"/>
    <s v="451"/>
    <s v=""/>
    <n v="8070"/>
    <s v="Dpw Adm Cost Allocation"/>
    <n v="3650"/>
    <n v="0"/>
    <n v="3650"/>
    <n v="0"/>
    <n v="3311"/>
    <n v="339"/>
    <n v="301"/>
    <x v="152"/>
    <x v="39"/>
  </r>
  <r>
    <x v="1"/>
    <s v="-"/>
    <x v="153"/>
    <x v="11"/>
    <s v="19"/>
    <s v="205"/>
    <s v="455"/>
    <s v=""/>
    <s v="5000_100"/>
    <s v="Salaries and Wages Regular, Full Time"/>
    <n v="307529"/>
    <n v="3045"/>
    <n v="310574"/>
    <n v="0"/>
    <n v="319221.37"/>
    <n v="-8647.3700000000008"/>
    <n v="29349.17"/>
    <x v="153"/>
    <x v="39"/>
  </r>
  <r>
    <x v="1"/>
    <s v="-"/>
    <x v="153"/>
    <x v="11"/>
    <s v="19"/>
    <s v="205"/>
    <s v="455"/>
    <s v=""/>
    <s v="5000_115"/>
    <s v="Salaries and Wages Seasonal/Temporary"/>
    <n v="0"/>
    <n v="0"/>
    <n v="0"/>
    <n v="0"/>
    <n v="17577.48"/>
    <n v="-17577.48"/>
    <n v="3131.41"/>
    <x v="153"/>
    <x v="39"/>
  </r>
  <r>
    <x v="1"/>
    <s v="-"/>
    <x v="153"/>
    <x v="11"/>
    <s v="19"/>
    <s v="205"/>
    <s v="455"/>
    <s v=""/>
    <n v="5100"/>
    <s v="Overtime"/>
    <n v="15362"/>
    <n v="0"/>
    <n v="15362"/>
    <n v="0"/>
    <n v="44162.61"/>
    <n v="-28800.61"/>
    <n v="4453.4799999999996"/>
    <x v="153"/>
    <x v="39"/>
  </r>
  <r>
    <x v="1"/>
    <s v="-"/>
    <x v="153"/>
    <x v="11"/>
    <s v="19"/>
    <s v="205"/>
    <s v="455"/>
    <s v=""/>
    <s v="5200_115"/>
    <s v="Other Personal Service Other Compensation"/>
    <n v="0"/>
    <n v="0"/>
    <n v="0"/>
    <n v="0"/>
    <n v="5354.73"/>
    <n v="-5354.73"/>
    <n v="88.34"/>
    <x v="153"/>
    <x v="39"/>
  </r>
  <r>
    <x v="1"/>
    <s v="-"/>
    <x v="153"/>
    <x v="11"/>
    <s v="19"/>
    <s v="205"/>
    <s v="455"/>
    <s v=""/>
    <s v="5200_116"/>
    <s v="Other Personal Service Longevity Pay"/>
    <n v="0"/>
    <n v="0"/>
    <n v="0"/>
    <n v="0"/>
    <n v="3503.8"/>
    <n v="-3503.8"/>
    <n v="1183.1199999999999"/>
    <x v="153"/>
    <x v="39"/>
  </r>
  <r>
    <x v="1"/>
    <s v="-"/>
    <x v="153"/>
    <x v="11"/>
    <s v="19"/>
    <s v="205"/>
    <s v="455"/>
    <s v=""/>
    <s v="5200_120"/>
    <s v="Other Personal Service Shift Differential"/>
    <n v="0"/>
    <n v="0"/>
    <n v="0"/>
    <n v="0"/>
    <n v="6860.01"/>
    <n v="-6860.01"/>
    <n v="760.46"/>
    <x v="153"/>
    <x v="39"/>
  </r>
  <r>
    <x v="1"/>
    <s v="-"/>
    <x v="153"/>
    <x v="11"/>
    <s v="19"/>
    <s v="205"/>
    <s v="455"/>
    <s v=""/>
    <s v="5200_130"/>
    <s v="Other Personal Service Allowance Taxable"/>
    <n v="0"/>
    <n v="0"/>
    <n v="0"/>
    <n v="0"/>
    <n v="2857.22"/>
    <n v="-2857.22"/>
    <n v="0"/>
    <x v="153"/>
    <x v="39"/>
  </r>
  <r>
    <x v="1"/>
    <s v="-"/>
    <x v="153"/>
    <x v="11"/>
    <s v="19"/>
    <s v="205"/>
    <s v="455"/>
    <s v=""/>
    <s v="5400_100"/>
    <s v="Employee Benefits FICA"/>
    <n v="25031"/>
    <n v="248"/>
    <n v="25279"/>
    <n v="0"/>
    <n v="29366.85"/>
    <n v="-4087.85"/>
    <n v="2874.79"/>
    <x v="153"/>
    <x v="39"/>
  </r>
  <r>
    <x v="1"/>
    <s v="-"/>
    <x v="153"/>
    <x v="11"/>
    <s v="19"/>
    <s v="205"/>
    <s v="455"/>
    <s v=""/>
    <s v="5400_115"/>
    <s v="Employee Benefits Retirement B"/>
    <n v="35561"/>
    <n v="0"/>
    <n v="35561"/>
    <n v="0"/>
    <n v="32593"/>
    <n v="2968"/>
    <n v="2963"/>
    <x v="153"/>
    <x v="39"/>
  </r>
  <r>
    <x v="1"/>
    <s v="-"/>
    <x v="153"/>
    <x v="11"/>
    <s v="19"/>
    <s v="205"/>
    <s v="455"/>
    <s v=""/>
    <s v="5400_125"/>
    <s v="Employee Benefits Health Insurance"/>
    <n v="97153"/>
    <n v="0"/>
    <n v="97153"/>
    <n v="0"/>
    <n v="89056"/>
    <n v="8097"/>
    <n v="8096"/>
    <x v="153"/>
    <x v="39"/>
  </r>
  <r>
    <x v="1"/>
    <s v="-"/>
    <x v="153"/>
    <x v="11"/>
    <s v="19"/>
    <s v="205"/>
    <s v="455"/>
    <s v=""/>
    <s v="5400_130"/>
    <s v="Employee Benefits Dental Insurance"/>
    <n v="5461"/>
    <n v="0"/>
    <n v="5461"/>
    <n v="0"/>
    <n v="5005"/>
    <n v="456"/>
    <n v="455"/>
    <x v="153"/>
    <x v="39"/>
  </r>
  <r>
    <x v="1"/>
    <s v="-"/>
    <x v="153"/>
    <x v="11"/>
    <s v="19"/>
    <s v="205"/>
    <s v="455"/>
    <s v=""/>
    <s v="5400_135"/>
    <s v="Employee Benefits Life Insurance"/>
    <n v="1028"/>
    <n v="0"/>
    <n v="1028"/>
    <n v="0"/>
    <n v="946"/>
    <n v="82"/>
    <n v="86"/>
    <x v="153"/>
    <x v="39"/>
  </r>
  <r>
    <x v="1"/>
    <s v="-"/>
    <x v="153"/>
    <x v="11"/>
    <s v="19"/>
    <s v="205"/>
    <s v="455"/>
    <s v=""/>
    <s v="5400_145"/>
    <s v="Employee Benefits Employee Parking"/>
    <n v="0"/>
    <n v="0"/>
    <n v="0"/>
    <n v="0"/>
    <n v="780.66"/>
    <n v="-780.66"/>
    <n v="0"/>
    <x v="153"/>
    <x v="39"/>
  </r>
  <r>
    <x v="1"/>
    <s v="-"/>
    <x v="153"/>
    <x v="11"/>
    <s v="19"/>
    <s v="205"/>
    <s v="455"/>
    <s v=""/>
    <n v="6000"/>
    <s v="Office Supplies"/>
    <n v="1500"/>
    <n v="0"/>
    <n v="1500"/>
    <n v="465.8"/>
    <n v="757.52"/>
    <n v="276.68"/>
    <n v="0"/>
    <x v="153"/>
    <x v="39"/>
  </r>
  <r>
    <x v="1"/>
    <s v="-"/>
    <x v="153"/>
    <x v="11"/>
    <s v="19"/>
    <s v="205"/>
    <s v="455"/>
    <s v=""/>
    <n v="6010"/>
    <s v="Computer Equipment"/>
    <n v="5000"/>
    <n v="0"/>
    <n v="5000"/>
    <n v="0"/>
    <n v="420.06"/>
    <n v="4579.9399999999996"/>
    <n v="0"/>
    <x v="153"/>
    <x v="39"/>
  </r>
  <r>
    <x v="1"/>
    <s v="-"/>
    <x v="153"/>
    <x v="11"/>
    <s v="19"/>
    <s v="205"/>
    <s v="455"/>
    <s v=""/>
    <n v="6200"/>
    <s v="Medical Fees And Supplies"/>
    <n v="275"/>
    <n v="0"/>
    <n v="275"/>
    <n v="0"/>
    <n v="220"/>
    <n v="55"/>
    <n v="220"/>
    <x v="153"/>
    <x v="39"/>
  </r>
  <r>
    <x v="1"/>
    <s v="-"/>
    <x v="153"/>
    <x v="11"/>
    <s v="19"/>
    <s v="205"/>
    <s v="455"/>
    <s v=""/>
    <n v="6202"/>
    <s v="Printing/Copying/Paper Mgt"/>
    <n v="16300"/>
    <n v="-9000"/>
    <n v="7300"/>
    <n v="0"/>
    <n v="5479.23"/>
    <n v="1820.77"/>
    <n v="770.4"/>
    <x v="153"/>
    <x v="39"/>
  </r>
  <r>
    <x v="1"/>
    <s v="-"/>
    <x v="153"/>
    <x v="11"/>
    <s v="19"/>
    <s v="205"/>
    <s v="455"/>
    <s v=""/>
    <n v="6206"/>
    <s v="Custodian Supplies"/>
    <n v="4500"/>
    <n v="-2000"/>
    <n v="2500"/>
    <n v="410.45"/>
    <n v="139.55000000000001"/>
    <n v="1950"/>
    <n v="0"/>
    <x v="153"/>
    <x v="39"/>
  </r>
  <r>
    <x v="1"/>
    <s v="-"/>
    <x v="153"/>
    <x v="11"/>
    <s v="19"/>
    <s v="205"/>
    <s v="455"/>
    <s v=""/>
    <n v="6210"/>
    <s v="Small Tools and Equipment"/>
    <n v="2500"/>
    <n v="0"/>
    <n v="2500"/>
    <n v="0"/>
    <n v="274.24"/>
    <n v="2225.7600000000002"/>
    <n v="0"/>
    <x v="153"/>
    <x v="39"/>
  </r>
  <r>
    <x v="1"/>
    <s v="-"/>
    <x v="153"/>
    <x v="11"/>
    <s v="19"/>
    <s v="205"/>
    <s v="455"/>
    <s v=""/>
    <n v="6214"/>
    <s v="Clothing And Uniforms"/>
    <n v="0"/>
    <n v="0"/>
    <n v="0"/>
    <n v="0"/>
    <n v="225"/>
    <n v="-225"/>
    <n v="0"/>
    <x v="153"/>
    <x v="39"/>
  </r>
  <r>
    <x v="1"/>
    <s v="-"/>
    <x v="153"/>
    <x v="11"/>
    <s v="19"/>
    <s v="205"/>
    <s v="455"/>
    <s v=""/>
    <n v="6300"/>
    <s v="Repair &amp; Maintenance"/>
    <n v="1000"/>
    <n v="0"/>
    <n v="1000"/>
    <n v="0"/>
    <n v="794.25"/>
    <n v="205.75"/>
    <n v="0"/>
    <x v="153"/>
    <x v="39"/>
  </r>
  <r>
    <x v="1"/>
    <s v="-"/>
    <x v="153"/>
    <x v="11"/>
    <s v="19"/>
    <s v="205"/>
    <s v="455"/>
    <s v=""/>
    <s v="6300_100"/>
    <s v="Repair &amp; Maintenance Equipment  Parts"/>
    <n v="22000"/>
    <n v="-4000"/>
    <n v="18000"/>
    <n v="6113.1"/>
    <n v="7454.23"/>
    <n v="4432.67"/>
    <n v="0"/>
    <x v="153"/>
    <x v="39"/>
  </r>
  <r>
    <x v="1"/>
    <s v="-"/>
    <x v="153"/>
    <x v="11"/>
    <s v="19"/>
    <s v="205"/>
    <s v="455"/>
    <s v=""/>
    <s v="6300_140"/>
    <s v="Repair &amp; Maintenance Salt"/>
    <n v="4500"/>
    <n v="0"/>
    <n v="4500"/>
    <n v="0"/>
    <n v="2156.4"/>
    <n v="2343.6"/>
    <n v="0"/>
    <x v="153"/>
    <x v="39"/>
  </r>
  <r>
    <x v="1"/>
    <s v="-"/>
    <x v="153"/>
    <x v="11"/>
    <s v="19"/>
    <s v="205"/>
    <s v="455"/>
    <s v=""/>
    <n v="6350"/>
    <s v="Legal Notice &amp; Advertising"/>
    <n v="700"/>
    <n v="0"/>
    <n v="700"/>
    <n v="0"/>
    <n v="0"/>
    <n v="700"/>
    <n v="0"/>
    <x v="153"/>
    <x v="39"/>
  </r>
  <r>
    <x v="1"/>
    <s v="-"/>
    <x v="153"/>
    <x v="11"/>
    <s v="19"/>
    <s v="205"/>
    <s v="455"/>
    <s v=""/>
    <s v="6400_100"/>
    <s v="Utilities Electricity"/>
    <n v="70000"/>
    <n v="0"/>
    <n v="70000"/>
    <n v="0"/>
    <n v="68679.7"/>
    <n v="1320.3"/>
    <n v="8114.85"/>
    <x v="153"/>
    <x v="39"/>
  </r>
  <r>
    <x v="1"/>
    <s v="-"/>
    <x v="153"/>
    <x v="11"/>
    <s v="19"/>
    <s v="205"/>
    <s v="455"/>
    <s v=""/>
    <s v="6400_105"/>
    <s v="Utilities Gas"/>
    <n v="0"/>
    <n v="0"/>
    <n v="0"/>
    <n v="0"/>
    <n v="342.94"/>
    <n v="-342.94"/>
    <n v="0"/>
    <x v="153"/>
    <x v="39"/>
  </r>
  <r>
    <x v="1"/>
    <s v="-"/>
    <x v="153"/>
    <x v="11"/>
    <s v="19"/>
    <s v="205"/>
    <s v="455"/>
    <s v=""/>
    <s v="6400_115"/>
    <s v="Utilities Water/Wastewater"/>
    <n v="2700"/>
    <n v="0"/>
    <n v="2700"/>
    <n v="0"/>
    <n v="3051.89"/>
    <n v="-351.89"/>
    <n v="0"/>
    <x v="153"/>
    <x v="39"/>
  </r>
  <r>
    <x v="1"/>
    <s v="-"/>
    <x v="153"/>
    <x v="11"/>
    <s v="19"/>
    <s v="205"/>
    <s v="455"/>
    <s v=""/>
    <s v="6400_117"/>
    <s v="Utilities Stormwater"/>
    <n v="5600"/>
    <n v="0"/>
    <n v="5600"/>
    <n v="0"/>
    <n v="3043.95"/>
    <n v="2556.0500000000002"/>
    <n v="0"/>
    <x v="153"/>
    <x v="39"/>
  </r>
  <r>
    <x v="1"/>
    <s v="-"/>
    <x v="153"/>
    <x v="11"/>
    <s v="19"/>
    <s v="205"/>
    <s v="455"/>
    <s v=""/>
    <s v="6400_120"/>
    <s v="Utilities Rubbish Removal"/>
    <n v="3200"/>
    <n v="0"/>
    <n v="3200"/>
    <n v="0"/>
    <n v="2536.8000000000002"/>
    <n v="663.2"/>
    <n v="232.11"/>
    <x v="153"/>
    <x v="39"/>
  </r>
  <r>
    <x v="1"/>
    <s v="-"/>
    <x v="153"/>
    <x v="11"/>
    <s v="19"/>
    <s v="205"/>
    <s v="455"/>
    <s v=""/>
    <s v="6400_125"/>
    <s v="Utilities Telecommunications"/>
    <n v="5125"/>
    <n v="0"/>
    <n v="5125"/>
    <n v="558.4"/>
    <n v="4465.8999999999996"/>
    <n v="100.7"/>
    <n v="443.33"/>
    <x v="153"/>
    <x v="39"/>
  </r>
  <r>
    <x v="1"/>
    <s v="-"/>
    <x v="153"/>
    <x v="11"/>
    <s v="19"/>
    <s v="205"/>
    <s v="455"/>
    <s v=""/>
    <s v="6400_127"/>
    <s v="Utilities Cellular Communications"/>
    <n v="2800"/>
    <n v="0"/>
    <n v="2800"/>
    <n v="0"/>
    <n v="1692.27"/>
    <n v="1107.73"/>
    <n v="0"/>
    <x v="153"/>
    <x v="39"/>
  </r>
  <r>
    <x v="1"/>
    <s v="-"/>
    <x v="153"/>
    <x v="11"/>
    <s v="19"/>
    <s v="205"/>
    <s v="455"/>
    <s v=""/>
    <s v="6500_103"/>
    <s v="Professional and Consultant Services Security Contracts"/>
    <n v="55000"/>
    <n v="35000"/>
    <n v="90000"/>
    <n v="2309.73"/>
    <n v="87690.27"/>
    <n v="0"/>
    <n v="13955.25"/>
    <x v="153"/>
    <x v="39"/>
  </r>
  <r>
    <x v="1"/>
    <s v="-"/>
    <x v="153"/>
    <x v="11"/>
    <s v="19"/>
    <s v="205"/>
    <s v="455"/>
    <s v=""/>
    <s v="6500_118"/>
    <s v="Professional and Consultant Services Contractual Services"/>
    <n v="10000"/>
    <n v="0"/>
    <n v="10000"/>
    <n v="0"/>
    <n v="7481.62"/>
    <n v="2518.38"/>
    <n v="0"/>
    <x v="153"/>
    <x v="39"/>
  </r>
  <r>
    <x v="1"/>
    <s v="-"/>
    <x v="153"/>
    <x v="11"/>
    <s v="19"/>
    <s v="205"/>
    <s v="455"/>
    <s v=""/>
    <s v="6500_121"/>
    <s v="Professional and Consultant Services Contractual Snow Removal"/>
    <n v="14000"/>
    <n v="0"/>
    <n v="14000"/>
    <n v="1639.75"/>
    <n v="12360.25"/>
    <n v="0"/>
    <n v="0"/>
    <x v="153"/>
    <x v="39"/>
  </r>
  <r>
    <x v="1"/>
    <s v="-"/>
    <x v="153"/>
    <x v="11"/>
    <s v="19"/>
    <s v="205"/>
    <s v="455"/>
    <s v=""/>
    <n v="6600"/>
    <s v="Maintenance Contracts"/>
    <n v="15000"/>
    <n v="-2000"/>
    <n v="13000"/>
    <n v="1680.62"/>
    <n v="5819.38"/>
    <n v="5500"/>
    <n v="583.58000000000004"/>
    <x v="153"/>
    <x v="39"/>
  </r>
  <r>
    <x v="1"/>
    <s v="-"/>
    <x v="153"/>
    <x v="11"/>
    <s v="19"/>
    <s v="205"/>
    <s v="455"/>
    <s v=""/>
    <n v="6615"/>
    <s v="Property Repairs"/>
    <n v="65000"/>
    <n v="-33000"/>
    <n v="32000"/>
    <n v="701.88"/>
    <n v="22158.959999999999"/>
    <n v="9139.16"/>
    <n v="3519.98"/>
    <x v="153"/>
    <x v="39"/>
  </r>
  <r>
    <x v="1"/>
    <s v="-"/>
    <x v="153"/>
    <x v="11"/>
    <s v="19"/>
    <s v="205"/>
    <s v="455"/>
    <s v=""/>
    <s v="6700_100"/>
    <s v="Travel &amp; Training Education"/>
    <n v="3500"/>
    <n v="-1000"/>
    <n v="2500"/>
    <n v="0"/>
    <n v="0"/>
    <n v="2500"/>
    <n v="0"/>
    <x v="153"/>
    <x v="39"/>
  </r>
  <r>
    <x v="1"/>
    <s v="-"/>
    <x v="153"/>
    <x v="11"/>
    <s v="19"/>
    <s v="205"/>
    <s v="455"/>
    <s v=""/>
    <s v="6700_110"/>
    <s v="Travel &amp; Training Travel Expense"/>
    <n v="1500"/>
    <n v="-1000"/>
    <n v="500"/>
    <n v="0"/>
    <n v="0"/>
    <n v="500"/>
    <n v="0"/>
    <x v="153"/>
    <x v="39"/>
  </r>
  <r>
    <x v="1"/>
    <s v="-"/>
    <x v="153"/>
    <x v="11"/>
    <s v="19"/>
    <s v="205"/>
    <s v="455"/>
    <s v=""/>
    <s v="6800_172"/>
    <s v="Fees for Services  Street Division Services"/>
    <n v="35000"/>
    <n v="0"/>
    <n v="35000"/>
    <n v="0"/>
    <n v="32087"/>
    <n v="2913"/>
    <n v="2917"/>
    <x v="153"/>
    <x v="39"/>
  </r>
  <r>
    <x v="1"/>
    <s v="-"/>
    <x v="153"/>
    <x v="11"/>
    <s v="19"/>
    <s v="205"/>
    <s v="455"/>
    <s v=""/>
    <s v="7200_115"/>
    <s v="Capital Leases Equipment"/>
    <n v="70083"/>
    <n v="0"/>
    <n v="70083"/>
    <n v="0"/>
    <n v="70082.14"/>
    <n v="0.86"/>
    <n v="0"/>
    <x v="153"/>
    <x v="39"/>
  </r>
  <r>
    <x v="1"/>
    <s v="-"/>
    <x v="153"/>
    <x v="11"/>
    <s v="19"/>
    <s v="205"/>
    <s v="455"/>
    <s v=""/>
    <n v="7250"/>
    <s v="Capital Lease Interest"/>
    <n v="10506"/>
    <n v="0"/>
    <n v="10506"/>
    <n v="0"/>
    <n v="10505.65"/>
    <n v="0.35"/>
    <n v="0"/>
    <x v="153"/>
    <x v="39"/>
  </r>
  <r>
    <x v="1"/>
    <s v="-"/>
    <x v="153"/>
    <x v="11"/>
    <s v="19"/>
    <s v="205"/>
    <s v="455"/>
    <s v=""/>
    <n v="7303"/>
    <s v="Regulatory and Bank Fees"/>
    <n v="14500"/>
    <n v="0"/>
    <n v="14500"/>
    <n v="0"/>
    <n v="2741.99"/>
    <n v="11758.01"/>
    <n v="32.35"/>
    <x v="153"/>
    <x v="39"/>
  </r>
  <r>
    <x v="1"/>
    <s v="-"/>
    <x v="153"/>
    <x v="11"/>
    <s v="19"/>
    <s v="205"/>
    <s v="455"/>
    <s v=""/>
    <s v="7303_100"/>
    <s v="Regulatory and Bank Fees Gateway/Third Party Processing"/>
    <n v="1500"/>
    <n v="0"/>
    <n v="1500"/>
    <n v="322"/>
    <n v="338"/>
    <n v="840"/>
    <n v="0"/>
    <x v="153"/>
    <x v="39"/>
  </r>
  <r>
    <x v="1"/>
    <s v="-"/>
    <x v="153"/>
    <x v="11"/>
    <s v="19"/>
    <s v="205"/>
    <s v="455"/>
    <s v=""/>
    <n v="7400"/>
    <s v="Debt Service Principal"/>
    <n v="133001"/>
    <n v="0"/>
    <n v="133001"/>
    <n v="0"/>
    <n v="160523.94"/>
    <n v="-27522.94"/>
    <n v="14074.92"/>
    <x v="153"/>
    <x v="39"/>
  </r>
  <r>
    <x v="1"/>
    <s v="-"/>
    <x v="153"/>
    <x v="11"/>
    <s v="19"/>
    <s v="205"/>
    <s v="455"/>
    <s v=""/>
    <n v="7450"/>
    <s v="Debt Service Interest"/>
    <n v="87084"/>
    <n v="0"/>
    <n v="87084"/>
    <n v="0"/>
    <n v="105154.02"/>
    <n v="-18070.02"/>
    <n v="8064.91"/>
    <x v="153"/>
    <x v="39"/>
  </r>
  <r>
    <x v="1"/>
    <s v="-"/>
    <x v="153"/>
    <x v="11"/>
    <s v="19"/>
    <s v="205"/>
    <s v="455"/>
    <s v=""/>
    <n v="8005"/>
    <s v="Vehicle/Equipment Repairs"/>
    <n v="2500"/>
    <n v="0"/>
    <n v="2500"/>
    <n v="0"/>
    <n v="0"/>
    <n v="2500"/>
    <n v="0"/>
    <x v="153"/>
    <x v="39"/>
  </r>
  <r>
    <x v="1"/>
    <s v="-"/>
    <x v="153"/>
    <x v="11"/>
    <s v="19"/>
    <s v="205"/>
    <s v="455"/>
    <s v=""/>
    <n v="8030"/>
    <s v="Pilot Fees"/>
    <n v="64400"/>
    <n v="0"/>
    <n v="64400"/>
    <n v="0"/>
    <n v="59026"/>
    <n v="5374"/>
    <n v="5366"/>
    <x v="153"/>
    <x v="39"/>
  </r>
  <r>
    <x v="1"/>
    <s v="-"/>
    <x v="153"/>
    <x v="11"/>
    <s v="19"/>
    <s v="205"/>
    <s v="455"/>
    <s v=""/>
    <n v="8070"/>
    <s v="Dpw Adm Cost Allocation"/>
    <n v="22200"/>
    <n v="0"/>
    <n v="22200"/>
    <n v="0"/>
    <n v="20163"/>
    <n v="2037"/>
    <n v="1833"/>
    <x v="153"/>
    <x v="39"/>
  </r>
  <r>
    <x v="1"/>
    <s v="-"/>
    <x v="153"/>
    <x v="11"/>
    <s v="19"/>
    <s v="205"/>
    <s v="455"/>
    <s v=""/>
    <n v="9500"/>
    <s v="Capital Outlay"/>
    <n v="0"/>
    <n v="0"/>
    <n v="0"/>
    <n v="0"/>
    <n v="187.22"/>
    <n v="-187.22"/>
    <n v="0"/>
    <x v="153"/>
    <x v="39"/>
  </r>
  <r>
    <x v="1"/>
    <s v="-"/>
    <x v="154"/>
    <x v="11"/>
    <s v="19"/>
    <s v="205"/>
    <s v="457"/>
    <s v=""/>
    <s v="5000_100"/>
    <s v="Salaries and Wages Regular, Full Time"/>
    <n v="27678"/>
    <n v="274"/>
    <n v="27952"/>
    <n v="0"/>
    <n v="175.34"/>
    <n v="27776.66"/>
    <n v="0"/>
    <x v="154"/>
    <x v="39"/>
  </r>
  <r>
    <x v="1"/>
    <s v="-"/>
    <x v="154"/>
    <x v="11"/>
    <s v="19"/>
    <s v="205"/>
    <s v="457"/>
    <s v=""/>
    <s v="5400_100"/>
    <s v="Employee Benefits FICA"/>
    <n v="2118"/>
    <n v="21"/>
    <n v="2139"/>
    <n v="0"/>
    <n v="7.63"/>
    <n v="2131.37"/>
    <n v="0"/>
    <x v="154"/>
    <x v="39"/>
  </r>
  <r>
    <x v="1"/>
    <s v="-"/>
    <x v="154"/>
    <x v="11"/>
    <s v="19"/>
    <s v="205"/>
    <s v="457"/>
    <s v=""/>
    <n v="6202"/>
    <s v="Printing/Copying/Paper Mgt"/>
    <n v="500"/>
    <n v="0"/>
    <n v="500"/>
    <n v="0"/>
    <n v="0"/>
    <n v="500"/>
    <n v="0"/>
    <x v="154"/>
    <x v="39"/>
  </r>
  <r>
    <x v="1"/>
    <s v="-"/>
    <x v="154"/>
    <x v="11"/>
    <s v="19"/>
    <s v="205"/>
    <s v="457"/>
    <s v=""/>
    <s v="6300_130"/>
    <s v="Repair &amp; Maintenance Construction Supplies"/>
    <n v="1000"/>
    <n v="0"/>
    <n v="1000"/>
    <n v="0"/>
    <n v="0"/>
    <n v="1000"/>
    <n v="0"/>
    <x v="154"/>
    <x v="39"/>
  </r>
  <r>
    <x v="1"/>
    <s v="-"/>
    <x v="154"/>
    <x v="11"/>
    <s v="19"/>
    <s v="205"/>
    <s v="457"/>
    <s v=""/>
    <s v="6300_175"/>
    <s v="Repair &amp; Maintenance Landscape materials"/>
    <n v="19850"/>
    <n v="0"/>
    <n v="19850"/>
    <n v="0"/>
    <n v="14952.98"/>
    <n v="4897.0200000000004"/>
    <n v="552.98"/>
    <x v="154"/>
    <x v="39"/>
  </r>
  <r>
    <x v="1"/>
    <s v="-"/>
    <x v="154"/>
    <x v="11"/>
    <s v="19"/>
    <s v="205"/>
    <s v="457"/>
    <s v=""/>
    <s v="6400_100"/>
    <s v="Utilities Electricity"/>
    <n v="2000"/>
    <n v="0"/>
    <n v="2000"/>
    <n v="0"/>
    <n v="1623.71"/>
    <n v="376.29"/>
    <n v="305"/>
    <x v="154"/>
    <x v="39"/>
  </r>
  <r>
    <x v="1"/>
    <s v="-"/>
    <x v="154"/>
    <x v="11"/>
    <s v="19"/>
    <s v="205"/>
    <s v="457"/>
    <s v=""/>
    <s v="6500_100"/>
    <s v="Professional and Consultant Services Actuaries "/>
    <n v="3000"/>
    <n v="0"/>
    <n v="3000"/>
    <n v="0"/>
    <n v="0"/>
    <n v="3000"/>
    <n v="0"/>
    <x v="154"/>
    <x v="39"/>
  </r>
  <r>
    <x v="1"/>
    <s v="-"/>
    <x v="154"/>
    <x v="11"/>
    <s v="19"/>
    <s v="205"/>
    <s v="457"/>
    <s v=""/>
    <s v="6500_121"/>
    <s v="Professional and Consultant Services Contractual Snow Removal"/>
    <n v="0"/>
    <n v="0"/>
    <n v="0"/>
    <n v="0"/>
    <n v="3125"/>
    <n v="-3125"/>
    <n v="0"/>
    <x v="154"/>
    <x v="39"/>
  </r>
  <r>
    <x v="1"/>
    <s v="-"/>
    <x v="154"/>
    <x v="11"/>
    <s v="19"/>
    <s v="205"/>
    <s v="457"/>
    <s v=""/>
    <s v="6800_190"/>
    <s v="Fees for Services  Police"/>
    <n v="5000"/>
    <n v="0"/>
    <n v="5000"/>
    <n v="0"/>
    <n v="0"/>
    <n v="5000"/>
    <n v="0"/>
    <x v="154"/>
    <x v="39"/>
  </r>
  <r>
    <x v="0"/>
    <s v="-"/>
    <x v="156"/>
    <x v="12"/>
    <s v="31"/>
    <s v="000"/>
    <s v=""/>
    <s v=""/>
    <s v="4875_175"/>
    <s v="Grant  Miscellaneous"/>
    <n v="0"/>
    <n v="0"/>
    <n v="0"/>
    <n v="0"/>
    <n v="0"/>
    <n v="0"/>
    <n v="0"/>
    <x v="156"/>
    <x v="40"/>
  </r>
  <r>
    <x v="0"/>
    <s v="-"/>
    <x v="156"/>
    <x v="12"/>
    <s v="31"/>
    <s v="000"/>
    <s v=""/>
    <s v=""/>
    <s v="4875_176"/>
    <s v="Grant  Grants Deferred"/>
    <n v="0"/>
    <n v="0"/>
    <n v="0"/>
    <n v="0"/>
    <n v="0"/>
    <n v="0"/>
    <n v="0"/>
    <x v="156"/>
    <x v="40"/>
  </r>
  <r>
    <x v="0"/>
    <s v="-"/>
    <x v="157"/>
    <x v="12"/>
    <s v="31"/>
    <s v="301"/>
    <s v="301"/>
    <s v=""/>
    <n v="4535"/>
    <s v="Misc Rev "/>
    <n v="0"/>
    <n v="13952"/>
    <n v="13952"/>
    <n v="0"/>
    <n v="13951.84"/>
    <n v="0.16"/>
    <n v="0"/>
    <x v="157"/>
    <x v="40"/>
  </r>
  <r>
    <x v="0"/>
    <s v="-"/>
    <x v="157"/>
    <x v="12"/>
    <s v="31"/>
    <s v="301"/>
    <s v="301"/>
    <s v=""/>
    <s v="4875_175"/>
    <s v="Grant  Miscellaneous"/>
    <n v="192656"/>
    <n v="9440"/>
    <n v="202096"/>
    <n v="0"/>
    <n v="153024.82999999999"/>
    <n v="49071.17"/>
    <n v="0"/>
    <x v="157"/>
    <x v="40"/>
  </r>
  <r>
    <x v="0"/>
    <s v="-"/>
    <x v="158"/>
    <x v="12"/>
    <s v="31"/>
    <s v="301"/>
    <s v="302"/>
    <s v=""/>
    <n v="4535"/>
    <s v="Misc Rev "/>
    <n v="0"/>
    <n v="0"/>
    <n v="0"/>
    <n v="0"/>
    <n v="51147.85"/>
    <n v="-51147.85"/>
    <n v="0"/>
    <x v="158"/>
    <x v="40"/>
  </r>
  <r>
    <x v="0"/>
    <s v="-"/>
    <x v="158"/>
    <x v="12"/>
    <s v="31"/>
    <s v="301"/>
    <s v="302"/>
    <s v=""/>
    <s v="4875_165"/>
    <s v="Grant  Other Operating"/>
    <n v="418910"/>
    <n v="0"/>
    <n v="418910"/>
    <n v="0"/>
    <n v="78202"/>
    <n v="340708"/>
    <n v="0"/>
    <x v="158"/>
    <x v="40"/>
  </r>
  <r>
    <x v="0"/>
    <s v="-"/>
    <x v="159"/>
    <x v="12"/>
    <s v="31"/>
    <s v="301"/>
    <s v="303"/>
    <s v=""/>
    <s v="4600_130"/>
    <s v="Fees For Services Miscellaneous"/>
    <n v="0"/>
    <n v="0"/>
    <n v="0"/>
    <n v="0"/>
    <n v="27560.15"/>
    <n v="-27560.15"/>
    <n v="11311"/>
    <x v="159"/>
    <x v="40"/>
  </r>
  <r>
    <x v="0"/>
    <s v="-"/>
    <x v="159"/>
    <x v="12"/>
    <s v="31"/>
    <s v="301"/>
    <s v="303"/>
    <s v=""/>
    <n v="4720"/>
    <s v="Use of Fund Balance"/>
    <n v="0"/>
    <n v="57728"/>
    <n v="57728"/>
    <n v="0"/>
    <n v="0"/>
    <n v="57728"/>
    <n v="0"/>
    <x v="159"/>
    <x v="40"/>
  </r>
  <r>
    <x v="0"/>
    <s v="-"/>
    <x v="159"/>
    <x v="12"/>
    <s v="31"/>
    <s v="301"/>
    <s v="303"/>
    <s v=""/>
    <s v="4875_175"/>
    <s v="Grant  Miscellaneous"/>
    <n v="4403"/>
    <n v="0"/>
    <n v="4403"/>
    <n v="0"/>
    <n v="0"/>
    <n v="4403"/>
    <n v="0"/>
    <x v="159"/>
    <x v="40"/>
  </r>
  <r>
    <x v="0"/>
    <s v="-"/>
    <x v="159"/>
    <x v="12"/>
    <s v="31"/>
    <s v="301"/>
    <s v="303"/>
    <s v=""/>
    <s v="4990_100"/>
    <s v="Interfund Transfer Proceeds General Fund"/>
    <n v="0"/>
    <n v="0"/>
    <n v="0"/>
    <n v="0"/>
    <n v="32076"/>
    <n v="-32076"/>
    <n v="2916"/>
    <x v="159"/>
    <x v="40"/>
  </r>
  <r>
    <x v="0"/>
    <s v="-"/>
    <x v="160"/>
    <x v="12"/>
    <s v="31"/>
    <s v="301"/>
    <s v="320"/>
    <s v=""/>
    <s v="4875_165"/>
    <s v="Grant  Other Operating"/>
    <n v="729735"/>
    <n v="376066"/>
    <n v="1105801"/>
    <n v="0"/>
    <n v="604879.14"/>
    <n v="500921.86"/>
    <n v="0"/>
    <x v="160"/>
    <x v="40"/>
  </r>
  <r>
    <x v="0"/>
    <s v="-"/>
    <x v="161"/>
    <x v="12"/>
    <s v="31"/>
    <s v="301"/>
    <s v="321"/>
    <s v="2015 "/>
    <s v="4875_165"/>
    <s v="Grant  Other Operating"/>
    <n v="0"/>
    <n v="69738"/>
    <n v="69738"/>
    <n v="0"/>
    <n v="0"/>
    <n v="69738"/>
    <n v="0"/>
    <x v="161"/>
    <x v="40"/>
  </r>
  <r>
    <x v="0"/>
    <s v="-"/>
    <x v="162"/>
    <x v="12"/>
    <s v="31"/>
    <s v="301"/>
    <s v="321"/>
    <s v="2016 "/>
    <s v="4875_165"/>
    <s v="Grant  Other Operating"/>
    <n v="26868"/>
    <n v="-26868"/>
    <n v="0"/>
    <n v="0"/>
    <n v="0"/>
    <n v="0"/>
    <n v="0"/>
    <x v="162"/>
    <x v="40"/>
  </r>
  <r>
    <x v="0"/>
    <s v="-"/>
    <x v="163"/>
    <x v="12"/>
    <s v="31"/>
    <s v="301"/>
    <s v="322"/>
    <s v="2013 "/>
    <s v="4875_165"/>
    <s v="Grant  Other Operating"/>
    <n v="0"/>
    <n v="12751"/>
    <n v="12751"/>
    <n v="0"/>
    <n v="0"/>
    <n v="12751"/>
    <n v="0"/>
    <x v="163"/>
    <x v="40"/>
  </r>
  <r>
    <x v="0"/>
    <s v="-"/>
    <x v="164"/>
    <x v="12"/>
    <s v="31"/>
    <s v="301"/>
    <s v="322"/>
    <s v="2014 "/>
    <s v="4875_165"/>
    <s v="Grant  Other Operating"/>
    <n v="0"/>
    <n v="37091"/>
    <n v="37091"/>
    <n v="0"/>
    <n v="0"/>
    <n v="37091"/>
    <n v="0"/>
    <x v="164"/>
    <x v="40"/>
  </r>
  <r>
    <x v="0"/>
    <s v="-"/>
    <x v="165"/>
    <x v="12"/>
    <s v="31"/>
    <s v="301"/>
    <s v="322"/>
    <s v="2016 "/>
    <n v="4700"/>
    <s v="Interest / Investment  Income "/>
    <n v="0"/>
    <n v="0"/>
    <n v="0"/>
    <n v="0"/>
    <n v="263.5"/>
    <n v="-263.5"/>
    <n v="0"/>
    <x v="165"/>
    <x v="40"/>
  </r>
  <r>
    <x v="0"/>
    <s v="-"/>
    <x v="165"/>
    <x v="12"/>
    <s v="31"/>
    <s v="301"/>
    <s v="322"/>
    <s v="2016 "/>
    <s v="4875_165"/>
    <s v="Grant  Other Operating"/>
    <n v="35623"/>
    <n v="-35623"/>
    <n v="0"/>
    <n v="0"/>
    <n v="0"/>
    <n v="0"/>
    <n v="0"/>
    <x v="165"/>
    <x v="40"/>
  </r>
  <r>
    <x v="0"/>
    <s v="-"/>
    <x v="166"/>
    <x v="12"/>
    <s v="31"/>
    <s v="301"/>
    <s v="322"/>
    <s v="2018 "/>
    <s v="4875_165"/>
    <s v="Grant  Other Operating"/>
    <n v="0"/>
    <n v="25000"/>
    <n v="25000"/>
    <n v="0"/>
    <n v="0"/>
    <n v="25000"/>
    <n v="0"/>
    <x v="166"/>
    <x v="40"/>
  </r>
  <r>
    <x v="0"/>
    <s v="-"/>
    <x v="167"/>
    <x v="12"/>
    <s v="31"/>
    <s v="301"/>
    <s v="323"/>
    <s v="2015 "/>
    <s v="4875_165"/>
    <s v="Grant  Other Operating"/>
    <n v="0"/>
    <n v="89683"/>
    <n v="89683"/>
    <n v="0"/>
    <n v="0"/>
    <n v="89683"/>
    <n v="0"/>
    <x v="167"/>
    <x v="40"/>
  </r>
  <r>
    <x v="0"/>
    <s v="-"/>
    <x v="168"/>
    <x v="12"/>
    <s v="31"/>
    <s v="301"/>
    <s v="323"/>
    <s v="2016 "/>
    <s v="4875_165"/>
    <s v="Grant  Other Operating"/>
    <n v="32054"/>
    <n v="-27622"/>
    <n v="4432"/>
    <n v="0"/>
    <n v="0"/>
    <n v="4432"/>
    <n v="0"/>
    <x v="168"/>
    <x v="40"/>
  </r>
  <r>
    <x v="0"/>
    <s v="-"/>
    <x v="169"/>
    <x v="12"/>
    <s v="31"/>
    <s v="301"/>
    <s v="323"/>
    <s v="2018 "/>
    <s v="4875_165"/>
    <s v="Grant  Other Operating"/>
    <n v="0"/>
    <n v="57862"/>
    <n v="57862"/>
    <n v="0"/>
    <n v="0"/>
    <n v="57862"/>
    <n v="0"/>
    <x v="169"/>
    <x v="40"/>
  </r>
  <r>
    <x v="0"/>
    <s v="-"/>
    <x v="170"/>
    <x v="12"/>
    <s v="31"/>
    <s v="301"/>
    <s v="324"/>
    <s v="2011 "/>
    <s v="4875_165"/>
    <s v="Grant  Other Operating"/>
    <n v="0"/>
    <n v="0"/>
    <n v="0"/>
    <n v="0"/>
    <n v="0"/>
    <n v="0"/>
    <n v="0"/>
    <x v="170"/>
    <x v="40"/>
  </r>
  <r>
    <x v="0"/>
    <s v="-"/>
    <x v="171"/>
    <x v="12"/>
    <s v="31"/>
    <s v="301"/>
    <s v="324"/>
    <s v="2012 "/>
    <s v="4875_165"/>
    <s v="Grant  Other Operating"/>
    <n v="0"/>
    <n v="21927"/>
    <n v="21927"/>
    <n v="0"/>
    <n v="0"/>
    <n v="21927"/>
    <n v="0"/>
    <x v="171"/>
    <x v="40"/>
  </r>
  <r>
    <x v="0"/>
    <s v="-"/>
    <x v="172"/>
    <x v="12"/>
    <s v="31"/>
    <s v="301"/>
    <s v="324"/>
    <s v="2013 "/>
    <s v="4875_165"/>
    <s v="Grant  Other Operating"/>
    <n v="0"/>
    <n v="48659"/>
    <n v="48659"/>
    <n v="0"/>
    <n v="0"/>
    <n v="48659"/>
    <n v="0"/>
    <x v="172"/>
    <x v="40"/>
  </r>
  <r>
    <x v="0"/>
    <s v="-"/>
    <x v="173"/>
    <x v="12"/>
    <s v="31"/>
    <s v="301"/>
    <s v="324"/>
    <s v="2016 "/>
    <n v="4700"/>
    <s v="Interest / Investment  Income "/>
    <n v="0"/>
    <n v="0"/>
    <n v="0"/>
    <n v="0"/>
    <n v="165.24"/>
    <n v="-165.24"/>
    <n v="0"/>
    <x v="173"/>
    <x v="40"/>
  </r>
  <r>
    <x v="0"/>
    <s v="-"/>
    <x v="173"/>
    <x v="12"/>
    <s v="31"/>
    <s v="301"/>
    <s v="324"/>
    <s v="2016 "/>
    <s v="4875_165"/>
    <s v="Grant  Other Operating"/>
    <n v="45674"/>
    <n v="-45674"/>
    <n v="0"/>
    <n v="0"/>
    <n v="0"/>
    <n v="0"/>
    <n v="0"/>
    <x v="173"/>
    <x v="40"/>
  </r>
  <r>
    <x v="0"/>
    <s v="-"/>
    <x v="173"/>
    <x v="12"/>
    <s v="31"/>
    <s v="301"/>
    <s v="324"/>
    <s v="2016 "/>
    <n v="4936"/>
    <s v="Loan Repayment Proceeds"/>
    <n v="0"/>
    <n v="0"/>
    <n v="0"/>
    <n v="0"/>
    <n v="0"/>
    <n v="0"/>
    <n v="0"/>
    <x v="173"/>
    <x v="40"/>
  </r>
  <r>
    <x v="0"/>
    <s v="-"/>
    <x v="174"/>
    <x v="12"/>
    <s v="31"/>
    <s v="301"/>
    <s v="324"/>
    <s v="2018 "/>
    <s v="4875_165"/>
    <s v="Grant  Other Operating"/>
    <n v="0"/>
    <n v="41758"/>
    <n v="41758"/>
    <n v="0"/>
    <n v="0"/>
    <n v="41758"/>
    <n v="0"/>
    <x v="174"/>
    <x v="40"/>
  </r>
  <r>
    <x v="0"/>
    <s v="-"/>
    <x v="175"/>
    <x v="12"/>
    <s v="31"/>
    <s v="301"/>
    <s v="325"/>
    <s v="2014 "/>
    <s v="4875_165"/>
    <s v="Grant  Other Operating"/>
    <n v="0"/>
    <n v="13540"/>
    <n v="13540"/>
    <n v="0"/>
    <n v="0"/>
    <n v="13540"/>
    <n v="0"/>
    <x v="175"/>
    <x v="40"/>
  </r>
  <r>
    <x v="0"/>
    <s v="-"/>
    <x v="176"/>
    <x v="12"/>
    <s v="31"/>
    <s v="301"/>
    <s v="325"/>
    <s v="2016 "/>
    <s v="4875_165"/>
    <s v="Grant  Other Operating"/>
    <n v="5718"/>
    <n v="-5718"/>
    <n v="0"/>
    <n v="0"/>
    <n v="0"/>
    <n v="0"/>
    <n v="0"/>
    <x v="176"/>
    <x v="40"/>
  </r>
  <r>
    <x v="0"/>
    <s v="-"/>
    <x v="177"/>
    <x v="12"/>
    <s v="31"/>
    <s v="305"/>
    <s v="315"/>
    <s v=""/>
    <n v="4712"/>
    <s v="Interest on Loan Payable"/>
    <n v="0"/>
    <n v="0"/>
    <n v="0"/>
    <n v="0"/>
    <n v="0"/>
    <n v="0"/>
    <n v="0"/>
    <x v="177"/>
    <x v="40"/>
  </r>
  <r>
    <x v="0"/>
    <s v="-"/>
    <x v="177"/>
    <x v="12"/>
    <s v="31"/>
    <s v="305"/>
    <s v="315"/>
    <s v=""/>
    <s v="4875_165"/>
    <s v="Grant  Other Operating"/>
    <n v="539670"/>
    <n v="0"/>
    <n v="539670"/>
    <n v="0"/>
    <n v="262867.32"/>
    <n v="276802.68"/>
    <n v="0"/>
    <x v="177"/>
    <x v="40"/>
  </r>
  <r>
    <x v="0"/>
    <s v="-"/>
    <x v="177"/>
    <x v="12"/>
    <s v="31"/>
    <s v="305"/>
    <s v="315"/>
    <s v=""/>
    <n v="4936"/>
    <s v="Loan Repayment Proceeds"/>
    <n v="0"/>
    <n v="0"/>
    <n v="0"/>
    <n v="0"/>
    <n v="15000"/>
    <n v="-15000"/>
    <n v="0"/>
    <x v="177"/>
    <x v="40"/>
  </r>
  <r>
    <x v="0"/>
    <s v="-"/>
    <x v="178"/>
    <x v="12"/>
    <s v="31"/>
    <s v="305"/>
    <s v="316"/>
    <s v=""/>
    <n v="4535"/>
    <s v="Misc Rev "/>
    <n v="0"/>
    <n v="4200"/>
    <n v="4200"/>
    <n v="0"/>
    <n v="57025.22"/>
    <n v="-52825.22"/>
    <n v="52825.22"/>
    <x v="178"/>
    <x v="40"/>
  </r>
  <r>
    <x v="0"/>
    <s v="-"/>
    <x v="178"/>
    <x v="12"/>
    <s v="31"/>
    <s v="305"/>
    <s v="316"/>
    <s v=""/>
    <n v="4720"/>
    <s v="Use of Fund Balance"/>
    <n v="0"/>
    <n v="137984"/>
    <n v="137984"/>
    <n v="0"/>
    <n v="0"/>
    <n v="137984"/>
    <n v="0"/>
    <x v="178"/>
    <x v="40"/>
  </r>
  <r>
    <x v="0"/>
    <s v="-"/>
    <x v="178"/>
    <x v="12"/>
    <s v="31"/>
    <s v="305"/>
    <s v="316"/>
    <s v=""/>
    <n v="4950"/>
    <s v="Donations"/>
    <n v="0"/>
    <n v="0"/>
    <n v="0"/>
    <n v="0"/>
    <n v="0"/>
    <n v="0"/>
    <n v="0"/>
    <x v="178"/>
    <x v="40"/>
  </r>
  <r>
    <x v="0"/>
    <s v="-"/>
    <x v="178"/>
    <x v="12"/>
    <s v="31"/>
    <s v="305"/>
    <s v="316"/>
    <s v=""/>
    <s v="4990_100"/>
    <s v="Interfund Transfer Proceeds General Fund"/>
    <n v="371562"/>
    <n v="0"/>
    <n v="371562"/>
    <n v="0"/>
    <n v="339504"/>
    <n v="32058"/>
    <n v="30864"/>
    <x v="178"/>
    <x v="40"/>
  </r>
  <r>
    <x v="0"/>
    <s v="-"/>
    <x v="179"/>
    <x v="12"/>
    <s v="31"/>
    <s v="305"/>
    <s v="317"/>
    <s v="2014 "/>
    <s v="4875_100"/>
    <s v="Grant  Federal Operating Direct"/>
    <n v="0"/>
    <n v="0"/>
    <n v="0"/>
    <n v="0"/>
    <n v="0"/>
    <n v="0"/>
    <n v="0"/>
    <x v="179"/>
    <x v="40"/>
  </r>
  <r>
    <x v="0"/>
    <s v="-"/>
    <x v="180"/>
    <x v="12"/>
    <s v="31"/>
    <s v="305"/>
    <s v="317"/>
    <s v="2017 "/>
    <s v="4875_100"/>
    <s v="Grant  Federal Operating Direct"/>
    <n v="1502577"/>
    <n v="0"/>
    <n v="1502577"/>
    <n v="0"/>
    <n v="318419.96000000002"/>
    <n v="1184157.04"/>
    <n v="0"/>
    <x v="180"/>
    <x v="40"/>
  </r>
  <r>
    <x v="0"/>
    <s v="-"/>
    <x v="180"/>
    <x v="12"/>
    <s v="31"/>
    <s v="305"/>
    <s v="317"/>
    <s v="2017 "/>
    <n v="4936"/>
    <s v="Loan Repayment Proceeds"/>
    <n v="0"/>
    <n v="0"/>
    <n v="0"/>
    <n v="0"/>
    <n v="7727.6"/>
    <n v="-7727.6"/>
    <n v="0"/>
    <x v="180"/>
    <x v="40"/>
  </r>
  <r>
    <x v="0"/>
    <s v="-"/>
    <x v="181"/>
    <x v="12"/>
    <s v="31"/>
    <s v="305"/>
    <s v="318"/>
    <s v=""/>
    <n v="4492"/>
    <s v="Program Income"/>
    <n v="0"/>
    <n v="0"/>
    <n v="0"/>
    <n v="0"/>
    <n v="61533.99"/>
    <n v="-61533.99"/>
    <n v="460.17"/>
    <x v="181"/>
    <x v="40"/>
  </r>
  <r>
    <x v="0"/>
    <s v="-"/>
    <x v="182"/>
    <x v="12"/>
    <s v="31"/>
    <s v="315"/>
    <s v="360"/>
    <s v=""/>
    <s v="4875_140"/>
    <s v="Grant  State Operating"/>
    <n v="0"/>
    <n v="0"/>
    <n v="0"/>
    <n v="0"/>
    <n v="0"/>
    <n v="0"/>
    <n v="0"/>
    <x v="182"/>
    <x v="40"/>
  </r>
  <r>
    <x v="0"/>
    <s v="-"/>
    <x v="182"/>
    <x v="12"/>
    <s v="31"/>
    <s v="315"/>
    <s v="360"/>
    <s v=""/>
    <s v="4875_165"/>
    <s v="Grant  Other Operating"/>
    <n v="365000"/>
    <n v="-65000"/>
    <n v="300000"/>
    <n v="0"/>
    <n v="225000"/>
    <n v="75000"/>
    <n v="0"/>
    <x v="182"/>
    <x v="40"/>
  </r>
  <r>
    <x v="0"/>
    <s v="-"/>
    <x v="183"/>
    <x v="12"/>
    <s v="31"/>
    <s v="315"/>
    <s v="361"/>
    <s v=""/>
    <n v="4535"/>
    <s v="Misc Rev "/>
    <n v="26000"/>
    <n v="0"/>
    <n v="26000"/>
    <n v="0"/>
    <n v="960"/>
    <n v="25040"/>
    <n v="0"/>
    <x v="183"/>
    <x v="40"/>
  </r>
  <r>
    <x v="0"/>
    <s v="-"/>
    <x v="183"/>
    <x v="12"/>
    <s v="31"/>
    <s v="315"/>
    <s v="361"/>
    <s v=""/>
    <s v="4600_105"/>
    <s v="Fees For Services Public Safety"/>
    <n v="0"/>
    <n v="0"/>
    <n v="0"/>
    <n v="0"/>
    <n v="1850"/>
    <n v="-1850"/>
    <n v="0"/>
    <x v="183"/>
    <x v="40"/>
  </r>
  <r>
    <x v="0"/>
    <s v="-"/>
    <x v="183"/>
    <x v="12"/>
    <s v="31"/>
    <s v="315"/>
    <s v="361"/>
    <s v=""/>
    <n v="4720"/>
    <s v="Use of Fund Balance"/>
    <n v="0"/>
    <n v="82377"/>
    <n v="82377"/>
    <n v="0"/>
    <n v="0"/>
    <n v="82377"/>
    <n v="0"/>
    <x v="183"/>
    <x v="40"/>
  </r>
  <r>
    <x v="0"/>
    <s v="-"/>
    <x v="183"/>
    <x v="12"/>
    <s v="31"/>
    <s v="315"/>
    <s v="361"/>
    <s v=""/>
    <s v="4875_165"/>
    <s v="Grant  Other Operating"/>
    <n v="0"/>
    <n v="0"/>
    <n v="0"/>
    <n v="0"/>
    <n v="12340"/>
    <n v="-12340"/>
    <n v="0"/>
    <x v="183"/>
    <x v="40"/>
  </r>
  <r>
    <x v="0"/>
    <s v="-"/>
    <x v="183"/>
    <x v="12"/>
    <s v="31"/>
    <s v="315"/>
    <s v="361"/>
    <s v=""/>
    <n v="4950"/>
    <s v="Donations"/>
    <n v="27845"/>
    <n v="0"/>
    <n v="27845"/>
    <n v="0"/>
    <n v="1154.3699999999999"/>
    <n v="26690.63"/>
    <n v="191"/>
    <x v="183"/>
    <x v="40"/>
  </r>
  <r>
    <x v="0"/>
    <s v="-"/>
    <x v="183"/>
    <x v="12"/>
    <s v="31"/>
    <s v="315"/>
    <s v="361"/>
    <s v=""/>
    <s v="4950_123"/>
    <s v="Donations General"/>
    <n v="0"/>
    <n v="0"/>
    <n v="0"/>
    <n v="0"/>
    <n v="2820"/>
    <n v="-2820"/>
    <n v="225"/>
    <x v="183"/>
    <x v="40"/>
  </r>
  <r>
    <x v="0"/>
    <s v="-"/>
    <x v="183"/>
    <x v="12"/>
    <s v="31"/>
    <s v="315"/>
    <s v="361"/>
    <s v=""/>
    <s v="4990_100"/>
    <s v="Interfund Transfer Proceeds General Fund"/>
    <n v="92000"/>
    <n v="0"/>
    <n v="92000"/>
    <n v="0"/>
    <n v="84326"/>
    <n v="7674"/>
    <n v="7666"/>
    <x v="183"/>
    <x v="40"/>
  </r>
  <r>
    <x v="0"/>
    <s v="-"/>
    <x v="184"/>
    <x v="12"/>
    <s v="31"/>
    <s v="315"/>
    <s v="362"/>
    <s v=""/>
    <s v="4875_165"/>
    <s v="Grant  Other Operating"/>
    <n v="141000"/>
    <n v="0"/>
    <n v="141000"/>
    <n v="0"/>
    <n v="97225.24"/>
    <n v="43774.76"/>
    <n v="0"/>
    <x v="184"/>
    <x v="40"/>
  </r>
  <r>
    <x v="0"/>
    <s v="-"/>
    <x v="185"/>
    <x v="12"/>
    <s v="31"/>
    <s v="315"/>
    <s v="364"/>
    <s v=""/>
    <s v="4875_165"/>
    <s v="Grant  Other Operating"/>
    <n v="18974"/>
    <n v="0"/>
    <n v="18974"/>
    <n v="0"/>
    <n v="0"/>
    <n v="18974"/>
    <n v="0"/>
    <x v="185"/>
    <x v="40"/>
  </r>
  <r>
    <x v="0"/>
    <s v="-"/>
    <x v="186"/>
    <x v="12"/>
    <s v="31"/>
    <s v="315"/>
    <s v="367"/>
    <s v=""/>
    <s v="4875_110"/>
    <s v="Grant  General Government Operating"/>
    <n v="0"/>
    <n v="0"/>
    <n v="0"/>
    <n v="0"/>
    <n v="832.53"/>
    <n v="-832.53"/>
    <n v="0"/>
    <x v="186"/>
    <x v="40"/>
  </r>
  <r>
    <x v="0"/>
    <s v="-"/>
    <x v="187"/>
    <x v="12"/>
    <s v="31"/>
    <s v="330"/>
    <s v="344"/>
    <s v=""/>
    <n v="4700"/>
    <s v="Interest / Investment  Income "/>
    <n v="0"/>
    <n v="0"/>
    <n v="0"/>
    <n v="0"/>
    <n v="210.26"/>
    <n v="-210.26"/>
    <n v="0"/>
    <x v="187"/>
    <x v="40"/>
  </r>
  <r>
    <x v="1"/>
    <s v="-"/>
    <x v="156"/>
    <x v="12"/>
    <s v="31"/>
    <s v="000"/>
    <s v=""/>
    <s v=""/>
    <s v="5400_100"/>
    <s v="Employee Benefits FICA"/>
    <n v="0"/>
    <n v="0"/>
    <n v="0"/>
    <n v="0"/>
    <n v="0"/>
    <n v="0"/>
    <n v="0"/>
    <x v="156"/>
    <x v="40"/>
  </r>
  <r>
    <x v="1"/>
    <s v="-"/>
    <x v="156"/>
    <x v="12"/>
    <s v="31"/>
    <s v="000"/>
    <s v=""/>
    <s v=""/>
    <s v="5400_115"/>
    <s v="Employee Benefits Retirement B"/>
    <n v="0"/>
    <n v="0"/>
    <n v="0"/>
    <n v="0"/>
    <n v="0"/>
    <n v="0"/>
    <n v="0"/>
    <x v="156"/>
    <x v="40"/>
  </r>
  <r>
    <x v="1"/>
    <s v="-"/>
    <x v="157"/>
    <x v="12"/>
    <s v="31"/>
    <s v="301"/>
    <s v="301"/>
    <s v=""/>
    <s v="5000_100"/>
    <s v="Salaries and Wages Regular, Full Time"/>
    <n v="19235"/>
    <n v="7359"/>
    <n v="26594"/>
    <n v="0"/>
    <n v="15672.27"/>
    <n v="10921.73"/>
    <n v="1467.33"/>
    <x v="157"/>
    <x v="40"/>
  </r>
  <r>
    <x v="1"/>
    <s v="-"/>
    <x v="157"/>
    <x v="12"/>
    <s v="31"/>
    <s v="301"/>
    <s v="301"/>
    <s v=""/>
    <s v="5000_115"/>
    <s v="Salaries and Wages Seasonal/Temporary"/>
    <n v="0"/>
    <n v="0"/>
    <n v="0"/>
    <n v="0"/>
    <n v="0"/>
    <n v="0"/>
    <n v="0"/>
    <x v="157"/>
    <x v="40"/>
  </r>
  <r>
    <x v="1"/>
    <s v="-"/>
    <x v="157"/>
    <x v="12"/>
    <s v="31"/>
    <s v="301"/>
    <s v="301"/>
    <s v=""/>
    <s v="5200_115"/>
    <s v="Other Personal Service Other Compensation"/>
    <n v="106"/>
    <n v="0"/>
    <n v="106"/>
    <n v="0"/>
    <n v="25"/>
    <n v="81"/>
    <n v="0"/>
    <x v="157"/>
    <x v="40"/>
  </r>
  <r>
    <x v="1"/>
    <s v="-"/>
    <x v="157"/>
    <x v="12"/>
    <s v="31"/>
    <s v="301"/>
    <s v="301"/>
    <s v=""/>
    <s v="5400_100"/>
    <s v="Employee Benefits FICA"/>
    <n v="1495"/>
    <n v="619"/>
    <n v="2114"/>
    <n v="0"/>
    <n v="1141.56"/>
    <n v="972.44"/>
    <n v="106.88"/>
    <x v="157"/>
    <x v="40"/>
  </r>
  <r>
    <x v="1"/>
    <s v="-"/>
    <x v="157"/>
    <x v="12"/>
    <s v="31"/>
    <s v="301"/>
    <s v="301"/>
    <s v=""/>
    <s v="5400_115"/>
    <s v="Employee Benefits Retirement B"/>
    <n v="2258"/>
    <n v="735"/>
    <n v="2993"/>
    <n v="0"/>
    <n v="1699.24"/>
    <n v="1293.76"/>
    <n v="162.72999999999999"/>
    <x v="157"/>
    <x v="40"/>
  </r>
  <r>
    <x v="1"/>
    <s v="-"/>
    <x v="157"/>
    <x v="12"/>
    <s v="31"/>
    <s v="301"/>
    <s v="301"/>
    <s v=""/>
    <s v="5400_120"/>
    <s v="Employee Benefits Workers Compensation"/>
    <n v="287"/>
    <n v="728"/>
    <n v="1015"/>
    <n v="0"/>
    <n v="239.2"/>
    <n v="775.8"/>
    <n v="0"/>
    <x v="157"/>
    <x v="40"/>
  </r>
  <r>
    <x v="1"/>
    <s v="-"/>
    <x v="157"/>
    <x v="12"/>
    <s v="31"/>
    <s v="301"/>
    <s v="301"/>
    <s v=""/>
    <s v="5400_125"/>
    <s v="Employee Benefits Health Insurance"/>
    <n v="2237"/>
    <n v="2238"/>
    <n v="4475"/>
    <n v="0"/>
    <n v="1864.2"/>
    <n v="2610.8000000000002"/>
    <n v="0"/>
    <x v="157"/>
    <x v="40"/>
  </r>
  <r>
    <x v="1"/>
    <s v="-"/>
    <x v="157"/>
    <x v="12"/>
    <s v="31"/>
    <s v="301"/>
    <s v="301"/>
    <s v=""/>
    <s v="5400_130"/>
    <s v="Employee Benefits Dental Insurance"/>
    <n v="148"/>
    <n v="148"/>
    <n v="296"/>
    <n v="0"/>
    <n v="123.3"/>
    <n v="172.7"/>
    <n v="0"/>
    <x v="157"/>
    <x v="40"/>
  </r>
  <r>
    <x v="1"/>
    <s v="-"/>
    <x v="157"/>
    <x v="12"/>
    <s v="31"/>
    <s v="301"/>
    <s v="301"/>
    <s v=""/>
    <s v="5400_135"/>
    <s v="Employee Benefits Life Insurance"/>
    <n v="32"/>
    <n v="15"/>
    <n v="47"/>
    <n v="0"/>
    <n v="26.7"/>
    <n v="20.3"/>
    <n v="0"/>
    <x v="157"/>
    <x v="40"/>
  </r>
  <r>
    <x v="1"/>
    <s v="-"/>
    <x v="157"/>
    <x v="12"/>
    <s v="31"/>
    <s v="301"/>
    <s v="301"/>
    <s v=""/>
    <s v="5400_145"/>
    <s v="Employee Benefits Employee Parking"/>
    <n v="127"/>
    <n v="0"/>
    <n v="127"/>
    <n v="0"/>
    <n v="106.7"/>
    <n v="20.3"/>
    <n v="0"/>
    <x v="157"/>
    <x v="40"/>
  </r>
  <r>
    <x v="1"/>
    <s v="-"/>
    <x v="157"/>
    <x v="12"/>
    <s v="31"/>
    <s v="301"/>
    <s v="301"/>
    <s v=""/>
    <n v="6290"/>
    <s v="Programs"/>
    <n v="111521"/>
    <n v="-111521"/>
    <n v="0"/>
    <n v="0"/>
    <n v="0"/>
    <n v="0"/>
    <n v="0"/>
    <x v="157"/>
    <x v="40"/>
  </r>
  <r>
    <x v="1"/>
    <s v="-"/>
    <x v="157"/>
    <x v="12"/>
    <s v="31"/>
    <s v="301"/>
    <s v="301"/>
    <s v=""/>
    <n v="6350"/>
    <s v="Legal Notice &amp; Advertising"/>
    <n v="0"/>
    <n v="0"/>
    <n v="0"/>
    <n v="0"/>
    <n v="531.88"/>
    <n v="-531.88"/>
    <n v="0"/>
    <x v="157"/>
    <x v="40"/>
  </r>
  <r>
    <x v="1"/>
    <s v="-"/>
    <x v="157"/>
    <x v="12"/>
    <s v="31"/>
    <s v="301"/>
    <s v="301"/>
    <s v=""/>
    <s v="6500_118"/>
    <s v="Professional and Consultant Services Contractual Services"/>
    <n v="55210"/>
    <n v="11755"/>
    <n v="66965"/>
    <n v="6955"/>
    <n v="25073.25"/>
    <n v="34936.75"/>
    <n v="0"/>
    <x v="157"/>
    <x v="40"/>
  </r>
  <r>
    <x v="1"/>
    <s v="-"/>
    <x v="157"/>
    <x v="12"/>
    <s v="31"/>
    <s v="301"/>
    <s v="301"/>
    <s v=""/>
    <n v="7702"/>
    <s v="Program Delivery - Other"/>
    <n v="0"/>
    <n v="111316"/>
    <n v="111316"/>
    <n v="0"/>
    <n v="100375"/>
    <n v="10941"/>
    <n v="0"/>
    <x v="157"/>
    <x v="40"/>
  </r>
  <r>
    <x v="1"/>
    <s v="-"/>
    <x v="158"/>
    <x v="12"/>
    <s v="31"/>
    <s v="301"/>
    <s v="302"/>
    <s v=""/>
    <s v="5000_100"/>
    <s v="Salaries and Wages Regular, Full Time"/>
    <n v="75653"/>
    <n v="-1251"/>
    <n v="74402"/>
    <n v="0"/>
    <n v="59728.06"/>
    <n v="14673.94"/>
    <n v="4983.08"/>
    <x v="158"/>
    <x v="40"/>
  </r>
  <r>
    <x v="1"/>
    <s v="-"/>
    <x v="158"/>
    <x v="12"/>
    <s v="31"/>
    <s v="301"/>
    <s v="302"/>
    <s v=""/>
    <s v="5000_115"/>
    <s v="Salaries and Wages Seasonal/Temporary"/>
    <n v="0"/>
    <n v="2000"/>
    <n v="2000"/>
    <n v="0"/>
    <n v="388.75"/>
    <n v="1611.25"/>
    <n v="360"/>
    <x v="158"/>
    <x v="40"/>
  </r>
  <r>
    <x v="1"/>
    <s v="-"/>
    <x v="158"/>
    <x v="12"/>
    <s v="31"/>
    <s v="301"/>
    <s v="302"/>
    <s v=""/>
    <s v="5200_115"/>
    <s v="Other Personal Service Other Compensation"/>
    <n v="528"/>
    <n v="0"/>
    <n v="528"/>
    <n v="0"/>
    <n v="52.5"/>
    <n v="475.5"/>
    <n v="0"/>
    <x v="158"/>
    <x v="40"/>
  </r>
  <r>
    <x v="1"/>
    <s v="-"/>
    <x v="158"/>
    <x v="12"/>
    <s v="31"/>
    <s v="301"/>
    <s v="302"/>
    <s v=""/>
    <s v="5200_130"/>
    <s v="Other Personal Service Allowance Taxable"/>
    <n v="1000"/>
    <n v="0"/>
    <n v="1000"/>
    <n v="0"/>
    <n v="884.58"/>
    <n v="115.42"/>
    <n v="76.92"/>
    <x v="158"/>
    <x v="40"/>
  </r>
  <r>
    <x v="1"/>
    <s v="-"/>
    <x v="158"/>
    <x v="12"/>
    <s v="31"/>
    <s v="301"/>
    <s v="302"/>
    <s v=""/>
    <s v="5400_100"/>
    <s v="Employee Benefits FICA"/>
    <n v="5963"/>
    <n v="59"/>
    <n v="6022"/>
    <n v="0"/>
    <n v="4614.4399999999996"/>
    <n v="1407.56"/>
    <n v="411.9"/>
    <x v="158"/>
    <x v="40"/>
  </r>
  <r>
    <x v="1"/>
    <s v="-"/>
    <x v="158"/>
    <x v="12"/>
    <s v="31"/>
    <s v="301"/>
    <s v="302"/>
    <s v=""/>
    <s v="5400_115"/>
    <s v="Employee Benefits Retirement B"/>
    <n v="8881"/>
    <n v="0"/>
    <n v="8881"/>
    <n v="0"/>
    <n v="6412.22"/>
    <n v="2468.7800000000002"/>
    <n v="552.65"/>
    <x v="158"/>
    <x v="40"/>
  </r>
  <r>
    <x v="1"/>
    <s v="-"/>
    <x v="158"/>
    <x v="12"/>
    <s v="31"/>
    <s v="301"/>
    <s v="302"/>
    <s v=""/>
    <s v="5400_120"/>
    <s v="Employee Benefits Workers Compensation"/>
    <n v="1230"/>
    <n v="0"/>
    <n v="1230"/>
    <n v="0"/>
    <n v="1025"/>
    <n v="205"/>
    <n v="0"/>
    <x v="158"/>
    <x v="40"/>
  </r>
  <r>
    <x v="1"/>
    <s v="-"/>
    <x v="158"/>
    <x v="12"/>
    <s v="31"/>
    <s v="301"/>
    <s v="302"/>
    <s v=""/>
    <s v="5400_125"/>
    <s v="Employee Benefits Health Insurance"/>
    <n v="5578"/>
    <n v="0"/>
    <n v="5578"/>
    <n v="0"/>
    <n v="4648.3"/>
    <n v="929.7"/>
    <n v="0"/>
    <x v="158"/>
    <x v="40"/>
  </r>
  <r>
    <x v="1"/>
    <s v="-"/>
    <x v="158"/>
    <x v="12"/>
    <s v="31"/>
    <s v="301"/>
    <s v="302"/>
    <s v=""/>
    <s v="5400_130"/>
    <s v="Employee Benefits Dental Insurance"/>
    <n v="740"/>
    <n v="0"/>
    <n v="740"/>
    <n v="0"/>
    <n v="616.70000000000005"/>
    <n v="123.3"/>
    <n v="0"/>
    <x v="158"/>
    <x v="40"/>
  </r>
  <r>
    <x v="1"/>
    <s v="-"/>
    <x v="158"/>
    <x v="12"/>
    <s v="31"/>
    <s v="301"/>
    <s v="302"/>
    <s v=""/>
    <s v="5400_135"/>
    <s v="Employee Benefits Life Insurance"/>
    <n v="145"/>
    <n v="0"/>
    <n v="145"/>
    <n v="0"/>
    <n v="120.8"/>
    <n v="24.2"/>
    <n v="0"/>
    <x v="158"/>
    <x v="40"/>
  </r>
  <r>
    <x v="1"/>
    <s v="-"/>
    <x v="158"/>
    <x v="12"/>
    <s v="31"/>
    <s v="301"/>
    <s v="302"/>
    <s v=""/>
    <s v="5400_145"/>
    <s v="Employee Benefits Employee Parking"/>
    <n v="634"/>
    <n v="0"/>
    <n v="634"/>
    <n v="0"/>
    <n v="207.97"/>
    <n v="426.03"/>
    <n v="0"/>
    <x v="158"/>
    <x v="40"/>
  </r>
  <r>
    <x v="1"/>
    <s v="-"/>
    <x v="158"/>
    <x v="12"/>
    <s v="31"/>
    <s v="301"/>
    <s v="302"/>
    <s v=""/>
    <n v="6000"/>
    <s v="Office Supplies"/>
    <n v="2067"/>
    <n v="0"/>
    <n v="2067"/>
    <n v="0"/>
    <n v="19.47"/>
    <n v="2047.53"/>
    <n v="0"/>
    <x v="158"/>
    <x v="40"/>
  </r>
  <r>
    <x v="1"/>
    <s v="-"/>
    <x v="158"/>
    <x v="12"/>
    <s v="31"/>
    <s v="301"/>
    <s v="302"/>
    <s v=""/>
    <n v="6005"/>
    <s v="Postage"/>
    <n v="50"/>
    <n v="0"/>
    <n v="50"/>
    <n v="0"/>
    <n v="12.97"/>
    <n v="37.03"/>
    <n v="0"/>
    <x v="158"/>
    <x v="40"/>
  </r>
  <r>
    <x v="1"/>
    <s v="-"/>
    <x v="158"/>
    <x v="12"/>
    <s v="31"/>
    <s v="301"/>
    <s v="302"/>
    <s v=""/>
    <n v="6202"/>
    <s v="Printing/Copying/Paper Mgt"/>
    <n v="185"/>
    <n v="0"/>
    <n v="185"/>
    <n v="100"/>
    <n v="263.12"/>
    <n v="-178.12"/>
    <n v="0"/>
    <x v="158"/>
    <x v="40"/>
  </r>
  <r>
    <x v="1"/>
    <s v="-"/>
    <x v="158"/>
    <x v="12"/>
    <s v="31"/>
    <s v="301"/>
    <s v="302"/>
    <s v=""/>
    <n v="6208"/>
    <s v="Special Supplies"/>
    <n v="2033"/>
    <n v="0"/>
    <n v="2033"/>
    <n v="0"/>
    <n v="1469.24"/>
    <n v="563.76"/>
    <n v="28.75"/>
    <x v="158"/>
    <x v="40"/>
  </r>
  <r>
    <x v="1"/>
    <s v="-"/>
    <x v="158"/>
    <x v="12"/>
    <s v="31"/>
    <s v="301"/>
    <s v="302"/>
    <s v=""/>
    <n v="6290"/>
    <s v="Programs"/>
    <n v="2272"/>
    <n v="-808"/>
    <n v="1464"/>
    <n v="0"/>
    <n v="0"/>
    <n v="1464"/>
    <n v="0"/>
    <x v="158"/>
    <x v="40"/>
  </r>
  <r>
    <x v="1"/>
    <s v="-"/>
    <x v="158"/>
    <x v="12"/>
    <s v="31"/>
    <s v="301"/>
    <s v="302"/>
    <s v=""/>
    <s v="6400_125"/>
    <s v="Utilities Telecommunications"/>
    <n v="843"/>
    <n v="0"/>
    <n v="843"/>
    <n v="0"/>
    <n v="649.23"/>
    <n v="193.77"/>
    <n v="0"/>
    <x v="158"/>
    <x v="40"/>
  </r>
  <r>
    <x v="1"/>
    <s v="-"/>
    <x v="158"/>
    <x v="12"/>
    <s v="31"/>
    <s v="301"/>
    <s v="302"/>
    <s v=""/>
    <s v="6500_124"/>
    <s v="Professional and Consultant Services Payroll Processing"/>
    <n v="2917"/>
    <n v="0"/>
    <n v="2917"/>
    <n v="0"/>
    <n v="1613.99"/>
    <n v="1303.01"/>
    <n v="0"/>
    <x v="158"/>
    <x v="40"/>
  </r>
  <r>
    <x v="1"/>
    <s v="-"/>
    <x v="158"/>
    <x v="12"/>
    <s v="31"/>
    <s v="301"/>
    <s v="302"/>
    <s v=""/>
    <s v="6500_161"/>
    <s v="Professional and Consultant Services Member Consultants"/>
    <n v="289208"/>
    <n v="0"/>
    <n v="289208"/>
    <n v="2566"/>
    <n v="117178.48"/>
    <n v="169463.52"/>
    <n v="1217"/>
    <x v="158"/>
    <x v="40"/>
  </r>
  <r>
    <x v="1"/>
    <s v="-"/>
    <x v="158"/>
    <x v="12"/>
    <s v="31"/>
    <s v="301"/>
    <s v="302"/>
    <s v=""/>
    <s v="6700_105"/>
    <s v="Travel &amp; Training Special Training"/>
    <n v="9242"/>
    <n v="0"/>
    <n v="9242"/>
    <n v="0"/>
    <n v="0"/>
    <n v="9242"/>
    <n v="0"/>
    <x v="158"/>
    <x v="40"/>
  </r>
  <r>
    <x v="1"/>
    <s v="-"/>
    <x v="158"/>
    <x v="12"/>
    <s v="31"/>
    <s v="301"/>
    <s v="302"/>
    <s v=""/>
    <s v="6700_110"/>
    <s v="Travel &amp; Training Travel Expense"/>
    <n v="1554"/>
    <n v="0"/>
    <n v="1554"/>
    <n v="1901.84"/>
    <n v="1550.54"/>
    <n v="-1898.38"/>
    <n v="0"/>
    <x v="158"/>
    <x v="40"/>
  </r>
  <r>
    <x v="1"/>
    <s v="-"/>
    <x v="158"/>
    <x v="12"/>
    <s v="31"/>
    <s v="301"/>
    <s v="302"/>
    <s v=""/>
    <s v="6700_115"/>
    <s v="Travel &amp; Training Mileage"/>
    <n v="1339"/>
    <n v="0"/>
    <n v="1339"/>
    <n v="0"/>
    <n v="213.83"/>
    <n v="1125.17"/>
    <n v="0"/>
    <x v="158"/>
    <x v="40"/>
  </r>
  <r>
    <x v="1"/>
    <s v="-"/>
    <x v="158"/>
    <x v="12"/>
    <s v="31"/>
    <s v="301"/>
    <s v="302"/>
    <s v=""/>
    <s v="6800_160"/>
    <s v="Fees for Services  Background Check"/>
    <n v="6848"/>
    <n v="0"/>
    <n v="6848"/>
    <n v="0"/>
    <n v="1130.8900000000001"/>
    <n v="5717.11"/>
    <n v="-1009.5"/>
    <x v="158"/>
    <x v="40"/>
  </r>
  <r>
    <x v="1"/>
    <s v="-"/>
    <x v="159"/>
    <x v="12"/>
    <s v="31"/>
    <s v="301"/>
    <s v="303"/>
    <s v=""/>
    <s v="5000_100"/>
    <s v="Salaries and Wages Regular, Full Time"/>
    <n v="3449"/>
    <n v="34"/>
    <n v="3483"/>
    <n v="0"/>
    <n v="3268.67"/>
    <n v="214.33"/>
    <n v="196.4"/>
    <x v="159"/>
    <x v="40"/>
  </r>
  <r>
    <x v="1"/>
    <s v="-"/>
    <x v="159"/>
    <x v="12"/>
    <s v="31"/>
    <s v="301"/>
    <s v="303"/>
    <s v=""/>
    <s v="5200_115"/>
    <s v="Other Personal Service Other Compensation"/>
    <n v="24"/>
    <n v="0"/>
    <n v="24"/>
    <n v="0"/>
    <n v="100"/>
    <n v="-76"/>
    <n v="0"/>
    <x v="159"/>
    <x v="40"/>
  </r>
  <r>
    <x v="1"/>
    <s v="-"/>
    <x v="159"/>
    <x v="12"/>
    <s v="31"/>
    <s v="301"/>
    <s v="303"/>
    <s v=""/>
    <s v="5200_130"/>
    <s v="Other Personal Service Allowance Taxable"/>
    <n v="30"/>
    <n v="0"/>
    <n v="30"/>
    <n v="0"/>
    <n v="0"/>
    <n v="30"/>
    <n v="0"/>
    <x v="159"/>
    <x v="40"/>
  </r>
  <r>
    <x v="1"/>
    <s v="-"/>
    <x v="159"/>
    <x v="12"/>
    <s v="31"/>
    <s v="301"/>
    <s v="303"/>
    <s v=""/>
    <s v="5400_100"/>
    <s v="Employee Benefits FICA"/>
    <n v="269"/>
    <n v="3"/>
    <n v="272"/>
    <n v="0"/>
    <n v="257.69"/>
    <n v="14.31"/>
    <n v="15.02"/>
    <x v="159"/>
    <x v="40"/>
  </r>
  <r>
    <x v="1"/>
    <s v="-"/>
    <x v="159"/>
    <x v="12"/>
    <s v="31"/>
    <s v="301"/>
    <s v="303"/>
    <s v=""/>
    <s v="5400_115"/>
    <s v="Employee Benefits Retirement B"/>
    <n v="405"/>
    <n v="0"/>
    <n v="405"/>
    <n v="0"/>
    <n v="361.36"/>
    <n v="43.64"/>
    <n v="21.78"/>
    <x v="159"/>
    <x v="40"/>
  </r>
  <r>
    <x v="1"/>
    <s v="-"/>
    <x v="159"/>
    <x v="12"/>
    <s v="31"/>
    <s v="301"/>
    <s v="303"/>
    <s v=""/>
    <s v="5400_120"/>
    <s v="Employee Benefits Workers Compensation"/>
    <n v="57"/>
    <n v="0"/>
    <n v="57"/>
    <n v="0"/>
    <n v="47.5"/>
    <n v="9.5"/>
    <n v="0"/>
    <x v="159"/>
    <x v="40"/>
  </r>
  <r>
    <x v="1"/>
    <s v="-"/>
    <x v="159"/>
    <x v="12"/>
    <s v="31"/>
    <s v="301"/>
    <s v="303"/>
    <s v=""/>
    <s v="5400_130"/>
    <s v="Employee Benefits Dental Insurance"/>
    <n v="30"/>
    <n v="0"/>
    <n v="30"/>
    <n v="0"/>
    <n v="25"/>
    <n v="5"/>
    <n v="0"/>
    <x v="159"/>
    <x v="40"/>
  </r>
  <r>
    <x v="1"/>
    <s v="-"/>
    <x v="159"/>
    <x v="12"/>
    <s v="31"/>
    <s v="301"/>
    <s v="303"/>
    <s v=""/>
    <s v="5400_135"/>
    <s v="Employee Benefits Life Insurance"/>
    <n v="7"/>
    <n v="0"/>
    <n v="7"/>
    <n v="0"/>
    <n v="5.8"/>
    <n v="1.2"/>
    <n v="0"/>
    <x v="159"/>
    <x v="40"/>
  </r>
  <r>
    <x v="1"/>
    <s v="-"/>
    <x v="159"/>
    <x v="12"/>
    <s v="31"/>
    <s v="301"/>
    <s v="303"/>
    <s v=""/>
    <s v="5400_145"/>
    <s v="Employee Benefits Employee Parking"/>
    <n v="29"/>
    <n v="0"/>
    <n v="29"/>
    <n v="0"/>
    <n v="79.739999999999995"/>
    <n v="-50.74"/>
    <n v="0"/>
    <x v="159"/>
    <x v="40"/>
  </r>
  <r>
    <x v="1"/>
    <s v="-"/>
    <x v="159"/>
    <x v="12"/>
    <s v="31"/>
    <s v="301"/>
    <s v="303"/>
    <s v=""/>
    <n v="6010"/>
    <s v="Computer Equipment"/>
    <n v="0"/>
    <n v="1000"/>
    <n v="1000"/>
    <n v="0"/>
    <n v="0"/>
    <n v="1000"/>
    <n v="0"/>
    <x v="159"/>
    <x v="40"/>
  </r>
  <r>
    <x v="1"/>
    <s v="-"/>
    <x v="159"/>
    <x v="12"/>
    <s v="31"/>
    <s v="301"/>
    <s v="303"/>
    <s v=""/>
    <n v="6015"/>
    <s v="Computer Software"/>
    <n v="0"/>
    <n v="1000"/>
    <n v="1000"/>
    <n v="0"/>
    <n v="0"/>
    <n v="1000"/>
    <n v="0"/>
    <x v="159"/>
    <x v="40"/>
  </r>
  <r>
    <x v="1"/>
    <s v="-"/>
    <x v="159"/>
    <x v="12"/>
    <s v="31"/>
    <s v="301"/>
    <s v="303"/>
    <s v=""/>
    <n v="6202"/>
    <s v="Printing/Copying/Paper Mgt"/>
    <n v="0"/>
    <n v="200"/>
    <n v="200"/>
    <n v="0"/>
    <n v="0"/>
    <n v="200"/>
    <n v="0"/>
    <x v="159"/>
    <x v="40"/>
  </r>
  <r>
    <x v="1"/>
    <s v="-"/>
    <x v="159"/>
    <x v="12"/>
    <s v="31"/>
    <s v="301"/>
    <s v="303"/>
    <s v=""/>
    <n v="6203"/>
    <s v="Dues/Subscriptions"/>
    <n v="0"/>
    <n v="650"/>
    <n v="650"/>
    <n v="0"/>
    <n v="0"/>
    <n v="650"/>
    <n v="0"/>
    <x v="159"/>
    <x v="40"/>
  </r>
  <r>
    <x v="1"/>
    <s v="-"/>
    <x v="159"/>
    <x v="12"/>
    <s v="31"/>
    <s v="301"/>
    <s v="303"/>
    <s v=""/>
    <n v="6246"/>
    <s v="Outreach"/>
    <n v="0"/>
    <n v="10000"/>
    <n v="10000"/>
    <n v="0"/>
    <n v="0"/>
    <n v="10000"/>
    <n v="0"/>
    <x v="159"/>
    <x v="40"/>
  </r>
  <r>
    <x v="1"/>
    <s v="-"/>
    <x v="159"/>
    <x v="12"/>
    <s v="31"/>
    <s v="301"/>
    <s v="303"/>
    <s v=""/>
    <n v="6290"/>
    <s v="Programs"/>
    <n v="103"/>
    <n v="-37"/>
    <n v="66"/>
    <n v="0"/>
    <n v="0"/>
    <n v="66"/>
    <n v="0"/>
    <x v="159"/>
    <x v="40"/>
  </r>
  <r>
    <x v="1"/>
    <s v="-"/>
    <x v="159"/>
    <x v="12"/>
    <s v="31"/>
    <s v="301"/>
    <s v="303"/>
    <s v=""/>
    <n v="6350"/>
    <s v="Legal Notice &amp; Advertising"/>
    <n v="0"/>
    <n v="0"/>
    <n v="0"/>
    <n v="0"/>
    <n v="297"/>
    <n v="-297"/>
    <n v="0"/>
    <x v="159"/>
    <x v="40"/>
  </r>
  <r>
    <x v="1"/>
    <s v="-"/>
    <x v="159"/>
    <x v="12"/>
    <s v="31"/>
    <s v="301"/>
    <s v="303"/>
    <s v=""/>
    <s v="6400_125"/>
    <s v="Utilities Telecommunications"/>
    <n v="0"/>
    <n v="200"/>
    <n v="200"/>
    <n v="0"/>
    <n v="16.03"/>
    <n v="183.97"/>
    <n v="0"/>
    <x v="159"/>
    <x v="40"/>
  </r>
  <r>
    <x v="1"/>
    <s v="-"/>
    <x v="159"/>
    <x v="12"/>
    <s v="31"/>
    <s v="301"/>
    <s v="303"/>
    <s v=""/>
    <s v="6500_118"/>
    <s v="Professional and Consultant Services Contractual Services"/>
    <n v="0"/>
    <n v="18000"/>
    <n v="18000"/>
    <n v="0"/>
    <n v="5518"/>
    <n v="12482"/>
    <n v="0"/>
    <x v="159"/>
    <x v="40"/>
  </r>
  <r>
    <x v="1"/>
    <s v="-"/>
    <x v="159"/>
    <x v="12"/>
    <s v="31"/>
    <s v="301"/>
    <s v="303"/>
    <s v=""/>
    <s v="6700_105"/>
    <s v="Travel &amp; Training Special Training"/>
    <n v="0"/>
    <n v="26678"/>
    <n v="26678"/>
    <n v="602.79"/>
    <n v="1958.13"/>
    <n v="24117.08"/>
    <n v="401.31"/>
    <x v="159"/>
    <x v="40"/>
  </r>
  <r>
    <x v="1"/>
    <s v="-"/>
    <x v="159"/>
    <x v="12"/>
    <s v="31"/>
    <s v="301"/>
    <s v="303"/>
    <s v=""/>
    <s v="6800_192"/>
    <s v="Fees for Services  Agency Fee"/>
    <n v="0"/>
    <n v="0"/>
    <n v="0"/>
    <n v="0"/>
    <n v="0"/>
    <n v="0"/>
    <n v="0"/>
    <x v="159"/>
    <x v="40"/>
  </r>
  <r>
    <x v="1"/>
    <s v="-"/>
    <x v="160"/>
    <x v="12"/>
    <s v="31"/>
    <s v="301"/>
    <s v="320"/>
    <s v=""/>
    <s v="5000_100"/>
    <s v="Salaries and Wages Regular, Full Time"/>
    <n v="90577"/>
    <n v="897"/>
    <n v="91474"/>
    <n v="0"/>
    <n v="74052.45"/>
    <n v="17421.55"/>
    <n v="5484.91"/>
    <x v="160"/>
    <x v="40"/>
  </r>
  <r>
    <x v="1"/>
    <s v="-"/>
    <x v="160"/>
    <x v="12"/>
    <s v="31"/>
    <s v="301"/>
    <s v="320"/>
    <s v=""/>
    <s v="5000_115"/>
    <s v="Salaries and Wages Seasonal/Temporary"/>
    <n v="0"/>
    <n v="0"/>
    <n v="0"/>
    <n v="0"/>
    <n v="1328.5"/>
    <n v="-1328.5"/>
    <n v="0"/>
    <x v="160"/>
    <x v="40"/>
  </r>
  <r>
    <x v="1"/>
    <s v="-"/>
    <x v="160"/>
    <x v="12"/>
    <s v="31"/>
    <s v="301"/>
    <s v="320"/>
    <s v=""/>
    <s v="5200_115"/>
    <s v="Other Personal Service Other Compensation"/>
    <n v="576"/>
    <n v="0"/>
    <n v="576"/>
    <n v="0"/>
    <n v="285"/>
    <n v="291"/>
    <n v="0"/>
    <x v="160"/>
    <x v="40"/>
  </r>
  <r>
    <x v="1"/>
    <s v="-"/>
    <x v="160"/>
    <x v="12"/>
    <s v="31"/>
    <s v="301"/>
    <s v="320"/>
    <s v=""/>
    <s v="5400_100"/>
    <s v="Employee Benefits FICA"/>
    <n v="7043"/>
    <n v="70"/>
    <n v="7113"/>
    <n v="0"/>
    <n v="5408.26"/>
    <n v="1704.74"/>
    <n v="401.77"/>
    <x v="160"/>
    <x v="40"/>
  </r>
  <r>
    <x v="1"/>
    <s v="-"/>
    <x v="160"/>
    <x v="12"/>
    <s v="31"/>
    <s v="301"/>
    <s v="320"/>
    <s v=""/>
    <s v="5400_115"/>
    <s v="Employee Benefits Retirement B"/>
    <n v="10632"/>
    <n v="0"/>
    <n v="10632"/>
    <n v="0"/>
    <n v="7524.91"/>
    <n v="3107.09"/>
    <n v="597.16999999999996"/>
    <x v="160"/>
    <x v="40"/>
  </r>
  <r>
    <x v="1"/>
    <s v="-"/>
    <x v="160"/>
    <x v="12"/>
    <s v="31"/>
    <s v="301"/>
    <s v="320"/>
    <s v=""/>
    <s v="5400_120"/>
    <s v="Employee Benefits Workers Compensation"/>
    <n v="1474"/>
    <n v="0"/>
    <n v="1474"/>
    <n v="0"/>
    <n v="1250.44"/>
    <n v="223.56"/>
    <n v="0"/>
    <x v="160"/>
    <x v="40"/>
  </r>
  <r>
    <x v="1"/>
    <s v="-"/>
    <x v="160"/>
    <x v="12"/>
    <s v="31"/>
    <s v="301"/>
    <s v="320"/>
    <s v=""/>
    <s v="5400_125"/>
    <s v="Employee Benefits Health Insurance"/>
    <n v="20078"/>
    <n v="0"/>
    <n v="20078"/>
    <n v="0"/>
    <n v="17332.54"/>
    <n v="2745.46"/>
    <n v="0"/>
    <x v="160"/>
    <x v="40"/>
  </r>
  <r>
    <x v="1"/>
    <s v="-"/>
    <x v="160"/>
    <x v="12"/>
    <s v="31"/>
    <s v="301"/>
    <s v="320"/>
    <s v=""/>
    <s v="5400_130"/>
    <s v="Employee Benefits Dental Insurance"/>
    <n v="1008"/>
    <n v="0"/>
    <n v="1008"/>
    <n v="0"/>
    <n v="874.83"/>
    <n v="133.16999999999999"/>
    <n v="0"/>
    <x v="160"/>
    <x v="40"/>
  </r>
  <r>
    <x v="1"/>
    <s v="-"/>
    <x v="160"/>
    <x v="12"/>
    <s v="31"/>
    <s v="301"/>
    <s v="320"/>
    <s v=""/>
    <s v="5400_135"/>
    <s v="Employee Benefits Life Insurance"/>
    <n v="158"/>
    <n v="0"/>
    <n v="158"/>
    <n v="0"/>
    <n v="138.49"/>
    <n v="19.510000000000002"/>
    <n v="0"/>
    <x v="160"/>
    <x v="40"/>
  </r>
  <r>
    <x v="1"/>
    <s v="-"/>
    <x v="160"/>
    <x v="12"/>
    <s v="31"/>
    <s v="301"/>
    <s v="320"/>
    <s v=""/>
    <s v="5400_145"/>
    <s v="Employee Benefits Employee Parking"/>
    <n v="691"/>
    <n v="0"/>
    <n v="691"/>
    <n v="0"/>
    <n v="371.23"/>
    <n v="319.77"/>
    <n v="0"/>
    <x v="160"/>
    <x v="40"/>
  </r>
  <r>
    <x v="1"/>
    <s v="-"/>
    <x v="160"/>
    <x v="12"/>
    <s v="31"/>
    <s v="301"/>
    <s v="320"/>
    <s v=""/>
    <n v="6000"/>
    <s v="Office Supplies"/>
    <n v="150"/>
    <n v="0"/>
    <n v="150"/>
    <n v="0"/>
    <n v="0"/>
    <n v="150"/>
    <n v="0"/>
    <x v="160"/>
    <x v="40"/>
  </r>
  <r>
    <x v="1"/>
    <s v="-"/>
    <x v="160"/>
    <x v="12"/>
    <s v="31"/>
    <s v="301"/>
    <s v="320"/>
    <s v=""/>
    <n v="6007"/>
    <s v="Shipping and Moving"/>
    <n v="150"/>
    <n v="0"/>
    <n v="150"/>
    <n v="42.84"/>
    <n v="74.069999999999993"/>
    <n v="33.090000000000003"/>
    <n v="0"/>
    <x v="160"/>
    <x v="40"/>
  </r>
  <r>
    <x v="1"/>
    <s v="-"/>
    <x v="160"/>
    <x v="12"/>
    <s v="31"/>
    <s v="301"/>
    <s v="320"/>
    <s v=""/>
    <n v="6015"/>
    <s v="Computer Software"/>
    <n v="125"/>
    <n v="0"/>
    <n v="125"/>
    <n v="0"/>
    <n v="0"/>
    <n v="125"/>
    <n v="0"/>
    <x v="160"/>
    <x v="40"/>
  </r>
  <r>
    <x v="1"/>
    <s v="-"/>
    <x v="160"/>
    <x v="12"/>
    <s v="31"/>
    <s v="301"/>
    <s v="320"/>
    <s v=""/>
    <n v="6202"/>
    <s v="Printing/Copying/Paper Mgt"/>
    <n v="75"/>
    <n v="0"/>
    <n v="75"/>
    <n v="0"/>
    <n v="53.15"/>
    <n v="21.85"/>
    <n v="0"/>
    <x v="160"/>
    <x v="40"/>
  </r>
  <r>
    <x v="1"/>
    <s v="-"/>
    <x v="160"/>
    <x v="12"/>
    <s v="31"/>
    <s v="301"/>
    <s v="320"/>
    <s v=""/>
    <n v="6203"/>
    <s v="Dues/Subscriptions"/>
    <n v="500"/>
    <n v="0"/>
    <n v="500"/>
    <n v="0"/>
    <n v="600"/>
    <n v="-100"/>
    <n v="0"/>
    <x v="160"/>
    <x v="40"/>
  </r>
  <r>
    <x v="1"/>
    <s v="-"/>
    <x v="160"/>
    <x v="12"/>
    <s v="31"/>
    <s v="301"/>
    <s v="320"/>
    <s v=""/>
    <n v="6208"/>
    <s v="Special Supplies"/>
    <n v="160"/>
    <n v="0"/>
    <n v="160"/>
    <n v="0"/>
    <n v="0"/>
    <n v="160"/>
    <n v="0"/>
    <x v="160"/>
    <x v="40"/>
  </r>
  <r>
    <x v="1"/>
    <s v="-"/>
    <x v="160"/>
    <x v="12"/>
    <s v="31"/>
    <s v="301"/>
    <s v="320"/>
    <s v=""/>
    <n v="6290"/>
    <s v="Programs"/>
    <n v="2724"/>
    <n v="382"/>
    <n v="3106"/>
    <n v="0"/>
    <n v="3000"/>
    <n v="106"/>
    <n v="0"/>
    <x v="160"/>
    <x v="40"/>
  </r>
  <r>
    <x v="1"/>
    <s v="-"/>
    <x v="160"/>
    <x v="12"/>
    <s v="31"/>
    <s v="301"/>
    <s v="320"/>
    <s v=""/>
    <n v="6350"/>
    <s v="Legal Notice &amp; Advertising"/>
    <n v="400"/>
    <n v="0"/>
    <n v="400"/>
    <n v="88"/>
    <n v="312"/>
    <n v="0"/>
    <n v="0"/>
    <x v="160"/>
    <x v="40"/>
  </r>
  <r>
    <x v="1"/>
    <s v="-"/>
    <x v="160"/>
    <x v="12"/>
    <s v="31"/>
    <s v="301"/>
    <s v="320"/>
    <s v=""/>
    <s v="6400_125"/>
    <s v="Utilities Telecommunications"/>
    <n v="800"/>
    <n v="0"/>
    <n v="800"/>
    <n v="0"/>
    <n v="592.77"/>
    <n v="207.23"/>
    <n v="0"/>
    <x v="160"/>
    <x v="40"/>
  </r>
  <r>
    <x v="1"/>
    <s v="-"/>
    <x v="160"/>
    <x v="12"/>
    <s v="31"/>
    <s v="301"/>
    <s v="320"/>
    <s v=""/>
    <s v="6500_112"/>
    <s v="Professional and Consultant Services Audits"/>
    <n v="3729"/>
    <n v="0"/>
    <n v="3729"/>
    <n v="0"/>
    <n v="0"/>
    <n v="3729"/>
    <n v="0"/>
    <x v="160"/>
    <x v="40"/>
  </r>
  <r>
    <x v="1"/>
    <s v="-"/>
    <x v="160"/>
    <x v="12"/>
    <s v="31"/>
    <s v="301"/>
    <s v="320"/>
    <s v=""/>
    <s v="6700_100"/>
    <s v="Travel &amp; Training Education"/>
    <n v="3543"/>
    <n v="6266"/>
    <n v="9809"/>
    <n v="0"/>
    <n v="0"/>
    <n v="9809"/>
    <n v="0"/>
    <x v="160"/>
    <x v="40"/>
  </r>
  <r>
    <x v="1"/>
    <s v="-"/>
    <x v="160"/>
    <x v="12"/>
    <s v="31"/>
    <s v="301"/>
    <s v="320"/>
    <s v=""/>
    <s v="6700_105"/>
    <s v="Travel &amp; Training Special Training"/>
    <n v="1200"/>
    <n v="0"/>
    <n v="1200"/>
    <n v="0"/>
    <n v="1200"/>
    <n v="0"/>
    <n v="0"/>
    <x v="160"/>
    <x v="40"/>
  </r>
  <r>
    <x v="1"/>
    <s v="-"/>
    <x v="160"/>
    <x v="12"/>
    <s v="31"/>
    <s v="301"/>
    <s v="320"/>
    <s v=""/>
    <s v="6700_110"/>
    <s v="Travel &amp; Training Travel Expense"/>
    <n v="3200"/>
    <n v="0"/>
    <n v="3200"/>
    <n v="0"/>
    <n v="0"/>
    <n v="3200"/>
    <n v="0"/>
    <x v="160"/>
    <x v="40"/>
  </r>
  <r>
    <x v="1"/>
    <s v="-"/>
    <x v="160"/>
    <x v="12"/>
    <s v="31"/>
    <s v="301"/>
    <s v="320"/>
    <s v=""/>
    <s v="6700_115"/>
    <s v="Travel &amp; Training Mileage"/>
    <n v="750"/>
    <n v="0"/>
    <n v="750"/>
    <n v="0"/>
    <n v="0"/>
    <n v="750"/>
    <n v="0"/>
    <x v="160"/>
    <x v="40"/>
  </r>
  <r>
    <x v="1"/>
    <s v="-"/>
    <x v="160"/>
    <x v="12"/>
    <s v="31"/>
    <s v="301"/>
    <s v="320"/>
    <s v=""/>
    <n v="7702"/>
    <s v="Program Delivery - Other"/>
    <n v="579610"/>
    <n v="360591"/>
    <n v="940201"/>
    <n v="442239.32"/>
    <n v="495973.65"/>
    <n v="1988.03"/>
    <n v="20636.71"/>
    <x v="160"/>
    <x v="40"/>
  </r>
  <r>
    <x v="1"/>
    <s v="-"/>
    <x v="160"/>
    <x v="12"/>
    <s v="31"/>
    <s v="301"/>
    <s v="320"/>
    <s v=""/>
    <n v="8015"/>
    <s v="Indirect Fees"/>
    <n v="382"/>
    <n v="-382"/>
    <n v="0"/>
    <n v="0"/>
    <n v="0"/>
    <n v="0"/>
    <n v="0"/>
    <x v="160"/>
    <x v="40"/>
  </r>
  <r>
    <x v="1"/>
    <s v="-"/>
    <x v="161"/>
    <x v="12"/>
    <s v="31"/>
    <s v="301"/>
    <s v="321"/>
    <s v="2015 "/>
    <s v="5000_100"/>
    <s v="Salaries and Wages Regular, Full Time"/>
    <n v="0"/>
    <n v="14173"/>
    <n v="14173"/>
    <n v="0"/>
    <n v="2486.79"/>
    <n v="11686.21"/>
    <n v="451.22"/>
    <x v="161"/>
    <x v="40"/>
  </r>
  <r>
    <x v="1"/>
    <s v="-"/>
    <x v="161"/>
    <x v="12"/>
    <s v="31"/>
    <s v="301"/>
    <s v="321"/>
    <s v="2015 "/>
    <s v="5000_115"/>
    <s v="Salaries and Wages Seasonal/Temporary"/>
    <n v="0"/>
    <n v="0"/>
    <n v="0"/>
    <n v="0"/>
    <n v="0"/>
    <n v="0"/>
    <n v="0"/>
    <x v="161"/>
    <x v="40"/>
  </r>
  <r>
    <x v="1"/>
    <s v="-"/>
    <x v="161"/>
    <x v="12"/>
    <s v="31"/>
    <s v="301"/>
    <s v="321"/>
    <s v="2015 "/>
    <s v="5200_115"/>
    <s v="Other Personal Service Other Compensation"/>
    <n v="0"/>
    <n v="88"/>
    <n v="88"/>
    <n v="0"/>
    <n v="10"/>
    <n v="78"/>
    <n v="0"/>
    <x v="161"/>
    <x v="40"/>
  </r>
  <r>
    <x v="1"/>
    <s v="-"/>
    <x v="161"/>
    <x v="12"/>
    <s v="31"/>
    <s v="301"/>
    <s v="321"/>
    <s v="2015 "/>
    <s v="5400_100"/>
    <s v="Employee Benefits FICA"/>
    <n v="0"/>
    <n v="1103"/>
    <n v="1103"/>
    <n v="0"/>
    <n v="194.12"/>
    <n v="908.88"/>
    <n v="33.17"/>
    <x v="161"/>
    <x v="40"/>
  </r>
  <r>
    <x v="1"/>
    <s v="-"/>
    <x v="161"/>
    <x v="12"/>
    <s v="31"/>
    <s v="301"/>
    <s v="321"/>
    <s v="2015 "/>
    <s v="5400_115"/>
    <s v="Employee Benefits Retirement B"/>
    <n v="0"/>
    <n v="1561"/>
    <n v="1561"/>
    <n v="0"/>
    <n v="258.76"/>
    <n v="1302.24"/>
    <n v="50.03"/>
    <x v="161"/>
    <x v="40"/>
  </r>
  <r>
    <x v="1"/>
    <s v="-"/>
    <x v="161"/>
    <x v="12"/>
    <s v="31"/>
    <s v="301"/>
    <s v="321"/>
    <s v="2015 "/>
    <s v="5400_120"/>
    <s v="Employee Benefits Workers Compensation"/>
    <n v="0"/>
    <n v="222"/>
    <n v="222"/>
    <n v="0"/>
    <n v="124.62"/>
    <n v="97.38"/>
    <n v="0"/>
    <x v="161"/>
    <x v="40"/>
  </r>
  <r>
    <x v="1"/>
    <s v="-"/>
    <x v="161"/>
    <x v="12"/>
    <s v="31"/>
    <s v="301"/>
    <s v="321"/>
    <s v="2015 "/>
    <s v="5400_125"/>
    <s v="Employee Benefits Health Insurance"/>
    <n v="0"/>
    <n v="2209"/>
    <n v="2209"/>
    <n v="0"/>
    <n v="1239.96"/>
    <n v="969.04"/>
    <n v="0"/>
    <x v="161"/>
    <x v="40"/>
  </r>
  <r>
    <x v="1"/>
    <s v="-"/>
    <x v="161"/>
    <x v="12"/>
    <s v="31"/>
    <s v="301"/>
    <s v="321"/>
    <s v="2015 "/>
    <s v="5400_130"/>
    <s v="Employee Benefits Dental Insurance"/>
    <n v="0"/>
    <n v="128"/>
    <n v="128"/>
    <n v="0"/>
    <n v="71.87"/>
    <n v="56.13"/>
    <n v="0"/>
    <x v="161"/>
    <x v="40"/>
  </r>
  <r>
    <x v="1"/>
    <s v="-"/>
    <x v="161"/>
    <x v="12"/>
    <s v="31"/>
    <s v="301"/>
    <s v="321"/>
    <s v="2015 "/>
    <s v="5400_135"/>
    <s v="Employee Benefits Life Insurance"/>
    <n v="0"/>
    <n v="25"/>
    <n v="25"/>
    <n v="0"/>
    <n v="14.01"/>
    <n v="10.99"/>
    <n v="0"/>
    <x v="161"/>
    <x v="40"/>
  </r>
  <r>
    <x v="1"/>
    <s v="-"/>
    <x v="161"/>
    <x v="12"/>
    <s v="31"/>
    <s v="301"/>
    <s v="321"/>
    <s v="2015 "/>
    <s v="5400_145"/>
    <s v="Employee Benefits Employee Parking"/>
    <n v="0"/>
    <n v="106"/>
    <n v="106"/>
    <n v="0"/>
    <n v="32.880000000000003"/>
    <n v="73.12"/>
    <n v="0"/>
    <x v="161"/>
    <x v="40"/>
  </r>
  <r>
    <x v="1"/>
    <s v="-"/>
    <x v="161"/>
    <x v="12"/>
    <s v="31"/>
    <s v="301"/>
    <s v="321"/>
    <s v="2015 "/>
    <n v="6203"/>
    <s v="Dues/Subscriptions"/>
    <n v="0"/>
    <n v="250"/>
    <n v="250"/>
    <n v="0"/>
    <n v="0"/>
    <n v="250"/>
    <n v="0"/>
    <x v="161"/>
    <x v="40"/>
  </r>
  <r>
    <x v="1"/>
    <s v="-"/>
    <x v="161"/>
    <x v="12"/>
    <s v="31"/>
    <s v="301"/>
    <s v="321"/>
    <s v="2015 "/>
    <s v="6400_125"/>
    <s v="Utilities Telecommunications"/>
    <n v="0"/>
    <n v="560"/>
    <n v="560"/>
    <n v="0"/>
    <n v="107.9"/>
    <n v="452.1"/>
    <n v="0"/>
    <x v="161"/>
    <x v="40"/>
  </r>
  <r>
    <x v="1"/>
    <s v="-"/>
    <x v="161"/>
    <x v="12"/>
    <s v="31"/>
    <s v="301"/>
    <s v="321"/>
    <s v="2015 "/>
    <s v="6500_118"/>
    <s v="Professional and Consultant Services Contractual Services"/>
    <n v="0"/>
    <n v="14000"/>
    <n v="14000"/>
    <n v="1948.68"/>
    <n v="11944.32"/>
    <n v="107"/>
    <n v="1095"/>
    <x v="161"/>
    <x v="40"/>
  </r>
  <r>
    <x v="1"/>
    <s v="-"/>
    <x v="161"/>
    <x v="12"/>
    <s v="31"/>
    <s v="301"/>
    <s v="321"/>
    <s v="2015 "/>
    <s v="6700_115"/>
    <s v="Travel &amp; Training Mileage"/>
    <n v="0"/>
    <n v="100"/>
    <n v="100"/>
    <n v="0"/>
    <n v="0"/>
    <n v="100"/>
    <n v="0"/>
    <x v="161"/>
    <x v="40"/>
  </r>
  <r>
    <x v="1"/>
    <s v="-"/>
    <x v="161"/>
    <x v="12"/>
    <s v="31"/>
    <s v="301"/>
    <s v="321"/>
    <s v="2015 "/>
    <n v="7702"/>
    <s v="Program Delivery - Other"/>
    <n v="0"/>
    <n v="35213"/>
    <n v="35213"/>
    <n v="0"/>
    <n v="1465"/>
    <n v="33748"/>
    <n v="0"/>
    <x v="161"/>
    <x v="40"/>
  </r>
  <r>
    <x v="1"/>
    <s v="-"/>
    <x v="162"/>
    <x v="12"/>
    <s v="31"/>
    <s v="301"/>
    <s v="321"/>
    <s v="2016 "/>
    <s v="5000_100"/>
    <s v="Salaries and Wages Regular, Full Time"/>
    <n v="14034"/>
    <n v="-14034"/>
    <n v="0"/>
    <n v="0"/>
    <n v="0"/>
    <n v="0"/>
    <n v="0"/>
    <x v="162"/>
    <x v="40"/>
  </r>
  <r>
    <x v="1"/>
    <s v="-"/>
    <x v="162"/>
    <x v="12"/>
    <s v="31"/>
    <s v="301"/>
    <s v="321"/>
    <s v="2016 "/>
    <s v="5200_115"/>
    <s v="Other Personal Service Other Compensation"/>
    <n v="88"/>
    <n v="-88"/>
    <n v="0"/>
    <n v="0"/>
    <n v="0"/>
    <n v="0"/>
    <n v="0"/>
    <x v="162"/>
    <x v="40"/>
  </r>
  <r>
    <x v="1"/>
    <s v="-"/>
    <x v="162"/>
    <x v="12"/>
    <s v="31"/>
    <s v="301"/>
    <s v="321"/>
    <s v="2016 "/>
    <s v="5400_100"/>
    <s v="Employee Benefits FICA"/>
    <n v="1092"/>
    <n v="-1092"/>
    <n v="0"/>
    <n v="0"/>
    <n v="0"/>
    <n v="0"/>
    <n v="0"/>
    <x v="162"/>
    <x v="40"/>
  </r>
  <r>
    <x v="1"/>
    <s v="-"/>
    <x v="162"/>
    <x v="12"/>
    <s v="31"/>
    <s v="301"/>
    <s v="321"/>
    <s v="2016 "/>
    <s v="5400_115"/>
    <s v="Employee Benefits Retirement B"/>
    <n v="1648"/>
    <n v="-1648"/>
    <n v="0"/>
    <n v="0"/>
    <n v="0"/>
    <n v="0"/>
    <n v="0"/>
    <x v="162"/>
    <x v="40"/>
  </r>
  <r>
    <x v="1"/>
    <s v="-"/>
    <x v="162"/>
    <x v="12"/>
    <s v="31"/>
    <s v="301"/>
    <s v="321"/>
    <s v="2016 "/>
    <s v="5400_120"/>
    <s v="Employee Benefits Workers Compensation"/>
    <n v="222"/>
    <n v="-222"/>
    <n v="0"/>
    <n v="0"/>
    <n v="0"/>
    <n v="0"/>
    <n v="0"/>
    <x v="162"/>
    <x v="40"/>
  </r>
  <r>
    <x v="1"/>
    <s v="-"/>
    <x v="162"/>
    <x v="12"/>
    <s v="31"/>
    <s v="301"/>
    <s v="321"/>
    <s v="2016 "/>
    <s v="5400_125"/>
    <s v="Employee Benefits Health Insurance"/>
    <n v="2209"/>
    <n v="-2209"/>
    <n v="0"/>
    <n v="0"/>
    <n v="0"/>
    <n v="0"/>
    <n v="0"/>
    <x v="162"/>
    <x v="40"/>
  </r>
  <r>
    <x v="1"/>
    <s v="-"/>
    <x v="162"/>
    <x v="12"/>
    <s v="31"/>
    <s v="301"/>
    <s v="321"/>
    <s v="2016 "/>
    <s v="5400_130"/>
    <s v="Employee Benefits Dental Insurance"/>
    <n v="128"/>
    <n v="-128"/>
    <n v="0"/>
    <n v="0"/>
    <n v="0"/>
    <n v="0"/>
    <n v="0"/>
    <x v="162"/>
    <x v="40"/>
  </r>
  <r>
    <x v="1"/>
    <s v="-"/>
    <x v="162"/>
    <x v="12"/>
    <s v="31"/>
    <s v="301"/>
    <s v="321"/>
    <s v="2016 "/>
    <s v="5400_135"/>
    <s v="Employee Benefits Life Insurance"/>
    <n v="25"/>
    <n v="-25"/>
    <n v="0"/>
    <n v="0"/>
    <n v="0"/>
    <n v="0"/>
    <n v="0"/>
    <x v="162"/>
    <x v="40"/>
  </r>
  <r>
    <x v="1"/>
    <s v="-"/>
    <x v="162"/>
    <x v="12"/>
    <s v="31"/>
    <s v="301"/>
    <s v="321"/>
    <s v="2016 "/>
    <s v="5400_145"/>
    <s v="Employee Benefits Employee Parking"/>
    <n v="106"/>
    <n v="-106"/>
    <n v="0"/>
    <n v="0"/>
    <n v="0"/>
    <n v="0"/>
    <n v="0"/>
    <x v="162"/>
    <x v="40"/>
  </r>
  <r>
    <x v="1"/>
    <s v="-"/>
    <x v="162"/>
    <x v="12"/>
    <s v="31"/>
    <s v="301"/>
    <s v="321"/>
    <s v="2016 "/>
    <n v="6203"/>
    <s v="Dues/Subscriptions"/>
    <n v="560"/>
    <n v="-560"/>
    <n v="0"/>
    <n v="0"/>
    <n v="0"/>
    <n v="0"/>
    <n v="0"/>
    <x v="162"/>
    <x v="40"/>
  </r>
  <r>
    <x v="1"/>
    <s v="-"/>
    <x v="162"/>
    <x v="12"/>
    <s v="31"/>
    <s v="301"/>
    <s v="321"/>
    <s v="2016 "/>
    <n v="6290"/>
    <s v="Programs"/>
    <n v="406"/>
    <n v="-406"/>
    <n v="0"/>
    <n v="0"/>
    <n v="0"/>
    <n v="0"/>
    <n v="0"/>
    <x v="162"/>
    <x v="40"/>
  </r>
  <r>
    <x v="1"/>
    <s v="-"/>
    <x v="162"/>
    <x v="12"/>
    <s v="31"/>
    <s v="301"/>
    <s v="321"/>
    <s v="2016 "/>
    <s v="6400_125"/>
    <s v="Utilities Telecommunications"/>
    <n v="250"/>
    <n v="-250"/>
    <n v="0"/>
    <n v="0"/>
    <n v="0"/>
    <n v="0"/>
    <n v="0"/>
    <x v="162"/>
    <x v="40"/>
  </r>
  <r>
    <x v="1"/>
    <s v="-"/>
    <x v="162"/>
    <x v="12"/>
    <s v="31"/>
    <s v="301"/>
    <s v="321"/>
    <s v="2016 "/>
    <s v="6700_115"/>
    <s v="Travel &amp; Training Mileage"/>
    <n v="100"/>
    <n v="-100"/>
    <n v="0"/>
    <n v="0"/>
    <n v="0"/>
    <n v="0"/>
    <n v="0"/>
    <x v="162"/>
    <x v="40"/>
  </r>
  <r>
    <x v="1"/>
    <s v="-"/>
    <x v="162"/>
    <x v="12"/>
    <s v="31"/>
    <s v="301"/>
    <s v="321"/>
    <s v="2016 "/>
    <n v="7702"/>
    <s v="Program Delivery - Other"/>
    <n v="6000"/>
    <n v="-6000"/>
    <n v="0"/>
    <n v="0"/>
    <n v="0"/>
    <n v="0"/>
    <n v="0"/>
    <x v="162"/>
    <x v="40"/>
  </r>
  <r>
    <x v="1"/>
    <s v="-"/>
    <x v="163"/>
    <x v="12"/>
    <s v="31"/>
    <s v="301"/>
    <s v="322"/>
    <s v="2013 "/>
    <n v="6285"/>
    <s v="Program Loan"/>
    <n v="0"/>
    <n v="12751"/>
    <n v="12751"/>
    <n v="0"/>
    <n v="0"/>
    <n v="12751"/>
    <n v="0"/>
    <x v="163"/>
    <x v="40"/>
  </r>
  <r>
    <x v="1"/>
    <s v="-"/>
    <x v="163"/>
    <x v="12"/>
    <s v="31"/>
    <s v="301"/>
    <s v="322"/>
    <s v="2013 "/>
    <n v="7702"/>
    <s v="Program Delivery - Other"/>
    <n v="0"/>
    <n v="0"/>
    <n v="0"/>
    <n v="0"/>
    <n v="0"/>
    <n v="0"/>
    <n v="0"/>
    <x v="163"/>
    <x v="40"/>
  </r>
  <r>
    <x v="1"/>
    <s v="-"/>
    <x v="164"/>
    <x v="12"/>
    <s v="31"/>
    <s v="301"/>
    <s v="322"/>
    <s v="2014 "/>
    <s v="5000_100"/>
    <s v="Salaries and Wages Regular, Full Time"/>
    <n v="0"/>
    <n v="27111"/>
    <n v="27111"/>
    <n v="0"/>
    <n v="18716.439999999999"/>
    <n v="8394.56"/>
    <n v="1849.23"/>
    <x v="164"/>
    <x v="40"/>
  </r>
  <r>
    <x v="1"/>
    <s v="-"/>
    <x v="164"/>
    <x v="12"/>
    <s v="31"/>
    <s v="301"/>
    <s v="322"/>
    <s v="2014 "/>
    <s v="5000_115"/>
    <s v="Salaries and Wages Seasonal/Temporary"/>
    <n v="0"/>
    <n v="0"/>
    <n v="0"/>
    <n v="0"/>
    <n v="0"/>
    <n v="0"/>
    <n v="0"/>
    <x v="164"/>
    <x v="40"/>
  </r>
  <r>
    <x v="1"/>
    <s v="-"/>
    <x v="164"/>
    <x v="12"/>
    <s v="31"/>
    <s v="301"/>
    <s v="322"/>
    <s v="2014 "/>
    <s v="5200_115"/>
    <s v="Other Personal Service Other Compensation"/>
    <n v="0"/>
    <n v="120"/>
    <n v="120"/>
    <n v="0"/>
    <n v="80"/>
    <n v="40"/>
    <n v="0"/>
    <x v="164"/>
    <x v="40"/>
  </r>
  <r>
    <x v="1"/>
    <s v="-"/>
    <x v="164"/>
    <x v="12"/>
    <s v="31"/>
    <s v="301"/>
    <s v="322"/>
    <s v="2014 "/>
    <s v="5400_100"/>
    <s v="Employee Benefits FICA"/>
    <n v="0"/>
    <n v="2131"/>
    <n v="2131"/>
    <n v="0"/>
    <n v="1363.55"/>
    <n v="767.45"/>
    <n v="134.68"/>
    <x v="164"/>
    <x v="40"/>
  </r>
  <r>
    <x v="1"/>
    <s v="-"/>
    <x v="164"/>
    <x v="12"/>
    <s v="31"/>
    <s v="301"/>
    <s v="322"/>
    <s v="2014 "/>
    <s v="5400_115"/>
    <s v="Employee Benefits Retirement B"/>
    <n v="0"/>
    <n v="2972"/>
    <n v="2972"/>
    <n v="0"/>
    <n v="2028.37"/>
    <n v="943.63"/>
    <n v="205.07"/>
    <x v="164"/>
    <x v="40"/>
  </r>
  <r>
    <x v="1"/>
    <s v="-"/>
    <x v="164"/>
    <x v="12"/>
    <s v="31"/>
    <s v="301"/>
    <s v="322"/>
    <s v="2014 "/>
    <s v="5400_120"/>
    <s v="Employee Benefits Workers Compensation"/>
    <n v="0"/>
    <n v="410"/>
    <n v="410"/>
    <n v="0"/>
    <n v="341.7"/>
    <n v="68.3"/>
    <n v="0"/>
    <x v="164"/>
    <x v="40"/>
  </r>
  <r>
    <x v="1"/>
    <s v="-"/>
    <x v="164"/>
    <x v="12"/>
    <s v="31"/>
    <s v="301"/>
    <s v="322"/>
    <s v="2014 "/>
    <s v="5400_125"/>
    <s v="Employee Benefits Health Insurance"/>
    <n v="0"/>
    <n v="3156"/>
    <n v="3156"/>
    <n v="0"/>
    <n v="2630"/>
    <n v="526"/>
    <n v="0"/>
    <x v="164"/>
    <x v="40"/>
  </r>
  <r>
    <x v="1"/>
    <s v="-"/>
    <x v="164"/>
    <x v="12"/>
    <s v="31"/>
    <s v="301"/>
    <s v="322"/>
    <s v="2014 "/>
    <s v="5400_130"/>
    <s v="Employee Benefits Dental Insurance"/>
    <n v="0"/>
    <n v="215"/>
    <n v="215"/>
    <n v="0"/>
    <n v="179.2"/>
    <n v="35.799999999999997"/>
    <n v="0"/>
    <x v="164"/>
    <x v="40"/>
  </r>
  <r>
    <x v="1"/>
    <s v="-"/>
    <x v="164"/>
    <x v="12"/>
    <s v="31"/>
    <s v="301"/>
    <s v="322"/>
    <s v="2014 "/>
    <s v="5400_135"/>
    <s v="Employee Benefits Life Insurance"/>
    <n v="0"/>
    <n v="47"/>
    <n v="47"/>
    <n v="0"/>
    <n v="39.200000000000003"/>
    <n v="7.8"/>
    <n v="0"/>
    <x v="164"/>
    <x v="40"/>
  </r>
  <r>
    <x v="1"/>
    <s v="-"/>
    <x v="164"/>
    <x v="12"/>
    <s v="31"/>
    <s v="301"/>
    <s v="322"/>
    <s v="2014 "/>
    <s v="5400_145"/>
    <s v="Employee Benefits Employee Parking"/>
    <n v="0"/>
    <n v="212"/>
    <n v="212"/>
    <n v="0"/>
    <n v="172"/>
    <n v="40"/>
    <n v="0"/>
    <x v="164"/>
    <x v="40"/>
  </r>
  <r>
    <x v="1"/>
    <s v="-"/>
    <x v="164"/>
    <x v="12"/>
    <s v="31"/>
    <s v="301"/>
    <s v="322"/>
    <s v="2014 "/>
    <s v="6400_125"/>
    <s v="Utilities Telecommunications"/>
    <n v="0"/>
    <n v="245"/>
    <n v="245"/>
    <n v="0"/>
    <n v="162.13"/>
    <n v="82.87"/>
    <n v="0"/>
    <x v="164"/>
    <x v="40"/>
  </r>
  <r>
    <x v="1"/>
    <s v="-"/>
    <x v="164"/>
    <x v="12"/>
    <s v="31"/>
    <s v="301"/>
    <s v="322"/>
    <s v="2014 "/>
    <s v="6700_110"/>
    <s v="Travel &amp; Training Travel Expense"/>
    <n v="0"/>
    <n v="0"/>
    <n v="0"/>
    <n v="0"/>
    <n v="0"/>
    <n v="0"/>
    <n v="0"/>
    <x v="164"/>
    <x v="40"/>
  </r>
  <r>
    <x v="1"/>
    <s v="-"/>
    <x v="164"/>
    <x v="12"/>
    <s v="31"/>
    <s v="301"/>
    <s v="322"/>
    <s v="2014 "/>
    <n v="7702"/>
    <s v="Program Delivery - Other"/>
    <n v="0"/>
    <n v="472"/>
    <n v="472"/>
    <n v="0"/>
    <n v="0"/>
    <n v="472"/>
    <n v="0"/>
    <x v="164"/>
    <x v="40"/>
  </r>
  <r>
    <x v="1"/>
    <s v="-"/>
    <x v="165"/>
    <x v="12"/>
    <s v="31"/>
    <s v="301"/>
    <s v="322"/>
    <s v="2016 "/>
    <s v="5000_100"/>
    <s v="Salaries and Wages Regular, Full Time"/>
    <n v="25150"/>
    <n v="-25150"/>
    <n v="0"/>
    <n v="0"/>
    <n v="0"/>
    <n v="0"/>
    <n v="0"/>
    <x v="165"/>
    <x v="40"/>
  </r>
  <r>
    <x v="1"/>
    <s v="-"/>
    <x v="165"/>
    <x v="12"/>
    <s v="31"/>
    <s v="301"/>
    <s v="322"/>
    <s v="2016 "/>
    <s v="5200_115"/>
    <s v="Other Personal Service Other Compensation"/>
    <n v="172"/>
    <n v="-172"/>
    <n v="0"/>
    <n v="0"/>
    <n v="0"/>
    <n v="0"/>
    <n v="0"/>
    <x v="165"/>
    <x v="40"/>
  </r>
  <r>
    <x v="1"/>
    <s v="-"/>
    <x v="165"/>
    <x v="12"/>
    <s v="31"/>
    <s v="301"/>
    <s v="322"/>
    <s v="2016 "/>
    <s v="5400_100"/>
    <s v="Employee Benefits FICA"/>
    <n v="1957"/>
    <n v="-1957"/>
    <n v="0"/>
    <n v="0"/>
    <n v="0"/>
    <n v="0"/>
    <n v="0"/>
    <x v="165"/>
    <x v="40"/>
  </r>
  <r>
    <x v="1"/>
    <s v="-"/>
    <x v="165"/>
    <x v="12"/>
    <s v="31"/>
    <s v="301"/>
    <s v="322"/>
    <s v="2016 "/>
    <s v="5400_115"/>
    <s v="Employee Benefits Retirement B"/>
    <n v="2952"/>
    <n v="-2952"/>
    <n v="0"/>
    <n v="0"/>
    <n v="0"/>
    <n v="0"/>
    <n v="0"/>
    <x v="165"/>
    <x v="40"/>
  </r>
  <r>
    <x v="1"/>
    <s v="-"/>
    <x v="165"/>
    <x v="12"/>
    <s v="31"/>
    <s v="301"/>
    <s v="322"/>
    <s v="2016 "/>
    <s v="5400_120"/>
    <s v="Employee Benefits Workers Compensation"/>
    <n v="410"/>
    <n v="-410"/>
    <n v="0"/>
    <n v="0"/>
    <n v="0"/>
    <n v="0"/>
    <n v="0"/>
    <x v="165"/>
    <x v="40"/>
  </r>
  <r>
    <x v="1"/>
    <s v="-"/>
    <x v="165"/>
    <x v="12"/>
    <s v="31"/>
    <s v="301"/>
    <s v="322"/>
    <s v="2016 "/>
    <s v="5400_125"/>
    <s v="Employee Benefits Health Insurance"/>
    <n v="3156"/>
    <n v="-3156"/>
    <n v="0"/>
    <n v="0"/>
    <n v="0"/>
    <n v="0"/>
    <n v="0"/>
    <x v="165"/>
    <x v="40"/>
  </r>
  <r>
    <x v="1"/>
    <s v="-"/>
    <x v="165"/>
    <x v="12"/>
    <s v="31"/>
    <s v="301"/>
    <s v="322"/>
    <s v="2016 "/>
    <s v="5400_130"/>
    <s v="Employee Benefits Dental Insurance"/>
    <n v="215"/>
    <n v="-215"/>
    <n v="0"/>
    <n v="0"/>
    <n v="0"/>
    <n v="0"/>
    <n v="0"/>
    <x v="165"/>
    <x v="40"/>
  </r>
  <r>
    <x v="1"/>
    <s v="-"/>
    <x v="165"/>
    <x v="12"/>
    <s v="31"/>
    <s v="301"/>
    <s v="322"/>
    <s v="2016 "/>
    <s v="5400_135"/>
    <s v="Employee Benefits Life Insurance"/>
    <n v="47"/>
    <n v="-47"/>
    <n v="0"/>
    <n v="0"/>
    <n v="0"/>
    <n v="0"/>
    <n v="0"/>
    <x v="165"/>
    <x v="40"/>
  </r>
  <r>
    <x v="1"/>
    <s v="-"/>
    <x v="165"/>
    <x v="12"/>
    <s v="31"/>
    <s v="301"/>
    <s v="322"/>
    <s v="2016 "/>
    <s v="5400_145"/>
    <s v="Employee Benefits Employee Parking"/>
    <n v="206"/>
    <n v="-206"/>
    <n v="0"/>
    <n v="0"/>
    <n v="0"/>
    <n v="0"/>
    <n v="0"/>
    <x v="165"/>
    <x v="40"/>
  </r>
  <r>
    <x v="1"/>
    <s v="-"/>
    <x v="165"/>
    <x v="12"/>
    <s v="31"/>
    <s v="301"/>
    <s v="322"/>
    <s v="2016 "/>
    <n v="6203"/>
    <s v="Dues/Subscriptions"/>
    <n v="250"/>
    <n v="-250"/>
    <n v="0"/>
    <n v="0"/>
    <n v="0"/>
    <n v="0"/>
    <n v="0"/>
    <x v="165"/>
    <x v="40"/>
  </r>
  <r>
    <x v="1"/>
    <s v="-"/>
    <x v="165"/>
    <x v="12"/>
    <s v="31"/>
    <s v="301"/>
    <s v="322"/>
    <s v="2016 "/>
    <n v="6290"/>
    <s v="Programs"/>
    <n v="758"/>
    <n v="-758"/>
    <n v="0"/>
    <n v="0"/>
    <n v="0"/>
    <n v="0"/>
    <n v="0"/>
    <x v="165"/>
    <x v="40"/>
  </r>
  <r>
    <x v="1"/>
    <s v="-"/>
    <x v="165"/>
    <x v="12"/>
    <s v="31"/>
    <s v="301"/>
    <s v="322"/>
    <s v="2016 "/>
    <s v="6400_125"/>
    <s v="Utilities Telecommunications"/>
    <n v="250"/>
    <n v="-250"/>
    <n v="0"/>
    <n v="0"/>
    <n v="0"/>
    <n v="0"/>
    <n v="0"/>
    <x v="165"/>
    <x v="40"/>
  </r>
  <r>
    <x v="1"/>
    <s v="-"/>
    <x v="165"/>
    <x v="12"/>
    <s v="31"/>
    <s v="301"/>
    <s v="322"/>
    <s v="2016 "/>
    <s v="6700_115"/>
    <s v="Travel &amp; Training Mileage"/>
    <n v="100"/>
    <n v="-100"/>
    <n v="0"/>
    <n v="0"/>
    <n v="0"/>
    <n v="0"/>
    <n v="0"/>
    <x v="165"/>
    <x v="40"/>
  </r>
  <r>
    <x v="1"/>
    <s v="-"/>
    <x v="166"/>
    <x v="12"/>
    <s v="31"/>
    <s v="301"/>
    <s v="322"/>
    <s v="2018 "/>
    <n v="7702"/>
    <s v="Program Delivery - Other"/>
    <n v="0"/>
    <n v="25000"/>
    <n v="25000"/>
    <n v="0"/>
    <n v="2500"/>
    <n v="22500"/>
    <n v="2500"/>
    <x v="166"/>
    <x v="40"/>
  </r>
  <r>
    <x v="1"/>
    <s v="-"/>
    <x v="167"/>
    <x v="12"/>
    <s v="31"/>
    <s v="301"/>
    <s v="323"/>
    <s v="2015 "/>
    <s v="5000_100"/>
    <s v="Salaries and Wages Regular, Full Time"/>
    <n v="0"/>
    <n v="0"/>
    <n v="0"/>
    <n v="0"/>
    <n v="0"/>
    <n v="0"/>
    <n v="0"/>
    <x v="167"/>
    <x v="40"/>
  </r>
  <r>
    <x v="1"/>
    <s v="-"/>
    <x v="167"/>
    <x v="12"/>
    <s v="31"/>
    <s v="301"/>
    <s v="323"/>
    <s v="2015 "/>
    <n v="7702"/>
    <s v="Program Delivery - Other"/>
    <n v="0"/>
    <n v="89683"/>
    <n v="89683"/>
    <n v="0"/>
    <n v="0"/>
    <n v="89683"/>
    <n v="0"/>
    <x v="167"/>
    <x v="40"/>
  </r>
  <r>
    <x v="1"/>
    <s v="-"/>
    <x v="168"/>
    <x v="12"/>
    <s v="31"/>
    <s v="301"/>
    <s v="323"/>
    <s v="2016 "/>
    <s v="5000_100"/>
    <s v="Salaries and Wages Regular, Full Time"/>
    <n v="22711"/>
    <n v="-20803"/>
    <n v="1908"/>
    <n v="0"/>
    <n v="4770.24"/>
    <n v="-2862.24"/>
    <n v="0"/>
    <x v="168"/>
    <x v="40"/>
  </r>
  <r>
    <x v="1"/>
    <s v="-"/>
    <x v="168"/>
    <x v="12"/>
    <s v="31"/>
    <s v="301"/>
    <s v="323"/>
    <s v="2016 "/>
    <s v="5000_115"/>
    <s v="Salaries and Wages Seasonal/Temporary"/>
    <n v="0"/>
    <n v="0"/>
    <n v="0"/>
    <n v="0"/>
    <n v="0"/>
    <n v="0"/>
    <n v="0"/>
    <x v="168"/>
    <x v="40"/>
  </r>
  <r>
    <x v="1"/>
    <s v="-"/>
    <x v="168"/>
    <x v="12"/>
    <s v="31"/>
    <s v="301"/>
    <s v="323"/>
    <s v="2016 "/>
    <s v="5200_115"/>
    <s v="Other Personal Service Other Compensation"/>
    <n v="152"/>
    <n v="-152"/>
    <n v="0"/>
    <n v="0"/>
    <n v="0"/>
    <n v="0"/>
    <n v="0"/>
    <x v="168"/>
    <x v="40"/>
  </r>
  <r>
    <x v="1"/>
    <s v="-"/>
    <x v="168"/>
    <x v="12"/>
    <s v="31"/>
    <s v="301"/>
    <s v="323"/>
    <s v="2016 "/>
    <s v="5400_100"/>
    <s v="Employee Benefits FICA"/>
    <n v="1767"/>
    <n v="-1372"/>
    <n v="395"/>
    <n v="0"/>
    <n v="394.57"/>
    <n v="0.43"/>
    <n v="0"/>
    <x v="168"/>
    <x v="40"/>
  </r>
  <r>
    <x v="1"/>
    <s v="-"/>
    <x v="168"/>
    <x v="12"/>
    <s v="31"/>
    <s v="301"/>
    <s v="323"/>
    <s v="2016 "/>
    <s v="5400_115"/>
    <s v="Employee Benefits Retirement B"/>
    <n v="2666"/>
    <n v="-2099"/>
    <n v="567"/>
    <n v="0"/>
    <n v="567.32000000000005"/>
    <n v="-0.32"/>
    <n v="0"/>
    <x v="168"/>
    <x v="40"/>
  </r>
  <r>
    <x v="1"/>
    <s v="-"/>
    <x v="168"/>
    <x v="12"/>
    <s v="31"/>
    <s v="301"/>
    <s v="323"/>
    <s v="2016 "/>
    <s v="5400_120"/>
    <s v="Employee Benefits Workers Compensation"/>
    <n v="370"/>
    <n v="-216"/>
    <n v="154"/>
    <n v="0"/>
    <n v="154.15"/>
    <n v="-0.15"/>
    <n v="0"/>
    <x v="168"/>
    <x v="40"/>
  </r>
  <r>
    <x v="1"/>
    <s v="-"/>
    <x v="168"/>
    <x v="12"/>
    <s v="31"/>
    <s v="301"/>
    <s v="323"/>
    <s v="2016 "/>
    <s v="5400_125"/>
    <s v="Employee Benefits Health Insurance"/>
    <n v="2789"/>
    <n v="-1626"/>
    <n v="1163"/>
    <n v="0"/>
    <n v="1162.0999999999999"/>
    <n v="0.9"/>
    <n v="0"/>
    <x v="168"/>
    <x v="40"/>
  </r>
  <r>
    <x v="1"/>
    <s v="-"/>
    <x v="168"/>
    <x v="12"/>
    <s v="31"/>
    <s v="301"/>
    <s v="323"/>
    <s v="2016 "/>
    <s v="5400_130"/>
    <s v="Employee Benefits Dental Insurance"/>
    <n v="190"/>
    <n v="-111"/>
    <n v="79"/>
    <n v="0"/>
    <n v="79.150000000000006"/>
    <n v="-0.15"/>
    <n v="0"/>
    <x v="168"/>
    <x v="40"/>
  </r>
  <r>
    <x v="1"/>
    <s v="-"/>
    <x v="168"/>
    <x v="12"/>
    <s v="31"/>
    <s v="301"/>
    <s v="323"/>
    <s v="2016 "/>
    <s v="5400_135"/>
    <s v="Employee Benefits Life Insurance"/>
    <n v="42"/>
    <n v="-24"/>
    <n v="18"/>
    <n v="0"/>
    <n v="17.5"/>
    <n v="0.5"/>
    <n v="0"/>
    <x v="168"/>
    <x v="40"/>
  </r>
  <r>
    <x v="1"/>
    <s v="-"/>
    <x v="168"/>
    <x v="12"/>
    <s v="31"/>
    <s v="301"/>
    <s v="323"/>
    <s v="2016 "/>
    <s v="5400_145"/>
    <s v="Employee Benefits Employee Parking"/>
    <n v="182"/>
    <n v="-106"/>
    <n v="76"/>
    <n v="0"/>
    <n v="76"/>
    <n v="0"/>
    <n v="0"/>
    <x v="168"/>
    <x v="40"/>
  </r>
  <r>
    <x v="1"/>
    <s v="-"/>
    <x v="168"/>
    <x v="12"/>
    <s v="31"/>
    <s v="301"/>
    <s v="323"/>
    <s v="2016 "/>
    <n v="6203"/>
    <s v="Dues/Subscriptions"/>
    <n v="250"/>
    <n v="-250"/>
    <n v="0"/>
    <n v="0"/>
    <n v="0"/>
    <n v="0"/>
    <n v="0"/>
    <x v="168"/>
    <x v="40"/>
  </r>
  <r>
    <x v="1"/>
    <s v="-"/>
    <x v="168"/>
    <x v="12"/>
    <s v="31"/>
    <s v="301"/>
    <s v="323"/>
    <s v="2016 "/>
    <n v="6290"/>
    <s v="Programs"/>
    <n v="685"/>
    <n v="-685"/>
    <n v="0"/>
    <n v="0"/>
    <n v="0"/>
    <n v="0"/>
    <n v="0"/>
    <x v="168"/>
    <x v="40"/>
  </r>
  <r>
    <x v="1"/>
    <s v="-"/>
    <x v="168"/>
    <x v="12"/>
    <s v="31"/>
    <s v="301"/>
    <s v="323"/>
    <s v="2016 "/>
    <s v="6400_125"/>
    <s v="Utilities Telecommunications"/>
    <n v="150"/>
    <n v="-78"/>
    <n v="72"/>
    <n v="0"/>
    <n v="72.16"/>
    <n v="-0.16"/>
    <n v="0"/>
    <x v="168"/>
    <x v="40"/>
  </r>
  <r>
    <x v="1"/>
    <s v="-"/>
    <x v="168"/>
    <x v="12"/>
    <s v="31"/>
    <s v="301"/>
    <s v="323"/>
    <s v="2016 "/>
    <s v="6700_115"/>
    <s v="Travel &amp; Training Mileage"/>
    <n v="100"/>
    <n v="-100"/>
    <n v="0"/>
    <n v="0"/>
    <n v="0"/>
    <n v="0"/>
    <n v="0"/>
    <x v="168"/>
    <x v="40"/>
  </r>
  <r>
    <x v="1"/>
    <s v="-"/>
    <x v="168"/>
    <x v="12"/>
    <s v="31"/>
    <s v="301"/>
    <s v="323"/>
    <s v="2016 "/>
    <n v="7702"/>
    <s v="Program Delivery - Other"/>
    <n v="0"/>
    <n v="2862"/>
    <n v="2862"/>
    <n v="0"/>
    <n v="0"/>
    <n v="2862"/>
    <n v="0"/>
    <x v="168"/>
    <x v="40"/>
  </r>
  <r>
    <x v="1"/>
    <s v="-"/>
    <x v="169"/>
    <x v="12"/>
    <s v="31"/>
    <s v="301"/>
    <s v="323"/>
    <s v="2018 "/>
    <s v="5000_100"/>
    <s v="Salaries and Wages Regular, Full Time"/>
    <n v="0"/>
    <n v="27225"/>
    <n v="27225"/>
    <n v="0"/>
    <n v="8721.9"/>
    <n v="18503.099999999999"/>
    <n v="1279.51"/>
    <x v="169"/>
    <x v="40"/>
  </r>
  <r>
    <x v="1"/>
    <s v="-"/>
    <x v="169"/>
    <x v="12"/>
    <s v="31"/>
    <s v="301"/>
    <s v="323"/>
    <s v="2018 "/>
    <s v="5200_115"/>
    <s v="Other Personal Service Other Compensation"/>
    <n v="0"/>
    <n v="40"/>
    <n v="40"/>
    <n v="0"/>
    <n v="65"/>
    <n v="-25"/>
    <n v="0"/>
    <x v="169"/>
    <x v="40"/>
  </r>
  <r>
    <x v="1"/>
    <s v="-"/>
    <x v="169"/>
    <x v="12"/>
    <s v="31"/>
    <s v="301"/>
    <s v="323"/>
    <s v="2018 "/>
    <s v="5400_100"/>
    <s v="Employee Benefits FICA"/>
    <n v="0"/>
    <n v="2257"/>
    <n v="2257"/>
    <n v="0"/>
    <n v="588.17999999999995"/>
    <n v="1668.82"/>
    <n v="93.21"/>
    <x v="169"/>
    <x v="40"/>
  </r>
  <r>
    <x v="1"/>
    <s v="-"/>
    <x v="169"/>
    <x v="12"/>
    <s v="31"/>
    <s v="301"/>
    <s v="323"/>
    <s v="2018 "/>
    <s v="5400_115"/>
    <s v="Employee Benefits Retirement B"/>
    <n v="0"/>
    <n v="2970"/>
    <n v="2970"/>
    <n v="0"/>
    <n v="895.25"/>
    <n v="2074.75"/>
    <n v="141.91999999999999"/>
    <x v="169"/>
    <x v="40"/>
  </r>
  <r>
    <x v="1"/>
    <s v="-"/>
    <x v="169"/>
    <x v="12"/>
    <s v="31"/>
    <s v="301"/>
    <s v="323"/>
    <s v="2018 "/>
    <s v="5400_120"/>
    <s v="Employee Benefits Workers Compensation"/>
    <n v="0"/>
    <n v="216"/>
    <n v="216"/>
    <n v="0"/>
    <n v="154.15"/>
    <n v="61.85"/>
    <n v="0"/>
    <x v="169"/>
    <x v="40"/>
  </r>
  <r>
    <x v="1"/>
    <s v="-"/>
    <x v="169"/>
    <x v="12"/>
    <s v="31"/>
    <s v="301"/>
    <s v="323"/>
    <s v="2018 "/>
    <s v="5400_125"/>
    <s v="Employee Benefits Health Insurance"/>
    <n v="0"/>
    <n v="1630"/>
    <n v="1630"/>
    <n v="0"/>
    <n v="1162.0999999999999"/>
    <n v="467.9"/>
    <n v="0"/>
    <x v="169"/>
    <x v="40"/>
  </r>
  <r>
    <x v="1"/>
    <s v="-"/>
    <x v="169"/>
    <x v="12"/>
    <s v="31"/>
    <s v="301"/>
    <s v="323"/>
    <s v="2018 "/>
    <s v="5400_130"/>
    <s v="Employee Benefits Dental Insurance"/>
    <n v="0"/>
    <n v="112"/>
    <n v="112"/>
    <n v="0"/>
    <n v="79.150000000000006"/>
    <n v="32.85"/>
    <n v="0"/>
    <x v="169"/>
    <x v="40"/>
  </r>
  <r>
    <x v="1"/>
    <s v="-"/>
    <x v="169"/>
    <x v="12"/>
    <s v="31"/>
    <s v="301"/>
    <s v="323"/>
    <s v="2018 "/>
    <s v="5400_135"/>
    <s v="Employee Benefits Life Insurance"/>
    <n v="0"/>
    <n v="25"/>
    <n v="25"/>
    <n v="0"/>
    <n v="17.5"/>
    <n v="7.5"/>
    <n v="0"/>
    <x v="169"/>
    <x v="40"/>
  </r>
  <r>
    <x v="1"/>
    <s v="-"/>
    <x v="169"/>
    <x v="12"/>
    <s v="31"/>
    <s v="301"/>
    <s v="323"/>
    <s v="2018 "/>
    <s v="5400_145"/>
    <s v="Employee Benefits Employee Parking"/>
    <n v="0"/>
    <n v="107"/>
    <n v="107"/>
    <n v="0"/>
    <n v="76"/>
    <n v="31"/>
    <n v="0"/>
    <x v="169"/>
    <x v="40"/>
  </r>
  <r>
    <x v="1"/>
    <s v="-"/>
    <x v="169"/>
    <x v="12"/>
    <s v="31"/>
    <s v="301"/>
    <s v="323"/>
    <s v="2018 "/>
    <n v="6203"/>
    <s v="Dues/Subscriptions"/>
    <n v="0"/>
    <n v="8"/>
    <n v="8"/>
    <n v="0"/>
    <n v="0"/>
    <n v="8"/>
    <n v="0"/>
    <x v="169"/>
    <x v="40"/>
  </r>
  <r>
    <x v="1"/>
    <s v="-"/>
    <x v="169"/>
    <x v="12"/>
    <s v="31"/>
    <s v="301"/>
    <s v="323"/>
    <s v="2018 "/>
    <s v="6400_125"/>
    <s v="Utilities Telecommunications"/>
    <n v="0"/>
    <n v="100"/>
    <n v="100"/>
    <n v="0"/>
    <n v="52.24"/>
    <n v="47.76"/>
    <n v="0"/>
    <x v="169"/>
    <x v="40"/>
  </r>
  <r>
    <x v="1"/>
    <s v="-"/>
    <x v="169"/>
    <x v="12"/>
    <s v="31"/>
    <s v="301"/>
    <s v="323"/>
    <s v="2018 "/>
    <s v="6400_127"/>
    <s v="Utilities Cellular Communications"/>
    <n v="0"/>
    <n v="0"/>
    <n v="0"/>
    <n v="0"/>
    <n v="20.72"/>
    <n v="-20.72"/>
    <n v="0"/>
    <x v="169"/>
    <x v="40"/>
  </r>
  <r>
    <x v="1"/>
    <s v="-"/>
    <x v="169"/>
    <x v="12"/>
    <s v="31"/>
    <s v="301"/>
    <s v="323"/>
    <s v="2018 "/>
    <n v="7702"/>
    <s v="Program Delivery - Other"/>
    <n v="0"/>
    <n v="20310"/>
    <n v="20310"/>
    <n v="0"/>
    <n v="740"/>
    <n v="19570"/>
    <n v="0"/>
    <x v="169"/>
    <x v="40"/>
  </r>
  <r>
    <x v="1"/>
    <s v="-"/>
    <x v="170"/>
    <x v="12"/>
    <s v="31"/>
    <s v="301"/>
    <s v="324"/>
    <s v="2011 "/>
    <s v="5000_100"/>
    <s v="Salaries and Wages Regular, Full Time"/>
    <n v="0"/>
    <n v="0"/>
    <n v="0"/>
    <n v="0"/>
    <n v="0"/>
    <n v="0"/>
    <n v="0"/>
    <x v="170"/>
    <x v="40"/>
  </r>
  <r>
    <x v="1"/>
    <s v="-"/>
    <x v="170"/>
    <x v="12"/>
    <s v="31"/>
    <s v="301"/>
    <s v="324"/>
    <s v="2011 "/>
    <s v="5000_115"/>
    <s v="Salaries and Wages Seasonal/Temporary"/>
    <n v="0"/>
    <n v="0"/>
    <n v="0"/>
    <n v="0"/>
    <n v="0"/>
    <n v="0"/>
    <n v="0"/>
    <x v="170"/>
    <x v="40"/>
  </r>
  <r>
    <x v="1"/>
    <s v="-"/>
    <x v="170"/>
    <x v="12"/>
    <s v="31"/>
    <s v="301"/>
    <s v="324"/>
    <s v="2011 "/>
    <s v="5400_100"/>
    <s v="Employee Benefits FICA"/>
    <n v="0"/>
    <n v="0"/>
    <n v="0"/>
    <n v="0"/>
    <n v="0"/>
    <n v="0"/>
    <n v="0"/>
    <x v="170"/>
    <x v="40"/>
  </r>
  <r>
    <x v="1"/>
    <s v="-"/>
    <x v="170"/>
    <x v="12"/>
    <s v="31"/>
    <s v="301"/>
    <s v="324"/>
    <s v="2011 "/>
    <s v="5400_115"/>
    <s v="Employee Benefits Retirement B"/>
    <n v="0"/>
    <n v="0"/>
    <n v="0"/>
    <n v="0"/>
    <n v="0"/>
    <n v="0"/>
    <n v="0"/>
    <x v="170"/>
    <x v="40"/>
  </r>
  <r>
    <x v="1"/>
    <s v="-"/>
    <x v="170"/>
    <x v="12"/>
    <s v="31"/>
    <s v="301"/>
    <s v="324"/>
    <s v="2011 "/>
    <s v="5400_120"/>
    <s v="Employee Benefits Workers Compensation"/>
    <n v="0"/>
    <n v="0"/>
    <n v="0"/>
    <n v="0"/>
    <n v="0"/>
    <n v="0"/>
    <n v="0"/>
    <x v="170"/>
    <x v="40"/>
  </r>
  <r>
    <x v="1"/>
    <s v="-"/>
    <x v="170"/>
    <x v="12"/>
    <s v="31"/>
    <s v="301"/>
    <s v="324"/>
    <s v="2011 "/>
    <s v="5400_125"/>
    <s v="Employee Benefits Health Insurance"/>
    <n v="0"/>
    <n v="0"/>
    <n v="0"/>
    <n v="0"/>
    <n v="0"/>
    <n v="0"/>
    <n v="0"/>
    <x v="170"/>
    <x v="40"/>
  </r>
  <r>
    <x v="1"/>
    <s v="-"/>
    <x v="170"/>
    <x v="12"/>
    <s v="31"/>
    <s v="301"/>
    <s v="324"/>
    <s v="2011 "/>
    <s v="5400_130"/>
    <s v="Employee Benefits Dental Insurance"/>
    <n v="0"/>
    <n v="0"/>
    <n v="0"/>
    <n v="0"/>
    <n v="0"/>
    <n v="0"/>
    <n v="0"/>
    <x v="170"/>
    <x v="40"/>
  </r>
  <r>
    <x v="1"/>
    <s v="-"/>
    <x v="170"/>
    <x v="12"/>
    <s v="31"/>
    <s v="301"/>
    <s v="324"/>
    <s v="2011 "/>
    <s v="5400_135"/>
    <s v="Employee Benefits Life Insurance"/>
    <n v="0"/>
    <n v="0"/>
    <n v="0"/>
    <n v="0"/>
    <n v="0"/>
    <n v="0"/>
    <n v="0"/>
    <x v="170"/>
    <x v="40"/>
  </r>
  <r>
    <x v="1"/>
    <s v="-"/>
    <x v="170"/>
    <x v="12"/>
    <s v="31"/>
    <s v="301"/>
    <s v="324"/>
    <s v="2011 "/>
    <s v="6400_125"/>
    <s v="Utilities Telecommunications"/>
    <n v="0"/>
    <n v="0"/>
    <n v="0"/>
    <n v="0"/>
    <n v="0"/>
    <n v="0"/>
    <n v="0"/>
    <x v="170"/>
    <x v="40"/>
  </r>
  <r>
    <x v="1"/>
    <s v="-"/>
    <x v="170"/>
    <x v="12"/>
    <s v="31"/>
    <s v="301"/>
    <s v="324"/>
    <s v="2011 "/>
    <n v="7303"/>
    <s v="Regulatory and Bank Fees"/>
    <n v="0"/>
    <n v="0"/>
    <n v="0"/>
    <n v="0"/>
    <n v="0"/>
    <n v="0"/>
    <n v="0"/>
    <x v="170"/>
    <x v="40"/>
  </r>
  <r>
    <x v="1"/>
    <s v="-"/>
    <x v="170"/>
    <x v="12"/>
    <s v="31"/>
    <s v="301"/>
    <s v="324"/>
    <s v="2011 "/>
    <n v="7702"/>
    <s v="Program Delivery - Other"/>
    <n v="0"/>
    <n v="0"/>
    <n v="0"/>
    <n v="0"/>
    <n v="0"/>
    <n v="0"/>
    <n v="0"/>
    <x v="170"/>
    <x v="40"/>
  </r>
  <r>
    <x v="1"/>
    <s v="-"/>
    <x v="171"/>
    <x v="12"/>
    <s v="31"/>
    <s v="301"/>
    <s v="324"/>
    <s v="2012 "/>
    <s v="5000_100"/>
    <s v="Salaries and Wages Regular, Full Time"/>
    <n v="0"/>
    <n v="10470"/>
    <n v="10470"/>
    <n v="0"/>
    <n v="9502.7999999999993"/>
    <n v="967.2"/>
    <n v="0"/>
    <x v="171"/>
    <x v="40"/>
  </r>
  <r>
    <x v="1"/>
    <s v="-"/>
    <x v="171"/>
    <x v="12"/>
    <s v="31"/>
    <s v="301"/>
    <s v="324"/>
    <s v="2012 "/>
    <s v="5000_115"/>
    <s v="Salaries and Wages Seasonal/Temporary"/>
    <n v="0"/>
    <n v="0"/>
    <n v="0"/>
    <n v="0"/>
    <n v="0"/>
    <n v="0"/>
    <n v="0"/>
    <x v="171"/>
    <x v="40"/>
  </r>
  <r>
    <x v="1"/>
    <s v="-"/>
    <x v="171"/>
    <x v="12"/>
    <s v="31"/>
    <s v="301"/>
    <s v="324"/>
    <s v="2012 "/>
    <s v="5200_115"/>
    <s v="Other Personal Service Other Compensation"/>
    <n v="0"/>
    <n v="96"/>
    <n v="96"/>
    <n v="0"/>
    <n v="58"/>
    <n v="38"/>
    <n v="0"/>
    <x v="171"/>
    <x v="40"/>
  </r>
  <r>
    <x v="1"/>
    <s v="-"/>
    <x v="171"/>
    <x v="12"/>
    <s v="31"/>
    <s v="301"/>
    <s v="324"/>
    <s v="2012 "/>
    <s v="5200_130"/>
    <s v="Other Personal Service Allowance Taxable"/>
    <n v="0"/>
    <n v="78"/>
    <n v="78"/>
    <n v="0"/>
    <n v="36.909999999999997"/>
    <n v="41.09"/>
    <n v="0"/>
    <x v="171"/>
    <x v="40"/>
  </r>
  <r>
    <x v="1"/>
    <s v="-"/>
    <x v="171"/>
    <x v="12"/>
    <s v="31"/>
    <s v="301"/>
    <s v="324"/>
    <s v="2012 "/>
    <s v="5400_100"/>
    <s v="Employee Benefits FICA"/>
    <n v="0"/>
    <n v="800"/>
    <n v="800"/>
    <n v="0"/>
    <n v="793.67"/>
    <n v="6.33"/>
    <n v="0"/>
    <x v="171"/>
    <x v="40"/>
  </r>
  <r>
    <x v="1"/>
    <s v="-"/>
    <x v="171"/>
    <x v="12"/>
    <s v="31"/>
    <s v="301"/>
    <s v="324"/>
    <s v="2012 "/>
    <s v="5400_115"/>
    <s v="Employee Benefits Retirement B"/>
    <n v="0"/>
    <n v="1140"/>
    <n v="1140"/>
    <n v="0"/>
    <n v="1145.93"/>
    <n v="-5.93"/>
    <n v="0"/>
    <x v="171"/>
    <x v="40"/>
  </r>
  <r>
    <x v="1"/>
    <s v="-"/>
    <x v="171"/>
    <x v="12"/>
    <s v="31"/>
    <s v="301"/>
    <s v="324"/>
    <s v="2012 "/>
    <s v="5400_120"/>
    <s v="Employee Benefits Workers Compensation"/>
    <n v="0"/>
    <n v="535"/>
    <n v="535"/>
    <n v="0"/>
    <n v="312.06"/>
    <n v="222.94"/>
    <n v="0"/>
    <x v="171"/>
    <x v="40"/>
  </r>
  <r>
    <x v="1"/>
    <s v="-"/>
    <x v="171"/>
    <x v="12"/>
    <s v="31"/>
    <s v="301"/>
    <s v="324"/>
    <s v="2012 "/>
    <s v="5400_125"/>
    <s v="Employee Benefits Health Insurance"/>
    <n v="0"/>
    <n v="3670"/>
    <n v="3670"/>
    <n v="0"/>
    <n v="2140.81"/>
    <n v="1529.19"/>
    <n v="0"/>
    <x v="171"/>
    <x v="40"/>
  </r>
  <r>
    <x v="1"/>
    <s v="-"/>
    <x v="171"/>
    <x v="12"/>
    <s v="31"/>
    <s v="301"/>
    <s v="324"/>
    <s v="2012 "/>
    <s v="5400_130"/>
    <s v="Employee Benefits Dental Insurance"/>
    <n v="0"/>
    <n v="290"/>
    <n v="290"/>
    <n v="0"/>
    <n v="169.19"/>
    <n v="120.81"/>
    <n v="0"/>
    <x v="171"/>
    <x v="40"/>
  </r>
  <r>
    <x v="1"/>
    <s v="-"/>
    <x v="171"/>
    <x v="12"/>
    <s v="31"/>
    <s v="301"/>
    <s v="324"/>
    <s v="2012 "/>
    <s v="5400_135"/>
    <s v="Employee Benefits Life Insurance"/>
    <n v="0"/>
    <n v="64"/>
    <n v="64"/>
    <n v="0"/>
    <n v="37.31"/>
    <n v="26.69"/>
    <n v="0"/>
    <x v="171"/>
    <x v="40"/>
  </r>
  <r>
    <x v="1"/>
    <s v="-"/>
    <x v="171"/>
    <x v="12"/>
    <s v="31"/>
    <s v="301"/>
    <s v="324"/>
    <s v="2012 "/>
    <s v="5400_145"/>
    <s v="Employee Benefits Employee Parking"/>
    <n v="0"/>
    <n v="240"/>
    <n v="240"/>
    <n v="0"/>
    <n v="143.19999999999999"/>
    <n v="96.8"/>
    <n v="0"/>
    <x v="171"/>
    <x v="40"/>
  </r>
  <r>
    <x v="1"/>
    <s v="-"/>
    <x v="171"/>
    <x v="12"/>
    <s v="31"/>
    <s v="301"/>
    <s v="324"/>
    <s v="2012 "/>
    <s v="6400_125"/>
    <s v="Utilities Telecommunications"/>
    <n v="0"/>
    <n v="1160"/>
    <n v="1160"/>
    <n v="0"/>
    <n v="392.5"/>
    <n v="767.5"/>
    <n v="0"/>
    <x v="171"/>
    <x v="40"/>
  </r>
  <r>
    <x v="1"/>
    <s v="-"/>
    <x v="171"/>
    <x v="12"/>
    <s v="31"/>
    <s v="301"/>
    <s v="324"/>
    <s v="2012 "/>
    <n v="7303"/>
    <s v="Regulatory and Bank Fees"/>
    <n v="0"/>
    <n v="79"/>
    <n v="79"/>
    <n v="0"/>
    <n v="41.33"/>
    <n v="37.67"/>
    <n v="0"/>
    <x v="171"/>
    <x v="40"/>
  </r>
  <r>
    <x v="1"/>
    <s v="-"/>
    <x v="171"/>
    <x v="12"/>
    <s v="31"/>
    <s v="301"/>
    <s v="324"/>
    <s v="2012 "/>
    <n v="7702"/>
    <s v="Program Delivery - Other"/>
    <n v="0"/>
    <n v="3305"/>
    <n v="3305"/>
    <n v="0"/>
    <n v="7153.21"/>
    <n v="-3848.21"/>
    <n v="0"/>
    <x v="171"/>
    <x v="40"/>
  </r>
  <r>
    <x v="1"/>
    <s v="-"/>
    <x v="172"/>
    <x v="12"/>
    <s v="31"/>
    <s v="301"/>
    <s v="324"/>
    <s v="2013 "/>
    <s v="5000_100"/>
    <s v="Salaries and Wages Regular, Full Time"/>
    <n v="0"/>
    <n v="19225"/>
    <n v="19225"/>
    <n v="0"/>
    <n v="8144.8"/>
    <n v="11080.2"/>
    <n v="1644.97"/>
    <x v="172"/>
    <x v="40"/>
  </r>
  <r>
    <x v="1"/>
    <s v="-"/>
    <x v="172"/>
    <x v="12"/>
    <s v="31"/>
    <s v="301"/>
    <s v="324"/>
    <s v="2013 "/>
    <s v="5200_115"/>
    <s v="Other Personal Service Other Compensation"/>
    <n v="0"/>
    <n v="38"/>
    <n v="38"/>
    <n v="0"/>
    <n v="0"/>
    <n v="38"/>
    <n v="0"/>
    <x v="172"/>
    <x v="40"/>
  </r>
  <r>
    <x v="1"/>
    <s v="-"/>
    <x v="172"/>
    <x v="12"/>
    <s v="31"/>
    <s v="301"/>
    <s v="324"/>
    <s v="2013 "/>
    <s v="5200_130"/>
    <s v="Other Personal Service Allowance Taxable"/>
    <n v="0"/>
    <n v="38"/>
    <n v="38"/>
    <n v="0"/>
    <n v="27.68"/>
    <n v="10.32"/>
    <n v="0"/>
    <x v="172"/>
    <x v="40"/>
  </r>
  <r>
    <x v="1"/>
    <s v="-"/>
    <x v="172"/>
    <x v="12"/>
    <s v="31"/>
    <s v="301"/>
    <s v="324"/>
    <s v="2013 "/>
    <s v="5400_100"/>
    <s v="Employee Benefits FICA"/>
    <n v="0"/>
    <n v="1471"/>
    <n v="1471"/>
    <n v="0"/>
    <n v="500.61"/>
    <n v="970.39"/>
    <n v="121.04"/>
    <x v="172"/>
    <x v="40"/>
  </r>
  <r>
    <x v="1"/>
    <s v="-"/>
    <x v="172"/>
    <x v="12"/>
    <s v="31"/>
    <s v="301"/>
    <s v="324"/>
    <s v="2013 "/>
    <s v="5400_115"/>
    <s v="Employee Benefits Retirement B"/>
    <n v="0"/>
    <n v="2048"/>
    <n v="2048"/>
    <n v="0"/>
    <n v="754.86"/>
    <n v="1293.1400000000001"/>
    <n v="182.43"/>
    <x v="172"/>
    <x v="40"/>
  </r>
  <r>
    <x v="1"/>
    <s v="-"/>
    <x v="172"/>
    <x v="12"/>
    <s v="31"/>
    <s v="301"/>
    <s v="324"/>
    <s v="2013 "/>
    <s v="5400_120"/>
    <s v="Employee Benefits Workers Compensation"/>
    <n v="0"/>
    <n v="223"/>
    <n v="223"/>
    <n v="0"/>
    <n v="133.74"/>
    <n v="89.26"/>
    <n v="0"/>
    <x v="172"/>
    <x v="40"/>
  </r>
  <r>
    <x v="1"/>
    <s v="-"/>
    <x v="172"/>
    <x v="12"/>
    <s v="31"/>
    <s v="301"/>
    <s v="324"/>
    <s v="2013 "/>
    <s v="5400_125"/>
    <s v="Employee Benefits Health Insurance"/>
    <n v="0"/>
    <n v="1530"/>
    <n v="1530"/>
    <n v="0"/>
    <n v="917.49"/>
    <n v="612.51"/>
    <n v="0"/>
    <x v="172"/>
    <x v="40"/>
  </r>
  <r>
    <x v="1"/>
    <s v="-"/>
    <x v="172"/>
    <x v="12"/>
    <s v="31"/>
    <s v="301"/>
    <s v="324"/>
    <s v="2013 "/>
    <s v="5400_130"/>
    <s v="Employee Benefits Dental Insurance"/>
    <n v="0"/>
    <n v="121"/>
    <n v="121"/>
    <n v="0"/>
    <n v="72.510000000000005"/>
    <n v="48.49"/>
    <n v="0"/>
    <x v="172"/>
    <x v="40"/>
  </r>
  <r>
    <x v="1"/>
    <s v="-"/>
    <x v="172"/>
    <x v="12"/>
    <s v="31"/>
    <s v="301"/>
    <s v="324"/>
    <s v="2013 "/>
    <s v="5400_135"/>
    <s v="Employee Benefits Life Insurance"/>
    <n v="0"/>
    <n v="27"/>
    <n v="27"/>
    <n v="0"/>
    <n v="15.99"/>
    <n v="11.01"/>
    <n v="0"/>
    <x v="172"/>
    <x v="40"/>
  </r>
  <r>
    <x v="1"/>
    <s v="-"/>
    <x v="172"/>
    <x v="12"/>
    <s v="31"/>
    <s v="301"/>
    <s v="324"/>
    <s v="2013 "/>
    <s v="5400_145"/>
    <s v="Employee Benefits Employee Parking"/>
    <n v="0"/>
    <n v="103"/>
    <n v="103"/>
    <n v="0"/>
    <n v="69.599999999999994"/>
    <n v="33.4"/>
    <n v="0"/>
    <x v="172"/>
    <x v="40"/>
  </r>
  <r>
    <x v="1"/>
    <s v="-"/>
    <x v="172"/>
    <x v="12"/>
    <s v="31"/>
    <s v="301"/>
    <s v="324"/>
    <s v="2013 "/>
    <s v="6400_127"/>
    <s v="Utilities Cellular Communications"/>
    <n v="0"/>
    <n v="155"/>
    <n v="155"/>
    <n v="0"/>
    <n v="87.92"/>
    <n v="67.08"/>
    <n v="0"/>
    <x v="172"/>
    <x v="40"/>
  </r>
  <r>
    <x v="1"/>
    <s v="-"/>
    <x v="172"/>
    <x v="12"/>
    <s v="31"/>
    <s v="301"/>
    <s v="324"/>
    <s v="2013 "/>
    <n v="7303"/>
    <s v="Regulatory and Bank Fees"/>
    <n v="0"/>
    <n v="30"/>
    <n v="30"/>
    <n v="0"/>
    <n v="16.8"/>
    <n v="13.2"/>
    <n v="0"/>
    <x v="172"/>
    <x v="40"/>
  </r>
  <r>
    <x v="1"/>
    <s v="-"/>
    <x v="172"/>
    <x v="12"/>
    <s v="31"/>
    <s v="301"/>
    <s v="324"/>
    <s v="2013 "/>
    <n v="7702"/>
    <s v="Program Delivery - Other"/>
    <n v="0"/>
    <n v="23650"/>
    <n v="23650"/>
    <n v="0"/>
    <n v="6862.68"/>
    <n v="16787.32"/>
    <n v="300"/>
    <x v="172"/>
    <x v="40"/>
  </r>
  <r>
    <x v="1"/>
    <s v="-"/>
    <x v="188"/>
    <x v="12"/>
    <s v="31"/>
    <s v="301"/>
    <s v="324"/>
    <s v="2015 "/>
    <n v="7303"/>
    <s v="Regulatory and Bank Fees"/>
    <n v="0"/>
    <n v="0"/>
    <n v="0"/>
    <n v="0"/>
    <n v="0"/>
    <n v="0"/>
    <n v="0"/>
    <x v="188"/>
    <x v="40"/>
  </r>
  <r>
    <x v="1"/>
    <s v="-"/>
    <x v="173"/>
    <x v="12"/>
    <s v="31"/>
    <s v="301"/>
    <s v="324"/>
    <s v="2016 "/>
    <s v="5000_100"/>
    <s v="Salaries and Wages Regular, Full Time"/>
    <n v="32801"/>
    <n v="-32801"/>
    <n v="0"/>
    <n v="0"/>
    <n v="0"/>
    <n v="0"/>
    <n v="0"/>
    <x v="173"/>
    <x v="40"/>
  </r>
  <r>
    <x v="1"/>
    <s v="-"/>
    <x v="173"/>
    <x v="12"/>
    <s v="31"/>
    <s v="301"/>
    <s v="324"/>
    <s v="2016 "/>
    <s v="5200_115"/>
    <s v="Other Personal Service Other Compensation"/>
    <n v="232"/>
    <n v="-232"/>
    <n v="0"/>
    <n v="0"/>
    <n v="0"/>
    <n v="0"/>
    <n v="0"/>
    <x v="173"/>
    <x v="40"/>
  </r>
  <r>
    <x v="1"/>
    <s v="-"/>
    <x v="173"/>
    <x v="12"/>
    <s v="31"/>
    <s v="301"/>
    <s v="324"/>
    <s v="2016 "/>
    <s v="5400_100"/>
    <s v="Employee Benefits FICA"/>
    <n v="2553"/>
    <n v="-2553"/>
    <n v="0"/>
    <n v="0"/>
    <n v="0"/>
    <n v="0"/>
    <n v="0"/>
    <x v="173"/>
    <x v="40"/>
  </r>
  <r>
    <x v="1"/>
    <s v="-"/>
    <x v="173"/>
    <x v="12"/>
    <s v="31"/>
    <s v="301"/>
    <s v="324"/>
    <s v="2016 "/>
    <s v="5400_115"/>
    <s v="Employee Benefits Retirement B"/>
    <n v="3851"/>
    <n v="-3851"/>
    <n v="0"/>
    <n v="0"/>
    <n v="0"/>
    <n v="0"/>
    <n v="0"/>
    <x v="173"/>
    <x v="40"/>
  </r>
  <r>
    <x v="1"/>
    <s v="-"/>
    <x v="173"/>
    <x v="12"/>
    <s v="31"/>
    <s v="301"/>
    <s v="324"/>
    <s v="2016 "/>
    <s v="5400_120"/>
    <s v="Employee Benefits Workers Compensation"/>
    <n v="535"/>
    <n v="-535"/>
    <n v="0"/>
    <n v="0"/>
    <n v="0"/>
    <n v="0"/>
    <n v="0"/>
    <x v="173"/>
    <x v="40"/>
  </r>
  <r>
    <x v="1"/>
    <s v="-"/>
    <x v="173"/>
    <x v="12"/>
    <s v="31"/>
    <s v="301"/>
    <s v="324"/>
    <s v="2016 "/>
    <s v="5400_125"/>
    <s v="Employee Benefits Health Insurance"/>
    <n v="3670"/>
    <n v="-3670"/>
    <n v="0"/>
    <n v="0"/>
    <n v="0"/>
    <n v="0"/>
    <n v="0"/>
    <x v="173"/>
    <x v="40"/>
  </r>
  <r>
    <x v="1"/>
    <s v="-"/>
    <x v="173"/>
    <x v="12"/>
    <s v="31"/>
    <s v="301"/>
    <s v="324"/>
    <s v="2016 "/>
    <s v="5400_130"/>
    <s v="Employee Benefits Dental Insurance"/>
    <n v="290"/>
    <n v="-290"/>
    <n v="0"/>
    <n v="0"/>
    <n v="0"/>
    <n v="0"/>
    <n v="0"/>
    <x v="173"/>
    <x v="40"/>
  </r>
  <r>
    <x v="1"/>
    <s v="-"/>
    <x v="173"/>
    <x v="12"/>
    <s v="31"/>
    <s v="301"/>
    <s v="324"/>
    <s v="2016 "/>
    <s v="5400_135"/>
    <s v="Employee Benefits Life Insurance"/>
    <n v="64"/>
    <n v="-64"/>
    <n v="0"/>
    <n v="0"/>
    <n v="0"/>
    <n v="0"/>
    <n v="0"/>
    <x v="173"/>
    <x v="40"/>
  </r>
  <r>
    <x v="1"/>
    <s v="-"/>
    <x v="173"/>
    <x v="12"/>
    <s v="31"/>
    <s v="301"/>
    <s v="324"/>
    <s v="2016 "/>
    <s v="5400_145"/>
    <s v="Employee Benefits Employee Parking"/>
    <n v="278"/>
    <n v="-278"/>
    <n v="0"/>
    <n v="0"/>
    <n v="0"/>
    <n v="0"/>
    <n v="0"/>
    <x v="173"/>
    <x v="40"/>
  </r>
  <r>
    <x v="1"/>
    <s v="-"/>
    <x v="173"/>
    <x v="12"/>
    <s v="31"/>
    <s v="301"/>
    <s v="324"/>
    <s v="2016 "/>
    <n v="6290"/>
    <s v="Programs"/>
    <n v="990"/>
    <n v="-990"/>
    <n v="0"/>
    <n v="0"/>
    <n v="0"/>
    <n v="0"/>
    <n v="0"/>
    <x v="173"/>
    <x v="40"/>
  </r>
  <r>
    <x v="1"/>
    <s v="-"/>
    <x v="173"/>
    <x v="12"/>
    <s v="31"/>
    <s v="301"/>
    <s v="324"/>
    <s v="2016 "/>
    <s v="6400_125"/>
    <s v="Utilities Telecommunications"/>
    <n v="410"/>
    <n v="-410"/>
    <n v="0"/>
    <n v="0"/>
    <n v="0"/>
    <n v="0"/>
    <n v="0"/>
    <x v="173"/>
    <x v="40"/>
  </r>
  <r>
    <x v="1"/>
    <s v="-"/>
    <x v="174"/>
    <x v="12"/>
    <s v="31"/>
    <s v="301"/>
    <s v="324"/>
    <s v="2018 "/>
    <s v="5000_100"/>
    <s v="Salaries and Wages Regular, Full Time"/>
    <n v="0"/>
    <n v="8242"/>
    <n v="8242"/>
    <n v="0"/>
    <n v="0"/>
    <n v="8242"/>
    <n v="0"/>
    <x v="174"/>
    <x v="40"/>
  </r>
  <r>
    <x v="1"/>
    <s v="-"/>
    <x v="174"/>
    <x v="12"/>
    <s v="31"/>
    <s v="301"/>
    <s v="324"/>
    <s v="2018 "/>
    <n v="7702"/>
    <s v="Program Delivery - Other"/>
    <n v="0"/>
    <n v="41758"/>
    <n v="41758"/>
    <n v="0"/>
    <n v="0"/>
    <n v="41758"/>
    <n v="0"/>
    <x v="174"/>
    <x v="40"/>
  </r>
  <r>
    <x v="1"/>
    <s v="-"/>
    <x v="175"/>
    <x v="12"/>
    <s v="31"/>
    <s v="301"/>
    <s v="325"/>
    <s v="2014 "/>
    <s v="5000_100"/>
    <s v="Salaries and Wages Regular, Full Time"/>
    <n v="0"/>
    <n v="10560"/>
    <n v="10560"/>
    <n v="0"/>
    <n v="3908.92"/>
    <n v="6651.08"/>
    <n v="520.1"/>
    <x v="175"/>
    <x v="40"/>
  </r>
  <r>
    <x v="1"/>
    <s v="-"/>
    <x v="175"/>
    <x v="12"/>
    <s v="31"/>
    <s v="301"/>
    <s v="325"/>
    <s v="2014 "/>
    <s v="5200_115"/>
    <s v="Other Personal Service Other Compensation"/>
    <n v="0"/>
    <n v="62"/>
    <n v="62"/>
    <n v="0"/>
    <n v="5"/>
    <n v="57"/>
    <n v="0"/>
    <x v="175"/>
    <x v="40"/>
  </r>
  <r>
    <x v="1"/>
    <s v="-"/>
    <x v="175"/>
    <x v="12"/>
    <s v="31"/>
    <s v="301"/>
    <s v="325"/>
    <s v="2014 "/>
    <s v="5400_100"/>
    <s v="Employee Benefits FICA"/>
    <n v="0"/>
    <n v="808"/>
    <n v="808"/>
    <n v="0"/>
    <n v="291.98"/>
    <n v="516.02"/>
    <n v="38.409999999999997"/>
    <x v="175"/>
    <x v="40"/>
  </r>
  <r>
    <x v="1"/>
    <s v="-"/>
    <x v="175"/>
    <x v="12"/>
    <s v="31"/>
    <s v="301"/>
    <s v="325"/>
    <s v="2014 "/>
    <s v="5400_115"/>
    <s v="Employee Benefits Retirement B"/>
    <n v="0"/>
    <n v="1008"/>
    <n v="1008"/>
    <n v="0"/>
    <n v="408.01"/>
    <n v="599.99"/>
    <n v="57.68"/>
    <x v="175"/>
    <x v="40"/>
  </r>
  <r>
    <x v="1"/>
    <s v="-"/>
    <x v="175"/>
    <x v="12"/>
    <s v="31"/>
    <s v="301"/>
    <s v="325"/>
    <s v="2014 "/>
    <s v="5400_120"/>
    <s v="Employee Benefits Workers Compensation"/>
    <n v="0"/>
    <n v="54"/>
    <n v="54"/>
    <n v="0"/>
    <n v="45"/>
    <n v="9"/>
    <n v="0"/>
    <x v="175"/>
    <x v="40"/>
  </r>
  <r>
    <x v="1"/>
    <s v="-"/>
    <x v="175"/>
    <x v="12"/>
    <s v="31"/>
    <s v="301"/>
    <s v="325"/>
    <s v="2014 "/>
    <s v="5400_125"/>
    <s v="Employee Benefits Health Insurance"/>
    <n v="0"/>
    <n v="698"/>
    <n v="698"/>
    <n v="0"/>
    <n v="581.70000000000005"/>
    <n v="116.3"/>
    <n v="0"/>
    <x v="175"/>
    <x v="40"/>
  </r>
  <r>
    <x v="1"/>
    <s v="-"/>
    <x v="175"/>
    <x v="12"/>
    <s v="31"/>
    <s v="301"/>
    <s v="325"/>
    <s v="2014 "/>
    <s v="5400_130"/>
    <s v="Employee Benefits Dental Insurance"/>
    <n v="0"/>
    <n v="35"/>
    <n v="35"/>
    <n v="0"/>
    <n v="29.2"/>
    <n v="5.8"/>
    <n v="0"/>
    <x v="175"/>
    <x v="40"/>
  </r>
  <r>
    <x v="1"/>
    <s v="-"/>
    <x v="175"/>
    <x v="12"/>
    <s v="31"/>
    <s v="301"/>
    <s v="325"/>
    <s v="2014 "/>
    <s v="5400_135"/>
    <s v="Employee Benefits Life Insurance"/>
    <n v="0"/>
    <n v="6"/>
    <n v="6"/>
    <n v="0"/>
    <n v="5"/>
    <n v="1"/>
    <n v="0"/>
    <x v="175"/>
    <x v="40"/>
  </r>
  <r>
    <x v="1"/>
    <s v="-"/>
    <x v="175"/>
    <x v="12"/>
    <s v="31"/>
    <s v="301"/>
    <s v="325"/>
    <s v="2014 "/>
    <s v="5400_145"/>
    <s v="Employee Benefits Employee Parking"/>
    <n v="0"/>
    <n v="74"/>
    <n v="74"/>
    <n v="0"/>
    <n v="20"/>
    <n v="54"/>
    <n v="0"/>
    <x v="175"/>
    <x v="40"/>
  </r>
  <r>
    <x v="1"/>
    <s v="-"/>
    <x v="175"/>
    <x v="12"/>
    <s v="31"/>
    <s v="301"/>
    <s v="325"/>
    <s v="2014 "/>
    <n v="6203"/>
    <s v="Dues/Subscriptions"/>
    <n v="0"/>
    <n v="212"/>
    <n v="212"/>
    <n v="0"/>
    <n v="0"/>
    <n v="212"/>
    <n v="0"/>
    <x v="175"/>
    <x v="40"/>
  </r>
  <r>
    <x v="1"/>
    <s v="-"/>
    <x v="175"/>
    <x v="12"/>
    <s v="31"/>
    <s v="301"/>
    <s v="325"/>
    <s v="2014 "/>
    <s v="6400_125"/>
    <s v="Utilities Telecommunications"/>
    <n v="0"/>
    <n v="23"/>
    <n v="23"/>
    <n v="0"/>
    <n v="18.149999999999999"/>
    <n v="4.8499999999999996"/>
    <n v="0"/>
    <x v="175"/>
    <x v="40"/>
  </r>
  <r>
    <x v="1"/>
    <s v="-"/>
    <x v="176"/>
    <x v="12"/>
    <s v="31"/>
    <s v="301"/>
    <s v="325"/>
    <s v="2016 "/>
    <s v="5000_100"/>
    <s v="Salaries and Wages Regular, Full Time"/>
    <n v="3542"/>
    <n v="-3542"/>
    <n v="0"/>
    <n v="0"/>
    <n v="0"/>
    <n v="0"/>
    <n v="0"/>
    <x v="176"/>
    <x v="40"/>
  </r>
  <r>
    <x v="1"/>
    <s v="-"/>
    <x v="176"/>
    <x v="12"/>
    <s v="31"/>
    <s v="301"/>
    <s v="325"/>
    <s v="2016 "/>
    <s v="5200_115"/>
    <s v="Other Personal Service Other Compensation"/>
    <n v="20"/>
    <n v="-20"/>
    <n v="0"/>
    <n v="0"/>
    <n v="0"/>
    <n v="0"/>
    <n v="0"/>
    <x v="176"/>
    <x v="40"/>
  </r>
  <r>
    <x v="1"/>
    <s v="-"/>
    <x v="176"/>
    <x v="12"/>
    <s v="31"/>
    <s v="301"/>
    <s v="325"/>
    <s v="2016 "/>
    <s v="5400_100"/>
    <s v="Employee Benefits FICA"/>
    <n v="276"/>
    <n v="-276"/>
    <n v="0"/>
    <n v="0"/>
    <n v="0"/>
    <n v="0"/>
    <n v="0"/>
    <x v="176"/>
    <x v="40"/>
  </r>
  <r>
    <x v="1"/>
    <s v="-"/>
    <x v="176"/>
    <x v="12"/>
    <s v="31"/>
    <s v="301"/>
    <s v="325"/>
    <s v="2016 "/>
    <s v="5400_115"/>
    <s v="Employee Benefits Retirement B"/>
    <n v="416"/>
    <n v="-416"/>
    <n v="0"/>
    <n v="0"/>
    <n v="0"/>
    <n v="0"/>
    <n v="0"/>
    <x v="176"/>
    <x v="40"/>
  </r>
  <r>
    <x v="1"/>
    <s v="-"/>
    <x v="176"/>
    <x v="12"/>
    <s v="31"/>
    <s v="301"/>
    <s v="325"/>
    <s v="2016 "/>
    <s v="5400_120"/>
    <s v="Employee Benefits Workers Compensation"/>
    <n v="54"/>
    <n v="-54"/>
    <n v="0"/>
    <n v="0"/>
    <n v="0"/>
    <n v="0"/>
    <n v="0"/>
    <x v="176"/>
    <x v="40"/>
  </r>
  <r>
    <x v="1"/>
    <s v="-"/>
    <x v="176"/>
    <x v="12"/>
    <s v="31"/>
    <s v="301"/>
    <s v="325"/>
    <s v="2016 "/>
    <s v="5400_125"/>
    <s v="Employee Benefits Health Insurance"/>
    <n v="698"/>
    <n v="-698"/>
    <n v="0"/>
    <n v="0"/>
    <n v="0"/>
    <n v="0"/>
    <n v="0"/>
    <x v="176"/>
    <x v="40"/>
  </r>
  <r>
    <x v="1"/>
    <s v="-"/>
    <x v="176"/>
    <x v="12"/>
    <s v="31"/>
    <s v="301"/>
    <s v="325"/>
    <s v="2016 "/>
    <s v="5400_130"/>
    <s v="Employee Benefits Dental Insurance"/>
    <n v="35"/>
    <n v="-35"/>
    <n v="0"/>
    <n v="0"/>
    <n v="0"/>
    <n v="0"/>
    <n v="0"/>
    <x v="176"/>
    <x v="40"/>
  </r>
  <r>
    <x v="1"/>
    <s v="-"/>
    <x v="176"/>
    <x v="12"/>
    <s v="31"/>
    <s v="301"/>
    <s v="325"/>
    <s v="2016 "/>
    <s v="5400_135"/>
    <s v="Employee Benefits Life Insurance"/>
    <n v="6"/>
    <n v="-6"/>
    <n v="0"/>
    <n v="0"/>
    <n v="0"/>
    <n v="0"/>
    <n v="0"/>
    <x v="176"/>
    <x v="40"/>
  </r>
  <r>
    <x v="1"/>
    <s v="-"/>
    <x v="176"/>
    <x v="12"/>
    <s v="31"/>
    <s v="301"/>
    <s v="325"/>
    <s v="2016 "/>
    <s v="5400_145"/>
    <s v="Employee Benefits Employee Parking"/>
    <n v="24"/>
    <n v="-24"/>
    <n v="0"/>
    <n v="0"/>
    <n v="0"/>
    <n v="0"/>
    <n v="0"/>
    <x v="176"/>
    <x v="40"/>
  </r>
  <r>
    <x v="1"/>
    <s v="-"/>
    <x v="176"/>
    <x v="12"/>
    <s v="31"/>
    <s v="301"/>
    <s v="325"/>
    <s v="2016 "/>
    <n v="6203"/>
    <s v="Dues/Subscriptions"/>
    <n v="250"/>
    <n v="-250"/>
    <n v="0"/>
    <n v="0"/>
    <n v="0"/>
    <n v="0"/>
    <n v="0"/>
    <x v="176"/>
    <x v="40"/>
  </r>
  <r>
    <x v="1"/>
    <s v="-"/>
    <x v="176"/>
    <x v="12"/>
    <s v="31"/>
    <s v="301"/>
    <s v="325"/>
    <s v="2016 "/>
    <n v="6290"/>
    <s v="Programs"/>
    <n v="97"/>
    <n v="-97"/>
    <n v="0"/>
    <n v="0"/>
    <n v="0"/>
    <n v="0"/>
    <n v="0"/>
    <x v="176"/>
    <x v="40"/>
  </r>
  <r>
    <x v="1"/>
    <s v="-"/>
    <x v="176"/>
    <x v="12"/>
    <s v="31"/>
    <s v="301"/>
    <s v="325"/>
    <s v="2016 "/>
    <s v="6400_125"/>
    <s v="Utilities Telecommunications"/>
    <n v="200"/>
    <n v="-200"/>
    <n v="0"/>
    <n v="0"/>
    <n v="0"/>
    <n v="0"/>
    <n v="0"/>
    <x v="176"/>
    <x v="40"/>
  </r>
  <r>
    <x v="1"/>
    <s v="-"/>
    <x v="176"/>
    <x v="12"/>
    <s v="31"/>
    <s v="301"/>
    <s v="325"/>
    <s v="2016 "/>
    <s v="6700_115"/>
    <s v="Travel &amp; Training Mileage"/>
    <n v="100"/>
    <n v="-100"/>
    <n v="0"/>
    <n v="0"/>
    <n v="0"/>
    <n v="0"/>
    <n v="0"/>
    <x v="176"/>
    <x v="40"/>
  </r>
  <r>
    <x v="1"/>
    <s v="-"/>
    <x v="177"/>
    <x v="12"/>
    <s v="31"/>
    <s v="305"/>
    <s v="315"/>
    <s v=""/>
    <s v="5000_100"/>
    <s v="Salaries and Wages Regular, Full Time"/>
    <n v="47582"/>
    <n v="471"/>
    <n v="48053"/>
    <n v="0"/>
    <n v="25440.77"/>
    <n v="22612.23"/>
    <n v="2102.9299999999998"/>
    <x v="177"/>
    <x v="40"/>
  </r>
  <r>
    <x v="1"/>
    <s v="-"/>
    <x v="177"/>
    <x v="12"/>
    <s v="31"/>
    <s v="305"/>
    <s v="315"/>
    <s v=""/>
    <s v="5200_115"/>
    <s v="Other Personal Service Other Compensation"/>
    <n v="298"/>
    <n v="0"/>
    <n v="298"/>
    <n v="0"/>
    <n v="90.5"/>
    <n v="207.5"/>
    <n v="0"/>
    <x v="177"/>
    <x v="40"/>
  </r>
  <r>
    <x v="1"/>
    <s v="-"/>
    <x v="177"/>
    <x v="12"/>
    <s v="31"/>
    <s v="305"/>
    <s v="315"/>
    <s v=""/>
    <s v="5200_130"/>
    <s v="Other Personal Service Allowance Taxable"/>
    <n v="0"/>
    <n v="0"/>
    <n v="0"/>
    <n v="0"/>
    <n v="355.34"/>
    <n v="-355.34"/>
    <n v="0"/>
    <x v="177"/>
    <x v="40"/>
  </r>
  <r>
    <x v="1"/>
    <s v="-"/>
    <x v="177"/>
    <x v="12"/>
    <s v="31"/>
    <s v="305"/>
    <s v="315"/>
    <s v=""/>
    <s v="5400_100"/>
    <s v="Employee Benefits FICA"/>
    <n v="3688"/>
    <n v="37"/>
    <n v="3725"/>
    <n v="0"/>
    <n v="1890.41"/>
    <n v="1834.59"/>
    <n v="157.27000000000001"/>
    <x v="177"/>
    <x v="40"/>
  </r>
  <r>
    <x v="1"/>
    <s v="-"/>
    <x v="177"/>
    <x v="12"/>
    <s v="31"/>
    <s v="305"/>
    <s v="315"/>
    <s v=""/>
    <s v="5400_115"/>
    <s v="Employee Benefits Retirement B"/>
    <n v="5585"/>
    <n v="0"/>
    <n v="5585"/>
    <n v="0"/>
    <n v="2730.95"/>
    <n v="2854.05"/>
    <n v="233.21"/>
    <x v="177"/>
    <x v="40"/>
  </r>
  <r>
    <x v="1"/>
    <s v="-"/>
    <x v="177"/>
    <x v="12"/>
    <s v="31"/>
    <s v="305"/>
    <s v="315"/>
    <s v=""/>
    <s v="5400_120"/>
    <s v="Employee Benefits Workers Compensation"/>
    <n v="383"/>
    <n v="0"/>
    <n v="383"/>
    <n v="0"/>
    <n v="244.25"/>
    <n v="138.75"/>
    <n v="0"/>
    <x v="177"/>
    <x v="40"/>
  </r>
  <r>
    <x v="1"/>
    <s v="-"/>
    <x v="177"/>
    <x v="12"/>
    <s v="31"/>
    <s v="305"/>
    <s v="315"/>
    <s v=""/>
    <s v="5400_125"/>
    <s v="Employee Benefits Health Insurance"/>
    <n v="4253"/>
    <n v="0"/>
    <n v="4253"/>
    <n v="0"/>
    <n v="3544.2"/>
    <n v="708.8"/>
    <n v="0"/>
    <x v="177"/>
    <x v="40"/>
  </r>
  <r>
    <x v="1"/>
    <s v="-"/>
    <x v="177"/>
    <x v="12"/>
    <s v="31"/>
    <s v="305"/>
    <s v="315"/>
    <s v=""/>
    <s v="5400_130"/>
    <s v="Employee Benefits Dental Insurance"/>
    <n v="434"/>
    <n v="0"/>
    <n v="434"/>
    <n v="0"/>
    <n v="361.7"/>
    <n v="72.3"/>
    <n v="0"/>
    <x v="177"/>
    <x v="40"/>
  </r>
  <r>
    <x v="1"/>
    <s v="-"/>
    <x v="177"/>
    <x v="12"/>
    <s v="31"/>
    <s v="305"/>
    <s v="315"/>
    <s v=""/>
    <s v="5400_135"/>
    <s v="Employee Benefits Life Insurance"/>
    <n v="82"/>
    <n v="0"/>
    <n v="82"/>
    <n v="0"/>
    <n v="68.3"/>
    <n v="13.7"/>
    <n v="0"/>
    <x v="177"/>
    <x v="40"/>
  </r>
  <r>
    <x v="1"/>
    <s v="-"/>
    <x v="177"/>
    <x v="12"/>
    <s v="31"/>
    <s v="305"/>
    <s v="315"/>
    <s v=""/>
    <s v="5400_145"/>
    <s v="Employee Benefits Employee Parking"/>
    <n v="182"/>
    <n v="0"/>
    <n v="182"/>
    <n v="0"/>
    <n v="133.80000000000001"/>
    <n v="48.2"/>
    <n v="0"/>
    <x v="177"/>
    <x v="40"/>
  </r>
  <r>
    <x v="1"/>
    <s v="-"/>
    <x v="177"/>
    <x v="12"/>
    <s v="31"/>
    <s v="305"/>
    <s v="315"/>
    <s v=""/>
    <n v="6000"/>
    <s v="Office Supplies"/>
    <n v="1600"/>
    <n v="0"/>
    <n v="1600"/>
    <n v="0"/>
    <n v="0"/>
    <n v="1600"/>
    <n v="0"/>
    <x v="177"/>
    <x v="40"/>
  </r>
  <r>
    <x v="1"/>
    <s v="-"/>
    <x v="177"/>
    <x v="12"/>
    <s v="31"/>
    <s v="305"/>
    <s v="315"/>
    <s v=""/>
    <n v="6202"/>
    <s v="Printing/Copying/Paper Mgt"/>
    <n v="300"/>
    <n v="0"/>
    <n v="300"/>
    <n v="0"/>
    <n v="0"/>
    <n v="300"/>
    <n v="0"/>
    <x v="177"/>
    <x v="40"/>
  </r>
  <r>
    <x v="1"/>
    <s v="-"/>
    <x v="177"/>
    <x v="12"/>
    <s v="31"/>
    <s v="305"/>
    <s v="315"/>
    <s v=""/>
    <n v="6203"/>
    <s v="Dues/Subscriptions"/>
    <n v="300"/>
    <n v="0"/>
    <n v="300"/>
    <n v="0"/>
    <n v="150"/>
    <n v="150"/>
    <n v="0"/>
    <x v="177"/>
    <x v="40"/>
  </r>
  <r>
    <x v="1"/>
    <s v="-"/>
    <x v="177"/>
    <x v="12"/>
    <s v="31"/>
    <s v="305"/>
    <s v="315"/>
    <s v=""/>
    <n v="6290"/>
    <s v="Programs"/>
    <n v="557"/>
    <n v="-508"/>
    <n v="49"/>
    <n v="0"/>
    <n v="0"/>
    <n v="49"/>
    <n v="0"/>
    <x v="177"/>
    <x v="40"/>
  </r>
  <r>
    <x v="1"/>
    <s v="-"/>
    <x v="177"/>
    <x v="12"/>
    <s v="31"/>
    <s v="305"/>
    <s v="315"/>
    <s v=""/>
    <n v="6350"/>
    <s v="Legal Notice &amp; Advertising"/>
    <n v="250"/>
    <n v="0"/>
    <n v="250"/>
    <n v="0"/>
    <n v="0"/>
    <n v="250"/>
    <n v="0"/>
    <x v="177"/>
    <x v="40"/>
  </r>
  <r>
    <x v="1"/>
    <s v="-"/>
    <x v="177"/>
    <x v="12"/>
    <s v="31"/>
    <s v="305"/>
    <s v="315"/>
    <s v=""/>
    <s v="6400_125"/>
    <s v="Utilities Telecommunications"/>
    <n v="250"/>
    <n v="0"/>
    <n v="250"/>
    <n v="0"/>
    <n v="274.52999999999997"/>
    <n v="-24.53"/>
    <n v="0"/>
    <x v="177"/>
    <x v="40"/>
  </r>
  <r>
    <x v="1"/>
    <s v="-"/>
    <x v="177"/>
    <x v="12"/>
    <s v="31"/>
    <s v="305"/>
    <s v="315"/>
    <s v=""/>
    <s v="6700_100"/>
    <s v="Travel &amp; Training Education"/>
    <n v="8464"/>
    <n v="0"/>
    <n v="8464"/>
    <n v="0"/>
    <n v="0"/>
    <n v="8464"/>
    <n v="0"/>
    <x v="177"/>
    <x v="40"/>
  </r>
  <r>
    <x v="1"/>
    <s v="-"/>
    <x v="177"/>
    <x v="12"/>
    <s v="31"/>
    <s v="305"/>
    <s v="315"/>
    <s v=""/>
    <s v="6700_110"/>
    <s v="Travel &amp; Training Travel Expense"/>
    <n v="3000"/>
    <n v="0"/>
    <n v="3000"/>
    <n v="0"/>
    <n v="105"/>
    <n v="2895"/>
    <n v="0"/>
    <x v="177"/>
    <x v="40"/>
  </r>
  <r>
    <x v="1"/>
    <s v="-"/>
    <x v="177"/>
    <x v="12"/>
    <s v="31"/>
    <s v="305"/>
    <s v="315"/>
    <s v=""/>
    <s v="6700_115"/>
    <s v="Travel &amp; Training Mileage"/>
    <n v="1000"/>
    <n v="0"/>
    <n v="1000"/>
    <n v="0"/>
    <n v="0"/>
    <n v="1000"/>
    <n v="0"/>
    <x v="177"/>
    <x v="40"/>
  </r>
  <r>
    <x v="1"/>
    <s v="-"/>
    <x v="177"/>
    <x v="12"/>
    <s v="31"/>
    <s v="305"/>
    <s v="315"/>
    <s v=""/>
    <n v="7710"/>
    <s v="Project Subsidies"/>
    <n v="441051"/>
    <n v="0"/>
    <n v="441051"/>
    <n v="31696.95"/>
    <n v="410472.24"/>
    <n v="-1118.19"/>
    <n v="157540.76999999999"/>
    <x v="177"/>
    <x v="40"/>
  </r>
  <r>
    <x v="1"/>
    <s v="-"/>
    <x v="177"/>
    <x v="12"/>
    <s v="31"/>
    <s v="305"/>
    <s v="315"/>
    <s v=""/>
    <n v="7712"/>
    <s v="Capacity Grants"/>
    <n v="20029"/>
    <n v="0"/>
    <n v="20029"/>
    <n v="0"/>
    <n v="20029.75"/>
    <n v="-0.75"/>
    <n v="0"/>
    <x v="177"/>
    <x v="40"/>
  </r>
  <r>
    <x v="1"/>
    <s v="-"/>
    <x v="177"/>
    <x v="12"/>
    <s v="31"/>
    <s v="305"/>
    <s v="315"/>
    <s v=""/>
    <n v="8015"/>
    <s v="Indirect Fees"/>
    <n v="382"/>
    <n v="0"/>
    <n v="382"/>
    <n v="0"/>
    <n v="0"/>
    <n v="382"/>
    <n v="0"/>
    <x v="177"/>
    <x v="40"/>
  </r>
  <r>
    <x v="1"/>
    <s v="-"/>
    <x v="178"/>
    <x v="12"/>
    <s v="31"/>
    <s v="305"/>
    <s v="316"/>
    <s v=""/>
    <s v="5000_100"/>
    <s v="Salaries and Wages Regular, Full Time"/>
    <n v="36747"/>
    <n v="4982"/>
    <n v="41729"/>
    <n v="0"/>
    <n v="34767.870000000003"/>
    <n v="6961.13"/>
    <n v="3282.43"/>
    <x v="178"/>
    <x v="40"/>
  </r>
  <r>
    <x v="1"/>
    <s v="-"/>
    <x v="178"/>
    <x v="12"/>
    <s v="31"/>
    <s v="305"/>
    <s v="316"/>
    <s v=""/>
    <s v="5200_115"/>
    <s v="Other Personal Service Other Compensation"/>
    <n v="212"/>
    <n v="0"/>
    <n v="212"/>
    <n v="0"/>
    <n v="47"/>
    <n v="165"/>
    <n v="0"/>
    <x v="178"/>
    <x v="40"/>
  </r>
  <r>
    <x v="1"/>
    <s v="-"/>
    <x v="178"/>
    <x v="12"/>
    <s v="31"/>
    <s v="305"/>
    <s v="316"/>
    <s v=""/>
    <s v="5200_130"/>
    <s v="Other Personal Service Allowance Taxable"/>
    <n v="0"/>
    <n v="0"/>
    <n v="0"/>
    <n v="0"/>
    <n v="226.15"/>
    <n v="-226.15"/>
    <n v="0"/>
    <x v="178"/>
    <x v="40"/>
  </r>
  <r>
    <x v="1"/>
    <s v="-"/>
    <x v="178"/>
    <x v="12"/>
    <s v="31"/>
    <s v="305"/>
    <s v="316"/>
    <s v=""/>
    <s v="5400_100"/>
    <s v="Employee Benefits FICA"/>
    <n v="2856"/>
    <n v="469"/>
    <n v="3325"/>
    <n v="0"/>
    <n v="2604.4499999999998"/>
    <n v="720.55"/>
    <n v="246.39"/>
    <x v="178"/>
    <x v="40"/>
  </r>
  <r>
    <x v="1"/>
    <s v="-"/>
    <x v="178"/>
    <x v="12"/>
    <s v="31"/>
    <s v="305"/>
    <s v="316"/>
    <s v=""/>
    <s v="5400_115"/>
    <s v="Employee Benefits Retirement B"/>
    <n v="4314"/>
    <n v="564"/>
    <n v="4878"/>
    <n v="0"/>
    <n v="3759.54"/>
    <n v="1118.46"/>
    <n v="364.02"/>
    <x v="178"/>
    <x v="40"/>
  </r>
  <r>
    <x v="1"/>
    <s v="-"/>
    <x v="178"/>
    <x v="12"/>
    <s v="31"/>
    <s v="305"/>
    <s v="316"/>
    <s v=""/>
    <s v="5400_120"/>
    <s v="Employee Benefits Workers Compensation"/>
    <n v="599"/>
    <n v="0"/>
    <n v="599"/>
    <n v="0"/>
    <n v="499.2"/>
    <n v="99.8"/>
    <n v="0"/>
    <x v="178"/>
    <x v="40"/>
  </r>
  <r>
    <x v="1"/>
    <s v="-"/>
    <x v="178"/>
    <x v="12"/>
    <s v="31"/>
    <s v="305"/>
    <s v="316"/>
    <s v=""/>
    <s v="5400_125"/>
    <s v="Employee Benefits Health Insurance"/>
    <n v="2892"/>
    <n v="0"/>
    <n v="2892"/>
    <n v="0"/>
    <n v="2410"/>
    <n v="482"/>
    <n v="0"/>
    <x v="178"/>
    <x v="40"/>
  </r>
  <r>
    <x v="1"/>
    <s v="-"/>
    <x v="178"/>
    <x v="12"/>
    <s v="31"/>
    <s v="305"/>
    <s v="316"/>
    <s v=""/>
    <s v="5400_130"/>
    <s v="Employee Benefits Dental Insurance"/>
    <n v="297"/>
    <n v="0"/>
    <n v="297"/>
    <n v="0"/>
    <n v="247.5"/>
    <n v="49.5"/>
    <n v="0"/>
    <x v="178"/>
    <x v="40"/>
  </r>
  <r>
    <x v="1"/>
    <s v="-"/>
    <x v="178"/>
    <x v="12"/>
    <s v="31"/>
    <s v="305"/>
    <s v="316"/>
    <s v=""/>
    <s v="5400_135"/>
    <s v="Employee Benefits Life Insurance"/>
    <n v="58"/>
    <n v="0"/>
    <n v="58"/>
    <n v="0"/>
    <n v="48.3"/>
    <n v="9.6999999999999993"/>
    <n v="0"/>
    <x v="178"/>
    <x v="40"/>
  </r>
  <r>
    <x v="1"/>
    <s v="-"/>
    <x v="178"/>
    <x v="12"/>
    <s v="31"/>
    <s v="305"/>
    <s v="316"/>
    <s v=""/>
    <s v="5400_145"/>
    <s v="Employee Benefits Employee Parking"/>
    <n v="254"/>
    <n v="0"/>
    <n v="254"/>
    <n v="0"/>
    <n v="101.77"/>
    <n v="152.22999999999999"/>
    <n v="0"/>
    <x v="178"/>
    <x v="40"/>
  </r>
  <r>
    <x v="1"/>
    <s v="-"/>
    <x v="178"/>
    <x v="12"/>
    <s v="31"/>
    <s v="305"/>
    <s v="316"/>
    <s v=""/>
    <n v="6000"/>
    <s v="Office Supplies"/>
    <n v="100"/>
    <n v="0"/>
    <n v="100"/>
    <n v="0"/>
    <n v="0"/>
    <n v="100"/>
    <n v="0"/>
    <x v="178"/>
    <x v="40"/>
  </r>
  <r>
    <x v="1"/>
    <s v="-"/>
    <x v="178"/>
    <x v="12"/>
    <s v="31"/>
    <s v="305"/>
    <s v="316"/>
    <s v=""/>
    <n v="6202"/>
    <s v="Printing/Copying/Paper Mgt"/>
    <n v="100"/>
    <n v="0"/>
    <n v="100"/>
    <n v="0"/>
    <n v="0"/>
    <n v="100"/>
    <n v="0"/>
    <x v="178"/>
    <x v="40"/>
  </r>
  <r>
    <x v="1"/>
    <s v="-"/>
    <x v="178"/>
    <x v="12"/>
    <s v="31"/>
    <s v="305"/>
    <s v="316"/>
    <s v=""/>
    <n v="6290"/>
    <s v="Programs"/>
    <n v="1107"/>
    <n v="-392"/>
    <n v="715"/>
    <n v="0"/>
    <n v="0"/>
    <n v="715"/>
    <n v="0"/>
    <x v="178"/>
    <x v="40"/>
  </r>
  <r>
    <x v="1"/>
    <s v="-"/>
    <x v="178"/>
    <x v="12"/>
    <s v="31"/>
    <s v="305"/>
    <s v="316"/>
    <s v=""/>
    <n v="6350"/>
    <s v="Legal Notice &amp; Advertising"/>
    <n v="300"/>
    <n v="0"/>
    <n v="300"/>
    <n v="0"/>
    <n v="74.88"/>
    <n v="225.12"/>
    <n v="0"/>
    <x v="178"/>
    <x v="40"/>
  </r>
  <r>
    <x v="1"/>
    <s v="-"/>
    <x v="178"/>
    <x v="12"/>
    <s v="31"/>
    <s v="305"/>
    <s v="316"/>
    <s v=""/>
    <s v="6400_125"/>
    <s v="Utilities Telecommunications"/>
    <n v="300"/>
    <n v="0"/>
    <n v="300"/>
    <n v="0"/>
    <n v="173.14"/>
    <n v="126.86"/>
    <n v="0"/>
    <x v="178"/>
    <x v="40"/>
  </r>
  <r>
    <x v="1"/>
    <s v="-"/>
    <x v="178"/>
    <x v="12"/>
    <s v="31"/>
    <s v="305"/>
    <s v="316"/>
    <s v=""/>
    <s v="6500_112"/>
    <s v="Professional and Consultant Services Audits"/>
    <n v="3000"/>
    <n v="0"/>
    <n v="3000"/>
    <n v="0"/>
    <n v="0"/>
    <n v="3000"/>
    <n v="0"/>
    <x v="178"/>
    <x v="40"/>
  </r>
  <r>
    <x v="1"/>
    <s v="-"/>
    <x v="178"/>
    <x v="12"/>
    <s v="31"/>
    <s v="305"/>
    <s v="316"/>
    <s v=""/>
    <s v="6700_105"/>
    <s v="Travel &amp; Training Special Training"/>
    <n v="582"/>
    <n v="0"/>
    <n v="582"/>
    <n v="0"/>
    <n v="0"/>
    <n v="582"/>
    <n v="0"/>
    <x v="178"/>
    <x v="40"/>
  </r>
  <r>
    <x v="1"/>
    <s v="-"/>
    <x v="178"/>
    <x v="12"/>
    <s v="31"/>
    <s v="305"/>
    <s v="316"/>
    <s v=""/>
    <s v="6700_110"/>
    <s v="Travel &amp; Training Travel Expense"/>
    <n v="253"/>
    <n v="0"/>
    <n v="253"/>
    <n v="0"/>
    <n v="0"/>
    <n v="253"/>
    <n v="0"/>
    <x v="178"/>
    <x v="40"/>
  </r>
  <r>
    <x v="1"/>
    <s v="-"/>
    <x v="178"/>
    <x v="12"/>
    <s v="31"/>
    <s v="305"/>
    <s v="316"/>
    <s v=""/>
    <s v="6700_115"/>
    <s v="Travel &amp; Training Mileage"/>
    <n v="300"/>
    <n v="0"/>
    <n v="300"/>
    <n v="0"/>
    <n v="0"/>
    <n v="300"/>
    <n v="0"/>
    <x v="178"/>
    <x v="40"/>
  </r>
  <r>
    <x v="1"/>
    <s v="-"/>
    <x v="178"/>
    <x v="12"/>
    <s v="31"/>
    <s v="305"/>
    <s v="316"/>
    <s v=""/>
    <n v="7710"/>
    <s v="Project Subsidies"/>
    <n v="228291"/>
    <n v="155728"/>
    <n v="384019"/>
    <n v="39444.54"/>
    <n v="158520.84"/>
    <n v="186053.62"/>
    <n v="0"/>
    <x v="178"/>
    <x v="40"/>
  </r>
  <r>
    <x v="1"/>
    <s v="-"/>
    <x v="178"/>
    <x v="12"/>
    <s v="31"/>
    <s v="305"/>
    <s v="316"/>
    <s v=""/>
    <n v="7712"/>
    <s v="Capacity Grants"/>
    <n v="89000"/>
    <n v="-19167"/>
    <n v="69833"/>
    <n v="69000"/>
    <n v="0"/>
    <n v="833"/>
    <n v="0"/>
    <x v="178"/>
    <x v="40"/>
  </r>
  <r>
    <x v="1"/>
    <s v="-"/>
    <x v="189"/>
    <x v="12"/>
    <s v="31"/>
    <s v="305"/>
    <s v="317"/>
    <s v=""/>
    <s v="6400_125"/>
    <s v="Utilities Telecommunications"/>
    <n v="0"/>
    <n v="0"/>
    <n v="0"/>
    <n v="0"/>
    <n v="8.8000000000000007"/>
    <n v="-8.8000000000000007"/>
    <n v="0"/>
    <x v="189"/>
    <x v="40"/>
  </r>
  <r>
    <x v="1"/>
    <s v="-"/>
    <x v="179"/>
    <x v="12"/>
    <s v="31"/>
    <s v="305"/>
    <s v="317"/>
    <s v="2014 "/>
    <s v="5000_100"/>
    <s v="Salaries and Wages Regular, Full Time"/>
    <n v="0"/>
    <n v="0"/>
    <n v="0"/>
    <n v="0"/>
    <n v="0"/>
    <n v="0"/>
    <n v="0"/>
    <x v="179"/>
    <x v="40"/>
  </r>
  <r>
    <x v="1"/>
    <s v="-"/>
    <x v="179"/>
    <x v="12"/>
    <s v="31"/>
    <s v="305"/>
    <s v="317"/>
    <s v="2014 "/>
    <n v="5100"/>
    <s v="Overtime"/>
    <n v="0"/>
    <n v="0"/>
    <n v="0"/>
    <n v="0"/>
    <n v="0"/>
    <n v="0"/>
    <n v="0"/>
    <x v="179"/>
    <x v="40"/>
  </r>
  <r>
    <x v="1"/>
    <s v="-"/>
    <x v="179"/>
    <x v="12"/>
    <s v="31"/>
    <s v="305"/>
    <s v="317"/>
    <s v="2014 "/>
    <s v="5200_115"/>
    <s v="Other Personal Service Other Compensation"/>
    <n v="0"/>
    <n v="0"/>
    <n v="0"/>
    <n v="0"/>
    <n v="0"/>
    <n v="0"/>
    <n v="0"/>
    <x v="179"/>
    <x v="40"/>
  </r>
  <r>
    <x v="1"/>
    <s v="-"/>
    <x v="179"/>
    <x v="12"/>
    <s v="31"/>
    <s v="305"/>
    <s v="317"/>
    <s v="2014 "/>
    <s v="5200_130"/>
    <s v="Other Personal Service Allowance Taxable"/>
    <n v="0"/>
    <n v="0"/>
    <n v="0"/>
    <n v="0"/>
    <n v="0"/>
    <n v="0"/>
    <n v="0"/>
    <x v="179"/>
    <x v="40"/>
  </r>
  <r>
    <x v="1"/>
    <s v="-"/>
    <x v="179"/>
    <x v="12"/>
    <s v="31"/>
    <s v="305"/>
    <s v="317"/>
    <s v="2014 "/>
    <s v="5400_100"/>
    <s v="Employee Benefits FICA"/>
    <n v="0"/>
    <n v="0"/>
    <n v="0"/>
    <n v="0"/>
    <n v="0"/>
    <n v="0"/>
    <n v="0"/>
    <x v="179"/>
    <x v="40"/>
  </r>
  <r>
    <x v="1"/>
    <s v="-"/>
    <x v="179"/>
    <x v="12"/>
    <s v="31"/>
    <s v="305"/>
    <s v="317"/>
    <s v="2014 "/>
    <s v="5400_115"/>
    <s v="Employee Benefits Retirement B"/>
    <n v="0"/>
    <n v="0"/>
    <n v="0"/>
    <n v="0"/>
    <n v="0"/>
    <n v="0"/>
    <n v="0"/>
    <x v="179"/>
    <x v="40"/>
  </r>
  <r>
    <x v="1"/>
    <s v="-"/>
    <x v="179"/>
    <x v="12"/>
    <s v="31"/>
    <s v="305"/>
    <s v="317"/>
    <s v="2014 "/>
    <s v="5400_120"/>
    <s v="Employee Benefits Workers Compensation"/>
    <n v="0"/>
    <n v="0"/>
    <n v="0"/>
    <n v="0"/>
    <n v="0"/>
    <n v="0"/>
    <n v="0"/>
    <x v="179"/>
    <x v="40"/>
  </r>
  <r>
    <x v="1"/>
    <s v="-"/>
    <x v="179"/>
    <x v="12"/>
    <s v="31"/>
    <s v="305"/>
    <s v="317"/>
    <s v="2014 "/>
    <s v="5400_125"/>
    <s v="Employee Benefits Health Insurance"/>
    <n v="0"/>
    <n v="0"/>
    <n v="0"/>
    <n v="0"/>
    <n v="0"/>
    <n v="0"/>
    <n v="0"/>
    <x v="179"/>
    <x v="40"/>
  </r>
  <r>
    <x v="1"/>
    <s v="-"/>
    <x v="179"/>
    <x v="12"/>
    <s v="31"/>
    <s v="305"/>
    <s v="317"/>
    <s v="2014 "/>
    <s v="5400_130"/>
    <s v="Employee Benefits Dental Insurance"/>
    <n v="0"/>
    <n v="0"/>
    <n v="0"/>
    <n v="0"/>
    <n v="0"/>
    <n v="0"/>
    <n v="0"/>
    <x v="179"/>
    <x v="40"/>
  </r>
  <r>
    <x v="1"/>
    <s v="-"/>
    <x v="179"/>
    <x v="12"/>
    <s v="31"/>
    <s v="305"/>
    <s v="317"/>
    <s v="2014 "/>
    <s v="5400_135"/>
    <s v="Employee Benefits Life Insurance"/>
    <n v="0"/>
    <n v="0"/>
    <n v="0"/>
    <n v="0"/>
    <n v="0"/>
    <n v="0"/>
    <n v="0"/>
    <x v="179"/>
    <x v="40"/>
  </r>
  <r>
    <x v="1"/>
    <s v="-"/>
    <x v="179"/>
    <x v="12"/>
    <s v="31"/>
    <s v="305"/>
    <s v="317"/>
    <s v="2014 "/>
    <s v="5400_145"/>
    <s v="Employee Benefits Employee Parking"/>
    <n v="0"/>
    <n v="0"/>
    <n v="0"/>
    <n v="0"/>
    <n v="0"/>
    <n v="0"/>
    <n v="0"/>
    <x v="179"/>
    <x v="40"/>
  </r>
  <r>
    <x v="1"/>
    <s v="-"/>
    <x v="179"/>
    <x v="12"/>
    <s v="31"/>
    <s v="305"/>
    <s v="317"/>
    <s v="2014 "/>
    <n v="6000"/>
    <s v="Office Supplies"/>
    <n v="0"/>
    <n v="0"/>
    <n v="0"/>
    <n v="0"/>
    <n v="0"/>
    <n v="0"/>
    <n v="0"/>
    <x v="179"/>
    <x v="40"/>
  </r>
  <r>
    <x v="1"/>
    <s v="-"/>
    <x v="179"/>
    <x v="12"/>
    <s v="31"/>
    <s v="305"/>
    <s v="317"/>
    <s v="2014 "/>
    <n v="6005"/>
    <s v="Postage"/>
    <n v="0"/>
    <n v="0"/>
    <n v="0"/>
    <n v="0"/>
    <n v="0"/>
    <n v="0"/>
    <n v="0"/>
    <x v="179"/>
    <x v="40"/>
  </r>
  <r>
    <x v="1"/>
    <s v="-"/>
    <x v="179"/>
    <x v="12"/>
    <s v="31"/>
    <s v="305"/>
    <s v="317"/>
    <s v="2014 "/>
    <n v="6007"/>
    <s v="Shipping and Moving"/>
    <n v="0"/>
    <n v="0"/>
    <n v="0"/>
    <n v="0"/>
    <n v="0"/>
    <n v="0"/>
    <n v="0"/>
    <x v="179"/>
    <x v="40"/>
  </r>
  <r>
    <x v="1"/>
    <s v="-"/>
    <x v="179"/>
    <x v="12"/>
    <s v="31"/>
    <s v="305"/>
    <s v="317"/>
    <s v="2014 "/>
    <n v="6010"/>
    <s v="Computer Equipment"/>
    <n v="0"/>
    <n v="0"/>
    <n v="0"/>
    <n v="0"/>
    <n v="0"/>
    <n v="0"/>
    <n v="0"/>
    <x v="179"/>
    <x v="40"/>
  </r>
  <r>
    <x v="1"/>
    <s v="-"/>
    <x v="179"/>
    <x v="12"/>
    <s v="31"/>
    <s v="305"/>
    <s v="317"/>
    <s v="2014 "/>
    <n v="6202"/>
    <s v="Printing/Copying/Paper Mgt"/>
    <n v="0"/>
    <n v="0"/>
    <n v="0"/>
    <n v="0"/>
    <n v="0"/>
    <n v="0"/>
    <n v="0"/>
    <x v="179"/>
    <x v="40"/>
  </r>
  <r>
    <x v="1"/>
    <s v="-"/>
    <x v="179"/>
    <x v="12"/>
    <s v="31"/>
    <s v="305"/>
    <s v="317"/>
    <s v="2014 "/>
    <n v="6208"/>
    <s v="Special Supplies"/>
    <n v="0"/>
    <n v="0"/>
    <n v="0"/>
    <n v="0"/>
    <n v="0"/>
    <n v="0"/>
    <n v="0"/>
    <x v="179"/>
    <x v="40"/>
  </r>
  <r>
    <x v="1"/>
    <s v="-"/>
    <x v="179"/>
    <x v="12"/>
    <s v="31"/>
    <s v="305"/>
    <s v="317"/>
    <s v="2014 "/>
    <n v="6276"/>
    <s v="Field Supplies&amp;Materials"/>
    <n v="0"/>
    <n v="0"/>
    <n v="0"/>
    <n v="0"/>
    <n v="0"/>
    <n v="0"/>
    <n v="0"/>
    <x v="179"/>
    <x v="40"/>
  </r>
  <r>
    <x v="1"/>
    <s v="-"/>
    <x v="179"/>
    <x v="12"/>
    <s v="31"/>
    <s v="305"/>
    <s v="317"/>
    <s v="2014 "/>
    <n v="6278"/>
    <s v="Lead Hazard Control"/>
    <n v="0"/>
    <n v="0"/>
    <n v="0"/>
    <n v="0"/>
    <n v="0"/>
    <n v="0"/>
    <n v="0"/>
    <x v="179"/>
    <x v="40"/>
  </r>
  <r>
    <x v="1"/>
    <s v="-"/>
    <x v="179"/>
    <x v="12"/>
    <s v="31"/>
    <s v="305"/>
    <s v="317"/>
    <s v="2014 "/>
    <n v="6280"/>
    <s v="Healthy Homes"/>
    <n v="0"/>
    <n v="0"/>
    <n v="0"/>
    <n v="0"/>
    <n v="0"/>
    <n v="0"/>
    <n v="0"/>
    <x v="179"/>
    <x v="40"/>
  </r>
  <r>
    <x v="1"/>
    <s v="-"/>
    <x v="179"/>
    <x v="12"/>
    <s v="31"/>
    <s v="305"/>
    <s v="317"/>
    <s v="2014 "/>
    <s v="6280_120"/>
    <s v="Healthy Homes Interventions"/>
    <n v="0"/>
    <n v="0"/>
    <n v="0"/>
    <n v="0"/>
    <n v="0"/>
    <n v="0"/>
    <n v="0"/>
    <x v="179"/>
    <x v="40"/>
  </r>
  <r>
    <x v="1"/>
    <s v="-"/>
    <x v="179"/>
    <x v="12"/>
    <s v="31"/>
    <s v="305"/>
    <s v="317"/>
    <s v="2014 "/>
    <s v="6280_130"/>
    <s v="Healthy Homes Assessments &amp; Reports"/>
    <n v="0"/>
    <n v="0"/>
    <n v="0"/>
    <n v="0"/>
    <n v="0"/>
    <n v="0"/>
    <n v="0"/>
    <x v="179"/>
    <x v="40"/>
  </r>
  <r>
    <x v="1"/>
    <s v="-"/>
    <x v="179"/>
    <x v="12"/>
    <s v="31"/>
    <s v="305"/>
    <s v="317"/>
    <s v="2014 "/>
    <n v="6350"/>
    <s v="Legal Notice &amp; Advertising"/>
    <n v="0"/>
    <n v="0"/>
    <n v="0"/>
    <n v="0"/>
    <n v="0"/>
    <n v="0"/>
    <n v="0"/>
    <x v="179"/>
    <x v="40"/>
  </r>
  <r>
    <x v="1"/>
    <s v="-"/>
    <x v="179"/>
    <x v="12"/>
    <s v="31"/>
    <s v="305"/>
    <s v="317"/>
    <s v="2014 "/>
    <s v="6400_125"/>
    <s v="Utilities Telecommunications"/>
    <n v="0"/>
    <n v="0"/>
    <n v="0"/>
    <n v="0"/>
    <n v="0"/>
    <n v="0"/>
    <n v="0"/>
    <x v="179"/>
    <x v="40"/>
  </r>
  <r>
    <x v="1"/>
    <s v="-"/>
    <x v="179"/>
    <x v="12"/>
    <s v="31"/>
    <s v="305"/>
    <s v="317"/>
    <s v="2014 "/>
    <s v="6500_118"/>
    <s v="Professional and Consultant Services Contractual Services"/>
    <n v="0"/>
    <n v="0"/>
    <n v="0"/>
    <n v="0"/>
    <n v="0"/>
    <n v="0"/>
    <n v="0"/>
    <x v="179"/>
    <x v="40"/>
  </r>
  <r>
    <x v="1"/>
    <s v="-"/>
    <x v="179"/>
    <x v="12"/>
    <s v="31"/>
    <s v="305"/>
    <s v="317"/>
    <s v="2014 "/>
    <s v="6500_151"/>
    <s v="Professional and Consultant Services Environmental Testing Sv"/>
    <n v="0"/>
    <n v="0"/>
    <n v="0"/>
    <n v="0"/>
    <n v="0"/>
    <n v="0"/>
    <n v="0"/>
    <x v="179"/>
    <x v="40"/>
  </r>
  <r>
    <x v="1"/>
    <s v="-"/>
    <x v="179"/>
    <x v="12"/>
    <s v="31"/>
    <s v="305"/>
    <s v="317"/>
    <s v="2014 "/>
    <s v="6500_154"/>
    <s v="Professional and Consultant Services Laboratory Analysis"/>
    <n v="0"/>
    <n v="0"/>
    <n v="0"/>
    <n v="0"/>
    <n v="0"/>
    <n v="0"/>
    <n v="0"/>
    <x v="179"/>
    <x v="40"/>
  </r>
  <r>
    <x v="1"/>
    <s v="-"/>
    <x v="179"/>
    <x v="12"/>
    <s v="31"/>
    <s v="305"/>
    <s v="317"/>
    <s v="2014 "/>
    <s v="6500_157"/>
    <s v="Professional and Consultant Services Occupant Relocations"/>
    <n v="0"/>
    <n v="0"/>
    <n v="0"/>
    <n v="0"/>
    <n v="0"/>
    <n v="0"/>
    <n v="0"/>
    <x v="179"/>
    <x v="40"/>
  </r>
  <r>
    <x v="1"/>
    <s v="-"/>
    <x v="179"/>
    <x v="12"/>
    <s v="31"/>
    <s v="305"/>
    <s v="317"/>
    <s v="2014 "/>
    <s v="6700_115"/>
    <s v="Travel &amp; Training Mileage"/>
    <n v="0"/>
    <n v="0"/>
    <n v="0"/>
    <n v="0"/>
    <n v="0"/>
    <n v="0"/>
    <n v="0"/>
    <x v="179"/>
    <x v="40"/>
  </r>
  <r>
    <x v="1"/>
    <s v="-"/>
    <x v="179"/>
    <x v="12"/>
    <s v="31"/>
    <s v="305"/>
    <s v="317"/>
    <s v="2014 "/>
    <s v="6700_125"/>
    <s v="Travel &amp; Training Lead Trainings"/>
    <n v="0"/>
    <n v="0"/>
    <n v="0"/>
    <n v="0"/>
    <n v="0"/>
    <n v="0"/>
    <n v="0"/>
    <x v="179"/>
    <x v="40"/>
  </r>
  <r>
    <x v="1"/>
    <s v="-"/>
    <x v="180"/>
    <x v="12"/>
    <s v="31"/>
    <s v="305"/>
    <s v="317"/>
    <s v="2017 "/>
    <s v="5000_100"/>
    <s v="Salaries and Wages Regular, Full Time"/>
    <n v="233512"/>
    <n v="2312"/>
    <n v="235824"/>
    <n v="0"/>
    <n v="176701.2"/>
    <n v="59122.8"/>
    <n v="13499.24"/>
    <x v="180"/>
    <x v="40"/>
  </r>
  <r>
    <x v="1"/>
    <s v="-"/>
    <x v="180"/>
    <x v="12"/>
    <s v="31"/>
    <s v="305"/>
    <s v="317"/>
    <s v="2017 "/>
    <s v="5000_115"/>
    <s v="Salaries and Wages Seasonal/Temporary"/>
    <n v="0"/>
    <n v="0"/>
    <n v="0"/>
    <n v="0"/>
    <n v="0"/>
    <n v="0"/>
    <n v="0"/>
    <x v="180"/>
    <x v="40"/>
  </r>
  <r>
    <x v="1"/>
    <s v="-"/>
    <x v="180"/>
    <x v="12"/>
    <s v="31"/>
    <s v="305"/>
    <s v="317"/>
    <s v="2017 "/>
    <s v="5200_115"/>
    <s v="Other Personal Service Other Compensation"/>
    <n v="1774"/>
    <n v="0"/>
    <n v="1774"/>
    <n v="0"/>
    <n v="680"/>
    <n v="1094"/>
    <n v="0"/>
    <x v="180"/>
    <x v="40"/>
  </r>
  <r>
    <x v="1"/>
    <s v="-"/>
    <x v="180"/>
    <x v="12"/>
    <s v="31"/>
    <s v="305"/>
    <s v="317"/>
    <s v="2017 "/>
    <s v="5200_130"/>
    <s v="Other Personal Service Allowance Taxable"/>
    <n v="0"/>
    <n v="0"/>
    <n v="0"/>
    <n v="0"/>
    <n v="96.93"/>
    <n v="-96.93"/>
    <n v="0"/>
    <x v="180"/>
    <x v="40"/>
  </r>
  <r>
    <x v="1"/>
    <s v="-"/>
    <x v="180"/>
    <x v="12"/>
    <s v="31"/>
    <s v="305"/>
    <s v="317"/>
    <s v="2017 "/>
    <s v="5400_100"/>
    <s v="Employee Benefits FICA"/>
    <n v="18178"/>
    <n v="180"/>
    <n v="18358"/>
    <n v="0"/>
    <n v="12462.04"/>
    <n v="5895.96"/>
    <n v="945.88"/>
    <x v="180"/>
    <x v="40"/>
  </r>
  <r>
    <x v="1"/>
    <s v="-"/>
    <x v="180"/>
    <x v="12"/>
    <s v="31"/>
    <s v="305"/>
    <s v="317"/>
    <s v="2017 "/>
    <s v="5400_115"/>
    <s v="Employee Benefits Retirement B"/>
    <n v="23232"/>
    <n v="0"/>
    <n v="23232"/>
    <n v="0"/>
    <n v="18976.41"/>
    <n v="4255.59"/>
    <n v="1489.08"/>
    <x v="180"/>
    <x v="40"/>
  </r>
  <r>
    <x v="1"/>
    <s v="-"/>
    <x v="180"/>
    <x v="12"/>
    <s v="31"/>
    <s v="305"/>
    <s v="317"/>
    <s v="2017 "/>
    <s v="5400_120"/>
    <s v="Employee Benefits Workers Compensation"/>
    <n v="3861"/>
    <n v="0"/>
    <n v="3861"/>
    <n v="0"/>
    <n v="3217.5"/>
    <n v="643.5"/>
    <n v="0"/>
    <x v="180"/>
    <x v="40"/>
  </r>
  <r>
    <x v="1"/>
    <s v="-"/>
    <x v="180"/>
    <x v="12"/>
    <s v="31"/>
    <s v="305"/>
    <s v="317"/>
    <s v="2017 "/>
    <s v="5400_125"/>
    <s v="Employee Benefits Health Insurance"/>
    <n v="65458"/>
    <n v="0"/>
    <n v="65458"/>
    <n v="0"/>
    <n v="54548.3"/>
    <n v="10909.7"/>
    <n v="0"/>
    <x v="180"/>
    <x v="40"/>
  </r>
  <r>
    <x v="1"/>
    <s v="-"/>
    <x v="180"/>
    <x v="12"/>
    <s v="31"/>
    <s v="305"/>
    <s v="317"/>
    <s v="2017 "/>
    <s v="5400_130"/>
    <s v="Employee Benefits Dental Insurance"/>
    <n v="3522"/>
    <n v="0"/>
    <n v="3522"/>
    <n v="0"/>
    <n v="2935"/>
    <n v="587"/>
    <n v="0"/>
    <x v="180"/>
    <x v="40"/>
  </r>
  <r>
    <x v="1"/>
    <s v="-"/>
    <x v="180"/>
    <x v="12"/>
    <s v="31"/>
    <s v="305"/>
    <s v="317"/>
    <s v="2017 "/>
    <s v="5400_135"/>
    <s v="Employee Benefits Life Insurance"/>
    <n v="477"/>
    <n v="0"/>
    <n v="477"/>
    <n v="0"/>
    <n v="397.5"/>
    <n v="79.5"/>
    <n v="0"/>
    <x v="180"/>
    <x v="40"/>
  </r>
  <r>
    <x v="1"/>
    <s v="-"/>
    <x v="180"/>
    <x v="12"/>
    <s v="31"/>
    <s v="305"/>
    <s v="317"/>
    <s v="2017 "/>
    <s v="5400_145"/>
    <s v="Employee Benefits Employee Parking"/>
    <n v="2129"/>
    <n v="0"/>
    <n v="2129"/>
    <n v="0"/>
    <n v="1489.17"/>
    <n v="639.83000000000004"/>
    <n v="0"/>
    <x v="180"/>
    <x v="40"/>
  </r>
  <r>
    <x v="1"/>
    <s v="-"/>
    <x v="180"/>
    <x v="12"/>
    <s v="31"/>
    <s v="305"/>
    <s v="317"/>
    <s v="2017 "/>
    <n v="6000"/>
    <s v="Office Supplies"/>
    <n v="1700"/>
    <n v="0"/>
    <n v="1700"/>
    <n v="551.30999999999995"/>
    <n v="924.82"/>
    <n v="223.87"/>
    <n v="0"/>
    <x v="180"/>
    <x v="40"/>
  </r>
  <r>
    <x v="1"/>
    <s v="-"/>
    <x v="180"/>
    <x v="12"/>
    <s v="31"/>
    <s v="305"/>
    <s v="317"/>
    <s v="2017 "/>
    <n v="6005"/>
    <s v="Postage"/>
    <n v="2300"/>
    <n v="0"/>
    <n v="2300"/>
    <n v="0"/>
    <n v="1586.81"/>
    <n v="713.19"/>
    <n v="104.51"/>
    <x v="180"/>
    <x v="40"/>
  </r>
  <r>
    <x v="1"/>
    <s v="-"/>
    <x v="180"/>
    <x v="12"/>
    <s v="31"/>
    <s v="305"/>
    <s v="317"/>
    <s v="2017 "/>
    <n v="6007"/>
    <s v="Shipping and Moving"/>
    <n v="6000"/>
    <n v="0"/>
    <n v="6000"/>
    <n v="0"/>
    <n v="0"/>
    <n v="6000"/>
    <n v="0"/>
    <x v="180"/>
    <x v="40"/>
  </r>
  <r>
    <x v="1"/>
    <s v="-"/>
    <x v="180"/>
    <x v="12"/>
    <s v="31"/>
    <s v="305"/>
    <s v="317"/>
    <s v="2017 "/>
    <s v="6200_105"/>
    <s v="Medical Fees And Supplies Medical Exams"/>
    <n v="0"/>
    <n v="0"/>
    <n v="0"/>
    <n v="0"/>
    <n v="0"/>
    <n v="0"/>
    <n v="0"/>
    <x v="180"/>
    <x v="40"/>
  </r>
  <r>
    <x v="1"/>
    <s v="-"/>
    <x v="180"/>
    <x v="12"/>
    <s v="31"/>
    <s v="305"/>
    <s v="317"/>
    <s v="2017 "/>
    <n v="6202"/>
    <s v="Printing/Copying/Paper Mgt"/>
    <n v="2000"/>
    <n v="0"/>
    <n v="2000"/>
    <n v="0"/>
    <n v="878.86"/>
    <n v="1121.1400000000001"/>
    <n v="0"/>
    <x v="180"/>
    <x v="40"/>
  </r>
  <r>
    <x v="1"/>
    <s v="-"/>
    <x v="180"/>
    <x v="12"/>
    <s v="31"/>
    <s v="305"/>
    <s v="317"/>
    <s v="2017 "/>
    <n v="6208"/>
    <s v="Special Supplies"/>
    <n v="1500"/>
    <n v="0"/>
    <n v="1500"/>
    <n v="0"/>
    <n v="769.79"/>
    <n v="730.21"/>
    <n v="0"/>
    <x v="180"/>
    <x v="40"/>
  </r>
  <r>
    <x v="1"/>
    <s v="-"/>
    <x v="180"/>
    <x v="12"/>
    <s v="31"/>
    <s v="305"/>
    <s v="317"/>
    <s v="2017 "/>
    <n v="6276"/>
    <s v="Field Supplies&amp;Materials"/>
    <n v="1500"/>
    <n v="0"/>
    <n v="1500"/>
    <n v="242.5"/>
    <n v="180.39"/>
    <n v="1077.1099999999999"/>
    <n v="0"/>
    <x v="180"/>
    <x v="40"/>
  </r>
  <r>
    <x v="1"/>
    <s v="-"/>
    <x v="180"/>
    <x v="12"/>
    <s v="31"/>
    <s v="305"/>
    <s v="317"/>
    <s v="2017 "/>
    <n v="6278"/>
    <s v="Lead Hazard Control"/>
    <n v="665000"/>
    <n v="0"/>
    <n v="665000"/>
    <n v="189760"/>
    <n v="158269"/>
    <n v="316971"/>
    <n v="41624"/>
    <x v="180"/>
    <x v="40"/>
  </r>
  <r>
    <x v="1"/>
    <s v="-"/>
    <x v="180"/>
    <x v="12"/>
    <s v="31"/>
    <s v="305"/>
    <s v="317"/>
    <s v="2017 "/>
    <s v="6280_100"/>
    <s v="Healthy Homes Capacity"/>
    <n v="9000"/>
    <n v="0"/>
    <n v="9000"/>
    <n v="0"/>
    <n v="136.99"/>
    <n v="8863.01"/>
    <n v="0"/>
    <x v="180"/>
    <x v="40"/>
  </r>
  <r>
    <x v="1"/>
    <s v="-"/>
    <x v="180"/>
    <x v="12"/>
    <s v="31"/>
    <s v="305"/>
    <s v="317"/>
    <s v="2017 "/>
    <s v="6280_120"/>
    <s v="Healthy Homes Interventions"/>
    <n v="267000"/>
    <n v="0"/>
    <n v="267000"/>
    <n v="82215.320000000007"/>
    <n v="39927.78"/>
    <n v="144856.9"/>
    <n v="11700"/>
    <x v="180"/>
    <x v="40"/>
  </r>
  <r>
    <x v="1"/>
    <s v="-"/>
    <x v="180"/>
    <x v="12"/>
    <s v="31"/>
    <s v="305"/>
    <s v="317"/>
    <s v="2017 "/>
    <s v="6280_130"/>
    <s v="Healthy Homes Assessments &amp; Reports"/>
    <n v="22300"/>
    <n v="0"/>
    <n v="22300"/>
    <n v="0"/>
    <n v="0"/>
    <n v="22300"/>
    <n v="0"/>
    <x v="180"/>
    <x v="40"/>
  </r>
  <r>
    <x v="1"/>
    <s v="-"/>
    <x v="180"/>
    <x v="12"/>
    <s v="31"/>
    <s v="305"/>
    <s v="317"/>
    <s v="2017 "/>
    <s v="6280_140"/>
    <s v="Healthy Homes Project Management"/>
    <n v="0"/>
    <n v="0"/>
    <n v="0"/>
    <n v="0"/>
    <n v="10795.07"/>
    <n v="-10795.07"/>
    <n v="0"/>
    <x v="180"/>
    <x v="40"/>
  </r>
  <r>
    <x v="1"/>
    <s v="-"/>
    <x v="180"/>
    <x v="12"/>
    <s v="31"/>
    <s v="305"/>
    <s v="317"/>
    <s v="2017 "/>
    <n v="6290"/>
    <s v="Programs"/>
    <n v="7415"/>
    <n v="-2492"/>
    <n v="4923"/>
    <n v="0"/>
    <n v="0"/>
    <n v="4923"/>
    <n v="0"/>
    <x v="180"/>
    <x v="40"/>
  </r>
  <r>
    <x v="1"/>
    <s v="-"/>
    <x v="180"/>
    <x v="12"/>
    <s v="31"/>
    <s v="305"/>
    <s v="317"/>
    <s v="2017 "/>
    <s v="6400_125"/>
    <s v="Utilities Telecommunications"/>
    <n v="2500"/>
    <n v="0"/>
    <n v="2500"/>
    <n v="0"/>
    <n v="1757.26"/>
    <n v="742.74"/>
    <n v="0"/>
    <x v="180"/>
    <x v="40"/>
  </r>
  <r>
    <x v="1"/>
    <s v="-"/>
    <x v="180"/>
    <x v="12"/>
    <s v="31"/>
    <s v="305"/>
    <s v="317"/>
    <s v="2017 "/>
    <s v="6500_118"/>
    <s v="Professional and Consultant Services Contractual Services"/>
    <n v="9950"/>
    <n v="0"/>
    <n v="9950"/>
    <n v="612.5"/>
    <n v="7387.5"/>
    <n v="1950"/>
    <n v="787.5"/>
    <x v="180"/>
    <x v="40"/>
  </r>
  <r>
    <x v="1"/>
    <s v="-"/>
    <x v="180"/>
    <x v="12"/>
    <s v="31"/>
    <s v="305"/>
    <s v="317"/>
    <s v="2017 "/>
    <s v="6500_148"/>
    <s v="Professional and Consultant Services Interpreter Services"/>
    <n v="1800"/>
    <n v="0"/>
    <n v="1800"/>
    <n v="505.12"/>
    <n v="194.88"/>
    <n v="1100"/>
    <n v="0"/>
    <x v="180"/>
    <x v="40"/>
  </r>
  <r>
    <x v="1"/>
    <s v="-"/>
    <x v="180"/>
    <x v="12"/>
    <s v="31"/>
    <s v="305"/>
    <s v="317"/>
    <s v="2017 "/>
    <s v="6500_151"/>
    <s v="Professional and Consultant Services Environmental Testing Sv"/>
    <n v="36000"/>
    <n v="0"/>
    <n v="36000"/>
    <n v="12066.31"/>
    <n v="17764.28"/>
    <n v="6169.41"/>
    <n v="1455"/>
    <x v="180"/>
    <x v="40"/>
  </r>
  <r>
    <x v="1"/>
    <s v="-"/>
    <x v="180"/>
    <x v="12"/>
    <s v="31"/>
    <s v="305"/>
    <s v="317"/>
    <s v="2017 "/>
    <s v="6500_154"/>
    <s v="Professional and Consultant Services Laboratory Analysis"/>
    <n v="16200"/>
    <n v="0"/>
    <n v="16200"/>
    <n v="8466"/>
    <n v="3534"/>
    <n v="4200"/>
    <n v="425"/>
    <x v="180"/>
    <x v="40"/>
  </r>
  <r>
    <x v="1"/>
    <s v="-"/>
    <x v="180"/>
    <x v="12"/>
    <s v="31"/>
    <s v="305"/>
    <s v="317"/>
    <s v="2017 "/>
    <s v="6500_157"/>
    <s v="Professional and Consultant Services Occupant Relocations"/>
    <n v="73000"/>
    <n v="0"/>
    <n v="73000"/>
    <n v="1594.46"/>
    <n v="27199.54"/>
    <n v="44206"/>
    <n v="1782.52"/>
    <x v="180"/>
    <x v="40"/>
  </r>
  <r>
    <x v="1"/>
    <s v="-"/>
    <x v="180"/>
    <x v="12"/>
    <s v="31"/>
    <s v="305"/>
    <s v="317"/>
    <s v="2017 "/>
    <s v="6700_105"/>
    <s v="Travel &amp; Training Special Training"/>
    <n v="2500"/>
    <n v="0"/>
    <n v="2500"/>
    <n v="220"/>
    <n v="444.95"/>
    <n v="1835.05"/>
    <n v="0"/>
    <x v="180"/>
    <x v="40"/>
  </r>
  <r>
    <x v="1"/>
    <s v="-"/>
    <x v="180"/>
    <x v="12"/>
    <s v="31"/>
    <s v="305"/>
    <s v="317"/>
    <s v="2017 "/>
    <s v="6700_110"/>
    <s v="Travel &amp; Training Travel Expense"/>
    <n v="7887"/>
    <n v="0"/>
    <n v="7887"/>
    <n v="74.89"/>
    <n v="341.26"/>
    <n v="7470.85"/>
    <n v="332.15"/>
    <x v="180"/>
    <x v="40"/>
  </r>
  <r>
    <x v="1"/>
    <s v="-"/>
    <x v="180"/>
    <x v="12"/>
    <s v="31"/>
    <s v="305"/>
    <s v="317"/>
    <s v="2017 "/>
    <s v="6700_115"/>
    <s v="Travel &amp; Training Mileage"/>
    <n v="2500"/>
    <n v="0"/>
    <n v="2500"/>
    <n v="669.83"/>
    <n v="285.83"/>
    <n v="1544.34"/>
    <n v="17.57"/>
    <x v="180"/>
    <x v="40"/>
  </r>
  <r>
    <x v="1"/>
    <s v="-"/>
    <x v="180"/>
    <x v="12"/>
    <s v="31"/>
    <s v="305"/>
    <s v="317"/>
    <s v="2017 "/>
    <s v="6700_125"/>
    <s v="Travel &amp; Training Lead Trainings"/>
    <n v="2500"/>
    <n v="0"/>
    <n v="2500"/>
    <n v="0"/>
    <n v="2000"/>
    <n v="500"/>
    <n v="500"/>
    <x v="180"/>
    <x v="40"/>
  </r>
  <r>
    <x v="1"/>
    <s v="-"/>
    <x v="180"/>
    <x v="12"/>
    <s v="31"/>
    <s v="305"/>
    <s v="317"/>
    <s v="2017 "/>
    <s v="6700_130"/>
    <s v="Travel &amp; Training Lead Contractor Training"/>
    <n v="3000"/>
    <n v="0"/>
    <n v="3000"/>
    <n v="0"/>
    <n v="0"/>
    <n v="3000"/>
    <n v="0"/>
    <x v="180"/>
    <x v="40"/>
  </r>
  <r>
    <x v="1"/>
    <s v="-"/>
    <x v="180"/>
    <x v="12"/>
    <s v="31"/>
    <s v="305"/>
    <s v="317"/>
    <s v="2017 "/>
    <s v="6700_135"/>
    <s v="Travel &amp; Training Lodging"/>
    <n v="2600"/>
    <n v="0"/>
    <n v="2600"/>
    <n v="700"/>
    <n v="764.34"/>
    <n v="1135.6600000000001"/>
    <n v="675.51"/>
    <x v="180"/>
    <x v="40"/>
  </r>
  <r>
    <x v="1"/>
    <s v="-"/>
    <x v="180"/>
    <x v="12"/>
    <s v="31"/>
    <s v="305"/>
    <s v="317"/>
    <s v="2017 "/>
    <s v="6700_140"/>
    <s v="Travel &amp; Training Airfare"/>
    <n v="1800"/>
    <n v="0"/>
    <n v="1800"/>
    <n v="800"/>
    <n v="698"/>
    <n v="302"/>
    <n v="698"/>
    <x v="180"/>
    <x v="40"/>
  </r>
  <r>
    <x v="1"/>
    <s v="-"/>
    <x v="180"/>
    <x v="12"/>
    <s v="31"/>
    <s v="305"/>
    <s v="317"/>
    <s v="2017 "/>
    <s v="6800_125"/>
    <s v="Fees for Services  Fees &amp; Permits"/>
    <n v="2100"/>
    <n v="0"/>
    <n v="2100"/>
    <n v="195"/>
    <n v="1491.91"/>
    <n v="413.09"/>
    <n v="100"/>
    <x v="180"/>
    <x v="40"/>
  </r>
  <r>
    <x v="1"/>
    <s v="-"/>
    <x v="180"/>
    <x v="12"/>
    <s v="31"/>
    <s v="305"/>
    <s v="317"/>
    <s v="2017 "/>
    <n v="8015"/>
    <s v="Indirect Fees"/>
    <n v="382"/>
    <n v="0"/>
    <n v="382"/>
    <n v="0"/>
    <n v="0"/>
    <n v="382"/>
    <n v="0"/>
    <x v="180"/>
    <x v="40"/>
  </r>
  <r>
    <x v="1"/>
    <s v="-"/>
    <x v="181"/>
    <x v="12"/>
    <s v="31"/>
    <s v="305"/>
    <s v="318"/>
    <s v=""/>
    <n v="7788"/>
    <s v="Reallocated Prog Income"/>
    <n v="0"/>
    <n v="119198"/>
    <n v="119198"/>
    <n v="2709"/>
    <n v="4631.8999999999996"/>
    <n v="111857.1"/>
    <n v="10.5"/>
    <x v="181"/>
    <x v="40"/>
  </r>
  <r>
    <x v="1"/>
    <s v="-"/>
    <x v="182"/>
    <x v="12"/>
    <s v="31"/>
    <s v="315"/>
    <s v="360"/>
    <s v=""/>
    <s v="5000_100"/>
    <s v="Salaries and Wages Regular, Full Time"/>
    <n v="235429"/>
    <n v="-41339"/>
    <n v="194090"/>
    <n v="0"/>
    <n v="163684.97"/>
    <n v="30405.03"/>
    <n v="14117.33"/>
    <x v="182"/>
    <x v="40"/>
  </r>
  <r>
    <x v="1"/>
    <s v="-"/>
    <x v="182"/>
    <x v="12"/>
    <s v="31"/>
    <s v="315"/>
    <s v="360"/>
    <s v=""/>
    <s v="5200_115"/>
    <s v="Other Personal Service Other Compensation"/>
    <n v="2032"/>
    <n v="-388"/>
    <n v="1644"/>
    <n v="0"/>
    <n v="966.9"/>
    <n v="677.1"/>
    <n v="60"/>
    <x v="182"/>
    <x v="40"/>
  </r>
  <r>
    <x v="1"/>
    <s v="-"/>
    <x v="182"/>
    <x v="12"/>
    <s v="31"/>
    <s v="315"/>
    <s v="360"/>
    <s v=""/>
    <s v="5200_130"/>
    <s v="Other Personal Service Allowance Taxable"/>
    <n v="0"/>
    <n v="600"/>
    <n v="600"/>
    <n v="0"/>
    <n v="533.01"/>
    <n v="66.989999999999995"/>
    <n v="0"/>
    <x v="182"/>
    <x v="40"/>
  </r>
  <r>
    <x v="1"/>
    <s v="-"/>
    <x v="182"/>
    <x v="12"/>
    <s v="31"/>
    <s v="315"/>
    <s v="360"/>
    <s v=""/>
    <s v="5400_100"/>
    <s v="Employee Benefits FICA"/>
    <n v="18346"/>
    <n v="182"/>
    <n v="18528"/>
    <n v="0"/>
    <n v="12044.95"/>
    <n v="6483.05"/>
    <n v="1039.52"/>
    <x v="182"/>
    <x v="40"/>
  </r>
  <r>
    <x v="1"/>
    <s v="-"/>
    <x v="182"/>
    <x v="12"/>
    <s v="31"/>
    <s v="315"/>
    <s v="360"/>
    <s v=""/>
    <s v="5400_115"/>
    <s v="Employee Benefits Retirement B"/>
    <n v="21807"/>
    <n v="-1148"/>
    <n v="20659"/>
    <n v="0"/>
    <n v="12527.91"/>
    <n v="8131.09"/>
    <n v="1536.08"/>
    <x v="182"/>
    <x v="40"/>
  </r>
  <r>
    <x v="1"/>
    <s v="-"/>
    <x v="182"/>
    <x v="12"/>
    <s v="31"/>
    <s v="315"/>
    <s v="360"/>
    <s v=""/>
    <s v="5400_120"/>
    <s v="Employee Benefits Workers Compensation"/>
    <n v="3853"/>
    <n v="0"/>
    <n v="3853"/>
    <n v="0"/>
    <n v="3210.8"/>
    <n v="642.20000000000005"/>
    <n v="0"/>
    <x v="182"/>
    <x v="40"/>
  </r>
  <r>
    <x v="1"/>
    <s v="-"/>
    <x v="182"/>
    <x v="12"/>
    <s v="31"/>
    <s v="315"/>
    <s v="360"/>
    <s v=""/>
    <s v="5400_125"/>
    <s v="Employee Benefits Health Insurance"/>
    <n v="57694"/>
    <n v="0"/>
    <n v="57694"/>
    <n v="0"/>
    <n v="48078.3"/>
    <n v="9615.7000000000007"/>
    <n v="0"/>
    <x v="182"/>
    <x v="40"/>
  </r>
  <r>
    <x v="1"/>
    <s v="-"/>
    <x v="182"/>
    <x v="12"/>
    <s v="31"/>
    <s v="315"/>
    <s v="360"/>
    <s v=""/>
    <s v="5400_130"/>
    <s v="Employee Benefits Dental Insurance"/>
    <n v="4186"/>
    <n v="0"/>
    <n v="4186"/>
    <n v="0"/>
    <n v="3488.3"/>
    <n v="697.7"/>
    <n v="0"/>
    <x v="182"/>
    <x v="40"/>
  </r>
  <r>
    <x v="1"/>
    <s v="-"/>
    <x v="182"/>
    <x v="12"/>
    <s v="31"/>
    <s v="315"/>
    <s v="360"/>
    <s v=""/>
    <s v="5400_135"/>
    <s v="Employee Benefits Life Insurance"/>
    <n v="555"/>
    <n v="0"/>
    <n v="555"/>
    <n v="0"/>
    <n v="462.5"/>
    <n v="92.5"/>
    <n v="0"/>
    <x v="182"/>
    <x v="40"/>
  </r>
  <r>
    <x v="1"/>
    <s v="-"/>
    <x v="182"/>
    <x v="12"/>
    <s v="31"/>
    <s v="315"/>
    <s v="360"/>
    <s v=""/>
    <s v="5400_145"/>
    <s v="Employee Benefits Employee Parking"/>
    <n v="2275"/>
    <n v="-465"/>
    <n v="1810"/>
    <n v="0"/>
    <n v="23.83"/>
    <n v="1786.17"/>
    <n v="0"/>
    <x v="182"/>
    <x v="40"/>
  </r>
  <r>
    <x v="1"/>
    <s v="-"/>
    <x v="182"/>
    <x v="12"/>
    <s v="31"/>
    <s v="315"/>
    <s v="360"/>
    <s v=""/>
    <n v="6000"/>
    <s v="Office Supplies"/>
    <n v="500"/>
    <n v="0"/>
    <n v="500"/>
    <n v="0"/>
    <n v="102.78"/>
    <n v="397.22"/>
    <n v="0"/>
    <x v="182"/>
    <x v="40"/>
  </r>
  <r>
    <x v="1"/>
    <s v="-"/>
    <x v="182"/>
    <x v="12"/>
    <s v="31"/>
    <s v="315"/>
    <s v="360"/>
    <s v=""/>
    <n v="6005"/>
    <s v="Postage"/>
    <n v="0"/>
    <n v="0"/>
    <n v="0"/>
    <n v="0"/>
    <n v="0"/>
    <n v="0"/>
    <n v="0"/>
    <x v="182"/>
    <x v="40"/>
  </r>
  <r>
    <x v="1"/>
    <s v="-"/>
    <x v="182"/>
    <x v="12"/>
    <s v="31"/>
    <s v="315"/>
    <s v="360"/>
    <s v=""/>
    <n v="6010"/>
    <s v="Computer Equipment"/>
    <n v="0"/>
    <n v="0"/>
    <n v="0"/>
    <n v="0"/>
    <n v="0"/>
    <n v="0"/>
    <n v="0"/>
    <x v="182"/>
    <x v="40"/>
  </r>
  <r>
    <x v="1"/>
    <s v="-"/>
    <x v="182"/>
    <x v="12"/>
    <s v="31"/>
    <s v="315"/>
    <s v="360"/>
    <s v=""/>
    <n v="6017"/>
    <s v="Computer Licensing and Maint."/>
    <n v="0"/>
    <n v="0"/>
    <n v="0"/>
    <n v="0"/>
    <n v="0"/>
    <n v="0"/>
    <n v="0"/>
    <x v="182"/>
    <x v="40"/>
  </r>
  <r>
    <x v="1"/>
    <s v="-"/>
    <x v="182"/>
    <x v="12"/>
    <s v="31"/>
    <s v="315"/>
    <s v="360"/>
    <s v=""/>
    <n v="6025"/>
    <s v="Furnishings"/>
    <n v="0"/>
    <n v="0"/>
    <n v="0"/>
    <n v="0"/>
    <n v="0"/>
    <n v="0"/>
    <n v="0"/>
    <x v="182"/>
    <x v="40"/>
  </r>
  <r>
    <x v="1"/>
    <s v="-"/>
    <x v="182"/>
    <x v="12"/>
    <s v="31"/>
    <s v="315"/>
    <s v="360"/>
    <s v=""/>
    <n v="6202"/>
    <s v="Printing/Copying/Paper Mgt"/>
    <n v="0"/>
    <n v="0"/>
    <n v="0"/>
    <n v="0"/>
    <n v="0"/>
    <n v="0"/>
    <n v="0"/>
    <x v="182"/>
    <x v="40"/>
  </r>
  <r>
    <x v="1"/>
    <s v="-"/>
    <x v="182"/>
    <x v="12"/>
    <s v="31"/>
    <s v="315"/>
    <s v="360"/>
    <s v=""/>
    <n v="6203"/>
    <s v="Dues/Subscriptions"/>
    <n v="750"/>
    <n v="-750"/>
    <n v="0"/>
    <n v="0"/>
    <n v="0"/>
    <n v="0"/>
    <n v="0"/>
    <x v="182"/>
    <x v="40"/>
  </r>
  <r>
    <x v="1"/>
    <s v="-"/>
    <x v="182"/>
    <x v="12"/>
    <s v="31"/>
    <s v="315"/>
    <s v="360"/>
    <s v=""/>
    <n v="6208"/>
    <s v="Special Supplies"/>
    <n v="400"/>
    <n v="650"/>
    <n v="1050"/>
    <n v="150"/>
    <n v="468"/>
    <n v="432"/>
    <n v="43"/>
    <x v="182"/>
    <x v="40"/>
  </r>
  <r>
    <x v="1"/>
    <s v="-"/>
    <x v="182"/>
    <x v="12"/>
    <s v="31"/>
    <s v="315"/>
    <s v="360"/>
    <s v=""/>
    <n v="6246"/>
    <s v="Outreach"/>
    <n v="600"/>
    <n v="-400"/>
    <n v="200"/>
    <n v="0"/>
    <n v="100"/>
    <n v="100"/>
    <n v="0"/>
    <x v="182"/>
    <x v="40"/>
  </r>
  <r>
    <x v="1"/>
    <s v="-"/>
    <x v="182"/>
    <x v="12"/>
    <s v="31"/>
    <s v="315"/>
    <s v="360"/>
    <s v=""/>
    <n v="6254"/>
    <s v="CJC - Volunteer Support"/>
    <n v="1000"/>
    <n v="100"/>
    <n v="1100"/>
    <n v="251.88"/>
    <n v="668.2"/>
    <n v="179.92"/>
    <n v="0"/>
    <x v="182"/>
    <x v="40"/>
  </r>
  <r>
    <x v="1"/>
    <s v="-"/>
    <x v="182"/>
    <x v="12"/>
    <s v="31"/>
    <s v="315"/>
    <s v="360"/>
    <s v=""/>
    <n v="6290"/>
    <s v="Programs"/>
    <n v="7443"/>
    <n v="-3472"/>
    <n v="3971"/>
    <n v="0"/>
    <n v="0"/>
    <n v="3971"/>
    <n v="0"/>
    <x v="182"/>
    <x v="40"/>
  </r>
  <r>
    <x v="1"/>
    <s v="-"/>
    <x v="182"/>
    <x v="12"/>
    <s v="31"/>
    <s v="315"/>
    <s v="360"/>
    <s v=""/>
    <s v="6400_125"/>
    <s v="Utilities Telecommunications"/>
    <n v="0"/>
    <n v="0"/>
    <n v="0"/>
    <n v="0"/>
    <n v="0"/>
    <n v="0"/>
    <n v="0"/>
    <x v="182"/>
    <x v="40"/>
  </r>
  <r>
    <x v="1"/>
    <s v="-"/>
    <x v="182"/>
    <x v="12"/>
    <s v="31"/>
    <s v="315"/>
    <s v="360"/>
    <s v=""/>
    <s v="6400_127"/>
    <s v="Utilities Cellular Communications"/>
    <n v="1500"/>
    <n v="600"/>
    <n v="2100"/>
    <n v="0"/>
    <n v="1889.4"/>
    <n v="210.6"/>
    <n v="0"/>
    <x v="182"/>
    <x v="40"/>
  </r>
  <r>
    <x v="1"/>
    <s v="-"/>
    <x v="182"/>
    <x v="12"/>
    <s v="31"/>
    <s v="315"/>
    <s v="360"/>
    <s v=""/>
    <s v="6500_118"/>
    <s v="Professional and Consultant Services Contractual Services"/>
    <n v="0"/>
    <n v="1045"/>
    <n v="1045"/>
    <n v="0"/>
    <n v="0"/>
    <n v="1045"/>
    <n v="0"/>
    <x v="182"/>
    <x v="40"/>
  </r>
  <r>
    <x v="1"/>
    <s v="-"/>
    <x v="182"/>
    <x v="12"/>
    <s v="31"/>
    <s v="315"/>
    <s v="360"/>
    <s v=""/>
    <s v="6500_148"/>
    <s v="Professional and Consultant Services Interpreter Services"/>
    <n v="1570"/>
    <n v="0"/>
    <n v="1570"/>
    <n v="441.68"/>
    <n v="298.32"/>
    <n v="830"/>
    <n v="0"/>
    <x v="182"/>
    <x v="40"/>
  </r>
  <r>
    <x v="1"/>
    <s v="-"/>
    <x v="182"/>
    <x v="12"/>
    <s v="31"/>
    <s v="315"/>
    <s v="360"/>
    <s v=""/>
    <s v="6700_100"/>
    <s v="Travel &amp; Training Education"/>
    <n v="600"/>
    <n v="0"/>
    <n v="600"/>
    <n v="0"/>
    <n v="577.46"/>
    <n v="22.54"/>
    <n v="500"/>
    <x v="182"/>
    <x v="40"/>
  </r>
  <r>
    <x v="1"/>
    <s v="-"/>
    <x v="182"/>
    <x v="12"/>
    <s v="31"/>
    <s v="315"/>
    <s v="360"/>
    <s v=""/>
    <s v="6700_110"/>
    <s v="Travel &amp; Training Travel Expense"/>
    <n v="2960"/>
    <n v="-1045"/>
    <n v="1915"/>
    <n v="0"/>
    <n v="1355"/>
    <n v="560"/>
    <n v="410"/>
    <x v="182"/>
    <x v="40"/>
  </r>
  <r>
    <x v="1"/>
    <s v="-"/>
    <x v="182"/>
    <x v="12"/>
    <s v="31"/>
    <s v="315"/>
    <s v="360"/>
    <s v=""/>
    <s v="6700_115"/>
    <s v="Travel &amp; Training Mileage"/>
    <n v="500"/>
    <n v="1200"/>
    <n v="1700"/>
    <n v="295.39999999999998"/>
    <n v="1283.6099999999999"/>
    <n v="120.99"/>
    <n v="131.54"/>
    <x v="182"/>
    <x v="40"/>
  </r>
  <r>
    <x v="1"/>
    <s v="-"/>
    <x v="182"/>
    <x v="12"/>
    <s v="31"/>
    <s v="315"/>
    <s v="360"/>
    <s v=""/>
    <s v="7200_100"/>
    <s v="Capital Leases Property"/>
    <n v="0"/>
    <n v="0"/>
    <n v="0"/>
    <n v="0"/>
    <n v="0"/>
    <n v="0"/>
    <n v="0"/>
    <x v="182"/>
    <x v="40"/>
  </r>
  <r>
    <x v="1"/>
    <s v="-"/>
    <x v="182"/>
    <x v="12"/>
    <s v="31"/>
    <s v="315"/>
    <s v="360"/>
    <s v=""/>
    <s v="7200_115"/>
    <s v="Capital Leases Equipment"/>
    <n v="1000"/>
    <n v="0"/>
    <n v="1000"/>
    <n v="0"/>
    <n v="587.27"/>
    <n v="412.73"/>
    <n v="0"/>
    <x v="182"/>
    <x v="40"/>
  </r>
  <r>
    <x v="1"/>
    <s v="-"/>
    <x v="183"/>
    <x v="12"/>
    <s v="31"/>
    <s v="315"/>
    <s v="361"/>
    <s v=""/>
    <s v="5000_100"/>
    <s v="Salaries and Wages Regular, Full Time"/>
    <n v="61202"/>
    <n v="606"/>
    <n v="61808"/>
    <n v="0"/>
    <n v="59241.42"/>
    <n v="2566.58"/>
    <n v="5093.8100000000004"/>
    <x v="183"/>
    <x v="40"/>
  </r>
  <r>
    <x v="1"/>
    <s v="-"/>
    <x v="183"/>
    <x v="12"/>
    <s v="31"/>
    <s v="315"/>
    <s v="361"/>
    <s v=""/>
    <s v="5000_115"/>
    <s v="Salaries and Wages Seasonal/Temporary"/>
    <n v="0"/>
    <n v="0"/>
    <n v="0"/>
    <n v="0"/>
    <n v="0"/>
    <n v="0"/>
    <n v="0"/>
    <x v="183"/>
    <x v="40"/>
  </r>
  <r>
    <x v="1"/>
    <s v="-"/>
    <x v="183"/>
    <x v="12"/>
    <s v="31"/>
    <s v="315"/>
    <s v="361"/>
    <s v=""/>
    <s v="5200_115"/>
    <s v="Other Personal Service Other Compensation"/>
    <n v="440"/>
    <n v="0"/>
    <n v="440"/>
    <n v="0"/>
    <n v="280.60000000000002"/>
    <n v="159.4"/>
    <n v="0"/>
    <x v="183"/>
    <x v="40"/>
  </r>
  <r>
    <x v="1"/>
    <s v="-"/>
    <x v="183"/>
    <x v="12"/>
    <s v="31"/>
    <s v="315"/>
    <s v="361"/>
    <s v=""/>
    <s v="5200_130"/>
    <s v="Other Personal Service Allowance Taxable"/>
    <n v="0"/>
    <n v="50"/>
    <n v="50"/>
    <n v="0"/>
    <n v="84.61"/>
    <n v="-34.61"/>
    <n v="0"/>
    <x v="183"/>
    <x v="40"/>
  </r>
  <r>
    <x v="1"/>
    <s v="-"/>
    <x v="183"/>
    <x v="12"/>
    <s v="31"/>
    <s v="315"/>
    <s v="361"/>
    <s v=""/>
    <s v="5400_100"/>
    <s v="Employee Benefits FICA"/>
    <n v="4763"/>
    <n v="47"/>
    <n v="4810"/>
    <n v="0"/>
    <n v="4344.71"/>
    <n v="465.29"/>
    <n v="371.41"/>
    <x v="183"/>
    <x v="40"/>
  </r>
  <r>
    <x v="1"/>
    <s v="-"/>
    <x v="183"/>
    <x v="12"/>
    <s v="31"/>
    <s v="315"/>
    <s v="361"/>
    <s v=""/>
    <s v="5400_115"/>
    <s v="Employee Benefits Retirement B"/>
    <n v="6336"/>
    <n v="0"/>
    <n v="6336"/>
    <n v="0"/>
    <n v="3982.5"/>
    <n v="2353.5"/>
    <n v="564.91"/>
    <x v="183"/>
    <x v="40"/>
  </r>
  <r>
    <x v="1"/>
    <s v="-"/>
    <x v="183"/>
    <x v="12"/>
    <s v="31"/>
    <s v="315"/>
    <s v="361"/>
    <s v=""/>
    <s v="5400_120"/>
    <s v="Employee Benefits Workers Compensation"/>
    <n v="1000"/>
    <n v="0"/>
    <n v="1000"/>
    <n v="0"/>
    <n v="833.3"/>
    <n v="166.7"/>
    <n v="0"/>
    <x v="183"/>
    <x v="40"/>
  </r>
  <r>
    <x v="1"/>
    <s v="-"/>
    <x v="183"/>
    <x v="12"/>
    <s v="31"/>
    <s v="315"/>
    <s v="361"/>
    <s v=""/>
    <s v="5400_125"/>
    <s v="Employee Benefits Health Insurance"/>
    <n v="14794"/>
    <n v="0"/>
    <n v="14794"/>
    <n v="0"/>
    <n v="12328.3"/>
    <n v="2465.6999999999998"/>
    <n v="0"/>
    <x v="183"/>
    <x v="40"/>
  </r>
  <r>
    <x v="1"/>
    <s v="-"/>
    <x v="183"/>
    <x v="12"/>
    <s v="31"/>
    <s v="315"/>
    <s v="361"/>
    <s v=""/>
    <s v="5400_130"/>
    <s v="Employee Benefits Dental Insurance"/>
    <n v="820"/>
    <n v="0"/>
    <n v="820"/>
    <n v="0"/>
    <n v="683.3"/>
    <n v="136.69999999999999"/>
    <n v="0"/>
    <x v="183"/>
    <x v="40"/>
  </r>
  <r>
    <x v="1"/>
    <s v="-"/>
    <x v="183"/>
    <x v="12"/>
    <s v="31"/>
    <s v="315"/>
    <s v="361"/>
    <s v=""/>
    <s v="5400_135"/>
    <s v="Employee Benefits Life Insurance"/>
    <n v="121"/>
    <n v="0"/>
    <n v="121"/>
    <n v="0"/>
    <n v="100.8"/>
    <n v="20.2"/>
    <n v="0"/>
    <x v="183"/>
    <x v="40"/>
  </r>
  <r>
    <x v="1"/>
    <s v="-"/>
    <x v="183"/>
    <x v="12"/>
    <s v="31"/>
    <s v="315"/>
    <s v="361"/>
    <s v=""/>
    <s v="5400_145"/>
    <s v="Employee Benefits Employee Parking"/>
    <n v="451"/>
    <n v="0"/>
    <n v="451"/>
    <n v="0"/>
    <n v="11.85"/>
    <n v="439.15"/>
    <n v="0"/>
    <x v="183"/>
    <x v="40"/>
  </r>
  <r>
    <x v="1"/>
    <s v="-"/>
    <x v="183"/>
    <x v="12"/>
    <s v="31"/>
    <s v="315"/>
    <s v="361"/>
    <s v=""/>
    <n v="6000"/>
    <s v="Office Supplies"/>
    <n v="1000"/>
    <n v="0"/>
    <n v="1000"/>
    <n v="57.91"/>
    <n v="788.08"/>
    <n v="154.01"/>
    <n v="0"/>
    <x v="183"/>
    <x v="40"/>
  </r>
  <r>
    <x v="1"/>
    <s v="-"/>
    <x v="183"/>
    <x v="12"/>
    <s v="31"/>
    <s v="315"/>
    <s v="361"/>
    <s v=""/>
    <n v="6005"/>
    <s v="Postage"/>
    <n v="500"/>
    <n v="200"/>
    <n v="700"/>
    <n v="0"/>
    <n v="648.66999999999996"/>
    <n v="51.33"/>
    <n v="40.950000000000003"/>
    <x v="183"/>
    <x v="40"/>
  </r>
  <r>
    <x v="1"/>
    <s v="-"/>
    <x v="183"/>
    <x v="12"/>
    <s v="31"/>
    <s v="315"/>
    <s v="361"/>
    <s v=""/>
    <n v="6010"/>
    <s v="Computer Equipment"/>
    <n v="150"/>
    <n v="-120"/>
    <n v="30"/>
    <n v="0"/>
    <n v="30"/>
    <n v="0"/>
    <n v="0"/>
    <x v="183"/>
    <x v="40"/>
  </r>
  <r>
    <x v="1"/>
    <s v="-"/>
    <x v="183"/>
    <x v="12"/>
    <s v="31"/>
    <s v="315"/>
    <s v="361"/>
    <s v=""/>
    <n v="6015"/>
    <s v="Computer Software"/>
    <n v="0"/>
    <n v="1772"/>
    <n v="1772"/>
    <n v="0"/>
    <n v="1770.84"/>
    <n v="1.1599999999999999"/>
    <n v="0"/>
    <x v="183"/>
    <x v="40"/>
  </r>
  <r>
    <x v="1"/>
    <s v="-"/>
    <x v="183"/>
    <x v="12"/>
    <s v="31"/>
    <s v="315"/>
    <s v="361"/>
    <s v=""/>
    <s v="6200_105"/>
    <s v="Medical Fees And Supplies Medical Exams"/>
    <n v="0"/>
    <n v="110"/>
    <n v="110"/>
    <n v="0"/>
    <n v="0"/>
    <n v="110"/>
    <n v="0"/>
    <x v="183"/>
    <x v="40"/>
  </r>
  <r>
    <x v="1"/>
    <s v="-"/>
    <x v="183"/>
    <x v="12"/>
    <s v="31"/>
    <s v="315"/>
    <s v="361"/>
    <s v=""/>
    <n v="6202"/>
    <s v="Printing/Copying/Paper Mgt"/>
    <n v="400"/>
    <n v="0"/>
    <n v="400"/>
    <n v="0"/>
    <n v="172.79"/>
    <n v="227.21"/>
    <n v="0"/>
    <x v="183"/>
    <x v="40"/>
  </r>
  <r>
    <x v="1"/>
    <s v="-"/>
    <x v="183"/>
    <x v="12"/>
    <s v="31"/>
    <s v="315"/>
    <s v="361"/>
    <s v=""/>
    <n v="6208"/>
    <s v="Special Supplies"/>
    <n v="0"/>
    <n v="947"/>
    <n v="947"/>
    <n v="75"/>
    <n v="-96.78"/>
    <n v="968.78"/>
    <n v="0"/>
    <x v="183"/>
    <x v="40"/>
  </r>
  <r>
    <x v="1"/>
    <s v="-"/>
    <x v="183"/>
    <x v="12"/>
    <s v="31"/>
    <s v="315"/>
    <s v="361"/>
    <s v=""/>
    <n v="6246"/>
    <s v="Outreach"/>
    <n v="600"/>
    <n v="-289"/>
    <n v="311"/>
    <n v="0"/>
    <n v="234.25"/>
    <n v="76.75"/>
    <n v="234.25"/>
    <x v="183"/>
    <x v="40"/>
  </r>
  <r>
    <x v="1"/>
    <s v="-"/>
    <x v="183"/>
    <x v="12"/>
    <s v="31"/>
    <s v="315"/>
    <s v="361"/>
    <s v=""/>
    <n v="6254"/>
    <s v="CJC - Volunteer Support"/>
    <n v="1000"/>
    <n v="0"/>
    <n v="1000"/>
    <n v="113.93"/>
    <n v="627.96"/>
    <n v="258.11"/>
    <n v="0"/>
    <x v="183"/>
    <x v="40"/>
  </r>
  <r>
    <x v="1"/>
    <s v="-"/>
    <x v="183"/>
    <x v="12"/>
    <s v="31"/>
    <s v="315"/>
    <s v="361"/>
    <s v=""/>
    <n v="6256"/>
    <s v="CJC - Victims Fund"/>
    <n v="10000"/>
    <n v="-1100"/>
    <n v="8900"/>
    <n v="300"/>
    <n v="4271.28"/>
    <n v="4328.72"/>
    <n v="115"/>
    <x v="183"/>
    <x v="40"/>
  </r>
  <r>
    <x v="1"/>
    <s v="-"/>
    <x v="183"/>
    <x v="12"/>
    <s v="31"/>
    <s v="315"/>
    <s v="361"/>
    <s v=""/>
    <n v="6290"/>
    <s v="Programs"/>
    <n v="1893"/>
    <n v="72534"/>
    <n v="74427"/>
    <n v="0"/>
    <n v="0"/>
    <n v="74427"/>
    <n v="0"/>
    <x v="183"/>
    <x v="40"/>
  </r>
  <r>
    <x v="1"/>
    <s v="-"/>
    <x v="183"/>
    <x v="12"/>
    <s v="31"/>
    <s v="315"/>
    <s v="361"/>
    <s v=""/>
    <s v="6400_125"/>
    <s v="Utilities Telecommunications"/>
    <n v="600"/>
    <n v="1075"/>
    <n v="1675"/>
    <n v="0"/>
    <n v="1235.2"/>
    <n v="439.8"/>
    <n v="0"/>
    <x v="183"/>
    <x v="40"/>
  </r>
  <r>
    <x v="1"/>
    <s v="-"/>
    <x v="183"/>
    <x v="12"/>
    <s v="31"/>
    <s v="315"/>
    <s v="361"/>
    <s v=""/>
    <s v="6400_127"/>
    <s v="Utilities Cellular Communications"/>
    <n v="1575"/>
    <n v="-1075"/>
    <n v="500"/>
    <n v="0"/>
    <n v="410.5"/>
    <n v="89.5"/>
    <n v="0"/>
    <x v="183"/>
    <x v="40"/>
  </r>
  <r>
    <x v="1"/>
    <s v="-"/>
    <x v="183"/>
    <x v="12"/>
    <s v="31"/>
    <s v="315"/>
    <s v="361"/>
    <s v=""/>
    <s v="6500_118"/>
    <s v="Professional and Consultant Services Contractual Services"/>
    <n v="2000"/>
    <n v="6200"/>
    <n v="8200"/>
    <n v="2212.5"/>
    <n v="4626.8100000000004"/>
    <n v="1360.69"/>
    <n v="400"/>
    <x v="183"/>
    <x v="40"/>
  </r>
  <r>
    <x v="1"/>
    <s v="-"/>
    <x v="183"/>
    <x v="12"/>
    <s v="31"/>
    <s v="315"/>
    <s v="361"/>
    <s v=""/>
    <s v="6500_148"/>
    <s v="Professional and Consultant Services Interpreter Services"/>
    <n v="400"/>
    <n v="-80"/>
    <n v="320"/>
    <n v="0"/>
    <n v="0"/>
    <n v="320"/>
    <n v="0"/>
    <x v="183"/>
    <x v="40"/>
  </r>
  <r>
    <x v="1"/>
    <s v="-"/>
    <x v="183"/>
    <x v="12"/>
    <s v="31"/>
    <s v="315"/>
    <s v="361"/>
    <s v=""/>
    <s v="6500_161"/>
    <s v="Professional and Consultant Services Member Consultants"/>
    <n v="9200"/>
    <n v="-1000"/>
    <n v="8200"/>
    <n v="0"/>
    <n v="7822"/>
    <n v="378"/>
    <n v="3000"/>
    <x v="183"/>
    <x v="40"/>
  </r>
  <r>
    <x v="1"/>
    <s v="-"/>
    <x v="183"/>
    <x v="12"/>
    <s v="31"/>
    <s v="315"/>
    <s v="361"/>
    <s v=""/>
    <s v="6700_100"/>
    <s v="Travel &amp; Training Education"/>
    <n v="1809"/>
    <n v="0"/>
    <n v="1809"/>
    <n v="0"/>
    <n v="130"/>
    <n v="1679"/>
    <n v="0"/>
    <x v="183"/>
    <x v="40"/>
  </r>
  <r>
    <x v="1"/>
    <s v="-"/>
    <x v="183"/>
    <x v="12"/>
    <s v="31"/>
    <s v="315"/>
    <s v="361"/>
    <s v=""/>
    <s v="6700_110"/>
    <s v="Travel &amp; Training Travel Expense"/>
    <n v="600"/>
    <n v="500"/>
    <n v="1100"/>
    <n v="0"/>
    <n v="15"/>
    <n v="1085"/>
    <n v="0"/>
    <x v="183"/>
    <x v="40"/>
  </r>
  <r>
    <x v="1"/>
    <s v="-"/>
    <x v="183"/>
    <x v="12"/>
    <s v="31"/>
    <s v="315"/>
    <s v="361"/>
    <s v=""/>
    <s v="6700_115"/>
    <s v="Travel &amp; Training Mileage"/>
    <n v="1810"/>
    <n v="2000"/>
    <n v="3810"/>
    <n v="232.5"/>
    <n v="2140.8000000000002"/>
    <n v="1436.7"/>
    <n v="569.20000000000005"/>
    <x v="183"/>
    <x v="40"/>
  </r>
  <r>
    <x v="1"/>
    <s v="-"/>
    <x v="183"/>
    <x v="12"/>
    <s v="31"/>
    <s v="315"/>
    <s v="361"/>
    <s v=""/>
    <s v="6700_135"/>
    <s v="Travel &amp; Training Lodging"/>
    <n v="0"/>
    <n v="0"/>
    <n v="0"/>
    <n v="0"/>
    <n v="0"/>
    <n v="0"/>
    <n v="0"/>
    <x v="183"/>
    <x v="40"/>
  </r>
  <r>
    <x v="1"/>
    <s v="-"/>
    <x v="183"/>
    <x v="12"/>
    <s v="31"/>
    <s v="315"/>
    <s v="361"/>
    <s v=""/>
    <s v="7200_100"/>
    <s v="Capital Leases Property"/>
    <n v="21000"/>
    <n v="0"/>
    <n v="21000"/>
    <n v="0"/>
    <n v="15912"/>
    <n v="5088"/>
    <n v="0"/>
    <x v="183"/>
    <x v="40"/>
  </r>
  <r>
    <x v="1"/>
    <s v="-"/>
    <x v="183"/>
    <x v="12"/>
    <s v="31"/>
    <s v="315"/>
    <s v="361"/>
    <s v=""/>
    <s v="7200_115"/>
    <s v="Capital Leases Equipment"/>
    <n v="1000"/>
    <n v="0"/>
    <n v="1000"/>
    <n v="67.510000000000005"/>
    <n v="587.27"/>
    <n v="345.22"/>
    <n v="67.510000000000005"/>
    <x v="183"/>
    <x v="40"/>
  </r>
  <r>
    <x v="1"/>
    <s v="-"/>
    <x v="183"/>
    <x v="12"/>
    <s v="31"/>
    <s v="315"/>
    <s v="361"/>
    <s v=""/>
    <n v="8015"/>
    <s v="Indirect Fees"/>
    <n v="381"/>
    <n v="0"/>
    <n v="381"/>
    <n v="0"/>
    <n v="0"/>
    <n v="381"/>
    <n v="0"/>
    <x v="183"/>
    <x v="40"/>
  </r>
  <r>
    <x v="1"/>
    <s v="-"/>
    <x v="184"/>
    <x v="12"/>
    <s v="31"/>
    <s v="315"/>
    <s v="362"/>
    <s v=""/>
    <s v="5000_100"/>
    <s v="Salaries and Wages Regular, Full Time"/>
    <n v="97509"/>
    <n v="-3735"/>
    <n v="93774"/>
    <n v="0"/>
    <n v="80801.73"/>
    <n v="12972.27"/>
    <n v="7495.22"/>
    <x v="184"/>
    <x v="40"/>
  </r>
  <r>
    <x v="1"/>
    <s v="-"/>
    <x v="184"/>
    <x v="12"/>
    <s v="31"/>
    <s v="315"/>
    <s v="362"/>
    <s v=""/>
    <s v="5000_115"/>
    <s v="Salaries and Wages Seasonal/Temporary"/>
    <n v="0"/>
    <n v="0"/>
    <n v="0"/>
    <n v="0"/>
    <n v="0"/>
    <n v="0"/>
    <n v="0"/>
    <x v="184"/>
    <x v="40"/>
  </r>
  <r>
    <x v="1"/>
    <s v="-"/>
    <x v="184"/>
    <x v="12"/>
    <s v="31"/>
    <s v="315"/>
    <s v="362"/>
    <s v=""/>
    <s v="5200_115"/>
    <s v="Other Personal Service Other Compensation"/>
    <n v="676"/>
    <n v="0"/>
    <n v="676"/>
    <n v="0"/>
    <n v="636"/>
    <n v="40"/>
    <n v="0"/>
    <x v="184"/>
    <x v="40"/>
  </r>
  <r>
    <x v="1"/>
    <s v="-"/>
    <x v="184"/>
    <x v="12"/>
    <s v="31"/>
    <s v="315"/>
    <s v="362"/>
    <s v=""/>
    <s v="5400_100"/>
    <s v="Employee Benefits FICA"/>
    <n v="7586"/>
    <n v="-289"/>
    <n v="7297"/>
    <n v="0"/>
    <n v="5940.26"/>
    <n v="1356.74"/>
    <n v="545.92999999999995"/>
    <x v="184"/>
    <x v="40"/>
  </r>
  <r>
    <x v="1"/>
    <s v="-"/>
    <x v="184"/>
    <x v="12"/>
    <s v="31"/>
    <s v="315"/>
    <s v="362"/>
    <s v=""/>
    <s v="5400_115"/>
    <s v="Employee Benefits Retirement B"/>
    <n v="11446"/>
    <n v="-595"/>
    <n v="10851"/>
    <n v="0"/>
    <n v="8778.0300000000007"/>
    <n v="2072.9699999999998"/>
    <n v="831.23"/>
    <x v="184"/>
    <x v="40"/>
  </r>
  <r>
    <x v="1"/>
    <s v="-"/>
    <x v="184"/>
    <x v="12"/>
    <s v="31"/>
    <s v="315"/>
    <s v="362"/>
    <s v=""/>
    <s v="5400_120"/>
    <s v="Employee Benefits Workers Compensation"/>
    <n v="1595"/>
    <n v="0"/>
    <n v="1595"/>
    <n v="0"/>
    <n v="1329.2"/>
    <n v="265.8"/>
    <n v="0"/>
    <x v="184"/>
    <x v="40"/>
  </r>
  <r>
    <x v="1"/>
    <s v="-"/>
    <x v="184"/>
    <x v="12"/>
    <s v="31"/>
    <s v="315"/>
    <s v="362"/>
    <s v=""/>
    <s v="5400_125"/>
    <s v="Employee Benefits Health Insurance"/>
    <n v="13503"/>
    <n v="0"/>
    <n v="13503"/>
    <n v="0"/>
    <n v="11252.5"/>
    <n v="2250.5"/>
    <n v="0"/>
    <x v="184"/>
    <x v="40"/>
  </r>
  <r>
    <x v="1"/>
    <s v="-"/>
    <x v="184"/>
    <x v="12"/>
    <s v="31"/>
    <s v="315"/>
    <s v="362"/>
    <s v=""/>
    <s v="5400_130"/>
    <s v="Employee Benefits Dental Insurance"/>
    <n v="920"/>
    <n v="0"/>
    <n v="920"/>
    <n v="0"/>
    <n v="766.7"/>
    <n v="153.30000000000001"/>
    <n v="0"/>
    <x v="184"/>
    <x v="40"/>
  </r>
  <r>
    <x v="1"/>
    <s v="-"/>
    <x v="184"/>
    <x v="12"/>
    <s v="31"/>
    <s v="315"/>
    <s v="362"/>
    <s v=""/>
    <s v="5400_135"/>
    <s v="Employee Benefits Life Insurance"/>
    <n v="201"/>
    <n v="0"/>
    <n v="201"/>
    <n v="0"/>
    <n v="167.5"/>
    <n v="33.5"/>
    <n v="0"/>
    <x v="184"/>
    <x v="40"/>
  </r>
  <r>
    <x v="1"/>
    <s v="-"/>
    <x v="184"/>
    <x v="12"/>
    <s v="31"/>
    <s v="315"/>
    <s v="362"/>
    <s v=""/>
    <s v="5400_145"/>
    <s v="Employee Benefits Employee Parking"/>
    <n v="883"/>
    <n v="0"/>
    <n v="883"/>
    <n v="0"/>
    <n v="29.03"/>
    <n v="853.97"/>
    <n v="0"/>
    <x v="184"/>
    <x v="40"/>
  </r>
  <r>
    <x v="1"/>
    <s v="-"/>
    <x v="184"/>
    <x v="12"/>
    <s v="31"/>
    <s v="315"/>
    <s v="362"/>
    <s v=""/>
    <n v="6010"/>
    <s v="Computer Equipment"/>
    <n v="0"/>
    <n v="0"/>
    <n v="0"/>
    <n v="0"/>
    <n v="0"/>
    <n v="0"/>
    <n v="0"/>
    <x v="184"/>
    <x v="40"/>
  </r>
  <r>
    <x v="1"/>
    <s v="-"/>
    <x v="184"/>
    <x v="12"/>
    <s v="31"/>
    <s v="315"/>
    <s v="362"/>
    <s v=""/>
    <n v="6015"/>
    <s v="Computer Software"/>
    <n v="0"/>
    <n v="820"/>
    <n v="820"/>
    <n v="0"/>
    <n v="732"/>
    <n v="88"/>
    <n v="0"/>
    <x v="184"/>
    <x v="40"/>
  </r>
  <r>
    <x v="1"/>
    <s v="-"/>
    <x v="184"/>
    <x v="12"/>
    <s v="31"/>
    <s v="315"/>
    <s v="362"/>
    <s v=""/>
    <s v="6200_105"/>
    <s v="Medical Fees And Supplies Medical Exams"/>
    <n v="0"/>
    <n v="0"/>
    <n v="0"/>
    <n v="0"/>
    <n v="220"/>
    <n v="-220"/>
    <n v="0"/>
    <x v="184"/>
    <x v="40"/>
  </r>
  <r>
    <x v="1"/>
    <s v="-"/>
    <x v="184"/>
    <x v="12"/>
    <s v="31"/>
    <s v="315"/>
    <s v="362"/>
    <s v=""/>
    <n v="6246"/>
    <s v="Outreach"/>
    <n v="0"/>
    <n v="1443"/>
    <n v="1443"/>
    <n v="0"/>
    <n v="653.98"/>
    <n v="789.02"/>
    <n v="0"/>
    <x v="184"/>
    <x v="40"/>
  </r>
  <r>
    <x v="1"/>
    <s v="-"/>
    <x v="184"/>
    <x v="12"/>
    <s v="31"/>
    <s v="315"/>
    <s v="362"/>
    <s v=""/>
    <n v="6256"/>
    <s v="CJC - Victims Fund"/>
    <n v="0"/>
    <n v="5000"/>
    <n v="5000"/>
    <n v="0"/>
    <n v="5143.18"/>
    <n v="-143.18"/>
    <n v="1538.52"/>
    <x v="184"/>
    <x v="40"/>
  </r>
  <r>
    <x v="1"/>
    <s v="-"/>
    <x v="184"/>
    <x v="12"/>
    <s v="31"/>
    <s v="315"/>
    <s v="362"/>
    <s v=""/>
    <n v="6290"/>
    <s v="Programs"/>
    <n v="2952"/>
    <n v="-2952"/>
    <n v="0"/>
    <n v="0"/>
    <n v="0"/>
    <n v="0"/>
    <n v="0"/>
    <x v="184"/>
    <x v="40"/>
  </r>
  <r>
    <x v="1"/>
    <s v="-"/>
    <x v="184"/>
    <x v="12"/>
    <s v="31"/>
    <s v="315"/>
    <s v="362"/>
    <s v=""/>
    <s v="6500_118"/>
    <s v="Professional and Consultant Services Contractual Services"/>
    <n v="0"/>
    <n v="880"/>
    <n v="880"/>
    <n v="0"/>
    <n v="800"/>
    <n v="80"/>
    <n v="0"/>
    <x v="184"/>
    <x v="40"/>
  </r>
  <r>
    <x v="1"/>
    <s v="-"/>
    <x v="184"/>
    <x v="12"/>
    <s v="31"/>
    <s v="315"/>
    <s v="362"/>
    <s v=""/>
    <s v="6700_100"/>
    <s v="Travel &amp; Training Education"/>
    <n v="0"/>
    <n v="250"/>
    <n v="250"/>
    <n v="0"/>
    <n v="250"/>
    <n v="0"/>
    <n v="0"/>
    <x v="184"/>
    <x v="40"/>
  </r>
  <r>
    <x v="1"/>
    <s v="-"/>
    <x v="184"/>
    <x v="12"/>
    <s v="31"/>
    <s v="315"/>
    <s v="362"/>
    <s v=""/>
    <s v="6700_110"/>
    <s v="Travel &amp; Training Travel Expense"/>
    <n v="3729"/>
    <n v="-822"/>
    <n v="2907"/>
    <n v="70"/>
    <n v="125"/>
    <n v="2712"/>
    <n v="125"/>
    <x v="184"/>
    <x v="40"/>
  </r>
  <r>
    <x v="1"/>
    <s v="-"/>
    <x v="185"/>
    <x v="12"/>
    <s v="31"/>
    <s v="315"/>
    <s v="364"/>
    <s v=""/>
    <s v="5000_100"/>
    <s v="Salaries and Wages Regular, Full Time"/>
    <n v="13248"/>
    <n v="131"/>
    <n v="13379"/>
    <n v="0"/>
    <n v="3268.69"/>
    <n v="10110.31"/>
    <n v="334.04"/>
    <x v="185"/>
    <x v="40"/>
  </r>
  <r>
    <x v="1"/>
    <s v="-"/>
    <x v="185"/>
    <x v="12"/>
    <s v="31"/>
    <s v="315"/>
    <s v="364"/>
    <s v=""/>
    <s v="5200_115"/>
    <s v="Other Personal Service Other Compensation"/>
    <n v="104"/>
    <n v="0"/>
    <n v="104"/>
    <n v="0"/>
    <n v="43.5"/>
    <n v="60.5"/>
    <n v="0"/>
    <x v="185"/>
    <x v="40"/>
  </r>
  <r>
    <x v="1"/>
    <s v="-"/>
    <x v="185"/>
    <x v="12"/>
    <s v="31"/>
    <s v="315"/>
    <s v="364"/>
    <s v=""/>
    <s v="5200_130"/>
    <s v="Other Personal Service Allowance Taxable"/>
    <n v="0"/>
    <n v="0"/>
    <n v="0"/>
    <n v="0"/>
    <n v="36.24"/>
    <n v="-36.24"/>
    <n v="0"/>
    <x v="185"/>
    <x v="40"/>
  </r>
  <r>
    <x v="1"/>
    <s v="-"/>
    <x v="185"/>
    <x v="12"/>
    <s v="31"/>
    <s v="315"/>
    <s v="364"/>
    <s v=""/>
    <s v="5400_100"/>
    <s v="Employee Benefits FICA"/>
    <n v="1032"/>
    <n v="10"/>
    <n v="1042"/>
    <n v="0"/>
    <n v="238.15"/>
    <n v="803.85"/>
    <n v="24.59"/>
    <x v="185"/>
    <x v="40"/>
  </r>
  <r>
    <x v="1"/>
    <s v="-"/>
    <x v="185"/>
    <x v="12"/>
    <s v="31"/>
    <s v="315"/>
    <s v="364"/>
    <s v=""/>
    <s v="5400_115"/>
    <s v="Employee Benefits Retirement B"/>
    <n v="1357"/>
    <n v="0"/>
    <n v="1357"/>
    <n v="0"/>
    <n v="131.08000000000001"/>
    <n v="1225.92"/>
    <n v="37.04"/>
    <x v="185"/>
    <x v="40"/>
  </r>
  <r>
    <x v="1"/>
    <s v="-"/>
    <x v="185"/>
    <x v="12"/>
    <s v="31"/>
    <s v="315"/>
    <s v="364"/>
    <s v=""/>
    <s v="5400_120"/>
    <s v="Employee Benefits Workers Compensation"/>
    <n v="218"/>
    <n v="0"/>
    <n v="218"/>
    <n v="0"/>
    <n v="181.7"/>
    <n v="36.299999999999997"/>
    <n v="0"/>
    <x v="185"/>
    <x v="40"/>
  </r>
  <r>
    <x v="1"/>
    <s v="-"/>
    <x v="185"/>
    <x v="12"/>
    <s v="31"/>
    <s v="315"/>
    <s v="364"/>
    <s v=""/>
    <s v="5400_125"/>
    <s v="Employee Benefits Health Insurance"/>
    <n v="2305"/>
    <n v="0"/>
    <n v="2305"/>
    <n v="0"/>
    <n v="1920.8"/>
    <n v="384.2"/>
    <n v="0"/>
    <x v="185"/>
    <x v="40"/>
  </r>
  <r>
    <x v="1"/>
    <s v="-"/>
    <x v="185"/>
    <x v="12"/>
    <s v="31"/>
    <s v="315"/>
    <s v="364"/>
    <s v=""/>
    <s v="5400_130"/>
    <s v="Employee Benefits Dental Insurance"/>
    <n v="142"/>
    <n v="0"/>
    <n v="142"/>
    <n v="0"/>
    <n v="118.3"/>
    <n v="23.7"/>
    <n v="0"/>
    <x v="185"/>
    <x v="40"/>
  </r>
  <r>
    <x v="1"/>
    <s v="-"/>
    <x v="185"/>
    <x v="12"/>
    <s v="31"/>
    <s v="315"/>
    <s v="364"/>
    <s v=""/>
    <s v="5400_135"/>
    <s v="Employee Benefits Life Insurance"/>
    <n v="29"/>
    <n v="0"/>
    <n v="29"/>
    <n v="0"/>
    <n v="24.2"/>
    <n v="4.8"/>
    <n v="0"/>
    <x v="185"/>
    <x v="40"/>
  </r>
  <r>
    <x v="1"/>
    <s v="-"/>
    <x v="185"/>
    <x v="12"/>
    <s v="31"/>
    <s v="315"/>
    <s v="364"/>
    <s v=""/>
    <s v="5400_145"/>
    <s v="Employee Benefits Employee Parking"/>
    <n v="125"/>
    <n v="-77"/>
    <n v="48"/>
    <n v="0"/>
    <n v="1.52"/>
    <n v="46.48"/>
    <n v="0"/>
    <x v="185"/>
    <x v="40"/>
  </r>
  <r>
    <x v="1"/>
    <s v="-"/>
    <x v="185"/>
    <x v="12"/>
    <s v="31"/>
    <s v="315"/>
    <s v="364"/>
    <s v=""/>
    <n v="6290"/>
    <s v="Programs"/>
    <n v="414"/>
    <n v="-64"/>
    <n v="350"/>
    <n v="0"/>
    <n v="350"/>
    <n v="0"/>
    <n v="0"/>
    <x v="185"/>
    <x v="40"/>
  </r>
  <r>
    <x v="1"/>
    <s v="-"/>
    <x v="185"/>
    <x v="12"/>
    <s v="31"/>
    <s v="315"/>
    <s v="364"/>
    <s v=""/>
    <s v="6500_118"/>
    <s v="Professional and Consultant Services Contractual Services"/>
    <n v="0"/>
    <n v="0"/>
    <n v="0"/>
    <n v="0"/>
    <n v="0"/>
    <n v="0"/>
    <n v="0"/>
    <x v="185"/>
    <x v="40"/>
  </r>
  <r>
    <x v="1"/>
    <s v="-"/>
    <x v="186"/>
    <x v="12"/>
    <s v="31"/>
    <s v="315"/>
    <s v="367"/>
    <s v=""/>
    <s v="5000_100"/>
    <s v="Salaries and Wages Regular, Full Time"/>
    <n v="0"/>
    <n v="0"/>
    <n v="0"/>
    <n v="0"/>
    <n v="753.08"/>
    <n v="-753.08"/>
    <n v="0"/>
    <x v="186"/>
    <x v="40"/>
  </r>
  <r>
    <x v="1"/>
    <s v="-"/>
    <x v="186"/>
    <x v="12"/>
    <s v="31"/>
    <s v="315"/>
    <s v="367"/>
    <s v=""/>
    <s v="5200_115"/>
    <s v="Other Personal Service Other Compensation"/>
    <n v="0"/>
    <n v="0"/>
    <n v="0"/>
    <n v="0"/>
    <n v="0"/>
    <n v="0"/>
    <n v="0"/>
    <x v="186"/>
    <x v="40"/>
  </r>
  <r>
    <x v="1"/>
    <s v="-"/>
    <x v="186"/>
    <x v="12"/>
    <s v="31"/>
    <s v="315"/>
    <s v="367"/>
    <s v=""/>
    <s v="5400_100"/>
    <s v="Employee Benefits FICA"/>
    <n v="0"/>
    <n v="0"/>
    <n v="0"/>
    <n v="0"/>
    <n v="49.56"/>
    <n v="-49.56"/>
    <n v="0"/>
    <x v="186"/>
    <x v="40"/>
  </r>
  <r>
    <x v="1"/>
    <s v="-"/>
    <x v="186"/>
    <x v="12"/>
    <s v="31"/>
    <s v="315"/>
    <s v="367"/>
    <s v=""/>
    <s v="5400_115"/>
    <s v="Employee Benefits Retirement B"/>
    <n v="0"/>
    <n v="0"/>
    <n v="0"/>
    <n v="0"/>
    <n v="29.89"/>
    <n v="-29.89"/>
    <n v="0"/>
    <x v="186"/>
    <x v="40"/>
  </r>
  <r>
    <x v="1"/>
    <s v="-"/>
    <x v="186"/>
    <x v="12"/>
    <s v="31"/>
    <s v="315"/>
    <s v="367"/>
    <s v=""/>
    <s v="5400_120"/>
    <s v="Employee Benefits Workers Compensation"/>
    <n v="0"/>
    <n v="0"/>
    <n v="0"/>
    <n v="0"/>
    <n v="0"/>
    <n v="0"/>
    <n v="0"/>
    <x v="186"/>
    <x v="40"/>
  </r>
  <r>
    <x v="1"/>
    <s v="-"/>
    <x v="186"/>
    <x v="12"/>
    <s v="31"/>
    <s v="315"/>
    <s v="367"/>
    <s v=""/>
    <s v="5400_125"/>
    <s v="Employee Benefits Health Insurance"/>
    <n v="0"/>
    <n v="0"/>
    <n v="0"/>
    <n v="0"/>
    <n v="0"/>
    <n v="0"/>
    <n v="0"/>
    <x v="186"/>
    <x v="40"/>
  </r>
  <r>
    <x v="1"/>
    <s v="-"/>
    <x v="186"/>
    <x v="12"/>
    <s v="31"/>
    <s v="315"/>
    <s v="367"/>
    <s v=""/>
    <s v="5400_130"/>
    <s v="Employee Benefits Dental Insurance"/>
    <n v="0"/>
    <n v="0"/>
    <n v="0"/>
    <n v="0"/>
    <n v="0"/>
    <n v="0"/>
    <n v="0"/>
    <x v="186"/>
    <x v="40"/>
  </r>
  <r>
    <x v="1"/>
    <s v="-"/>
    <x v="186"/>
    <x v="12"/>
    <s v="31"/>
    <s v="315"/>
    <s v="367"/>
    <s v=""/>
    <s v="5400_135"/>
    <s v="Employee Benefits Life Insurance"/>
    <n v="0"/>
    <n v="0"/>
    <n v="0"/>
    <n v="0"/>
    <n v="0"/>
    <n v="0"/>
    <n v="0"/>
    <x v="186"/>
    <x v="40"/>
  </r>
  <r>
    <x v="1"/>
    <s v="-"/>
    <x v="186"/>
    <x v="12"/>
    <s v="31"/>
    <s v="315"/>
    <s v="367"/>
    <s v=""/>
    <s v="5400_145"/>
    <s v="Employee Benefits Employee Parking"/>
    <n v="0"/>
    <n v="0"/>
    <n v="0"/>
    <n v="0"/>
    <n v="0"/>
    <n v="0"/>
    <n v="0"/>
    <x v="186"/>
    <x v="40"/>
  </r>
  <r>
    <x v="0"/>
    <s v="-"/>
    <x v="190"/>
    <x v="13"/>
    <s v="35"/>
    <s v="000"/>
    <s v=""/>
    <s v=""/>
    <n v="4247"/>
    <s v="Fees and Permits"/>
    <n v="97470"/>
    <n v="0"/>
    <n v="97470"/>
    <n v="0"/>
    <n v="118167.7"/>
    <n v="-20697.7"/>
    <n v="4375"/>
    <x v="190"/>
    <x v="41"/>
  </r>
  <r>
    <x v="0"/>
    <s v="-"/>
    <x v="190"/>
    <x v="13"/>
    <s v="35"/>
    <s v="000"/>
    <s v=""/>
    <s v=""/>
    <n v="4480"/>
    <s v="PFC Revenue"/>
    <n v="2325000"/>
    <n v="145000"/>
    <n v="2470000"/>
    <n v="0"/>
    <n v="2022575.03"/>
    <n v="447424.97"/>
    <n v="1407.87"/>
    <x v="190"/>
    <x v="41"/>
  </r>
  <r>
    <x v="0"/>
    <s v="-"/>
    <x v="190"/>
    <x v="13"/>
    <s v="35"/>
    <s v="000"/>
    <s v=""/>
    <s v=""/>
    <n v="4535"/>
    <s v="Misc Rev "/>
    <n v="3000"/>
    <n v="0"/>
    <n v="3000"/>
    <n v="0"/>
    <n v="976.4"/>
    <n v="2023.6"/>
    <n v="93.6"/>
    <x v="190"/>
    <x v="41"/>
  </r>
  <r>
    <x v="0"/>
    <s v="-"/>
    <x v="190"/>
    <x v="13"/>
    <s v="35"/>
    <s v="000"/>
    <s v=""/>
    <s v=""/>
    <n v="4700"/>
    <s v="Interest / Investment  Income "/>
    <n v="12000"/>
    <n v="0"/>
    <n v="12000"/>
    <n v="0"/>
    <n v="11973.51"/>
    <n v="26.49"/>
    <n v="22.4"/>
    <x v="190"/>
    <x v="41"/>
  </r>
  <r>
    <x v="0"/>
    <s v="-"/>
    <x v="190"/>
    <x v="13"/>
    <s v="35"/>
    <s v="000"/>
    <s v=""/>
    <s v=""/>
    <n v="4702"/>
    <s v="Interest Income PFC"/>
    <n v="4000"/>
    <n v="0"/>
    <n v="4000"/>
    <n v="0"/>
    <n v="5926.37"/>
    <n v="-1926.37"/>
    <n v="0"/>
    <x v="190"/>
    <x v="41"/>
  </r>
  <r>
    <x v="0"/>
    <s v="-"/>
    <x v="190"/>
    <x v="13"/>
    <s v="35"/>
    <s v="000"/>
    <s v=""/>
    <s v=""/>
    <s v="4825_155"/>
    <s v="Interdepartmental Interest on Pooled Cash"/>
    <n v="0"/>
    <n v="0"/>
    <n v="0"/>
    <n v="0"/>
    <n v="26.55"/>
    <n v="-26.55"/>
    <n v="0"/>
    <x v="190"/>
    <x v="41"/>
  </r>
  <r>
    <x v="0"/>
    <s v="-"/>
    <x v="191"/>
    <x v="13"/>
    <s v="35"/>
    <s v="430"/>
    <s v=""/>
    <s v=""/>
    <n v="4267"/>
    <s v="Utility Reimbursement"/>
    <n v="47967"/>
    <n v="0"/>
    <n v="47967"/>
    <n v="0"/>
    <n v="40156.839999999997"/>
    <n v="7810.16"/>
    <n v="3319.84"/>
    <x v="191"/>
    <x v="41"/>
  </r>
  <r>
    <x v="0"/>
    <s v="-"/>
    <x v="191"/>
    <x v="13"/>
    <s v="35"/>
    <s v="430"/>
    <s v=""/>
    <s v=""/>
    <n v="4345"/>
    <s v="Advertising Revenues"/>
    <n v="215000"/>
    <n v="0"/>
    <n v="215000"/>
    <n v="0"/>
    <n v="162307.76"/>
    <n v="52692.24"/>
    <n v="0"/>
    <x v="191"/>
    <x v="41"/>
  </r>
  <r>
    <x v="0"/>
    <s v="-"/>
    <x v="191"/>
    <x v="13"/>
    <s v="35"/>
    <s v="430"/>
    <s v=""/>
    <s v=""/>
    <n v="4440"/>
    <s v="Taxi Fees"/>
    <n v="151410"/>
    <n v="46000"/>
    <n v="197410"/>
    <n v="0"/>
    <n v="224281"/>
    <n v="-26871"/>
    <n v="14902"/>
    <x v="191"/>
    <x v="41"/>
  </r>
  <r>
    <x v="0"/>
    <s v="-"/>
    <x v="191"/>
    <x v="13"/>
    <s v="35"/>
    <s v="430"/>
    <s v=""/>
    <s v=""/>
    <n v="4445"/>
    <s v="Terminal Rent - Exclusive"/>
    <n v="1350698"/>
    <n v="0"/>
    <n v="1350698"/>
    <n v="0"/>
    <n v="1222072.81"/>
    <n v="128625.19"/>
    <n v="104383.46"/>
    <x v="191"/>
    <x v="41"/>
  </r>
  <r>
    <x v="0"/>
    <s v="-"/>
    <x v="191"/>
    <x v="13"/>
    <s v="35"/>
    <s v="430"/>
    <s v=""/>
    <s v=""/>
    <n v="4450"/>
    <s v="Terminal Rent - Commonuse"/>
    <n v="1515654"/>
    <n v="0"/>
    <n v="1515654"/>
    <n v="0"/>
    <n v="1263044.98"/>
    <n v="252609.02"/>
    <n v="0"/>
    <x v="191"/>
    <x v="41"/>
  </r>
  <r>
    <x v="0"/>
    <s v="-"/>
    <x v="191"/>
    <x v="13"/>
    <s v="35"/>
    <s v="430"/>
    <s v=""/>
    <s v=""/>
    <n v="4455"/>
    <s v="Terminal Concessions Airport"/>
    <n v="640000"/>
    <n v="55000"/>
    <n v="695000"/>
    <n v="0"/>
    <n v="631127.96"/>
    <n v="63872.04"/>
    <n v="19620"/>
    <x v="191"/>
    <x v="41"/>
  </r>
  <r>
    <x v="0"/>
    <s v="-"/>
    <x v="191"/>
    <x v="13"/>
    <s v="35"/>
    <s v="430"/>
    <s v=""/>
    <s v=""/>
    <n v="4460"/>
    <s v="Rental Car Concessions"/>
    <n v="2030688"/>
    <n v="325000"/>
    <n v="2355688"/>
    <n v="0"/>
    <n v="2324990.9900000002"/>
    <n v="30697.01"/>
    <n v="163115.78"/>
    <x v="191"/>
    <x v="41"/>
  </r>
  <r>
    <x v="0"/>
    <s v="-"/>
    <x v="191"/>
    <x v="13"/>
    <s v="35"/>
    <s v="430"/>
    <s v=""/>
    <s v=""/>
    <n v="4505"/>
    <s v="Terminal Non Airline"/>
    <n v="604782"/>
    <n v="35000"/>
    <n v="639782"/>
    <n v="0"/>
    <n v="569352.95999999996"/>
    <n v="70429.039999999994"/>
    <n v="52259.360000000001"/>
    <x v="191"/>
    <x v="41"/>
  </r>
  <r>
    <x v="0"/>
    <s v="-"/>
    <x v="191"/>
    <x v="13"/>
    <s v="35"/>
    <s v="430"/>
    <s v=""/>
    <s v=""/>
    <n v="4703"/>
    <s v="Restricted Interest Income"/>
    <n v="0"/>
    <n v="0"/>
    <n v="0"/>
    <n v="0"/>
    <n v="56540.49"/>
    <n v="-56540.49"/>
    <n v="7981.21"/>
    <x v="191"/>
    <x v="41"/>
  </r>
  <r>
    <x v="0"/>
    <s v="-"/>
    <x v="191"/>
    <x v="13"/>
    <s v="35"/>
    <s v="430"/>
    <s v=""/>
    <s v=""/>
    <n v="4705"/>
    <s v="Unrealzed Gain/Loss-Invest"/>
    <n v="0"/>
    <n v="0"/>
    <n v="0"/>
    <n v="0"/>
    <n v="89033.95"/>
    <n v="-89033.95"/>
    <n v="23945.11"/>
    <x v="191"/>
    <x v="41"/>
  </r>
  <r>
    <x v="0"/>
    <s v="-"/>
    <x v="191"/>
    <x v="13"/>
    <s v="35"/>
    <s v="430"/>
    <s v=""/>
    <s v=""/>
    <n v="4720"/>
    <s v="Use of Fund Balance"/>
    <n v="0"/>
    <n v="117558"/>
    <n v="117558"/>
    <n v="0"/>
    <n v="0"/>
    <n v="117558"/>
    <n v="0"/>
    <x v="191"/>
    <x v="41"/>
  </r>
  <r>
    <x v="0"/>
    <s v="-"/>
    <x v="191"/>
    <x v="13"/>
    <s v="35"/>
    <s v="430"/>
    <s v=""/>
    <s v=""/>
    <n v="4750"/>
    <s v="Gain/Loss On Asset"/>
    <n v="0"/>
    <n v="0"/>
    <n v="0"/>
    <n v="0"/>
    <n v="666.5"/>
    <n v="-666.5"/>
    <n v="0"/>
    <x v="191"/>
    <x v="41"/>
  </r>
  <r>
    <x v="0"/>
    <s v="-"/>
    <x v="191"/>
    <x v="13"/>
    <s v="35"/>
    <s v="430"/>
    <s v=""/>
    <s v=""/>
    <s v="4825_155"/>
    <s v="Interdepartmental Interest on Pooled Cash"/>
    <n v="0"/>
    <n v="0"/>
    <n v="0"/>
    <n v="0"/>
    <n v="26.58"/>
    <n v="-26.58"/>
    <n v="0"/>
    <x v="191"/>
    <x v="41"/>
  </r>
  <r>
    <x v="0"/>
    <s v="-"/>
    <x v="191"/>
    <x v="13"/>
    <s v="35"/>
    <s v="430"/>
    <s v=""/>
    <s v=""/>
    <s v="4875_100"/>
    <s v="Grant  Federal Operating Direct"/>
    <n v="150000"/>
    <n v="0"/>
    <n v="150000"/>
    <n v="0"/>
    <n v="106392"/>
    <n v="43608"/>
    <n v="28000"/>
    <x v="191"/>
    <x v="41"/>
  </r>
  <r>
    <x v="0"/>
    <s v="-"/>
    <x v="191"/>
    <x v="13"/>
    <s v="35"/>
    <s v="430"/>
    <s v=""/>
    <s v=""/>
    <s v="4925_150"/>
    <s v="Proceeds  Insurance Proceeds"/>
    <n v="0"/>
    <n v="0"/>
    <n v="0"/>
    <n v="0"/>
    <n v="0"/>
    <n v="0"/>
    <n v="0"/>
    <x v="191"/>
    <x v="41"/>
  </r>
  <r>
    <x v="0"/>
    <s v="-"/>
    <x v="191"/>
    <x v="13"/>
    <s v="35"/>
    <s v="430"/>
    <s v=""/>
    <s v=""/>
    <n v="4937"/>
    <s v="Bond - Premium Amortization"/>
    <n v="77076"/>
    <n v="0"/>
    <n v="77076"/>
    <n v="0"/>
    <n v="0"/>
    <n v="77076"/>
    <n v="0"/>
    <x v="191"/>
    <x v="41"/>
  </r>
  <r>
    <x v="0"/>
    <s v="-"/>
    <x v="191"/>
    <x v="13"/>
    <s v="35"/>
    <s v="430"/>
    <s v=""/>
    <s v=""/>
    <n v="4962"/>
    <s v="Airline Surplus Revenue"/>
    <n v="0"/>
    <n v="0"/>
    <n v="0"/>
    <n v="0"/>
    <n v="0"/>
    <n v="0"/>
    <n v="0"/>
    <x v="191"/>
    <x v="41"/>
  </r>
  <r>
    <x v="0"/>
    <s v="-"/>
    <x v="191"/>
    <x v="13"/>
    <s v="35"/>
    <s v="430"/>
    <s v=""/>
    <s v=""/>
    <n v="4963"/>
    <s v="FY 18 Airline Surplus"/>
    <n v="0"/>
    <n v="0"/>
    <n v="0"/>
    <n v="0"/>
    <n v="0"/>
    <n v="0"/>
    <n v="0"/>
    <x v="191"/>
    <x v="41"/>
  </r>
  <r>
    <x v="0"/>
    <s v="-"/>
    <x v="192"/>
    <x v="13"/>
    <s v="35"/>
    <s v="431"/>
    <s v=""/>
    <s v=""/>
    <n v="4390"/>
    <s v="Concessions"/>
    <n v="260000"/>
    <n v="0"/>
    <n v="260000"/>
    <n v="0"/>
    <n v="255535.91"/>
    <n v="4464.09"/>
    <n v="0"/>
    <x v="192"/>
    <x v="41"/>
  </r>
  <r>
    <x v="0"/>
    <s v="-"/>
    <x v="192"/>
    <x v="13"/>
    <s v="35"/>
    <s v="431"/>
    <s v=""/>
    <s v=""/>
    <n v="4465"/>
    <s v="Rent Grounds"/>
    <n v="373868"/>
    <n v="0"/>
    <n v="373868"/>
    <n v="0"/>
    <n v="251992.82"/>
    <n v="121875.18"/>
    <n v="17076.96"/>
    <x v="192"/>
    <x v="41"/>
  </r>
  <r>
    <x v="0"/>
    <s v="-"/>
    <x v="192"/>
    <x v="13"/>
    <s v="35"/>
    <s v="431"/>
    <s v=""/>
    <s v=""/>
    <n v="4470"/>
    <s v="Rent Buildings"/>
    <n v="96747"/>
    <n v="0"/>
    <n v="96747"/>
    <n v="0"/>
    <n v="57926.879999999997"/>
    <n v="38820.120000000003"/>
    <n v="5266.08"/>
    <x v="192"/>
    <x v="41"/>
  </r>
  <r>
    <x v="0"/>
    <s v="-"/>
    <x v="192"/>
    <x v="13"/>
    <s v="35"/>
    <s v="431"/>
    <s v=""/>
    <s v=""/>
    <n v="4475"/>
    <s v="Landing Fees"/>
    <n v="1913112"/>
    <n v="110000"/>
    <n v="2023112"/>
    <n v="0"/>
    <n v="1666369.95"/>
    <n v="356742.05"/>
    <n v="0"/>
    <x v="192"/>
    <x v="41"/>
  </r>
  <r>
    <x v="0"/>
    <s v="-"/>
    <x v="192"/>
    <x v="13"/>
    <s v="35"/>
    <s v="431"/>
    <s v=""/>
    <s v=""/>
    <n v="4535"/>
    <s v="Misc Rev "/>
    <n v="0"/>
    <n v="0"/>
    <n v="0"/>
    <n v="0"/>
    <n v="0"/>
    <n v="0"/>
    <n v="0"/>
    <x v="192"/>
    <x v="41"/>
  </r>
  <r>
    <x v="0"/>
    <s v="-"/>
    <x v="192"/>
    <x v="13"/>
    <s v="35"/>
    <s v="431"/>
    <s v=""/>
    <s v=""/>
    <s v="4535_130"/>
    <s v="Misc Rev  Reimbursements"/>
    <n v="0"/>
    <n v="1672950"/>
    <n v="1672950"/>
    <n v="0"/>
    <n v="1010279.65"/>
    <n v="662670.35"/>
    <n v="0"/>
    <x v="192"/>
    <x v="41"/>
  </r>
  <r>
    <x v="0"/>
    <s v="-"/>
    <x v="192"/>
    <x v="13"/>
    <s v="35"/>
    <s v="431"/>
    <s v=""/>
    <s v=""/>
    <s v="4600_135"/>
    <s v="Fees For Services Airport "/>
    <n v="6000"/>
    <n v="0"/>
    <n v="6000"/>
    <n v="0"/>
    <n v="7646"/>
    <n v="-1646"/>
    <n v="1363"/>
    <x v="192"/>
    <x v="41"/>
  </r>
  <r>
    <x v="0"/>
    <s v="-"/>
    <x v="192"/>
    <x v="13"/>
    <s v="35"/>
    <s v="431"/>
    <s v=""/>
    <s v=""/>
    <s v="4825_155"/>
    <s v="Interdepartmental Interest on Pooled Cash"/>
    <n v="0"/>
    <n v="0"/>
    <n v="0"/>
    <n v="0"/>
    <n v="26.58"/>
    <n v="-26.58"/>
    <n v="0"/>
    <x v="192"/>
    <x v="41"/>
  </r>
  <r>
    <x v="0"/>
    <s v="-"/>
    <x v="192"/>
    <x v="13"/>
    <s v="35"/>
    <s v="431"/>
    <s v=""/>
    <s v=""/>
    <n v="4961"/>
    <s v="Property Tax Reimbursement - Airport"/>
    <n v="36579"/>
    <n v="0"/>
    <n v="36579"/>
    <n v="0"/>
    <n v="29083.86"/>
    <n v="7495.14"/>
    <n v="0"/>
    <x v="192"/>
    <x v="41"/>
  </r>
  <r>
    <x v="0"/>
    <s v="-"/>
    <x v="192"/>
    <x v="13"/>
    <s v="35"/>
    <s v="431"/>
    <s v=""/>
    <s v=""/>
    <n v="4962"/>
    <s v="Airline Surplus Revenue"/>
    <n v="0"/>
    <n v="0"/>
    <n v="0"/>
    <n v="0"/>
    <n v="0"/>
    <n v="0"/>
    <n v="0"/>
    <x v="192"/>
    <x v="41"/>
  </r>
  <r>
    <x v="0"/>
    <s v="-"/>
    <x v="192"/>
    <x v="13"/>
    <s v="35"/>
    <s v="431"/>
    <s v=""/>
    <s v=""/>
    <n v="4963"/>
    <s v="FY 18 Airline Surplus"/>
    <n v="0"/>
    <n v="0"/>
    <n v="0"/>
    <n v="0"/>
    <n v="0"/>
    <n v="0"/>
    <n v="0"/>
    <x v="192"/>
    <x v="41"/>
  </r>
  <r>
    <x v="0"/>
    <s v="-"/>
    <x v="193"/>
    <x v="13"/>
    <s v="35"/>
    <s v="432"/>
    <s v=""/>
    <s v=""/>
    <n v="4465"/>
    <s v="Rent Grounds"/>
    <n v="69069"/>
    <n v="0"/>
    <n v="69069"/>
    <n v="0"/>
    <n v="169808.02"/>
    <n v="-100739.02"/>
    <n v="15754.96"/>
    <x v="193"/>
    <x v="41"/>
  </r>
  <r>
    <x v="0"/>
    <s v="-"/>
    <x v="193"/>
    <x v="13"/>
    <s v="35"/>
    <s v="432"/>
    <s v=""/>
    <s v=""/>
    <n v="4470"/>
    <s v="Rent Buildings"/>
    <n v="1023248"/>
    <n v="0"/>
    <n v="1023248"/>
    <n v="0"/>
    <n v="889632.14"/>
    <n v="133615.85999999999"/>
    <n v="81624.3"/>
    <x v="193"/>
    <x v="41"/>
  </r>
  <r>
    <x v="0"/>
    <s v="-"/>
    <x v="193"/>
    <x v="13"/>
    <s v="35"/>
    <s v="432"/>
    <s v=""/>
    <s v=""/>
    <n v="4700"/>
    <s v="Interest / Investment  Income "/>
    <n v="18800"/>
    <n v="0"/>
    <n v="18800"/>
    <n v="0"/>
    <n v="17357.18"/>
    <n v="1442.82"/>
    <n v="1500.4"/>
    <x v="193"/>
    <x v="41"/>
  </r>
  <r>
    <x v="0"/>
    <s v="-"/>
    <x v="193"/>
    <x v="13"/>
    <s v="35"/>
    <s v="432"/>
    <s v=""/>
    <s v=""/>
    <s v="4825_155"/>
    <s v="Interdepartmental Interest on Pooled Cash"/>
    <n v="0"/>
    <n v="0"/>
    <n v="0"/>
    <n v="0"/>
    <n v="26.58"/>
    <n v="-26.58"/>
    <n v="0"/>
    <x v="193"/>
    <x v="41"/>
  </r>
  <r>
    <x v="0"/>
    <s v="-"/>
    <x v="193"/>
    <x v="13"/>
    <s v="35"/>
    <s v="432"/>
    <s v=""/>
    <s v=""/>
    <n v="4961"/>
    <s v="Property Tax Reimbursement - Airport"/>
    <n v="104165"/>
    <n v="0"/>
    <n v="104165"/>
    <n v="0"/>
    <n v="117622.41"/>
    <n v="-13457.41"/>
    <n v="0"/>
    <x v="193"/>
    <x v="41"/>
  </r>
  <r>
    <x v="0"/>
    <s v="-"/>
    <x v="194"/>
    <x v="13"/>
    <s v="35"/>
    <s v="433"/>
    <s v="600"/>
    <s v=""/>
    <n v="4295"/>
    <s v="Parking Fees"/>
    <n v="5600000"/>
    <n v="350000"/>
    <n v="5950000"/>
    <n v="0"/>
    <n v="5858296.9100000001"/>
    <n v="91703.09"/>
    <n v="527301.5"/>
    <x v="194"/>
    <x v="41"/>
  </r>
  <r>
    <x v="0"/>
    <s v="-"/>
    <x v="194"/>
    <x v="13"/>
    <s v="35"/>
    <s v="433"/>
    <s v="600"/>
    <s v=""/>
    <n v="4297"/>
    <s v="CFC's"/>
    <n v="1250000"/>
    <n v="17000"/>
    <n v="1267000"/>
    <n v="0"/>
    <n v="1212560"/>
    <n v="54440"/>
    <n v="0"/>
    <x v="194"/>
    <x v="41"/>
  </r>
  <r>
    <x v="0"/>
    <s v="-"/>
    <x v="194"/>
    <x v="13"/>
    <s v="35"/>
    <s v="433"/>
    <s v="600"/>
    <s v=""/>
    <n v="4470"/>
    <s v="Rent Buildings"/>
    <n v="48064"/>
    <n v="0"/>
    <n v="48064"/>
    <n v="0"/>
    <n v="44873.16"/>
    <n v="3190.84"/>
    <n v="4133.3999999999996"/>
    <x v="194"/>
    <x v="41"/>
  </r>
  <r>
    <x v="0"/>
    <s v="-"/>
    <x v="194"/>
    <x v="13"/>
    <s v="35"/>
    <s v="433"/>
    <s v="600"/>
    <s v=""/>
    <s v="4825_155"/>
    <s v="Interdepartmental Interest on Pooled Cash"/>
    <n v="0"/>
    <n v="0"/>
    <n v="0"/>
    <n v="0"/>
    <n v="26.58"/>
    <n v="-26.58"/>
    <n v="0"/>
    <x v="194"/>
    <x v="41"/>
  </r>
  <r>
    <x v="0"/>
    <s v="-"/>
    <x v="194"/>
    <x v="13"/>
    <s v="35"/>
    <s v="433"/>
    <s v="600"/>
    <s v=""/>
    <n v="4850"/>
    <s v="Cash Over "/>
    <n v="0"/>
    <n v="0"/>
    <n v="0"/>
    <n v="0"/>
    <n v="30"/>
    <n v="-30"/>
    <n v="0"/>
    <x v="194"/>
    <x v="41"/>
  </r>
  <r>
    <x v="0"/>
    <s v="-"/>
    <x v="194"/>
    <x v="13"/>
    <s v="35"/>
    <s v="433"/>
    <s v="600"/>
    <s v=""/>
    <n v="4937"/>
    <s v="Bond - Premium Amortization"/>
    <n v="86915"/>
    <n v="0"/>
    <n v="86915"/>
    <n v="0"/>
    <n v="0"/>
    <n v="86915"/>
    <n v="0"/>
    <x v="194"/>
    <x v="41"/>
  </r>
  <r>
    <x v="0"/>
    <s v="-"/>
    <x v="194"/>
    <x v="13"/>
    <s v="35"/>
    <s v="433"/>
    <s v="600"/>
    <s v=""/>
    <n v="4962"/>
    <s v="Airline Surplus Revenue"/>
    <n v="0"/>
    <n v="0"/>
    <n v="0"/>
    <n v="0"/>
    <n v="0"/>
    <n v="0"/>
    <n v="0"/>
    <x v="194"/>
    <x v="41"/>
  </r>
  <r>
    <x v="0"/>
    <s v="-"/>
    <x v="195"/>
    <x v="13"/>
    <s v="35"/>
    <s v="434"/>
    <s v=""/>
    <s v=""/>
    <n v="4247"/>
    <s v="Fees and Permits"/>
    <n v="3000"/>
    <n v="0"/>
    <n v="3000"/>
    <n v="0"/>
    <n v="0"/>
    <n v="3000"/>
    <n v="0"/>
    <x v="195"/>
    <x v="41"/>
  </r>
  <r>
    <x v="0"/>
    <s v="-"/>
    <x v="195"/>
    <x v="13"/>
    <s v="35"/>
    <s v="434"/>
    <s v=""/>
    <s v=""/>
    <n v="4465"/>
    <s v="Rent Grounds"/>
    <n v="39600"/>
    <n v="0"/>
    <n v="39600"/>
    <n v="0"/>
    <n v="57301.01"/>
    <n v="-17701.009999999998"/>
    <n v="3900"/>
    <x v="195"/>
    <x v="41"/>
  </r>
  <r>
    <x v="0"/>
    <s v="-"/>
    <x v="195"/>
    <x v="13"/>
    <s v="35"/>
    <s v="434"/>
    <s v=""/>
    <s v=""/>
    <n v="4470"/>
    <s v="Rent Buildings"/>
    <n v="82367"/>
    <n v="0"/>
    <n v="82367"/>
    <n v="0"/>
    <n v="214654.56"/>
    <n v="-132287.56"/>
    <n v="20892.78"/>
    <x v="195"/>
    <x v="41"/>
  </r>
  <r>
    <x v="0"/>
    <s v="-"/>
    <x v="195"/>
    <x v="13"/>
    <s v="35"/>
    <s v="434"/>
    <s v=""/>
    <s v=""/>
    <n v="4961"/>
    <s v="Property Tax Reimbursement - Airport"/>
    <n v="3424"/>
    <n v="0"/>
    <n v="3424"/>
    <n v="0"/>
    <n v="3568.98"/>
    <n v="-144.97999999999999"/>
    <n v="0"/>
    <x v="195"/>
    <x v="41"/>
  </r>
  <r>
    <x v="1"/>
    <s v="-"/>
    <x v="190"/>
    <x v="13"/>
    <s v="35"/>
    <s v="000"/>
    <s v=""/>
    <s v=""/>
    <s v="5000_100"/>
    <s v="Salaries and Wages Regular, Full Time"/>
    <n v="222281"/>
    <n v="4402"/>
    <n v="226683"/>
    <n v="0"/>
    <n v="225958.67"/>
    <n v="724.33"/>
    <n v="19732.37"/>
    <x v="190"/>
    <x v="41"/>
  </r>
  <r>
    <x v="1"/>
    <s v="-"/>
    <x v="190"/>
    <x v="13"/>
    <s v="35"/>
    <s v="000"/>
    <s v=""/>
    <s v=""/>
    <s v="5000_115"/>
    <s v="Salaries and Wages Seasonal/Temporary"/>
    <n v="35000"/>
    <n v="0"/>
    <n v="35000"/>
    <n v="0"/>
    <n v="36864.75"/>
    <n v="-1864.75"/>
    <n v="4075.9"/>
    <x v="190"/>
    <x v="41"/>
  </r>
  <r>
    <x v="1"/>
    <s v="-"/>
    <x v="190"/>
    <x v="13"/>
    <s v="35"/>
    <s v="000"/>
    <s v=""/>
    <s v=""/>
    <n v="5100"/>
    <s v="Overtime"/>
    <n v="15000"/>
    <n v="0"/>
    <n v="15000"/>
    <n v="0"/>
    <n v="715.01"/>
    <n v="14284.99"/>
    <n v="111.66"/>
    <x v="190"/>
    <x v="41"/>
  </r>
  <r>
    <x v="1"/>
    <s v="-"/>
    <x v="190"/>
    <x v="13"/>
    <s v="35"/>
    <s v="000"/>
    <s v=""/>
    <s v=""/>
    <s v="5200_115"/>
    <s v="Other Personal Service Other Compensation"/>
    <n v="1000"/>
    <n v="0"/>
    <n v="1000"/>
    <n v="0"/>
    <n v="447.5"/>
    <n v="552.5"/>
    <n v="0"/>
    <x v="190"/>
    <x v="41"/>
  </r>
  <r>
    <x v="1"/>
    <s v="-"/>
    <x v="190"/>
    <x v="13"/>
    <s v="35"/>
    <s v="000"/>
    <s v=""/>
    <s v=""/>
    <s v="5200_130"/>
    <s v="Other Personal Service Allowance Taxable"/>
    <n v="1100"/>
    <n v="500"/>
    <n v="1600"/>
    <n v="0"/>
    <n v="1105.8399999999999"/>
    <n v="494.16"/>
    <n v="96.16"/>
    <x v="190"/>
    <x v="41"/>
  </r>
  <r>
    <x v="1"/>
    <s v="-"/>
    <x v="190"/>
    <x v="13"/>
    <s v="35"/>
    <s v="000"/>
    <s v=""/>
    <s v=""/>
    <s v="5400_100"/>
    <s v="Employee Benefits FICA"/>
    <n v="21411"/>
    <n v="424"/>
    <n v="21835"/>
    <n v="0"/>
    <n v="19632.28"/>
    <n v="2202.7199999999998"/>
    <n v="1778.95"/>
    <x v="190"/>
    <x v="41"/>
  </r>
  <r>
    <x v="1"/>
    <s v="-"/>
    <x v="190"/>
    <x v="13"/>
    <s v="35"/>
    <s v="000"/>
    <s v=""/>
    <s v=""/>
    <s v="5400_105"/>
    <s v="Employee Benefits Unemployment Insurance"/>
    <n v="15000"/>
    <n v="-15000"/>
    <n v="0"/>
    <n v="0"/>
    <n v="0"/>
    <n v="0"/>
    <n v="0"/>
    <x v="190"/>
    <x v="41"/>
  </r>
  <r>
    <x v="1"/>
    <s v="-"/>
    <x v="190"/>
    <x v="13"/>
    <s v="35"/>
    <s v="000"/>
    <s v=""/>
    <s v=""/>
    <s v="5400_115"/>
    <s v="Employee Benefits Retirement B"/>
    <n v="24382"/>
    <n v="0"/>
    <n v="24382"/>
    <n v="0"/>
    <n v="22352"/>
    <n v="2030"/>
    <n v="2032"/>
    <x v="190"/>
    <x v="41"/>
  </r>
  <r>
    <x v="1"/>
    <s v="-"/>
    <x v="190"/>
    <x v="13"/>
    <s v="35"/>
    <s v="000"/>
    <s v=""/>
    <s v=""/>
    <s v="5400_117"/>
    <s v="Employee Benefits Pension Expense-LIability Change"/>
    <n v="50000"/>
    <n v="0"/>
    <n v="50000"/>
    <n v="0"/>
    <n v="0"/>
    <n v="50000"/>
    <n v="0"/>
    <x v="190"/>
    <x v="41"/>
  </r>
  <r>
    <x v="1"/>
    <s v="-"/>
    <x v="190"/>
    <x v="13"/>
    <s v="35"/>
    <s v="000"/>
    <s v=""/>
    <s v=""/>
    <s v="5400_120"/>
    <s v="Employee Benefits Workers Compensation"/>
    <n v="8638"/>
    <n v="0"/>
    <n v="8638"/>
    <n v="0"/>
    <n v="7821"/>
    <n v="817"/>
    <n v="711"/>
    <x v="190"/>
    <x v="41"/>
  </r>
  <r>
    <x v="1"/>
    <s v="-"/>
    <x v="190"/>
    <x v="13"/>
    <s v="35"/>
    <s v="000"/>
    <s v=""/>
    <s v=""/>
    <s v="5400_125"/>
    <s v="Employee Benefits Health Insurance"/>
    <n v="34607"/>
    <n v="0"/>
    <n v="34607"/>
    <n v="0"/>
    <n v="31724"/>
    <n v="2883"/>
    <n v="2884"/>
    <x v="190"/>
    <x v="41"/>
  </r>
  <r>
    <x v="1"/>
    <s v="-"/>
    <x v="190"/>
    <x v="13"/>
    <s v="35"/>
    <s v="000"/>
    <s v=""/>
    <s v=""/>
    <s v="5400_130"/>
    <s v="Employee Benefits Dental Insurance"/>
    <n v="1992"/>
    <n v="0"/>
    <n v="1992"/>
    <n v="0"/>
    <n v="1826"/>
    <n v="166"/>
    <n v="166"/>
    <x v="190"/>
    <x v="41"/>
  </r>
  <r>
    <x v="1"/>
    <s v="-"/>
    <x v="190"/>
    <x v="13"/>
    <s v="35"/>
    <s v="000"/>
    <s v=""/>
    <s v=""/>
    <s v="5400_135"/>
    <s v="Employee Benefits Life Insurance"/>
    <n v="306"/>
    <n v="0"/>
    <n v="306"/>
    <n v="0"/>
    <n v="286"/>
    <n v="20"/>
    <n v="26"/>
    <x v="190"/>
    <x v="41"/>
  </r>
  <r>
    <x v="1"/>
    <s v="-"/>
    <x v="190"/>
    <x v="13"/>
    <s v="35"/>
    <s v="000"/>
    <s v=""/>
    <s v=""/>
    <s v="5400_140"/>
    <s v="Employee Benefits Accrued Vac/Sick/Comp"/>
    <n v="8000"/>
    <n v="0"/>
    <n v="8000"/>
    <n v="0"/>
    <n v="0"/>
    <n v="8000"/>
    <n v="0"/>
    <x v="190"/>
    <x v="41"/>
  </r>
  <r>
    <x v="1"/>
    <s v="-"/>
    <x v="190"/>
    <x v="13"/>
    <s v="35"/>
    <s v="000"/>
    <s v=""/>
    <s v=""/>
    <s v="5400_144"/>
    <s v="Employee Benefits OPEB-Post Employment Benefit"/>
    <n v="10000"/>
    <n v="0"/>
    <n v="10000"/>
    <n v="0"/>
    <n v="0"/>
    <n v="10000"/>
    <n v="0"/>
    <x v="190"/>
    <x v="41"/>
  </r>
  <r>
    <x v="1"/>
    <s v="-"/>
    <x v="190"/>
    <x v="13"/>
    <s v="35"/>
    <s v="000"/>
    <s v=""/>
    <s v=""/>
    <s v="5400_145"/>
    <s v="Employee Benefits Employee Parking"/>
    <n v="1000"/>
    <n v="0"/>
    <n v="1000"/>
    <n v="0"/>
    <n v="124.2"/>
    <n v="875.8"/>
    <n v="0"/>
    <x v="190"/>
    <x v="41"/>
  </r>
  <r>
    <x v="1"/>
    <s v="-"/>
    <x v="190"/>
    <x v="13"/>
    <s v="35"/>
    <s v="000"/>
    <s v=""/>
    <s v=""/>
    <n v="6000"/>
    <s v="Office Supplies"/>
    <n v="6000"/>
    <n v="0"/>
    <n v="6000"/>
    <n v="0"/>
    <n v="5838.12"/>
    <n v="161.88"/>
    <n v="537.59"/>
    <x v="190"/>
    <x v="41"/>
  </r>
  <r>
    <x v="1"/>
    <s v="-"/>
    <x v="190"/>
    <x v="13"/>
    <s v="35"/>
    <s v="000"/>
    <s v=""/>
    <s v=""/>
    <n v="6005"/>
    <s v="Postage"/>
    <n v="2000"/>
    <n v="0"/>
    <n v="2000"/>
    <n v="0"/>
    <n v="200.44"/>
    <n v="1799.56"/>
    <n v="0"/>
    <x v="190"/>
    <x v="41"/>
  </r>
  <r>
    <x v="1"/>
    <s v="-"/>
    <x v="190"/>
    <x v="13"/>
    <s v="35"/>
    <s v="000"/>
    <s v=""/>
    <s v=""/>
    <n v="6007"/>
    <s v="Shipping and Moving"/>
    <n v="500"/>
    <n v="0"/>
    <n v="500"/>
    <n v="0"/>
    <n v="526.62"/>
    <n v="-26.62"/>
    <n v="0"/>
    <x v="190"/>
    <x v="41"/>
  </r>
  <r>
    <x v="1"/>
    <s v="-"/>
    <x v="190"/>
    <x v="13"/>
    <s v="35"/>
    <s v="000"/>
    <s v=""/>
    <s v=""/>
    <n v="6010"/>
    <s v="Computer Equipment"/>
    <n v="2000"/>
    <n v="7587"/>
    <n v="9587"/>
    <n v="0"/>
    <n v="5305.36"/>
    <n v="4281.6400000000003"/>
    <n v="0"/>
    <x v="190"/>
    <x v="41"/>
  </r>
  <r>
    <x v="1"/>
    <s v="-"/>
    <x v="190"/>
    <x v="13"/>
    <s v="35"/>
    <s v="000"/>
    <s v=""/>
    <s v=""/>
    <n v="6015"/>
    <s v="Computer Software"/>
    <n v="3000"/>
    <n v="3000"/>
    <n v="6000"/>
    <n v="0"/>
    <n v="2900.24"/>
    <n v="3099.76"/>
    <n v="0"/>
    <x v="190"/>
    <x v="41"/>
  </r>
  <r>
    <x v="1"/>
    <s v="-"/>
    <x v="190"/>
    <x v="13"/>
    <s v="35"/>
    <s v="000"/>
    <s v=""/>
    <s v=""/>
    <n v="6017"/>
    <s v="Computer Licensing and Maint."/>
    <n v="9000"/>
    <n v="0"/>
    <n v="9000"/>
    <n v="0"/>
    <n v="955.25"/>
    <n v="8044.75"/>
    <n v="0"/>
    <x v="190"/>
    <x v="41"/>
  </r>
  <r>
    <x v="1"/>
    <s v="-"/>
    <x v="190"/>
    <x v="13"/>
    <s v="35"/>
    <s v="000"/>
    <s v=""/>
    <s v=""/>
    <n v="6020"/>
    <s v="Office Equipment"/>
    <n v="1000"/>
    <n v="0"/>
    <n v="1000"/>
    <n v="0"/>
    <n v="0"/>
    <n v="1000"/>
    <n v="0"/>
    <x v="190"/>
    <x v="41"/>
  </r>
  <r>
    <x v="1"/>
    <s v="-"/>
    <x v="190"/>
    <x v="13"/>
    <s v="35"/>
    <s v="000"/>
    <s v=""/>
    <s v=""/>
    <n v="6025"/>
    <s v="Furnishings"/>
    <n v="1000"/>
    <n v="0"/>
    <n v="1000"/>
    <n v="0"/>
    <n v="986.39"/>
    <n v="13.61"/>
    <n v="0"/>
    <x v="190"/>
    <x v="41"/>
  </r>
  <r>
    <x v="1"/>
    <s v="-"/>
    <x v="190"/>
    <x v="13"/>
    <s v="35"/>
    <s v="000"/>
    <s v=""/>
    <s v=""/>
    <n v="6200"/>
    <s v="Medical Fees And Supplies"/>
    <n v="1500"/>
    <n v="0"/>
    <n v="1500"/>
    <n v="0"/>
    <n v="0"/>
    <n v="1500"/>
    <n v="0"/>
    <x v="190"/>
    <x v="41"/>
  </r>
  <r>
    <x v="1"/>
    <s v="-"/>
    <x v="190"/>
    <x v="13"/>
    <s v="35"/>
    <s v="000"/>
    <s v=""/>
    <s v=""/>
    <n v="6202"/>
    <s v="Printing/Copying/Paper Mgt"/>
    <n v="500"/>
    <n v="0"/>
    <n v="500"/>
    <n v="0"/>
    <n v="784.84"/>
    <n v="-284.83999999999997"/>
    <n v="0"/>
    <x v="190"/>
    <x v="41"/>
  </r>
  <r>
    <x v="1"/>
    <s v="-"/>
    <x v="190"/>
    <x v="13"/>
    <s v="35"/>
    <s v="000"/>
    <s v=""/>
    <s v=""/>
    <n v="6203"/>
    <s v="Dues/Subscriptions"/>
    <n v="28000"/>
    <n v="0"/>
    <n v="28000"/>
    <n v="1000"/>
    <n v="24297.599999999999"/>
    <n v="2702.4"/>
    <n v="1013.9"/>
    <x v="190"/>
    <x v="41"/>
  </r>
  <r>
    <x v="1"/>
    <s v="-"/>
    <x v="190"/>
    <x v="13"/>
    <s v="35"/>
    <s v="000"/>
    <s v=""/>
    <s v=""/>
    <n v="6208"/>
    <s v="Special Supplies"/>
    <n v="1000"/>
    <n v="0"/>
    <n v="1000"/>
    <n v="0"/>
    <n v="441.65"/>
    <n v="558.35"/>
    <n v="0"/>
    <x v="190"/>
    <x v="41"/>
  </r>
  <r>
    <x v="1"/>
    <s v="-"/>
    <x v="190"/>
    <x v="13"/>
    <s v="35"/>
    <s v="000"/>
    <s v=""/>
    <s v=""/>
    <n v="6350"/>
    <s v="Legal Notice &amp; Advertising"/>
    <n v="2000"/>
    <n v="0"/>
    <n v="2000"/>
    <n v="0"/>
    <n v="1000"/>
    <n v="1000"/>
    <n v="0"/>
    <x v="190"/>
    <x v="41"/>
  </r>
  <r>
    <x v="1"/>
    <s v="-"/>
    <x v="190"/>
    <x v="13"/>
    <s v="35"/>
    <s v="000"/>
    <s v=""/>
    <s v=""/>
    <s v="6400_125"/>
    <s v="Utilities Telecommunications"/>
    <n v="6000"/>
    <n v="0"/>
    <n v="6000"/>
    <n v="0"/>
    <n v="5618.71"/>
    <n v="381.29"/>
    <n v="449.44"/>
    <x v="190"/>
    <x v="41"/>
  </r>
  <r>
    <x v="1"/>
    <s v="-"/>
    <x v="190"/>
    <x v="13"/>
    <s v="35"/>
    <s v="000"/>
    <s v=""/>
    <s v=""/>
    <s v="6400_127"/>
    <s v="Utilities Cellular Communications"/>
    <n v="5000"/>
    <n v="0"/>
    <n v="5000"/>
    <n v="0"/>
    <n v="2653.64"/>
    <n v="2346.36"/>
    <n v="304.8"/>
    <x v="190"/>
    <x v="41"/>
  </r>
  <r>
    <x v="1"/>
    <s v="-"/>
    <x v="190"/>
    <x v="13"/>
    <s v="35"/>
    <s v="000"/>
    <s v=""/>
    <s v=""/>
    <s v="6500_112"/>
    <s v="Professional and Consultant Services Audits"/>
    <n v="34000"/>
    <n v="0"/>
    <n v="34000"/>
    <n v="0"/>
    <n v="34000"/>
    <n v="0"/>
    <n v="0"/>
    <x v="190"/>
    <x v="41"/>
  </r>
  <r>
    <x v="1"/>
    <s v="-"/>
    <x v="190"/>
    <x v="13"/>
    <s v="35"/>
    <s v="000"/>
    <s v=""/>
    <s v=""/>
    <s v="6500_115"/>
    <s v="Professional and Consultant Services Legal/Arbitration"/>
    <n v="69000"/>
    <n v="-50000"/>
    <n v="19000"/>
    <n v="0"/>
    <n v="10898"/>
    <n v="8102"/>
    <n v="0"/>
    <x v="190"/>
    <x v="41"/>
  </r>
  <r>
    <x v="1"/>
    <s v="-"/>
    <x v="190"/>
    <x v="13"/>
    <s v="35"/>
    <s v="000"/>
    <s v=""/>
    <s v=""/>
    <s v="6500_118"/>
    <s v="Professional and Consultant Services Contractual Services"/>
    <n v="63727"/>
    <n v="0"/>
    <n v="63727"/>
    <n v="-138"/>
    <n v="38342.300000000003"/>
    <n v="25522.7"/>
    <n v="360.5"/>
    <x v="190"/>
    <x v="41"/>
  </r>
  <r>
    <x v="1"/>
    <s v="-"/>
    <x v="190"/>
    <x v="13"/>
    <s v="35"/>
    <s v="000"/>
    <s v=""/>
    <s v=""/>
    <s v="6500_120"/>
    <s v="Professional and Consultant Services Information Technology"/>
    <n v="15000"/>
    <n v="0"/>
    <n v="15000"/>
    <n v="689.85"/>
    <n v="13579.83"/>
    <n v="730.32"/>
    <n v="1453.35"/>
    <x v="190"/>
    <x v="41"/>
  </r>
  <r>
    <x v="1"/>
    <s v="-"/>
    <x v="190"/>
    <x v="13"/>
    <s v="35"/>
    <s v="000"/>
    <s v=""/>
    <s v=""/>
    <s v="6500_142"/>
    <s v="Professional and Consultant Services Marketing and Promotion"/>
    <n v="275000"/>
    <n v="0"/>
    <n v="275000"/>
    <n v="794.57"/>
    <n v="250302.68"/>
    <n v="23902.75"/>
    <n v="11278.35"/>
    <x v="190"/>
    <x v="41"/>
  </r>
  <r>
    <x v="1"/>
    <s v="-"/>
    <x v="190"/>
    <x v="13"/>
    <s v="35"/>
    <s v="000"/>
    <s v=""/>
    <s v=""/>
    <s v="6530_115"/>
    <s v="Rentals Equipment"/>
    <n v="1000"/>
    <n v="0"/>
    <n v="1000"/>
    <n v="0"/>
    <n v="0"/>
    <n v="1000"/>
    <n v="0"/>
    <x v="190"/>
    <x v="41"/>
  </r>
  <r>
    <x v="1"/>
    <s v="-"/>
    <x v="190"/>
    <x v="13"/>
    <s v="35"/>
    <s v="000"/>
    <s v=""/>
    <s v=""/>
    <n v="6600"/>
    <s v="Maintenance Contracts"/>
    <n v="5000"/>
    <n v="0"/>
    <n v="5000"/>
    <n v="0"/>
    <n v="0"/>
    <n v="5000"/>
    <n v="0"/>
    <x v="190"/>
    <x v="41"/>
  </r>
  <r>
    <x v="1"/>
    <s v="-"/>
    <x v="190"/>
    <x v="13"/>
    <s v="35"/>
    <s v="000"/>
    <s v=""/>
    <s v=""/>
    <s v="6700_100"/>
    <s v="Travel &amp; Training Education"/>
    <n v="12000"/>
    <n v="0"/>
    <n v="12000"/>
    <n v="0"/>
    <n v="6667.27"/>
    <n v="5332.73"/>
    <n v="2505"/>
    <x v="190"/>
    <x v="41"/>
  </r>
  <r>
    <x v="1"/>
    <s v="-"/>
    <x v="190"/>
    <x v="13"/>
    <s v="35"/>
    <s v="000"/>
    <s v=""/>
    <s v=""/>
    <s v="6700_110"/>
    <s v="Travel &amp; Training Travel Expense"/>
    <n v="25000"/>
    <n v="0"/>
    <n v="25000"/>
    <n v="0"/>
    <n v="6625.89"/>
    <n v="18374.11"/>
    <n v="16.170000000000002"/>
    <x v="190"/>
    <x v="41"/>
  </r>
  <r>
    <x v="1"/>
    <s v="-"/>
    <x v="190"/>
    <x v="13"/>
    <s v="35"/>
    <s v="000"/>
    <s v=""/>
    <s v=""/>
    <s v="6800_125"/>
    <s v="Fees for Services  Fees &amp; Permits"/>
    <n v="1000"/>
    <n v="0"/>
    <n v="1000"/>
    <n v="0"/>
    <n v="60"/>
    <n v="940"/>
    <n v="0"/>
    <x v="190"/>
    <x v="41"/>
  </r>
  <r>
    <x v="1"/>
    <s v="-"/>
    <x v="190"/>
    <x v="13"/>
    <s v="35"/>
    <s v="000"/>
    <s v=""/>
    <s v=""/>
    <s v="6800_192"/>
    <s v="Fees for Services  Agency Fee"/>
    <n v="3315"/>
    <n v="0"/>
    <n v="3315"/>
    <n v="0"/>
    <n v="0"/>
    <n v="3315"/>
    <n v="0"/>
    <x v="190"/>
    <x v="41"/>
  </r>
  <r>
    <x v="1"/>
    <s v="-"/>
    <x v="190"/>
    <x v="13"/>
    <s v="35"/>
    <s v="000"/>
    <s v=""/>
    <s v=""/>
    <n v="7000"/>
    <s v="Bad Debt Expense"/>
    <n v="8000"/>
    <n v="0"/>
    <n v="8000"/>
    <n v="0"/>
    <n v="-85"/>
    <n v="8085"/>
    <n v="0"/>
    <x v="190"/>
    <x v="41"/>
  </r>
  <r>
    <x v="1"/>
    <s v="-"/>
    <x v="190"/>
    <x v="13"/>
    <s v="35"/>
    <s v="000"/>
    <s v=""/>
    <s v=""/>
    <n v="7010"/>
    <s v="Depreciation Expense"/>
    <n v="0"/>
    <n v="0"/>
    <n v="0"/>
    <n v="0"/>
    <n v="0"/>
    <n v="0"/>
    <n v="0"/>
    <x v="190"/>
    <x v="41"/>
  </r>
  <r>
    <x v="1"/>
    <s v="-"/>
    <x v="190"/>
    <x v="13"/>
    <s v="35"/>
    <s v="000"/>
    <s v=""/>
    <s v=""/>
    <s v="7200_115"/>
    <s v="Capital Leases Equipment"/>
    <n v="0"/>
    <n v="0"/>
    <n v="0"/>
    <n v="321.89999999999998"/>
    <n v="1287.5999999999999"/>
    <n v="-1609.5"/>
    <n v="321.89999999999998"/>
    <x v="190"/>
    <x v="41"/>
  </r>
  <r>
    <x v="1"/>
    <s v="-"/>
    <x v="190"/>
    <x v="13"/>
    <s v="35"/>
    <s v="000"/>
    <s v=""/>
    <s v=""/>
    <s v="7230_105"/>
    <s v="Insurance General"/>
    <n v="31980"/>
    <n v="0"/>
    <n v="31980"/>
    <n v="0"/>
    <n v="31674.720000000001"/>
    <n v="305.27999999999997"/>
    <n v="0"/>
    <x v="190"/>
    <x v="41"/>
  </r>
  <r>
    <x v="1"/>
    <s v="-"/>
    <x v="190"/>
    <x v="13"/>
    <s v="35"/>
    <s v="000"/>
    <s v=""/>
    <s v=""/>
    <s v="7230_110"/>
    <s v="Insurance Airport Liability"/>
    <n v="800"/>
    <n v="0"/>
    <n v="800"/>
    <n v="0"/>
    <n v="0"/>
    <n v="800"/>
    <n v="0"/>
    <x v="190"/>
    <x v="41"/>
  </r>
  <r>
    <x v="1"/>
    <s v="-"/>
    <x v="190"/>
    <x v="13"/>
    <s v="35"/>
    <s v="000"/>
    <s v=""/>
    <s v=""/>
    <n v="7303"/>
    <s v="Regulatory and Bank Fees"/>
    <n v="16000"/>
    <n v="0"/>
    <n v="16000"/>
    <n v="0"/>
    <n v="24532.63"/>
    <n v="-8532.6299999999992"/>
    <n v="2115.61"/>
    <x v="190"/>
    <x v="41"/>
  </r>
  <r>
    <x v="1"/>
    <s v="-"/>
    <x v="190"/>
    <x v="13"/>
    <s v="35"/>
    <s v="000"/>
    <s v=""/>
    <s v=""/>
    <s v="7303_200"/>
    <s v="Regulatory and Bank Fees GAN"/>
    <n v="16000"/>
    <n v="0"/>
    <n v="16000"/>
    <n v="0"/>
    <n v="7000"/>
    <n v="9000"/>
    <n v="0"/>
    <x v="190"/>
    <x v="41"/>
  </r>
  <r>
    <x v="1"/>
    <s v="-"/>
    <x v="190"/>
    <x v="13"/>
    <s v="35"/>
    <s v="000"/>
    <s v=""/>
    <s v=""/>
    <s v="7450_260"/>
    <s v="Debt Service Interest GAN"/>
    <n v="60000"/>
    <n v="0"/>
    <n v="60000"/>
    <n v="0"/>
    <n v="23399.62"/>
    <n v="36600.379999999997"/>
    <n v="0"/>
    <x v="190"/>
    <x v="41"/>
  </r>
  <r>
    <x v="1"/>
    <s v="-"/>
    <x v="190"/>
    <x v="13"/>
    <s v="35"/>
    <s v="000"/>
    <s v=""/>
    <s v=""/>
    <s v="7900_400"/>
    <s v="Interfund Transfer Interfund Transfer AIP"/>
    <n v="1435000"/>
    <n v="0"/>
    <n v="1435000"/>
    <n v="0"/>
    <n v="0"/>
    <n v="1435000"/>
    <n v="0"/>
    <x v="190"/>
    <x v="41"/>
  </r>
  <r>
    <x v="1"/>
    <s v="-"/>
    <x v="190"/>
    <x v="13"/>
    <s v="35"/>
    <s v="000"/>
    <s v=""/>
    <s v=""/>
    <n v="8015"/>
    <s v="Indirect Fees"/>
    <n v="355360"/>
    <n v="0"/>
    <n v="355360"/>
    <n v="0"/>
    <n v="325743"/>
    <n v="29617"/>
    <n v="29613"/>
    <x v="190"/>
    <x v="41"/>
  </r>
  <r>
    <x v="1"/>
    <s v="-"/>
    <x v="190"/>
    <x v="13"/>
    <s v="35"/>
    <s v="000"/>
    <s v=""/>
    <s v=""/>
    <n v="8017"/>
    <s v="Indirect Fees - City Attorney"/>
    <n v="74307"/>
    <n v="0"/>
    <n v="74307"/>
    <n v="0"/>
    <n v="68112"/>
    <n v="6195"/>
    <n v="6192"/>
    <x v="190"/>
    <x v="41"/>
  </r>
  <r>
    <x v="1"/>
    <s v="-"/>
    <x v="190"/>
    <x v="13"/>
    <s v="35"/>
    <s v="000"/>
    <s v=""/>
    <s v=""/>
    <n v="8095"/>
    <s v="Interest On Pooled Cash"/>
    <n v="1000"/>
    <n v="0"/>
    <n v="1000"/>
    <n v="0"/>
    <n v="0"/>
    <n v="1000"/>
    <n v="0"/>
    <x v="190"/>
    <x v="41"/>
  </r>
  <r>
    <x v="1"/>
    <s v="-"/>
    <x v="191"/>
    <x v="13"/>
    <s v="35"/>
    <s v="430"/>
    <s v=""/>
    <s v=""/>
    <s v="5000_100"/>
    <s v="Salaries and Wages Regular, Full Time"/>
    <n v="1214738"/>
    <n v="24055"/>
    <n v="1238793"/>
    <n v="0"/>
    <n v="1025227.59"/>
    <n v="213565.41"/>
    <n v="107606.67"/>
    <x v="191"/>
    <x v="41"/>
  </r>
  <r>
    <x v="1"/>
    <s v="-"/>
    <x v="191"/>
    <x v="13"/>
    <s v="35"/>
    <s v="430"/>
    <s v=""/>
    <s v=""/>
    <s v="5000_115"/>
    <s v="Salaries and Wages Seasonal/Temporary"/>
    <n v="50000"/>
    <n v="0"/>
    <n v="50000"/>
    <n v="0"/>
    <n v="26666.18"/>
    <n v="23333.82"/>
    <n v="3061.06"/>
    <x v="191"/>
    <x v="41"/>
  </r>
  <r>
    <x v="1"/>
    <s v="-"/>
    <x v="191"/>
    <x v="13"/>
    <s v="35"/>
    <s v="430"/>
    <s v=""/>
    <s v=""/>
    <n v="5100"/>
    <s v="Overtime"/>
    <n v="145000"/>
    <n v="10000"/>
    <n v="155000"/>
    <n v="0"/>
    <n v="157417.97"/>
    <n v="-2417.9699999999998"/>
    <n v="8666.8700000000008"/>
    <x v="191"/>
    <x v="41"/>
  </r>
  <r>
    <x v="1"/>
    <s v="-"/>
    <x v="191"/>
    <x v="13"/>
    <s v="35"/>
    <s v="430"/>
    <s v=""/>
    <s v=""/>
    <s v="5200_110"/>
    <s v="Other Personal Service On-Call"/>
    <n v="49000"/>
    <n v="2600"/>
    <n v="51600"/>
    <n v="0"/>
    <n v="49245"/>
    <n v="2355"/>
    <n v="2357.85"/>
    <x v="191"/>
    <x v="41"/>
  </r>
  <r>
    <x v="1"/>
    <s v="-"/>
    <x v="191"/>
    <x v="13"/>
    <s v="35"/>
    <s v="430"/>
    <s v=""/>
    <s v=""/>
    <s v="5200_115"/>
    <s v="Other Personal Service Other Compensation"/>
    <n v="31000"/>
    <n v="14000"/>
    <n v="45000"/>
    <n v="0"/>
    <n v="34149.230000000003"/>
    <n v="10850.77"/>
    <n v="752.64"/>
    <x v="191"/>
    <x v="41"/>
  </r>
  <r>
    <x v="1"/>
    <s v="-"/>
    <x v="191"/>
    <x v="13"/>
    <s v="35"/>
    <s v="430"/>
    <s v=""/>
    <s v=""/>
    <s v="5200_116"/>
    <s v="Other Personal Service Longevity Pay"/>
    <n v="4200"/>
    <n v="0"/>
    <n v="4200"/>
    <n v="0"/>
    <n v="2657.17"/>
    <n v="1542.83"/>
    <n v="1373.5"/>
    <x v="191"/>
    <x v="41"/>
  </r>
  <r>
    <x v="1"/>
    <s v="-"/>
    <x v="191"/>
    <x v="13"/>
    <s v="35"/>
    <s v="430"/>
    <s v=""/>
    <s v=""/>
    <s v="5200_120"/>
    <s v="Other Personal Service Shift Differential"/>
    <n v="6000"/>
    <n v="15000"/>
    <n v="21000"/>
    <n v="0"/>
    <n v="17738.27"/>
    <n v="3261.73"/>
    <n v="1873.47"/>
    <x v="191"/>
    <x v="41"/>
  </r>
  <r>
    <x v="1"/>
    <s v="-"/>
    <x v="191"/>
    <x v="13"/>
    <s v="35"/>
    <s v="430"/>
    <s v=""/>
    <s v=""/>
    <s v="5200_130"/>
    <s v="Other Personal Service Allowance Taxable"/>
    <n v="5000"/>
    <n v="9000"/>
    <n v="14000"/>
    <n v="0"/>
    <n v="7454.04"/>
    <n v="6545.96"/>
    <n v="230.77"/>
    <x v="191"/>
    <x v="41"/>
  </r>
  <r>
    <x v="1"/>
    <s v="-"/>
    <x v="191"/>
    <x v="13"/>
    <s v="35"/>
    <s v="430"/>
    <s v=""/>
    <s v=""/>
    <s v="5400_100"/>
    <s v="Employee Benefits FICA"/>
    <n v="115205"/>
    <n v="2282"/>
    <n v="117487"/>
    <n v="0"/>
    <n v="99048.85"/>
    <n v="18438.150000000001"/>
    <n v="9410.35"/>
    <x v="191"/>
    <x v="41"/>
  </r>
  <r>
    <x v="1"/>
    <s v="-"/>
    <x v="191"/>
    <x v="13"/>
    <s v="35"/>
    <s v="430"/>
    <s v=""/>
    <s v=""/>
    <s v="5400_105"/>
    <s v="Employee Benefits Unemployment Insurance"/>
    <n v="0"/>
    <n v="0"/>
    <n v="0"/>
    <n v="0"/>
    <n v="7916"/>
    <n v="-7916"/>
    <n v="0"/>
    <x v="191"/>
    <x v="41"/>
  </r>
  <r>
    <x v="1"/>
    <s v="-"/>
    <x v="191"/>
    <x v="13"/>
    <s v="35"/>
    <s v="430"/>
    <s v=""/>
    <s v=""/>
    <s v="5400_115"/>
    <s v="Employee Benefits Retirement B"/>
    <n v="87912"/>
    <n v="0"/>
    <n v="87912"/>
    <n v="0"/>
    <n v="80586"/>
    <n v="7326"/>
    <n v="7326"/>
    <x v="191"/>
    <x v="41"/>
  </r>
  <r>
    <x v="1"/>
    <s v="-"/>
    <x v="191"/>
    <x v="13"/>
    <s v="35"/>
    <s v="430"/>
    <s v=""/>
    <s v=""/>
    <s v="5400_120"/>
    <s v="Employee Benefits Workers Compensation"/>
    <n v="47204"/>
    <n v="0"/>
    <n v="47204"/>
    <n v="0"/>
    <n v="42746"/>
    <n v="4458"/>
    <n v="3886"/>
    <x v="191"/>
    <x v="41"/>
  </r>
  <r>
    <x v="1"/>
    <s v="-"/>
    <x v="191"/>
    <x v="13"/>
    <s v="35"/>
    <s v="430"/>
    <s v=""/>
    <s v=""/>
    <s v="5400_125"/>
    <s v="Employee Benefits Health Insurance"/>
    <n v="293413"/>
    <n v="0"/>
    <n v="293413"/>
    <n v="0"/>
    <n v="268961"/>
    <n v="24452"/>
    <n v="24451"/>
    <x v="191"/>
    <x v="41"/>
  </r>
  <r>
    <x v="1"/>
    <s v="-"/>
    <x v="191"/>
    <x v="13"/>
    <s v="35"/>
    <s v="430"/>
    <s v=""/>
    <s v=""/>
    <s v="5400_130"/>
    <s v="Employee Benefits Dental Insurance"/>
    <n v="16859"/>
    <n v="0"/>
    <n v="16859"/>
    <n v="0"/>
    <n v="15455"/>
    <n v="1404"/>
    <n v="1405"/>
    <x v="191"/>
    <x v="41"/>
  </r>
  <r>
    <x v="1"/>
    <s v="-"/>
    <x v="191"/>
    <x v="13"/>
    <s v="35"/>
    <s v="430"/>
    <s v=""/>
    <s v=""/>
    <s v="5400_135"/>
    <s v="Employee Benefits Life Insurance"/>
    <n v="2780"/>
    <n v="0"/>
    <n v="2780"/>
    <n v="0"/>
    <n v="2552"/>
    <n v="228"/>
    <n v="232"/>
    <x v="191"/>
    <x v="41"/>
  </r>
  <r>
    <x v="1"/>
    <s v="-"/>
    <x v="191"/>
    <x v="13"/>
    <s v="35"/>
    <s v="430"/>
    <s v=""/>
    <s v=""/>
    <n v="6000"/>
    <s v="Office Supplies"/>
    <n v="2000"/>
    <n v="105"/>
    <n v="2105"/>
    <n v="0"/>
    <n v="2102.52"/>
    <n v="2.48"/>
    <n v="0"/>
    <x v="191"/>
    <x v="41"/>
  </r>
  <r>
    <x v="1"/>
    <s v="-"/>
    <x v="191"/>
    <x v="13"/>
    <s v="35"/>
    <s v="430"/>
    <s v=""/>
    <s v=""/>
    <n v="6007"/>
    <s v="Shipping and Moving"/>
    <n v="1500"/>
    <n v="165"/>
    <n v="1665"/>
    <n v="590"/>
    <n v="893.48"/>
    <n v="181.52"/>
    <n v="22.63"/>
    <x v="191"/>
    <x v="41"/>
  </r>
  <r>
    <x v="1"/>
    <s v="-"/>
    <x v="191"/>
    <x v="13"/>
    <s v="35"/>
    <s v="430"/>
    <s v=""/>
    <s v=""/>
    <n v="6010"/>
    <s v="Computer Equipment"/>
    <n v="15000"/>
    <n v="10000"/>
    <n v="25000"/>
    <n v="0"/>
    <n v="22888.67"/>
    <n v="2111.33"/>
    <n v="0"/>
    <x v="191"/>
    <x v="41"/>
  </r>
  <r>
    <x v="1"/>
    <s v="-"/>
    <x v="191"/>
    <x v="13"/>
    <s v="35"/>
    <s v="430"/>
    <s v=""/>
    <s v=""/>
    <n v="6015"/>
    <s v="Computer Software"/>
    <n v="3000"/>
    <n v="0"/>
    <n v="3000"/>
    <n v="269"/>
    <n v="2083.6999999999998"/>
    <n v="647.29999999999995"/>
    <n v="0"/>
    <x v="191"/>
    <x v="41"/>
  </r>
  <r>
    <x v="1"/>
    <s v="-"/>
    <x v="191"/>
    <x v="13"/>
    <s v="35"/>
    <s v="430"/>
    <s v=""/>
    <s v=""/>
    <n v="6017"/>
    <s v="Computer Licensing and Maint."/>
    <n v="35000"/>
    <n v="0"/>
    <n v="35000"/>
    <n v="400"/>
    <n v="22920.35"/>
    <n v="11679.65"/>
    <n v="0"/>
    <x v="191"/>
    <x v="41"/>
  </r>
  <r>
    <x v="1"/>
    <s v="-"/>
    <x v="191"/>
    <x v="13"/>
    <s v="35"/>
    <s v="430"/>
    <s v=""/>
    <s v=""/>
    <n v="6020"/>
    <s v="Office Equipment"/>
    <n v="2000"/>
    <n v="0"/>
    <n v="2000"/>
    <n v="0"/>
    <n v="267.77999999999997"/>
    <n v="1732.22"/>
    <n v="185.45"/>
    <x v="191"/>
    <x v="41"/>
  </r>
  <r>
    <x v="1"/>
    <s v="-"/>
    <x v="191"/>
    <x v="13"/>
    <s v="35"/>
    <s v="430"/>
    <s v=""/>
    <s v=""/>
    <n v="6025"/>
    <s v="Furnishings"/>
    <n v="2000"/>
    <n v="11100"/>
    <n v="13100"/>
    <n v="0"/>
    <n v="12489.77"/>
    <n v="610.23"/>
    <n v="0"/>
    <x v="191"/>
    <x v="41"/>
  </r>
  <r>
    <x v="1"/>
    <s v="-"/>
    <x v="191"/>
    <x v="13"/>
    <s v="35"/>
    <s v="430"/>
    <s v=""/>
    <s v=""/>
    <n v="6200"/>
    <s v="Medical Fees And Supplies"/>
    <n v="4500"/>
    <n v="0"/>
    <n v="4500"/>
    <n v="0"/>
    <n v="3754.68"/>
    <n v="745.32"/>
    <n v="2899.68"/>
    <x v="191"/>
    <x v="41"/>
  </r>
  <r>
    <x v="1"/>
    <s v="-"/>
    <x v="191"/>
    <x v="13"/>
    <s v="35"/>
    <s v="430"/>
    <s v=""/>
    <s v=""/>
    <n v="6202"/>
    <s v="Printing/Copying/Paper Mgt"/>
    <n v="500"/>
    <n v="0"/>
    <n v="500"/>
    <n v="0"/>
    <n v="0"/>
    <n v="500"/>
    <n v="0"/>
    <x v="191"/>
    <x v="41"/>
  </r>
  <r>
    <x v="1"/>
    <s v="-"/>
    <x v="191"/>
    <x v="13"/>
    <s v="35"/>
    <s v="430"/>
    <s v=""/>
    <s v=""/>
    <n v="6203"/>
    <s v="Dues/Subscriptions"/>
    <n v="49000"/>
    <n v="0"/>
    <n v="49000"/>
    <n v="2193.67"/>
    <n v="35351.5"/>
    <n v="11454.83"/>
    <n v="3009.97"/>
    <x v="191"/>
    <x v="41"/>
  </r>
  <r>
    <x v="1"/>
    <s v="-"/>
    <x v="191"/>
    <x v="13"/>
    <s v="35"/>
    <s v="430"/>
    <s v=""/>
    <s v=""/>
    <n v="6206"/>
    <s v="Custodian Supplies"/>
    <n v="54000"/>
    <n v="0"/>
    <n v="54000"/>
    <n v="11974.26"/>
    <n v="36449.96"/>
    <n v="5575.78"/>
    <n v="3568.75"/>
    <x v="191"/>
    <x v="41"/>
  </r>
  <r>
    <x v="1"/>
    <s v="-"/>
    <x v="191"/>
    <x v="13"/>
    <s v="35"/>
    <s v="430"/>
    <s v=""/>
    <s v=""/>
    <n v="6208"/>
    <s v="Special Supplies"/>
    <n v="6500"/>
    <n v="0"/>
    <n v="6500"/>
    <n v="0"/>
    <n v="3141.34"/>
    <n v="3358.66"/>
    <n v="0"/>
    <x v="191"/>
    <x v="41"/>
  </r>
  <r>
    <x v="1"/>
    <s v="-"/>
    <x v="191"/>
    <x v="13"/>
    <s v="35"/>
    <s v="430"/>
    <s v=""/>
    <s v=""/>
    <n v="6210"/>
    <s v="Small Tools and Equipment"/>
    <n v="27500"/>
    <n v="0"/>
    <n v="27500"/>
    <n v="1109.02"/>
    <n v="21787.279999999999"/>
    <n v="4603.7"/>
    <n v="0"/>
    <x v="191"/>
    <x v="41"/>
  </r>
  <r>
    <x v="1"/>
    <s v="-"/>
    <x v="191"/>
    <x v="13"/>
    <s v="35"/>
    <s v="430"/>
    <s v=""/>
    <s v=""/>
    <n v="6212"/>
    <s v="Fuel"/>
    <n v="25000"/>
    <n v="-20000"/>
    <n v="5000"/>
    <n v="0"/>
    <n v="0"/>
    <n v="5000"/>
    <n v="0"/>
    <x v="191"/>
    <x v="41"/>
  </r>
  <r>
    <x v="1"/>
    <s v="-"/>
    <x v="191"/>
    <x v="13"/>
    <s v="35"/>
    <s v="430"/>
    <s v=""/>
    <s v=""/>
    <n v="6214"/>
    <s v="Clothing And Uniforms"/>
    <n v="5000"/>
    <n v="0"/>
    <n v="5000"/>
    <n v="0"/>
    <n v="927.44"/>
    <n v="4072.56"/>
    <n v="0"/>
    <x v="191"/>
    <x v="41"/>
  </r>
  <r>
    <x v="1"/>
    <s v="-"/>
    <x v="191"/>
    <x v="13"/>
    <s v="35"/>
    <s v="430"/>
    <s v=""/>
    <s v=""/>
    <n v="6215"/>
    <s v="Uniform Laundering"/>
    <n v="6500"/>
    <n v="0"/>
    <n v="6500"/>
    <n v="2490.37"/>
    <n v="509.63"/>
    <n v="3500"/>
    <n v="509.63"/>
    <x v="191"/>
    <x v="41"/>
  </r>
  <r>
    <x v="1"/>
    <s v="-"/>
    <x v="191"/>
    <x v="13"/>
    <s v="35"/>
    <s v="430"/>
    <s v=""/>
    <s v=""/>
    <s v="6300_100"/>
    <s v="Repair &amp; Maintenance Equipment  Parts"/>
    <n v="27000"/>
    <n v="25000"/>
    <n v="52000"/>
    <n v="14844.22"/>
    <n v="36661.46"/>
    <n v="494.32"/>
    <n v="7093.59"/>
    <x v="191"/>
    <x v="41"/>
  </r>
  <r>
    <x v="1"/>
    <s v="-"/>
    <x v="191"/>
    <x v="13"/>
    <s v="35"/>
    <s v="430"/>
    <s v=""/>
    <s v=""/>
    <s v="6300_105"/>
    <s v="Repair &amp; Maintenance Vehicle Maint Supplies"/>
    <n v="10000"/>
    <n v="0"/>
    <n v="10000"/>
    <n v="64.069999999999993"/>
    <n v="8812.08"/>
    <n v="1123.8499999999999"/>
    <n v="1365.09"/>
    <x v="191"/>
    <x v="41"/>
  </r>
  <r>
    <x v="1"/>
    <s v="-"/>
    <x v="191"/>
    <x v="13"/>
    <s v="35"/>
    <s v="430"/>
    <s v=""/>
    <s v=""/>
    <s v="6300_115"/>
    <s v="Repair &amp; Maintenance Signs"/>
    <n v="8000"/>
    <n v="20000"/>
    <n v="28000"/>
    <n v="1463.74"/>
    <n v="22681.4"/>
    <n v="3854.86"/>
    <n v="2011.11"/>
    <x v="191"/>
    <x v="41"/>
  </r>
  <r>
    <x v="1"/>
    <s v="-"/>
    <x v="191"/>
    <x v="13"/>
    <s v="35"/>
    <s v="430"/>
    <s v=""/>
    <s v=""/>
    <s v="6300_120"/>
    <s v="Repair &amp; Maintenance Tires"/>
    <n v="6000"/>
    <n v="8000"/>
    <n v="14000"/>
    <n v="223.31"/>
    <n v="12262.85"/>
    <n v="1513.84"/>
    <n v="973"/>
    <x v="191"/>
    <x v="41"/>
  </r>
  <r>
    <x v="1"/>
    <s v="-"/>
    <x v="191"/>
    <x v="13"/>
    <s v="35"/>
    <s v="430"/>
    <s v=""/>
    <s v=""/>
    <s v="6300_130"/>
    <s v="Repair &amp; Maintenance Construction Supplies"/>
    <n v="7000"/>
    <n v="207442"/>
    <n v="214442"/>
    <n v="11600"/>
    <n v="16084.3"/>
    <n v="186757.7"/>
    <n v="0"/>
    <x v="191"/>
    <x v="41"/>
  </r>
  <r>
    <x v="1"/>
    <s v="-"/>
    <x v="191"/>
    <x v="13"/>
    <s v="35"/>
    <s v="430"/>
    <s v=""/>
    <s v=""/>
    <s v="6300_140"/>
    <s v="Repair &amp; Maintenance Salt"/>
    <n v="15000"/>
    <n v="18000"/>
    <n v="33000"/>
    <n v="0"/>
    <n v="32999.99"/>
    <n v="0.01"/>
    <n v="0"/>
    <x v="191"/>
    <x v="41"/>
  </r>
  <r>
    <x v="1"/>
    <s v="-"/>
    <x v="191"/>
    <x v="13"/>
    <s v="35"/>
    <s v="430"/>
    <s v=""/>
    <s v=""/>
    <s v="6300_170"/>
    <s v="Repair &amp; Maintenance Buildings"/>
    <n v="120368"/>
    <n v="68000"/>
    <n v="188368"/>
    <n v="19909.310000000001"/>
    <n v="152907.98000000001"/>
    <n v="15550.71"/>
    <n v="2209.0500000000002"/>
    <x v="191"/>
    <x v="41"/>
  </r>
  <r>
    <x v="1"/>
    <s v="-"/>
    <x v="191"/>
    <x v="13"/>
    <s v="35"/>
    <s v="430"/>
    <s v=""/>
    <s v=""/>
    <s v="6300_175"/>
    <s v="Repair &amp; Maintenance Landscape materials"/>
    <n v="15000"/>
    <n v="-2500"/>
    <n v="12500"/>
    <n v="2615.37"/>
    <n v="8654.61"/>
    <n v="1230.02"/>
    <n v="3398.18"/>
    <x v="191"/>
    <x v="41"/>
  </r>
  <r>
    <x v="1"/>
    <s v="-"/>
    <x v="191"/>
    <x v="13"/>
    <s v="35"/>
    <s v="430"/>
    <s v=""/>
    <s v=""/>
    <s v="6300_187"/>
    <s v="Repair &amp; Maintenance Electrical Supplies"/>
    <n v="18000"/>
    <n v="12000"/>
    <n v="30000"/>
    <n v="1543.37"/>
    <n v="25789.11"/>
    <n v="2667.52"/>
    <n v="312.45999999999998"/>
    <x v="191"/>
    <x v="41"/>
  </r>
  <r>
    <x v="1"/>
    <s v="-"/>
    <x v="191"/>
    <x v="13"/>
    <s v="35"/>
    <s v="430"/>
    <s v=""/>
    <s v=""/>
    <s v="6400_100"/>
    <s v="Utilities Electricity"/>
    <n v="514000"/>
    <n v="-17600"/>
    <n v="496400"/>
    <n v="0"/>
    <n v="410054.71"/>
    <n v="86345.29"/>
    <n v="43370.73"/>
    <x v="191"/>
    <x v="41"/>
  </r>
  <r>
    <x v="1"/>
    <s v="-"/>
    <x v="191"/>
    <x v="13"/>
    <s v="35"/>
    <s v="430"/>
    <s v=""/>
    <s v=""/>
    <s v="6400_105"/>
    <s v="Utilities Gas"/>
    <n v="130000"/>
    <n v="-25000"/>
    <n v="105000"/>
    <n v="0"/>
    <n v="74605.17"/>
    <n v="30394.83"/>
    <n v="0"/>
    <x v="191"/>
    <x v="41"/>
  </r>
  <r>
    <x v="1"/>
    <s v="-"/>
    <x v="191"/>
    <x v="13"/>
    <s v="35"/>
    <s v="430"/>
    <s v=""/>
    <s v=""/>
    <s v="6400_115"/>
    <s v="Utilities Water/Wastewater"/>
    <n v="46000"/>
    <n v="0"/>
    <n v="46000"/>
    <n v="0"/>
    <n v="35406.71"/>
    <n v="10593.29"/>
    <n v="0"/>
    <x v="191"/>
    <x v="41"/>
  </r>
  <r>
    <x v="1"/>
    <s v="-"/>
    <x v="191"/>
    <x v="13"/>
    <s v="35"/>
    <s v="430"/>
    <s v=""/>
    <s v=""/>
    <s v="6400_120"/>
    <s v="Utilities Rubbish Removal"/>
    <n v="44000"/>
    <n v="-9000"/>
    <n v="35000"/>
    <n v="0"/>
    <n v="27866.69"/>
    <n v="7133.31"/>
    <n v="1891.73"/>
    <x v="191"/>
    <x v="41"/>
  </r>
  <r>
    <x v="1"/>
    <s v="-"/>
    <x v="191"/>
    <x v="13"/>
    <s v="35"/>
    <s v="430"/>
    <s v=""/>
    <s v=""/>
    <s v="6400_125"/>
    <s v="Utilities Telecommunications"/>
    <n v="5000"/>
    <n v="0"/>
    <n v="5000"/>
    <n v="0"/>
    <n v="4691.95"/>
    <n v="308.05"/>
    <n v="526.67999999999995"/>
    <x v="191"/>
    <x v="41"/>
  </r>
  <r>
    <x v="1"/>
    <s v="-"/>
    <x v="191"/>
    <x v="13"/>
    <s v="35"/>
    <s v="430"/>
    <s v=""/>
    <s v=""/>
    <s v="6400_127"/>
    <s v="Utilities Cellular Communications"/>
    <n v="7000"/>
    <n v="0"/>
    <n v="7000"/>
    <n v="0"/>
    <n v="5911.84"/>
    <n v="1088.1600000000001"/>
    <n v="540.19000000000005"/>
    <x v="191"/>
    <x v="41"/>
  </r>
  <r>
    <x v="1"/>
    <s v="-"/>
    <x v="191"/>
    <x v="13"/>
    <s v="35"/>
    <s v="430"/>
    <s v=""/>
    <s v=""/>
    <s v="6500_103"/>
    <s v="Professional and Consultant Services Security Contracts"/>
    <n v="0"/>
    <n v="0"/>
    <n v="0"/>
    <n v="0"/>
    <n v="110.83"/>
    <n v="-110.83"/>
    <n v="0"/>
    <x v="191"/>
    <x v="41"/>
  </r>
  <r>
    <x v="1"/>
    <s v="-"/>
    <x v="191"/>
    <x v="13"/>
    <s v="35"/>
    <s v="430"/>
    <s v=""/>
    <s v=""/>
    <s v="6500_112"/>
    <s v="Professional and Consultant Services Audits"/>
    <n v="0"/>
    <n v="0"/>
    <n v="0"/>
    <n v="0"/>
    <n v="0"/>
    <n v="0"/>
    <n v="0"/>
    <x v="191"/>
    <x v="41"/>
  </r>
  <r>
    <x v="1"/>
    <s v="-"/>
    <x v="191"/>
    <x v="13"/>
    <s v="35"/>
    <s v="430"/>
    <s v=""/>
    <s v=""/>
    <s v="6500_115"/>
    <s v="Professional and Consultant Services Legal/Arbitration"/>
    <n v="45000"/>
    <n v="-24870"/>
    <n v="20130"/>
    <n v="0"/>
    <n v="173"/>
    <n v="19957"/>
    <n v="0"/>
    <x v="191"/>
    <x v="41"/>
  </r>
  <r>
    <x v="1"/>
    <s v="-"/>
    <x v="191"/>
    <x v="13"/>
    <s v="35"/>
    <s v="430"/>
    <s v=""/>
    <s v=""/>
    <s v="6500_118"/>
    <s v="Professional and Consultant Services Contractual Services"/>
    <n v="170000"/>
    <n v="-10000"/>
    <n v="160000"/>
    <n v="0"/>
    <n v="105580.02"/>
    <n v="54419.98"/>
    <n v="3790.25"/>
    <x v="191"/>
    <x v="41"/>
  </r>
  <r>
    <x v="1"/>
    <s v="-"/>
    <x v="191"/>
    <x v="13"/>
    <s v="35"/>
    <s v="430"/>
    <s v=""/>
    <s v=""/>
    <s v="6500_120"/>
    <s v="Professional and Consultant Services Information Technology"/>
    <n v="30000"/>
    <n v="26000"/>
    <n v="56000"/>
    <n v="0"/>
    <n v="55005.98"/>
    <n v="994.02"/>
    <n v="17082.990000000002"/>
    <x v="191"/>
    <x v="41"/>
  </r>
  <r>
    <x v="1"/>
    <s v="-"/>
    <x v="191"/>
    <x v="13"/>
    <s v="35"/>
    <s v="430"/>
    <s v=""/>
    <s v=""/>
    <s v="6500_142"/>
    <s v="Professional and Consultant Services Marketing and Promotion"/>
    <n v="130000"/>
    <n v="125000"/>
    <n v="255000"/>
    <n v="0"/>
    <n v="252536.53"/>
    <n v="2463.4699999999998"/>
    <n v="118436.53"/>
    <x v="191"/>
    <x v="41"/>
  </r>
  <r>
    <x v="1"/>
    <s v="-"/>
    <x v="191"/>
    <x v="13"/>
    <s v="35"/>
    <s v="430"/>
    <s v=""/>
    <s v=""/>
    <s v="6530_115"/>
    <s v="Rentals Equipment"/>
    <n v="1000"/>
    <n v="3000"/>
    <n v="4000"/>
    <n v="0"/>
    <n v="1880"/>
    <n v="2120"/>
    <n v="0"/>
    <x v="191"/>
    <x v="41"/>
  </r>
  <r>
    <x v="1"/>
    <s v="-"/>
    <x v="191"/>
    <x v="13"/>
    <s v="35"/>
    <s v="430"/>
    <s v=""/>
    <s v=""/>
    <n v="6600"/>
    <s v="Maintenance Contracts"/>
    <n v="255000"/>
    <n v="0"/>
    <n v="255000"/>
    <n v="19279"/>
    <n v="192074.44"/>
    <n v="43646.559999999998"/>
    <n v="1107"/>
    <x v="191"/>
    <x v="41"/>
  </r>
  <r>
    <x v="1"/>
    <s v="-"/>
    <x v="191"/>
    <x v="13"/>
    <s v="35"/>
    <s v="430"/>
    <s v=""/>
    <s v=""/>
    <n v="6605"/>
    <s v="Radio Maintenance"/>
    <n v="3500"/>
    <n v="0"/>
    <n v="3500"/>
    <n v="3500"/>
    <n v="0"/>
    <n v="0"/>
    <n v="0"/>
    <x v="191"/>
    <x v="41"/>
  </r>
  <r>
    <x v="1"/>
    <s v="-"/>
    <x v="191"/>
    <x v="13"/>
    <s v="35"/>
    <s v="430"/>
    <s v=""/>
    <s v=""/>
    <n v="6610"/>
    <s v="Custodial Contracts"/>
    <n v="632620"/>
    <n v="0"/>
    <n v="632620"/>
    <n v="105732.44"/>
    <n v="520358.67"/>
    <n v="6528.89"/>
    <n v="0"/>
    <x v="191"/>
    <x v="41"/>
  </r>
  <r>
    <x v="1"/>
    <s v="-"/>
    <x v="191"/>
    <x v="13"/>
    <s v="35"/>
    <s v="430"/>
    <s v=""/>
    <s v=""/>
    <n v="6615"/>
    <s v="Property Repairs"/>
    <n v="30000"/>
    <n v="0"/>
    <n v="30000"/>
    <n v="1733.64"/>
    <n v="21104.49"/>
    <n v="7161.87"/>
    <n v="0"/>
    <x v="191"/>
    <x v="41"/>
  </r>
  <r>
    <x v="1"/>
    <s v="-"/>
    <x v="191"/>
    <x v="13"/>
    <s v="35"/>
    <s v="430"/>
    <s v=""/>
    <s v=""/>
    <n v="6620"/>
    <s v="Contractual Vehicle Repair"/>
    <n v="0"/>
    <n v="0"/>
    <n v="0"/>
    <n v="0"/>
    <n v="0"/>
    <n v="0"/>
    <n v="0"/>
    <x v="191"/>
    <x v="41"/>
  </r>
  <r>
    <x v="1"/>
    <s v="-"/>
    <x v="191"/>
    <x v="13"/>
    <s v="35"/>
    <s v="430"/>
    <s v=""/>
    <s v=""/>
    <n v="6625"/>
    <s v="Equipment Maintenance Repairs"/>
    <n v="79596"/>
    <n v="120900"/>
    <n v="200496"/>
    <n v="61035.1"/>
    <n v="138004.01"/>
    <n v="1456.89"/>
    <n v="30076.23"/>
    <x v="191"/>
    <x v="41"/>
  </r>
  <r>
    <x v="1"/>
    <s v="-"/>
    <x v="191"/>
    <x v="13"/>
    <s v="35"/>
    <s v="430"/>
    <s v=""/>
    <s v=""/>
    <s v="6700_100"/>
    <s v="Travel &amp; Training Education"/>
    <n v="5000"/>
    <n v="0"/>
    <n v="5000"/>
    <n v="1225"/>
    <n v="3505"/>
    <n v="270"/>
    <n v="0"/>
    <x v="191"/>
    <x v="41"/>
  </r>
  <r>
    <x v="1"/>
    <s v="-"/>
    <x v="191"/>
    <x v="13"/>
    <s v="35"/>
    <s v="430"/>
    <s v=""/>
    <s v=""/>
    <s v="6700_110"/>
    <s v="Travel &amp; Training Travel Expense"/>
    <n v="17747"/>
    <n v="0"/>
    <n v="17747"/>
    <n v="0"/>
    <n v="15263.34"/>
    <n v="2483.66"/>
    <n v="0"/>
    <x v="191"/>
    <x v="41"/>
  </r>
  <r>
    <x v="1"/>
    <s v="-"/>
    <x v="191"/>
    <x v="13"/>
    <s v="35"/>
    <s v="430"/>
    <s v=""/>
    <s v=""/>
    <s v="6800_125"/>
    <s v="Fees for Services  Fees &amp; Permits"/>
    <n v="10000"/>
    <n v="-9000"/>
    <n v="1000"/>
    <n v="0"/>
    <n v="299"/>
    <n v="701"/>
    <n v="150"/>
    <x v="191"/>
    <x v="41"/>
  </r>
  <r>
    <x v="1"/>
    <s v="-"/>
    <x v="191"/>
    <x v="13"/>
    <s v="35"/>
    <s v="430"/>
    <s v=""/>
    <s v=""/>
    <s v="6800_192"/>
    <s v="Fees for Services  Agency Fee"/>
    <n v="0"/>
    <n v="0"/>
    <n v="0"/>
    <n v="0"/>
    <n v="0"/>
    <n v="0"/>
    <n v="0"/>
    <x v="191"/>
    <x v="41"/>
  </r>
  <r>
    <x v="1"/>
    <s v="-"/>
    <x v="191"/>
    <x v="13"/>
    <s v="35"/>
    <s v="430"/>
    <s v=""/>
    <s v=""/>
    <n v="7004"/>
    <s v="Interest Expense - Restricted"/>
    <n v="8000"/>
    <n v="-4168"/>
    <n v="3832"/>
    <n v="0"/>
    <n v="6723.06"/>
    <n v="-2891.06"/>
    <n v="0"/>
    <x v="191"/>
    <x v="41"/>
  </r>
  <r>
    <x v="1"/>
    <s v="-"/>
    <x v="191"/>
    <x v="13"/>
    <s v="35"/>
    <s v="430"/>
    <s v=""/>
    <s v=""/>
    <s v="7230_100"/>
    <s v="Insurance Vehicle"/>
    <n v="7273"/>
    <n v="-1154"/>
    <n v="6119"/>
    <n v="0"/>
    <n v="5291"/>
    <n v="828"/>
    <n v="481"/>
    <x v="191"/>
    <x v="41"/>
  </r>
  <r>
    <x v="1"/>
    <s v="-"/>
    <x v="191"/>
    <x v="13"/>
    <s v="35"/>
    <s v="430"/>
    <s v=""/>
    <s v=""/>
    <s v="7230_105"/>
    <s v="Insurance General"/>
    <n v="22536"/>
    <n v="0"/>
    <n v="22536"/>
    <n v="0"/>
    <n v="22285.599999999999"/>
    <n v="250.4"/>
    <n v="246"/>
    <x v="191"/>
    <x v="41"/>
  </r>
  <r>
    <x v="1"/>
    <s v="-"/>
    <x v="191"/>
    <x v="13"/>
    <s v="35"/>
    <s v="430"/>
    <s v=""/>
    <s v=""/>
    <s v="7230_107"/>
    <s v="Insurance Property"/>
    <n v="40701"/>
    <n v="0"/>
    <n v="40701"/>
    <n v="0"/>
    <n v="36803"/>
    <n v="3898"/>
    <n v="2588"/>
    <x v="191"/>
    <x v="41"/>
  </r>
  <r>
    <x v="1"/>
    <s v="-"/>
    <x v="191"/>
    <x v="13"/>
    <s v="35"/>
    <s v="430"/>
    <s v=""/>
    <s v=""/>
    <s v="7230_112"/>
    <s v="Insurance Pollution"/>
    <n v="1374"/>
    <n v="0"/>
    <n v="1374"/>
    <n v="0"/>
    <n v="1321.1"/>
    <n v="52.9"/>
    <n v="52"/>
    <x v="191"/>
    <x v="41"/>
  </r>
  <r>
    <x v="1"/>
    <s v="-"/>
    <x v="191"/>
    <x v="13"/>
    <s v="35"/>
    <s v="430"/>
    <s v=""/>
    <s v=""/>
    <s v="7230_115"/>
    <s v="Insurance Claims and Expenses"/>
    <n v="11527"/>
    <n v="452"/>
    <n v="11979"/>
    <n v="0"/>
    <n v="10978"/>
    <n v="1001"/>
    <n v="998"/>
    <x v="191"/>
    <x v="41"/>
  </r>
  <r>
    <x v="1"/>
    <s v="-"/>
    <x v="191"/>
    <x v="13"/>
    <s v="35"/>
    <s v="430"/>
    <s v=""/>
    <s v=""/>
    <n v="7303"/>
    <s v="Regulatory and Bank Fees"/>
    <n v="9600"/>
    <n v="0"/>
    <n v="9600"/>
    <n v="0"/>
    <n v="-1482.27"/>
    <n v="11082.27"/>
    <n v="0"/>
    <x v="191"/>
    <x v="41"/>
  </r>
  <r>
    <x v="1"/>
    <s v="-"/>
    <x v="191"/>
    <x v="13"/>
    <s v="35"/>
    <s v="430"/>
    <s v=""/>
    <s v=""/>
    <n v="7312"/>
    <s v="Real Estate Taxes"/>
    <n v="500000"/>
    <n v="57"/>
    <n v="500057"/>
    <n v="0"/>
    <n v="500056.38"/>
    <n v="0.62"/>
    <n v="0"/>
    <x v="191"/>
    <x v="41"/>
  </r>
  <r>
    <x v="1"/>
    <s v="-"/>
    <x v="191"/>
    <x v="13"/>
    <s v="35"/>
    <s v="430"/>
    <s v=""/>
    <s v=""/>
    <s v="7400_110"/>
    <s v="Debt Service Principal Revenue Bonds "/>
    <n v="1341535"/>
    <n v="0"/>
    <n v="1341535"/>
    <n v="0"/>
    <n v="0"/>
    <n v="1341535"/>
    <n v="0"/>
    <x v="191"/>
    <x v="41"/>
  </r>
  <r>
    <x v="1"/>
    <s v="-"/>
    <x v="191"/>
    <x v="13"/>
    <s v="35"/>
    <s v="430"/>
    <s v=""/>
    <s v=""/>
    <s v="7400_155"/>
    <s v="Debt Service Principal Capital Lease Principal"/>
    <n v="164100"/>
    <n v="0"/>
    <n v="164100"/>
    <n v="0"/>
    <n v="81372.490000000005"/>
    <n v="82727.509999999995"/>
    <n v="0"/>
    <x v="191"/>
    <x v="41"/>
  </r>
  <r>
    <x v="1"/>
    <s v="-"/>
    <x v="191"/>
    <x v="13"/>
    <s v="35"/>
    <s v="430"/>
    <s v=""/>
    <s v=""/>
    <s v="7450_210"/>
    <s v="Debt Service Interest Revenue Bonds "/>
    <n v="517189"/>
    <n v="0"/>
    <n v="517189"/>
    <n v="0"/>
    <n v="0"/>
    <n v="517189"/>
    <n v="0"/>
    <x v="191"/>
    <x v="41"/>
  </r>
  <r>
    <x v="1"/>
    <s v="-"/>
    <x v="191"/>
    <x v="13"/>
    <s v="35"/>
    <s v="430"/>
    <s v=""/>
    <s v=""/>
    <s v="7450_255"/>
    <s v="Debt Service Interest Capital Lease"/>
    <n v="9500"/>
    <n v="0"/>
    <n v="9500"/>
    <n v="0"/>
    <n v="5357.55"/>
    <n v="4142.45"/>
    <n v="0"/>
    <x v="191"/>
    <x v="41"/>
  </r>
  <r>
    <x v="1"/>
    <s v="-"/>
    <x v="191"/>
    <x v="13"/>
    <s v="35"/>
    <s v="430"/>
    <s v=""/>
    <s v=""/>
    <n v="8095"/>
    <s v="Interest On Pooled Cash"/>
    <n v="1000"/>
    <n v="0"/>
    <n v="1000"/>
    <n v="0"/>
    <n v="0"/>
    <n v="1000"/>
    <n v="0"/>
    <x v="191"/>
    <x v="41"/>
  </r>
  <r>
    <x v="1"/>
    <s v="-"/>
    <x v="191"/>
    <x v="13"/>
    <s v="35"/>
    <s v="430"/>
    <s v=""/>
    <s v=""/>
    <n v="8135"/>
    <s v="Airport Security To Police"/>
    <n v="989740"/>
    <n v="0"/>
    <n v="989740"/>
    <n v="0"/>
    <n v="907258"/>
    <n v="82482"/>
    <n v="82478"/>
    <x v="191"/>
    <x v="41"/>
  </r>
  <r>
    <x v="1"/>
    <s v="-"/>
    <x v="191"/>
    <x v="13"/>
    <s v="35"/>
    <s v="430"/>
    <s v=""/>
    <s v=""/>
    <s v="9500_110"/>
    <s v="Capital Outlay Capital Expenditures"/>
    <n v="0"/>
    <n v="16900"/>
    <n v="16900"/>
    <n v="0"/>
    <n v="16854.8"/>
    <n v="45.2"/>
    <n v="0"/>
    <x v="191"/>
    <x v="41"/>
  </r>
  <r>
    <x v="1"/>
    <s v="-"/>
    <x v="191"/>
    <x v="13"/>
    <s v="35"/>
    <s v="430"/>
    <s v=""/>
    <s v=""/>
    <s v="9500_199"/>
    <s v="Capital Outlay Airport Airline Surplus"/>
    <n v="0"/>
    <n v="117558"/>
    <n v="117558"/>
    <n v="0"/>
    <n v="0"/>
    <n v="117558"/>
    <n v="0"/>
    <x v="191"/>
    <x v="41"/>
  </r>
  <r>
    <x v="1"/>
    <s v="-"/>
    <x v="192"/>
    <x v="13"/>
    <s v="35"/>
    <s v="431"/>
    <s v=""/>
    <s v=""/>
    <s v="5000_100"/>
    <s v="Salaries and Wages Regular, Full Time"/>
    <n v="636843"/>
    <n v="12611"/>
    <n v="649454"/>
    <n v="0"/>
    <n v="543309.57999999996"/>
    <n v="106144.42"/>
    <n v="56283.37"/>
    <x v="192"/>
    <x v="41"/>
  </r>
  <r>
    <x v="1"/>
    <s v="-"/>
    <x v="192"/>
    <x v="13"/>
    <s v="35"/>
    <s v="431"/>
    <s v=""/>
    <s v=""/>
    <s v="5000_115"/>
    <s v="Salaries and Wages Seasonal/Temporary"/>
    <n v="25000"/>
    <n v="0"/>
    <n v="25000"/>
    <n v="0"/>
    <n v="8468.33"/>
    <n v="16531.669999999998"/>
    <n v="-13.75"/>
    <x v="192"/>
    <x v="41"/>
  </r>
  <r>
    <x v="1"/>
    <s v="-"/>
    <x v="192"/>
    <x v="13"/>
    <s v="35"/>
    <s v="431"/>
    <s v=""/>
    <s v=""/>
    <n v="5100"/>
    <s v="Overtime"/>
    <n v="120000"/>
    <n v="-16000"/>
    <n v="104000"/>
    <n v="0"/>
    <n v="93018.44"/>
    <n v="10981.56"/>
    <n v="5607.9"/>
    <x v="192"/>
    <x v="41"/>
  </r>
  <r>
    <x v="1"/>
    <s v="-"/>
    <x v="192"/>
    <x v="13"/>
    <s v="35"/>
    <s v="431"/>
    <s v=""/>
    <s v=""/>
    <s v="5200_110"/>
    <s v="Other Personal Service On-Call"/>
    <n v="36000"/>
    <n v="0"/>
    <n v="36000"/>
    <n v="0"/>
    <n v="26975.85"/>
    <n v="9024.15"/>
    <n v="1095.5999999999999"/>
    <x v="192"/>
    <x v="41"/>
  </r>
  <r>
    <x v="1"/>
    <s v="-"/>
    <x v="192"/>
    <x v="13"/>
    <s v="35"/>
    <s v="431"/>
    <s v=""/>
    <s v=""/>
    <s v="5200_115"/>
    <s v="Other Personal Service Other Compensation"/>
    <n v="20000"/>
    <n v="0"/>
    <n v="20000"/>
    <n v="0"/>
    <n v="13685.84"/>
    <n v="6314.16"/>
    <n v="110"/>
    <x v="192"/>
    <x v="41"/>
  </r>
  <r>
    <x v="1"/>
    <s v="-"/>
    <x v="192"/>
    <x v="13"/>
    <s v="35"/>
    <s v="431"/>
    <s v=""/>
    <s v=""/>
    <s v="5200_116"/>
    <s v="Other Personal Service Longevity Pay"/>
    <n v="4600"/>
    <n v="0"/>
    <n v="4600"/>
    <n v="0"/>
    <n v="2785.95"/>
    <n v="1814.05"/>
    <n v="1399"/>
    <x v="192"/>
    <x v="41"/>
  </r>
  <r>
    <x v="1"/>
    <s v="-"/>
    <x v="192"/>
    <x v="13"/>
    <s v="35"/>
    <s v="431"/>
    <s v=""/>
    <s v=""/>
    <s v="5200_120"/>
    <s v="Other Personal Service Shift Differential"/>
    <n v="7500"/>
    <n v="0"/>
    <n v="7500"/>
    <n v="0"/>
    <n v="4904.33"/>
    <n v="2595.67"/>
    <n v="545.99"/>
    <x v="192"/>
    <x v="41"/>
  </r>
  <r>
    <x v="1"/>
    <s v="-"/>
    <x v="192"/>
    <x v="13"/>
    <s v="35"/>
    <s v="431"/>
    <s v=""/>
    <s v=""/>
    <s v="5200_130"/>
    <s v="Other Personal Service Allowance Taxable"/>
    <n v="6000"/>
    <n v="0"/>
    <n v="6000"/>
    <n v="0"/>
    <n v="2654.84"/>
    <n v="3345.16"/>
    <n v="115.37"/>
    <x v="192"/>
    <x v="41"/>
  </r>
  <r>
    <x v="1"/>
    <s v="-"/>
    <x v="192"/>
    <x v="13"/>
    <s v="35"/>
    <s v="431"/>
    <s v=""/>
    <s v=""/>
    <s v="5400_100"/>
    <s v="Employee Benefits FICA"/>
    <n v="65480"/>
    <n v="1297"/>
    <n v="66777"/>
    <n v="0"/>
    <n v="51765.75"/>
    <n v="15011.25"/>
    <n v="4832.3900000000003"/>
    <x v="192"/>
    <x v="41"/>
  </r>
  <r>
    <x v="1"/>
    <s v="-"/>
    <x v="192"/>
    <x v="13"/>
    <s v="35"/>
    <s v="431"/>
    <s v=""/>
    <s v=""/>
    <s v="5400_115"/>
    <s v="Employee Benefits Retirement B"/>
    <n v="69855"/>
    <n v="0"/>
    <n v="69855"/>
    <n v="0"/>
    <n v="64031"/>
    <n v="5824"/>
    <n v="5821"/>
    <x v="192"/>
    <x v="41"/>
  </r>
  <r>
    <x v="1"/>
    <s v="-"/>
    <x v="192"/>
    <x v="13"/>
    <s v="35"/>
    <s v="431"/>
    <s v=""/>
    <s v=""/>
    <s v="5400_120"/>
    <s v="Employee Benefits Workers Compensation"/>
    <n v="24747"/>
    <n v="0"/>
    <n v="24747"/>
    <n v="0"/>
    <n v="22407"/>
    <n v="2340"/>
    <n v="2037"/>
    <x v="192"/>
    <x v="41"/>
  </r>
  <r>
    <x v="1"/>
    <s v="-"/>
    <x v="192"/>
    <x v="13"/>
    <s v="35"/>
    <s v="431"/>
    <s v=""/>
    <s v=""/>
    <s v="5400_125"/>
    <s v="Employee Benefits Health Insurance"/>
    <n v="147550"/>
    <n v="0"/>
    <n v="147550"/>
    <n v="0"/>
    <n v="135256"/>
    <n v="12294"/>
    <n v="12296"/>
    <x v="192"/>
    <x v="41"/>
  </r>
  <r>
    <x v="1"/>
    <s v="-"/>
    <x v="192"/>
    <x v="13"/>
    <s v="35"/>
    <s v="431"/>
    <s v=""/>
    <s v=""/>
    <s v="5400_130"/>
    <s v="Employee Benefits Dental Insurance"/>
    <n v="8287"/>
    <n v="0"/>
    <n v="8287"/>
    <n v="0"/>
    <n v="7601"/>
    <n v="686"/>
    <n v="691"/>
    <x v="192"/>
    <x v="41"/>
  </r>
  <r>
    <x v="1"/>
    <s v="-"/>
    <x v="192"/>
    <x v="13"/>
    <s v="35"/>
    <s v="431"/>
    <s v=""/>
    <s v=""/>
    <s v="5400_135"/>
    <s v="Employee Benefits Life Insurance"/>
    <n v="1278"/>
    <n v="0"/>
    <n v="1278"/>
    <n v="0"/>
    <n v="1177"/>
    <n v="101"/>
    <n v="107"/>
    <x v="192"/>
    <x v="41"/>
  </r>
  <r>
    <x v="1"/>
    <s v="-"/>
    <x v="192"/>
    <x v="13"/>
    <s v="35"/>
    <s v="431"/>
    <s v=""/>
    <s v=""/>
    <n v="6000"/>
    <s v="Office Supplies"/>
    <n v="3000"/>
    <n v="0"/>
    <n v="3000"/>
    <n v="0"/>
    <n v="2566.14"/>
    <n v="433.86"/>
    <n v="618.45000000000005"/>
    <x v="192"/>
    <x v="41"/>
  </r>
  <r>
    <x v="1"/>
    <s v="-"/>
    <x v="192"/>
    <x v="13"/>
    <s v="35"/>
    <s v="431"/>
    <s v=""/>
    <s v=""/>
    <n v="6005"/>
    <s v="Postage"/>
    <n v="250"/>
    <n v="0"/>
    <n v="250"/>
    <n v="0"/>
    <n v="0"/>
    <n v="250"/>
    <n v="0"/>
    <x v="192"/>
    <x v="41"/>
  </r>
  <r>
    <x v="1"/>
    <s v="-"/>
    <x v="192"/>
    <x v="13"/>
    <s v="35"/>
    <s v="431"/>
    <s v=""/>
    <s v=""/>
    <n v="6007"/>
    <s v="Shipping and Moving"/>
    <n v="3000"/>
    <n v="2000"/>
    <n v="5000"/>
    <n v="0"/>
    <n v="4888.1000000000004"/>
    <n v="111.9"/>
    <n v="730.76"/>
    <x v="192"/>
    <x v="41"/>
  </r>
  <r>
    <x v="1"/>
    <s v="-"/>
    <x v="192"/>
    <x v="13"/>
    <s v="35"/>
    <s v="431"/>
    <s v=""/>
    <s v=""/>
    <n v="6010"/>
    <s v="Computer Equipment"/>
    <n v="4000"/>
    <n v="0"/>
    <n v="4000"/>
    <n v="0"/>
    <n v="9130.8799999999992"/>
    <n v="-5130.88"/>
    <n v="0"/>
    <x v="192"/>
    <x v="41"/>
  </r>
  <r>
    <x v="1"/>
    <s v="-"/>
    <x v="192"/>
    <x v="13"/>
    <s v="35"/>
    <s v="431"/>
    <s v=""/>
    <s v=""/>
    <n v="6015"/>
    <s v="Computer Software"/>
    <n v="1200"/>
    <n v="0"/>
    <n v="1200"/>
    <n v="0"/>
    <n v="642.24"/>
    <n v="557.76"/>
    <n v="0"/>
    <x v="192"/>
    <x v="41"/>
  </r>
  <r>
    <x v="1"/>
    <s v="-"/>
    <x v="192"/>
    <x v="13"/>
    <s v="35"/>
    <s v="431"/>
    <s v=""/>
    <s v=""/>
    <n v="6017"/>
    <s v="Computer Licensing and Maint."/>
    <n v="27000"/>
    <n v="0"/>
    <n v="27000"/>
    <n v="0"/>
    <n v="19231.32"/>
    <n v="7768.68"/>
    <n v="0"/>
    <x v="192"/>
    <x v="41"/>
  </r>
  <r>
    <x v="1"/>
    <s v="-"/>
    <x v="192"/>
    <x v="13"/>
    <s v="35"/>
    <s v="431"/>
    <s v=""/>
    <s v=""/>
    <n v="6020"/>
    <s v="Office Equipment"/>
    <n v="1000"/>
    <n v="0"/>
    <n v="1000"/>
    <n v="767"/>
    <n v="0"/>
    <n v="233"/>
    <n v="0"/>
    <x v="192"/>
    <x v="41"/>
  </r>
  <r>
    <x v="1"/>
    <s v="-"/>
    <x v="192"/>
    <x v="13"/>
    <s v="35"/>
    <s v="431"/>
    <s v=""/>
    <s v=""/>
    <n v="6025"/>
    <s v="Furnishings"/>
    <n v="1000"/>
    <n v="0"/>
    <n v="1000"/>
    <n v="0"/>
    <n v="0"/>
    <n v="1000"/>
    <n v="0"/>
    <x v="192"/>
    <x v="41"/>
  </r>
  <r>
    <x v="1"/>
    <s v="-"/>
    <x v="192"/>
    <x v="13"/>
    <s v="35"/>
    <s v="431"/>
    <s v=""/>
    <s v=""/>
    <n v="6203"/>
    <s v="Dues/Subscriptions"/>
    <n v="6500"/>
    <n v="0"/>
    <n v="6500"/>
    <n v="320.35000000000002"/>
    <n v="5099.72"/>
    <n v="1079.93"/>
    <n v="386.14"/>
    <x v="192"/>
    <x v="41"/>
  </r>
  <r>
    <x v="1"/>
    <s v="-"/>
    <x v="192"/>
    <x v="13"/>
    <s v="35"/>
    <s v="431"/>
    <s v=""/>
    <s v=""/>
    <n v="6206"/>
    <s v="Custodian Supplies"/>
    <n v="4000"/>
    <n v="0"/>
    <n v="4000"/>
    <n v="0"/>
    <n v="4000"/>
    <n v="0"/>
    <n v="0"/>
    <x v="192"/>
    <x v="41"/>
  </r>
  <r>
    <x v="1"/>
    <s v="-"/>
    <x v="192"/>
    <x v="13"/>
    <s v="35"/>
    <s v="431"/>
    <s v=""/>
    <s v=""/>
    <n v="6208"/>
    <s v="Special Supplies"/>
    <n v="10000"/>
    <n v="4000"/>
    <n v="14000"/>
    <n v="319.14"/>
    <n v="10031.15"/>
    <n v="3649.71"/>
    <n v="700.88"/>
    <x v="192"/>
    <x v="41"/>
  </r>
  <r>
    <x v="1"/>
    <s v="-"/>
    <x v="192"/>
    <x v="13"/>
    <s v="35"/>
    <s v="431"/>
    <s v=""/>
    <s v=""/>
    <n v="6210"/>
    <s v="Small Tools and Equipment"/>
    <n v="20000"/>
    <n v="35000"/>
    <n v="55000"/>
    <n v="0"/>
    <n v="32823.21"/>
    <n v="22176.79"/>
    <n v="5362.66"/>
    <x v="192"/>
    <x v="41"/>
  </r>
  <r>
    <x v="1"/>
    <s v="-"/>
    <x v="192"/>
    <x v="13"/>
    <s v="35"/>
    <s v="431"/>
    <s v=""/>
    <s v=""/>
    <n v="6212"/>
    <s v="Fuel"/>
    <n v="110000"/>
    <n v="0"/>
    <n v="110000"/>
    <n v="1756.08"/>
    <n v="108243.82"/>
    <n v="0.1"/>
    <n v="491.51"/>
    <x v="192"/>
    <x v="41"/>
  </r>
  <r>
    <x v="1"/>
    <s v="-"/>
    <x v="192"/>
    <x v="13"/>
    <s v="35"/>
    <s v="431"/>
    <s v=""/>
    <s v=""/>
    <n v="6214"/>
    <s v="Clothing And Uniforms"/>
    <n v="2800"/>
    <n v="0"/>
    <n v="2800"/>
    <n v="0"/>
    <n v="1648.98"/>
    <n v="1151.02"/>
    <n v="175"/>
    <x v="192"/>
    <x v="41"/>
  </r>
  <r>
    <x v="1"/>
    <s v="-"/>
    <x v="192"/>
    <x v="13"/>
    <s v="35"/>
    <s v="431"/>
    <s v=""/>
    <s v=""/>
    <n v="6215"/>
    <s v="Uniform Laundering"/>
    <n v="15000"/>
    <n v="0"/>
    <n v="15000"/>
    <n v="0"/>
    <n v="15000"/>
    <n v="0"/>
    <n v="499.26"/>
    <x v="192"/>
    <x v="41"/>
  </r>
  <r>
    <x v="1"/>
    <s v="-"/>
    <x v="192"/>
    <x v="13"/>
    <s v="35"/>
    <s v="431"/>
    <s v=""/>
    <s v=""/>
    <n v="6216"/>
    <s v="Oil &amp; Grease &amp; Antifreeze"/>
    <n v="14000"/>
    <n v="4000"/>
    <n v="18000"/>
    <n v="4105.9399999999996"/>
    <n v="10981.12"/>
    <n v="2912.94"/>
    <n v="161.94999999999999"/>
    <x v="192"/>
    <x v="41"/>
  </r>
  <r>
    <x v="1"/>
    <s v="-"/>
    <x v="192"/>
    <x v="13"/>
    <s v="35"/>
    <s v="431"/>
    <s v=""/>
    <s v=""/>
    <n v="6222"/>
    <s v="Runway De-Ice"/>
    <n v="188930"/>
    <n v="54100"/>
    <n v="243030"/>
    <n v="0"/>
    <n v="242505.9"/>
    <n v="524.1"/>
    <n v="0"/>
    <x v="192"/>
    <x v="41"/>
  </r>
  <r>
    <x v="1"/>
    <s v="-"/>
    <x v="192"/>
    <x v="13"/>
    <s v="35"/>
    <s v="431"/>
    <s v=""/>
    <s v=""/>
    <s v="6300_100"/>
    <s v="Repair &amp; Maintenance Equipment  Parts"/>
    <n v="115000"/>
    <n v="45000"/>
    <n v="160000"/>
    <n v="3440.61"/>
    <n v="137683.84"/>
    <n v="18875.55"/>
    <n v="9505.9699999999993"/>
    <x v="192"/>
    <x v="41"/>
  </r>
  <r>
    <x v="1"/>
    <s v="-"/>
    <x v="192"/>
    <x v="13"/>
    <s v="35"/>
    <s v="431"/>
    <s v=""/>
    <s v=""/>
    <s v="6300_105"/>
    <s v="Repair &amp; Maintenance Vehicle Maint Supplies"/>
    <n v="80000"/>
    <n v="22000"/>
    <n v="102000"/>
    <n v="2999.72"/>
    <n v="86572.69"/>
    <n v="12427.59"/>
    <n v="4608.3100000000004"/>
    <x v="192"/>
    <x v="41"/>
  </r>
  <r>
    <x v="1"/>
    <s v="-"/>
    <x v="192"/>
    <x v="13"/>
    <s v="35"/>
    <s v="431"/>
    <s v=""/>
    <s v=""/>
    <s v="6300_115"/>
    <s v="Repair &amp; Maintenance Signs"/>
    <n v="11000"/>
    <n v="7000"/>
    <n v="18000"/>
    <n v="6597.16"/>
    <n v="11402.84"/>
    <n v="0"/>
    <n v="0"/>
    <x v="192"/>
    <x v="41"/>
  </r>
  <r>
    <x v="1"/>
    <s v="-"/>
    <x v="192"/>
    <x v="13"/>
    <s v="35"/>
    <s v="431"/>
    <s v=""/>
    <s v=""/>
    <s v="6300_120"/>
    <s v="Repair &amp; Maintenance Tires"/>
    <n v="25000"/>
    <n v="6000"/>
    <n v="31000"/>
    <n v="220.38"/>
    <n v="26246.55"/>
    <n v="4533.07"/>
    <n v="0"/>
    <x v="192"/>
    <x v="41"/>
  </r>
  <r>
    <x v="1"/>
    <s v="-"/>
    <x v="192"/>
    <x v="13"/>
    <s v="35"/>
    <s v="431"/>
    <s v=""/>
    <s v=""/>
    <s v="6300_130"/>
    <s v="Repair &amp; Maintenance Construction Supplies"/>
    <n v="20000"/>
    <n v="0"/>
    <n v="20000"/>
    <n v="0"/>
    <n v="17465.919999999998"/>
    <n v="2534.08"/>
    <n v="0"/>
    <x v="192"/>
    <x v="41"/>
  </r>
  <r>
    <x v="1"/>
    <s v="-"/>
    <x v="192"/>
    <x v="13"/>
    <s v="35"/>
    <s v="431"/>
    <s v=""/>
    <s v=""/>
    <s v="6300_140"/>
    <s v="Repair &amp; Maintenance Salt"/>
    <n v="27000"/>
    <n v="14000"/>
    <n v="41000"/>
    <n v="0"/>
    <n v="39605.769999999997"/>
    <n v="1394.23"/>
    <n v="0"/>
    <x v="192"/>
    <x v="41"/>
  </r>
  <r>
    <x v="1"/>
    <s v="-"/>
    <x v="192"/>
    <x v="13"/>
    <s v="35"/>
    <s v="431"/>
    <s v=""/>
    <s v=""/>
    <s v="6300_170"/>
    <s v="Repair &amp; Maintenance Buildings"/>
    <n v="45000"/>
    <n v="215000"/>
    <n v="260000"/>
    <n v="53960.88"/>
    <n v="198836.48000000001"/>
    <n v="7202.64"/>
    <n v="9322.89"/>
    <x v="192"/>
    <x v="41"/>
  </r>
  <r>
    <x v="1"/>
    <s v="-"/>
    <x v="192"/>
    <x v="13"/>
    <s v="35"/>
    <s v="431"/>
    <s v=""/>
    <s v=""/>
    <s v="6300_175"/>
    <s v="Repair &amp; Maintenance Landscape materials"/>
    <n v="2000"/>
    <n v="0"/>
    <n v="2000"/>
    <n v="0"/>
    <n v="1635.58"/>
    <n v="364.42"/>
    <n v="169.58"/>
    <x v="192"/>
    <x v="41"/>
  </r>
  <r>
    <x v="1"/>
    <s v="-"/>
    <x v="192"/>
    <x v="13"/>
    <s v="35"/>
    <s v="431"/>
    <s v=""/>
    <s v=""/>
    <s v="6300_180"/>
    <s v="Repair &amp; Maintenance Asphalt"/>
    <n v="0"/>
    <n v="0"/>
    <n v="0"/>
    <n v="0"/>
    <n v="0"/>
    <n v="0"/>
    <n v="0"/>
    <x v="192"/>
    <x v="41"/>
  </r>
  <r>
    <x v="1"/>
    <s v="-"/>
    <x v="192"/>
    <x v="13"/>
    <s v="35"/>
    <s v="431"/>
    <s v=""/>
    <s v=""/>
    <s v="6300_181"/>
    <s v="Repair &amp; Maintenance Runway &amp; Taxiway"/>
    <n v="20000"/>
    <n v="1585786"/>
    <n v="1605786"/>
    <n v="8500"/>
    <n v="1014535.46"/>
    <n v="582750.54"/>
    <n v="0"/>
    <x v="192"/>
    <x v="41"/>
  </r>
  <r>
    <x v="1"/>
    <s v="-"/>
    <x v="192"/>
    <x v="13"/>
    <s v="35"/>
    <s v="431"/>
    <s v=""/>
    <s v=""/>
    <s v="6300_182"/>
    <s v="Repair &amp; Maintenance Drainage and Catch Basins"/>
    <n v="40000"/>
    <n v="20000"/>
    <n v="60000"/>
    <n v="0"/>
    <n v="44435.05"/>
    <n v="15564.95"/>
    <n v="0"/>
    <x v="192"/>
    <x v="41"/>
  </r>
  <r>
    <x v="1"/>
    <s v="-"/>
    <x v="192"/>
    <x v="13"/>
    <s v="35"/>
    <s v="431"/>
    <s v=""/>
    <s v=""/>
    <s v="6300_187"/>
    <s v="Repair &amp; Maintenance Electrical Supplies"/>
    <n v="32000"/>
    <n v="25000"/>
    <n v="57000"/>
    <n v="24461.43"/>
    <n v="28354.959999999999"/>
    <n v="4183.6099999999997"/>
    <n v="11694.17"/>
    <x v="192"/>
    <x v="41"/>
  </r>
  <r>
    <x v="1"/>
    <s v="-"/>
    <x v="192"/>
    <x v="13"/>
    <s v="35"/>
    <s v="431"/>
    <s v=""/>
    <s v=""/>
    <s v="6300_189"/>
    <s v="Repair &amp; Maintenance Line Stripping &amp; Markings"/>
    <n v="70000"/>
    <n v="5000"/>
    <n v="75000"/>
    <n v="2527.85"/>
    <n v="13557.27"/>
    <n v="58914.879999999997"/>
    <n v="5864"/>
    <x v="192"/>
    <x v="41"/>
  </r>
  <r>
    <x v="1"/>
    <s v="-"/>
    <x v="192"/>
    <x v="13"/>
    <s v="35"/>
    <s v="431"/>
    <s v=""/>
    <s v=""/>
    <s v="6400_100"/>
    <s v="Utilities Electricity"/>
    <n v="98000"/>
    <n v="15000"/>
    <n v="113000"/>
    <n v="0"/>
    <n v="98618.28"/>
    <n v="14381.72"/>
    <n v="3276.69"/>
    <x v="192"/>
    <x v="41"/>
  </r>
  <r>
    <x v="1"/>
    <s v="-"/>
    <x v="192"/>
    <x v="13"/>
    <s v="35"/>
    <s v="431"/>
    <s v=""/>
    <s v=""/>
    <s v="6400_105"/>
    <s v="Utilities Gas"/>
    <n v="73000"/>
    <n v="-6954"/>
    <n v="66046"/>
    <n v="0"/>
    <n v="54549.49"/>
    <n v="11496.51"/>
    <n v="0"/>
    <x v="192"/>
    <x v="41"/>
  </r>
  <r>
    <x v="1"/>
    <s v="-"/>
    <x v="192"/>
    <x v="13"/>
    <s v="35"/>
    <s v="431"/>
    <s v=""/>
    <s v=""/>
    <s v="6400_115"/>
    <s v="Utilities Water/Wastewater"/>
    <n v="5000"/>
    <n v="1315"/>
    <n v="6315"/>
    <n v="0"/>
    <n v="4332.09"/>
    <n v="1982.91"/>
    <n v="0"/>
    <x v="192"/>
    <x v="41"/>
  </r>
  <r>
    <x v="1"/>
    <s v="-"/>
    <x v="192"/>
    <x v="13"/>
    <s v="35"/>
    <s v="431"/>
    <s v=""/>
    <s v=""/>
    <s v="6400_117"/>
    <s v="Utilities Stormwater"/>
    <n v="300000"/>
    <n v="0"/>
    <n v="300000"/>
    <n v="0"/>
    <n v="212289.66"/>
    <n v="87710.34"/>
    <n v="0"/>
    <x v="192"/>
    <x v="41"/>
  </r>
  <r>
    <x v="1"/>
    <s v="-"/>
    <x v="192"/>
    <x v="13"/>
    <s v="35"/>
    <s v="431"/>
    <s v=""/>
    <s v=""/>
    <s v="6400_120"/>
    <s v="Utilities Rubbish Removal"/>
    <n v="9000"/>
    <n v="17000"/>
    <n v="26000"/>
    <n v="0"/>
    <n v="25128.44"/>
    <n v="871.56"/>
    <n v="1360.96"/>
    <x v="192"/>
    <x v="41"/>
  </r>
  <r>
    <x v="1"/>
    <s v="-"/>
    <x v="192"/>
    <x v="13"/>
    <s v="35"/>
    <s v="431"/>
    <s v=""/>
    <s v=""/>
    <s v="6400_125"/>
    <s v="Utilities Telecommunications"/>
    <n v="500"/>
    <n v="0"/>
    <n v="500"/>
    <n v="0"/>
    <n v="110.42"/>
    <n v="389.58"/>
    <n v="0"/>
    <x v="192"/>
    <x v="41"/>
  </r>
  <r>
    <x v="1"/>
    <s v="-"/>
    <x v="192"/>
    <x v="13"/>
    <s v="35"/>
    <s v="431"/>
    <s v=""/>
    <s v=""/>
    <s v="6400_127"/>
    <s v="Utilities Cellular Communications"/>
    <n v="7000"/>
    <n v="0"/>
    <n v="7000"/>
    <n v="0"/>
    <n v="5767.95"/>
    <n v="1232.05"/>
    <n v="582.64"/>
    <x v="192"/>
    <x v="41"/>
  </r>
  <r>
    <x v="1"/>
    <s v="-"/>
    <x v="192"/>
    <x v="13"/>
    <s v="35"/>
    <s v="431"/>
    <s v=""/>
    <s v=""/>
    <s v="6500_103"/>
    <s v="Professional and Consultant Services Security Contracts"/>
    <n v="30000"/>
    <n v="-5000"/>
    <n v="25000"/>
    <n v="260"/>
    <n v="5678.99"/>
    <n v="19061.009999999998"/>
    <n v="778.39"/>
    <x v="192"/>
    <x v="41"/>
  </r>
  <r>
    <x v="1"/>
    <s v="-"/>
    <x v="192"/>
    <x v="13"/>
    <s v="35"/>
    <s v="431"/>
    <s v=""/>
    <s v=""/>
    <s v="6500_112"/>
    <s v="Professional and Consultant Services Audits"/>
    <n v="0"/>
    <n v="0"/>
    <n v="0"/>
    <n v="0"/>
    <n v="0"/>
    <n v="0"/>
    <n v="0"/>
    <x v="192"/>
    <x v="41"/>
  </r>
  <r>
    <x v="1"/>
    <s v="-"/>
    <x v="192"/>
    <x v="13"/>
    <s v="35"/>
    <s v="431"/>
    <s v=""/>
    <s v=""/>
    <s v="6500_115"/>
    <s v="Professional and Consultant Services Legal/Arbitration"/>
    <n v="46000"/>
    <n v="-33000"/>
    <n v="13000"/>
    <n v="0"/>
    <n v="1810.86"/>
    <n v="11189.14"/>
    <n v="651"/>
    <x v="192"/>
    <x v="41"/>
  </r>
  <r>
    <x v="1"/>
    <s v="-"/>
    <x v="192"/>
    <x v="13"/>
    <s v="35"/>
    <s v="431"/>
    <s v=""/>
    <s v=""/>
    <s v="6500_118"/>
    <s v="Professional and Consultant Services Contractual Services"/>
    <n v="375000"/>
    <n v="77164"/>
    <n v="452164"/>
    <n v="6973.69"/>
    <n v="286552.51"/>
    <n v="158637.79999999999"/>
    <n v="101865.96"/>
    <x v="192"/>
    <x v="41"/>
  </r>
  <r>
    <x v="1"/>
    <s v="-"/>
    <x v="192"/>
    <x v="13"/>
    <s v="35"/>
    <s v="431"/>
    <s v=""/>
    <s v=""/>
    <s v="6500_120"/>
    <s v="Professional and Consultant Services Information Technology"/>
    <n v="15000"/>
    <n v="10000"/>
    <n v="25000"/>
    <n v="0"/>
    <n v="24999.11"/>
    <n v="0.89"/>
    <n v="6060.46"/>
    <x v="192"/>
    <x v="41"/>
  </r>
  <r>
    <x v="1"/>
    <s v="-"/>
    <x v="192"/>
    <x v="13"/>
    <s v="35"/>
    <s v="431"/>
    <s v=""/>
    <s v=""/>
    <s v="6530_115"/>
    <s v="Rentals Equipment"/>
    <n v="3000"/>
    <n v="6000"/>
    <n v="9000"/>
    <n v="0"/>
    <n v="8392.27"/>
    <n v="607.73"/>
    <n v="0"/>
    <x v="192"/>
    <x v="41"/>
  </r>
  <r>
    <x v="1"/>
    <s v="-"/>
    <x v="192"/>
    <x v="13"/>
    <s v="35"/>
    <s v="431"/>
    <s v=""/>
    <s v=""/>
    <n v="6600"/>
    <s v="Maintenance Contracts"/>
    <n v="22000"/>
    <n v="0"/>
    <n v="22000"/>
    <n v="0"/>
    <n v="7928.65"/>
    <n v="14071.35"/>
    <n v="0"/>
    <x v="192"/>
    <x v="41"/>
  </r>
  <r>
    <x v="1"/>
    <s v="-"/>
    <x v="192"/>
    <x v="13"/>
    <s v="35"/>
    <s v="431"/>
    <s v=""/>
    <s v=""/>
    <n v="6605"/>
    <s v="Radio Maintenance"/>
    <n v="8000"/>
    <n v="5000"/>
    <n v="13000"/>
    <n v="2421"/>
    <n v="5429.2"/>
    <n v="5149.8"/>
    <n v="0"/>
    <x v="192"/>
    <x v="41"/>
  </r>
  <r>
    <x v="1"/>
    <s v="-"/>
    <x v="192"/>
    <x v="13"/>
    <s v="35"/>
    <s v="431"/>
    <s v=""/>
    <s v=""/>
    <n v="6610"/>
    <s v="Custodial Contracts"/>
    <n v="20190"/>
    <n v="0"/>
    <n v="20190"/>
    <n v="3364.98"/>
    <n v="16599.900000000001"/>
    <n v="225.12"/>
    <n v="0"/>
    <x v="192"/>
    <x v="41"/>
  </r>
  <r>
    <x v="1"/>
    <s v="-"/>
    <x v="192"/>
    <x v="13"/>
    <s v="35"/>
    <s v="431"/>
    <s v=""/>
    <s v=""/>
    <n v="6615"/>
    <s v="Property Repairs"/>
    <n v="100000"/>
    <n v="0"/>
    <n v="100000"/>
    <n v="6230.75"/>
    <n v="75499.149999999994"/>
    <n v="18270.099999999999"/>
    <n v="3790.58"/>
    <x v="192"/>
    <x v="41"/>
  </r>
  <r>
    <x v="1"/>
    <s v="-"/>
    <x v="192"/>
    <x v="13"/>
    <s v="35"/>
    <s v="431"/>
    <s v=""/>
    <s v=""/>
    <n v="6620"/>
    <s v="Contractual Vehicle Repair"/>
    <n v="0"/>
    <n v="0"/>
    <n v="0"/>
    <n v="0"/>
    <n v="0"/>
    <n v="0"/>
    <n v="0"/>
    <x v="192"/>
    <x v="41"/>
  </r>
  <r>
    <x v="1"/>
    <s v="-"/>
    <x v="192"/>
    <x v="13"/>
    <s v="35"/>
    <s v="431"/>
    <s v=""/>
    <s v=""/>
    <n v="6625"/>
    <s v="Equipment Maintenance Repairs"/>
    <n v="76000"/>
    <n v="0"/>
    <n v="76000"/>
    <n v="5825.53"/>
    <n v="39536"/>
    <n v="30638.47"/>
    <n v="13543.37"/>
    <x v="192"/>
    <x v="41"/>
  </r>
  <r>
    <x v="1"/>
    <s v="-"/>
    <x v="192"/>
    <x v="13"/>
    <s v="35"/>
    <s v="431"/>
    <s v=""/>
    <s v=""/>
    <s v="6700_100"/>
    <s v="Travel &amp; Training Education"/>
    <n v="14000"/>
    <n v="0"/>
    <n v="14000"/>
    <n v="0"/>
    <n v="9174"/>
    <n v="4826"/>
    <n v="0"/>
    <x v="192"/>
    <x v="41"/>
  </r>
  <r>
    <x v="1"/>
    <s v="-"/>
    <x v="192"/>
    <x v="13"/>
    <s v="35"/>
    <s v="431"/>
    <s v=""/>
    <s v=""/>
    <s v="6700_110"/>
    <s v="Travel &amp; Training Travel Expense"/>
    <n v="10000"/>
    <n v="0"/>
    <n v="10000"/>
    <n v="0"/>
    <n v="9300.2800000000007"/>
    <n v="699.72"/>
    <n v="4730.7"/>
    <x v="192"/>
    <x v="41"/>
  </r>
  <r>
    <x v="1"/>
    <s v="-"/>
    <x v="192"/>
    <x v="13"/>
    <s v="35"/>
    <s v="431"/>
    <s v=""/>
    <s v=""/>
    <s v="6800_125"/>
    <s v="Fees for Services  Fees &amp; Permits"/>
    <n v="28000"/>
    <n v="0"/>
    <n v="28000"/>
    <n v="221.27"/>
    <n v="15581.08"/>
    <n v="12197.65"/>
    <n v="0"/>
    <x v="192"/>
    <x v="41"/>
  </r>
  <r>
    <x v="1"/>
    <s v="-"/>
    <x v="192"/>
    <x v="13"/>
    <s v="35"/>
    <s v="431"/>
    <s v=""/>
    <s v=""/>
    <s v="6800_192"/>
    <s v="Fees for Services  Agency Fee"/>
    <n v="0"/>
    <n v="0"/>
    <n v="0"/>
    <n v="0"/>
    <n v="0"/>
    <n v="0"/>
    <n v="0"/>
    <x v="192"/>
    <x v="41"/>
  </r>
  <r>
    <x v="1"/>
    <s v="-"/>
    <x v="192"/>
    <x v="13"/>
    <s v="35"/>
    <s v="431"/>
    <s v=""/>
    <s v=""/>
    <n v="7015"/>
    <s v="Inventory Adjustment"/>
    <n v="0"/>
    <n v="0"/>
    <n v="0"/>
    <n v="0"/>
    <n v="0"/>
    <n v="0"/>
    <n v="0"/>
    <x v="192"/>
    <x v="41"/>
  </r>
  <r>
    <x v="1"/>
    <s v="-"/>
    <x v="192"/>
    <x v="13"/>
    <s v="35"/>
    <s v="431"/>
    <s v=""/>
    <s v=""/>
    <s v="7230_100"/>
    <s v="Insurance Vehicle"/>
    <n v="16970"/>
    <n v="0"/>
    <n v="16970"/>
    <n v="0"/>
    <n v="14817"/>
    <n v="2153"/>
    <n v="1347"/>
    <x v="192"/>
    <x v="41"/>
  </r>
  <r>
    <x v="1"/>
    <s v="-"/>
    <x v="192"/>
    <x v="13"/>
    <s v="35"/>
    <s v="431"/>
    <s v=""/>
    <s v=""/>
    <s v="7230_105"/>
    <s v="Insurance General"/>
    <n v="19317"/>
    <n v="0"/>
    <n v="19317"/>
    <n v="0"/>
    <n v="19103.88"/>
    <n v="213.12"/>
    <n v="211"/>
    <x v="192"/>
    <x v="41"/>
  </r>
  <r>
    <x v="1"/>
    <s v="-"/>
    <x v="192"/>
    <x v="13"/>
    <s v="35"/>
    <s v="431"/>
    <s v=""/>
    <s v=""/>
    <s v="7230_107"/>
    <s v="Insurance Property"/>
    <n v="13838"/>
    <n v="0"/>
    <n v="13838"/>
    <n v="0"/>
    <n v="11569"/>
    <n v="2269"/>
    <n v="2264"/>
    <x v="192"/>
    <x v="41"/>
  </r>
  <r>
    <x v="1"/>
    <s v="-"/>
    <x v="192"/>
    <x v="13"/>
    <s v="35"/>
    <s v="431"/>
    <s v=""/>
    <s v=""/>
    <s v="7230_110"/>
    <s v="Insurance Airport Liability"/>
    <n v="0"/>
    <n v="0"/>
    <n v="0"/>
    <n v="0"/>
    <n v="0"/>
    <n v="0"/>
    <n v="0"/>
    <x v="192"/>
    <x v="41"/>
  </r>
  <r>
    <x v="1"/>
    <s v="-"/>
    <x v="192"/>
    <x v="13"/>
    <s v="35"/>
    <s v="431"/>
    <s v=""/>
    <s v=""/>
    <s v="7230_112"/>
    <s v="Insurance Pollution"/>
    <n v="1415"/>
    <n v="0"/>
    <n v="1415"/>
    <n v="0"/>
    <n v="1184.77"/>
    <n v="230.23"/>
    <n v="225"/>
    <x v="192"/>
    <x v="41"/>
  </r>
  <r>
    <x v="1"/>
    <s v="-"/>
    <x v="192"/>
    <x v="13"/>
    <s v="35"/>
    <s v="431"/>
    <s v=""/>
    <s v=""/>
    <s v="7230_115"/>
    <s v="Insurance Claims and Expenses"/>
    <n v="11877"/>
    <n v="-252"/>
    <n v="11625"/>
    <n v="0"/>
    <n v="10659"/>
    <n v="966"/>
    <n v="969"/>
    <x v="192"/>
    <x v="41"/>
  </r>
  <r>
    <x v="1"/>
    <s v="-"/>
    <x v="192"/>
    <x v="13"/>
    <s v="35"/>
    <s v="431"/>
    <s v=""/>
    <s v=""/>
    <n v="7303"/>
    <s v="Regulatory and Bank Fees"/>
    <n v="1000"/>
    <n v="0"/>
    <n v="1000"/>
    <n v="0"/>
    <n v="223.5"/>
    <n v="776.5"/>
    <n v="0"/>
    <x v="192"/>
    <x v="41"/>
  </r>
  <r>
    <x v="1"/>
    <s v="-"/>
    <x v="192"/>
    <x v="13"/>
    <s v="35"/>
    <s v="431"/>
    <s v=""/>
    <s v=""/>
    <n v="7312"/>
    <s v="Real Estate Taxes"/>
    <n v="33000"/>
    <n v="-57"/>
    <n v="32943"/>
    <n v="0"/>
    <n v="32264.76"/>
    <n v="678.24"/>
    <n v="0"/>
    <x v="192"/>
    <x v="41"/>
  </r>
  <r>
    <x v="1"/>
    <s v="-"/>
    <x v="192"/>
    <x v="13"/>
    <s v="35"/>
    <s v="431"/>
    <s v=""/>
    <s v=""/>
    <s v="7400_110"/>
    <s v="Debt Service Principal Revenue Bonds "/>
    <n v="210835"/>
    <n v="0"/>
    <n v="210835"/>
    <n v="0"/>
    <n v="0"/>
    <n v="210835"/>
    <n v="0"/>
    <x v="192"/>
    <x v="41"/>
  </r>
  <r>
    <x v="1"/>
    <s v="-"/>
    <x v="192"/>
    <x v="13"/>
    <s v="35"/>
    <s v="431"/>
    <s v=""/>
    <s v=""/>
    <s v="7400_155"/>
    <s v="Debt Service Principal Capital Lease Principal"/>
    <n v="139000"/>
    <n v="0"/>
    <n v="139000"/>
    <n v="0"/>
    <n v="138576.39000000001"/>
    <n v="423.61"/>
    <n v="0"/>
    <x v="192"/>
    <x v="41"/>
  </r>
  <r>
    <x v="1"/>
    <s v="-"/>
    <x v="192"/>
    <x v="13"/>
    <s v="35"/>
    <s v="431"/>
    <s v=""/>
    <s v=""/>
    <s v="7450_210"/>
    <s v="Debt Service Interest Revenue Bonds "/>
    <n v="0"/>
    <n v="0"/>
    <n v="0"/>
    <n v="0"/>
    <n v="0"/>
    <n v="0"/>
    <n v="0"/>
    <x v="192"/>
    <x v="41"/>
  </r>
  <r>
    <x v="1"/>
    <s v="-"/>
    <x v="192"/>
    <x v="13"/>
    <s v="35"/>
    <s v="431"/>
    <s v=""/>
    <s v=""/>
    <s v="7450_255"/>
    <s v="Debt Service Interest Capital Lease"/>
    <n v="24800"/>
    <n v="0"/>
    <n v="24800"/>
    <n v="0"/>
    <n v="24759.71"/>
    <n v="40.29"/>
    <n v="0"/>
    <x v="192"/>
    <x v="41"/>
  </r>
  <r>
    <x v="1"/>
    <s v="-"/>
    <x v="192"/>
    <x v="13"/>
    <s v="35"/>
    <s v="431"/>
    <s v=""/>
    <s v=""/>
    <n v="8095"/>
    <s v="Interest On Pooled Cash"/>
    <n v="1000"/>
    <n v="0"/>
    <n v="1000"/>
    <n v="0"/>
    <n v="0"/>
    <n v="1000"/>
    <n v="0"/>
    <x v="192"/>
    <x v="41"/>
  </r>
  <r>
    <x v="1"/>
    <s v="-"/>
    <x v="192"/>
    <x v="13"/>
    <s v="35"/>
    <s v="431"/>
    <s v=""/>
    <s v=""/>
    <n v="8135"/>
    <s v="Airport Security To Police"/>
    <n v="58220"/>
    <n v="0"/>
    <n v="58220"/>
    <n v="0"/>
    <n v="53372"/>
    <n v="4848"/>
    <n v="4852"/>
    <x v="192"/>
    <x v="41"/>
  </r>
  <r>
    <x v="1"/>
    <s v="-"/>
    <x v="192"/>
    <x v="13"/>
    <s v="35"/>
    <s v="431"/>
    <s v=""/>
    <s v=""/>
    <s v="9500_110"/>
    <s v="Capital Outlay Capital Expenditures"/>
    <n v="0"/>
    <n v="75100"/>
    <n v="75100"/>
    <n v="0"/>
    <n v="75100"/>
    <n v="0"/>
    <n v="0"/>
    <x v="192"/>
    <x v="41"/>
  </r>
  <r>
    <x v="1"/>
    <s v="-"/>
    <x v="192"/>
    <x v="13"/>
    <s v="35"/>
    <s v="431"/>
    <s v=""/>
    <s v=""/>
    <s v="9500_199"/>
    <s v="Capital Outlay Airport Airline Surplus"/>
    <n v="0"/>
    <n v="0"/>
    <n v="0"/>
    <n v="0"/>
    <n v="0"/>
    <n v="0"/>
    <n v="0"/>
    <x v="192"/>
    <x v="41"/>
  </r>
  <r>
    <x v="1"/>
    <s v="-"/>
    <x v="193"/>
    <x v="13"/>
    <s v="35"/>
    <s v="432"/>
    <s v=""/>
    <s v=""/>
    <s v="5000_100"/>
    <s v="Salaries and Wages Regular, Full Time"/>
    <n v="175251"/>
    <n v="3471"/>
    <n v="178722"/>
    <n v="0"/>
    <n v="114074.8"/>
    <n v="64647.199999999997"/>
    <n v="11194.44"/>
    <x v="193"/>
    <x v="41"/>
  </r>
  <r>
    <x v="1"/>
    <s v="-"/>
    <x v="193"/>
    <x v="13"/>
    <s v="35"/>
    <s v="432"/>
    <s v=""/>
    <s v=""/>
    <s v="5000_115"/>
    <s v="Salaries and Wages Seasonal/Temporary"/>
    <n v="0"/>
    <n v="0"/>
    <n v="0"/>
    <n v="0"/>
    <n v="-0.02"/>
    <n v="0.02"/>
    <n v="-1.37"/>
    <x v="193"/>
    <x v="41"/>
  </r>
  <r>
    <x v="1"/>
    <s v="-"/>
    <x v="193"/>
    <x v="13"/>
    <s v="35"/>
    <s v="432"/>
    <s v=""/>
    <s v=""/>
    <n v="5100"/>
    <s v="Overtime"/>
    <n v="15000"/>
    <n v="0"/>
    <n v="15000"/>
    <n v="0"/>
    <n v="14558.75"/>
    <n v="441.25"/>
    <n v="573.39"/>
    <x v="193"/>
    <x v="41"/>
  </r>
  <r>
    <x v="1"/>
    <s v="-"/>
    <x v="193"/>
    <x v="13"/>
    <s v="35"/>
    <s v="432"/>
    <s v=""/>
    <s v=""/>
    <s v="5200_110"/>
    <s v="Other Personal Service On-Call"/>
    <n v="5500"/>
    <n v="0"/>
    <n v="5500"/>
    <n v="0"/>
    <n v="4414.05"/>
    <n v="1085.95"/>
    <n v="212.85"/>
    <x v="193"/>
    <x v="41"/>
  </r>
  <r>
    <x v="1"/>
    <s v="-"/>
    <x v="193"/>
    <x v="13"/>
    <s v="35"/>
    <s v="432"/>
    <s v=""/>
    <s v=""/>
    <s v="5200_115"/>
    <s v="Other Personal Service Other Compensation"/>
    <n v="2000"/>
    <n v="0"/>
    <n v="2000"/>
    <n v="0"/>
    <n v="1615.04"/>
    <n v="384.96"/>
    <n v="130.08000000000001"/>
    <x v="193"/>
    <x v="41"/>
  </r>
  <r>
    <x v="1"/>
    <s v="-"/>
    <x v="193"/>
    <x v="13"/>
    <s v="35"/>
    <s v="432"/>
    <s v=""/>
    <s v=""/>
    <s v="5200_116"/>
    <s v="Other Personal Service Longevity Pay"/>
    <n v="750"/>
    <n v="0"/>
    <n v="750"/>
    <n v="0"/>
    <n v="483.99"/>
    <n v="266.01"/>
    <n v="243"/>
    <x v="193"/>
    <x v="41"/>
  </r>
  <r>
    <x v="1"/>
    <s v="-"/>
    <x v="193"/>
    <x v="13"/>
    <s v="35"/>
    <s v="432"/>
    <s v=""/>
    <s v=""/>
    <s v="5200_120"/>
    <s v="Other Personal Service Shift Differential"/>
    <n v="600"/>
    <n v="0"/>
    <n v="600"/>
    <n v="0"/>
    <n v="437.12"/>
    <n v="162.88"/>
    <n v="48.17"/>
    <x v="193"/>
    <x v="41"/>
  </r>
  <r>
    <x v="1"/>
    <s v="-"/>
    <x v="193"/>
    <x v="13"/>
    <s v="35"/>
    <s v="432"/>
    <s v=""/>
    <s v=""/>
    <s v="5200_130"/>
    <s v="Other Personal Service Allowance Taxable"/>
    <n v="600"/>
    <n v="0"/>
    <n v="600"/>
    <n v="0"/>
    <n v="371.7"/>
    <n v="228.3"/>
    <n v="21.14"/>
    <x v="193"/>
    <x v="41"/>
  </r>
  <r>
    <x v="1"/>
    <s v="-"/>
    <x v="193"/>
    <x v="13"/>
    <s v="35"/>
    <s v="432"/>
    <s v=""/>
    <s v=""/>
    <s v="5400_100"/>
    <s v="Employee Benefits FICA"/>
    <n v="15239"/>
    <n v="302"/>
    <n v="15541"/>
    <n v="0"/>
    <n v="10048.9"/>
    <n v="5492.1"/>
    <n v="915.98"/>
    <x v="193"/>
    <x v="41"/>
  </r>
  <r>
    <x v="1"/>
    <s v="-"/>
    <x v="193"/>
    <x v="13"/>
    <s v="35"/>
    <s v="432"/>
    <s v=""/>
    <s v=""/>
    <s v="5400_115"/>
    <s v="Employee Benefits Retirement B"/>
    <n v="19224"/>
    <n v="0"/>
    <n v="19224"/>
    <n v="0"/>
    <n v="17622"/>
    <n v="1602"/>
    <n v="1602"/>
    <x v="193"/>
    <x v="41"/>
  </r>
  <r>
    <x v="1"/>
    <s v="-"/>
    <x v="193"/>
    <x v="13"/>
    <s v="35"/>
    <s v="432"/>
    <s v=""/>
    <s v=""/>
    <s v="5400_120"/>
    <s v="Employee Benefits Workers Compensation"/>
    <n v="6810"/>
    <n v="0"/>
    <n v="6810"/>
    <n v="0"/>
    <n v="6171"/>
    <n v="639"/>
    <n v="561"/>
    <x v="193"/>
    <x v="41"/>
  </r>
  <r>
    <x v="1"/>
    <s v="-"/>
    <x v="193"/>
    <x v="13"/>
    <s v="35"/>
    <s v="432"/>
    <s v=""/>
    <s v=""/>
    <s v="5400_125"/>
    <s v="Employee Benefits Health Insurance"/>
    <n v="36639"/>
    <n v="0"/>
    <n v="36639"/>
    <n v="0"/>
    <n v="33583"/>
    <n v="3056"/>
    <n v="3053"/>
    <x v="193"/>
    <x v="41"/>
  </r>
  <r>
    <x v="1"/>
    <s v="-"/>
    <x v="193"/>
    <x v="13"/>
    <s v="35"/>
    <s v="432"/>
    <s v=""/>
    <s v=""/>
    <s v="5400_130"/>
    <s v="Employee Benefits Dental Insurance"/>
    <n v="2075"/>
    <n v="0"/>
    <n v="2075"/>
    <n v="0"/>
    <n v="1903"/>
    <n v="172"/>
    <n v="173"/>
    <x v="193"/>
    <x v="41"/>
  </r>
  <r>
    <x v="1"/>
    <s v="-"/>
    <x v="193"/>
    <x v="13"/>
    <s v="35"/>
    <s v="432"/>
    <s v=""/>
    <s v=""/>
    <s v="5400_135"/>
    <s v="Employee Benefits Life Insurance"/>
    <n v="344"/>
    <n v="0"/>
    <n v="344"/>
    <n v="0"/>
    <n v="319"/>
    <n v="25"/>
    <n v="29"/>
    <x v="193"/>
    <x v="41"/>
  </r>
  <r>
    <x v="1"/>
    <s v="-"/>
    <x v="193"/>
    <x v="13"/>
    <s v="35"/>
    <s v="432"/>
    <s v=""/>
    <s v=""/>
    <n v="6206"/>
    <s v="Custodian Supplies"/>
    <n v="2500"/>
    <n v="0"/>
    <n v="2500"/>
    <n v="330.48"/>
    <n v="2169.52"/>
    <n v="0"/>
    <n v="49.39"/>
    <x v="193"/>
    <x v="41"/>
  </r>
  <r>
    <x v="1"/>
    <s v="-"/>
    <x v="193"/>
    <x v="13"/>
    <s v="35"/>
    <s v="432"/>
    <s v=""/>
    <s v=""/>
    <s v="6300_140"/>
    <s v="Repair &amp; Maintenance Salt"/>
    <n v="3000"/>
    <n v="0"/>
    <n v="3000"/>
    <n v="0"/>
    <n v="2000"/>
    <n v="1000"/>
    <n v="0"/>
    <x v="193"/>
    <x v="41"/>
  </r>
  <r>
    <x v="1"/>
    <s v="-"/>
    <x v="193"/>
    <x v="13"/>
    <s v="35"/>
    <s v="432"/>
    <s v=""/>
    <s v=""/>
    <s v="6300_170"/>
    <s v="Repair &amp; Maintenance Buildings"/>
    <n v="11019"/>
    <n v="151000"/>
    <n v="162019"/>
    <n v="24999"/>
    <n v="121507"/>
    <n v="15513"/>
    <n v="24999"/>
    <x v="193"/>
    <x v="41"/>
  </r>
  <r>
    <x v="1"/>
    <s v="-"/>
    <x v="193"/>
    <x v="13"/>
    <s v="35"/>
    <s v="432"/>
    <s v=""/>
    <s v=""/>
    <s v="6400_100"/>
    <s v="Utilities Electricity"/>
    <n v="23000"/>
    <n v="0"/>
    <n v="23000"/>
    <n v="0"/>
    <n v="18713.86"/>
    <n v="4286.1400000000003"/>
    <n v="1722.04"/>
    <x v="193"/>
    <x v="41"/>
  </r>
  <r>
    <x v="1"/>
    <s v="-"/>
    <x v="193"/>
    <x v="13"/>
    <s v="35"/>
    <s v="432"/>
    <s v=""/>
    <s v=""/>
    <s v="6400_105"/>
    <s v="Utilities Gas"/>
    <n v="3500"/>
    <n v="0"/>
    <n v="3500"/>
    <n v="0"/>
    <n v="0"/>
    <n v="3500"/>
    <n v="0"/>
    <x v="193"/>
    <x v="41"/>
  </r>
  <r>
    <x v="1"/>
    <s v="-"/>
    <x v="193"/>
    <x v="13"/>
    <s v="35"/>
    <s v="432"/>
    <s v=""/>
    <s v=""/>
    <s v="6400_115"/>
    <s v="Utilities Water/Wastewater"/>
    <n v="2000"/>
    <n v="0"/>
    <n v="2000"/>
    <n v="0"/>
    <n v="1223.3499999999999"/>
    <n v="776.65"/>
    <n v="0"/>
    <x v="193"/>
    <x v="41"/>
  </r>
  <r>
    <x v="1"/>
    <s v="-"/>
    <x v="193"/>
    <x v="13"/>
    <s v="35"/>
    <s v="432"/>
    <s v=""/>
    <s v=""/>
    <s v="6400_125"/>
    <s v="Utilities Telecommunications"/>
    <n v="1000"/>
    <n v="0"/>
    <n v="1000"/>
    <n v="0"/>
    <n v="360.89"/>
    <n v="639.11"/>
    <n v="45.09"/>
    <x v="193"/>
    <x v="41"/>
  </r>
  <r>
    <x v="1"/>
    <s v="-"/>
    <x v="193"/>
    <x v="13"/>
    <s v="35"/>
    <s v="432"/>
    <s v=""/>
    <s v=""/>
    <s v="6500_112"/>
    <s v="Professional and Consultant Services Audits"/>
    <n v="0"/>
    <n v="0"/>
    <n v="0"/>
    <n v="0"/>
    <n v="0"/>
    <n v="0"/>
    <n v="0"/>
    <x v="193"/>
    <x v="41"/>
  </r>
  <r>
    <x v="1"/>
    <s v="-"/>
    <x v="193"/>
    <x v="13"/>
    <s v="35"/>
    <s v="432"/>
    <s v=""/>
    <s v=""/>
    <s v="6500_115"/>
    <s v="Professional and Consultant Services Legal/Arbitration"/>
    <n v="10000"/>
    <n v="-5000"/>
    <n v="5000"/>
    <n v="0"/>
    <n v="0"/>
    <n v="5000"/>
    <n v="0"/>
    <x v="193"/>
    <x v="41"/>
  </r>
  <r>
    <x v="1"/>
    <s v="-"/>
    <x v="193"/>
    <x v="13"/>
    <s v="35"/>
    <s v="432"/>
    <s v=""/>
    <s v=""/>
    <s v="6500_118"/>
    <s v="Professional and Consultant Services Contractual Services"/>
    <n v="10000"/>
    <n v="0"/>
    <n v="10000"/>
    <n v="0"/>
    <n v="361.25"/>
    <n v="9638.75"/>
    <n v="234.5"/>
    <x v="193"/>
    <x v="41"/>
  </r>
  <r>
    <x v="1"/>
    <s v="-"/>
    <x v="193"/>
    <x v="13"/>
    <s v="35"/>
    <s v="432"/>
    <s v=""/>
    <s v=""/>
    <n v="6610"/>
    <s v="Custodial Contracts"/>
    <n v="0"/>
    <n v="0"/>
    <n v="0"/>
    <n v="0"/>
    <n v="0"/>
    <n v="0"/>
    <n v="0"/>
    <x v="193"/>
    <x v="41"/>
  </r>
  <r>
    <x v="1"/>
    <s v="-"/>
    <x v="193"/>
    <x v="13"/>
    <s v="35"/>
    <s v="432"/>
    <s v=""/>
    <s v=""/>
    <n v="6615"/>
    <s v="Property Repairs"/>
    <n v="15000"/>
    <n v="0"/>
    <n v="15000"/>
    <n v="0"/>
    <n v="1300"/>
    <n v="13700"/>
    <n v="1300"/>
    <x v="193"/>
    <x v="41"/>
  </r>
  <r>
    <x v="1"/>
    <s v="-"/>
    <x v="193"/>
    <x v="13"/>
    <s v="35"/>
    <s v="432"/>
    <s v=""/>
    <s v=""/>
    <s v="6800_125"/>
    <s v="Fees for Services  Fees &amp; Permits"/>
    <n v="1000"/>
    <n v="0"/>
    <n v="1000"/>
    <n v="0"/>
    <n v="0"/>
    <n v="1000"/>
    <n v="0"/>
    <x v="193"/>
    <x v="41"/>
  </r>
  <r>
    <x v="1"/>
    <s v="-"/>
    <x v="193"/>
    <x v="13"/>
    <s v="35"/>
    <s v="432"/>
    <s v=""/>
    <s v=""/>
    <s v="7200_100"/>
    <s v="Capital Leases Property"/>
    <n v="358000"/>
    <n v="0"/>
    <n v="358000"/>
    <n v="0"/>
    <n v="328166.63"/>
    <n v="29833.37"/>
    <n v="29833.33"/>
    <x v="193"/>
    <x v="41"/>
  </r>
  <r>
    <x v="1"/>
    <s v="-"/>
    <x v="193"/>
    <x v="13"/>
    <s v="35"/>
    <s v="432"/>
    <s v=""/>
    <s v=""/>
    <s v="7230_105"/>
    <s v="Insurance General"/>
    <n v="3220"/>
    <n v="0"/>
    <n v="3220"/>
    <n v="0"/>
    <n v="3182.63"/>
    <n v="37.369999999999997"/>
    <n v="35"/>
    <x v="193"/>
    <x v="41"/>
  </r>
  <r>
    <x v="1"/>
    <s v="-"/>
    <x v="193"/>
    <x v="13"/>
    <s v="35"/>
    <s v="432"/>
    <s v=""/>
    <s v=""/>
    <s v="7230_107"/>
    <s v="Insurance Property"/>
    <n v="3256"/>
    <n v="0"/>
    <n v="3256"/>
    <n v="0"/>
    <n v="2134"/>
    <n v="1122"/>
    <n v="194"/>
    <x v="193"/>
    <x v="41"/>
  </r>
  <r>
    <x v="1"/>
    <s v="-"/>
    <x v="193"/>
    <x v="13"/>
    <s v="35"/>
    <s v="432"/>
    <s v=""/>
    <s v=""/>
    <n v="7303"/>
    <s v="Regulatory and Bank Fees"/>
    <n v="1100"/>
    <n v="0"/>
    <n v="1100"/>
    <n v="0"/>
    <n v="243"/>
    <n v="857"/>
    <n v="0"/>
    <x v="193"/>
    <x v="41"/>
  </r>
  <r>
    <x v="1"/>
    <s v="-"/>
    <x v="193"/>
    <x v="13"/>
    <s v="35"/>
    <s v="432"/>
    <s v=""/>
    <s v=""/>
    <n v="7312"/>
    <s v="Real Estate Taxes"/>
    <n v="95000"/>
    <n v="-18000"/>
    <n v="77000"/>
    <n v="0"/>
    <n v="76119.48"/>
    <n v="880.52"/>
    <n v="0"/>
    <x v="193"/>
    <x v="41"/>
  </r>
  <r>
    <x v="1"/>
    <s v="-"/>
    <x v="193"/>
    <x v="13"/>
    <s v="35"/>
    <s v="432"/>
    <s v=""/>
    <s v=""/>
    <s v="7400_110"/>
    <s v="Debt Service Principal Revenue Bonds "/>
    <n v="229230"/>
    <n v="0"/>
    <n v="229230"/>
    <n v="0"/>
    <n v="0"/>
    <n v="229230"/>
    <n v="0"/>
    <x v="193"/>
    <x v="41"/>
  </r>
  <r>
    <x v="1"/>
    <s v="-"/>
    <x v="193"/>
    <x v="13"/>
    <s v="35"/>
    <s v="432"/>
    <s v=""/>
    <s v=""/>
    <s v="7450_210"/>
    <s v="Debt Service Interest Revenue Bonds "/>
    <n v="0"/>
    <n v="0"/>
    <n v="0"/>
    <n v="0"/>
    <n v="0"/>
    <n v="0"/>
    <n v="0"/>
    <x v="193"/>
    <x v="41"/>
  </r>
  <r>
    <x v="1"/>
    <s v="-"/>
    <x v="193"/>
    <x v="13"/>
    <s v="35"/>
    <s v="432"/>
    <s v=""/>
    <s v=""/>
    <n v="8095"/>
    <s v="Interest On Pooled Cash"/>
    <n v="1000"/>
    <n v="0"/>
    <n v="1000"/>
    <n v="0"/>
    <n v="0"/>
    <n v="1000"/>
    <n v="0"/>
    <x v="193"/>
    <x v="41"/>
  </r>
  <r>
    <x v="1"/>
    <s v="-"/>
    <x v="193"/>
    <x v="13"/>
    <s v="35"/>
    <s v="432"/>
    <s v=""/>
    <s v=""/>
    <n v="8135"/>
    <s v="Airport Security To Police"/>
    <n v="58220"/>
    <n v="0"/>
    <n v="58220"/>
    <n v="0"/>
    <n v="53372"/>
    <n v="4848"/>
    <n v="4852"/>
    <x v="193"/>
    <x v="41"/>
  </r>
  <r>
    <x v="1"/>
    <s v="-"/>
    <x v="194"/>
    <x v="13"/>
    <s v="35"/>
    <s v="433"/>
    <s v="600"/>
    <s v=""/>
    <s v="5000_100"/>
    <s v="Salaries and Wages Regular, Full Time"/>
    <n v="319665"/>
    <n v="6330"/>
    <n v="325995"/>
    <n v="0"/>
    <n v="309978.28000000003"/>
    <n v="16016.72"/>
    <n v="29692.14"/>
    <x v="194"/>
    <x v="41"/>
  </r>
  <r>
    <x v="1"/>
    <s v="-"/>
    <x v="194"/>
    <x v="13"/>
    <s v="35"/>
    <s v="433"/>
    <s v="600"/>
    <s v=""/>
    <s v="5000_115"/>
    <s v="Salaries and Wages Seasonal/Temporary"/>
    <n v="36128"/>
    <n v="0"/>
    <n v="36128"/>
    <n v="0"/>
    <n v="2737.57"/>
    <n v="33390.43"/>
    <n v="-72.849999999999994"/>
    <x v="194"/>
    <x v="41"/>
  </r>
  <r>
    <x v="1"/>
    <s v="-"/>
    <x v="194"/>
    <x v="13"/>
    <s v="35"/>
    <s v="433"/>
    <s v="600"/>
    <s v=""/>
    <n v="5100"/>
    <s v="Overtime"/>
    <n v="45000"/>
    <n v="6000"/>
    <n v="51000"/>
    <n v="0"/>
    <n v="56908.959999999999"/>
    <n v="-5908.96"/>
    <n v="6575.57"/>
    <x v="194"/>
    <x v="41"/>
  </r>
  <r>
    <x v="1"/>
    <s v="-"/>
    <x v="194"/>
    <x v="13"/>
    <s v="35"/>
    <s v="433"/>
    <s v="600"/>
    <s v=""/>
    <s v="5200_110"/>
    <s v="Other Personal Service On-Call"/>
    <n v="7000"/>
    <n v="0"/>
    <n v="7000"/>
    <n v="0"/>
    <n v="15351"/>
    <n v="-8351"/>
    <n v="1394.25"/>
    <x v="194"/>
    <x v="41"/>
  </r>
  <r>
    <x v="1"/>
    <s v="-"/>
    <x v="194"/>
    <x v="13"/>
    <s v="35"/>
    <s v="433"/>
    <s v="600"/>
    <s v=""/>
    <s v="5200_115"/>
    <s v="Other Personal Service Other Compensation"/>
    <n v="16000"/>
    <n v="8000"/>
    <n v="24000"/>
    <n v="0"/>
    <n v="14294.54"/>
    <n v="9705.4599999999991"/>
    <n v="454.04"/>
    <x v="194"/>
    <x v="41"/>
  </r>
  <r>
    <x v="1"/>
    <s v="-"/>
    <x v="194"/>
    <x v="13"/>
    <s v="35"/>
    <s v="433"/>
    <s v="600"/>
    <s v=""/>
    <s v="5200_116"/>
    <s v="Other Personal Service Longevity Pay"/>
    <n v="3000"/>
    <n v="0"/>
    <n v="3000"/>
    <n v="0"/>
    <n v="1484.6"/>
    <n v="1515.4"/>
    <n v="539.75"/>
    <x v="194"/>
    <x v="41"/>
  </r>
  <r>
    <x v="1"/>
    <s v="-"/>
    <x v="194"/>
    <x v="13"/>
    <s v="35"/>
    <s v="433"/>
    <s v="600"/>
    <s v=""/>
    <s v="5200_120"/>
    <s v="Other Personal Service Shift Differential"/>
    <n v="9000"/>
    <n v="2000"/>
    <n v="11000"/>
    <n v="0"/>
    <n v="8357.8799999999992"/>
    <n v="2642.12"/>
    <n v="802.36"/>
    <x v="194"/>
    <x v="41"/>
  </r>
  <r>
    <x v="1"/>
    <s v="-"/>
    <x v="194"/>
    <x v="13"/>
    <s v="35"/>
    <s v="433"/>
    <s v="600"/>
    <s v=""/>
    <s v="5200_130"/>
    <s v="Other Personal Service Allowance Taxable"/>
    <n v="4800"/>
    <n v="1600"/>
    <n v="6400"/>
    <n v="0"/>
    <n v="3632.45"/>
    <n v="2767.55"/>
    <n v="129.79"/>
    <x v="194"/>
    <x v="41"/>
  </r>
  <r>
    <x v="1"/>
    <s v="-"/>
    <x v="194"/>
    <x v="13"/>
    <s v="35"/>
    <s v="433"/>
    <s v="600"/>
    <s v=""/>
    <s v="5400_100"/>
    <s v="Employee Benefits FICA"/>
    <n v="32396"/>
    <n v="642"/>
    <n v="33038"/>
    <n v="0"/>
    <n v="30543.71"/>
    <n v="2494.29"/>
    <n v="2922.61"/>
    <x v="194"/>
    <x v="41"/>
  </r>
  <r>
    <x v="1"/>
    <s v="-"/>
    <x v="194"/>
    <x v="13"/>
    <s v="35"/>
    <s v="433"/>
    <s v="600"/>
    <s v=""/>
    <s v="5400_115"/>
    <s v="Employee Benefits Retirement B"/>
    <n v="32704"/>
    <n v="0"/>
    <n v="32704"/>
    <n v="0"/>
    <n v="29975"/>
    <n v="2729"/>
    <n v="2725"/>
    <x v="194"/>
    <x v="41"/>
  </r>
  <r>
    <x v="1"/>
    <s v="-"/>
    <x v="194"/>
    <x v="13"/>
    <s v="35"/>
    <s v="433"/>
    <s v="600"/>
    <s v=""/>
    <s v="5400_120"/>
    <s v="Employee Benefits Workers Compensation"/>
    <n v="12422"/>
    <n v="0"/>
    <n v="12422"/>
    <n v="0"/>
    <n v="11253"/>
    <n v="1169"/>
    <n v="1023"/>
    <x v="194"/>
    <x v="41"/>
  </r>
  <r>
    <x v="1"/>
    <s v="-"/>
    <x v="194"/>
    <x v="13"/>
    <s v="35"/>
    <s v="433"/>
    <s v="600"/>
    <s v=""/>
    <s v="5400_125"/>
    <s v="Employee Benefits Health Insurance"/>
    <n v="80876"/>
    <n v="0"/>
    <n v="80876"/>
    <n v="0"/>
    <n v="74140"/>
    <n v="6736"/>
    <n v="6740"/>
    <x v="194"/>
    <x v="41"/>
  </r>
  <r>
    <x v="1"/>
    <s v="-"/>
    <x v="194"/>
    <x v="13"/>
    <s v="35"/>
    <s v="433"/>
    <s v="600"/>
    <s v=""/>
    <s v="5400_130"/>
    <s v="Employee Benefits Dental Insurance"/>
    <n v="4098"/>
    <n v="0"/>
    <n v="4098"/>
    <n v="0"/>
    <n v="3762"/>
    <n v="336"/>
    <n v="342"/>
    <x v="194"/>
    <x v="41"/>
  </r>
  <r>
    <x v="1"/>
    <s v="-"/>
    <x v="194"/>
    <x v="13"/>
    <s v="35"/>
    <s v="433"/>
    <s v="600"/>
    <s v=""/>
    <s v="5400_135"/>
    <s v="Employee Benefits Life Insurance"/>
    <n v="765"/>
    <n v="0"/>
    <n v="765"/>
    <n v="0"/>
    <n v="704"/>
    <n v="61"/>
    <n v="64"/>
    <x v="194"/>
    <x v="41"/>
  </r>
  <r>
    <x v="1"/>
    <s v="-"/>
    <x v="194"/>
    <x v="13"/>
    <s v="35"/>
    <s v="433"/>
    <s v="600"/>
    <s v=""/>
    <n v="6000"/>
    <s v="Office Supplies"/>
    <n v="2500"/>
    <n v="0"/>
    <n v="2500"/>
    <n v="476.79"/>
    <n v="884.59"/>
    <n v="1138.6199999999999"/>
    <n v="42.09"/>
    <x v="194"/>
    <x v="41"/>
  </r>
  <r>
    <x v="1"/>
    <s v="-"/>
    <x v="194"/>
    <x v="13"/>
    <s v="35"/>
    <s v="433"/>
    <s v="600"/>
    <s v=""/>
    <n v="6007"/>
    <s v="Shipping and Moving"/>
    <n v="500"/>
    <n v="0"/>
    <n v="500"/>
    <n v="0"/>
    <n v="0"/>
    <n v="500"/>
    <n v="0"/>
    <x v="194"/>
    <x v="41"/>
  </r>
  <r>
    <x v="1"/>
    <s v="-"/>
    <x v="194"/>
    <x v="13"/>
    <s v="35"/>
    <s v="433"/>
    <s v="600"/>
    <s v=""/>
    <n v="6010"/>
    <s v="Computer Equipment"/>
    <n v="5000"/>
    <n v="0"/>
    <n v="5000"/>
    <n v="0"/>
    <n v="2432.9"/>
    <n v="2567.1"/>
    <n v="0"/>
    <x v="194"/>
    <x v="41"/>
  </r>
  <r>
    <x v="1"/>
    <s v="-"/>
    <x v="194"/>
    <x v="13"/>
    <s v="35"/>
    <s v="433"/>
    <s v="600"/>
    <s v=""/>
    <n v="6015"/>
    <s v="Computer Software"/>
    <n v="1000"/>
    <n v="0"/>
    <n v="1000"/>
    <n v="0"/>
    <n v="408.06"/>
    <n v="591.94000000000005"/>
    <n v="0"/>
    <x v="194"/>
    <x v="41"/>
  </r>
  <r>
    <x v="1"/>
    <s v="-"/>
    <x v="194"/>
    <x v="13"/>
    <s v="35"/>
    <s v="433"/>
    <s v="600"/>
    <s v=""/>
    <n v="6017"/>
    <s v="Computer Licensing and Maint."/>
    <n v="4000"/>
    <n v="0"/>
    <n v="4000"/>
    <n v="0"/>
    <n v="4373.24"/>
    <n v="-373.24"/>
    <n v="0"/>
    <x v="194"/>
    <x v="41"/>
  </r>
  <r>
    <x v="1"/>
    <s v="-"/>
    <x v="194"/>
    <x v="13"/>
    <s v="35"/>
    <s v="433"/>
    <s v="600"/>
    <s v=""/>
    <n v="6202"/>
    <s v="Printing/Copying/Paper Mgt"/>
    <n v="15000"/>
    <n v="0"/>
    <n v="15000"/>
    <n v="0"/>
    <n v="11342.67"/>
    <n v="3657.33"/>
    <n v="0"/>
    <x v="194"/>
    <x v="41"/>
  </r>
  <r>
    <x v="1"/>
    <s v="-"/>
    <x v="194"/>
    <x v="13"/>
    <s v="35"/>
    <s v="433"/>
    <s v="600"/>
    <s v=""/>
    <n v="6206"/>
    <s v="Custodian Supplies"/>
    <n v="4000"/>
    <n v="0"/>
    <n v="4000"/>
    <n v="1500"/>
    <n v="2439.0100000000002"/>
    <n v="60.99"/>
    <n v="300"/>
    <x v="194"/>
    <x v="41"/>
  </r>
  <r>
    <x v="1"/>
    <s v="-"/>
    <x v="194"/>
    <x v="13"/>
    <s v="35"/>
    <s v="433"/>
    <s v="600"/>
    <s v=""/>
    <n v="6208"/>
    <s v="Special Supplies"/>
    <n v="1000"/>
    <n v="0"/>
    <n v="1000"/>
    <n v="0"/>
    <n v="115.19"/>
    <n v="884.81"/>
    <n v="0"/>
    <x v="194"/>
    <x v="41"/>
  </r>
  <r>
    <x v="1"/>
    <s v="-"/>
    <x v="194"/>
    <x v="13"/>
    <s v="35"/>
    <s v="433"/>
    <s v="600"/>
    <s v=""/>
    <n v="6210"/>
    <s v="Small Tools and Equipment"/>
    <n v="9000"/>
    <n v="20000"/>
    <n v="29000"/>
    <n v="646.13"/>
    <n v="15434.33"/>
    <n v="12919.54"/>
    <n v="41.52"/>
    <x v="194"/>
    <x v="41"/>
  </r>
  <r>
    <x v="1"/>
    <s v="-"/>
    <x v="194"/>
    <x v="13"/>
    <s v="35"/>
    <s v="433"/>
    <s v="600"/>
    <s v=""/>
    <n v="6214"/>
    <s v="Clothing And Uniforms"/>
    <n v="2000"/>
    <n v="0"/>
    <n v="2000"/>
    <n v="0"/>
    <n v="0"/>
    <n v="2000"/>
    <n v="0"/>
    <x v="194"/>
    <x v="41"/>
  </r>
  <r>
    <x v="1"/>
    <s v="-"/>
    <x v="194"/>
    <x v="13"/>
    <s v="35"/>
    <s v="433"/>
    <s v="600"/>
    <s v=""/>
    <s v="6300_100"/>
    <s v="Repair &amp; Maintenance Equipment  Parts"/>
    <n v="10000"/>
    <n v="0"/>
    <n v="10000"/>
    <n v="8745"/>
    <n v="399.39"/>
    <n v="855.61"/>
    <n v="0"/>
    <x v="194"/>
    <x v="41"/>
  </r>
  <r>
    <x v="1"/>
    <s v="-"/>
    <x v="194"/>
    <x v="13"/>
    <s v="35"/>
    <s v="433"/>
    <s v="600"/>
    <s v=""/>
    <s v="6300_105"/>
    <s v="Repair &amp; Maintenance Vehicle Maint Supplies"/>
    <n v="3000"/>
    <n v="0"/>
    <n v="3000"/>
    <n v="225.9"/>
    <n v="0"/>
    <n v="2774.1"/>
    <n v="0"/>
    <x v="194"/>
    <x v="41"/>
  </r>
  <r>
    <x v="1"/>
    <s v="-"/>
    <x v="194"/>
    <x v="13"/>
    <s v="35"/>
    <s v="433"/>
    <s v="600"/>
    <s v=""/>
    <s v="6300_115"/>
    <s v="Repair &amp; Maintenance Signs"/>
    <n v="4000"/>
    <n v="8000"/>
    <n v="12000"/>
    <n v="0"/>
    <n v="9504.7099999999991"/>
    <n v="2495.29"/>
    <n v="1129.55"/>
    <x v="194"/>
    <x v="41"/>
  </r>
  <r>
    <x v="1"/>
    <s v="-"/>
    <x v="194"/>
    <x v="13"/>
    <s v="35"/>
    <s v="433"/>
    <s v="600"/>
    <s v=""/>
    <s v="6300_120"/>
    <s v="Repair &amp; Maintenance Tires"/>
    <n v="0"/>
    <n v="0"/>
    <n v="0"/>
    <n v="0"/>
    <n v="0"/>
    <n v="0"/>
    <n v="0"/>
    <x v="194"/>
    <x v="41"/>
  </r>
  <r>
    <x v="1"/>
    <s v="-"/>
    <x v="194"/>
    <x v="13"/>
    <s v="35"/>
    <s v="433"/>
    <s v="600"/>
    <s v=""/>
    <s v="6300_140"/>
    <s v="Repair &amp; Maintenance Salt"/>
    <n v="4000"/>
    <n v="0"/>
    <n v="4000"/>
    <n v="0"/>
    <n v="3112.75"/>
    <n v="887.25"/>
    <n v="0"/>
    <x v="194"/>
    <x v="41"/>
  </r>
  <r>
    <x v="1"/>
    <s v="-"/>
    <x v="194"/>
    <x v="13"/>
    <s v="35"/>
    <s v="433"/>
    <s v="600"/>
    <s v=""/>
    <s v="6300_170"/>
    <s v="Repair &amp; Maintenance Buildings"/>
    <n v="300000"/>
    <n v="-28700"/>
    <n v="271300"/>
    <n v="4368.04"/>
    <n v="226290.07"/>
    <n v="40641.89"/>
    <n v="0"/>
    <x v="194"/>
    <x v="41"/>
  </r>
  <r>
    <x v="1"/>
    <s v="-"/>
    <x v="194"/>
    <x v="13"/>
    <s v="35"/>
    <s v="433"/>
    <s v="600"/>
    <s v=""/>
    <s v="6300_187"/>
    <s v="Repair &amp; Maintenance Electrical Supplies"/>
    <n v="0"/>
    <n v="6000"/>
    <n v="6000"/>
    <n v="0"/>
    <n v="0"/>
    <n v="6000"/>
    <n v="0"/>
    <x v="194"/>
    <x v="41"/>
  </r>
  <r>
    <x v="1"/>
    <s v="-"/>
    <x v="194"/>
    <x v="13"/>
    <s v="35"/>
    <s v="433"/>
    <s v="600"/>
    <s v=""/>
    <s v="6400_100"/>
    <s v="Utilities Electricity"/>
    <n v="106000"/>
    <n v="0"/>
    <n v="106000"/>
    <n v="0"/>
    <n v="74732"/>
    <n v="31268"/>
    <n v="7770.48"/>
    <x v="194"/>
    <x v="41"/>
  </r>
  <r>
    <x v="1"/>
    <s v="-"/>
    <x v="194"/>
    <x v="13"/>
    <s v="35"/>
    <s v="433"/>
    <s v="600"/>
    <s v=""/>
    <s v="6400_105"/>
    <s v="Utilities Gas"/>
    <n v="32000"/>
    <n v="0"/>
    <n v="32000"/>
    <n v="0"/>
    <n v="22416.2"/>
    <n v="9583.7999999999993"/>
    <n v="0"/>
    <x v="194"/>
    <x v="41"/>
  </r>
  <r>
    <x v="1"/>
    <s v="-"/>
    <x v="194"/>
    <x v="13"/>
    <s v="35"/>
    <s v="433"/>
    <s v="600"/>
    <s v=""/>
    <s v="6400_115"/>
    <s v="Utilities Water/Wastewater"/>
    <n v="9000"/>
    <n v="-2865"/>
    <n v="6135"/>
    <n v="0"/>
    <n v="3750.92"/>
    <n v="2384.08"/>
    <n v="0"/>
    <x v="194"/>
    <x v="41"/>
  </r>
  <r>
    <x v="1"/>
    <s v="-"/>
    <x v="194"/>
    <x v="13"/>
    <s v="35"/>
    <s v="433"/>
    <s v="600"/>
    <s v=""/>
    <s v="6400_120"/>
    <s v="Utilities Rubbish Removal"/>
    <n v="2000"/>
    <n v="0"/>
    <n v="2000"/>
    <n v="0"/>
    <n v="0"/>
    <n v="2000"/>
    <n v="0"/>
    <x v="194"/>
    <x v="41"/>
  </r>
  <r>
    <x v="1"/>
    <s v="-"/>
    <x v="194"/>
    <x v="13"/>
    <s v="35"/>
    <s v="433"/>
    <s v="600"/>
    <s v=""/>
    <s v="6400_125"/>
    <s v="Utilities Telecommunications"/>
    <n v="2500"/>
    <n v="0"/>
    <n v="2500"/>
    <n v="0"/>
    <n v="1321.25"/>
    <n v="1178.75"/>
    <n v="111.22"/>
    <x v="194"/>
    <x v="41"/>
  </r>
  <r>
    <x v="1"/>
    <s v="-"/>
    <x v="194"/>
    <x v="13"/>
    <s v="35"/>
    <s v="433"/>
    <s v="600"/>
    <s v=""/>
    <s v="6400_127"/>
    <s v="Utilities Cellular Communications"/>
    <n v="1000"/>
    <n v="0"/>
    <n v="1000"/>
    <n v="0"/>
    <n v="0"/>
    <n v="1000"/>
    <n v="0"/>
    <x v="194"/>
    <x v="41"/>
  </r>
  <r>
    <x v="1"/>
    <s v="-"/>
    <x v="194"/>
    <x v="13"/>
    <s v="35"/>
    <s v="433"/>
    <s v="600"/>
    <s v=""/>
    <s v="6500_112"/>
    <s v="Professional and Consultant Services Audits"/>
    <n v="0"/>
    <n v="0"/>
    <n v="0"/>
    <n v="0"/>
    <n v="0"/>
    <n v="0"/>
    <n v="0"/>
    <x v="194"/>
    <x v="41"/>
  </r>
  <r>
    <x v="1"/>
    <s v="-"/>
    <x v="194"/>
    <x v="13"/>
    <s v="35"/>
    <s v="433"/>
    <s v="600"/>
    <s v=""/>
    <s v="6500_115"/>
    <s v="Professional and Consultant Services Legal/Arbitration"/>
    <n v="6000"/>
    <n v="-4000"/>
    <n v="2000"/>
    <n v="0"/>
    <n v="0"/>
    <n v="2000"/>
    <n v="0"/>
    <x v="194"/>
    <x v="41"/>
  </r>
  <r>
    <x v="1"/>
    <s v="-"/>
    <x v="194"/>
    <x v="13"/>
    <s v="35"/>
    <s v="433"/>
    <s v="600"/>
    <s v=""/>
    <s v="6500_118"/>
    <s v="Professional and Consultant Services Contractual Services"/>
    <n v="60000"/>
    <n v="0"/>
    <n v="60000"/>
    <n v="414.19"/>
    <n v="11226.51"/>
    <n v="48359.3"/>
    <n v="0"/>
    <x v="194"/>
    <x v="41"/>
  </r>
  <r>
    <x v="1"/>
    <s v="-"/>
    <x v="194"/>
    <x v="13"/>
    <s v="35"/>
    <s v="433"/>
    <s v="600"/>
    <s v=""/>
    <s v="6500_120"/>
    <s v="Professional and Consultant Services Information Technology"/>
    <n v="15000"/>
    <n v="0"/>
    <n v="15000"/>
    <n v="0"/>
    <n v="10141.81"/>
    <n v="4858.1899999999996"/>
    <n v="0"/>
    <x v="194"/>
    <x v="41"/>
  </r>
  <r>
    <x v="1"/>
    <s v="-"/>
    <x v="194"/>
    <x v="13"/>
    <s v="35"/>
    <s v="433"/>
    <s v="600"/>
    <s v=""/>
    <s v="6500_142"/>
    <s v="Professional and Consultant Services Marketing and Promotion"/>
    <n v="20000"/>
    <n v="-3486"/>
    <n v="16514"/>
    <n v="0"/>
    <n v="9320.7000000000007"/>
    <n v="7193.3"/>
    <n v="0"/>
    <x v="194"/>
    <x v="41"/>
  </r>
  <r>
    <x v="1"/>
    <s v="-"/>
    <x v="194"/>
    <x v="13"/>
    <s v="35"/>
    <s v="433"/>
    <s v="600"/>
    <s v=""/>
    <s v="6530_115"/>
    <s v="Rentals Equipment"/>
    <n v="2500"/>
    <n v="0"/>
    <n v="2500"/>
    <n v="90"/>
    <n v="2070"/>
    <n v="340"/>
    <n v="90"/>
    <x v="194"/>
    <x v="41"/>
  </r>
  <r>
    <x v="1"/>
    <s v="-"/>
    <x v="194"/>
    <x v="13"/>
    <s v="35"/>
    <s v="433"/>
    <s v="600"/>
    <s v=""/>
    <n v="6600"/>
    <s v="Maintenance Contracts"/>
    <n v="30000"/>
    <n v="-8000"/>
    <n v="22000"/>
    <n v="0"/>
    <n v="0"/>
    <n v="22000"/>
    <n v="0"/>
    <x v="194"/>
    <x v="41"/>
  </r>
  <r>
    <x v="1"/>
    <s v="-"/>
    <x v="194"/>
    <x v="13"/>
    <s v="35"/>
    <s v="433"/>
    <s v="600"/>
    <s v=""/>
    <n v="6610"/>
    <s v="Custodial Contracts"/>
    <n v="20190"/>
    <n v="0"/>
    <n v="20190"/>
    <n v="3273.32"/>
    <n v="16913.95"/>
    <n v="2.73"/>
    <n v="0"/>
    <x v="194"/>
    <x v="41"/>
  </r>
  <r>
    <x v="1"/>
    <s v="-"/>
    <x v="194"/>
    <x v="13"/>
    <s v="35"/>
    <s v="433"/>
    <s v="600"/>
    <s v=""/>
    <n v="6615"/>
    <s v="Property Repairs"/>
    <n v="50000"/>
    <n v="20000"/>
    <n v="70000"/>
    <n v="0"/>
    <n v="30996.5"/>
    <n v="39003.5"/>
    <n v="0"/>
    <x v="194"/>
    <x v="41"/>
  </r>
  <r>
    <x v="1"/>
    <s v="-"/>
    <x v="194"/>
    <x v="13"/>
    <s v="35"/>
    <s v="433"/>
    <s v="600"/>
    <s v=""/>
    <n v="6625"/>
    <s v="Equipment Maintenance Repairs"/>
    <n v="25000"/>
    <n v="0"/>
    <n v="25000"/>
    <n v="5828.1"/>
    <n v="17127.5"/>
    <n v="2044.4"/>
    <n v="1069.5"/>
    <x v="194"/>
    <x v="41"/>
  </r>
  <r>
    <x v="1"/>
    <s v="-"/>
    <x v="194"/>
    <x v="13"/>
    <s v="35"/>
    <s v="433"/>
    <s v="600"/>
    <s v=""/>
    <s v="6700_100"/>
    <s v="Travel &amp; Training Education"/>
    <n v="5000"/>
    <n v="0"/>
    <n v="5000"/>
    <n v="0"/>
    <n v="1000"/>
    <n v="4000"/>
    <n v="0"/>
    <x v="194"/>
    <x v="41"/>
  </r>
  <r>
    <x v="1"/>
    <s v="-"/>
    <x v="194"/>
    <x v="13"/>
    <s v="35"/>
    <s v="433"/>
    <s v="600"/>
    <s v=""/>
    <s v="6700_110"/>
    <s v="Travel &amp; Training Travel Expense"/>
    <n v="3000"/>
    <n v="0"/>
    <n v="3000"/>
    <n v="0"/>
    <n v="0"/>
    <n v="3000"/>
    <n v="0"/>
    <x v="194"/>
    <x v="41"/>
  </r>
  <r>
    <x v="1"/>
    <s v="-"/>
    <x v="194"/>
    <x v="13"/>
    <s v="35"/>
    <s v="433"/>
    <s v="600"/>
    <s v=""/>
    <s v="6800_125"/>
    <s v="Fees for Services  Fees &amp; Permits"/>
    <n v="1000"/>
    <n v="0"/>
    <n v="1000"/>
    <n v="0"/>
    <n v="0"/>
    <n v="1000"/>
    <n v="0"/>
    <x v="194"/>
    <x v="41"/>
  </r>
  <r>
    <x v="1"/>
    <s v="-"/>
    <x v="194"/>
    <x v="13"/>
    <s v="35"/>
    <s v="433"/>
    <s v="600"/>
    <s v=""/>
    <s v="6800_192"/>
    <s v="Fees for Services  Agency Fee"/>
    <n v="0"/>
    <n v="0"/>
    <n v="0"/>
    <n v="0"/>
    <n v="0"/>
    <n v="0"/>
    <n v="0"/>
    <x v="194"/>
    <x v="41"/>
  </r>
  <r>
    <x v="1"/>
    <s v="-"/>
    <x v="194"/>
    <x v="13"/>
    <s v="35"/>
    <s v="433"/>
    <s v="600"/>
    <s v=""/>
    <s v="7230_100"/>
    <s v="Insurance Vehicle"/>
    <n v="0"/>
    <n v="1154"/>
    <n v="1154"/>
    <n v="0"/>
    <n v="1056"/>
    <n v="98"/>
    <n v="96"/>
    <x v="194"/>
    <x v="41"/>
  </r>
  <r>
    <x v="1"/>
    <s v="-"/>
    <x v="194"/>
    <x v="13"/>
    <s v="35"/>
    <s v="433"/>
    <s v="600"/>
    <s v=""/>
    <s v="7230_105"/>
    <s v="Insurance General"/>
    <n v="16098"/>
    <n v="0"/>
    <n v="16098"/>
    <n v="0"/>
    <n v="15922.25"/>
    <n v="175.75"/>
    <n v="176"/>
    <x v="194"/>
    <x v="41"/>
  </r>
  <r>
    <x v="1"/>
    <s v="-"/>
    <x v="194"/>
    <x v="13"/>
    <s v="35"/>
    <s v="433"/>
    <s v="600"/>
    <s v=""/>
    <s v="7230_107"/>
    <s v="Insurance Property"/>
    <n v="20350"/>
    <n v="-298"/>
    <n v="20052"/>
    <n v="0"/>
    <n v="18519"/>
    <n v="1533"/>
    <n v="1229"/>
    <x v="194"/>
    <x v="41"/>
  </r>
  <r>
    <x v="1"/>
    <s v="-"/>
    <x v="194"/>
    <x v="13"/>
    <s v="35"/>
    <s v="433"/>
    <s v="600"/>
    <s v=""/>
    <s v="7230_112"/>
    <s v="Insurance Pollution"/>
    <n v="1374"/>
    <n v="0"/>
    <n v="1374"/>
    <n v="0"/>
    <n v="1300.1300000000001"/>
    <n v="73.87"/>
    <n v="69"/>
    <x v="194"/>
    <x v="41"/>
  </r>
  <r>
    <x v="1"/>
    <s v="-"/>
    <x v="194"/>
    <x v="13"/>
    <s v="35"/>
    <s v="433"/>
    <s v="600"/>
    <s v=""/>
    <s v="7230_115"/>
    <s v="Insurance Claims and Expenses"/>
    <n v="11527"/>
    <n v="98"/>
    <n v="11625"/>
    <n v="0"/>
    <n v="10659"/>
    <n v="966"/>
    <n v="969"/>
    <x v="194"/>
    <x v="41"/>
  </r>
  <r>
    <x v="1"/>
    <s v="-"/>
    <x v="194"/>
    <x v="13"/>
    <s v="35"/>
    <s v="433"/>
    <s v="600"/>
    <s v=""/>
    <n v="7303"/>
    <s v="Regulatory and Bank Fees"/>
    <n v="169300"/>
    <n v="0"/>
    <n v="169300"/>
    <n v="0"/>
    <n v="143571.69"/>
    <n v="25728.31"/>
    <n v="14788.2"/>
    <x v="194"/>
    <x v="41"/>
  </r>
  <r>
    <x v="1"/>
    <s v="-"/>
    <x v="194"/>
    <x v="13"/>
    <s v="35"/>
    <s v="433"/>
    <s v="600"/>
    <s v=""/>
    <s v="7400_110"/>
    <s v="Debt Service Principal Revenue Bonds "/>
    <n v="413400"/>
    <n v="0"/>
    <n v="413400"/>
    <n v="0"/>
    <n v="0"/>
    <n v="413400"/>
    <n v="0"/>
    <x v="194"/>
    <x v="41"/>
  </r>
  <r>
    <x v="1"/>
    <s v="-"/>
    <x v="194"/>
    <x v="13"/>
    <s v="35"/>
    <s v="433"/>
    <s v="600"/>
    <s v=""/>
    <s v="7400_155"/>
    <s v="Debt Service Principal Capital Lease Principal"/>
    <n v="423638"/>
    <n v="0"/>
    <n v="423638"/>
    <n v="0"/>
    <n v="430391.48"/>
    <n v="-6753.48"/>
    <n v="0"/>
    <x v="194"/>
    <x v="41"/>
  </r>
  <r>
    <x v="1"/>
    <s v="-"/>
    <x v="194"/>
    <x v="13"/>
    <s v="35"/>
    <s v="433"/>
    <s v="600"/>
    <s v=""/>
    <s v="7450_210"/>
    <s v="Debt Service Interest Revenue Bonds "/>
    <n v="903611"/>
    <n v="0"/>
    <n v="903611"/>
    <n v="0"/>
    <n v="0"/>
    <n v="903611"/>
    <n v="0"/>
    <x v="194"/>
    <x v="41"/>
  </r>
  <r>
    <x v="1"/>
    <s v="-"/>
    <x v="194"/>
    <x v="13"/>
    <s v="35"/>
    <s v="433"/>
    <s v="600"/>
    <s v=""/>
    <s v="7450_255"/>
    <s v="Debt Service Interest Capital Lease"/>
    <n v="108430"/>
    <n v="0"/>
    <n v="108430"/>
    <n v="0"/>
    <n v="108033.73"/>
    <n v="396.27"/>
    <n v="0"/>
    <x v="194"/>
    <x v="41"/>
  </r>
  <r>
    <x v="1"/>
    <s v="-"/>
    <x v="194"/>
    <x v="13"/>
    <s v="35"/>
    <s v="433"/>
    <s v="600"/>
    <s v=""/>
    <n v="8018"/>
    <s v="Management Fee - Parking Garge"/>
    <n v="0"/>
    <n v="0"/>
    <n v="0"/>
    <n v="0"/>
    <n v="0"/>
    <n v="0"/>
    <n v="0"/>
    <x v="194"/>
    <x v="41"/>
  </r>
  <r>
    <x v="1"/>
    <s v="-"/>
    <x v="194"/>
    <x v="13"/>
    <s v="35"/>
    <s v="433"/>
    <s v="600"/>
    <s v=""/>
    <n v="8095"/>
    <s v="Interest On Pooled Cash"/>
    <n v="1000"/>
    <n v="0"/>
    <n v="1000"/>
    <n v="0"/>
    <n v="0"/>
    <n v="1000"/>
    <n v="0"/>
    <x v="194"/>
    <x v="41"/>
  </r>
  <r>
    <x v="1"/>
    <s v="-"/>
    <x v="194"/>
    <x v="13"/>
    <s v="35"/>
    <s v="433"/>
    <s v="600"/>
    <s v=""/>
    <n v="8135"/>
    <s v="Airport Security To Police"/>
    <n v="58220"/>
    <n v="0"/>
    <n v="58220"/>
    <n v="0"/>
    <n v="53372"/>
    <n v="4848"/>
    <n v="4852"/>
    <x v="194"/>
    <x v="41"/>
  </r>
  <r>
    <x v="1"/>
    <s v="-"/>
    <x v="195"/>
    <x v="13"/>
    <s v="35"/>
    <s v="434"/>
    <s v=""/>
    <s v=""/>
    <s v="5000_100"/>
    <s v="Salaries and Wages Regular, Full Time"/>
    <n v="72944"/>
    <n v="1445"/>
    <n v="74389"/>
    <n v="0"/>
    <n v="58046.46"/>
    <n v="16342.54"/>
    <n v="6134.75"/>
    <x v="195"/>
    <x v="41"/>
  </r>
  <r>
    <x v="1"/>
    <s v="-"/>
    <x v="195"/>
    <x v="13"/>
    <s v="35"/>
    <s v="434"/>
    <s v=""/>
    <s v=""/>
    <n v="5100"/>
    <s v="Overtime"/>
    <n v="15000"/>
    <n v="0"/>
    <n v="15000"/>
    <n v="0"/>
    <n v="13468.91"/>
    <n v="1531.09"/>
    <n v="190.85"/>
    <x v="195"/>
    <x v="41"/>
  </r>
  <r>
    <x v="1"/>
    <s v="-"/>
    <x v="195"/>
    <x v="13"/>
    <s v="35"/>
    <s v="434"/>
    <s v=""/>
    <s v=""/>
    <s v="5200_110"/>
    <s v="Other Personal Service On-Call"/>
    <n v="5000"/>
    <n v="0"/>
    <n v="5000"/>
    <n v="0"/>
    <n v="4295.1000000000004"/>
    <n v="704.9"/>
    <n v="219.45"/>
    <x v="195"/>
    <x v="41"/>
  </r>
  <r>
    <x v="1"/>
    <s v="-"/>
    <x v="195"/>
    <x v="13"/>
    <s v="35"/>
    <s v="434"/>
    <s v=""/>
    <s v=""/>
    <s v="5200_115"/>
    <s v="Other Personal Service Other Compensation"/>
    <n v="1300"/>
    <n v="0"/>
    <n v="1300"/>
    <n v="0"/>
    <n v="578.44000000000005"/>
    <n v="721.56"/>
    <n v="240.17"/>
    <x v="195"/>
    <x v="41"/>
  </r>
  <r>
    <x v="1"/>
    <s v="-"/>
    <x v="195"/>
    <x v="13"/>
    <s v="35"/>
    <s v="434"/>
    <s v=""/>
    <s v=""/>
    <s v="5200_116"/>
    <s v="Other Personal Service Longevity Pay"/>
    <n v="500"/>
    <n v="500"/>
    <n v="1000"/>
    <n v="0"/>
    <n v="471.48"/>
    <n v="528.52"/>
    <n v="238.75"/>
    <x v="195"/>
    <x v="41"/>
  </r>
  <r>
    <x v="1"/>
    <s v="-"/>
    <x v="195"/>
    <x v="13"/>
    <s v="35"/>
    <s v="434"/>
    <s v=""/>
    <s v=""/>
    <s v="5200_120"/>
    <s v="Other Personal Service Shift Differential"/>
    <n v="100"/>
    <n v="0"/>
    <n v="100"/>
    <n v="0"/>
    <n v="3.49"/>
    <n v="96.51"/>
    <n v="0"/>
    <x v="195"/>
    <x v="41"/>
  </r>
  <r>
    <x v="1"/>
    <s v="-"/>
    <x v="195"/>
    <x v="13"/>
    <s v="35"/>
    <s v="434"/>
    <s v=""/>
    <s v=""/>
    <s v="5200_130"/>
    <s v="Other Personal Service Allowance Taxable"/>
    <n v="500"/>
    <n v="0"/>
    <n v="500"/>
    <n v="0"/>
    <n v="224.15"/>
    <n v="275.85000000000002"/>
    <n v="22.13"/>
    <x v="195"/>
    <x v="41"/>
  </r>
  <r>
    <x v="1"/>
    <s v="-"/>
    <x v="195"/>
    <x v="13"/>
    <s v="35"/>
    <s v="434"/>
    <s v=""/>
    <s v=""/>
    <s v="5400_100"/>
    <s v="Employee Benefits FICA"/>
    <n v="7256"/>
    <n v="144"/>
    <n v="7400"/>
    <n v="0"/>
    <n v="5720.75"/>
    <n v="1679.25"/>
    <n v="520.76"/>
    <x v="195"/>
    <x v="41"/>
  </r>
  <r>
    <x v="1"/>
    <s v="-"/>
    <x v="195"/>
    <x v="13"/>
    <s v="35"/>
    <s v="434"/>
    <s v=""/>
    <s v=""/>
    <s v="5400_115"/>
    <s v="Employee Benefits Retirement B"/>
    <n v="8002"/>
    <n v="0"/>
    <n v="8002"/>
    <n v="0"/>
    <n v="7337"/>
    <n v="665"/>
    <n v="667"/>
    <x v="195"/>
    <x v="41"/>
  </r>
  <r>
    <x v="1"/>
    <s v="-"/>
    <x v="195"/>
    <x v="13"/>
    <s v="35"/>
    <s v="434"/>
    <s v=""/>
    <s v=""/>
    <s v="5400_120"/>
    <s v="Employee Benefits Workers Compensation"/>
    <n v="2835"/>
    <n v="0"/>
    <n v="2835"/>
    <n v="0"/>
    <n v="2563"/>
    <n v="272"/>
    <n v="233"/>
    <x v="195"/>
    <x v="41"/>
  </r>
  <r>
    <x v="1"/>
    <s v="-"/>
    <x v="195"/>
    <x v="13"/>
    <s v="35"/>
    <s v="434"/>
    <s v=""/>
    <s v=""/>
    <s v="5400_125"/>
    <s v="Employee Benefits Health Insurance"/>
    <n v="14329"/>
    <n v="0"/>
    <n v="14329"/>
    <n v="0"/>
    <n v="13134"/>
    <n v="1195"/>
    <n v="1194"/>
    <x v="195"/>
    <x v="41"/>
  </r>
  <r>
    <x v="1"/>
    <s v="-"/>
    <x v="195"/>
    <x v="13"/>
    <s v="35"/>
    <s v="434"/>
    <s v=""/>
    <s v=""/>
    <s v="5400_130"/>
    <s v="Employee Benefits Dental Insurance"/>
    <n v="878"/>
    <n v="0"/>
    <n v="878"/>
    <n v="0"/>
    <n v="803"/>
    <n v="75"/>
    <n v="73"/>
    <x v="195"/>
    <x v="41"/>
  </r>
  <r>
    <x v="1"/>
    <s v="-"/>
    <x v="195"/>
    <x v="13"/>
    <s v="35"/>
    <s v="434"/>
    <s v=""/>
    <s v=""/>
    <s v="5400_135"/>
    <s v="Employee Benefits Life Insurance"/>
    <n v="142"/>
    <n v="0"/>
    <n v="142"/>
    <n v="0"/>
    <n v="132"/>
    <n v="10"/>
    <n v="12"/>
    <x v="195"/>
    <x v="41"/>
  </r>
  <r>
    <x v="1"/>
    <s v="-"/>
    <x v="195"/>
    <x v="13"/>
    <s v="35"/>
    <s v="434"/>
    <s v=""/>
    <s v=""/>
    <s v="6300_140"/>
    <s v="Repair &amp; Maintenance Salt"/>
    <n v="2000"/>
    <n v="0"/>
    <n v="2000"/>
    <n v="0"/>
    <n v="1500"/>
    <n v="500"/>
    <n v="0"/>
    <x v="195"/>
    <x v="41"/>
  </r>
  <r>
    <x v="1"/>
    <s v="-"/>
    <x v="195"/>
    <x v="13"/>
    <s v="35"/>
    <s v="434"/>
    <s v=""/>
    <s v=""/>
    <s v="6300_170"/>
    <s v="Repair &amp; Maintenance Buildings"/>
    <n v="8167"/>
    <n v="0"/>
    <n v="8167"/>
    <n v="3242.7"/>
    <n v="4924.3"/>
    <n v="0"/>
    <n v="12"/>
    <x v="195"/>
    <x v="41"/>
  </r>
  <r>
    <x v="1"/>
    <s v="-"/>
    <x v="195"/>
    <x v="13"/>
    <s v="35"/>
    <s v="434"/>
    <s v=""/>
    <s v=""/>
    <s v="6300_175"/>
    <s v="Repair &amp; Maintenance Landscape materials"/>
    <n v="0"/>
    <n v="2500"/>
    <n v="2500"/>
    <n v="0"/>
    <n v="2074"/>
    <n v="426"/>
    <n v="1290"/>
    <x v="195"/>
    <x v="41"/>
  </r>
  <r>
    <x v="1"/>
    <s v="-"/>
    <x v="195"/>
    <x v="13"/>
    <s v="35"/>
    <s v="434"/>
    <s v=""/>
    <s v=""/>
    <s v="6400_100"/>
    <s v="Utilities Electricity"/>
    <n v="32000"/>
    <n v="2600"/>
    <n v="34600"/>
    <n v="0"/>
    <n v="32064.62"/>
    <n v="2535.38"/>
    <n v="2616.06"/>
    <x v="195"/>
    <x v="41"/>
  </r>
  <r>
    <x v="1"/>
    <s v="-"/>
    <x v="195"/>
    <x v="13"/>
    <s v="35"/>
    <s v="434"/>
    <s v=""/>
    <s v=""/>
    <s v="6400_105"/>
    <s v="Utilities Gas"/>
    <n v="30000"/>
    <n v="-2797"/>
    <n v="27203"/>
    <n v="0"/>
    <n v="12942.24"/>
    <n v="14260.76"/>
    <n v="7"/>
    <x v="195"/>
    <x v="41"/>
  </r>
  <r>
    <x v="1"/>
    <s v="-"/>
    <x v="195"/>
    <x v="13"/>
    <s v="35"/>
    <s v="434"/>
    <s v=""/>
    <s v=""/>
    <s v="6400_115"/>
    <s v="Utilities Water/Wastewater"/>
    <n v="4500"/>
    <n v="1550"/>
    <n v="6050"/>
    <n v="0"/>
    <n v="4485.34"/>
    <n v="1564.66"/>
    <n v="0"/>
    <x v="195"/>
    <x v="41"/>
  </r>
  <r>
    <x v="1"/>
    <s v="-"/>
    <x v="195"/>
    <x v="13"/>
    <s v="35"/>
    <s v="434"/>
    <s v=""/>
    <s v=""/>
    <s v="6400_120"/>
    <s v="Utilities Rubbish Removal"/>
    <n v="0"/>
    <n v="2000"/>
    <n v="2000"/>
    <n v="0"/>
    <n v="1290.94"/>
    <n v="709.06"/>
    <n v="162.26"/>
    <x v="195"/>
    <x v="41"/>
  </r>
  <r>
    <x v="1"/>
    <s v="-"/>
    <x v="195"/>
    <x v="13"/>
    <s v="35"/>
    <s v="434"/>
    <s v=""/>
    <s v=""/>
    <s v="6500_115"/>
    <s v="Professional and Consultant Services Legal/Arbitration"/>
    <n v="5000"/>
    <n v="-1000"/>
    <n v="4000"/>
    <n v="0"/>
    <n v="0"/>
    <n v="4000"/>
    <n v="0"/>
    <x v="195"/>
    <x v="41"/>
  </r>
  <r>
    <x v="1"/>
    <s v="-"/>
    <x v="195"/>
    <x v="13"/>
    <s v="35"/>
    <s v="434"/>
    <s v=""/>
    <s v=""/>
    <s v="6500_118"/>
    <s v="Professional and Consultant Services Contractual Services"/>
    <n v="2000"/>
    <n v="0"/>
    <n v="2000"/>
    <n v="0"/>
    <n v="0"/>
    <n v="2000"/>
    <n v="0"/>
    <x v="195"/>
    <x v="41"/>
  </r>
  <r>
    <x v="1"/>
    <s v="-"/>
    <x v="195"/>
    <x v="13"/>
    <s v="35"/>
    <s v="434"/>
    <s v=""/>
    <s v=""/>
    <n v="6615"/>
    <s v="Property Repairs"/>
    <n v="15000"/>
    <n v="0"/>
    <n v="15000"/>
    <n v="0"/>
    <n v="12020.97"/>
    <n v="2979.03"/>
    <n v="0"/>
    <x v="195"/>
    <x v="41"/>
  </r>
  <r>
    <x v="1"/>
    <s v="-"/>
    <x v="195"/>
    <x v="13"/>
    <s v="35"/>
    <s v="434"/>
    <s v=""/>
    <s v=""/>
    <n v="6625"/>
    <s v="Equipment Maintenance Repairs"/>
    <n v="0"/>
    <n v="20000"/>
    <n v="20000"/>
    <n v="0"/>
    <n v="11100.11"/>
    <n v="8899.89"/>
    <n v="0"/>
    <x v="195"/>
    <x v="41"/>
  </r>
  <r>
    <x v="1"/>
    <s v="-"/>
    <x v="195"/>
    <x v="13"/>
    <s v="35"/>
    <s v="434"/>
    <s v=""/>
    <s v=""/>
    <s v="6800_125"/>
    <s v="Fees for Services  Fees &amp; Permits"/>
    <n v="1000"/>
    <n v="0"/>
    <n v="1000"/>
    <n v="0"/>
    <n v="0"/>
    <n v="1000"/>
    <n v="0"/>
    <x v="195"/>
    <x v="41"/>
  </r>
  <r>
    <x v="1"/>
    <s v="-"/>
    <x v="195"/>
    <x v="13"/>
    <s v="35"/>
    <s v="434"/>
    <s v=""/>
    <s v=""/>
    <s v="6800_192"/>
    <s v="Fees for Services  Agency Fee"/>
    <n v="0"/>
    <n v="0"/>
    <n v="0"/>
    <n v="0"/>
    <n v="0"/>
    <n v="0"/>
    <n v="0"/>
    <x v="195"/>
    <x v="41"/>
  </r>
  <r>
    <x v="1"/>
    <s v="-"/>
    <x v="195"/>
    <x v="13"/>
    <s v="35"/>
    <s v="434"/>
    <s v=""/>
    <s v=""/>
    <s v="7230_105"/>
    <s v="Insurance General"/>
    <n v="3220"/>
    <n v="0"/>
    <n v="3220"/>
    <n v="0"/>
    <n v="3182.63"/>
    <n v="37.369999999999997"/>
    <n v="35"/>
    <x v="195"/>
    <x v="41"/>
  </r>
  <r>
    <x v="1"/>
    <s v="-"/>
    <x v="195"/>
    <x v="13"/>
    <s v="35"/>
    <s v="434"/>
    <s v=""/>
    <s v=""/>
    <s v="7230_107"/>
    <s v="Insurance Property"/>
    <n v="3256"/>
    <n v="0"/>
    <n v="3256"/>
    <n v="0"/>
    <n v="2134"/>
    <n v="1122"/>
    <n v="194"/>
    <x v="195"/>
    <x v="41"/>
  </r>
  <r>
    <x v="1"/>
    <s v="-"/>
    <x v="195"/>
    <x v="13"/>
    <s v="35"/>
    <s v="434"/>
    <s v=""/>
    <s v=""/>
    <n v="7312"/>
    <s v="Real Estate Taxes"/>
    <n v="230000"/>
    <n v="-84442"/>
    <n v="145558"/>
    <n v="0"/>
    <n v="145001.20000000001"/>
    <n v="556.79999999999995"/>
    <n v="0"/>
    <x v="195"/>
    <x v="41"/>
  </r>
  <r>
    <x v="1"/>
    <s v="-"/>
    <x v="195"/>
    <x v="13"/>
    <s v="35"/>
    <s v="434"/>
    <s v=""/>
    <s v=""/>
    <n v="8095"/>
    <s v="Interest On Pooled Cash"/>
    <n v="1000"/>
    <n v="0"/>
    <n v="1000"/>
    <n v="0"/>
    <n v="0"/>
    <n v="1000"/>
    <n v="0"/>
    <x v="195"/>
    <x v="41"/>
  </r>
  <r>
    <x v="1"/>
    <s v="-"/>
    <x v="196"/>
    <x v="14"/>
    <s v="35"/>
    <s v="000"/>
    <s v=""/>
    <s v=""/>
    <s v="9500_100"/>
    <s v="Capital Outlay Construction "/>
    <n v="8250000"/>
    <n v="0"/>
    <n v="8250000"/>
    <n v="139098.78"/>
    <n v="1158936.8500000001"/>
    <n v="6951964.3700000001"/>
    <n v="91853.74"/>
    <x v="196"/>
    <x v="42"/>
  </r>
  <r>
    <x v="0"/>
    <s v="-"/>
    <x v="197"/>
    <x v="15"/>
    <s v="35"/>
    <s v="700"/>
    <s v=""/>
    <s v=""/>
    <s v="4875_125"/>
    <s v="Grant  Federal Capital  Direct"/>
    <n v="0"/>
    <n v="0"/>
    <n v="0"/>
    <n v="0"/>
    <n v="0"/>
    <n v="0"/>
    <n v="0"/>
    <x v="197"/>
    <x v="43"/>
  </r>
  <r>
    <x v="0"/>
    <s v="-"/>
    <x v="197"/>
    <x v="15"/>
    <s v="35"/>
    <s v="700"/>
    <s v=""/>
    <s v=""/>
    <s v="4875_135"/>
    <s v="Grant  State Capital "/>
    <n v="0"/>
    <n v="0"/>
    <n v="0"/>
    <n v="0"/>
    <n v="0"/>
    <n v="0"/>
    <n v="0"/>
    <x v="197"/>
    <x v="43"/>
  </r>
  <r>
    <x v="0"/>
    <s v="-"/>
    <x v="197"/>
    <x v="15"/>
    <s v="35"/>
    <s v="700"/>
    <s v=""/>
    <s v=""/>
    <s v="4990_400"/>
    <s v="Interfund Transfer Proceeds Interfund Trsf Proceed Airport"/>
    <n v="0"/>
    <n v="0"/>
    <n v="0"/>
    <n v="0"/>
    <n v="0"/>
    <n v="0"/>
    <n v="0"/>
    <x v="197"/>
    <x v="43"/>
  </r>
  <r>
    <x v="0"/>
    <s v="-"/>
    <x v="198"/>
    <x v="16"/>
    <s v="35"/>
    <s v="700"/>
    <s v=""/>
    <s v=""/>
    <s v="4875_125"/>
    <s v="Grant  Federal Capital  Direct"/>
    <n v="9000000"/>
    <n v="0"/>
    <n v="9000000"/>
    <n v="0"/>
    <n v="0"/>
    <n v="9000000"/>
    <n v="0"/>
    <x v="198"/>
    <x v="44"/>
  </r>
  <r>
    <x v="0"/>
    <s v="-"/>
    <x v="198"/>
    <x v="16"/>
    <s v="35"/>
    <s v="700"/>
    <s v=""/>
    <s v=""/>
    <s v="4875_135"/>
    <s v="Grant  State Capital "/>
    <n v="600000"/>
    <n v="0"/>
    <n v="600000"/>
    <n v="0"/>
    <n v="0"/>
    <n v="600000"/>
    <n v="0"/>
    <x v="198"/>
    <x v="44"/>
  </r>
  <r>
    <x v="0"/>
    <s v="-"/>
    <x v="198"/>
    <x v="16"/>
    <s v="35"/>
    <s v="700"/>
    <s v=""/>
    <s v=""/>
    <s v="4990_400"/>
    <s v="Interfund Transfer Proceeds Interfund Trsf Proceed Airport"/>
    <n v="400000"/>
    <n v="0"/>
    <n v="400000"/>
    <n v="0"/>
    <n v="0"/>
    <n v="400000"/>
    <n v="0"/>
    <x v="198"/>
    <x v="44"/>
  </r>
  <r>
    <x v="1"/>
    <s v="-"/>
    <x v="198"/>
    <x v="16"/>
    <s v="35"/>
    <s v="700"/>
    <s v=""/>
    <s v=""/>
    <s v="9500_110"/>
    <s v="Capital Outlay Capital Expenditures"/>
    <n v="10000000"/>
    <n v="0"/>
    <n v="10000000"/>
    <n v="0"/>
    <n v="924148.35"/>
    <n v="9075851.6500000004"/>
    <n v="26952.02"/>
    <x v="198"/>
    <x v="44"/>
  </r>
  <r>
    <x v="1"/>
    <s v="-"/>
    <x v="198"/>
    <x v="16"/>
    <s v="35"/>
    <s v="700"/>
    <s v=""/>
    <s v=""/>
    <s v="9500_165"/>
    <s v="Capital Outlay Non Grant Eligible Construction"/>
    <n v="0"/>
    <n v="0"/>
    <n v="0"/>
    <n v="0"/>
    <n v="0"/>
    <n v="0"/>
    <n v="0"/>
    <x v="198"/>
    <x v="44"/>
  </r>
  <r>
    <x v="0"/>
    <s v="-"/>
    <x v="199"/>
    <x v="17"/>
    <s v="35"/>
    <s v="700"/>
    <s v=""/>
    <s v=""/>
    <s v="4875_125"/>
    <s v="Grant  Federal Capital  Direct"/>
    <n v="1084500"/>
    <n v="0"/>
    <n v="1084500"/>
    <n v="0"/>
    <n v="0"/>
    <n v="1084500"/>
    <n v="0"/>
    <x v="199"/>
    <x v="45"/>
  </r>
  <r>
    <x v="0"/>
    <s v="-"/>
    <x v="199"/>
    <x v="17"/>
    <s v="35"/>
    <s v="700"/>
    <s v=""/>
    <s v=""/>
    <s v="4875_135"/>
    <s v="Grant  State Capital "/>
    <n v="72300"/>
    <n v="0"/>
    <n v="72300"/>
    <n v="0"/>
    <n v="0"/>
    <n v="72300"/>
    <n v="0"/>
    <x v="199"/>
    <x v="45"/>
  </r>
  <r>
    <x v="0"/>
    <s v="-"/>
    <x v="199"/>
    <x v="17"/>
    <s v="35"/>
    <s v="700"/>
    <s v=""/>
    <s v=""/>
    <s v="4990_400"/>
    <s v="Interfund Transfer Proceeds Interfund Trsf Proceed Airport"/>
    <n v="48200"/>
    <n v="0"/>
    <n v="48200"/>
    <n v="0"/>
    <n v="0"/>
    <n v="48200"/>
    <n v="0"/>
    <x v="199"/>
    <x v="45"/>
  </r>
  <r>
    <x v="1"/>
    <s v="-"/>
    <x v="199"/>
    <x v="17"/>
    <s v="35"/>
    <s v="700"/>
    <s v=""/>
    <s v=""/>
    <s v="9500_110"/>
    <s v="Capital Outlay Capital Expenditures"/>
    <n v="1205000"/>
    <n v="0"/>
    <n v="1205000"/>
    <n v="0"/>
    <n v="440444.89"/>
    <n v="764555.11"/>
    <n v="39535.71"/>
    <x v="199"/>
    <x v="45"/>
  </r>
  <r>
    <x v="0"/>
    <s v="-"/>
    <x v="200"/>
    <x v="18"/>
    <s v="35"/>
    <s v="700"/>
    <s v=""/>
    <s v=""/>
    <s v="4875_125"/>
    <s v="Grant  Federal Capital  Direct"/>
    <n v="230400"/>
    <n v="0"/>
    <n v="230400"/>
    <n v="0"/>
    <n v="0"/>
    <n v="230400"/>
    <n v="0"/>
    <x v="200"/>
    <x v="46"/>
  </r>
  <r>
    <x v="0"/>
    <s v="-"/>
    <x v="200"/>
    <x v="18"/>
    <s v="35"/>
    <s v="700"/>
    <s v=""/>
    <s v=""/>
    <s v="4875_135"/>
    <s v="Grant  State Capital "/>
    <n v="15360"/>
    <n v="0"/>
    <n v="15360"/>
    <n v="0"/>
    <n v="0"/>
    <n v="15360"/>
    <n v="0"/>
    <x v="200"/>
    <x v="46"/>
  </r>
  <r>
    <x v="0"/>
    <s v="-"/>
    <x v="200"/>
    <x v="18"/>
    <s v="35"/>
    <s v="700"/>
    <s v=""/>
    <s v=""/>
    <s v="4990_400"/>
    <s v="Interfund Transfer Proceeds Interfund Trsf Proceed Airport"/>
    <n v="10240"/>
    <n v="0"/>
    <n v="10240"/>
    <n v="0"/>
    <n v="0"/>
    <n v="10240"/>
    <n v="0"/>
    <x v="200"/>
    <x v="46"/>
  </r>
  <r>
    <x v="1"/>
    <s v="-"/>
    <x v="200"/>
    <x v="18"/>
    <s v="35"/>
    <s v="700"/>
    <s v=""/>
    <s v=""/>
    <s v="9500_110"/>
    <s v="Capital Outlay Capital Expenditures"/>
    <n v="256000"/>
    <n v="0"/>
    <n v="256000"/>
    <n v="0"/>
    <n v="2388.9"/>
    <n v="253611.1"/>
    <n v="0"/>
    <x v="200"/>
    <x v="46"/>
  </r>
  <r>
    <x v="0"/>
    <s v="-"/>
    <x v="201"/>
    <x v="19"/>
    <s v="35"/>
    <s v="700"/>
    <s v=""/>
    <s v=""/>
    <s v="4875_125"/>
    <s v="Grant  Federal Capital  Direct"/>
    <n v="2690385"/>
    <n v="0"/>
    <n v="2690385"/>
    <n v="0"/>
    <n v="0"/>
    <n v="2690385"/>
    <n v="0"/>
    <x v="201"/>
    <x v="47"/>
  </r>
  <r>
    <x v="0"/>
    <s v="-"/>
    <x v="201"/>
    <x v="19"/>
    <s v="35"/>
    <s v="700"/>
    <s v=""/>
    <s v=""/>
    <s v="4875_135"/>
    <s v="Grant  State Capital "/>
    <n v="179359"/>
    <n v="0"/>
    <n v="179359"/>
    <n v="0"/>
    <n v="0"/>
    <n v="179359"/>
    <n v="0"/>
    <x v="201"/>
    <x v="47"/>
  </r>
  <r>
    <x v="0"/>
    <s v="-"/>
    <x v="201"/>
    <x v="19"/>
    <s v="35"/>
    <s v="700"/>
    <s v=""/>
    <s v=""/>
    <s v="4990_400"/>
    <s v="Interfund Transfer Proceeds Interfund Trsf Proceed Airport"/>
    <n v="119573"/>
    <n v="0"/>
    <n v="119573"/>
    <n v="0"/>
    <n v="0"/>
    <n v="119573"/>
    <n v="0"/>
    <x v="201"/>
    <x v="47"/>
  </r>
  <r>
    <x v="1"/>
    <s v="-"/>
    <x v="201"/>
    <x v="19"/>
    <s v="35"/>
    <s v="700"/>
    <s v=""/>
    <s v=""/>
    <s v="9500_110"/>
    <s v="Capital Outlay Capital Expenditures"/>
    <n v="2989317"/>
    <n v="0"/>
    <n v="2989317"/>
    <n v="0"/>
    <n v="861918.71999999997"/>
    <n v="2127398.2799999998"/>
    <n v="708418.2"/>
    <x v="201"/>
    <x v="47"/>
  </r>
  <r>
    <x v="0"/>
    <s v="-"/>
    <x v="202"/>
    <x v="20"/>
    <s v="35"/>
    <s v="700"/>
    <s v=""/>
    <s v=""/>
    <s v="4875_125"/>
    <s v="Grant  Federal Capital  Direct"/>
    <n v="67500"/>
    <n v="0"/>
    <n v="67500"/>
    <n v="0"/>
    <n v="0"/>
    <n v="67500"/>
    <n v="0"/>
    <x v="202"/>
    <x v="48"/>
  </r>
  <r>
    <x v="0"/>
    <s v="-"/>
    <x v="202"/>
    <x v="20"/>
    <s v="35"/>
    <s v="700"/>
    <s v=""/>
    <s v=""/>
    <s v="4875_135"/>
    <s v="Grant  State Capital "/>
    <n v="4500"/>
    <n v="0"/>
    <n v="4500"/>
    <n v="0"/>
    <n v="0"/>
    <n v="4500"/>
    <n v="0"/>
    <x v="202"/>
    <x v="48"/>
  </r>
  <r>
    <x v="0"/>
    <s v="-"/>
    <x v="202"/>
    <x v="20"/>
    <s v="35"/>
    <s v="700"/>
    <s v=""/>
    <s v=""/>
    <s v="4990_400"/>
    <s v="Interfund Transfer Proceeds Interfund Trsf Proceed Airport"/>
    <n v="3000"/>
    <n v="0"/>
    <n v="3000"/>
    <n v="0"/>
    <n v="0"/>
    <n v="3000"/>
    <n v="0"/>
    <x v="202"/>
    <x v="48"/>
  </r>
  <r>
    <x v="1"/>
    <s v="-"/>
    <x v="202"/>
    <x v="20"/>
    <s v="35"/>
    <s v="700"/>
    <s v=""/>
    <s v=""/>
    <s v="9500_110"/>
    <s v="Capital Outlay Capital Expenditures"/>
    <n v="75000"/>
    <n v="0"/>
    <n v="75000"/>
    <n v="0"/>
    <n v="41420.6"/>
    <n v="33579.4"/>
    <n v="0"/>
    <x v="202"/>
    <x v="48"/>
  </r>
  <r>
    <x v="0"/>
    <s v="-"/>
    <x v="203"/>
    <x v="21"/>
    <s v="35"/>
    <s v="700"/>
    <s v=""/>
    <s v=""/>
    <s v="4875_125"/>
    <s v="Grant  Federal Capital  Direct"/>
    <n v="0"/>
    <n v="900000"/>
    <n v="900000"/>
    <n v="0"/>
    <n v="0"/>
    <n v="900000"/>
    <n v="0"/>
    <x v="203"/>
    <x v="49"/>
  </r>
  <r>
    <x v="0"/>
    <s v="-"/>
    <x v="203"/>
    <x v="21"/>
    <s v="35"/>
    <s v="700"/>
    <s v=""/>
    <s v=""/>
    <s v="4990_400"/>
    <s v="Interfund Transfer Proceeds Interfund Trsf Proceed Airport"/>
    <n v="0"/>
    <n v="100000"/>
    <n v="100000"/>
    <n v="0"/>
    <n v="0"/>
    <n v="100000"/>
    <n v="0"/>
    <x v="203"/>
    <x v="49"/>
  </r>
  <r>
    <x v="1"/>
    <s v="-"/>
    <x v="203"/>
    <x v="21"/>
    <s v="35"/>
    <s v="700"/>
    <s v=""/>
    <s v=""/>
    <s v="9500_110"/>
    <s v="Capital Outlay Capital Expenditures"/>
    <n v="0"/>
    <n v="1000000"/>
    <n v="1000000"/>
    <n v="0"/>
    <n v="168226.1"/>
    <n v="831773.9"/>
    <n v="168226.1"/>
    <x v="203"/>
    <x v="49"/>
  </r>
  <r>
    <x v="0"/>
    <s v="-"/>
    <x v="204"/>
    <x v="22"/>
    <s v="35"/>
    <s v="700"/>
    <s v=""/>
    <s v=""/>
    <s v="4875_125"/>
    <s v="Grant  Federal Capital  Direct"/>
    <n v="0"/>
    <n v="0"/>
    <n v="0"/>
    <n v="0"/>
    <n v="0"/>
    <n v="0"/>
    <n v="0"/>
    <x v="204"/>
    <x v="50"/>
  </r>
  <r>
    <x v="0"/>
    <s v="-"/>
    <x v="204"/>
    <x v="22"/>
    <s v="35"/>
    <s v="700"/>
    <s v=""/>
    <s v=""/>
    <s v="4875_135"/>
    <s v="Grant  State Capital "/>
    <n v="0"/>
    <n v="0"/>
    <n v="0"/>
    <n v="0"/>
    <n v="0"/>
    <n v="0"/>
    <n v="0"/>
    <x v="204"/>
    <x v="50"/>
  </r>
  <r>
    <x v="0"/>
    <s v="-"/>
    <x v="204"/>
    <x v="22"/>
    <s v="35"/>
    <s v="700"/>
    <s v=""/>
    <s v=""/>
    <s v="4990_400"/>
    <s v="Interfund Transfer Proceeds Interfund Trsf Proceed Airport"/>
    <n v="0"/>
    <n v="0"/>
    <n v="0"/>
    <n v="0"/>
    <n v="0"/>
    <n v="0"/>
    <n v="0"/>
    <x v="204"/>
    <x v="50"/>
  </r>
  <r>
    <x v="0"/>
    <s v="-"/>
    <x v="205"/>
    <x v="23"/>
    <s v="35"/>
    <s v="700"/>
    <s v=""/>
    <s v=""/>
    <s v="4875_125"/>
    <s v="Grant  Federal Capital  Direct"/>
    <n v="450000"/>
    <n v="0"/>
    <n v="450000"/>
    <n v="0"/>
    <n v="0"/>
    <n v="450000"/>
    <n v="0"/>
    <x v="205"/>
    <x v="51"/>
  </r>
  <r>
    <x v="0"/>
    <s v="-"/>
    <x v="205"/>
    <x v="23"/>
    <s v="35"/>
    <s v="700"/>
    <s v=""/>
    <s v=""/>
    <s v="4875_135"/>
    <s v="Grant  State Capital "/>
    <n v="30000"/>
    <n v="0"/>
    <n v="30000"/>
    <n v="0"/>
    <n v="0"/>
    <n v="30000"/>
    <n v="0"/>
    <x v="205"/>
    <x v="51"/>
  </r>
  <r>
    <x v="0"/>
    <s v="-"/>
    <x v="205"/>
    <x v="23"/>
    <s v="35"/>
    <s v="700"/>
    <s v=""/>
    <s v=""/>
    <s v="4990_400"/>
    <s v="Interfund Transfer Proceeds Interfund Trsf Proceed Airport"/>
    <n v="20000"/>
    <n v="0"/>
    <n v="20000"/>
    <n v="0"/>
    <n v="0"/>
    <n v="20000"/>
    <n v="0"/>
    <x v="205"/>
    <x v="51"/>
  </r>
  <r>
    <x v="1"/>
    <s v="-"/>
    <x v="205"/>
    <x v="23"/>
    <s v="35"/>
    <s v="700"/>
    <s v=""/>
    <s v=""/>
    <s v="9500_110"/>
    <s v="Capital Outlay Capital Expenditures"/>
    <n v="500000"/>
    <n v="0"/>
    <n v="500000"/>
    <n v="0"/>
    <n v="887.25"/>
    <n v="499112.75"/>
    <n v="0"/>
    <x v="205"/>
    <x v="51"/>
  </r>
  <r>
    <x v="0"/>
    <s v="-"/>
    <x v="206"/>
    <x v="24"/>
    <s v="35"/>
    <s v="700"/>
    <s v=""/>
    <s v=""/>
    <s v="4875_125"/>
    <s v="Grant  Federal Capital  Direct"/>
    <n v="0"/>
    <n v="0"/>
    <n v="0"/>
    <n v="0"/>
    <n v="0"/>
    <n v="0"/>
    <n v="0"/>
    <x v="206"/>
    <x v="52"/>
  </r>
  <r>
    <x v="0"/>
    <s v="-"/>
    <x v="206"/>
    <x v="24"/>
    <s v="35"/>
    <s v="700"/>
    <s v=""/>
    <s v=""/>
    <s v="4875_135"/>
    <s v="Grant  State Capital "/>
    <n v="0"/>
    <n v="0"/>
    <n v="0"/>
    <n v="0"/>
    <n v="0"/>
    <n v="0"/>
    <n v="0"/>
    <x v="206"/>
    <x v="52"/>
  </r>
  <r>
    <x v="0"/>
    <s v="-"/>
    <x v="206"/>
    <x v="24"/>
    <s v="35"/>
    <s v="700"/>
    <s v=""/>
    <s v=""/>
    <s v="4990_400"/>
    <s v="Interfund Transfer Proceeds Interfund Trsf Proceed Airport"/>
    <n v="0"/>
    <n v="0"/>
    <n v="0"/>
    <n v="0"/>
    <n v="0"/>
    <n v="0"/>
    <n v="0"/>
    <x v="206"/>
    <x v="52"/>
  </r>
  <r>
    <x v="0"/>
    <s v="-"/>
    <x v="207"/>
    <x v="25"/>
    <s v="35"/>
    <s v="700"/>
    <s v=""/>
    <s v=""/>
    <s v="4875_125"/>
    <s v="Grant  Federal Capital  Direct"/>
    <n v="135000"/>
    <n v="0"/>
    <n v="135000"/>
    <n v="0"/>
    <n v="0"/>
    <n v="135000"/>
    <n v="0"/>
    <x v="207"/>
    <x v="53"/>
  </r>
  <r>
    <x v="0"/>
    <s v="-"/>
    <x v="207"/>
    <x v="25"/>
    <s v="35"/>
    <s v="700"/>
    <s v=""/>
    <s v=""/>
    <s v="4875_135"/>
    <s v="Grant  State Capital "/>
    <n v="9000"/>
    <n v="0"/>
    <n v="9000"/>
    <n v="0"/>
    <n v="0"/>
    <n v="9000"/>
    <n v="0"/>
    <x v="207"/>
    <x v="53"/>
  </r>
  <r>
    <x v="0"/>
    <s v="-"/>
    <x v="207"/>
    <x v="25"/>
    <s v="35"/>
    <s v="700"/>
    <s v=""/>
    <s v=""/>
    <s v="4990_400"/>
    <s v="Interfund Transfer Proceeds Interfund Trsf Proceed Airport"/>
    <n v="6000"/>
    <n v="0"/>
    <n v="6000"/>
    <n v="0"/>
    <n v="0"/>
    <n v="6000"/>
    <n v="0"/>
    <x v="207"/>
    <x v="53"/>
  </r>
  <r>
    <x v="1"/>
    <s v="-"/>
    <x v="207"/>
    <x v="25"/>
    <s v="35"/>
    <s v="700"/>
    <s v=""/>
    <s v=""/>
    <s v="9500_110"/>
    <s v="Capital Outlay Capital Expenditures"/>
    <n v="150000"/>
    <n v="0"/>
    <n v="150000"/>
    <n v="0"/>
    <n v="30557.39"/>
    <n v="119442.61"/>
    <n v="0"/>
    <x v="207"/>
    <x v="53"/>
  </r>
  <r>
    <x v="0"/>
    <s v="-"/>
    <x v="208"/>
    <x v="26"/>
    <s v="35"/>
    <s v="700"/>
    <s v=""/>
    <s v=""/>
    <s v="4875_125"/>
    <s v="Grant  Federal Capital  Direct"/>
    <n v="0"/>
    <n v="0"/>
    <n v="0"/>
    <n v="0"/>
    <n v="0"/>
    <n v="0"/>
    <n v="0"/>
    <x v="208"/>
    <x v="54"/>
  </r>
  <r>
    <x v="0"/>
    <s v="-"/>
    <x v="208"/>
    <x v="26"/>
    <s v="35"/>
    <s v="700"/>
    <s v=""/>
    <s v=""/>
    <s v="4875_135"/>
    <s v="Grant  State Capital "/>
    <n v="0"/>
    <n v="0"/>
    <n v="0"/>
    <n v="0"/>
    <n v="0"/>
    <n v="0"/>
    <n v="0"/>
    <x v="208"/>
    <x v="54"/>
  </r>
  <r>
    <x v="0"/>
    <s v="-"/>
    <x v="208"/>
    <x v="26"/>
    <s v="35"/>
    <s v="700"/>
    <s v=""/>
    <s v=""/>
    <s v="4990_400"/>
    <s v="Interfund Transfer Proceeds Interfund Trsf Proceed Airport"/>
    <n v="0"/>
    <n v="0"/>
    <n v="0"/>
    <n v="0"/>
    <n v="0"/>
    <n v="0"/>
    <n v="0"/>
    <x v="208"/>
    <x v="54"/>
  </r>
  <r>
    <x v="0"/>
    <s v="-"/>
    <x v="209"/>
    <x v="27"/>
    <s v="35"/>
    <s v="700"/>
    <s v=""/>
    <s v=""/>
    <s v="4875_125"/>
    <s v="Grant  Federal Capital  Direct"/>
    <n v="0"/>
    <n v="0"/>
    <n v="0"/>
    <n v="0"/>
    <n v="0"/>
    <n v="0"/>
    <n v="0"/>
    <x v="209"/>
    <x v="55"/>
  </r>
  <r>
    <x v="0"/>
    <s v="-"/>
    <x v="209"/>
    <x v="27"/>
    <s v="35"/>
    <s v="700"/>
    <s v=""/>
    <s v=""/>
    <s v="4875_135"/>
    <s v="Grant  State Capital "/>
    <n v="0"/>
    <n v="0"/>
    <n v="0"/>
    <n v="0"/>
    <n v="0"/>
    <n v="0"/>
    <n v="0"/>
    <x v="209"/>
    <x v="55"/>
  </r>
  <r>
    <x v="0"/>
    <s v="-"/>
    <x v="209"/>
    <x v="27"/>
    <s v="35"/>
    <s v="700"/>
    <s v=""/>
    <s v=""/>
    <s v="4990_400"/>
    <s v="Interfund Transfer Proceeds Interfund Trsf Proceed Airport"/>
    <n v="0"/>
    <n v="0"/>
    <n v="0"/>
    <n v="0"/>
    <n v="0"/>
    <n v="0"/>
    <n v="0"/>
    <x v="209"/>
    <x v="55"/>
  </r>
  <r>
    <x v="0"/>
    <s v="-"/>
    <x v="210"/>
    <x v="28"/>
    <s v="35"/>
    <s v="700"/>
    <s v=""/>
    <s v=""/>
    <s v="4875_125"/>
    <s v="Grant  Federal Capital  Direct"/>
    <n v="218700"/>
    <n v="0"/>
    <n v="218700"/>
    <n v="0"/>
    <n v="0"/>
    <n v="218700"/>
    <n v="0"/>
    <x v="210"/>
    <x v="56"/>
  </r>
  <r>
    <x v="0"/>
    <s v="-"/>
    <x v="210"/>
    <x v="28"/>
    <s v="35"/>
    <s v="700"/>
    <s v=""/>
    <s v=""/>
    <s v="4875_135"/>
    <s v="Grant  State Capital "/>
    <n v="14580"/>
    <n v="0"/>
    <n v="14580"/>
    <n v="0"/>
    <n v="0"/>
    <n v="14580"/>
    <n v="0"/>
    <x v="210"/>
    <x v="56"/>
  </r>
  <r>
    <x v="0"/>
    <s v="-"/>
    <x v="210"/>
    <x v="28"/>
    <s v="35"/>
    <s v="700"/>
    <s v=""/>
    <s v=""/>
    <s v="4990_400"/>
    <s v="Interfund Transfer Proceeds Interfund Trsf Proceed Airport"/>
    <n v="9720"/>
    <n v="0"/>
    <n v="9720"/>
    <n v="0"/>
    <n v="0"/>
    <n v="9720"/>
    <n v="0"/>
    <x v="210"/>
    <x v="56"/>
  </r>
  <r>
    <x v="1"/>
    <s v="-"/>
    <x v="210"/>
    <x v="28"/>
    <s v="35"/>
    <s v="700"/>
    <s v=""/>
    <s v=""/>
    <s v="9500_110"/>
    <s v="Capital Outlay Capital Expenditures"/>
    <n v="243000"/>
    <n v="0"/>
    <n v="243000"/>
    <n v="0"/>
    <n v="57018.47"/>
    <n v="185981.53"/>
    <n v="3138.23"/>
    <x v="210"/>
    <x v="56"/>
  </r>
  <r>
    <x v="0"/>
    <s v="-"/>
    <x v="211"/>
    <x v="29"/>
    <s v="35"/>
    <s v="700"/>
    <s v=""/>
    <s v=""/>
    <s v="4875_125"/>
    <s v="Grant  Federal Capital  Direct"/>
    <n v="0"/>
    <n v="0"/>
    <n v="0"/>
    <n v="0"/>
    <n v="0"/>
    <n v="0"/>
    <n v="0"/>
    <x v="211"/>
    <x v="57"/>
  </r>
  <r>
    <x v="0"/>
    <s v="-"/>
    <x v="211"/>
    <x v="29"/>
    <s v="35"/>
    <s v="700"/>
    <s v=""/>
    <s v=""/>
    <s v="4875_135"/>
    <s v="Grant  State Capital "/>
    <n v="0"/>
    <n v="0"/>
    <n v="0"/>
    <n v="0"/>
    <n v="0"/>
    <n v="0"/>
    <n v="0"/>
    <x v="211"/>
    <x v="57"/>
  </r>
  <r>
    <x v="0"/>
    <s v="-"/>
    <x v="211"/>
    <x v="29"/>
    <s v="35"/>
    <s v="700"/>
    <s v=""/>
    <s v=""/>
    <s v="4990_400"/>
    <s v="Interfund Transfer Proceeds Interfund Trsf Proceed Airport"/>
    <n v="0"/>
    <n v="0"/>
    <n v="0"/>
    <n v="0"/>
    <n v="0"/>
    <n v="0"/>
    <n v="0"/>
    <x v="211"/>
    <x v="57"/>
  </r>
  <r>
    <x v="0"/>
    <s v="-"/>
    <x v="212"/>
    <x v="30"/>
    <s v="35"/>
    <s v="700"/>
    <s v=""/>
    <s v=""/>
    <s v="4875_125"/>
    <s v="Grant  Federal Capital  Direct"/>
    <n v="11170800"/>
    <n v="0"/>
    <n v="11170800"/>
    <n v="0"/>
    <n v="0"/>
    <n v="11170800"/>
    <n v="0"/>
    <x v="212"/>
    <x v="58"/>
  </r>
  <r>
    <x v="0"/>
    <s v="-"/>
    <x v="212"/>
    <x v="30"/>
    <s v="35"/>
    <s v="700"/>
    <s v=""/>
    <s v=""/>
    <s v="4875_135"/>
    <s v="Grant  State Capital "/>
    <n v="744720"/>
    <n v="0"/>
    <n v="744720"/>
    <n v="0"/>
    <n v="0"/>
    <n v="744720"/>
    <n v="0"/>
    <x v="212"/>
    <x v="58"/>
  </r>
  <r>
    <x v="0"/>
    <s v="-"/>
    <x v="212"/>
    <x v="30"/>
    <s v="35"/>
    <s v="700"/>
    <s v=""/>
    <s v=""/>
    <s v="4990_400"/>
    <s v="Interfund Transfer Proceeds Interfund Trsf Proceed Airport"/>
    <n v="496480"/>
    <n v="0"/>
    <n v="496480"/>
    <n v="0"/>
    <n v="0"/>
    <n v="496480"/>
    <n v="0"/>
    <x v="212"/>
    <x v="58"/>
  </r>
  <r>
    <x v="1"/>
    <s v="-"/>
    <x v="212"/>
    <x v="30"/>
    <s v="35"/>
    <s v="700"/>
    <s v=""/>
    <s v=""/>
    <s v="9500_110"/>
    <s v="Capital Outlay Capital Expenditures"/>
    <n v="12412000"/>
    <n v="0"/>
    <n v="12412000"/>
    <n v="0"/>
    <n v="6527014.71"/>
    <n v="5884985.29"/>
    <n v="500877.94"/>
    <x v="212"/>
    <x v="58"/>
  </r>
  <r>
    <x v="0"/>
    <s v="-"/>
    <x v="213"/>
    <x v="31"/>
    <s v="35"/>
    <s v="700"/>
    <s v=""/>
    <s v=""/>
    <s v="4875_125"/>
    <s v="Grant  Federal Capital  Direct"/>
    <n v="180000"/>
    <n v="0"/>
    <n v="180000"/>
    <n v="0"/>
    <n v="0"/>
    <n v="180000"/>
    <n v="0"/>
    <x v="213"/>
    <x v="59"/>
  </r>
  <r>
    <x v="0"/>
    <s v="-"/>
    <x v="213"/>
    <x v="31"/>
    <s v="35"/>
    <s v="700"/>
    <s v=""/>
    <s v=""/>
    <s v="4875_135"/>
    <s v="Grant  State Capital "/>
    <n v="12000"/>
    <n v="0"/>
    <n v="12000"/>
    <n v="0"/>
    <n v="0"/>
    <n v="12000"/>
    <n v="0"/>
    <x v="213"/>
    <x v="59"/>
  </r>
  <r>
    <x v="0"/>
    <s v="-"/>
    <x v="213"/>
    <x v="31"/>
    <s v="35"/>
    <s v="700"/>
    <s v=""/>
    <s v=""/>
    <s v="4990_400"/>
    <s v="Interfund Transfer Proceeds Interfund Trsf Proceed Airport"/>
    <n v="8000"/>
    <n v="0"/>
    <n v="8000"/>
    <n v="0"/>
    <n v="0"/>
    <n v="8000"/>
    <n v="0"/>
    <x v="213"/>
    <x v="59"/>
  </r>
  <r>
    <x v="1"/>
    <s v="-"/>
    <x v="213"/>
    <x v="31"/>
    <s v="35"/>
    <s v="700"/>
    <s v=""/>
    <s v=""/>
    <s v="9500_110"/>
    <s v="Capital Outlay Capital Expenditures"/>
    <n v="200000"/>
    <n v="0"/>
    <n v="200000"/>
    <n v="0"/>
    <n v="929.5"/>
    <n v="199070.5"/>
    <n v="0"/>
    <x v="213"/>
    <x v="59"/>
  </r>
  <r>
    <x v="1"/>
    <s v="-"/>
    <x v="214"/>
    <x v="32"/>
    <s v="35"/>
    <s v="700"/>
    <s v=""/>
    <s v=""/>
    <s v="9500_110"/>
    <s v="Capital Outlay Capital Expenditures"/>
    <n v="100000"/>
    <n v="0"/>
    <n v="100000"/>
    <n v="0"/>
    <n v="13601"/>
    <n v="86399"/>
    <n v="0"/>
    <x v="214"/>
    <x v="60"/>
  </r>
  <r>
    <x v="0"/>
    <s v="-"/>
    <x v="215"/>
    <x v="33"/>
    <s v="19"/>
    <s v="400"/>
    <s v="000"/>
    <s v=""/>
    <n v="4075"/>
    <s v="Penalties &amp; Interest "/>
    <n v="13000"/>
    <n v="0"/>
    <n v="13000"/>
    <n v="0"/>
    <n v="9142.85"/>
    <n v="3857.15"/>
    <n v="0"/>
    <x v="215"/>
    <x v="61"/>
  </r>
  <r>
    <x v="0"/>
    <s v="-"/>
    <x v="215"/>
    <x v="33"/>
    <s v="19"/>
    <s v="400"/>
    <s v="000"/>
    <s v=""/>
    <n v="4275"/>
    <s v="Rent &amp; Lease"/>
    <n v="11000"/>
    <n v="0"/>
    <n v="11000"/>
    <n v="0"/>
    <n v="8220"/>
    <n v="2780"/>
    <n v="0"/>
    <x v="215"/>
    <x v="61"/>
  </r>
  <r>
    <x v="0"/>
    <s v="-"/>
    <x v="215"/>
    <x v="33"/>
    <s v="19"/>
    <s v="400"/>
    <s v="000"/>
    <s v=""/>
    <n v="4425"/>
    <s v="Billing Services"/>
    <n v="348116"/>
    <n v="0"/>
    <n v="348116"/>
    <n v="0"/>
    <n v="172719.5"/>
    <n v="175396.5"/>
    <n v="0"/>
    <x v="215"/>
    <x v="61"/>
  </r>
  <r>
    <x v="0"/>
    <s v="-"/>
    <x v="215"/>
    <x v="33"/>
    <s v="19"/>
    <s v="400"/>
    <s v="000"/>
    <s v=""/>
    <n v="4520"/>
    <s v="Water Sale - Wholesale"/>
    <n v="228274"/>
    <n v="0"/>
    <n v="228274"/>
    <n v="0"/>
    <n v="160340.4"/>
    <n v="67933.600000000006"/>
    <n v="0"/>
    <x v="215"/>
    <x v="61"/>
  </r>
  <r>
    <x v="0"/>
    <s v="-"/>
    <x v="215"/>
    <x v="33"/>
    <s v="19"/>
    <s v="400"/>
    <s v="000"/>
    <s v=""/>
    <n v="4521"/>
    <s v="Water - Retail"/>
    <n v="6069538"/>
    <n v="0"/>
    <n v="6069538"/>
    <n v="0"/>
    <n v="4524324.5599999996"/>
    <n v="1545213.44"/>
    <n v="0"/>
    <x v="215"/>
    <x v="61"/>
  </r>
  <r>
    <x v="0"/>
    <s v="-"/>
    <x v="215"/>
    <x v="33"/>
    <s v="19"/>
    <s v="400"/>
    <s v="000"/>
    <s v=""/>
    <n v="4535"/>
    <s v="Misc Rev "/>
    <n v="7000"/>
    <n v="56484"/>
    <n v="63484"/>
    <n v="0"/>
    <n v="0"/>
    <n v="63484"/>
    <n v="0"/>
    <x v="215"/>
    <x v="61"/>
  </r>
  <r>
    <x v="0"/>
    <s v="-"/>
    <x v="215"/>
    <x v="33"/>
    <s v="19"/>
    <s v="400"/>
    <s v="000"/>
    <s v=""/>
    <s v="4600_110"/>
    <s v="Fees For Services Public Works"/>
    <n v="78686"/>
    <n v="0"/>
    <n v="78686"/>
    <n v="0"/>
    <n v="72102.899999999994"/>
    <n v="6583.1"/>
    <n v="7124.06"/>
    <x v="215"/>
    <x v="61"/>
  </r>
  <r>
    <x v="0"/>
    <s v="-"/>
    <x v="215"/>
    <x v="33"/>
    <s v="19"/>
    <s v="400"/>
    <s v="000"/>
    <s v=""/>
    <n v="4700"/>
    <s v="Interest / Investment  Income "/>
    <n v="0"/>
    <n v="0"/>
    <n v="0"/>
    <n v="0"/>
    <n v="10628.35"/>
    <n v="-10628.35"/>
    <n v="0"/>
    <x v="215"/>
    <x v="61"/>
  </r>
  <r>
    <x v="0"/>
    <s v="-"/>
    <x v="215"/>
    <x v="33"/>
    <s v="19"/>
    <s v="400"/>
    <s v="000"/>
    <s v=""/>
    <n v="4705"/>
    <s v="Unrealzed Gain/Loss-Invest"/>
    <n v="0"/>
    <n v="0"/>
    <n v="0"/>
    <n v="0"/>
    <n v="0"/>
    <n v="0"/>
    <n v="0"/>
    <x v="215"/>
    <x v="61"/>
  </r>
  <r>
    <x v="0"/>
    <s v="-"/>
    <x v="215"/>
    <x v="33"/>
    <s v="19"/>
    <s v="400"/>
    <s v="000"/>
    <s v=""/>
    <s v="4825_155"/>
    <s v="Interdepartmental Interest on Pooled Cash"/>
    <n v="0"/>
    <n v="0"/>
    <n v="0"/>
    <n v="0"/>
    <n v="337.29"/>
    <n v="-337.29"/>
    <n v="0"/>
    <x v="215"/>
    <x v="61"/>
  </r>
  <r>
    <x v="0"/>
    <s v="-"/>
    <x v="215"/>
    <x v="33"/>
    <s v="19"/>
    <s v="400"/>
    <s v="000"/>
    <s v=""/>
    <n v="4850"/>
    <s v="Cash Over "/>
    <n v="0"/>
    <n v="0"/>
    <n v="0"/>
    <n v="0"/>
    <n v="0"/>
    <n v="0"/>
    <n v="0"/>
    <x v="215"/>
    <x v="61"/>
  </r>
  <r>
    <x v="0"/>
    <s v="-"/>
    <x v="216"/>
    <x v="33"/>
    <s v="19"/>
    <s v="400"/>
    <s v="410"/>
    <s v=""/>
    <n v="4535"/>
    <s v="Misc Rev "/>
    <n v="1000"/>
    <n v="0"/>
    <n v="1000"/>
    <n v="0"/>
    <n v="111"/>
    <n v="889"/>
    <n v="0"/>
    <x v="216"/>
    <x v="61"/>
  </r>
  <r>
    <x v="0"/>
    <s v="-"/>
    <x v="216"/>
    <x v="33"/>
    <s v="19"/>
    <s v="400"/>
    <s v="410"/>
    <s v=""/>
    <s v="4600_110"/>
    <s v="Fees For Services Public Works"/>
    <n v="2100"/>
    <n v="0"/>
    <n v="2100"/>
    <n v="0"/>
    <n v="660"/>
    <n v="1440"/>
    <n v="0"/>
    <x v="216"/>
    <x v="61"/>
  </r>
  <r>
    <x v="0"/>
    <s v="-"/>
    <x v="217"/>
    <x v="33"/>
    <s v="19"/>
    <s v="400"/>
    <s v="411"/>
    <s v=""/>
    <s v="4600_110"/>
    <s v="Fees For Services Public Works"/>
    <n v="125000"/>
    <n v="0"/>
    <n v="125000"/>
    <n v="0"/>
    <n v="0"/>
    <n v="125000"/>
    <n v="0"/>
    <x v="217"/>
    <x v="61"/>
  </r>
  <r>
    <x v="0"/>
    <s v="-"/>
    <x v="217"/>
    <x v="33"/>
    <s v="19"/>
    <s v="400"/>
    <s v="411"/>
    <s v=""/>
    <n v="4750"/>
    <s v="Gain/Loss On Asset"/>
    <n v="0"/>
    <n v="0"/>
    <n v="0"/>
    <n v="0"/>
    <n v="0"/>
    <n v="0"/>
    <n v="0"/>
    <x v="217"/>
    <x v="61"/>
  </r>
  <r>
    <x v="0"/>
    <s v="-"/>
    <x v="217"/>
    <x v="33"/>
    <s v="19"/>
    <s v="400"/>
    <s v="411"/>
    <s v=""/>
    <s v="4825_130"/>
    <s v="Interdepartmental Material, Labor &amp; Equipment"/>
    <n v="1200"/>
    <n v="0"/>
    <n v="1200"/>
    <n v="0"/>
    <n v="0"/>
    <n v="1200"/>
    <n v="0"/>
    <x v="217"/>
    <x v="61"/>
  </r>
  <r>
    <x v="0"/>
    <s v="-"/>
    <x v="218"/>
    <x v="33"/>
    <s v="19"/>
    <s v="400"/>
    <s v="412"/>
    <s v=""/>
    <s v="4600_110"/>
    <s v="Fees For Services Public Works"/>
    <n v="28000"/>
    <n v="0"/>
    <n v="28000"/>
    <n v="0"/>
    <n v="0"/>
    <n v="28000"/>
    <n v="0"/>
    <x v="218"/>
    <x v="61"/>
  </r>
  <r>
    <x v="0"/>
    <s v="-"/>
    <x v="218"/>
    <x v="33"/>
    <s v="19"/>
    <s v="400"/>
    <s v="412"/>
    <s v=""/>
    <n v="4750"/>
    <s v="Gain/Loss On Asset"/>
    <n v="0"/>
    <n v="0"/>
    <n v="0"/>
    <n v="0"/>
    <n v="0"/>
    <n v="0"/>
    <n v="0"/>
    <x v="218"/>
    <x v="61"/>
  </r>
  <r>
    <x v="1"/>
    <s v="-"/>
    <x v="215"/>
    <x v="33"/>
    <s v="19"/>
    <s v="400"/>
    <s v="000"/>
    <s v=""/>
    <s v="5000_100"/>
    <s v="Salaries and Wages Regular, Full Time"/>
    <n v="295151"/>
    <n v="0"/>
    <n v="295151"/>
    <n v="0"/>
    <n v="189032.95"/>
    <n v="106118.05"/>
    <n v="16774.490000000002"/>
    <x v="215"/>
    <x v="61"/>
  </r>
  <r>
    <x v="1"/>
    <s v="-"/>
    <x v="215"/>
    <x v="33"/>
    <s v="19"/>
    <s v="400"/>
    <s v="000"/>
    <s v=""/>
    <s v="5000_115"/>
    <s v="Salaries and Wages Seasonal/Temporary"/>
    <n v="0"/>
    <n v="0"/>
    <n v="0"/>
    <n v="0"/>
    <n v="17112.77"/>
    <n v="-17112.77"/>
    <n v="1904"/>
    <x v="215"/>
    <x v="61"/>
  </r>
  <r>
    <x v="1"/>
    <s v="-"/>
    <x v="215"/>
    <x v="33"/>
    <s v="19"/>
    <s v="400"/>
    <s v="000"/>
    <s v=""/>
    <s v="5200_115"/>
    <s v="Other Personal Service Other Compensation"/>
    <n v="822"/>
    <n v="0"/>
    <n v="822"/>
    <n v="0"/>
    <n v="625"/>
    <n v="197"/>
    <n v="50"/>
    <x v="215"/>
    <x v="61"/>
  </r>
  <r>
    <x v="1"/>
    <s v="-"/>
    <x v="215"/>
    <x v="33"/>
    <s v="19"/>
    <s v="400"/>
    <s v="000"/>
    <s v=""/>
    <s v="5200_130"/>
    <s v="Other Personal Service Allowance Taxable"/>
    <n v="1200"/>
    <n v="0"/>
    <n v="1200"/>
    <n v="0"/>
    <n v="1061.68"/>
    <n v="138.32"/>
    <n v="92.32"/>
    <x v="215"/>
    <x v="61"/>
  </r>
  <r>
    <x v="1"/>
    <s v="-"/>
    <x v="215"/>
    <x v="33"/>
    <s v="19"/>
    <s v="400"/>
    <s v="000"/>
    <s v=""/>
    <s v="5400_100"/>
    <s v="Employee Benefits FICA"/>
    <n v="22734"/>
    <n v="0"/>
    <n v="22734"/>
    <n v="0"/>
    <n v="14725.07"/>
    <n v="8008.93"/>
    <n v="1317.43"/>
    <x v="215"/>
    <x v="61"/>
  </r>
  <r>
    <x v="1"/>
    <s v="-"/>
    <x v="215"/>
    <x v="33"/>
    <s v="19"/>
    <s v="400"/>
    <s v="000"/>
    <s v=""/>
    <s v="5400_115"/>
    <s v="Employee Benefits Retirement B"/>
    <n v="158780"/>
    <n v="0"/>
    <n v="158780"/>
    <n v="0"/>
    <n v="145552"/>
    <n v="13228"/>
    <n v="13232"/>
    <x v="215"/>
    <x v="61"/>
  </r>
  <r>
    <x v="1"/>
    <s v="-"/>
    <x v="215"/>
    <x v="33"/>
    <s v="19"/>
    <s v="400"/>
    <s v="000"/>
    <s v=""/>
    <s v="5400_120"/>
    <s v="Employee Benefits Workers Compensation"/>
    <n v="64529"/>
    <n v="0"/>
    <n v="64529"/>
    <n v="0"/>
    <n v="56782"/>
    <n v="7747"/>
    <n v="5162"/>
    <x v="215"/>
    <x v="61"/>
  </r>
  <r>
    <x v="1"/>
    <s v="-"/>
    <x v="215"/>
    <x v="33"/>
    <s v="19"/>
    <s v="400"/>
    <s v="000"/>
    <s v=""/>
    <s v="5400_125"/>
    <s v="Employee Benefits Health Insurance"/>
    <n v="352000"/>
    <n v="0"/>
    <n v="352000"/>
    <n v="0"/>
    <n v="322663"/>
    <n v="29337"/>
    <n v="29333"/>
    <x v="215"/>
    <x v="61"/>
  </r>
  <r>
    <x v="1"/>
    <s v="-"/>
    <x v="215"/>
    <x v="33"/>
    <s v="19"/>
    <s v="400"/>
    <s v="000"/>
    <s v=""/>
    <s v="5400_130"/>
    <s v="Employee Benefits Dental Insurance"/>
    <n v="20335"/>
    <n v="0"/>
    <n v="20335"/>
    <n v="0"/>
    <n v="18645"/>
    <n v="1690"/>
    <n v="1695"/>
    <x v="215"/>
    <x v="61"/>
  </r>
  <r>
    <x v="1"/>
    <s v="-"/>
    <x v="215"/>
    <x v="33"/>
    <s v="19"/>
    <s v="400"/>
    <s v="000"/>
    <s v=""/>
    <s v="5400_135"/>
    <s v="Employee Benefits Life Insurance"/>
    <n v="2702"/>
    <n v="0"/>
    <n v="2702"/>
    <n v="0"/>
    <n v="2475"/>
    <n v="227"/>
    <n v="225"/>
    <x v="215"/>
    <x v="61"/>
  </r>
  <r>
    <x v="1"/>
    <s v="-"/>
    <x v="215"/>
    <x v="33"/>
    <s v="19"/>
    <s v="400"/>
    <s v="000"/>
    <s v=""/>
    <s v="5400_140"/>
    <s v="Employee Benefits Accrued Vac/Sick/Comp"/>
    <n v="0"/>
    <n v="0"/>
    <n v="0"/>
    <n v="0"/>
    <n v="0"/>
    <n v="0"/>
    <n v="0"/>
    <x v="215"/>
    <x v="61"/>
  </r>
  <r>
    <x v="1"/>
    <s v="-"/>
    <x v="215"/>
    <x v="33"/>
    <s v="19"/>
    <s v="400"/>
    <s v="000"/>
    <s v=""/>
    <n v="6000"/>
    <s v="Office Supplies"/>
    <n v="1515"/>
    <n v="0"/>
    <n v="1515"/>
    <n v="0"/>
    <n v="429.08"/>
    <n v="1085.92"/>
    <n v="0"/>
    <x v="215"/>
    <x v="61"/>
  </r>
  <r>
    <x v="1"/>
    <s v="-"/>
    <x v="215"/>
    <x v="33"/>
    <s v="19"/>
    <s v="400"/>
    <s v="000"/>
    <s v=""/>
    <n v="6010"/>
    <s v="Computer Equipment"/>
    <n v="2000"/>
    <n v="0"/>
    <n v="2000"/>
    <n v="878.92"/>
    <n v="409.96"/>
    <n v="711.12"/>
    <n v="0"/>
    <x v="215"/>
    <x v="61"/>
  </r>
  <r>
    <x v="1"/>
    <s v="-"/>
    <x v="215"/>
    <x v="33"/>
    <s v="19"/>
    <s v="400"/>
    <s v="000"/>
    <s v=""/>
    <n v="6015"/>
    <s v="Computer Software"/>
    <n v="500"/>
    <n v="0"/>
    <n v="500"/>
    <n v="0"/>
    <n v="328"/>
    <n v="172"/>
    <n v="0"/>
    <x v="215"/>
    <x v="61"/>
  </r>
  <r>
    <x v="1"/>
    <s v="-"/>
    <x v="215"/>
    <x v="33"/>
    <s v="19"/>
    <s v="400"/>
    <s v="000"/>
    <s v=""/>
    <n v="6017"/>
    <s v="Computer Licensing and Maint."/>
    <n v="3800"/>
    <n v="0"/>
    <n v="3800"/>
    <n v="0"/>
    <n v="382.2"/>
    <n v="3417.8"/>
    <n v="0"/>
    <x v="215"/>
    <x v="61"/>
  </r>
  <r>
    <x v="1"/>
    <s v="-"/>
    <x v="215"/>
    <x v="33"/>
    <s v="19"/>
    <s v="400"/>
    <s v="000"/>
    <s v=""/>
    <n v="6025"/>
    <s v="Furnishings"/>
    <n v="15000"/>
    <n v="9000"/>
    <n v="24000"/>
    <n v="0"/>
    <n v="22285.73"/>
    <n v="1714.27"/>
    <n v="976.6"/>
    <x v="215"/>
    <x v="61"/>
  </r>
  <r>
    <x v="1"/>
    <s v="-"/>
    <x v="215"/>
    <x v="33"/>
    <s v="19"/>
    <s v="400"/>
    <s v="000"/>
    <s v=""/>
    <n v="6200"/>
    <s v="Medical Fees And Supplies"/>
    <n v="2000"/>
    <n v="0"/>
    <n v="2000"/>
    <n v="138.37"/>
    <n v="2001.63"/>
    <n v="-140"/>
    <n v="323.08"/>
    <x v="215"/>
    <x v="61"/>
  </r>
  <r>
    <x v="1"/>
    <s v="-"/>
    <x v="215"/>
    <x v="33"/>
    <s v="19"/>
    <s v="400"/>
    <s v="000"/>
    <s v=""/>
    <n v="6202"/>
    <s v="Printing/Copying/Paper Mgt"/>
    <n v="500"/>
    <n v="0"/>
    <n v="500"/>
    <n v="0"/>
    <n v="40.08"/>
    <n v="459.92"/>
    <n v="0"/>
    <x v="215"/>
    <x v="61"/>
  </r>
  <r>
    <x v="1"/>
    <s v="-"/>
    <x v="215"/>
    <x v="33"/>
    <s v="19"/>
    <s v="400"/>
    <s v="000"/>
    <s v=""/>
    <n v="6203"/>
    <s v="Dues/Subscriptions"/>
    <n v="2400"/>
    <n v="0"/>
    <n v="2400"/>
    <n v="80"/>
    <n v="577"/>
    <n v="1743"/>
    <n v="0"/>
    <x v="215"/>
    <x v="61"/>
  </r>
  <r>
    <x v="1"/>
    <s v="-"/>
    <x v="215"/>
    <x v="33"/>
    <s v="19"/>
    <s v="400"/>
    <s v="000"/>
    <s v=""/>
    <s v="6211_110"/>
    <s v="Specialized Equipment Safety Equipment"/>
    <n v="500"/>
    <n v="0"/>
    <n v="500"/>
    <n v="0"/>
    <n v="0"/>
    <n v="500"/>
    <n v="0"/>
    <x v="215"/>
    <x v="61"/>
  </r>
  <r>
    <x v="1"/>
    <s v="-"/>
    <x v="215"/>
    <x v="33"/>
    <s v="19"/>
    <s v="400"/>
    <s v="000"/>
    <s v=""/>
    <n v="6212"/>
    <s v="Fuel"/>
    <n v="32000"/>
    <n v="0"/>
    <n v="32000"/>
    <n v="0"/>
    <n v="35565.61"/>
    <n v="-3565.61"/>
    <n v="3565.35"/>
    <x v="215"/>
    <x v="61"/>
  </r>
  <r>
    <x v="1"/>
    <s v="-"/>
    <x v="215"/>
    <x v="33"/>
    <s v="19"/>
    <s v="400"/>
    <s v="000"/>
    <s v=""/>
    <s v="6214_110"/>
    <s v="Clothing And Uniforms Regular"/>
    <n v="500"/>
    <n v="0"/>
    <n v="500"/>
    <n v="0"/>
    <n v="0"/>
    <n v="500"/>
    <n v="0"/>
    <x v="215"/>
    <x v="61"/>
  </r>
  <r>
    <x v="1"/>
    <s v="-"/>
    <x v="215"/>
    <x v="33"/>
    <s v="19"/>
    <s v="400"/>
    <s v="000"/>
    <s v=""/>
    <n v="6350"/>
    <s v="Legal Notice &amp; Advertising"/>
    <n v="2000"/>
    <n v="0"/>
    <n v="2000"/>
    <n v="349"/>
    <n v="773"/>
    <n v="878"/>
    <n v="425"/>
    <x v="215"/>
    <x v="61"/>
  </r>
  <r>
    <x v="1"/>
    <s v="-"/>
    <x v="215"/>
    <x v="33"/>
    <s v="19"/>
    <s v="400"/>
    <s v="000"/>
    <s v=""/>
    <s v="6400_105"/>
    <s v="Utilities Gas"/>
    <n v="36000"/>
    <n v="0"/>
    <n v="36000"/>
    <n v="0"/>
    <n v="22094.21"/>
    <n v="13905.79"/>
    <n v="2908.09"/>
    <x v="215"/>
    <x v="61"/>
  </r>
  <r>
    <x v="1"/>
    <s v="-"/>
    <x v="215"/>
    <x v="33"/>
    <s v="19"/>
    <s v="400"/>
    <s v="000"/>
    <s v=""/>
    <s v="6400_117"/>
    <s v="Utilities Stormwater"/>
    <n v="6572"/>
    <n v="0"/>
    <n v="6572"/>
    <n v="0"/>
    <n v="3099.6"/>
    <n v="3472.4"/>
    <n v="0"/>
    <x v="215"/>
    <x v="61"/>
  </r>
  <r>
    <x v="1"/>
    <s v="-"/>
    <x v="215"/>
    <x v="33"/>
    <s v="19"/>
    <s v="400"/>
    <s v="000"/>
    <s v=""/>
    <s v="6400_120"/>
    <s v="Utilities Rubbish Removal"/>
    <n v="4000"/>
    <n v="0"/>
    <n v="4000"/>
    <n v="0"/>
    <n v="3317.08"/>
    <n v="682.92"/>
    <n v="309.45999999999998"/>
    <x v="215"/>
    <x v="61"/>
  </r>
  <r>
    <x v="1"/>
    <s v="-"/>
    <x v="215"/>
    <x v="33"/>
    <s v="19"/>
    <s v="400"/>
    <s v="000"/>
    <s v=""/>
    <s v="6400_125"/>
    <s v="Utilities Telecommunications"/>
    <n v="43000"/>
    <n v="0"/>
    <n v="43000"/>
    <n v="0"/>
    <n v="32864.03"/>
    <n v="10135.969999999999"/>
    <n v="5715.01"/>
    <x v="215"/>
    <x v="61"/>
  </r>
  <r>
    <x v="1"/>
    <s v="-"/>
    <x v="215"/>
    <x v="33"/>
    <s v="19"/>
    <s v="400"/>
    <s v="000"/>
    <s v=""/>
    <s v="6400_127"/>
    <s v="Utilities Cellular Communications"/>
    <n v="1700"/>
    <n v="0"/>
    <n v="1700"/>
    <n v="0"/>
    <n v="400.8"/>
    <n v="1299.2"/>
    <n v="0"/>
    <x v="215"/>
    <x v="61"/>
  </r>
  <r>
    <x v="1"/>
    <s v="-"/>
    <x v="215"/>
    <x v="33"/>
    <s v="19"/>
    <s v="400"/>
    <s v="000"/>
    <s v=""/>
    <s v="6500_112"/>
    <s v="Professional and Consultant Services Audits"/>
    <n v="19500"/>
    <n v="0"/>
    <n v="19500"/>
    <n v="0"/>
    <n v="21000"/>
    <n v="-1500"/>
    <n v="0"/>
    <x v="215"/>
    <x v="61"/>
  </r>
  <r>
    <x v="1"/>
    <s v="-"/>
    <x v="215"/>
    <x v="33"/>
    <s v="19"/>
    <s v="400"/>
    <s v="000"/>
    <s v=""/>
    <s v="6500_118"/>
    <s v="Professional and Consultant Services Contractual Services"/>
    <n v="78000"/>
    <n v="46738"/>
    <n v="124738"/>
    <n v="26540.66"/>
    <n v="52638.95"/>
    <n v="45558.39"/>
    <n v="0"/>
    <x v="215"/>
    <x v="61"/>
  </r>
  <r>
    <x v="1"/>
    <s v="-"/>
    <x v="215"/>
    <x v="33"/>
    <s v="19"/>
    <s v="400"/>
    <s v="000"/>
    <s v=""/>
    <s v="6500_142"/>
    <s v="Professional and Consultant Services Marketing and Promotion"/>
    <n v="2500"/>
    <n v="0"/>
    <n v="2500"/>
    <n v="0"/>
    <n v="720"/>
    <n v="1780"/>
    <n v="720"/>
    <x v="215"/>
    <x v="61"/>
  </r>
  <r>
    <x v="1"/>
    <s v="-"/>
    <x v="215"/>
    <x v="33"/>
    <s v="19"/>
    <s v="400"/>
    <s v="000"/>
    <s v=""/>
    <n v="6610"/>
    <s v="Custodial Contracts"/>
    <n v="6000"/>
    <n v="0"/>
    <n v="6000"/>
    <n v="768"/>
    <n v="3840"/>
    <n v="1392"/>
    <n v="384"/>
    <x v="215"/>
    <x v="61"/>
  </r>
  <r>
    <x v="1"/>
    <s v="-"/>
    <x v="215"/>
    <x v="33"/>
    <s v="19"/>
    <s v="400"/>
    <s v="000"/>
    <s v=""/>
    <n v="6615"/>
    <s v="Property Repairs"/>
    <n v="35000"/>
    <n v="0"/>
    <n v="35000"/>
    <n v="1000"/>
    <n v="10909.75"/>
    <n v="23090.25"/>
    <n v="1894.79"/>
    <x v="215"/>
    <x v="61"/>
  </r>
  <r>
    <x v="1"/>
    <s v="-"/>
    <x v="215"/>
    <x v="33"/>
    <s v="19"/>
    <s v="400"/>
    <s v="000"/>
    <s v=""/>
    <s v="6700_100"/>
    <s v="Travel &amp; Training Education"/>
    <n v="16000"/>
    <n v="0"/>
    <n v="16000"/>
    <n v="480"/>
    <n v="12714.75"/>
    <n v="2805.25"/>
    <n v="1851"/>
    <x v="215"/>
    <x v="61"/>
  </r>
  <r>
    <x v="1"/>
    <s v="-"/>
    <x v="215"/>
    <x v="33"/>
    <s v="19"/>
    <s v="400"/>
    <s v="000"/>
    <s v=""/>
    <s v="6700_110"/>
    <s v="Travel &amp; Training Travel Expense"/>
    <n v="5500"/>
    <n v="0"/>
    <n v="5500"/>
    <n v="0"/>
    <n v="5236.57"/>
    <n v="263.43"/>
    <n v="459.18"/>
    <x v="215"/>
    <x v="61"/>
  </r>
  <r>
    <x v="1"/>
    <s v="-"/>
    <x v="215"/>
    <x v="33"/>
    <s v="19"/>
    <s v="400"/>
    <s v="000"/>
    <s v=""/>
    <n v="7010"/>
    <s v="Depreciation Expense"/>
    <n v="0"/>
    <n v="0"/>
    <n v="0"/>
    <n v="0"/>
    <n v="0"/>
    <n v="0"/>
    <n v="0"/>
    <x v="215"/>
    <x v="61"/>
  </r>
  <r>
    <x v="1"/>
    <s v="-"/>
    <x v="215"/>
    <x v="33"/>
    <s v="19"/>
    <s v="400"/>
    <s v="000"/>
    <s v=""/>
    <s v="7230_100"/>
    <s v="Insurance Vehicle"/>
    <n v="11020"/>
    <n v="0"/>
    <n v="11020"/>
    <n v="0"/>
    <n v="9625"/>
    <n v="1395"/>
    <n v="875"/>
    <x v="215"/>
    <x v="61"/>
  </r>
  <r>
    <x v="1"/>
    <s v="-"/>
    <x v="215"/>
    <x v="33"/>
    <s v="19"/>
    <s v="400"/>
    <s v="000"/>
    <s v=""/>
    <s v="7230_105"/>
    <s v="Insurance General"/>
    <n v="33942"/>
    <n v="0"/>
    <n v="33942"/>
    <n v="0"/>
    <n v="25223"/>
    <n v="8719"/>
    <n v="2293"/>
    <x v="215"/>
    <x v="61"/>
  </r>
  <r>
    <x v="1"/>
    <s v="-"/>
    <x v="215"/>
    <x v="33"/>
    <s v="19"/>
    <s v="400"/>
    <s v="000"/>
    <s v=""/>
    <s v="7230_107"/>
    <s v="Insurance Property"/>
    <n v="29620"/>
    <n v="0"/>
    <n v="29620"/>
    <n v="0"/>
    <n v="25861"/>
    <n v="3759"/>
    <n v="2351"/>
    <x v="215"/>
    <x v="61"/>
  </r>
  <r>
    <x v="1"/>
    <s v="-"/>
    <x v="215"/>
    <x v="33"/>
    <s v="19"/>
    <s v="400"/>
    <s v="000"/>
    <s v=""/>
    <s v="7230_115"/>
    <s v="Insurance Claims and Expenses"/>
    <n v="14437"/>
    <n v="0"/>
    <n v="14437"/>
    <n v="0"/>
    <n v="13321"/>
    <n v="1116"/>
    <n v="1211"/>
    <x v="215"/>
    <x v="61"/>
  </r>
  <r>
    <x v="1"/>
    <s v="-"/>
    <x v="215"/>
    <x v="33"/>
    <s v="19"/>
    <s v="400"/>
    <s v="000"/>
    <s v=""/>
    <n v="7303"/>
    <s v="Regulatory and Bank Fees"/>
    <n v="0"/>
    <n v="0"/>
    <n v="0"/>
    <n v="0"/>
    <n v="0"/>
    <n v="0"/>
    <n v="0"/>
    <x v="215"/>
    <x v="61"/>
  </r>
  <r>
    <x v="1"/>
    <s v="-"/>
    <x v="215"/>
    <x v="33"/>
    <s v="19"/>
    <s v="400"/>
    <s v="000"/>
    <s v=""/>
    <s v="7400_110"/>
    <s v="Debt Service Principal Revenue Bonds "/>
    <n v="126690"/>
    <n v="0"/>
    <n v="126690"/>
    <n v="0"/>
    <n v="0"/>
    <n v="126690"/>
    <n v="0"/>
    <x v="215"/>
    <x v="61"/>
  </r>
  <r>
    <x v="1"/>
    <s v="-"/>
    <x v="215"/>
    <x v="33"/>
    <s v="19"/>
    <s v="400"/>
    <s v="000"/>
    <s v=""/>
    <s v="7450_210"/>
    <s v="Debt Service Interest Revenue Bonds "/>
    <n v="286444"/>
    <n v="0"/>
    <n v="286444"/>
    <n v="0"/>
    <n v="0"/>
    <n v="286444"/>
    <n v="0"/>
    <x v="215"/>
    <x v="61"/>
  </r>
  <r>
    <x v="1"/>
    <s v="-"/>
    <x v="215"/>
    <x v="33"/>
    <s v="19"/>
    <s v="400"/>
    <s v="000"/>
    <s v=""/>
    <s v="7450_225"/>
    <s v="Debt Service Interest Notes"/>
    <n v="0"/>
    <n v="0"/>
    <n v="0"/>
    <n v="0"/>
    <n v="5040.93"/>
    <n v="-5040.93"/>
    <n v="0"/>
    <x v="215"/>
    <x v="61"/>
  </r>
  <r>
    <x v="1"/>
    <s v="-"/>
    <x v="215"/>
    <x v="33"/>
    <s v="19"/>
    <s v="400"/>
    <s v="000"/>
    <s v=""/>
    <n v="8005"/>
    <s v="Vehicle/Equipment Repairs"/>
    <n v="65000"/>
    <n v="0"/>
    <n v="65000"/>
    <n v="0"/>
    <n v="123258.87"/>
    <n v="-58258.87"/>
    <n v="28491.24"/>
    <x v="215"/>
    <x v="61"/>
  </r>
  <r>
    <x v="1"/>
    <s v="-"/>
    <x v="215"/>
    <x v="33"/>
    <s v="19"/>
    <s v="400"/>
    <s v="000"/>
    <s v=""/>
    <n v="8015"/>
    <s v="Indirect Fees"/>
    <n v="214700"/>
    <n v="0"/>
    <n v="214700"/>
    <n v="0"/>
    <n v="196812"/>
    <n v="17888"/>
    <n v="17892"/>
    <x v="215"/>
    <x v="61"/>
  </r>
  <r>
    <x v="1"/>
    <s v="-"/>
    <x v="215"/>
    <x v="33"/>
    <s v="19"/>
    <s v="400"/>
    <s v="000"/>
    <s v=""/>
    <n v="8017"/>
    <s v="Indirect Fees - City Attorney"/>
    <n v="15980"/>
    <n v="0"/>
    <n v="15980"/>
    <n v="0"/>
    <n v="14652"/>
    <n v="1328"/>
    <n v="1332"/>
    <x v="215"/>
    <x v="61"/>
  </r>
  <r>
    <x v="1"/>
    <s v="-"/>
    <x v="215"/>
    <x v="33"/>
    <s v="19"/>
    <s v="400"/>
    <s v="000"/>
    <s v=""/>
    <n v="8030"/>
    <s v="Pilot Fees"/>
    <n v="443063"/>
    <n v="0"/>
    <n v="443063"/>
    <n v="0"/>
    <n v="406351"/>
    <n v="36712"/>
    <n v="36941"/>
    <x v="215"/>
    <x v="61"/>
  </r>
  <r>
    <x v="1"/>
    <s v="-"/>
    <x v="215"/>
    <x v="33"/>
    <s v="19"/>
    <s v="400"/>
    <s v="000"/>
    <s v=""/>
    <n v="8070"/>
    <s v="Dpw Adm Cost Allocation"/>
    <n v="57560"/>
    <n v="0"/>
    <n v="57560"/>
    <n v="0"/>
    <n v="52272"/>
    <n v="5288"/>
    <n v="4752"/>
    <x v="215"/>
    <x v="61"/>
  </r>
  <r>
    <x v="1"/>
    <s v="-"/>
    <x v="215"/>
    <x v="33"/>
    <s v="19"/>
    <s v="400"/>
    <s v="000"/>
    <s v=""/>
    <n v="8085"/>
    <s v="Payment in Lieu of Rent"/>
    <n v="35020"/>
    <n v="0"/>
    <n v="35020"/>
    <n v="0"/>
    <n v="32102.69"/>
    <n v="2917.31"/>
    <n v="2917"/>
    <x v="215"/>
    <x v="61"/>
  </r>
  <r>
    <x v="1"/>
    <s v="-"/>
    <x v="215"/>
    <x v="33"/>
    <s v="19"/>
    <s v="400"/>
    <s v="000"/>
    <s v=""/>
    <n v="9500"/>
    <s v="Capital Outlay"/>
    <n v="60000"/>
    <n v="67384"/>
    <n v="127384"/>
    <n v="14313.23"/>
    <n v="74360.06"/>
    <n v="38710.71"/>
    <n v="0"/>
    <x v="215"/>
    <x v="61"/>
  </r>
  <r>
    <x v="1"/>
    <s v="-"/>
    <x v="216"/>
    <x v="33"/>
    <s v="19"/>
    <s v="400"/>
    <s v="410"/>
    <s v=""/>
    <s v="5000_100"/>
    <s v="Salaries and Wages Regular, Full Time"/>
    <n v="533226"/>
    <n v="0"/>
    <n v="533226"/>
    <n v="0"/>
    <n v="456739.69"/>
    <n v="76486.31"/>
    <n v="43525.74"/>
    <x v="216"/>
    <x v="61"/>
  </r>
  <r>
    <x v="1"/>
    <s v="-"/>
    <x v="216"/>
    <x v="33"/>
    <s v="19"/>
    <s v="400"/>
    <s v="410"/>
    <s v=""/>
    <n v="5100"/>
    <s v="Overtime"/>
    <n v="135000"/>
    <n v="0"/>
    <n v="135000"/>
    <n v="0"/>
    <n v="137859.16"/>
    <n v="-2859.16"/>
    <n v="18931.97"/>
    <x v="216"/>
    <x v="61"/>
  </r>
  <r>
    <x v="1"/>
    <s v="-"/>
    <x v="216"/>
    <x v="33"/>
    <s v="19"/>
    <s v="400"/>
    <s v="410"/>
    <s v=""/>
    <s v="5200_110"/>
    <s v="Other Personal Service On-Call"/>
    <n v="0"/>
    <n v="0"/>
    <n v="0"/>
    <n v="0"/>
    <n v="363"/>
    <n v="-363"/>
    <n v="0"/>
    <x v="216"/>
    <x v="61"/>
  </r>
  <r>
    <x v="1"/>
    <s v="-"/>
    <x v="216"/>
    <x v="33"/>
    <s v="19"/>
    <s v="400"/>
    <s v="410"/>
    <s v=""/>
    <s v="5200_115"/>
    <s v="Other Personal Service Other Compensation"/>
    <n v="45000"/>
    <n v="0"/>
    <n v="45000"/>
    <n v="0"/>
    <n v="35108.82"/>
    <n v="9891.18"/>
    <n v="537.23"/>
    <x v="216"/>
    <x v="61"/>
  </r>
  <r>
    <x v="1"/>
    <s v="-"/>
    <x v="216"/>
    <x v="33"/>
    <s v="19"/>
    <s v="400"/>
    <s v="410"/>
    <s v=""/>
    <s v="5200_116"/>
    <s v="Other Personal Service Longevity Pay"/>
    <n v="2660"/>
    <n v="0"/>
    <n v="2660"/>
    <n v="0"/>
    <n v="2660"/>
    <n v="0"/>
    <n v="1330"/>
    <x v="216"/>
    <x v="61"/>
  </r>
  <r>
    <x v="1"/>
    <s v="-"/>
    <x v="216"/>
    <x v="33"/>
    <s v="19"/>
    <s v="400"/>
    <s v="410"/>
    <s v=""/>
    <s v="5200_120"/>
    <s v="Other Personal Service Shift Differential"/>
    <n v="14000"/>
    <n v="0"/>
    <n v="14000"/>
    <n v="0"/>
    <n v="13698.27"/>
    <n v="301.73"/>
    <n v="1447.06"/>
    <x v="216"/>
    <x v="61"/>
  </r>
  <r>
    <x v="1"/>
    <s v="-"/>
    <x v="216"/>
    <x v="33"/>
    <s v="19"/>
    <s v="400"/>
    <s v="410"/>
    <s v=""/>
    <s v="5200_130"/>
    <s v="Other Personal Service Allowance Taxable"/>
    <n v="1000"/>
    <n v="0"/>
    <n v="1000"/>
    <n v="0"/>
    <n v="4772.8999999999996"/>
    <n v="-3772.9"/>
    <n v="0"/>
    <x v="216"/>
    <x v="61"/>
  </r>
  <r>
    <x v="1"/>
    <s v="-"/>
    <x v="216"/>
    <x v="33"/>
    <s v="19"/>
    <s v="400"/>
    <s v="410"/>
    <s v=""/>
    <s v="5400_100"/>
    <s v="Employee Benefits FICA"/>
    <n v="55913"/>
    <n v="0"/>
    <n v="55913"/>
    <n v="0"/>
    <n v="48254.95"/>
    <n v="7658.05"/>
    <n v="4866.8100000000004"/>
    <x v="216"/>
    <x v="61"/>
  </r>
  <r>
    <x v="1"/>
    <s v="-"/>
    <x v="216"/>
    <x v="33"/>
    <s v="19"/>
    <s v="400"/>
    <s v="410"/>
    <s v=""/>
    <n v="6206"/>
    <s v="Custodian Supplies"/>
    <n v="2525"/>
    <n v="0"/>
    <n v="2525"/>
    <n v="1249.2"/>
    <n v="800.8"/>
    <n v="475"/>
    <n v="0"/>
    <x v="216"/>
    <x v="61"/>
  </r>
  <r>
    <x v="1"/>
    <s v="-"/>
    <x v="216"/>
    <x v="33"/>
    <s v="19"/>
    <s v="400"/>
    <s v="410"/>
    <s v=""/>
    <n v="6208"/>
    <s v="Special Supplies"/>
    <n v="10000"/>
    <n v="0"/>
    <n v="10000"/>
    <n v="9.8699999999999992"/>
    <n v="8167.27"/>
    <n v="1822.86"/>
    <n v="175.52"/>
    <x v="216"/>
    <x v="61"/>
  </r>
  <r>
    <x v="1"/>
    <s v="-"/>
    <x v="216"/>
    <x v="33"/>
    <s v="19"/>
    <s v="400"/>
    <s v="410"/>
    <s v=""/>
    <n v="6210"/>
    <s v="Small Tools and Equipment"/>
    <n v="3500"/>
    <n v="0"/>
    <n v="3500"/>
    <n v="0"/>
    <n v="215.99"/>
    <n v="3284.01"/>
    <n v="0"/>
    <x v="216"/>
    <x v="61"/>
  </r>
  <r>
    <x v="1"/>
    <s v="-"/>
    <x v="216"/>
    <x v="33"/>
    <s v="19"/>
    <s v="400"/>
    <s v="410"/>
    <s v=""/>
    <n v="6214"/>
    <s v="Clothing And Uniforms"/>
    <n v="5000"/>
    <n v="0"/>
    <n v="5000"/>
    <n v="0"/>
    <n v="804"/>
    <n v="4196"/>
    <n v="0"/>
    <x v="216"/>
    <x v="61"/>
  </r>
  <r>
    <x v="1"/>
    <s v="-"/>
    <x v="216"/>
    <x v="33"/>
    <s v="19"/>
    <s v="400"/>
    <s v="410"/>
    <s v=""/>
    <s v="6220_105"/>
    <s v="Chemicals Polymer"/>
    <n v="70000"/>
    <n v="0"/>
    <n v="70000"/>
    <n v="4300"/>
    <n v="65700"/>
    <n v="0"/>
    <n v="0"/>
    <x v="216"/>
    <x v="61"/>
  </r>
  <r>
    <x v="1"/>
    <s v="-"/>
    <x v="216"/>
    <x v="33"/>
    <s v="19"/>
    <s v="400"/>
    <s v="410"/>
    <s v=""/>
    <s v="6220_110"/>
    <s v="Chemicals Chlorine / Hypochlorite"/>
    <n v="60000"/>
    <n v="0"/>
    <n v="60000"/>
    <n v="13938.84"/>
    <n v="26061.16"/>
    <n v="20000"/>
    <n v="0"/>
    <x v="216"/>
    <x v="61"/>
  </r>
  <r>
    <x v="1"/>
    <s v="-"/>
    <x v="216"/>
    <x v="33"/>
    <s v="19"/>
    <s v="400"/>
    <s v="410"/>
    <s v=""/>
    <s v="6220_112"/>
    <s v="Chemicals Chemicals Zebra Mussel Control"/>
    <n v="10000"/>
    <n v="0"/>
    <n v="10000"/>
    <n v="0"/>
    <n v="9620"/>
    <n v="380"/>
    <n v="0"/>
    <x v="216"/>
    <x v="61"/>
  </r>
  <r>
    <x v="1"/>
    <s v="-"/>
    <x v="216"/>
    <x v="33"/>
    <s v="19"/>
    <s v="400"/>
    <s v="410"/>
    <s v=""/>
    <s v="6220_115"/>
    <s v="Chemicals Fluoride"/>
    <n v="18000"/>
    <n v="0"/>
    <n v="18000"/>
    <n v="9911.0300000000007"/>
    <n v="8088.97"/>
    <n v="0"/>
    <n v="4073.51"/>
    <x v="216"/>
    <x v="61"/>
  </r>
  <r>
    <x v="1"/>
    <s v="-"/>
    <x v="216"/>
    <x v="33"/>
    <s v="19"/>
    <s v="400"/>
    <s v="410"/>
    <s v=""/>
    <s v="6220_120"/>
    <s v="Chemicals Zinc Orthophosphate"/>
    <n v="40000"/>
    <n v="0"/>
    <n v="40000"/>
    <n v="9581.56"/>
    <n v="30418.44"/>
    <n v="0"/>
    <n v="0"/>
    <x v="216"/>
    <x v="61"/>
  </r>
  <r>
    <x v="1"/>
    <s v="-"/>
    <x v="216"/>
    <x v="33"/>
    <s v="19"/>
    <s v="400"/>
    <s v="410"/>
    <s v=""/>
    <s v="6220_140"/>
    <s v="Chemicals Alum-Sodium Aluminate"/>
    <n v="15000"/>
    <n v="0"/>
    <n v="15000"/>
    <n v="6194.74"/>
    <n v="8805.26"/>
    <n v="0"/>
    <n v="0"/>
    <x v="216"/>
    <x v="61"/>
  </r>
  <r>
    <x v="1"/>
    <s v="-"/>
    <x v="216"/>
    <x v="33"/>
    <s v="19"/>
    <s v="400"/>
    <s v="410"/>
    <s v=""/>
    <s v="6300_100"/>
    <s v="Repair &amp; Maintenance Equipment  Parts"/>
    <n v="58000"/>
    <n v="0"/>
    <n v="58000"/>
    <n v="10765.37"/>
    <n v="37477.06"/>
    <n v="9757.57"/>
    <n v="1368.91"/>
    <x v="216"/>
    <x v="61"/>
  </r>
  <r>
    <x v="1"/>
    <s v="-"/>
    <x v="216"/>
    <x v="33"/>
    <s v="19"/>
    <s v="400"/>
    <s v="410"/>
    <s v=""/>
    <s v="6400_100"/>
    <s v="Utilities Electricity"/>
    <n v="440000"/>
    <n v="0"/>
    <n v="440000"/>
    <n v="0"/>
    <n v="365976.49"/>
    <n v="74023.509999999995"/>
    <n v="481.78"/>
    <x v="216"/>
    <x v="61"/>
  </r>
  <r>
    <x v="1"/>
    <s v="-"/>
    <x v="216"/>
    <x v="33"/>
    <s v="19"/>
    <s v="400"/>
    <s v="410"/>
    <s v=""/>
    <s v="6500_118"/>
    <s v="Professional and Consultant Services Contractual Services"/>
    <n v="25000"/>
    <n v="0"/>
    <n v="25000"/>
    <n v="0"/>
    <n v="21649"/>
    <n v="3351"/>
    <n v="6170"/>
    <x v="216"/>
    <x v="61"/>
  </r>
  <r>
    <x v="1"/>
    <s v="-"/>
    <x v="216"/>
    <x v="33"/>
    <s v="19"/>
    <s v="400"/>
    <s v="410"/>
    <s v=""/>
    <s v="6500_154"/>
    <s v="Professional and Consultant Services Laboratory Analysis"/>
    <n v="30000"/>
    <n v="0"/>
    <n v="30000"/>
    <n v="5133"/>
    <n v="21867"/>
    <n v="3000"/>
    <n v="1005"/>
    <x v="216"/>
    <x v="61"/>
  </r>
  <r>
    <x v="1"/>
    <s v="-"/>
    <x v="216"/>
    <x v="33"/>
    <s v="19"/>
    <s v="400"/>
    <s v="410"/>
    <s v=""/>
    <s v="6800_125"/>
    <s v="Fees for Services  Fees &amp; Permits"/>
    <n v="66000"/>
    <n v="0"/>
    <n v="66000"/>
    <n v="21101.35"/>
    <n v="44898.65"/>
    <n v="0"/>
    <n v="14777.36"/>
    <x v="216"/>
    <x v="61"/>
  </r>
  <r>
    <x v="1"/>
    <s v="-"/>
    <x v="216"/>
    <x v="33"/>
    <s v="19"/>
    <s v="400"/>
    <s v="410"/>
    <s v=""/>
    <n v="9500"/>
    <s v="Capital Outlay"/>
    <n v="513420"/>
    <n v="592473"/>
    <n v="1105893"/>
    <n v="8000"/>
    <n v="23210"/>
    <n v="1074683"/>
    <n v="410"/>
    <x v="216"/>
    <x v="61"/>
  </r>
  <r>
    <x v="1"/>
    <s v="-"/>
    <x v="216"/>
    <x v="33"/>
    <s v="19"/>
    <s v="400"/>
    <s v="410"/>
    <s v=""/>
    <s v="9500_999"/>
    <s v="Capital Outlay Recognition of Capital Assets"/>
    <n v="0"/>
    <n v="0"/>
    <n v="0"/>
    <n v="0"/>
    <n v="0"/>
    <n v="0"/>
    <n v="0"/>
    <x v="216"/>
    <x v="61"/>
  </r>
  <r>
    <x v="1"/>
    <s v="-"/>
    <x v="217"/>
    <x v="33"/>
    <s v="19"/>
    <s v="400"/>
    <s v="411"/>
    <s v=""/>
    <s v="5000_100"/>
    <s v="Salaries and Wages Regular, Full Time"/>
    <n v="522599"/>
    <n v="0"/>
    <n v="522599"/>
    <n v="0"/>
    <n v="420846.47"/>
    <n v="101752.53"/>
    <n v="44049.56"/>
    <x v="217"/>
    <x v="61"/>
  </r>
  <r>
    <x v="1"/>
    <s v="-"/>
    <x v="217"/>
    <x v="33"/>
    <s v="19"/>
    <s v="400"/>
    <s v="411"/>
    <s v=""/>
    <s v="5000_115"/>
    <s v="Salaries and Wages Seasonal/Temporary"/>
    <n v="60000"/>
    <n v="0"/>
    <n v="60000"/>
    <n v="0"/>
    <n v="53048.77"/>
    <n v="6951.23"/>
    <n v="2242"/>
    <x v="217"/>
    <x v="61"/>
  </r>
  <r>
    <x v="1"/>
    <s v="-"/>
    <x v="217"/>
    <x v="33"/>
    <s v="19"/>
    <s v="400"/>
    <s v="411"/>
    <s v=""/>
    <n v="5100"/>
    <s v="Overtime"/>
    <n v="85000"/>
    <n v="0"/>
    <n v="85000"/>
    <n v="0"/>
    <n v="62327.839999999997"/>
    <n v="22672.16"/>
    <n v="7518.91"/>
    <x v="217"/>
    <x v="61"/>
  </r>
  <r>
    <x v="1"/>
    <s v="-"/>
    <x v="217"/>
    <x v="33"/>
    <s v="19"/>
    <s v="400"/>
    <s v="411"/>
    <s v=""/>
    <s v="5200_110"/>
    <s v="Other Personal Service On-Call"/>
    <n v="22000"/>
    <n v="0"/>
    <n v="22000"/>
    <n v="0"/>
    <n v="19983"/>
    <n v="2017"/>
    <n v="660"/>
    <x v="217"/>
    <x v="61"/>
  </r>
  <r>
    <x v="1"/>
    <s v="-"/>
    <x v="217"/>
    <x v="33"/>
    <s v="19"/>
    <s v="400"/>
    <s v="411"/>
    <s v=""/>
    <s v="5200_115"/>
    <s v="Other Personal Service Other Compensation"/>
    <n v="7000"/>
    <n v="0"/>
    <n v="7000"/>
    <n v="0"/>
    <n v="2235.34"/>
    <n v="4764.66"/>
    <n v="491.15"/>
    <x v="217"/>
    <x v="61"/>
  </r>
  <r>
    <x v="1"/>
    <s v="-"/>
    <x v="217"/>
    <x v="33"/>
    <s v="19"/>
    <s v="400"/>
    <s v="411"/>
    <s v=""/>
    <s v="5200_116"/>
    <s v="Other Personal Service Longevity Pay"/>
    <n v="880"/>
    <n v="0"/>
    <n v="880"/>
    <n v="0"/>
    <n v="0"/>
    <n v="880"/>
    <n v="0"/>
    <x v="217"/>
    <x v="61"/>
  </r>
  <r>
    <x v="1"/>
    <s v="-"/>
    <x v="217"/>
    <x v="33"/>
    <s v="19"/>
    <s v="400"/>
    <s v="411"/>
    <s v=""/>
    <s v="5200_130"/>
    <s v="Other Personal Service Allowance Taxable"/>
    <n v="0"/>
    <n v="0"/>
    <n v="0"/>
    <n v="0"/>
    <n v="3760.07"/>
    <n v="-3760.07"/>
    <n v="0"/>
    <x v="217"/>
    <x v="61"/>
  </r>
  <r>
    <x v="1"/>
    <s v="-"/>
    <x v="217"/>
    <x v="33"/>
    <s v="19"/>
    <s v="400"/>
    <s v="411"/>
    <s v=""/>
    <s v="5400_100"/>
    <s v="Employee Benefits FICA"/>
    <n v="53358"/>
    <n v="0"/>
    <n v="53358"/>
    <n v="0"/>
    <n v="41393.300000000003"/>
    <n v="11964.7"/>
    <n v="4034.37"/>
    <x v="217"/>
    <x v="61"/>
  </r>
  <r>
    <x v="1"/>
    <s v="-"/>
    <x v="217"/>
    <x v="33"/>
    <s v="19"/>
    <s v="400"/>
    <s v="411"/>
    <s v=""/>
    <n v="6210"/>
    <s v="Small Tools and Equipment"/>
    <n v="22000"/>
    <n v="0"/>
    <n v="22000"/>
    <n v="3960.57"/>
    <n v="15308.87"/>
    <n v="2730.56"/>
    <n v="0"/>
    <x v="217"/>
    <x v="61"/>
  </r>
  <r>
    <x v="1"/>
    <s v="-"/>
    <x v="217"/>
    <x v="33"/>
    <s v="19"/>
    <s v="400"/>
    <s v="411"/>
    <s v=""/>
    <s v="6211_110"/>
    <s v="Specialized Equipment Safety Equipment"/>
    <n v="15000"/>
    <n v="0"/>
    <n v="15000"/>
    <n v="2238.7199999999998"/>
    <n v="5777.9"/>
    <n v="6983.38"/>
    <n v="464.93"/>
    <x v="217"/>
    <x v="61"/>
  </r>
  <r>
    <x v="1"/>
    <s v="-"/>
    <x v="217"/>
    <x v="33"/>
    <s v="19"/>
    <s v="400"/>
    <s v="411"/>
    <s v=""/>
    <n v="6214"/>
    <s v="Clothing And Uniforms"/>
    <n v="5625"/>
    <n v="0"/>
    <n v="5625"/>
    <n v="20.02"/>
    <n v="2385.9299999999998"/>
    <n v="3219.05"/>
    <n v="0"/>
    <x v="217"/>
    <x v="61"/>
  </r>
  <r>
    <x v="1"/>
    <s v="-"/>
    <x v="217"/>
    <x v="33"/>
    <s v="19"/>
    <s v="400"/>
    <s v="411"/>
    <s v=""/>
    <s v="6300_150"/>
    <s v="Repair &amp; Maintenance Water Services"/>
    <n v="50000"/>
    <n v="23066"/>
    <n v="73066"/>
    <n v="11616.71"/>
    <n v="55313.98"/>
    <n v="6135.31"/>
    <n v="2053.5700000000002"/>
    <x v="217"/>
    <x v="61"/>
  </r>
  <r>
    <x v="1"/>
    <s v="-"/>
    <x v="217"/>
    <x v="33"/>
    <s v="19"/>
    <s v="400"/>
    <s v="411"/>
    <s v=""/>
    <s v="6300_155"/>
    <s v="Repair &amp; Maintenance Hydrants"/>
    <n v="18000"/>
    <n v="0"/>
    <n v="18000"/>
    <n v="691.95"/>
    <n v="1265.06"/>
    <n v="16042.99"/>
    <n v="0"/>
    <x v="217"/>
    <x v="61"/>
  </r>
  <r>
    <x v="1"/>
    <s v="-"/>
    <x v="217"/>
    <x v="33"/>
    <s v="19"/>
    <s v="400"/>
    <s v="411"/>
    <s v=""/>
    <s v="6300_160"/>
    <s v="Repair &amp; Maintenance Water Mains"/>
    <n v="50000"/>
    <n v="5740"/>
    <n v="55740"/>
    <n v="2281.23"/>
    <n v="26826.94"/>
    <n v="26631.83"/>
    <n v="53015.41"/>
    <x v="217"/>
    <x v="61"/>
  </r>
  <r>
    <x v="1"/>
    <s v="-"/>
    <x v="217"/>
    <x v="33"/>
    <s v="19"/>
    <s v="400"/>
    <s v="411"/>
    <s v=""/>
    <s v="6300_175"/>
    <s v="Repair &amp; Maintenance Landscape materials"/>
    <n v="60000"/>
    <n v="0"/>
    <n v="60000"/>
    <n v="0.13"/>
    <n v="59984.79"/>
    <n v="15.08"/>
    <n v="0"/>
    <x v="217"/>
    <x v="61"/>
  </r>
  <r>
    <x v="1"/>
    <s v="-"/>
    <x v="217"/>
    <x v="33"/>
    <s v="19"/>
    <s v="400"/>
    <s v="411"/>
    <s v=""/>
    <s v="6300_180"/>
    <s v="Repair &amp; Maintenance Asphalt"/>
    <n v="90000"/>
    <n v="0"/>
    <n v="90000"/>
    <n v="13981.57"/>
    <n v="17018.43"/>
    <n v="59000"/>
    <n v="380.8"/>
    <x v="217"/>
    <x v="61"/>
  </r>
  <r>
    <x v="1"/>
    <s v="-"/>
    <x v="217"/>
    <x v="33"/>
    <s v="19"/>
    <s v="400"/>
    <s v="411"/>
    <s v=""/>
    <s v="6400_125"/>
    <s v="Utilities Telecommunications"/>
    <n v="1700"/>
    <n v="0"/>
    <n v="1700"/>
    <n v="0"/>
    <n v="1088.27"/>
    <n v="611.73"/>
    <n v="85.87"/>
    <x v="217"/>
    <x v="61"/>
  </r>
  <r>
    <x v="1"/>
    <s v="-"/>
    <x v="217"/>
    <x v="33"/>
    <s v="19"/>
    <s v="400"/>
    <s v="411"/>
    <s v=""/>
    <s v="6400_127"/>
    <s v="Utilities Cellular Communications"/>
    <n v="3000"/>
    <n v="0"/>
    <n v="3000"/>
    <n v="0"/>
    <n v="1094.92"/>
    <n v="1905.08"/>
    <n v="31.33"/>
    <x v="217"/>
    <x v="61"/>
  </r>
  <r>
    <x v="1"/>
    <s v="-"/>
    <x v="217"/>
    <x v="33"/>
    <s v="19"/>
    <s v="400"/>
    <s v="411"/>
    <s v=""/>
    <s v="6500_118"/>
    <s v="Professional and Consultant Services Contractual Services"/>
    <n v="10000"/>
    <n v="0"/>
    <n v="10000"/>
    <n v="660"/>
    <n v="3448.12"/>
    <n v="5891.88"/>
    <n v="110"/>
    <x v="217"/>
    <x v="61"/>
  </r>
  <r>
    <x v="1"/>
    <s v="-"/>
    <x v="217"/>
    <x v="33"/>
    <s v="19"/>
    <s v="400"/>
    <s v="411"/>
    <s v=""/>
    <s v="6800_172"/>
    <s v="Fees for Services  Street Division Services"/>
    <n v="45000"/>
    <n v="0"/>
    <n v="45000"/>
    <n v="0"/>
    <n v="41140.74"/>
    <n v="3859.26"/>
    <n v="0"/>
    <x v="217"/>
    <x v="61"/>
  </r>
  <r>
    <x v="1"/>
    <s v="-"/>
    <x v="217"/>
    <x v="33"/>
    <s v="19"/>
    <s v="400"/>
    <s v="411"/>
    <s v=""/>
    <s v="7200_115"/>
    <s v="Capital Leases Equipment"/>
    <n v="18328"/>
    <n v="0"/>
    <n v="18328"/>
    <n v="0"/>
    <n v="6935.11"/>
    <n v="11392.89"/>
    <n v="0"/>
    <x v="217"/>
    <x v="61"/>
  </r>
  <r>
    <x v="1"/>
    <s v="-"/>
    <x v="217"/>
    <x v="33"/>
    <s v="19"/>
    <s v="400"/>
    <s v="411"/>
    <s v=""/>
    <n v="8025"/>
    <s v="Excavation Fee"/>
    <n v="70000"/>
    <n v="0"/>
    <n v="70000"/>
    <n v="0"/>
    <n v="45837"/>
    <n v="24163"/>
    <n v="4167"/>
    <x v="217"/>
    <x v="61"/>
  </r>
  <r>
    <x v="1"/>
    <s v="-"/>
    <x v="217"/>
    <x v="33"/>
    <s v="19"/>
    <s v="400"/>
    <s v="411"/>
    <s v=""/>
    <n v="9500"/>
    <s v="Capital Outlay"/>
    <n v="400000"/>
    <n v="566194"/>
    <n v="966194"/>
    <n v="52321.29"/>
    <n v="641066.48"/>
    <n v="272806.23"/>
    <n v="6564.4"/>
    <x v="217"/>
    <x v="61"/>
  </r>
  <r>
    <x v="1"/>
    <s v="-"/>
    <x v="217"/>
    <x v="33"/>
    <s v="19"/>
    <s v="400"/>
    <s v="411"/>
    <s v=""/>
    <s v="9500_999"/>
    <s v="Capital Outlay Recognition of Capital Assets"/>
    <n v="0"/>
    <n v="0"/>
    <n v="0"/>
    <n v="0"/>
    <n v="0"/>
    <n v="0"/>
    <n v="0"/>
    <x v="217"/>
    <x v="61"/>
  </r>
  <r>
    <x v="1"/>
    <s v="-"/>
    <x v="218"/>
    <x v="33"/>
    <s v="19"/>
    <s v="400"/>
    <s v="412"/>
    <s v=""/>
    <s v="5000_100"/>
    <s v="Salaries and Wages Regular, Full Time"/>
    <n v="112014"/>
    <n v="0"/>
    <n v="112014"/>
    <n v="0"/>
    <n v="107111.21"/>
    <n v="4902.79"/>
    <n v="15308.53"/>
    <x v="218"/>
    <x v="61"/>
  </r>
  <r>
    <x v="1"/>
    <s v="-"/>
    <x v="218"/>
    <x v="33"/>
    <s v="19"/>
    <s v="400"/>
    <s v="412"/>
    <s v=""/>
    <n v="5100"/>
    <s v="Overtime"/>
    <n v="18000"/>
    <n v="0"/>
    <n v="18000"/>
    <n v="0"/>
    <n v="21724.38"/>
    <n v="-3724.38"/>
    <n v="7751.62"/>
    <x v="218"/>
    <x v="61"/>
  </r>
  <r>
    <x v="1"/>
    <s v="-"/>
    <x v="218"/>
    <x v="33"/>
    <s v="19"/>
    <s v="400"/>
    <s v="412"/>
    <s v=""/>
    <s v="5200_110"/>
    <s v="Other Personal Service On-Call"/>
    <n v="7800"/>
    <n v="0"/>
    <n v="7800"/>
    <n v="0"/>
    <n v="3954"/>
    <n v="3846"/>
    <n v="495"/>
    <x v="218"/>
    <x v="61"/>
  </r>
  <r>
    <x v="1"/>
    <s v="-"/>
    <x v="218"/>
    <x v="33"/>
    <s v="19"/>
    <s v="400"/>
    <s v="412"/>
    <s v=""/>
    <s v="5200_115"/>
    <s v="Other Personal Service Other Compensation"/>
    <n v="1500"/>
    <n v="0"/>
    <n v="1500"/>
    <n v="0"/>
    <n v="248.49"/>
    <n v="1251.51"/>
    <n v="0"/>
    <x v="218"/>
    <x v="61"/>
  </r>
  <r>
    <x v="1"/>
    <s v="-"/>
    <x v="218"/>
    <x v="33"/>
    <s v="19"/>
    <s v="400"/>
    <s v="412"/>
    <s v=""/>
    <s v="5200_116"/>
    <s v="Other Personal Service Longevity Pay"/>
    <n v="1872"/>
    <n v="0"/>
    <n v="1872"/>
    <n v="0"/>
    <n v="1767.41"/>
    <n v="104.59"/>
    <n v="386.81"/>
    <x v="218"/>
    <x v="61"/>
  </r>
  <r>
    <x v="1"/>
    <s v="-"/>
    <x v="218"/>
    <x v="33"/>
    <s v="19"/>
    <s v="400"/>
    <s v="412"/>
    <s v=""/>
    <s v="5200_130"/>
    <s v="Other Personal Service Allowance Taxable"/>
    <n v="0"/>
    <n v="0"/>
    <n v="0"/>
    <n v="0"/>
    <n v="1250"/>
    <n v="-1250"/>
    <n v="0"/>
    <x v="218"/>
    <x v="61"/>
  </r>
  <r>
    <x v="1"/>
    <s v="-"/>
    <x v="218"/>
    <x v="33"/>
    <s v="19"/>
    <s v="400"/>
    <s v="412"/>
    <s v=""/>
    <s v="5400_100"/>
    <s v="Employee Benefits FICA"/>
    <n v="10801"/>
    <n v="0"/>
    <n v="10801"/>
    <n v="0"/>
    <n v="9951.23"/>
    <n v="849.77"/>
    <n v="1777.63"/>
    <x v="218"/>
    <x v="61"/>
  </r>
  <r>
    <x v="1"/>
    <s v="-"/>
    <x v="218"/>
    <x v="33"/>
    <s v="19"/>
    <s v="400"/>
    <s v="412"/>
    <s v=""/>
    <n v="6210"/>
    <s v="Small Tools and Equipment"/>
    <n v="3000"/>
    <n v="0"/>
    <n v="3000"/>
    <n v="2051.6999999999998"/>
    <n v="457.18"/>
    <n v="491.12"/>
    <n v="0"/>
    <x v="218"/>
    <x v="61"/>
  </r>
  <r>
    <x v="1"/>
    <s v="-"/>
    <x v="218"/>
    <x v="33"/>
    <s v="19"/>
    <s v="400"/>
    <s v="412"/>
    <s v=""/>
    <n v="6214"/>
    <s v="Clothing And Uniforms"/>
    <n v="1250"/>
    <n v="0"/>
    <n v="1250"/>
    <n v="0"/>
    <n v="0"/>
    <n v="1250"/>
    <n v="0"/>
    <x v="218"/>
    <x v="61"/>
  </r>
  <r>
    <x v="1"/>
    <s v="-"/>
    <x v="218"/>
    <x v="33"/>
    <s v="19"/>
    <s v="400"/>
    <s v="412"/>
    <s v=""/>
    <s v="6300_110"/>
    <s v="Repair &amp; Maintenance Meter Parts"/>
    <n v="12000"/>
    <n v="0"/>
    <n v="12000"/>
    <n v="3500"/>
    <n v="1413.42"/>
    <n v="7086.58"/>
    <n v="0"/>
    <x v="218"/>
    <x v="61"/>
  </r>
  <r>
    <x v="1"/>
    <s v="-"/>
    <x v="218"/>
    <x v="33"/>
    <s v="19"/>
    <s v="400"/>
    <s v="412"/>
    <s v=""/>
    <s v="6400_127"/>
    <s v="Utilities Cellular Communications"/>
    <n v="1860"/>
    <n v="0"/>
    <n v="1860"/>
    <n v="0"/>
    <n v="946.07"/>
    <n v="913.93"/>
    <n v="137.03"/>
    <x v="218"/>
    <x v="61"/>
  </r>
  <r>
    <x v="1"/>
    <s v="-"/>
    <x v="218"/>
    <x v="33"/>
    <s v="19"/>
    <s v="400"/>
    <s v="412"/>
    <s v=""/>
    <s v="6500_118"/>
    <s v="Professional and Consultant Services Contractual Services"/>
    <n v="4500"/>
    <n v="0"/>
    <n v="4500"/>
    <n v="0"/>
    <n v="3186"/>
    <n v="1314"/>
    <n v="0"/>
    <x v="218"/>
    <x v="61"/>
  </r>
  <r>
    <x v="1"/>
    <s v="-"/>
    <x v="218"/>
    <x v="33"/>
    <s v="19"/>
    <s v="400"/>
    <s v="412"/>
    <s v=""/>
    <n v="9500"/>
    <s v="Capital Outlay"/>
    <n v="100000"/>
    <n v="1303"/>
    <n v="101303"/>
    <n v="17929.45"/>
    <n v="82960.639999999999"/>
    <n v="412.91"/>
    <n v="8655.34"/>
    <x v="218"/>
    <x v="61"/>
  </r>
  <r>
    <x v="1"/>
    <s v="-"/>
    <x v="218"/>
    <x v="33"/>
    <s v="19"/>
    <s v="400"/>
    <s v="412"/>
    <s v=""/>
    <s v="9500_999"/>
    <s v="Capital Outlay Recognition of Capital Assets"/>
    <n v="0"/>
    <n v="0"/>
    <n v="0"/>
    <n v="0"/>
    <n v="0"/>
    <n v="0"/>
    <n v="0"/>
    <x v="218"/>
    <x v="61"/>
  </r>
  <r>
    <x v="1"/>
    <s v="-"/>
    <x v="219"/>
    <x v="33"/>
    <s v="19"/>
    <s v="400"/>
    <s v="413"/>
    <s v=""/>
    <s v="5000_100"/>
    <s v="Salaries and Wages Regular, Full Time"/>
    <n v="51306"/>
    <n v="0"/>
    <n v="51306"/>
    <n v="0"/>
    <n v="46831.77"/>
    <n v="4474.2299999999996"/>
    <n v="4982.01"/>
    <x v="219"/>
    <x v="61"/>
  </r>
  <r>
    <x v="1"/>
    <s v="-"/>
    <x v="219"/>
    <x v="33"/>
    <s v="19"/>
    <s v="400"/>
    <s v="413"/>
    <s v=""/>
    <s v="5000_115"/>
    <s v="Salaries and Wages Seasonal/Temporary"/>
    <n v="0"/>
    <n v="0"/>
    <n v="0"/>
    <n v="0"/>
    <n v="0"/>
    <n v="0"/>
    <n v="0"/>
    <x v="219"/>
    <x v="61"/>
  </r>
  <r>
    <x v="1"/>
    <s v="-"/>
    <x v="219"/>
    <x v="33"/>
    <s v="19"/>
    <s v="400"/>
    <s v="413"/>
    <s v=""/>
    <n v="5100"/>
    <s v="Overtime"/>
    <n v="1000"/>
    <n v="0"/>
    <n v="1000"/>
    <n v="0"/>
    <n v="995.09"/>
    <n v="4.91"/>
    <n v="169.01"/>
    <x v="219"/>
    <x v="61"/>
  </r>
  <r>
    <x v="1"/>
    <s v="-"/>
    <x v="219"/>
    <x v="33"/>
    <s v="19"/>
    <s v="400"/>
    <s v="413"/>
    <s v=""/>
    <s v="5200_115"/>
    <s v="Other Personal Service Other Compensation"/>
    <n v="300"/>
    <n v="0"/>
    <n v="300"/>
    <n v="0"/>
    <n v="100"/>
    <n v="200"/>
    <n v="0"/>
    <x v="219"/>
    <x v="61"/>
  </r>
  <r>
    <x v="1"/>
    <s v="-"/>
    <x v="219"/>
    <x v="33"/>
    <s v="19"/>
    <s v="400"/>
    <s v="413"/>
    <s v=""/>
    <s v="5200_116"/>
    <s v="Other Personal Service Longevity Pay"/>
    <n v="880"/>
    <n v="0"/>
    <n v="880"/>
    <n v="0"/>
    <n v="880"/>
    <n v="0"/>
    <n v="0"/>
    <x v="219"/>
    <x v="61"/>
  </r>
  <r>
    <x v="1"/>
    <s v="-"/>
    <x v="219"/>
    <x v="33"/>
    <s v="19"/>
    <s v="400"/>
    <s v="413"/>
    <s v=""/>
    <s v="5200_130"/>
    <s v="Other Personal Service Allowance Taxable"/>
    <n v="0"/>
    <n v="0"/>
    <n v="0"/>
    <n v="0"/>
    <n v="425"/>
    <n v="-425"/>
    <n v="0"/>
    <x v="219"/>
    <x v="61"/>
  </r>
  <r>
    <x v="1"/>
    <s v="-"/>
    <x v="219"/>
    <x v="33"/>
    <s v="19"/>
    <s v="400"/>
    <s v="413"/>
    <s v=""/>
    <s v="5400_100"/>
    <s v="Employee Benefits FICA"/>
    <n v="4092"/>
    <n v="0"/>
    <n v="4092"/>
    <n v="0"/>
    <n v="3594.65"/>
    <n v="497.35"/>
    <n v="375.8"/>
    <x v="219"/>
    <x v="61"/>
  </r>
  <r>
    <x v="1"/>
    <s v="-"/>
    <x v="219"/>
    <x v="33"/>
    <s v="19"/>
    <s v="400"/>
    <s v="413"/>
    <s v=""/>
    <n v="6000"/>
    <s v="Office Supplies"/>
    <n v="6500"/>
    <n v="0"/>
    <n v="6500"/>
    <n v="657.8"/>
    <n v="3167.41"/>
    <n v="2674.79"/>
    <n v="58.77"/>
    <x v="219"/>
    <x v="61"/>
  </r>
  <r>
    <x v="1"/>
    <s v="-"/>
    <x v="219"/>
    <x v="33"/>
    <s v="19"/>
    <s v="400"/>
    <s v="413"/>
    <s v=""/>
    <n v="6005"/>
    <s v="Postage"/>
    <n v="60000"/>
    <n v="0"/>
    <n v="60000"/>
    <n v="5652"/>
    <n v="50001.78"/>
    <n v="4346.22"/>
    <n v="0"/>
    <x v="219"/>
    <x v="61"/>
  </r>
  <r>
    <x v="1"/>
    <s v="-"/>
    <x v="219"/>
    <x v="33"/>
    <s v="19"/>
    <s v="400"/>
    <s v="413"/>
    <s v=""/>
    <n v="6015"/>
    <s v="Computer Software"/>
    <n v="5500"/>
    <n v="0"/>
    <n v="5500"/>
    <n v="0"/>
    <n v="150"/>
    <n v="5350"/>
    <n v="150"/>
    <x v="219"/>
    <x v="61"/>
  </r>
  <r>
    <x v="1"/>
    <s v="-"/>
    <x v="219"/>
    <x v="33"/>
    <s v="19"/>
    <s v="400"/>
    <s v="413"/>
    <s v=""/>
    <n v="6017"/>
    <s v="Computer Licensing and Maint."/>
    <n v="15045"/>
    <n v="0"/>
    <n v="15045"/>
    <n v="0"/>
    <n v="8461.86"/>
    <n v="6583.14"/>
    <n v="0"/>
    <x v="219"/>
    <x v="61"/>
  </r>
  <r>
    <x v="1"/>
    <s v="-"/>
    <x v="219"/>
    <x v="33"/>
    <s v="19"/>
    <s v="400"/>
    <s v="413"/>
    <s v=""/>
    <n v="6202"/>
    <s v="Printing/Copying/Paper Mgt"/>
    <n v="15000"/>
    <n v="0"/>
    <n v="15000"/>
    <n v="0"/>
    <n v="10658.94"/>
    <n v="4341.0600000000004"/>
    <n v="0"/>
    <x v="219"/>
    <x v="61"/>
  </r>
  <r>
    <x v="1"/>
    <s v="-"/>
    <x v="219"/>
    <x v="33"/>
    <s v="19"/>
    <s v="400"/>
    <s v="413"/>
    <s v=""/>
    <n v="6214"/>
    <s v="Clothing And Uniforms"/>
    <n v="425"/>
    <n v="0"/>
    <n v="425"/>
    <n v="0"/>
    <n v="0"/>
    <n v="425"/>
    <n v="0"/>
    <x v="219"/>
    <x v="61"/>
  </r>
  <r>
    <x v="1"/>
    <s v="-"/>
    <x v="219"/>
    <x v="33"/>
    <s v="19"/>
    <s v="400"/>
    <s v="413"/>
    <s v=""/>
    <s v="6300_100"/>
    <s v="Repair &amp; Maintenance Equipment  Parts"/>
    <n v="500"/>
    <n v="0"/>
    <n v="500"/>
    <n v="0"/>
    <n v="0"/>
    <n v="500"/>
    <n v="0"/>
    <x v="219"/>
    <x v="61"/>
  </r>
  <r>
    <x v="1"/>
    <s v="-"/>
    <x v="219"/>
    <x v="33"/>
    <s v="19"/>
    <s v="400"/>
    <s v="413"/>
    <s v=""/>
    <s v="6500_118"/>
    <s v="Professional and Consultant Services Contractual Services"/>
    <n v="40600"/>
    <n v="0"/>
    <n v="40600"/>
    <n v="4121.2700000000004"/>
    <n v="46347.11"/>
    <n v="-9868.3799999999992"/>
    <n v="4933.1499999999996"/>
    <x v="219"/>
    <x v="61"/>
  </r>
  <r>
    <x v="1"/>
    <s v="-"/>
    <x v="219"/>
    <x v="33"/>
    <s v="19"/>
    <s v="400"/>
    <s v="413"/>
    <s v=""/>
    <n v="9500"/>
    <s v="Capital Outlay"/>
    <n v="15000"/>
    <n v="2000"/>
    <n v="17000"/>
    <n v="0"/>
    <n v="0"/>
    <n v="17000"/>
    <n v="0"/>
    <x v="219"/>
    <x v="61"/>
  </r>
  <r>
    <x v="0"/>
    <s v="-"/>
    <x v="220"/>
    <x v="34"/>
    <s v="19"/>
    <s v="700"/>
    <s v="708"/>
    <s v=""/>
    <n v="4700"/>
    <s v="Interest / Investment  Income "/>
    <n v="0"/>
    <n v="0"/>
    <n v="0"/>
    <n v="0"/>
    <n v="57690.48"/>
    <n v="-57690.48"/>
    <n v="5465.27"/>
    <x v="220"/>
    <x v="62"/>
  </r>
  <r>
    <x v="0"/>
    <s v="-"/>
    <x v="220"/>
    <x v="34"/>
    <s v="19"/>
    <s v="700"/>
    <s v="708"/>
    <s v=""/>
    <n v="4705"/>
    <s v="Unrealzed Gain/Loss-Invest"/>
    <n v="0"/>
    <n v="0"/>
    <n v="0"/>
    <n v="0"/>
    <n v="5658.22"/>
    <n v="-5658.22"/>
    <n v="1707.28"/>
    <x v="220"/>
    <x v="62"/>
  </r>
  <r>
    <x v="1"/>
    <s v="-"/>
    <x v="220"/>
    <x v="34"/>
    <s v="19"/>
    <s v="700"/>
    <s v="708"/>
    <s v=""/>
    <n v="7002"/>
    <s v="Interest Expense"/>
    <n v="0"/>
    <n v="0"/>
    <n v="0"/>
    <n v="0"/>
    <n v="0"/>
    <n v="0"/>
    <n v="0"/>
    <x v="220"/>
    <x v="62"/>
  </r>
  <r>
    <x v="1"/>
    <s v="-"/>
    <x v="220"/>
    <x v="34"/>
    <s v="19"/>
    <s v="700"/>
    <s v="708"/>
    <s v=""/>
    <s v="7400_110"/>
    <s v="Debt Service Principal Revenue Bonds "/>
    <n v="0"/>
    <n v="0"/>
    <n v="0"/>
    <n v="0"/>
    <n v="120000"/>
    <n v="-120000"/>
    <n v="0"/>
    <x v="220"/>
    <x v="62"/>
  </r>
  <r>
    <x v="1"/>
    <s v="-"/>
    <x v="220"/>
    <x v="34"/>
    <s v="19"/>
    <s v="700"/>
    <s v="708"/>
    <s v=""/>
    <s v="7450_210"/>
    <s v="Debt Service Interest Revenue Bonds "/>
    <n v="0"/>
    <n v="0"/>
    <n v="0"/>
    <n v="0"/>
    <n v="279789.58"/>
    <n v="-279789.58"/>
    <n v="163425"/>
    <x v="220"/>
    <x v="62"/>
  </r>
  <r>
    <x v="1"/>
    <s v="-"/>
    <x v="220"/>
    <x v="34"/>
    <s v="19"/>
    <s v="700"/>
    <s v="708"/>
    <s v=""/>
    <s v="7475_130"/>
    <s v="Debt Paying Agent Fees Bond Issue Costs"/>
    <n v="0"/>
    <n v="0"/>
    <n v="0"/>
    <n v="0"/>
    <n v="74750"/>
    <n v="-74750"/>
    <n v="0"/>
    <x v="220"/>
    <x v="62"/>
  </r>
  <r>
    <x v="1"/>
    <s v="-"/>
    <x v="220"/>
    <x v="34"/>
    <s v="19"/>
    <s v="700"/>
    <s v="708"/>
    <s v=""/>
    <s v="9500_110"/>
    <s v="Capital Outlay Capital Expenditures"/>
    <n v="0"/>
    <n v="4292434"/>
    <n v="4292434"/>
    <n v="1623099.05"/>
    <n v="2064049.23"/>
    <n v="605285.72"/>
    <n v="0"/>
    <x v="220"/>
    <x v="62"/>
  </r>
  <r>
    <x v="1"/>
    <s v="-"/>
    <x v="220"/>
    <x v="34"/>
    <s v="19"/>
    <s v="700"/>
    <s v="708"/>
    <s v=""/>
    <s v="9500_999"/>
    <s v="Capital Outlay Recognition of Capital Assets"/>
    <n v="0"/>
    <n v="0"/>
    <n v="0"/>
    <n v="0"/>
    <n v="0"/>
    <n v="0"/>
    <n v="0"/>
    <x v="220"/>
    <x v="62"/>
  </r>
  <r>
    <x v="0"/>
    <s v="-"/>
    <x v="221"/>
    <x v="35"/>
    <s v="19"/>
    <s v="425"/>
    <s v="000"/>
    <s v=""/>
    <n v="4075"/>
    <s v="Penalties &amp; Interest "/>
    <n v="16000"/>
    <n v="0"/>
    <n v="16000"/>
    <n v="0"/>
    <n v="10763.32"/>
    <n v="5236.68"/>
    <n v="0"/>
    <x v="221"/>
    <x v="63"/>
  </r>
  <r>
    <x v="0"/>
    <s v="-"/>
    <x v="221"/>
    <x v="35"/>
    <s v="19"/>
    <s v="425"/>
    <s v="000"/>
    <s v=""/>
    <n v="4270"/>
    <s v="Sludge Revenue"/>
    <n v="125000"/>
    <n v="0"/>
    <n v="125000"/>
    <n v="0"/>
    <n v="79498.67"/>
    <n v="45501.33"/>
    <n v="0"/>
    <x v="221"/>
    <x v="63"/>
  </r>
  <r>
    <x v="0"/>
    <s v="-"/>
    <x v="221"/>
    <x v="35"/>
    <s v="19"/>
    <s v="425"/>
    <s v="000"/>
    <s v=""/>
    <n v="4525"/>
    <s v="Water/Wastewater and Stormwater Charges - Retail"/>
    <n v="7604447"/>
    <n v="0"/>
    <n v="7604447"/>
    <n v="0"/>
    <n v="5590785.2800000003"/>
    <n v="2013661.72"/>
    <n v="0"/>
    <x v="221"/>
    <x v="63"/>
  </r>
  <r>
    <x v="0"/>
    <s v="-"/>
    <x v="221"/>
    <x v="35"/>
    <s v="19"/>
    <s v="425"/>
    <s v="000"/>
    <s v=""/>
    <n v="4535"/>
    <s v="Misc Rev "/>
    <n v="7000"/>
    <n v="18400"/>
    <n v="25400"/>
    <n v="0"/>
    <n v="25400"/>
    <n v="0"/>
    <n v="0"/>
    <x v="221"/>
    <x v="63"/>
  </r>
  <r>
    <x v="0"/>
    <s v="-"/>
    <x v="221"/>
    <x v="35"/>
    <s v="19"/>
    <s v="425"/>
    <s v="000"/>
    <s v=""/>
    <n v="4703"/>
    <s v="Restricted Interest Income"/>
    <n v="0"/>
    <n v="0"/>
    <n v="0"/>
    <n v="0"/>
    <n v="36490.99"/>
    <n v="-36490.99"/>
    <n v="3734.31"/>
    <x v="221"/>
    <x v="63"/>
  </r>
  <r>
    <x v="0"/>
    <s v="-"/>
    <x v="221"/>
    <x v="35"/>
    <s v="19"/>
    <s v="425"/>
    <s v="000"/>
    <s v=""/>
    <n v="4750"/>
    <s v="Gain/Loss On Asset"/>
    <n v="0"/>
    <n v="0"/>
    <n v="0"/>
    <n v="0"/>
    <n v="0"/>
    <n v="0"/>
    <n v="0"/>
    <x v="221"/>
    <x v="63"/>
  </r>
  <r>
    <x v="0"/>
    <s v="-"/>
    <x v="221"/>
    <x v="35"/>
    <s v="19"/>
    <s v="425"/>
    <s v="000"/>
    <s v=""/>
    <s v="4825_155"/>
    <s v="Interdepartmental Interest on Pooled Cash"/>
    <n v="0"/>
    <n v="0"/>
    <n v="0"/>
    <n v="0"/>
    <n v="35.22"/>
    <n v="-35.22"/>
    <n v="0"/>
    <x v="221"/>
    <x v="63"/>
  </r>
  <r>
    <x v="0"/>
    <s v="-"/>
    <x v="221"/>
    <x v="35"/>
    <s v="19"/>
    <s v="425"/>
    <s v="000"/>
    <s v=""/>
    <n v="4850"/>
    <s v="Cash Over "/>
    <n v="0"/>
    <n v="0"/>
    <n v="0"/>
    <n v="0"/>
    <n v="0"/>
    <n v="0"/>
    <n v="0"/>
    <x v="221"/>
    <x v="63"/>
  </r>
  <r>
    <x v="0"/>
    <s v="-"/>
    <x v="222"/>
    <x v="35"/>
    <s v="19"/>
    <s v="425"/>
    <s v="430"/>
    <s v=""/>
    <n v="4307"/>
    <s v="BOD Surcharge"/>
    <n v="62000"/>
    <n v="0"/>
    <n v="62000"/>
    <n v="0"/>
    <n v="44420.95"/>
    <n v="17579.05"/>
    <n v="0"/>
    <x v="222"/>
    <x v="63"/>
  </r>
  <r>
    <x v="0"/>
    <s v="-"/>
    <x v="222"/>
    <x v="35"/>
    <s v="19"/>
    <s v="425"/>
    <s v="430"/>
    <s v=""/>
    <s v="4600_110"/>
    <s v="Fees For Services Public Works"/>
    <n v="105000"/>
    <n v="0"/>
    <n v="105000"/>
    <n v="0"/>
    <n v="118467.09"/>
    <n v="-13467.09"/>
    <n v="0"/>
    <x v="222"/>
    <x v="63"/>
  </r>
  <r>
    <x v="0"/>
    <s v="-"/>
    <x v="223"/>
    <x v="35"/>
    <s v="19"/>
    <s v="425"/>
    <s v="431"/>
    <s v=""/>
    <n v="4307"/>
    <s v="BOD Surcharge"/>
    <n v="250"/>
    <n v="0"/>
    <n v="250"/>
    <n v="0"/>
    <n v="0"/>
    <n v="250"/>
    <n v="0"/>
    <x v="223"/>
    <x v="63"/>
  </r>
  <r>
    <x v="0"/>
    <s v="-"/>
    <x v="223"/>
    <x v="35"/>
    <s v="19"/>
    <s v="425"/>
    <s v="431"/>
    <s v=""/>
    <n v="4530"/>
    <s v="Wastewater Septage"/>
    <n v="8000"/>
    <n v="0"/>
    <n v="8000"/>
    <n v="0"/>
    <n v="7385.69"/>
    <n v="614.30999999999995"/>
    <n v="0"/>
    <x v="223"/>
    <x v="63"/>
  </r>
  <r>
    <x v="0"/>
    <s v="-"/>
    <x v="224"/>
    <x v="35"/>
    <s v="19"/>
    <s v="425"/>
    <s v="432"/>
    <s v=""/>
    <n v="4530"/>
    <s v="Wastewater Septage"/>
    <n v="4000"/>
    <n v="0"/>
    <n v="4000"/>
    <n v="0"/>
    <n v="551.48"/>
    <n v="3448.52"/>
    <n v="0"/>
    <x v="224"/>
    <x v="63"/>
  </r>
  <r>
    <x v="1"/>
    <s v="-"/>
    <x v="221"/>
    <x v="35"/>
    <s v="19"/>
    <s v="425"/>
    <s v="000"/>
    <s v=""/>
    <s v="5000_100"/>
    <s v="Salaries and Wages Regular, Full Time"/>
    <n v="382719"/>
    <n v="0"/>
    <n v="382719"/>
    <n v="0"/>
    <n v="339382.1"/>
    <n v="43336.9"/>
    <n v="30784.13"/>
    <x v="221"/>
    <x v="63"/>
  </r>
  <r>
    <x v="1"/>
    <s v="-"/>
    <x v="221"/>
    <x v="35"/>
    <s v="19"/>
    <s v="425"/>
    <s v="000"/>
    <s v=""/>
    <s v="5000_115"/>
    <s v="Salaries and Wages Seasonal/Temporary"/>
    <n v="0"/>
    <n v="0"/>
    <n v="0"/>
    <n v="0"/>
    <n v="0"/>
    <n v="0"/>
    <n v="0"/>
    <x v="221"/>
    <x v="63"/>
  </r>
  <r>
    <x v="1"/>
    <s v="-"/>
    <x v="221"/>
    <x v="35"/>
    <s v="19"/>
    <s v="425"/>
    <s v="000"/>
    <s v=""/>
    <n v="5100"/>
    <s v="Overtime"/>
    <n v="2000"/>
    <n v="0"/>
    <n v="2000"/>
    <n v="0"/>
    <n v="21515.79"/>
    <n v="-19515.79"/>
    <n v="8427.27"/>
    <x v="221"/>
    <x v="63"/>
  </r>
  <r>
    <x v="1"/>
    <s v="-"/>
    <x v="221"/>
    <x v="35"/>
    <s v="19"/>
    <s v="425"/>
    <s v="000"/>
    <s v=""/>
    <s v="5200_115"/>
    <s v="Other Personal Service Other Compensation"/>
    <n v="2700"/>
    <n v="0"/>
    <n v="2700"/>
    <n v="0"/>
    <n v="1157.8800000000001"/>
    <n v="1542.12"/>
    <n v="40"/>
    <x v="221"/>
    <x v="63"/>
  </r>
  <r>
    <x v="1"/>
    <s v="-"/>
    <x v="221"/>
    <x v="35"/>
    <s v="19"/>
    <s v="425"/>
    <s v="000"/>
    <s v=""/>
    <s v="5200_116"/>
    <s v="Other Personal Service Longevity Pay"/>
    <n v="0"/>
    <n v="0"/>
    <n v="0"/>
    <n v="0"/>
    <n v="730"/>
    <n v="-730"/>
    <n v="0"/>
    <x v="221"/>
    <x v="63"/>
  </r>
  <r>
    <x v="1"/>
    <s v="-"/>
    <x v="221"/>
    <x v="35"/>
    <s v="19"/>
    <s v="425"/>
    <s v="000"/>
    <s v=""/>
    <s v="5200_120"/>
    <s v="Other Personal Service Shift Differential"/>
    <n v="0"/>
    <n v="0"/>
    <n v="0"/>
    <n v="0"/>
    <n v="0"/>
    <n v="0"/>
    <n v="0"/>
    <x v="221"/>
    <x v="63"/>
  </r>
  <r>
    <x v="1"/>
    <s v="-"/>
    <x v="221"/>
    <x v="35"/>
    <s v="19"/>
    <s v="425"/>
    <s v="000"/>
    <s v=""/>
    <s v="5200_130"/>
    <s v="Other Personal Service Allowance Taxable"/>
    <n v="0"/>
    <n v="0"/>
    <n v="0"/>
    <n v="0"/>
    <n v="1734.58"/>
    <n v="-1734.58"/>
    <n v="76.92"/>
    <x v="221"/>
    <x v="63"/>
  </r>
  <r>
    <x v="1"/>
    <s v="-"/>
    <x v="221"/>
    <x v="35"/>
    <s v="19"/>
    <s v="425"/>
    <s v="000"/>
    <s v=""/>
    <s v="5400_100"/>
    <s v="Employee Benefits FICA"/>
    <n v="29638"/>
    <n v="0"/>
    <n v="29638"/>
    <n v="0"/>
    <n v="26970.65"/>
    <n v="2667.35"/>
    <n v="2866.58"/>
    <x v="221"/>
    <x v="63"/>
  </r>
  <r>
    <x v="1"/>
    <s v="-"/>
    <x v="221"/>
    <x v="35"/>
    <s v="19"/>
    <s v="425"/>
    <s v="000"/>
    <s v=""/>
    <s v="5400_115"/>
    <s v="Employee Benefits Retirement B"/>
    <n v="115418"/>
    <n v="0"/>
    <n v="115418"/>
    <n v="0"/>
    <n v="105798"/>
    <n v="9620"/>
    <n v="9618"/>
    <x v="221"/>
    <x v="63"/>
  </r>
  <r>
    <x v="1"/>
    <s v="-"/>
    <x v="221"/>
    <x v="35"/>
    <s v="19"/>
    <s v="425"/>
    <s v="000"/>
    <s v=""/>
    <s v="5400_120"/>
    <s v="Employee Benefits Workers Compensation"/>
    <n v="39785"/>
    <n v="0"/>
    <n v="39785"/>
    <n v="0"/>
    <n v="35035"/>
    <n v="4750"/>
    <n v="3185"/>
    <x v="221"/>
    <x v="63"/>
  </r>
  <r>
    <x v="1"/>
    <s v="-"/>
    <x v="221"/>
    <x v="35"/>
    <s v="19"/>
    <s v="425"/>
    <s v="000"/>
    <s v=""/>
    <s v="5400_125"/>
    <s v="Employee Benefits Health Insurance"/>
    <n v="225000"/>
    <n v="0"/>
    <n v="225000"/>
    <n v="0"/>
    <n v="206250"/>
    <n v="18750"/>
    <n v="18750"/>
    <x v="221"/>
    <x v="63"/>
  </r>
  <r>
    <x v="1"/>
    <s v="-"/>
    <x v="221"/>
    <x v="35"/>
    <s v="19"/>
    <s v="425"/>
    <s v="000"/>
    <s v=""/>
    <s v="5400_130"/>
    <s v="Employee Benefits Dental Insurance"/>
    <n v="13446"/>
    <n v="0"/>
    <n v="13446"/>
    <n v="0"/>
    <n v="12331"/>
    <n v="1115"/>
    <n v="1121"/>
    <x v="221"/>
    <x v="63"/>
  </r>
  <r>
    <x v="1"/>
    <s v="-"/>
    <x v="221"/>
    <x v="35"/>
    <s v="19"/>
    <s v="425"/>
    <s v="000"/>
    <s v=""/>
    <s v="5400_135"/>
    <s v="Employee Benefits Life Insurance"/>
    <n v="1816"/>
    <n v="0"/>
    <n v="1816"/>
    <n v="0"/>
    <n v="1661"/>
    <n v="155"/>
    <n v="151"/>
    <x v="221"/>
    <x v="63"/>
  </r>
  <r>
    <x v="1"/>
    <s v="-"/>
    <x v="221"/>
    <x v="35"/>
    <s v="19"/>
    <s v="425"/>
    <s v="000"/>
    <s v=""/>
    <s v="5400_140"/>
    <s v="Employee Benefits Accrued Vac/Sick/Comp"/>
    <n v="0"/>
    <n v="0"/>
    <n v="0"/>
    <n v="0"/>
    <n v="0"/>
    <n v="0"/>
    <n v="0"/>
    <x v="221"/>
    <x v="63"/>
  </r>
  <r>
    <x v="1"/>
    <s v="-"/>
    <x v="221"/>
    <x v="35"/>
    <s v="19"/>
    <s v="425"/>
    <s v="000"/>
    <s v=""/>
    <n v="6000"/>
    <s v="Office Supplies"/>
    <n v="3000"/>
    <n v="0"/>
    <n v="3000"/>
    <n v="180.08"/>
    <n v="2031.84"/>
    <n v="788.08"/>
    <n v="0"/>
    <x v="221"/>
    <x v="63"/>
  </r>
  <r>
    <x v="1"/>
    <s v="-"/>
    <x v="221"/>
    <x v="35"/>
    <s v="19"/>
    <s v="425"/>
    <s v="000"/>
    <s v=""/>
    <n v="6010"/>
    <s v="Computer Equipment"/>
    <n v="3500"/>
    <n v="-995"/>
    <n v="2505"/>
    <n v="0"/>
    <n v="226.98"/>
    <n v="2278.02"/>
    <n v="0"/>
    <x v="221"/>
    <x v="63"/>
  </r>
  <r>
    <x v="1"/>
    <s v="-"/>
    <x v="221"/>
    <x v="35"/>
    <s v="19"/>
    <s v="425"/>
    <s v="000"/>
    <s v=""/>
    <n v="6015"/>
    <s v="Computer Software"/>
    <n v="21555"/>
    <n v="0"/>
    <n v="21555"/>
    <n v="0"/>
    <n v="695.2"/>
    <n v="20859.8"/>
    <n v="0"/>
    <x v="221"/>
    <x v="63"/>
  </r>
  <r>
    <x v="1"/>
    <s v="-"/>
    <x v="221"/>
    <x v="35"/>
    <s v="19"/>
    <s v="425"/>
    <s v="000"/>
    <s v=""/>
    <n v="6017"/>
    <s v="Computer Licensing and Maint."/>
    <n v="1000"/>
    <n v="995"/>
    <n v="1995"/>
    <n v="0"/>
    <n v="1995"/>
    <n v="0"/>
    <n v="0"/>
    <x v="221"/>
    <x v="63"/>
  </r>
  <r>
    <x v="1"/>
    <s v="-"/>
    <x v="221"/>
    <x v="35"/>
    <s v="19"/>
    <s v="425"/>
    <s v="000"/>
    <s v=""/>
    <n v="6200"/>
    <s v="Medical Fees And Supplies"/>
    <n v="3100"/>
    <n v="0"/>
    <n v="3100"/>
    <n v="354.35"/>
    <n v="1135.6500000000001"/>
    <n v="1610"/>
    <n v="162.66"/>
    <x v="221"/>
    <x v="63"/>
  </r>
  <r>
    <x v="1"/>
    <s v="-"/>
    <x v="221"/>
    <x v="35"/>
    <s v="19"/>
    <s v="425"/>
    <s v="000"/>
    <s v=""/>
    <n v="6202"/>
    <s v="Printing/Copying/Paper Mgt"/>
    <n v="1500"/>
    <n v="0"/>
    <n v="1500"/>
    <n v="0"/>
    <n v="1981.75"/>
    <n v="-481.75"/>
    <n v="-97.86"/>
    <x v="221"/>
    <x v="63"/>
  </r>
  <r>
    <x v="1"/>
    <s v="-"/>
    <x v="221"/>
    <x v="35"/>
    <s v="19"/>
    <s v="425"/>
    <s v="000"/>
    <s v=""/>
    <n v="6203"/>
    <s v="Dues/Subscriptions"/>
    <n v="1000"/>
    <n v="0"/>
    <n v="1000"/>
    <n v="0"/>
    <n v="645"/>
    <n v="355"/>
    <n v="0"/>
    <x v="221"/>
    <x v="63"/>
  </r>
  <r>
    <x v="1"/>
    <s v="-"/>
    <x v="221"/>
    <x v="35"/>
    <s v="19"/>
    <s v="425"/>
    <s v="000"/>
    <s v=""/>
    <n v="6206"/>
    <s v="Custodian Supplies"/>
    <n v="2000"/>
    <n v="0"/>
    <n v="2000"/>
    <n v="386.31"/>
    <n v="1608.27"/>
    <n v="5.42"/>
    <n v="306.64999999999998"/>
    <x v="221"/>
    <x v="63"/>
  </r>
  <r>
    <x v="1"/>
    <s v="-"/>
    <x v="221"/>
    <x v="35"/>
    <s v="19"/>
    <s v="425"/>
    <s v="000"/>
    <s v=""/>
    <n v="6208"/>
    <s v="Special Supplies"/>
    <n v="9500"/>
    <n v="0"/>
    <n v="9500"/>
    <n v="185"/>
    <n v="8823.61"/>
    <n v="491.39"/>
    <n v="152.1"/>
    <x v="221"/>
    <x v="63"/>
  </r>
  <r>
    <x v="1"/>
    <s v="-"/>
    <x v="221"/>
    <x v="35"/>
    <s v="19"/>
    <s v="425"/>
    <s v="000"/>
    <s v=""/>
    <s v="6211_110"/>
    <s v="Specialized Equipment Safety Equipment"/>
    <n v="22500"/>
    <n v="12000"/>
    <n v="34500"/>
    <n v="2941.03"/>
    <n v="9263.39"/>
    <n v="22295.58"/>
    <n v="276.2"/>
    <x v="221"/>
    <x v="63"/>
  </r>
  <r>
    <x v="1"/>
    <s v="-"/>
    <x v="221"/>
    <x v="35"/>
    <s v="19"/>
    <s v="425"/>
    <s v="000"/>
    <s v=""/>
    <n v="6212"/>
    <s v="Fuel"/>
    <n v="15000"/>
    <n v="0"/>
    <n v="15000"/>
    <n v="0"/>
    <n v="15425.36"/>
    <n v="-425.36"/>
    <n v="1450.46"/>
    <x v="221"/>
    <x v="63"/>
  </r>
  <r>
    <x v="1"/>
    <s v="-"/>
    <x v="221"/>
    <x v="35"/>
    <s v="19"/>
    <s v="425"/>
    <s v="000"/>
    <s v=""/>
    <n v="6214"/>
    <s v="Clothing And Uniforms"/>
    <n v="1400"/>
    <n v="0"/>
    <n v="1400"/>
    <n v="0"/>
    <n v="0"/>
    <n v="1400"/>
    <n v="0"/>
    <x v="221"/>
    <x v="63"/>
  </r>
  <r>
    <x v="1"/>
    <s v="-"/>
    <x v="221"/>
    <x v="35"/>
    <s v="19"/>
    <s v="425"/>
    <s v="000"/>
    <s v=""/>
    <s v="6300_100"/>
    <s v="Repair &amp; Maintenance Equipment  Parts"/>
    <n v="14000"/>
    <n v="0"/>
    <n v="14000"/>
    <n v="264.11"/>
    <n v="11429.61"/>
    <n v="2306.2800000000002"/>
    <n v="0"/>
    <x v="221"/>
    <x v="63"/>
  </r>
  <r>
    <x v="1"/>
    <s v="-"/>
    <x v="221"/>
    <x v="35"/>
    <s v="19"/>
    <s v="425"/>
    <s v="000"/>
    <s v=""/>
    <s v="6300_152"/>
    <s v="Repair &amp; Maintenance Sewer Service"/>
    <n v="45000"/>
    <n v="0"/>
    <n v="45000"/>
    <n v="5862.66"/>
    <n v="16437.34"/>
    <n v="22700"/>
    <n v="0"/>
    <x v="221"/>
    <x v="63"/>
  </r>
  <r>
    <x v="1"/>
    <s v="-"/>
    <x v="221"/>
    <x v="35"/>
    <s v="19"/>
    <s v="425"/>
    <s v="000"/>
    <s v=""/>
    <s v="6300_175"/>
    <s v="Repair &amp; Maintenance Landscape materials"/>
    <n v="30000"/>
    <n v="0"/>
    <n v="30000"/>
    <n v="0"/>
    <n v="16502.2"/>
    <n v="13497.8"/>
    <n v="3098"/>
    <x v="221"/>
    <x v="63"/>
  </r>
  <r>
    <x v="1"/>
    <s v="-"/>
    <x v="221"/>
    <x v="35"/>
    <s v="19"/>
    <s v="425"/>
    <s v="000"/>
    <s v=""/>
    <n v="6350"/>
    <s v="Legal Notice &amp; Advertising"/>
    <n v="750"/>
    <n v="0"/>
    <n v="750"/>
    <n v="0"/>
    <n v="642.87"/>
    <n v="107.13"/>
    <n v="642.87"/>
    <x v="221"/>
    <x v="63"/>
  </r>
  <r>
    <x v="1"/>
    <s v="-"/>
    <x v="221"/>
    <x v="35"/>
    <s v="19"/>
    <s v="425"/>
    <s v="000"/>
    <s v=""/>
    <s v="6400_117"/>
    <s v="Utilities Stormwater"/>
    <n v="9925"/>
    <n v="0"/>
    <n v="9925"/>
    <n v="0"/>
    <n v="5826.54"/>
    <n v="4098.46"/>
    <n v="0"/>
    <x v="221"/>
    <x v="63"/>
  </r>
  <r>
    <x v="1"/>
    <s v="-"/>
    <x v="221"/>
    <x v="35"/>
    <s v="19"/>
    <s v="425"/>
    <s v="000"/>
    <s v=""/>
    <s v="6400_125"/>
    <s v="Utilities Telecommunications"/>
    <n v="66000"/>
    <n v="0"/>
    <n v="66000"/>
    <n v="0"/>
    <n v="63955.13"/>
    <n v="2044.87"/>
    <n v="10828.17"/>
    <x v="221"/>
    <x v="63"/>
  </r>
  <r>
    <x v="1"/>
    <s v="-"/>
    <x v="221"/>
    <x v="35"/>
    <s v="19"/>
    <s v="425"/>
    <s v="000"/>
    <s v=""/>
    <s v="6500_112"/>
    <s v="Professional and Consultant Services Audits"/>
    <n v="19500"/>
    <n v="0"/>
    <n v="19500"/>
    <n v="0"/>
    <n v="21000"/>
    <n v="-1500"/>
    <n v="0"/>
    <x v="221"/>
    <x v="63"/>
  </r>
  <r>
    <x v="1"/>
    <s v="-"/>
    <x v="221"/>
    <x v="35"/>
    <s v="19"/>
    <s v="425"/>
    <s v="000"/>
    <s v=""/>
    <s v="6500_118"/>
    <s v="Professional and Consultant Services Contractual Services"/>
    <n v="43000"/>
    <n v="0"/>
    <n v="43000"/>
    <n v="1275"/>
    <n v="41712.160000000003"/>
    <n v="12.84"/>
    <n v="11132"/>
    <x v="221"/>
    <x v="63"/>
  </r>
  <r>
    <x v="1"/>
    <s v="-"/>
    <x v="221"/>
    <x v="35"/>
    <s v="19"/>
    <s v="425"/>
    <s v="000"/>
    <s v=""/>
    <s v="6500_142"/>
    <s v="Professional and Consultant Services Marketing and Promotion"/>
    <n v="1500"/>
    <n v="0"/>
    <n v="1500"/>
    <n v="0"/>
    <n v="0"/>
    <n v="1500"/>
    <n v="0"/>
    <x v="221"/>
    <x v="63"/>
  </r>
  <r>
    <x v="1"/>
    <s v="-"/>
    <x v="221"/>
    <x v="35"/>
    <s v="19"/>
    <s v="425"/>
    <s v="000"/>
    <s v=""/>
    <n v="6610"/>
    <s v="Custodial Contracts"/>
    <n v="7000"/>
    <n v="0"/>
    <n v="7000"/>
    <n v="0"/>
    <n v="6840"/>
    <n v="160"/>
    <n v="1710"/>
    <x v="221"/>
    <x v="63"/>
  </r>
  <r>
    <x v="1"/>
    <s v="-"/>
    <x v="221"/>
    <x v="35"/>
    <s v="19"/>
    <s v="425"/>
    <s v="000"/>
    <s v=""/>
    <s v="6700_100"/>
    <s v="Travel &amp; Training Education"/>
    <n v="10000"/>
    <n v="0"/>
    <n v="10000"/>
    <n v="656"/>
    <n v="6691.19"/>
    <n v="2652.81"/>
    <n v="0"/>
    <x v="221"/>
    <x v="63"/>
  </r>
  <r>
    <x v="1"/>
    <s v="-"/>
    <x v="221"/>
    <x v="35"/>
    <s v="19"/>
    <s v="425"/>
    <s v="000"/>
    <s v=""/>
    <s v="6700_110"/>
    <s v="Travel &amp; Training Travel Expense"/>
    <n v="5000"/>
    <n v="0"/>
    <n v="5000"/>
    <n v="0"/>
    <n v="3506.21"/>
    <n v="1493.79"/>
    <n v="0"/>
    <x v="221"/>
    <x v="63"/>
  </r>
  <r>
    <x v="1"/>
    <s v="-"/>
    <x v="221"/>
    <x v="35"/>
    <s v="19"/>
    <s v="425"/>
    <s v="000"/>
    <s v=""/>
    <s v="6800_172"/>
    <s v="Fees for Services  Street Division Services"/>
    <n v="158000"/>
    <n v="0"/>
    <n v="158000"/>
    <n v="0"/>
    <n v="86326.61"/>
    <n v="71673.39"/>
    <n v="0"/>
    <x v="221"/>
    <x v="63"/>
  </r>
  <r>
    <x v="1"/>
    <s v="-"/>
    <x v="221"/>
    <x v="35"/>
    <s v="19"/>
    <s v="425"/>
    <s v="000"/>
    <s v=""/>
    <n v="7010"/>
    <s v="Depreciation Expense"/>
    <n v="0"/>
    <n v="0"/>
    <n v="0"/>
    <n v="0"/>
    <n v="0"/>
    <n v="0"/>
    <n v="0"/>
    <x v="221"/>
    <x v="63"/>
  </r>
  <r>
    <x v="1"/>
    <s v="-"/>
    <x v="221"/>
    <x v="35"/>
    <s v="19"/>
    <s v="425"/>
    <s v="000"/>
    <s v=""/>
    <s v="7200_115"/>
    <s v="Capital Leases Equipment"/>
    <n v="21320"/>
    <n v="0"/>
    <n v="21320"/>
    <n v="456.33"/>
    <n v="3637.69"/>
    <n v="17225.98"/>
    <n v="456.33"/>
    <x v="221"/>
    <x v="63"/>
  </r>
  <r>
    <x v="1"/>
    <s v="-"/>
    <x v="221"/>
    <x v="35"/>
    <s v="19"/>
    <s v="425"/>
    <s v="000"/>
    <s v=""/>
    <s v="7230_100"/>
    <s v="Insurance Vehicle"/>
    <n v="3673"/>
    <n v="0"/>
    <n v="3673"/>
    <n v="0"/>
    <n v="3212"/>
    <n v="461"/>
    <n v="292"/>
    <x v="221"/>
    <x v="63"/>
  </r>
  <r>
    <x v="1"/>
    <s v="-"/>
    <x v="221"/>
    <x v="35"/>
    <s v="19"/>
    <s v="425"/>
    <s v="000"/>
    <s v=""/>
    <s v="7230_105"/>
    <s v="Insurance General"/>
    <n v="38346"/>
    <n v="0"/>
    <n v="38346"/>
    <n v="0"/>
    <n v="28413"/>
    <n v="9933"/>
    <n v="2583"/>
    <x v="221"/>
    <x v="63"/>
  </r>
  <r>
    <x v="1"/>
    <s v="-"/>
    <x v="221"/>
    <x v="35"/>
    <s v="19"/>
    <s v="425"/>
    <s v="000"/>
    <s v=""/>
    <s v="7230_107"/>
    <s v="Insurance Property"/>
    <n v="24022"/>
    <n v="0"/>
    <n v="24022"/>
    <n v="0"/>
    <n v="20977"/>
    <n v="3045"/>
    <n v="1907"/>
    <x v="221"/>
    <x v="63"/>
  </r>
  <r>
    <x v="1"/>
    <s v="-"/>
    <x v="221"/>
    <x v="35"/>
    <s v="19"/>
    <s v="425"/>
    <s v="000"/>
    <s v=""/>
    <s v="7230_112"/>
    <s v="Insurance Pollution"/>
    <n v="2082"/>
    <n v="0"/>
    <n v="2082"/>
    <n v="0"/>
    <n v="1903"/>
    <n v="179"/>
    <n v="173"/>
    <x v="221"/>
    <x v="63"/>
  </r>
  <r>
    <x v="1"/>
    <s v="-"/>
    <x v="221"/>
    <x v="35"/>
    <s v="19"/>
    <s v="425"/>
    <s v="000"/>
    <s v=""/>
    <s v="7230_115"/>
    <s v="Insurance Claims and Expenses"/>
    <n v="18155"/>
    <n v="0"/>
    <n v="18155"/>
    <n v="0"/>
    <n v="16753"/>
    <n v="1402"/>
    <n v="1523"/>
    <x v="221"/>
    <x v="63"/>
  </r>
  <r>
    <x v="1"/>
    <s v="-"/>
    <x v="221"/>
    <x v="35"/>
    <s v="19"/>
    <s v="425"/>
    <s v="000"/>
    <s v=""/>
    <n v="7250"/>
    <s v="Capital Lease Interest"/>
    <n v="0"/>
    <n v="0"/>
    <n v="0"/>
    <n v="0"/>
    <n v="4167.7"/>
    <n v="-4167.7"/>
    <n v="356.36"/>
    <x v="221"/>
    <x v="63"/>
  </r>
  <r>
    <x v="1"/>
    <s v="-"/>
    <x v="221"/>
    <x v="35"/>
    <s v="19"/>
    <s v="425"/>
    <s v="000"/>
    <s v=""/>
    <s v="7400_110"/>
    <s v="Debt Service Principal Revenue Bonds "/>
    <n v="732281"/>
    <n v="0"/>
    <n v="732281"/>
    <n v="0"/>
    <n v="0"/>
    <n v="732281"/>
    <n v="0"/>
    <x v="221"/>
    <x v="63"/>
  </r>
  <r>
    <x v="1"/>
    <s v="-"/>
    <x v="221"/>
    <x v="35"/>
    <s v="19"/>
    <s v="425"/>
    <s v="000"/>
    <s v=""/>
    <s v="7400_120"/>
    <s v="Debt Service Principal State Revolving Loan"/>
    <n v="162013"/>
    <n v="0"/>
    <n v="162013"/>
    <n v="0"/>
    <n v="0"/>
    <n v="162013"/>
    <n v="0"/>
    <x v="221"/>
    <x v="63"/>
  </r>
  <r>
    <x v="1"/>
    <s v="-"/>
    <x v="221"/>
    <x v="35"/>
    <s v="19"/>
    <s v="425"/>
    <s v="000"/>
    <s v=""/>
    <s v="7450_210"/>
    <s v="Debt Service Interest Revenue Bonds "/>
    <n v="425796"/>
    <n v="0"/>
    <n v="425796"/>
    <n v="0"/>
    <n v="216235.19"/>
    <n v="209560.81"/>
    <n v="0"/>
    <x v="221"/>
    <x v="63"/>
  </r>
  <r>
    <x v="1"/>
    <s v="-"/>
    <x v="221"/>
    <x v="35"/>
    <s v="19"/>
    <s v="425"/>
    <s v="000"/>
    <s v=""/>
    <n v="7475"/>
    <s v="Debt Paying Agent Fees"/>
    <n v="33856"/>
    <n v="0"/>
    <n v="33856"/>
    <n v="0"/>
    <n v="35424.33"/>
    <n v="-1568.33"/>
    <n v="16582.28"/>
    <x v="221"/>
    <x v="63"/>
  </r>
  <r>
    <x v="1"/>
    <s v="-"/>
    <x v="221"/>
    <x v="35"/>
    <s v="19"/>
    <s v="425"/>
    <s v="000"/>
    <s v=""/>
    <s v="7475_125"/>
    <s v="Debt Paying Agent Fees Loan Admin "/>
    <n v="0"/>
    <n v="0"/>
    <n v="0"/>
    <n v="0"/>
    <n v="832.35"/>
    <n v="-832.35"/>
    <n v="0"/>
    <x v="221"/>
    <x v="63"/>
  </r>
  <r>
    <x v="1"/>
    <s v="-"/>
    <x v="221"/>
    <x v="35"/>
    <s v="19"/>
    <s v="425"/>
    <s v="000"/>
    <s v=""/>
    <n v="8000"/>
    <s v="Billing Services"/>
    <n v="259396"/>
    <n v="0"/>
    <n v="259396"/>
    <n v="0"/>
    <n v="118133.48"/>
    <n v="141262.51999999999"/>
    <n v="0"/>
    <x v="221"/>
    <x v="63"/>
  </r>
  <r>
    <x v="1"/>
    <s v="-"/>
    <x v="221"/>
    <x v="35"/>
    <s v="19"/>
    <s v="425"/>
    <s v="000"/>
    <s v=""/>
    <n v="8005"/>
    <s v="Vehicle/Equipment Repairs"/>
    <n v="30000"/>
    <n v="0"/>
    <n v="30000"/>
    <n v="0"/>
    <n v="27057.94"/>
    <n v="2942.06"/>
    <n v="3960.81"/>
    <x v="221"/>
    <x v="63"/>
  </r>
  <r>
    <x v="1"/>
    <s v="-"/>
    <x v="221"/>
    <x v="35"/>
    <s v="19"/>
    <s v="425"/>
    <s v="000"/>
    <s v=""/>
    <n v="8015"/>
    <s v="Indirect Fees"/>
    <n v="167329"/>
    <n v="0"/>
    <n v="167329"/>
    <n v="0"/>
    <n v="153384"/>
    <n v="13945"/>
    <n v="13944"/>
    <x v="221"/>
    <x v="63"/>
  </r>
  <r>
    <x v="1"/>
    <s v="-"/>
    <x v="221"/>
    <x v="35"/>
    <s v="19"/>
    <s v="425"/>
    <s v="000"/>
    <s v=""/>
    <n v="8017"/>
    <s v="Indirect Fees - City Attorney"/>
    <n v="19176"/>
    <n v="0"/>
    <n v="19176"/>
    <n v="0"/>
    <n v="17578"/>
    <n v="1598"/>
    <n v="1598"/>
    <x v="221"/>
    <x v="63"/>
  </r>
  <r>
    <x v="1"/>
    <s v="-"/>
    <x v="221"/>
    <x v="35"/>
    <s v="19"/>
    <s v="425"/>
    <s v="000"/>
    <s v=""/>
    <n v="8025"/>
    <s v="Excavation Fee"/>
    <n v="26000"/>
    <n v="0"/>
    <n v="26000"/>
    <n v="0"/>
    <n v="23837"/>
    <n v="2163"/>
    <n v="2167"/>
    <x v="221"/>
    <x v="63"/>
  </r>
  <r>
    <x v="1"/>
    <s v="-"/>
    <x v="221"/>
    <x v="35"/>
    <s v="19"/>
    <s v="425"/>
    <s v="000"/>
    <s v=""/>
    <n v="8030"/>
    <s v="Pilot Fees"/>
    <n v="1100928"/>
    <n v="0"/>
    <n v="1100928"/>
    <n v="0"/>
    <n v="1009019"/>
    <n v="91909"/>
    <n v="91729"/>
    <x v="221"/>
    <x v="63"/>
  </r>
  <r>
    <x v="1"/>
    <s v="-"/>
    <x v="221"/>
    <x v="35"/>
    <s v="19"/>
    <s v="425"/>
    <s v="000"/>
    <s v=""/>
    <n v="8070"/>
    <s v="Dpw Adm Cost Allocation"/>
    <n v="69239"/>
    <n v="0"/>
    <n v="69239"/>
    <n v="0"/>
    <n v="62887"/>
    <n v="6352"/>
    <n v="5717"/>
    <x v="221"/>
    <x v="63"/>
  </r>
  <r>
    <x v="1"/>
    <s v="-"/>
    <x v="221"/>
    <x v="35"/>
    <s v="19"/>
    <s v="425"/>
    <s v="000"/>
    <s v=""/>
    <n v="8085"/>
    <s v="Payment in Lieu of Rent"/>
    <n v="8800"/>
    <n v="0"/>
    <n v="8800"/>
    <n v="0"/>
    <n v="8063"/>
    <n v="737"/>
    <n v="733"/>
    <x v="221"/>
    <x v="63"/>
  </r>
  <r>
    <x v="1"/>
    <s v="-"/>
    <x v="221"/>
    <x v="35"/>
    <s v="19"/>
    <s v="425"/>
    <s v="000"/>
    <s v=""/>
    <n v="9500"/>
    <s v="Capital Outlay"/>
    <n v="142000"/>
    <n v="27099"/>
    <n v="169099"/>
    <n v="0"/>
    <n v="41001.08"/>
    <n v="128097.92"/>
    <n v="0"/>
    <x v="221"/>
    <x v="63"/>
  </r>
  <r>
    <x v="1"/>
    <s v="-"/>
    <x v="221"/>
    <x v="35"/>
    <s v="19"/>
    <s v="425"/>
    <s v="000"/>
    <s v=""/>
    <s v="9500_999"/>
    <s v="Capital Outlay Recognition of Capital Assets"/>
    <n v="0"/>
    <n v="0"/>
    <n v="0"/>
    <n v="0"/>
    <n v="0"/>
    <n v="0"/>
    <n v="0"/>
    <x v="221"/>
    <x v="63"/>
  </r>
  <r>
    <x v="1"/>
    <s v="-"/>
    <x v="222"/>
    <x v="35"/>
    <s v="19"/>
    <s v="425"/>
    <s v="430"/>
    <s v=""/>
    <s v="5000_100"/>
    <s v="Salaries and Wages Regular, Full Time"/>
    <n v="375802"/>
    <n v="0"/>
    <n v="375802"/>
    <n v="0"/>
    <n v="332642.87"/>
    <n v="43159.13"/>
    <n v="35565.43"/>
    <x v="222"/>
    <x v="63"/>
  </r>
  <r>
    <x v="1"/>
    <s v="-"/>
    <x v="222"/>
    <x v="35"/>
    <s v="19"/>
    <s v="425"/>
    <s v="430"/>
    <s v=""/>
    <s v="5000_115"/>
    <s v="Salaries and Wages Seasonal/Temporary"/>
    <n v="0"/>
    <n v="0"/>
    <n v="0"/>
    <n v="0"/>
    <n v="18488.32"/>
    <n v="-18488.32"/>
    <n v="4528.2299999999996"/>
    <x v="222"/>
    <x v="63"/>
  </r>
  <r>
    <x v="1"/>
    <s v="-"/>
    <x v="222"/>
    <x v="35"/>
    <s v="19"/>
    <s v="425"/>
    <s v="430"/>
    <s v=""/>
    <n v="5100"/>
    <s v="Overtime"/>
    <n v="28000"/>
    <n v="0"/>
    <n v="28000"/>
    <n v="0"/>
    <n v="28074.51"/>
    <n v="-74.510000000000005"/>
    <n v="3691.14"/>
    <x v="222"/>
    <x v="63"/>
  </r>
  <r>
    <x v="1"/>
    <s v="-"/>
    <x v="222"/>
    <x v="35"/>
    <s v="19"/>
    <s v="425"/>
    <s v="430"/>
    <s v=""/>
    <s v="5200_110"/>
    <s v="Other Personal Service On-Call"/>
    <n v="12000"/>
    <n v="0"/>
    <n v="12000"/>
    <n v="0"/>
    <n v="10614"/>
    <n v="1386"/>
    <n v="1155"/>
    <x v="222"/>
    <x v="63"/>
  </r>
  <r>
    <x v="1"/>
    <s v="-"/>
    <x v="222"/>
    <x v="35"/>
    <s v="19"/>
    <s v="425"/>
    <s v="430"/>
    <s v=""/>
    <s v="5200_115"/>
    <s v="Other Personal Service Other Compensation"/>
    <n v="3300"/>
    <n v="0"/>
    <n v="3300"/>
    <n v="0"/>
    <n v="2659.56"/>
    <n v="640.44000000000005"/>
    <n v="0"/>
    <x v="222"/>
    <x v="63"/>
  </r>
  <r>
    <x v="1"/>
    <s v="-"/>
    <x v="222"/>
    <x v="35"/>
    <s v="19"/>
    <s v="425"/>
    <s v="430"/>
    <s v=""/>
    <s v="5200_116"/>
    <s v="Other Personal Service Longevity Pay"/>
    <n v="5150"/>
    <n v="0"/>
    <n v="5150"/>
    <n v="0"/>
    <n v="3970"/>
    <n v="1180"/>
    <n v="440"/>
    <x v="222"/>
    <x v="63"/>
  </r>
  <r>
    <x v="1"/>
    <s v="-"/>
    <x v="222"/>
    <x v="35"/>
    <s v="19"/>
    <s v="425"/>
    <s v="430"/>
    <s v=""/>
    <s v="5200_130"/>
    <s v="Other Personal Service Allowance Taxable"/>
    <n v="0"/>
    <n v="0"/>
    <n v="0"/>
    <n v="0"/>
    <n v="4230.8100000000004"/>
    <n v="-4230.8100000000004"/>
    <n v="96.15"/>
    <x v="222"/>
    <x v="63"/>
  </r>
  <r>
    <x v="1"/>
    <s v="-"/>
    <x v="222"/>
    <x v="35"/>
    <s v="19"/>
    <s v="425"/>
    <s v="430"/>
    <s v=""/>
    <s v="5400_100"/>
    <s v="Employee Benefits FICA"/>
    <n v="32455"/>
    <n v="0"/>
    <n v="32455"/>
    <n v="0"/>
    <n v="28896.75"/>
    <n v="3558.25"/>
    <n v="3357.52"/>
    <x v="222"/>
    <x v="63"/>
  </r>
  <r>
    <x v="1"/>
    <s v="-"/>
    <x v="222"/>
    <x v="35"/>
    <s v="19"/>
    <s v="425"/>
    <s v="430"/>
    <s v=""/>
    <n v="6015"/>
    <s v="Computer Software"/>
    <n v="0"/>
    <n v="0"/>
    <n v="0"/>
    <n v="0"/>
    <n v="131.37"/>
    <n v="-131.37"/>
    <n v="44"/>
    <x v="222"/>
    <x v="63"/>
  </r>
  <r>
    <x v="1"/>
    <s v="-"/>
    <x v="222"/>
    <x v="35"/>
    <s v="19"/>
    <s v="425"/>
    <s v="430"/>
    <s v=""/>
    <n v="6208"/>
    <s v="Special Supplies"/>
    <n v="7000"/>
    <n v="0"/>
    <n v="7000"/>
    <n v="2246.4699999999998"/>
    <n v="4714.0200000000004"/>
    <n v="39.51"/>
    <n v="292.05"/>
    <x v="222"/>
    <x v="63"/>
  </r>
  <r>
    <x v="1"/>
    <s v="-"/>
    <x v="222"/>
    <x v="35"/>
    <s v="19"/>
    <s v="425"/>
    <s v="430"/>
    <s v=""/>
    <n v="6210"/>
    <s v="Small Tools and Equipment"/>
    <n v="2500"/>
    <n v="0"/>
    <n v="2500"/>
    <n v="0"/>
    <n v="2452.79"/>
    <n v="47.21"/>
    <n v="0"/>
    <x v="222"/>
    <x v="63"/>
  </r>
  <r>
    <x v="1"/>
    <s v="-"/>
    <x v="222"/>
    <x v="35"/>
    <s v="19"/>
    <s v="425"/>
    <s v="430"/>
    <s v=""/>
    <s v="6212_110"/>
    <s v="Fuel Diesel"/>
    <n v="3000"/>
    <n v="0"/>
    <n v="3000"/>
    <n v="0"/>
    <n v="0"/>
    <n v="3000"/>
    <n v="0"/>
    <x v="222"/>
    <x v="63"/>
  </r>
  <r>
    <x v="1"/>
    <s v="-"/>
    <x v="222"/>
    <x v="35"/>
    <s v="19"/>
    <s v="425"/>
    <s v="430"/>
    <s v=""/>
    <n v="6214"/>
    <s v="Clothing And Uniforms"/>
    <n v="3750"/>
    <n v="0"/>
    <n v="3750"/>
    <n v="0"/>
    <n v="449"/>
    <n v="3301"/>
    <n v="0"/>
    <x v="222"/>
    <x v="63"/>
  </r>
  <r>
    <x v="1"/>
    <s v="-"/>
    <x v="222"/>
    <x v="35"/>
    <s v="19"/>
    <s v="425"/>
    <s v="430"/>
    <s v=""/>
    <s v="6220_100"/>
    <s v="Chemicals Ferric Chloride"/>
    <n v="75000"/>
    <n v="0"/>
    <n v="75000"/>
    <n v="23360.76"/>
    <n v="51639.24"/>
    <n v="0"/>
    <n v="7834.26"/>
    <x v="222"/>
    <x v="63"/>
  </r>
  <r>
    <x v="1"/>
    <s v="-"/>
    <x v="222"/>
    <x v="35"/>
    <s v="19"/>
    <s v="425"/>
    <s v="430"/>
    <s v=""/>
    <s v="6220_105"/>
    <s v="Chemicals Polymer"/>
    <n v="55000"/>
    <n v="0"/>
    <n v="55000"/>
    <n v="4987.99"/>
    <n v="30012.01"/>
    <n v="20000"/>
    <n v="4665.78"/>
    <x v="222"/>
    <x v="63"/>
  </r>
  <r>
    <x v="1"/>
    <s v="-"/>
    <x v="222"/>
    <x v="35"/>
    <s v="19"/>
    <s v="425"/>
    <s v="430"/>
    <s v=""/>
    <s v="6220_110"/>
    <s v="Chemicals Chlorine / Hypochlorite"/>
    <n v="35000"/>
    <n v="0"/>
    <n v="35000"/>
    <n v="7736.29"/>
    <n v="27263.71"/>
    <n v="0"/>
    <n v="3061.42"/>
    <x v="222"/>
    <x v="63"/>
  </r>
  <r>
    <x v="1"/>
    <s v="-"/>
    <x v="222"/>
    <x v="35"/>
    <s v="19"/>
    <s v="425"/>
    <s v="430"/>
    <s v=""/>
    <s v="6220_125"/>
    <s v="Chemicals Odor Control Chemicals"/>
    <n v="20000"/>
    <n v="0"/>
    <n v="20000"/>
    <n v="4278"/>
    <n v="7722"/>
    <n v="8000"/>
    <n v="500"/>
    <x v="222"/>
    <x v="63"/>
  </r>
  <r>
    <x v="1"/>
    <s v="-"/>
    <x v="222"/>
    <x v="35"/>
    <s v="19"/>
    <s v="425"/>
    <s v="430"/>
    <s v=""/>
    <s v="6220_130"/>
    <s v="Chemicals Carbon (Chemical)"/>
    <n v="18000"/>
    <n v="0"/>
    <n v="18000"/>
    <n v="195"/>
    <n v="17055"/>
    <n v="750"/>
    <n v="0"/>
    <x v="222"/>
    <x v="63"/>
  </r>
  <r>
    <x v="1"/>
    <s v="-"/>
    <x v="222"/>
    <x v="35"/>
    <s v="19"/>
    <s v="425"/>
    <s v="430"/>
    <s v=""/>
    <s v="6220_135"/>
    <s v="Chemicals Bromine"/>
    <n v="35000"/>
    <n v="0"/>
    <n v="35000"/>
    <n v="0"/>
    <n v="25080"/>
    <n v="9920"/>
    <n v="0"/>
    <x v="222"/>
    <x v="63"/>
  </r>
  <r>
    <x v="1"/>
    <s v="-"/>
    <x v="222"/>
    <x v="35"/>
    <s v="19"/>
    <s v="425"/>
    <s v="430"/>
    <s v=""/>
    <s v="6220_155"/>
    <s v="Chemicals Alum"/>
    <n v="0"/>
    <n v="0"/>
    <n v="0"/>
    <n v="0"/>
    <n v="0"/>
    <n v="0"/>
    <n v="0"/>
    <x v="222"/>
    <x v="63"/>
  </r>
  <r>
    <x v="1"/>
    <s v="-"/>
    <x v="222"/>
    <x v="35"/>
    <s v="19"/>
    <s v="425"/>
    <s v="430"/>
    <s v=""/>
    <s v="6300_100"/>
    <s v="Repair &amp; Maintenance Equipment  Parts"/>
    <n v="95000"/>
    <n v="0"/>
    <n v="95000"/>
    <n v="7018.25"/>
    <n v="54427.42"/>
    <n v="33554.33"/>
    <n v="3121.4"/>
    <x v="222"/>
    <x v="63"/>
  </r>
  <r>
    <x v="1"/>
    <s v="-"/>
    <x v="222"/>
    <x v="35"/>
    <s v="19"/>
    <s v="425"/>
    <s v="430"/>
    <s v=""/>
    <s v="6300_170"/>
    <s v="Repair &amp; Maintenance Buildings"/>
    <n v="10000"/>
    <n v="0"/>
    <n v="10000"/>
    <n v="0"/>
    <n v="443.54"/>
    <n v="9556.4599999999991"/>
    <n v="0"/>
    <x v="222"/>
    <x v="63"/>
  </r>
  <r>
    <x v="1"/>
    <s v="-"/>
    <x v="222"/>
    <x v="35"/>
    <s v="19"/>
    <s v="425"/>
    <s v="430"/>
    <s v=""/>
    <s v="6400_100"/>
    <s v="Utilities Electricity"/>
    <n v="280000"/>
    <n v="0"/>
    <n v="280000"/>
    <n v="0"/>
    <n v="266285.88"/>
    <n v="13714.12"/>
    <n v="0"/>
    <x v="222"/>
    <x v="63"/>
  </r>
  <r>
    <x v="1"/>
    <s v="-"/>
    <x v="222"/>
    <x v="35"/>
    <s v="19"/>
    <s v="425"/>
    <s v="430"/>
    <s v=""/>
    <s v="6400_105"/>
    <s v="Utilities Gas"/>
    <n v="25000"/>
    <n v="0"/>
    <n v="25000"/>
    <n v="0"/>
    <n v="25589.55"/>
    <n v="-589.54999999999995"/>
    <n v="1710.44"/>
    <x v="222"/>
    <x v="63"/>
  </r>
  <r>
    <x v="1"/>
    <s v="-"/>
    <x v="222"/>
    <x v="35"/>
    <s v="19"/>
    <s v="425"/>
    <s v="430"/>
    <s v=""/>
    <s v="6400_120"/>
    <s v="Utilities Rubbish Removal"/>
    <n v="500"/>
    <n v="0"/>
    <n v="500"/>
    <n v="0"/>
    <n v="0"/>
    <n v="500"/>
    <n v="0"/>
    <x v="222"/>
    <x v="63"/>
  </r>
  <r>
    <x v="1"/>
    <s v="-"/>
    <x v="222"/>
    <x v="35"/>
    <s v="19"/>
    <s v="425"/>
    <s v="430"/>
    <s v=""/>
    <s v="6400_127"/>
    <s v="Utilities Cellular Communications"/>
    <n v="1104"/>
    <n v="0"/>
    <n v="1104"/>
    <n v="0"/>
    <n v="309.39"/>
    <n v="794.61"/>
    <n v="0"/>
    <x v="222"/>
    <x v="63"/>
  </r>
  <r>
    <x v="1"/>
    <s v="-"/>
    <x v="222"/>
    <x v="35"/>
    <s v="19"/>
    <s v="425"/>
    <s v="430"/>
    <s v=""/>
    <n v="6450"/>
    <s v="Grit"/>
    <n v="35000"/>
    <n v="0"/>
    <n v="35000"/>
    <n v="2860.11"/>
    <n v="22139.89"/>
    <n v="10000"/>
    <n v="1575.38"/>
    <x v="222"/>
    <x v="63"/>
  </r>
  <r>
    <x v="1"/>
    <s v="-"/>
    <x v="222"/>
    <x v="35"/>
    <s v="19"/>
    <s v="425"/>
    <s v="430"/>
    <s v=""/>
    <s v="6500_118"/>
    <s v="Professional and Consultant Services Contractual Services"/>
    <n v="22000"/>
    <n v="0"/>
    <n v="22000"/>
    <n v="2478.31"/>
    <n v="16876.39"/>
    <n v="2645.3"/>
    <n v="970"/>
    <x v="222"/>
    <x v="63"/>
  </r>
  <r>
    <x v="1"/>
    <s v="-"/>
    <x v="222"/>
    <x v="35"/>
    <s v="19"/>
    <s v="425"/>
    <s v="430"/>
    <s v=""/>
    <s v="6500_130"/>
    <s v="Professional and Consultant Services Sludge Disposal Expense"/>
    <n v="811000"/>
    <n v="0"/>
    <n v="811000"/>
    <n v="129539.79"/>
    <n v="650460.21"/>
    <n v="31000"/>
    <n v="84723.88"/>
    <x v="222"/>
    <x v="63"/>
  </r>
  <r>
    <x v="1"/>
    <s v="-"/>
    <x v="222"/>
    <x v="35"/>
    <s v="19"/>
    <s v="425"/>
    <s v="430"/>
    <s v=""/>
    <s v="6500_151"/>
    <s v="Professional and Consultant Services Environmental Testing Sv"/>
    <n v="16000"/>
    <n v="0"/>
    <n v="16000"/>
    <n v="5900"/>
    <n v="9100"/>
    <n v="1000"/>
    <n v="1092"/>
    <x v="222"/>
    <x v="63"/>
  </r>
  <r>
    <x v="1"/>
    <s v="-"/>
    <x v="222"/>
    <x v="35"/>
    <s v="19"/>
    <s v="425"/>
    <s v="430"/>
    <s v=""/>
    <s v="6800_100"/>
    <s v="Fees for Services  Telephone"/>
    <n v="0"/>
    <n v="0"/>
    <n v="0"/>
    <n v="0"/>
    <n v="12.5"/>
    <n v="-12.5"/>
    <n v="0"/>
    <x v="222"/>
    <x v="63"/>
  </r>
  <r>
    <x v="1"/>
    <s v="-"/>
    <x v="222"/>
    <x v="35"/>
    <s v="19"/>
    <s v="425"/>
    <s v="430"/>
    <s v=""/>
    <s v="6800_125"/>
    <s v="Fees for Services  Fees &amp; Permits"/>
    <n v="13000"/>
    <n v="0"/>
    <n v="13000"/>
    <n v="0"/>
    <n v="50"/>
    <n v="12950"/>
    <n v="0"/>
    <x v="222"/>
    <x v="63"/>
  </r>
  <r>
    <x v="1"/>
    <s v="-"/>
    <x v="222"/>
    <x v="35"/>
    <s v="19"/>
    <s v="425"/>
    <s v="430"/>
    <s v=""/>
    <n v="9500"/>
    <s v="Capital Outlay"/>
    <n v="173000"/>
    <n v="0"/>
    <n v="173000"/>
    <n v="5109.75"/>
    <n v="147781.76999999999"/>
    <n v="20108.48"/>
    <n v="0"/>
    <x v="222"/>
    <x v="63"/>
  </r>
  <r>
    <x v="1"/>
    <s v="-"/>
    <x v="222"/>
    <x v="35"/>
    <s v="19"/>
    <s v="425"/>
    <s v="430"/>
    <s v=""/>
    <s v="9500_999"/>
    <s v="Capital Outlay Recognition of Capital Assets"/>
    <n v="0"/>
    <n v="0"/>
    <n v="0"/>
    <n v="0"/>
    <n v="0"/>
    <n v="0"/>
    <n v="0"/>
    <x v="222"/>
    <x v="63"/>
  </r>
  <r>
    <x v="1"/>
    <s v="-"/>
    <x v="223"/>
    <x v="35"/>
    <s v="19"/>
    <s v="425"/>
    <s v="431"/>
    <s v=""/>
    <s v="5000_100"/>
    <s v="Salaries and Wages Regular, Full Time"/>
    <n v="114175"/>
    <n v="0"/>
    <n v="114175"/>
    <n v="0"/>
    <n v="105260.71"/>
    <n v="8914.2900000000009"/>
    <n v="11235.76"/>
    <x v="223"/>
    <x v="63"/>
  </r>
  <r>
    <x v="1"/>
    <s v="-"/>
    <x v="223"/>
    <x v="35"/>
    <s v="19"/>
    <s v="425"/>
    <s v="431"/>
    <s v=""/>
    <n v="5100"/>
    <s v="Overtime"/>
    <n v="14000"/>
    <n v="0"/>
    <n v="14000"/>
    <n v="0"/>
    <n v="9062.07"/>
    <n v="4937.93"/>
    <n v="1144.29"/>
    <x v="223"/>
    <x v="63"/>
  </r>
  <r>
    <x v="1"/>
    <s v="-"/>
    <x v="223"/>
    <x v="35"/>
    <s v="19"/>
    <s v="425"/>
    <s v="431"/>
    <s v=""/>
    <s v="5200_115"/>
    <s v="Other Personal Service Other Compensation"/>
    <n v="1600"/>
    <n v="0"/>
    <n v="1600"/>
    <n v="0"/>
    <n v="1004.04"/>
    <n v="595.96"/>
    <n v="0"/>
    <x v="223"/>
    <x v="63"/>
  </r>
  <r>
    <x v="1"/>
    <s v="-"/>
    <x v="223"/>
    <x v="35"/>
    <s v="19"/>
    <s v="425"/>
    <s v="431"/>
    <s v=""/>
    <s v="5200_116"/>
    <s v="Other Personal Service Longevity Pay"/>
    <n v="730"/>
    <n v="0"/>
    <n v="730"/>
    <n v="0"/>
    <n v="805.82"/>
    <n v="-75.819999999999993"/>
    <n v="440"/>
    <x v="223"/>
    <x v="63"/>
  </r>
  <r>
    <x v="1"/>
    <s v="-"/>
    <x v="223"/>
    <x v="35"/>
    <s v="19"/>
    <s v="425"/>
    <s v="431"/>
    <s v=""/>
    <s v="5200_130"/>
    <s v="Other Personal Service Allowance Taxable"/>
    <n v="0"/>
    <n v="0"/>
    <n v="0"/>
    <n v="0"/>
    <n v="1250"/>
    <n v="-1250"/>
    <n v="0"/>
    <x v="223"/>
    <x v="63"/>
  </r>
  <r>
    <x v="1"/>
    <s v="-"/>
    <x v="223"/>
    <x v="35"/>
    <s v="19"/>
    <s v="425"/>
    <s v="431"/>
    <s v=""/>
    <s v="5400_100"/>
    <s v="Employee Benefits FICA"/>
    <n v="9984"/>
    <n v="0"/>
    <n v="9984"/>
    <n v="0"/>
    <n v="9108.2999999999993"/>
    <n v="875.7"/>
    <n v="994.19"/>
    <x v="223"/>
    <x v="63"/>
  </r>
  <r>
    <x v="1"/>
    <s v="-"/>
    <x v="223"/>
    <x v="35"/>
    <s v="19"/>
    <s v="425"/>
    <s v="431"/>
    <s v=""/>
    <n v="6208"/>
    <s v="Special Supplies"/>
    <n v="2500"/>
    <n v="0"/>
    <n v="2500"/>
    <n v="190.4"/>
    <n v="1049.67"/>
    <n v="1259.93"/>
    <n v="0"/>
    <x v="223"/>
    <x v="63"/>
  </r>
  <r>
    <x v="1"/>
    <s v="-"/>
    <x v="223"/>
    <x v="35"/>
    <s v="19"/>
    <s v="425"/>
    <s v="431"/>
    <s v=""/>
    <n v="6210"/>
    <s v="Small Tools and Equipment"/>
    <n v="1000"/>
    <n v="0"/>
    <n v="1000"/>
    <n v="0"/>
    <n v="927.99"/>
    <n v="72.010000000000005"/>
    <n v="0"/>
    <x v="223"/>
    <x v="63"/>
  </r>
  <r>
    <x v="1"/>
    <s v="-"/>
    <x v="223"/>
    <x v="35"/>
    <s v="19"/>
    <s v="425"/>
    <s v="431"/>
    <s v=""/>
    <s v="6212_110"/>
    <s v="Fuel Diesel"/>
    <n v="1000"/>
    <n v="0"/>
    <n v="1000"/>
    <n v="0"/>
    <n v="0"/>
    <n v="1000"/>
    <n v="0"/>
    <x v="223"/>
    <x v="63"/>
  </r>
  <r>
    <x v="1"/>
    <s v="-"/>
    <x v="223"/>
    <x v="35"/>
    <s v="19"/>
    <s v="425"/>
    <s v="431"/>
    <s v=""/>
    <n v="6214"/>
    <s v="Clothing And Uniforms"/>
    <n v="1250"/>
    <n v="0"/>
    <n v="1250"/>
    <n v="0"/>
    <n v="0"/>
    <n v="1250"/>
    <n v="0"/>
    <x v="223"/>
    <x v="63"/>
  </r>
  <r>
    <x v="1"/>
    <s v="-"/>
    <x v="223"/>
    <x v="35"/>
    <s v="19"/>
    <s v="425"/>
    <s v="431"/>
    <s v=""/>
    <s v="6220_100"/>
    <s v="Chemicals Ferric Chloride"/>
    <n v="25000"/>
    <n v="0"/>
    <n v="25000"/>
    <n v="8194.7900000000009"/>
    <n v="14240.07"/>
    <n v="2565.14"/>
    <n v="0"/>
    <x v="223"/>
    <x v="63"/>
  </r>
  <r>
    <x v="1"/>
    <s v="-"/>
    <x v="223"/>
    <x v="35"/>
    <s v="19"/>
    <s v="425"/>
    <s v="431"/>
    <s v=""/>
    <s v="6220_110"/>
    <s v="Chemicals Chlorine / Hypochlorite"/>
    <n v="10000"/>
    <n v="0"/>
    <n v="10000"/>
    <n v="4554.46"/>
    <n v="5445.54"/>
    <n v="0"/>
    <n v="383.85"/>
    <x v="223"/>
    <x v="63"/>
  </r>
  <r>
    <x v="1"/>
    <s v="-"/>
    <x v="223"/>
    <x v="35"/>
    <s v="19"/>
    <s v="425"/>
    <s v="431"/>
    <s v=""/>
    <s v="6220_150"/>
    <s v="Chemicals Other"/>
    <n v="3000"/>
    <n v="0"/>
    <n v="3000"/>
    <n v="0"/>
    <n v="3000"/>
    <n v="0"/>
    <n v="0"/>
    <x v="223"/>
    <x v="63"/>
  </r>
  <r>
    <x v="1"/>
    <s v="-"/>
    <x v="223"/>
    <x v="35"/>
    <s v="19"/>
    <s v="425"/>
    <s v="431"/>
    <s v=""/>
    <s v="6300_100"/>
    <s v="Repair &amp; Maintenance Equipment  Parts"/>
    <n v="18000"/>
    <n v="0"/>
    <n v="18000"/>
    <n v="2820.23"/>
    <n v="4119.0600000000004"/>
    <n v="11060.71"/>
    <n v="29.15"/>
    <x v="223"/>
    <x v="63"/>
  </r>
  <r>
    <x v="1"/>
    <s v="-"/>
    <x v="223"/>
    <x v="35"/>
    <s v="19"/>
    <s v="425"/>
    <s v="431"/>
    <s v=""/>
    <s v="6300_170"/>
    <s v="Repair &amp; Maintenance Buildings"/>
    <n v="3000"/>
    <n v="0"/>
    <n v="3000"/>
    <n v="0"/>
    <n v="0"/>
    <n v="3000"/>
    <n v="0"/>
    <x v="223"/>
    <x v="63"/>
  </r>
  <r>
    <x v="1"/>
    <s v="-"/>
    <x v="223"/>
    <x v="35"/>
    <s v="19"/>
    <s v="425"/>
    <s v="431"/>
    <s v=""/>
    <s v="6400_100"/>
    <s v="Utilities Electricity"/>
    <n v="86000"/>
    <n v="0"/>
    <n v="86000"/>
    <n v="0"/>
    <n v="78241.960000000006"/>
    <n v="7758.04"/>
    <n v="6690.59"/>
    <x v="223"/>
    <x v="63"/>
  </r>
  <r>
    <x v="1"/>
    <s v="-"/>
    <x v="223"/>
    <x v="35"/>
    <s v="19"/>
    <s v="425"/>
    <s v="431"/>
    <s v=""/>
    <s v="6400_105"/>
    <s v="Utilities Gas"/>
    <n v="12500"/>
    <n v="0"/>
    <n v="12500"/>
    <n v="0"/>
    <n v="5130.66"/>
    <n v="7369.34"/>
    <n v="407.75"/>
    <x v="223"/>
    <x v="63"/>
  </r>
  <r>
    <x v="1"/>
    <s v="-"/>
    <x v="223"/>
    <x v="35"/>
    <s v="19"/>
    <s v="425"/>
    <s v="431"/>
    <s v=""/>
    <s v="6400_110"/>
    <s v="Utilities Heating Oil"/>
    <n v="1000"/>
    <n v="0"/>
    <n v="1000"/>
    <n v="0"/>
    <n v="0"/>
    <n v="1000"/>
    <n v="0"/>
    <x v="223"/>
    <x v="63"/>
  </r>
  <r>
    <x v="1"/>
    <s v="-"/>
    <x v="223"/>
    <x v="35"/>
    <s v="19"/>
    <s v="425"/>
    <s v="431"/>
    <s v=""/>
    <n v="6450"/>
    <s v="Grit"/>
    <n v="12000"/>
    <n v="0"/>
    <n v="12000"/>
    <n v="2652.68"/>
    <n v="9347.32"/>
    <n v="0"/>
    <n v="854.28"/>
    <x v="223"/>
    <x v="63"/>
  </r>
  <r>
    <x v="1"/>
    <s v="-"/>
    <x v="223"/>
    <x v="35"/>
    <s v="19"/>
    <s v="425"/>
    <s v="431"/>
    <s v=""/>
    <s v="6500_118"/>
    <s v="Professional and Consultant Services Contractual Services"/>
    <n v="13000"/>
    <n v="0"/>
    <n v="13000"/>
    <n v="2760"/>
    <n v="4377.25"/>
    <n v="5862.75"/>
    <n v="2315"/>
    <x v="223"/>
    <x v="63"/>
  </r>
  <r>
    <x v="1"/>
    <s v="-"/>
    <x v="223"/>
    <x v="35"/>
    <s v="19"/>
    <s v="425"/>
    <s v="431"/>
    <s v=""/>
    <s v="6500_151"/>
    <s v="Professional and Consultant Services Environmental Testing Sv"/>
    <n v="8000"/>
    <n v="0"/>
    <n v="8000"/>
    <n v="2038"/>
    <n v="4962"/>
    <n v="1000"/>
    <n v="639"/>
    <x v="223"/>
    <x v="63"/>
  </r>
  <r>
    <x v="1"/>
    <s v="-"/>
    <x v="223"/>
    <x v="35"/>
    <s v="19"/>
    <s v="425"/>
    <s v="431"/>
    <s v=""/>
    <s v="6700_110"/>
    <s v="Travel &amp; Training Travel Expense"/>
    <n v="500"/>
    <n v="0"/>
    <n v="500"/>
    <n v="0"/>
    <n v="0"/>
    <n v="500"/>
    <n v="0"/>
    <x v="223"/>
    <x v="63"/>
  </r>
  <r>
    <x v="1"/>
    <s v="-"/>
    <x v="223"/>
    <x v="35"/>
    <s v="19"/>
    <s v="425"/>
    <s v="431"/>
    <s v=""/>
    <s v="6800_125"/>
    <s v="Fees for Services  Fees &amp; Permits"/>
    <n v="6700"/>
    <n v="0"/>
    <n v="6700"/>
    <n v="0"/>
    <n v="6250"/>
    <n v="450"/>
    <n v="0"/>
    <x v="223"/>
    <x v="63"/>
  </r>
  <r>
    <x v="1"/>
    <s v="-"/>
    <x v="223"/>
    <x v="35"/>
    <s v="19"/>
    <s v="425"/>
    <s v="431"/>
    <s v=""/>
    <n v="9500"/>
    <s v="Capital Outlay"/>
    <n v="35000"/>
    <n v="0"/>
    <n v="35000"/>
    <n v="0"/>
    <n v="2000"/>
    <n v="33000"/>
    <n v="0"/>
    <x v="223"/>
    <x v="63"/>
  </r>
  <r>
    <x v="1"/>
    <s v="-"/>
    <x v="224"/>
    <x v="35"/>
    <s v="19"/>
    <s v="425"/>
    <s v="432"/>
    <s v=""/>
    <s v="5000_100"/>
    <s v="Salaries and Wages Regular, Full Time"/>
    <n v="117435"/>
    <n v="0"/>
    <n v="117435"/>
    <n v="0"/>
    <n v="84686.21"/>
    <n v="32748.79"/>
    <n v="3632.42"/>
    <x v="224"/>
    <x v="63"/>
  </r>
  <r>
    <x v="1"/>
    <s v="-"/>
    <x v="224"/>
    <x v="35"/>
    <s v="19"/>
    <s v="425"/>
    <s v="432"/>
    <s v=""/>
    <n v="5100"/>
    <s v="Overtime"/>
    <n v="13000"/>
    <n v="0"/>
    <n v="13000"/>
    <n v="0"/>
    <n v="10424.91"/>
    <n v="2575.09"/>
    <n v="766.38"/>
    <x v="224"/>
    <x v="63"/>
  </r>
  <r>
    <x v="1"/>
    <s v="-"/>
    <x v="224"/>
    <x v="35"/>
    <s v="19"/>
    <s v="425"/>
    <s v="432"/>
    <s v=""/>
    <s v="5200_110"/>
    <s v="Other Personal Service On-Call"/>
    <n v="7500"/>
    <n v="0"/>
    <n v="7500"/>
    <n v="0"/>
    <n v="5400"/>
    <n v="2100"/>
    <n v="693"/>
    <x v="224"/>
    <x v="63"/>
  </r>
  <r>
    <x v="1"/>
    <s v="-"/>
    <x v="224"/>
    <x v="35"/>
    <s v="19"/>
    <s v="425"/>
    <s v="432"/>
    <s v=""/>
    <s v="5200_115"/>
    <s v="Other Personal Service Other Compensation"/>
    <n v="1500"/>
    <n v="0"/>
    <n v="1500"/>
    <n v="0"/>
    <n v="1136.01"/>
    <n v="363.99"/>
    <n v="0"/>
    <x v="224"/>
    <x v="63"/>
  </r>
  <r>
    <x v="1"/>
    <s v="-"/>
    <x v="224"/>
    <x v="35"/>
    <s v="19"/>
    <s v="425"/>
    <s v="432"/>
    <s v=""/>
    <s v="5200_116"/>
    <s v="Other Personal Service Longevity Pay"/>
    <n v="880"/>
    <n v="0"/>
    <n v="880"/>
    <n v="0"/>
    <n v="880"/>
    <n v="0"/>
    <n v="440"/>
    <x v="224"/>
    <x v="63"/>
  </r>
  <r>
    <x v="1"/>
    <s v="-"/>
    <x v="224"/>
    <x v="35"/>
    <s v="19"/>
    <s v="425"/>
    <s v="432"/>
    <s v=""/>
    <s v="5200_130"/>
    <s v="Other Personal Service Allowance Taxable"/>
    <n v="1000"/>
    <n v="0"/>
    <n v="1000"/>
    <n v="0"/>
    <n v="1371.13"/>
    <n v="-371.13"/>
    <n v="0"/>
    <x v="224"/>
    <x v="63"/>
  </r>
  <r>
    <x v="1"/>
    <s v="-"/>
    <x v="224"/>
    <x v="35"/>
    <s v="19"/>
    <s v="425"/>
    <s v="432"/>
    <s v=""/>
    <s v="5400_100"/>
    <s v="Employee Benefits FICA"/>
    <n v="10811"/>
    <n v="0"/>
    <n v="10811"/>
    <n v="0"/>
    <n v="7747.34"/>
    <n v="3063.66"/>
    <n v="407.41"/>
    <x v="224"/>
    <x v="63"/>
  </r>
  <r>
    <x v="1"/>
    <s v="-"/>
    <x v="224"/>
    <x v="35"/>
    <s v="19"/>
    <s v="425"/>
    <s v="432"/>
    <s v=""/>
    <n v="6208"/>
    <s v="Special Supplies"/>
    <n v="2500"/>
    <n v="0"/>
    <n v="2500"/>
    <n v="527.11"/>
    <n v="1601.27"/>
    <n v="371.62"/>
    <n v="0"/>
    <x v="224"/>
    <x v="63"/>
  </r>
  <r>
    <x v="1"/>
    <s v="-"/>
    <x v="224"/>
    <x v="35"/>
    <s v="19"/>
    <s v="425"/>
    <s v="432"/>
    <s v=""/>
    <n v="6210"/>
    <s v="Small Tools and Equipment"/>
    <n v="1000"/>
    <n v="0"/>
    <n v="1000"/>
    <n v="0"/>
    <n v="0"/>
    <n v="1000"/>
    <n v="0"/>
    <x v="224"/>
    <x v="63"/>
  </r>
  <r>
    <x v="1"/>
    <s v="-"/>
    <x v="224"/>
    <x v="35"/>
    <s v="19"/>
    <s v="425"/>
    <s v="432"/>
    <s v=""/>
    <s v="6212_110"/>
    <s v="Fuel Diesel"/>
    <n v="1000"/>
    <n v="0"/>
    <n v="1000"/>
    <n v="0"/>
    <n v="483.18"/>
    <n v="516.82000000000005"/>
    <n v="0"/>
    <x v="224"/>
    <x v="63"/>
  </r>
  <r>
    <x v="1"/>
    <s v="-"/>
    <x v="224"/>
    <x v="35"/>
    <s v="19"/>
    <s v="425"/>
    <s v="432"/>
    <s v=""/>
    <n v="6214"/>
    <s v="Clothing And Uniforms"/>
    <n v="1250"/>
    <n v="0"/>
    <n v="1250"/>
    <n v="0"/>
    <n v="798.66"/>
    <n v="451.34"/>
    <n v="0"/>
    <x v="224"/>
    <x v="63"/>
  </r>
  <r>
    <x v="1"/>
    <s v="-"/>
    <x v="224"/>
    <x v="35"/>
    <s v="19"/>
    <s v="425"/>
    <s v="432"/>
    <s v=""/>
    <s v="6220_100"/>
    <s v="Chemicals Ferric Chloride"/>
    <n v="15000"/>
    <n v="-9648"/>
    <n v="5352"/>
    <n v="2917.14"/>
    <n v="2434.86"/>
    <n v="0"/>
    <n v="0"/>
    <x v="224"/>
    <x v="63"/>
  </r>
  <r>
    <x v="1"/>
    <s v="-"/>
    <x v="224"/>
    <x v="35"/>
    <s v="19"/>
    <s v="425"/>
    <s v="432"/>
    <s v=""/>
    <s v="6220_105"/>
    <s v="Chemicals Polymer"/>
    <n v="2000"/>
    <n v="0"/>
    <n v="2000"/>
    <n v="0"/>
    <n v="0"/>
    <n v="2000"/>
    <n v="0"/>
    <x v="224"/>
    <x v="63"/>
  </r>
  <r>
    <x v="1"/>
    <s v="-"/>
    <x v="224"/>
    <x v="35"/>
    <s v="19"/>
    <s v="425"/>
    <s v="432"/>
    <s v=""/>
    <s v="6220_110"/>
    <s v="Chemicals Chlorine / Hypochlorite"/>
    <n v="4000"/>
    <n v="0"/>
    <n v="4000"/>
    <n v="3470.9"/>
    <n v="529.1"/>
    <n v="0"/>
    <n v="0"/>
    <x v="224"/>
    <x v="63"/>
  </r>
  <r>
    <x v="1"/>
    <s v="-"/>
    <x v="224"/>
    <x v="35"/>
    <s v="19"/>
    <s v="425"/>
    <s v="432"/>
    <s v=""/>
    <s v="6220_125"/>
    <s v="Chemicals Odor Control Chemicals"/>
    <n v="0"/>
    <n v="0"/>
    <n v="0"/>
    <n v="0"/>
    <n v="0"/>
    <n v="0"/>
    <n v="0"/>
    <x v="224"/>
    <x v="63"/>
  </r>
  <r>
    <x v="1"/>
    <s v="-"/>
    <x v="224"/>
    <x v="35"/>
    <s v="19"/>
    <s v="425"/>
    <s v="432"/>
    <s v=""/>
    <s v="6220_140"/>
    <s v="Chemicals Alum-Sodium Aluminate"/>
    <n v="25000"/>
    <n v="16148"/>
    <n v="41148"/>
    <n v="994.23"/>
    <n v="33653.769999999997"/>
    <n v="6500"/>
    <n v="6979.35"/>
    <x v="224"/>
    <x v="63"/>
  </r>
  <r>
    <x v="1"/>
    <s v="-"/>
    <x v="224"/>
    <x v="35"/>
    <s v="19"/>
    <s v="425"/>
    <s v="432"/>
    <s v=""/>
    <s v="6220_150"/>
    <s v="Chemicals Other"/>
    <n v="3000"/>
    <n v="0"/>
    <n v="3000"/>
    <n v="0"/>
    <n v="3000"/>
    <n v="0"/>
    <n v="0"/>
    <x v="224"/>
    <x v="63"/>
  </r>
  <r>
    <x v="1"/>
    <s v="-"/>
    <x v="224"/>
    <x v="35"/>
    <s v="19"/>
    <s v="425"/>
    <s v="432"/>
    <s v=""/>
    <s v="6300_100"/>
    <s v="Repair &amp; Maintenance Equipment  Parts"/>
    <n v="23000"/>
    <n v="-6500"/>
    <n v="16500"/>
    <n v="2924.48"/>
    <n v="8173.6"/>
    <n v="5401.92"/>
    <n v="738.7"/>
    <x v="224"/>
    <x v="63"/>
  </r>
  <r>
    <x v="1"/>
    <s v="-"/>
    <x v="224"/>
    <x v="35"/>
    <s v="19"/>
    <s v="425"/>
    <s v="432"/>
    <s v=""/>
    <s v="6300_170"/>
    <s v="Repair &amp; Maintenance Buildings"/>
    <n v="3500"/>
    <n v="0"/>
    <n v="3500"/>
    <n v="0"/>
    <n v="376.4"/>
    <n v="3123.6"/>
    <n v="0"/>
    <x v="224"/>
    <x v="63"/>
  </r>
  <r>
    <x v="1"/>
    <s v="-"/>
    <x v="224"/>
    <x v="35"/>
    <s v="19"/>
    <s v="425"/>
    <s v="432"/>
    <s v=""/>
    <s v="6400_100"/>
    <s v="Utilities Electricity"/>
    <n v="75000"/>
    <n v="0"/>
    <n v="75000"/>
    <n v="0"/>
    <n v="60815.07"/>
    <n v="14184.93"/>
    <n v="6005.42"/>
    <x v="224"/>
    <x v="63"/>
  </r>
  <r>
    <x v="1"/>
    <s v="-"/>
    <x v="224"/>
    <x v="35"/>
    <s v="19"/>
    <s v="425"/>
    <s v="432"/>
    <s v=""/>
    <s v="6400_105"/>
    <s v="Utilities Gas"/>
    <n v="8000"/>
    <n v="0"/>
    <n v="8000"/>
    <n v="0"/>
    <n v="6977.98"/>
    <n v="1022.02"/>
    <n v="185.58"/>
    <x v="224"/>
    <x v="63"/>
  </r>
  <r>
    <x v="1"/>
    <s v="-"/>
    <x v="224"/>
    <x v="35"/>
    <s v="19"/>
    <s v="425"/>
    <s v="432"/>
    <s v=""/>
    <n v="6450"/>
    <s v="Grit"/>
    <n v="14000"/>
    <n v="0"/>
    <n v="14000"/>
    <n v="2741.39"/>
    <n v="11258.61"/>
    <n v="0"/>
    <n v="1023.51"/>
    <x v="224"/>
    <x v="63"/>
  </r>
  <r>
    <x v="1"/>
    <s v="-"/>
    <x v="224"/>
    <x v="35"/>
    <s v="19"/>
    <s v="425"/>
    <s v="432"/>
    <s v=""/>
    <s v="6500_118"/>
    <s v="Professional and Consultant Services Contractual Services"/>
    <n v="18000"/>
    <n v="0"/>
    <n v="18000"/>
    <n v="5075"/>
    <n v="2584.84"/>
    <n v="10340.16"/>
    <n v="0"/>
    <x v="224"/>
    <x v="63"/>
  </r>
  <r>
    <x v="1"/>
    <s v="-"/>
    <x v="224"/>
    <x v="35"/>
    <s v="19"/>
    <s v="425"/>
    <s v="432"/>
    <s v=""/>
    <s v="6500_151"/>
    <s v="Professional and Consultant Services Environmental Testing Sv"/>
    <n v="8000"/>
    <n v="0"/>
    <n v="8000"/>
    <n v="2163"/>
    <n v="4837"/>
    <n v="1000"/>
    <n v="539"/>
    <x v="224"/>
    <x v="63"/>
  </r>
  <r>
    <x v="1"/>
    <s v="-"/>
    <x v="224"/>
    <x v="35"/>
    <s v="19"/>
    <s v="425"/>
    <s v="432"/>
    <s v=""/>
    <s v="6700_100"/>
    <s v="Travel &amp; Training Education"/>
    <n v="0"/>
    <n v="0"/>
    <n v="0"/>
    <n v="0"/>
    <n v="0"/>
    <n v="0"/>
    <n v="0"/>
    <x v="224"/>
    <x v="63"/>
  </r>
  <r>
    <x v="1"/>
    <s v="-"/>
    <x v="224"/>
    <x v="35"/>
    <s v="19"/>
    <s v="425"/>
    <s v="432"/>
    <s v=""/>
    <s v="6700_110"/>
    <s v="Travel &amp; Training Travel Expense"/>
    <n v="300"/>
    <n v="0"/>
    <n v="300"/>
    <n v="0"/>
    <n v="0"/>
    <n v="300"/>
    <n v="0"/>
    <x v="224"/>
    <x v="63"/>
  </r>
  <r>
    <x v="1"/>
    <s v="-"/>
    <x v="224"/>
    <x v="35"/>
    <s v="19"/>
    <s v="425"/>
    <s v="432"/>
    <s v=""/>
    <s v="6800_125"/>
    <s v="Fees for Services  Fees &amp; Permits"/>
    <n v="3600"/>
    <n v="0"/>
    <n v="3600"/>
    <n v="0"/>
    <n v="3600"/>
    <n v="0"/>
    <n v="0"/>
    <x v="224"/>
    <x v="63"/>
  </r>
  <r>
    <x v="1"/>
    <s v="-"/>
    <x v="224"/>
    <x v="35"/>
    <s v="19"/>
    <s v="425"/>
    <s v="432"/>
    <s v=""/>
    <n v="9500"/>
    <s v="Capital Outlay"/>
    <n v="47000"/>
    <n v="0"/>
    <n v="47000"/>
    <n v="150"/>
    <n v="21476.16"/>
    <n v="25373.84"/>
    <n v="0"/>
    <x v="224"/>
    <x v="63"/>
  </r>
  <r>
    <x v="1"/>
    <s v="-"/>
    <x v="225"/>
    <x v="35"/>
    <s v="19"/>
    <s v="425"/>
    <s v="433"/>
    <s v=""/>
    <s v="5000_100"/>
    <s v="Salaries and Wages Regular, Full Time"/>
    <n v="61829"/>
    <n v="0"/>
    <n v="61829"/>
    <n v="0"/>
    <n v="72992.639999999999"/>
    <n v="-11163.64"/>
    <n v="8375.58"/>
    <x v="225"/>
    <x v="63"/>
  </r>
  <r>
    <x v="1"/>
    <s v="-"/>
    <x v="225"/>
    <x v="35"/>
    <s v="19"/>
    <s v="425"/>
    <s v="433"/>
    <s v=""/>
    <n v="5100"/>
    <s v="Overtime"/>
    <n v="6000"/>
    <n v="0"/>
    <n v="6000"/>
    <n v="0"/>
    <n v="9663.59"/>
    <n v="-3663.59"/>
    <n v="555.29999999999995"/>
    <x v="225"/>
    <x v="63"/>
  </r>
  <r>
    <x v="1"/>
    <s v="-"/>
    <x v="225"/>
    <x v="35"/>
    <s v="19"/>
    <s v="425"/>
    <s v="433"/>
    <s v=""/>
    <s v="5200_110"/>
    <s v="Other Personal Service On-Call"/>
    <n v="6500"/>
    <n v="0"/>
    <n v="6500"/>
    <n v="0"/>
    <n v="5220"/>
    <n v="1280"/>
    <n v="462"/>
    <x v="225"/>
    <x v="63"/>
  </r>
  <r>
    <x v="1"/>
    <s v="-"/>
    <x v="225"/>
    <x v="35"/>
    <s v="19"/>
    <s v="425"/>
    <s v="433"/>
    <s v=""/>
    <s v="5200_115"/>
    <s v="Other Personal Service Other Compensation"/>
    <n v="300"/>
    <n v="0"/>
    <n v="300"/>
    <n v="0"/>
    <n v="1783.97"/>
    <n v="-1483.97"/>
    <n v="0"/>
    <x v="225"/>
    <x v="63"/>
  </r>
  <r>
    <x v="1"/>
    <s v="-"/>
    <x v="225"/>
    <x v="35"/>
    <s v="19"/>
    <s v="425"/>
    <s v="433"/>
    <s v=""/>
    <s v="5200_116"/>
    <s v="Other Personal Service Longevity Pay"/>
    <n v="1330"/>
    <n v="0"/>
    <n v="1330"/>
    <n v="0"/>
    <n v="1330"/>
    <n v="0"/>
    <n v="0"/>
    <x v="225"/>
    <x v="63"/>
  </r>
  <r>
    <x v="1"/>
    <s v="-"/>
    <x v="225"/>
    <x v="35"/>
    <s v="19"/>
    <s v="425"/>
    <s v="433"/>
    <s v=""/>
    <s v="5200_130"/>
    <s v="Other Personal Service Allowance Taxable"/>
    <n v="0"/>
    <n v="0"/>
    <n v="0"/>
    <n v="0"/>
    <n v="275.33999999999997"/>
    <n v="-275.33999999999997"/>
    <n v="0"/>
    <x v="225"/>
    <x v="63"/>
  </r>
  <r>
    <x v="1"/>
    <s v="-"/>
    <x v="225"/>
    <x v="35"/>
    <s v="19"/>
    <s v="425"/>
    <s v="433"/>
    <s v=""/>
    <s v="5400_100"/>
    <s v="Employee Benefits FICA"/>
    <n v="5811"/>
    <n v="0"/>
    <n v="5811"/>
    <n v="0"/>
    <n v="6726.14"/>
    <n v="-915.14"/>
    <n v="690.66"/>
    <x v="225"/>
    <x v="63"/>
  </r>
  <r>
    <x v="1"/>
    <s v="-"/>
    <x v="225"/>
    <x v="35"/>
    <s v="19"/>
    <s v="425"/>
    <s v="433"/>
    <s v=""/>
    <n v="6210"/>
    <s v="Small Tools and Equipment"/>
    <n v="500"/>
    <n v="0"/>
    <n v="500"/>
    <n v="0"/>
    <n v="0"/>
    <n v="500"/>
    <n v="0"/>
    <x v="225"/>
    <x v="63"/>
  </r>
  <r>
    <x v="1"/>
    <s v="-"/>
    <x v="225"/>
    <x v="35"/>
    <s v="19"/>
    <s v="425"/>
    <s v="433"/>
    <s v=""/>
    <n v="6214"/>
    <s v="Clothing And Uniforms"/>
    <n v="625"/>
    <n v="0"/>
    <n v="625"/>
    <n v="0"/>
    <n v="0"/>
    <n v="625"/>
    <n v="0"/>
    <x v="225"/>
    <x v="63"/>
  </r>
  <r>
    <x v="1"/>
    <s v="-"/>
    <x v="225"/>
    <x v="35"/>
    <s v="19"/>
    <s v="425"/>
    <s v="433"/>
    <s v=""/>
    <s v="6300_100"/>
    <s v="Repair &amp; Maintenance Equipment  Parts"/>
    <n v="16000"/>
    <n v="0"/>
    <n v="16000"/>
    <n v="2035.44"/>
    <n v="8825.01"/>
    <n v="5139.55"/>
    <n v="1205.81"/>
    <x v="225"/>
    <x v="63"/>
  </r>
  <r>
    <x v="1"/>
    <s v="-"/>
    <x v="225"/>
    <x v="35"/>
    <s v="19"/>
    <s v="425"/>
    <s v="433"/>
    <s v=""/>
    <s v="6300_152"/>
    <s v="Repair &amp; Maintenance Sewer Service"/>
    <n v="0"/>
    <n v="0"/>
    <n v="0"/>
    <n v="0"/>
    <n v="0"/>
    <n v="0"/>
    <n v="0"/>
    <x v="225"/>
    <x v="63"/>
  </r>
  <r>
    <x v="1"/>
    <s v="-"/>
    <x v="225"/>
    <x v="35"/>
    <s v="19"/>
    <s v="425"/>
    <s v="433"/>
    <s v=""/>
    <s v="6400_100"/>
    <s v="Utilities Electricity"/>
    <n v="22000"/>
    <n v="0"/>
    <n v="22000"/>
    <n v="0"/>
    <n v="16396.04"/>
    <n v="5603.96"/>
    <n v="3594.03"/>
    <x v="225"/>
    <x v="63"/>
  </r>
  <r>
    <x v="1"/>
    <s v="-"/>
    <x v="225"/>
    <x v="35"/>
    <s v="19"/>
    <s v="425"/>
    <s v="433"/>
    <s v=""/>
    <s v="6700_100"/>
    <s v="Travel &amp; Training Education"/>
    <n v="0"/>
    <n v="0"/>
    <n v="0"/>
    <n v="0"/>
    <n v="0"/>
    <n v="0"/>
    <n v="0"/>
    <x v="225"/>
    <x v="63"/>
  </r>
  <r>
    <x v="1"/>
    <s v="-"/>
    <x v="225"/>
    <x v="35"/>
    <s v="19"/>
    <s v="425"/>
    <s v="433"/>
    <s v=""/>
    <n v="9500"/>
    <s v="Capital Outlay"/>
    <n v="235000"/>
    <n v="0"/>
    <n v="235000"/>
    <n v="3822.08"/>
    <n v="228382.43"/>
    <n v="2795.49"/>
    <n v="0"/>
    <x v="225"/>
    <x v="63"/>
  </r>
  <r>
    <x v="1"/>
    <s v="-"/>
    <x v="225"/>
    <x v="35"/>
    <s v="19"/>
    <s v="425"/>
    <s v="433"/>
    <s v=""/>
    <s v="9500_999"/>
    <s v="Capital Outlay Recognition of Capital Assets"/>
    <n v="0"/>
    <n v="0"/>
    <n v="0"/>
    <n v="0"/>
    <n v="0"/>
    <n v="0"/>
    <n v="0"/>
    <x v="225"/>
    <x v="63"/>
  </r>
  <r>
    <x v="1"/>
    <s v="-"/>
    <x v="226"/>
    <x v="36"/>
    <s v="19"/>
    <s v="700"/>
    <s v="000"/>
    <s v=""/>
    <s v="6500_118"/>
    <s v="Professional and Consultant Services Contractual Services"/>
    <n v="0"/>
    <n v="548184"/>
    <n v="548184"/>
    <n v="339944.3"/>
    <n v="207192.56"/>
    <n v="1047.1400000000001"/>
    <n v="0"/>
    <x v="226"/>
    <x v="64"/>
  </r>
  <r>
    <x v="0"/>
    <s v="-"/>
    <x v="227"/>
    <x v="37"/>
    <s v="43"/>
    <s v="000"/>
    <s v=""/>
    <s v=""/>
    <n v="4952"/>
    <s v="Revenue - Other"/>
    <n v="0"/>
    <n v="0"/>
    <n v="0"/>
    <n v="0"/>
    <n v="1542376.61"/>
    <n v="-1542376.61"/>
    <n v="0"/>
    <x v="227"/>
    <x v="65"/>
  </r>
  <r>
    <x v="1"/>
    <s v="-"/>
    <x v="227"/>
    <x v="37"/>
    <s v="43"/>
    <s v="000"/>
    <s v=""/>
    <s v=""/>
    <s v="5000_100"/>
    <s v="Salaries and Wages Regular, Full Time"/>
    <n v="187424"/>
    <n v="1856"/>
    <n v="189280"/>
    <n v="0"/>
    <n v="128290.38"/>
    <n v="60989.62"/>
    <n v="0"/>
    <x v="227"/>
    <x v="65"/>
  </r>
  <r>
    <x v="1"/>
    <s v="-"/>
    <x v="227"/>
    <x v="37"/>
    <s v="43"/>
    <s v="000"/>
    <s v=""/>
    <s v=""/>
    <n v="5100"/>
    <s v="Overtime"/>
    <n v="0"/>
    <n v="0"/>
    <n v="0"/>
    <n v="0"/>
    <n v="509.45"/>
    <n v="-509.45"/>
    <n v="0"/>
    <x v="227"/>
    <x v="65"/>
  </r>
  <r>
    <x v="1"/>
    <s v="-"/>
    <x v="227"/>
    <x v="37"/>
    <s v="43"/>
    <s v="000"/>
    <s v=""/>
    <s v=""/>
    <s v="5200_115"/>
    <s v="Other Personal Service Other Compensation"/>
    <n v="0"/>
    <n v="0"/>
    <n v="0"/>
    <n v="0"/>
    <n v="115434.48"/>
    <n v="-115434.48"/>
    <n v="0"/>
    <x v="227"/>
    <x v="65"/>
  </r>
  <r>
    <x v="1"/>
    <s v="-"/>
    <x v="227"/>
    <x v="37"/>
    <s v="43"/>
    <s v="000"/>
    <s v=""/>
    <s v=""/>
    <s v="5200_130"/>
    <s v="Other Personal Service Allowance Taxable"/>
    <n v="0"/>
    <n v="0"/>
    <n v="0"/>
    <n v="0"/>
    <n v="730.74"/>
    <n v="-730.74"/>
    <n v="0"/>
    <x v="227"/>
    <x v="65"/>
  </r>
  <r>
    <x v="1"/>
    <s v="-"/>
    <x v="227"/>
    <x v="37"/>
    <s v="43"/>
    <s v="000"/>
    <s v=""/>
    <s v=""/>
    <s v="5400_100"/>
    <s v="Employee Benefits FICA"/>
    <n v="14480"/>
    <n v="143"/>
    <n v="14623"/>
    <n v="0"/>
    <n v="18435.080000000002"/>
    <n v="-3812.08"/>
    <n v="0"/>
    <x v="227"/>
    <x v="65"/>
  </r>
  <r>
    <x v="1"/>
    <s v="-"/>
    <x v="227"/>
    <x v="37"/>
    <s v="43"/>
    <s v="000"/>
    <s v=""/>
    <s v=""/>
    <s v="5400_115"/>
    <s v="Employee Benefits Retirement B"/>
    <n v="6587"/>
    <n v="0"/>
    <n v="6587"/>
    <n v="0"/>
    <n v="63284.13"/>
    <n v="-56697.13"/>
    <n v="0"/>
    <x v="227"/>
    <x v="65"/>
  </r>
  <r>
    <x v="1"/>
    <s v="-"/>
    <x v="227"/>
    <x v="37"/>
    <s v="43"/>
    <s v="000"/>
    <s v=""/>
    <s v=""/>
    <s v="5400_125"/>
    <s v="Employee Benefits Health Insurance"/>
    <n v="21325"/>
    <n v="0"/>
    <n v="21325"/>
    <n v="0"/>
    <n v="183706.67"/>
    <n v="-162381.67000000001"/>
    <n v="0"/>
    <x v="227"/>
    <x v="65"/>
  </r>
  <r>
    <x v="1"/>
    <s v="-"/>
    <x v="227"/>
    <x v="37"/>
    <s v="43"/>
    <s v="000"/>
    <s v=""/>
    <s v=""/>
    <s v="5400_130"/>
    <s v="Employee Benefits Dental Insurance"/>
    <n v="1900"/>
    <n v="0"/>
    <n v="1900"/>
    <n v="0"/>
    <n v="17726.349999999999"/>
    <n v="-15826.35"/>
    <n v="0"/>
    <x v="227"/>
    <x v="65"/>
  </r>
  <r>
    <x v="1"/>
    <s v="-"/>
    <x v="227"/>
    <x v="37"/>
    <s v="43"/>
    <s v="000"/>
    <s v=""/>
    <s v=""/>
    <s v="5400_135"/>
    <s v="Employee Benefits Life Insurance"/>
    <n v="328"/>
    <n v="0"/>
    <n v="328"/>
    <n v="0"/>
    <n v="1754.8"/>
    <n v="-1426.8"/>
    <n v="0"/>
    <x v="227"/>
    <x v="65"/>
  </r>
  <r>
    <x v="1"/>
    <s v="-"/>
    <x v="227"/>
    <x v="37"/>
    <s v="43"/>
    <s v="000"/>
    <s v=""/>
    <s v=""/>
    <s v="5400_145"/>
    <s v="Employee Benefits Employee Parking"/>
    <n v="0"/>
    <n v="0"/>
    <n v="0"/>
    <n v="0"/>
    <n v="0"/>
    <n v="0"/>
    <n v="0"/>
    <x v="227"/>
    <x v="65"/>
  </r>
  <r>
    <x v="1"/>
    <s v="-"/>
    <x v="227"/>
    <x v="37"/>
    <s v="43"/>
    <s v="000"/>
    <s v=""/>
    <s v=""/>
    <n v="6000"/>
    <s v="Office Supplies"/>
    <n v="0"/>
    <n v="0"/>
    <n v="0"/>
    <n v="0"/>
    <n v="38144.68"/>
    <n v="-38144.68"/>
    <n v="0"/>
    <x v="227"/>
    <x v="65"/>
  </r>
  <r>
    <x v="1"/>
    <s v="-"/>
    <x v="227"/>
    <x v="37"/>
    <s v="43"/>
    <s v="000"/>
    <s v=""/>
    <s v=""/>
    <n v="6005"/>
    <s v="Postage"/>
    <n v="0"/>
    <n v="0"/>
    <n v="0"/>
    <n v="0"/>
    <n v="4628.38"/>
    <n v="-4628.38"/>
    <n v="0"/>
    <x v="227"/>
    <x v="65"/>
  </r>
  <r>
    <x v="1"/>
    <s v="-"/>
    <x v="227"/>
    <x v="37"/>
    <s v="43"/>
    <s v="000"/>
    <s v=""/>
    <s v=""/>
    <n v="6202"/>
    <s v="Printing/Copying/Paper Mgt"/>
    <n v="0"/>
    <n v="0"/>
    <n v="0"/>
    <n v="0"/>
    <n v="481.6"/>
    <n v="-481.6"/>
    <n v="0"/>
    <x v="227"/>
    <x v="65"/>
  </r>
  <r>
    <x v="1"/>
    <s v="-"/>
    <x v="227"/>
    <x v="37"/>
    <s v="43"/>
    <s v="000"/>
    <s v=""/>
    <s v=""/>
    <s v="6500_112"/>
    <s v="Professional and Consultant Services Audits"/>
    <n v="0"/>
    <n v="0"/>
    <n v="0"/>
    <n v="0"/>
    <n v="25000"/>
    <n v="-25000"/>
    <n v="0"/>
    <x v="227"/>
    <x v="65"/>
  </r>
  <r>
    <x v="1"/>
    <s v="-"/>
    <x v="227"/>
    <x v="37"/>
    <s v="43"/>
    <s v="000"/>
    <s v=""/>
    <s v=""/>
    <n v="7000"/>
    <s v="Bad Debt Expense"/>
    <n v="0"/>
    <n v="0"/>
    <n v="0"/>
    <n v="0"/>
    <n v="0"/>
    <n v="0"/>
    <n v="0"/>
    <x v="227"/>
    <x v="65"/>
  </r>
  <r>
    <x v="1"/>
    <s v="-"/>
    <x v="227"/>
    <x v="37"/>
    <s v="43"/>
    <s v="000"/>
    <s v=""/>
    <s v=""/>
    <s v="7200_115"/>
    <s v="Capital Leases Equipment"/>
    <n v="0"/>
    <n v="0"/>
    <n v="0"/>
    <n v="0"/>
    <n v="1129.32"/>
    <n v="-1129.32"/>
    <n v="0"/>
    <x v="227"/>
    <x v="65"/>
  </r>
  <r>
    <x v="1"/>
    <s v="-"/>
    <x v="227"/>
    <x v="37"/>
    <s v="43"/>
    <s v="000"/>
    <s v=""/>
    <s v=""/>
    <n v="8015"/>
    <s v="Indirect Fees"/>
    <n v="0"/>
    <n v="0"/>
    <n v="0"/>
    <n v="0"/>
    <n v="8913.44"/>
    <n v="-8913.44"/>
    <n v="0"/>
    <x v="227"/>
    <x v="65"/>
  </r>
  <r>
    <x v="1"/>
    <s v="-"/>
    <x v="228"/>
    <x v="37"/>
    <s v="43"/>
    <s v="460"/>
    <s v=""/>
    <s v=""/>
    <s v="5000_100"/>
    <s v="Salaries and Wages Regular, Full Time"/>
    <n v="284273"/>
    <n v="2815"/>
    <n v="287088"/>
    <n v="0"/>
    <n v="132813.41"/>
    <n v="154274.59"/>
    <n v="0"/>
    <x v="228"/>
    <x v="65"/>
  </r>
  <r>
    <x v="1"/>
    <s v="-"/>
    <x v="228"/>
    <x v="37"/>
    <s v="43"/>
    <s v="460"/>
    <s v=""/>
    <s v=""/>
    <s v="5000_115"/>
    <s v="Salaries and Wages Seasonal/Temporary"/>
    <n v="0"/>
    <n v="0"/>
    <n v="0"/>
    <n v="0"/>
    <n v="40391.96"/>
    <n v="-40391.96"/>
    <n v="0"/>
    <x v="228"/>
    <x v="65"/>
  </r>
  <r>
    <x v="1"/>
    <s v="-"/>
    <x v="228"/>
    <x v="37"/>
    <s v="43"/>
    <s v="460"/>
    <s v=""/>
    <s v=""/>
    <n v="5100"/>
    <s v="Overtime"/>
    <n v="0"/>
    <n v="0"/>
    <n v="0"/>
    <n v="0"/>
    <n v="9002.7199999999993"/>
    <n v="-9002.7199999999993"/>
    <n v="0"/>
    <x v="228"/>
    <x v="65"/>
  </r>
  <r>
    <x v="1"/>
    <s v="-"/>
    <x v="228"/>
    <x v="37"/>
    <s v="43"/>
    <s v="460"/>
    <s v=""/>
    <s v=""/>
    <s v="5200_115"/>
    <s v="Other Personal Service Other Compensation"/>
    <n v="0"/>
    <n v="0"/>
    <n v="0"/>
    <n v="0"/>
    <n v="3238.49"/>
    <n v="-3238.49"/>
    <n v="0"/>
    <x v="228"/>
    <x v="65"/>
  </r>
  <r>
    <x v="1"/>
    <s v="-"/>
    <x v="228"/>
    <x v="37"/>
    <s v="43"/>
    <s v="460"/>
    <s v=""/>
    <s v=""/>
    <s v="5400_100"/>
    <s v="Employee Benefits FICA"/>
    <n v="21963"/>
    <n v="217"/>
    <n v="22180"/>
    <n v="0"/>
    <n v="13730.5"/>
    <n v="8449.5"/>
    <n v="0"/>
    <x v="228"/>
    <x v="65"/>
  </r>
  <r>
    <x v="1"/>
    <s v="-"/>
    <x v="228"/>
    <x v="37"/>
    <s v="43"/>
    <s v="460"/>
    <s v=""/>
    <s v=""/>
    <s v="5400_115"/>
    <s v="Employee Benefits Retirement B"/>
    <n v="22454"/>
    <n v="0"/>
    <n v="22454"/>
    <n v="0"/>
    <n v="0"/>
    <n v="22454"/>
    <n v="0"/>
    <x v="228"/>
    <x v="65"/>
  </r>
  <r>
    <x v="1"/>
    <s v="-"/>
    <x v="228"/>
    <x v="37"/>
    <s v="43"/>
    <s v="460"/>
    <s v=""/>
    <s v=""/>
    <s v="5400_125"/>
    <s v="Employee Benefits Health Insurance"/>
    <n v="76476"/>
    <n v="0"/>
    <n v="76476"/>
    <n v="0"/>
    <n v="0"/>
    <n v="76476"/>
    <n v="0"/>
    <x v="228"/>
    <x v="65"/>
  </r>
  <r>
    <x v="1"/>
    <s v="-"/>
    <x v="228"/>
    <x v="37"/>
    <s v="43"/>
    <s v="460"/>
    <s v=""/>
    <s v=""/>
    <s v="5400_130"/>
    <s v="Employee Benefits Dental Insurance"/>
    <n v="4172"/>
    <n v="0"/>
    <n v="4172"/>
    <n v="0"/>
    <n v="0"/>
    <n v="4172"/>
    <n v="0"/>
    <x v="228"/>
    <x v="65"/>
  </r>
  <r>
    <x v="1"/>
    <s v="-"/>
    <x v="228"/>
    <x v="37"/>
    <s v="43"/>
    <s v="460"/>
    <s v=""/>
    <s v=""/>
    <s v="5400_135"/>
    <s v="Employee Benefits Life Insurance"/>
    <n v="546"/>
    <n v="0"/>
    <n v="546"/>
    <n v="0"/>
    <n v="0"/>
    <n v="546"/>
    <n v="0"/>
    <x v="228"/>
    <x v="65"/>
  </r>
  <r>
    <x v="1"/>
    <s v="-"/>
    <x v="229"/>
    <x v="37"/>
    <s v="43"/>
    <s v="461"/>
    <s v=""/>
    <s v=""/>
    <s v="5000_100"/>
    <s v="Salaries and Wages Regular, Full Time"/>
    <n v="539482"/>
    <n v="5341"/>
    <n v="544823"/>
    <n v="0"/>
    <n v="238887.14"/>
    <n v="305935.86"/>
    <n v="0"/>
    <x v="229"/>
    <x v="65"/>
  </r>
  <r>
    <x v="1"/>
    <s v="-"/>
    <x v="229"/>
    <x v="37"/>
    <s v="43"/>
    <s v="461"/>
    <s v=""/>
    <s v=""/>
    <n v="5100"/>
    <s v="Overtime"/>
    <n v="0"/>
    <n v="0"/>
    <n v="0"/>
    <n v="0"/>
    <n v="25055.200000000001"/>
    <n v="-25055.200000000001"/>
    <n v="0"/>
    <x v="229"/>
    <x v="65"/>
  </r>
  <r>
    <x v="1"/>
    <s v="-"/>
    <x v="229"/>
    <x v="37"/>
    <s v="43"/>
    <s v="461"/>
    <s v=""/>
    <s v=""/>
    <s v="5200_100"/>
    <s v="Other Personal Service Commissioned Wages"/>
    <n v="0"/>
    <n v="0"/>
    <n v="0"/>
    <n v="0"/>
    <n v="0"/>
    <n v="0"/>
    <n v="0"/>
    <x v="229"/>
    <x v="65"/>
  </r>
  <r>
    <x v="1"/>
    <s v="-"/>
    <x v="229"/>
    <x v="37"/>
    <s v="43"/>
    <s v="461"/>
    <s v=""/>
    <s v=""/>
    <s v="5200_110"/>
    <s v="Other Personal Service On-Call"/>
    <n v="0"/>
    <n v="0"/>
    <n v="0"/>
    <n v="0"/>
    <n v="4380"/>
    <n v="-4380"/>
    <n v="0"/>
    <x v="229"/>
    <x v="65"/>
  </r>
  <r>
    <x v="1"/>
    <s v="-"/>
    <x v="229"/>
    <x v="37"/>
    <s v="43"/>
    <s v="461"/>
    <s v=""/>
    <s v=""/>
    <s v="5200_115"/>
    <s v="Other Personal Service Other Compensation"/>
    <n v="0"/>
    <n v="0"/>
    <n v="0"/>
    <n v="0"/>
    <n v="113457.22"/>
    <n v="-113457.22"/>
    <n v="0"/>
    <x v="229"/>
    <x v="65"/>
  </r>
  <r>
    <x v="1"/>
    <s v="-"/>
    <x v="229"/>
    <x v="37"/>
    <s v="43"/>
    <s v="461"/>
    <s v=""/>
    <s v=""/>
    <s v="5400_100"/>
    <s v="Employee Benefits FICA"/>
    <n v="41679"/>
    <n v="413"/>
    <n v="42092"/>
    <n v="0"/>
    <n v="27515.279999999999"/>
    <n v="14576.72"/>
    <n v="0"/>
    <x v="229"/>
    <x v="65"/>
  </r>
  <r>
    <x v="1"/>
    <s v="-"/>
    <x v="229"/>
    <x v="37"/>
    <s v="43"/>
    <s v="461"/>
    <s v=""/>
    <s v=""/>
    <s v="5400_115"/>
    <s v="Employee Benefits Retirement B"/>
    <n v="26784"/>
    <n v="0"/>
    <n v="26784"/>
    <n v="0"/>
    <n v="0"/>
    <n v="26784"/>
    <n v="0"/>
    <x v="229"/>
    <x v="65"/>
  </r>
  <r>
    <x v="1"/>
    <s v="-"/>
    <x v="229"/>
    <x v="37"/>
    <s v="43"/>
    <s v="461"/>
    <s v=""/>
    <s v=""/>
    <s v="5400_125"/>
    <s v="Employee Benefits Health Insurance"/>
    <n v="84565"/>
    <n v="0"/>
    <n v="84565"/>
    <n v="0"/>
    <n v="0"/>
    <n v="84565"/>
    <n v="0"/>
    <x v="229"/>
    <x v="65"/>
  </r>
  <r>
    <x v="1"/>
    <s v="-"/>
    <x v="229"/>
    <x v="37"/>
    <s v="43"/>
    <s v="461"/>
    <s v=""/>
    <s v=""/>
    <s v="5400_130"/>
    <s v="Employee Benefits Dental Insurance"/>
    <n v="5172"/>
    <n v="0"/>
    <n v="5172"/>
    <n v="0"/>
    <n v="0"/>
    <n v="5172"/>
    <n v="0"/>
    <x v="229"/>
    <x v="65"/>
  </r>
  <r>
    <x v="1"/>
    <s v="-"/>
    <x v="229"/>
    <x v="37"/>
    <s v="43"/>
    <s v="461"/>
    <s v=""/>
    <s v=""/>
    <s v="5400_135"/>
    <s v="Employee Benefits Life Insurance"/>
    <n v="765"/>
    <n v="0"/>
    <n v="765"/>
    <n v="0"/>
    <n v="0"/>
    <n v="765"/>
    <n v="0"/>
    <x v="229"/>
    <x v="65"/>
  </r>
  <r>
    <x v="1"/>
    <s v="-"/>
    <x v="230"/>
    <x v="37"/>
    <s v="43"/>
    <s v="463"/>
    <s v=""/>
    <s v=""/>
    <s v="5000_100"/>
    <s v="Salaries and Wages Regular, Full Time"/>
    <n v="70166"/>
    <n v="695"/>
    <n v="70861"/>
    <n v="0"/>
    <n v="62206.94"/>
    <n v="8654.06"/>
    <n v="0"/>
    <x v="230"/>
    <x v="65"/>
  </r>
  <r>
    <x v="1"/>
    <s v="-"/>
    <x v="230"/>
    <x v="37"/>
    <s v="43"/>
    <s v="463"/>
    <s v=""/>
    <s v=""/>
    <s v="5200_100"/>
    <s v="Other Personal Service Commissioned Wages"/>
    <n v="0"/>
    <n v="0"/>
    <n v="0"/>
    <n v="0"/>
    <n v="6198.2"/>
    <n v="-6198.2"/>
    <n v="0"/>
    <x v="230"/>
    <x v="65"/>
  </r>
  <r>
    <x v="1"/>
    <s v="-"/>
    <x v="230"/>
    <x v="37"/>
    <s v="43"/>
    <s v="463"/>
    <s v=""/>
    <s v=""/>
    <s v="5200_115"/>
    <s v="Other Personal Service Other Compensation"/>
    <n v="0"/>
    <n v="0"/>
    <n v="0"/>
    <n v="0"/>
    <n v="59744.76"/>
    <n v="-59744.76"/>
    <n v="0"/>
    <x v="230"/>
    <x v="65"/>
  </r>
  <r>
    <x v="1"/>
    <s v="-"/>
    <x v="230"/>
    <x v="37"/>
    <s v="43"/>
    <s v="463"/>
    <s v=""/>
    <s v=""/>
    <s v="5400_100"/>
    <s v="Employee Benefits FICA"/>
    <n v="5421"/>
    <n v="54"/>
    <n v="5475"/>
    <n v="0"/>
    <n v="9612.81"/>
    <n v="-4137.8100000000004"/>
    <n v="0"/>
    <x v="230"/>
    <x v="65"/>
  </r>
  <r>
    <x v="1"/>
    <s v="-"/>
    <x v="230"/>
    <x v="37"/>
    <s v="43"/>
    <s v="463"/>
    <s v=""/>
    <s v=""/>
    <s v="5400_115"/>
    <s v="Employee Benefits Retirement B"/>
    <n v="8350"/>
    <n v="0"/>
    <n v="8350"/>
    <n v="0"/>
    <n v="0"/>
    <n v="8350"/>
    <n v="0"/>
    <x v="230"/>
    <x v="65"/>
  </r>
  <r>
    <x v="1"/>
    <s v="-"/>
    <x v="230"/>
    <x v="37"/>
    <s v="43"/>
    <s v="463"/>
    <s v=""/>
    <s v=""/>
    <s v="5400_125"/>
    <s v="Employee Benefits Health Insurance"/>
    <n v="20590"/>
    <n v="0"/>
    <n v="20590"/>
    <n v="0"/>
    <n v="0"/>
    <n v="20590"/>
    <n v="0"/>
    <x v="230"/>
    <x v="65"/>
  </r>
  <r>
    <x v="1"/>
    <s v="-"/>
    <x v="230"/>
    <x v="37"/>
    <s v="43"/>
    <s v="463"/>
    <s v=""/>
    <s v=""/>
    <s v="5400_130"/>
    <s v="Employee Benefits Dental Insurance"/>
    <n v="1058"/>
    <n v="0"/>
    <n v="1058"/>
    <n v="0"/>
    <n v="0"/>
    <n v="1058"/>
    <n v="0"/>
    <x v="230"/>
    <x v="65"/>
  </r>
  <r>
    <x v="1"/>
    <s v="-"/>
    <x v="230"/>
    <x v="37"/>
    <s v="43"/>
    <s v="463"/>
    <s v=""/>
    <s v=""/>
    <s v="5400_135"/>
    <s v="Employee Benefits Life Insurance"/>
    <n v="110"/>
    <n v="0"/>
    <n v="110"/>
    <n v="0"/>
    <n v="0"/>
    <n v="110"/>
    <n v="0"/>
    <x v="230"/>
    <x v="65"/>
  </r>
  <r>
    <x v="1"/>
    <s v="-"/>
    <x v="231"/>
    <x v="37"/>
    <s v="43"/>
    <s v="464"/>
    <s v=""/>
    <s v=""/>
    <s v="5000_100"/>
    <s v="Salaries and Wages Regular, Full Time"/>
    <n v="239734"/>
    <n v="2374"/>
    <n v="242108"/>
    <n v="0"/>
    <n v="266858.75"/>
    <n v="-24750.75"/>
    <n v="0"/>
    <x v="231"/>
    <x v="65"/>
  </r>
  <r>
    <x v="1"/>
    <s v="-"/>
    <x v="231"/>
    <x v="37"/>
    <s v="43"/>
    <s v="464"/>
    <s v=""/>
    <s v=""/>
    <s v="5000_115"/>
    <s v="Salaries and Wages Seasonal/Temporary"/>
    <n v="0"/>
    <n v="0"/>
    <n v="0"/>
    <n v="0"/>
    <n v="2168.46"/>
    <n v="-2168.46"/>
    <n v="0"/>
    <x v="231"/>
    <x v="65"/>
  </r>
  <r>
    <x v="1"/>
    <s v="-"/>
    <x v="231"/>
    <x v="37"/>
    <s v="43"/>
    <s v="464"/>
    <s v=""/>
    <s v=""/>
    <n v="5100"/>
    <s v="Overtime"/>
    <n v="0"/>
    <n v="0"/>
    <n v="0"/>
    <n v="0"/>
    <n v="8852.18"/>
    <n v="-8852.18"/>
    <n v="0"/>
    <x v="231"/>
    <x v="65"/>
  </r>
  <r>
    <x v="1"/>
    <s v="-"/>
    <x v="231"/>
    <x v="37"/>
    <s v="43"/>
    <s v="464"/>
    <s v=""/>
    <s v=""/>
    <s v="5200_115"/>
    <s v="Other Personal Service Other Compensation"/>
    <n v="0"/>
    <n v="0"/>
    <n v="0"/>
    <n v="0"/>
    <n v="100947.66"/>
    <n v="-100947.66"/>
    <n v="0"/>
    <x v="231"/>
    <x v="65"/>
  </r>
  <r>
    <x v="1"/>
    <s v="-"/>
    <x v="231"/>
    <x v="37"/>
    <s v="43"/>
    <s v="464"/>
    <s v=""/>
    <s v=""/>
    <s v="5400_100"/>
    <s v="Employee Benefits FICA"/>
    <n v="18522"/>
    <n v="183"/>
    <n v="18705"/>
    <n v="0"/>
    <n v="28064.54"/>
    <n v="-9359.5400000000009"/>
    <n v="0"/>
    <x v="231"/>
    <x v="65"/>
  </r>
  <r>
    <x v="1"/>
    <s v="-"/>
    <x v="231"/>
    <x v="37"/>
    <s v="43"/>
    <s v="464"/>
    <s v=""/>
    <s v=""/>
    <s v="5400_115"/>
    <s v="Employee Benefits Retirement B"/>
    <n v="21475"/>
    <n v="0"/>
    <n v="21475"/>
    <n v="0"/>
    <n v="0"/>
    <n v="21475"/>
    <n v="0"/>
    <x v="231"/>
    <x v="65"/>
  </r>
  <r>
    <x v="1"/>
    <s v="-"/>
    <x v="231"/>
    <x v="37"/>
    <s v="43"/>
    <s v="464"/>
    <s v=""/>
    <s v=""/>
    <s v="5400_125"/>
    <s v="Employee Benefits Health Insurance"/>
    <n v="82359"/>
    <n v="0"/>
    <n v="82359"/>
    <n v="0"/>
    <n v="0"/>
    <n v="82359"/>
    <n v="0"/>
    <x v="231"/>
    <x v="65"/>
  </r>
  <r>
    <x v="1"/>
    <s v="-"/>
    <x v="231"/>
    <x v="37"/>
    <s v="43"/>
    <s v="464"/>
    <s v=""/>
    <s v=""/>
    <s v="5400_130"/>
    <s v="Employee Benefits Dental Insurance"/>
    <n v="4229"/>
    <n v="0"/>
    <n v="4229"/>
    <n v="0"/>
    <n v="0"/>
    <n v="4229"/>
    <n v="0"/>
    <x v="231"/>
    <x v="65"/>
  </r>
  <r>
    <x v="1"/>
    <s v="-"/>
    <x v="231"/>
    <x v="37"/>
    <s v="43"/>
    <s v="464"/>
    <s v=""/>
    <s v=""/>
    <s v="5400_135"/>
    <s v="Employee Benefits Life Insurance"/>
    <n v="437"/>
    <n v="0"/>
    <n v="437"/>
    <n v="0"/>
    <n v="0"/>
    <n v="437"/>
    <n v="0"/>
    <x v="231"/>
    <x v="65"/>
  </r>
  <r>
    <x v="1"/>
    <s v="-"/>
    <x v="232"/>
    <x v="37"/>
    <s v="43"/>
    <s v="465"/>
    <s v=""/>
    <s v=""/>
    <s v="5000_100"/>
    <s v="Salaries and Wages Regular, Full Time"/>
    <n v="416042"/>
    <n v="4119"/>
    <n v="420161"/>
    <n v="0"/>
    <n v="246032.7"/>
    <n v="174128.3"/>
    <n v="0"/>
    <x v="232"/>
    <x v="65"/>
  </r>
  <r>
    <x v="1"/>
    <s v="-"/>
    <x v="232"/>
    <x v="37"/>
    <s v="43"/>
    <s v="465"/>
    <s v=""/>
    <s v=""/>
    <s v="5000_115"/>
    <s v="Salaries and Wages Seasonal/Temporary"/>
    <n v="0"/>
    <n v="0"/>
    <n v="0"/>
    <n v="0"/>
    <n v="0"/>
    <n v="0"/>
    <n v="0"/>
    <x v="232"/>
    <x v="65"/>
  </r>
  <r>
    <x v="1"/>
    <s v="-"/>
    <x v="232"/>
    <x v="37"/>
    <s v="43"/>
    <s v="465"/>
    <s v=""/>
    <s v=""/>
    <n v="5100"/>
    <s v="Overtime"/>
    <n v="0"/>
    <n v="0"/>
    <n v="0"/>
    <n v="0"/>
    <n v="15891.69"/>
    <n v="-15891.69"/>
    <n v="0"/>
    <x v="232"/>
    <x v="65"/>
  </r>
  <r>
    <x v="1"/>
    <s v="-"/>
    <x v="232"/>
    <x v="37"/>
    <s v="43"/>
    <s v="465"/>
    <s v=""/>
    <s v=""/>
    <s v="5200_110"/>
    <s v="Other Personal Service On-Call"/>
    <n v="0"/>
    <n v="0"/>
    <n v="0"/>
    <n v="0"/>
    <n v="1470"/>
    <n v="-1470"/>
    <n v="0"/>
    <x v="232"/>
    <x v="65"/>
  </r>
  <r>
    <x v="1"/>
    <s v="-"/>
    <x v="232"/>
    <x v="37"/>
    <s v="43"/>
    <s v="465"/>
    <s v=""/>
    <s v=""/>
    <s v="5200_115"/>
    <s v="Other Personal Service Other Compensation"/>
    <n v="0"/>
    <n v="0"/>
    <n v="0"/>
    <n v="0"/>
    <n v="1160"/>
    <n v="-1160"/>
    <n v="0"/>
    <x v="232"/>
    <x v="65"/>
  </r>
  <r>
    <x v="1"/>
    <s v="-"/>
    <x v="232"/>
    <x v="37"/>
    <s v="43"/>
    <s v="465"/>
    <s v=""/>
    <s v=""/>
    <s v="5200_130"/>
    <s v="Other Personal Service Allowance Taxable"/>
    <n v="0"/>
    <n v="0"/>
    <n v="0"/>
    <n v="0"/>
    <n v="730.74"/>
    <n v="-730.74"/>
    <n v="0"/>
    <x v="232"/>
    <x v="65"/>
  </r>
  <r>
    <x v="1"/>
    <s v="-"/>
    <x v="232"/>
    <x v="37"/>
    <s v="43"/>
    <s v="465"/>
    <s v=""/>
    <s v=""/>
    <s v="5400_100"/>
    <s v="Employee Benefits FICA"/>
    <n v="32143"/>
    <n v="318"/>
    <n v="32461"/>
    <n v="0"/>
    <n v="19532.71"/>
    <n v="12928.29"/>
    <n v="0"/>
    <x v="232"/>
    <x v="65"/>
  </r>
  <r>
    <x v="1"/>
    <s v="-"/>
    <x v="232"/>
    <x v="37"/>
    <s v="43"/>
    <s v="465"/>
    <s v=""/>
    <s v=""/>
    <s v="5400_115"/>
    <s v="Employee Benefits Retirement B"/>
    <n v="16373"/>
    <n v="0"/>
    <n v="16373"/>
    <n v="0"/>
    <n v="0"/>
    <n v="16373"/>
    <n v="0"/>
    <x v="232"/>
    <x v="65"/>
  </r>
  <r>
    <x v="1"/>
    <s v="-"/>
    <x v="232"/>
    <x v="37"/>
    <s v="43"/>
    <s v="465"/>
    <s v=""/>
    <s v=""/>
    <s v="5400_125"/>
    <s v="Employee Benefits Health Insurance"/>
    <n v="58828"/>
    <n v="0"/>
    <n v="58828"/>
    <n v="0"/>
    <n v="0"/>
    <n v="58828"/>
    <n v="0"/>
    <x v="232"/>
    <x v="65"/>
  </r>
  <r>
    <x v="1"/>
    <s v="-"/>
    <x v="232"/>
    <x v="37"/>
    <s v="43"/>
    <s v="465"/>
    <s v=""/>
    <s v=""/>
    <s v="5400_130"/>
    <s v="Employee Benefits Dental Insurance"/>
    <n v="5258"/>
    <n v="0"/>
    <n v="5258"/>
    <n v="0"/>
    <n v="0"/>
    <n v="5258"/>
    <n v="0"/>
    <x v="232"/>
    <x v="65"/>
  </r>
  <r>
    <x v="1"/>
    <s v="-"/>
    <x v="232"/>
    <x v="37"/>
    <s v="43"/>
    <s v="465"/>
    <s v=""/>
    <s v=""/>
    <s v="5400_135"/>
    <s v="Employee Benefits Life Insurance"/>
    <n v="983"/>
    <n v="0"/>
    <n v="983"/>
    <n v="0"/>
    <n v="0"/>
    <n v="983"/>
    <n v="0"/>
    <x v="232"/>
    <x v="65"/>
  </r>
  <r>
    <x v="1"/>
    <s v="-"/>
    <x v="233"/>
    <x v="37"/>
    <s v="43"/>
    <s v="467"/>
    <s v=""/>
    <s v=""/>
    <s v="5000_100"/>
    <s v="Salaries and Wages Regular, Full Time"/>
    <n v="82251"/>
    <n v="814"/>
    <n v="83065"/>
    <n v="0"/>
    <n v="59631.67"/>
    <n v="23433.33"/>
    <n v="0"/>
    <x v="233"/>
    <x v="65"/>
  </r>
  <r>
    <x v="1"/>
    <s v="-"/>
    <x v="233"/>
    <x v="37"/>
    <s v="43"/>
    <s v="467"/>
    <s v=""/>
    <s v=""/>
    <s v="5000_115"/>
    <s v="Salaries and Wages Seasonal/Temporary"/>
    <n v="0"/>
    <n v="0"/>
    <n v="0"/>
    <n v="0"/>
    <n v="204.75"/>
    <n v="-204.75"/>
    <n v="0"/>
    <x v="233"/>
    <x v="65"/>
  </r>
  <r>
    <x v="1"/>
    <s v="-"/>
    <x v="233"/>
    <x v="37"/>
    <s v="43"/>
    <s v="467"/>
    <s v=""/>
    <s v=""/>
    <s v="5200_115"/>
    <s v="Other Personal Service Other Compensation"/>
    <n v="0"/>
    <n v="0"/>
    <n v="0"/>
    <n v="0"/>
    <n v="99636.13"/>
    <n v="-99636.13"/>
    <n v="0"/>
    <x v="233"/>
    <x v="65"/>
  </r>
  <r>
    <x v="1"/>
    <s v="-"/>
    <x v="233"/>
    <x v="37"/>
    <s v="43"/>
    <s v="467"/>
    <s v=""/>
    <s v=""/>
    <s v="5200_130"/>
    <s v="Other Personal Service Allowance Taxable"/>
    <n v="0"/>
    <n v="0"/>
    <n v="0"/>
    <n v="0"/>
    <n v="538.44000000000005"/>
    <n v="-538.44000000000005"/>
    <n v="0"/>
    <x v="233"/>
    <x v="65"/>
  </r>
  <r>
    <x v="1"/>
    <s v="-"/>
    <x v="233"/>
    <x v="37"/>
    <s v="43"/>
    <s v="467"/>
    <s v=""/>
    <s v=""/>
    <s v="5400_100"/>
    <s v="Employee Benefits FICA"/>
    <n v="6355"/>
    <n v="63"/>
    <n v="6418"/>
    <n v="0"/>
    <n v="12185.36"/>
    <n v="-5767.36"/>
    <n v="0"/>
    <x v="233"/>
    <x v="65"/>
  </r>
  <r>
    <x v="1"/>
    <s v="-"/>
    <x v="233"/>
    <x v="37"/>
    <s v="43"/>
    <s v="467"/>
    <s v=""/>
    <s v=""/>
    <s v="5400_130"/>
    <s v="Employee Benefits Dental Insurance"/>
    <n v="1058"/>
    <n v="0"/>
    <n v="1058"/>
    <n v="0"/>
    <n v="0"/>
    <n v="1058"/>
    <n v="0"/>
    <x v="233"/>
    <x v="65"/>
  </r>
  <r>
    <x v="1"/>
    <s v="-"/>
    <x v="233"/>
    <x v="37"/>
    <s v="43"/>
    <s v="467"/>
    <s v=""/>
    <s v=""/>
    <s v="5400_135"/>
    <s v="Employee Benefits Life Insurance"/>
    <n v="110"/>
    <n v="0"/>
    <n v="110"/>
    <n v="0"/>
    <n v="0"/>
    <n v="110"/>
    <n v="0"/>
    <x v="233"/>
    <x v="65"/>
  </r>
  <r>
    <x v="0"/>
    <s v="-"/>
    <x v="234"/>
    <x v="38"/>
    <s v="00"/>
    <s v="000"/>
    <s v=""/>
    <s v=""/>
    <n v="4290"/>
    <s v="Perpetual Care Bonds"/>
    <n v="0"/>
    <n v="0"/>
    <n v="0"/>
    <n v="0"/>
    <n v="16722"/>
    <n v="-16722"/>
    <n v="236"/>
    <x v="234"/>
    <x v="66"/>
  </r>
  <r>
    <x v="0"/>
    <s v="-"/>
    <x v="234"/>
    <x v="38"/>
    <s v="00"/>
    <s v="000"/>
    <s v=""/>
    <s v=""/>
    <n v="4700"/>
    <s v="Interest / Investment  Income "/>
    <n v="0"/>
    <n v="0"/>
    <n v="0"/>
    <n v="0"/>
    <n v="27079.439999999999"/>
    <n v="-27079.439999999999"/>
    <n v="0"/>
    <x v="234"/>
    <x v="66"/>
  </r>
  <r>
    <x v="0"/>
    <s v="-"/>
    <x v="234"/>
    <x v="38"/>
    <s v="00"/>
    <s v="000"/>
    <s v=""/>
    <s v=""/>
    <n v="4705"/>
    <s v="Unrealzed Gain/Loss-Invest"/>
    <n v="0"/>
    <n v="0"/>
    <n v="0"/>
    <n v="0"/>
    <n v="19160.490000000002"/>
    <n v="-19160.490000000002"/>
    <n v="0"/>
    <x v="234"/>
    <x v="66"/>
  </r>
  <r>
    <x v="0"/>
    <s v="-"/>
    <x v="234"/>
    <x v="38"/>
    <s v="00"/>
    <s v="000"/>
    <s v=""/>
    <s v=""/>
    <s v="4825_155"/>
    <s v="Interdepartmental Interest on Pooled Cash"/>
    <n v="0"/>
    <n v="0"/>
    <n v="0"/>
    <n v="0"/>
    <n v="20.51"/>
    <n v="-20.51"/>
    <n v="0"/>
    <x v="234"/>
    <x v="66"/>
  </r>
  <r>
    <x v="1"/>
    <s v="-"/>
    <x v="234"/>
    <x v="38"/>
    <s v="00"/>
    <s v="000"/>
    <s v=""/>
    <s v=""/>
    <n v="7900"/>
    <s v="Interfund Transfer"/>
    <n v="0"/>
    <n v="0"/>
    <n v="0"/>
    <n v="0"/>
    <n v="0"/>
    <n v="0"/>
    <n v="0"/>
    <x v="234"/>
    <x v="66"/>
  </r>
  <r>
    <x v="0"/>
    <s v="-"/>
    <x v="235"/>
    <x v="39"/>
    <s v="00"/>
    <s v="000"/>
    <s v=""/>
    <s v=""/>
    <n v="4700"/>
    <s v="Interest / Investment  Income "/>
    <n v="0"/>
    <n v="0"/>
    <n v="0"/>
    <n v="0"/>
    <n v="11.1"/>
    <n v="-11.1"/>
    <n v="0"/>
    <x v="235"/>
    <x v="67"/>
  </r>
  <r>
    <x v="0"/>
    <s v="-"/>
    <x v="236"/>
    <x v="40"/>
    <s v="00"/>
    <s v="000"/>
    <s v=""/>
    <s v=""/>
    <n v="4700"/>
    <s v="Interest / Investment  Income "/>
    <n v="0"/>
    <n v="0"/>
    <n v="0"/>
    <n v="0"/>
    <n v="3.48"/>
    <n v="-3.48"/>
    <n v="0"/>
    <x v="236"/>
    <x v="68"/>
  </r>
  <r>
    <x v="0"/>
    <s v="-"/>
    <x v="237"/>
    <x v="41"/>
    <s v="00"/>
    <s v="000"/>
    <s v=""/>
    <s v=""/>
    <n v="4700"/>
    <s v="Interest / Investment  Income "/>
    <n v="0"/>
    <n v="0"/>
    <n v="0"/>
    <n v="0"/>
    <n v="24.14"/>
    <n v="-24.14"/>
    <n v="0"/>
    <x v="237"/>
    <x v="69"/>
  </r>
  <r>
    <x v="0"/>
    <s v="-"/>
    <x v="238"/>
    <x v="42"/>
    <s v="00"/>
    <s v="000"/>
    <s v=""/>
    <s v=""/>
    <n v="4700"/>
    <s v="Interest / Investment  Income "/>
    <n v="0"/>
    <n v="0"/>
    <n v="0"/>
    <n v="0"/>
    <n v="1.35"/>
    <n v="-1.35"/>
    <n v="0"/>
    <x v="238"/>
    <x v="70"/>
  </r>
  <r>
    <x v="0"/>
    <s v="-"/>
    <x v="239"/>
    <x v="43"/>
    <s v="00"/>
    <s v="000"/>
    <s v=""/>
    <s v=""/>
    <n v="4700"/>
    <s v="Interest / Investment  Income "/>
    <n v="0"/>
    <n v="0"/>
    <n v="0"/>
    <n v="0"/>
    <n v="60.31"/>
    <n v="-60.31"/>
    <n v="0"/>
    <x v="239"/>
    <x v="71"/>
  </r>
  <r>
    <x v="0"/>
    <s v="-"/>
    <x v="240"/>
    <x v="44"/>
    <s v="60"/>
    <s v="600"/>
    <s v=""/>
    <s v=""/>
    <n v="4275"/>
    <s v="Rent &amp; Lease"/>
    <n v="0"/>
    <n v="0"/>
    <n v="0"/>
    <n v="0"/>
    <n v="328166.63"/>
    <n v="-328166.63"/>
    <n v="29833.33"/>
    <x v="240"/>
    <x v="72"/>
  </r>
  <r>
    <x v="0"/>
    <s v="-"/>
    <x v="240"/>
    <x v="44"/>
    <s v="60"/>
    <s v="600"/>
    <s v=""/>
    <s v=""/>
    <n v="4276"/>
    <s v="Capital Lease/Loan Repayments"/>
    <n v="0"/>
    <n v="0"/>
    <n v="0"/>
    <n v="0"/>
    <n v="0"/>
    <n v="0"/>
    <n v="0"/>
    <x v="240"/>
    <x v="72"/>
  </r>
  <r>
    <x v="0"/>
    <s v="-"/>
    <x v="240"/>
    <x v="44"/>
    <s v="60"/>
    <s v="600"/>
    <s v=""/>
    <s v=""/>
    <n v="4277"/>
    <s v="Land Trust"/>
    <n v="0"/>
    <n v="0"/>
    <n v="0"/>
    <n v="0"/>
    <n v="15107.51"/>
    <n v="-15107.51"/>
    <n v="0"/>
    <x v="240"/>
    <x v="72"/>
  </r>
  <r>
    <x v="0"/>
    <s v="-"/>
    <x v="240"/>
    <x v="44"/>
    <s v="60"/>
    <s v="600"/>
    <s v=""/>
    <s v=""/>
    <n v="4535"/>
    <s v="Misc Rev "/>
    <n v="0"/>
    <n v="0"/>
    <n v="0"/>
    <n v="0"/>
    <n v="500"/>
    <n v="-500"/>
    <n v="500"/>
    <x v="240"/>
    <x v="72"/>
  </r>
  <r>
    <x v="0"/>
    <s v="-"/>
    <x v="240"/>
    <x v="44"/>
    <s v="60"/>
    <s v="600"/>
    <s v=""/>
    <s v=""/>
    <n v="4700"/>
    <s v="Interest / Investment  Income "/>
    <n v="0"/>
    <n v="0"/>
    <n v="0"/>
    <n v="0"/>
    <n v="0"/>
    <n v="0"/>
    <n v="0"/>
    <x v="240"/>
    <x v="72"/>
  </r>
  <r>
    <x v="0"/>
    <s v="-"/>
    <x v="240"/>
    <x v="44"/>
    <s v="60"/>
    <s v="600"/>
    <s v=""/>
    <s v=""/>
    <n v="4952"/>
    <s v="Revenue - Other"/>
    <n v="0"/>
    <n v="0"/>
    <n v="0"/>
    <n v="0"/>
    <n v="0"/>
    <n v="0"/>
    <n v="0"/>
    <x v="240"/>
    <x v="72"/>
  </r>
  <r>
    <x v="0"/>
    <s v="-"/>
    <x v="240"/>
    <x v="44"/>
    <s v="60"/>
    <s v="600"/>
    <s v=""/>
    <s v=""/>
    <n v="4955"/>
    <s v="Contributions"/>
    <n v="0"/>
    <n v="0"/>
    <n v="0"/>
    <n v="0"/>
    <n v="0"/>
    <n v="0"/>
    <n v="0"/>
    <x v="240"/>
    <x v="72"/>
  </r>
  <r>
    <x v="1"/>
    <s v="-"/>
    <x v="240"/>
    <x v="44"/>
    <s v="60"/>
    <s v="600"/>
    <s v=""/>
    <s v=""/>
    <s v="6500_112"/>
    <s v="Professional and Consultant Services Audits"/>
    <n v="0"/>
    <n v="0"/>
    <n v="0"/>
    <n v="0"/>
    <n v="8000"/>
    <n v="-8000"/>
    <n v="0"/>
    <x v="240"/>
    <x v="72"/>
  </r>
  <r>
    <x v="1"/>
    <s v="-"/>
    <x v="240"/>
    <x v="44"/>
    <s v="60"/>
    <s v="600"/>
    <s v=""/>
    <s v=""/>
    <n v="7002"/>
    <s v="Interest Expense"/>
    <n v="0"/>
    <n v="0"/>
    <n v="0"/>
    <n v="0"/>
    <n v="4812.42"/>
    <n v="-4812.42"/>
    <n v="0"/>
    <x v="240"/>
    <x v="72"/>
  </r>
  <r>
    <x v="1"/>
    <s v="-"/>
    <x v="240"/>
    <x v="44"/>
    <s v="60"/>
    <s v="600"/>
    <s v=""/>
    <s v=""/>
    <n v="7312"/>
    <s v="Real Estate Taxes"/>
    <n v="0"/>
    <n v="0"/>
    <n v="0"/>
    <n v="0"/>
    <n v="11719.92"/>
    <n v="-11719.92"/>
    <n v="0"/>
    <x v="240"/>
    <x v="72"/>
  </r>
  <r>
    <x v="1"/>
    <s v="-"/>
    <x v="240"/>
    <x v="44"/>
    <s v="60"/>
    <s v="600"/>
    <s v=""/>
    <s v=""/>
    <s v="7400_115"/>
    <s v="Debt Service Principal G O Bond "/>
    <n v="0"/>
    <n v="0"/>
    <n v="0"/>
    <n v="0"/>
    <n v="68050.84"/>
    <n v="-68050.84"/>
    <n v="6263.96"/>
    <x v="240"/>
    <x v="72"/>
  </r>
  <r>
    <x v="1"/>
    <s v="-"/>
    <x v="240"/>
    <x v="44"/>
    <s v="60"/>
    <s v="600"/>
    <s v=""/>
    <s v=""/>
    <s v="7450_225"/>
    <s v="Debt Service Interest Notes"/>
    <n v="0"/>
    <n v="0"/>
    <n v="0"/>
    <n v="0"/>
    <n v="28315.69"/>
    <n v="-28315.69"/>
    <n v="2437.5"/>
    <x v="240"/>
    <x v="72"/>
  </r>
  <r>
    <x v="1"/>
    <s v="-"/>
    <x v="240"/>
    <x v="44"/>
    <s v="60"/>
    <s v="600"/>
    <s v=""/>
    <s v=""/>
    <s v="7450_265"/>
    <s v="Debt Service Interest Union Bank"/>
    <n v="0"/>
    <n v="0"/>
    <n v="0"/>
    <n v="0"/>
    <n v="70294.899999999994"/>
    <n v="-70294.899999999994"/>
    <n v="0"/>
    <x v="240"/>
    <x v="72"/>
  </r>
  <r>
    <x v="1"/>
    <s v="-"/>
    <x v="240"/>
    <x v="44"/>
    <s v="60"/>
    <s v="600"/>
    <s v=""/>
    <s v=""/>
    <s v="7450_270"/>
    <s v="Debt Service Interest Veda Note"/>
    <n v="0"/>
    <n v="0"/>
    <n v="0"/>
    <n v="0"/>
    <n v="20928.62"/>
    <n v="-20928.62"/>
    <n v="1965.99"/>
    <x v="240"/>
    <x v="72"/>
  </r>
  <r>
    <x v="1"/>
    <s v="-"/>
    <x v="240"/>
    <x v="44"/>
    <s v="60"/>
    <s v="600"/>
    <s v=""/>
    <s v=""/>
    <s v="7450_275"/>
    <s v="Debt Service Interest BCDC/ BCLT Interest Expense"/>
    <n v="0"/>
    <n v="0"/>
    <n v="0"/>
    <n v="0"/>
    <n v="15107.51"/>
    <n v="-15107.51"/>
    <n v="0"/>
    <x v="240"/>
    <x v="72"/>
  </r>
  <r>
    <x v="0"/>
    <s v="-"/>
    <x v="241"/>
    <x v="45"/>
    <s v="23"/>
    <s v="000"/>
    <s v="701"/>
    <s v=""/>
    <n v="4720"/>
    <s v="Use of Fund Balance"/>
    <n v="86102"/>
    <n v="0"/>
    <n v="86102"/>
    <n v="0"/>
    <n v="0"/>
    <n v="86102"/>
    <n v="0"/>
    <x v="241"/>
    <x v="73"/>
  </r>
  <r>
    <x v="0"/>
    <s v="-"/>
    <x v="241"/>
    <x v="45"/>
    <s v="23"/>
    <s v="000"/>
    <s v="701"/>
    <s v=""/>
    <s v="4875_170"/>
    <s v="Grant  Other Capital"/>
    <n v="0"/>
    <n v="0"/>
    <n v="0"/>
    <n v="0"/>
    <n v="30250"/>
    <n v="-30250"/>
    <n v="250"/>
    <x v="241"/>
    <x v="73"/>
  </r>
  <r>
    <x v="0"/>
    <s v="-"/>
    <x v="241"/>
    <x v="45"/>
    <s v="23"/>
    <s v="000"/>
    <s v="701"/>
    <s v=""/>
    <n v="4950"/>
    <s v="Donations"/>
    <n v="0"/>
    <n v="0"/>
    <n v="0"/>
    <n v="0"/>
    <n v="24000"/>
    <n v="-24000"/>
    <n v="0"/>
    <x v="241"/>
    <x v="73"/>
  </r>
  <r>
    <x v="0"/>
    <s v="-"/>
    <x v="241"/>
    <x v="45"/>
    <s v="23"/>
    <s v="000"/>
    <s v="701"/>
    <s v=""/>
    <s v="4990_100"/>
    <s v="Interfund Transfer Proceeds General Fund"/>
    <n v="371096"/>
    <n v="0"/>
    <n v="371096"/>
    <n v="0"/>
    <n v="331661"/>
    <n v="39435"/>
    <n v="30151"/>
    <x v="241"/>
    <x v="73"/>
  </r>
  <r>
    <x v="0"/>
    <s v="-"/>
    <x v="242"/>
    <x v="45"/>
    <s v="23"/>
    <s v="000"/>
    <s v="702"/>
    <s v=""/>
    <n v="4535"/>
    <s v="Misc Rev "/>
    <n v="0"/>
    <n v="0"/>
    <n v="0"/>
    <n v="0"/>
    <n v="1920"/>
    <n v="-1920"/>
    <n v="1000"/>
    <x v="242"/>
    <x v="73"/>
  </r>
  <r>
    <x v="0"/>
    <s v="-"/>
    <x v="242"/>
    <x v="45"/>
    <s v="23"/>
    <s v="000"/>
    <s v="702"/>
    <s v=""/>
    <n v="4720"/>
    <s v="Use of Fund Balance"/>
    <n v="148000"/>
    <n v="0"/>
    <n v="148000"/>
    <n v="0"/>
    <n v="0"/>
    <n v="148000"/>
    <n v="0"/>
    <x v="242"/>
    <x v="73"/>
  </r>
  <r>
    <x v="0"/>
    <s v="-"/>
    <x v="242"/>
    <x v="45"/>
    <s v="23"/>
    <s v="000"/>
    <s v="702"/>
    <s v=""/>
    <n v="4990"/>
    <s v="Interfund Transfer Proceeds"/>
    <n v="147000"/>
    <n v="0"/>
    <n v="147000"/>
    <n v="0"/>
    <n v="132704.54999999999"/>
    <n v="14295.45"/>
    <n v="12064.05"/>
    <x v="242"/>
    <x v="73"/>
  </r>
  <r>
    <x v="0"/>
    <s v="-"/>
    <x v="243"/>
    <x v="45"/>
    <s v="23"/>
    <s v="000"/>
    <s v="703"/>
    <s v=""/>
    <n v="4535"/>
    <s v="Misc Rev "/>
    <n v="0"/>
    <n v="0"/>
    <n v="0"/>
    <n v="0"/>
    <n v="8726.02"/>
    <n v="-8726.02"/>
    <n v="0"/>
    <x v="243"/>
    <x v="73"/>
  </r>
  <r>
    <x v="0"/>
    <s v="-"/>
    <x v="243"/>
    <x v="45"/>
    <s v="23"/>
    <s v="000"/>
    <s v="703"/>
    <s v=""/>
    <s v="4875_135"/>
    <s v="Grant  State Capital "/>
    <n v="0"/>
    <n v="0"/>
    <n v="0"/>
    <n v="0"/>
    <n v="500000"/>
    <n v="-500000"/>
    <n v="0"/>
    <x v="243"/>
    <x v="73"/>
  </r>
  <r>
    <x v="0"/>
    <s v="-"/>
    <x v="243"/>
    <x v="45"/>
    <s v="23"/>
    <s v="000"/>
    <s v="703"/>
    <s v=""/>
    <n v="4990"/>
    <s v="Interfund Transfer Proceeds"/>
    <n v="200382"/>
    <n v="0"/>
    <n v="200382"/>
    <n v="0"/>
    <n v="179091"/>
    <n v="21291"/>
    <n v="16281"/>
    <x v="243"/>
    <x v="73"/>
  </r>
  <r>
    <x v="0"/>
    <s v="-"/>
    <x v="244"/>
    <x v="45"/>
    <s v="23"/>
    <s v="000"/>
    <s v="704"/>
    <s v=""/>
    <s v="4990_100"/>
    <s v="Interfund Transfer Proceeds General Fund"/>
    <n v="184543"/>
    <n v="0"/>
    <n v="184543"/>
    <n v="0"/>
    <n v="169169"/>
    <n v="15374"/>
    <n v="15379"/>
    <x v="244"/>
    <x v="73"/>
  </r>
  <r>
    <x v="0"/>
    <s v="-"/>
    <x v="245"/>
    <x v="45"/>
    <s v="23"/>
    <s v="000"/>
    <s v="725"/>
    <s v=""/>
    <n v="4720"/>
    <s v="Use of Fund Balance"/>
    <n v="3391000"/>
    <n v="0"/>
    <n v="3391000"/>
    <n v="0"/>
    <n v="0"/>
    <n v="3391000"/>
    <n v="0"/>
    <x v="245"/>
    <x v="73"/>
  </r>
  <r>
    <x v="0"/>
    <s v="-"/>
    <x v="245"/>
    <x v="45"/>
    <s v="23"/>
    <s v="000"/>
    <s v="725"/>
    <s v=""/>
    <s v="4925_100"/>
    <s v="Proceeds  Bank/Bond Note"/>
    <n v="320000"/>
    <n v="0"/>
    <n v="320000"/>
    <n v="0"/>
    <n v="0"/>
    <n v="320000"/>
    <n v="0"/>
    <x v="245"/>
    <x v="73"/>
  </r>
  <r>
    <x v="0"/>
    <s v="-"/>
    <x v="245"/>
    <x v="45"/>
    <s v="23"/>
    <s v="000"/>
    <s v="725"/>
    <s v=""/>
    <s v="4925_115"/>
    <s v="Proceeds  Debt &amp; Lease"/>
    <n v="0"/>
    <n v="0"/>
    <n v="0"/>
    <n v="0"/>
    <n v="300564.64"/>
    <n v="-300564.64"/>
    <n v="0"/>
    <x v="245"/>
    <x v="73"/>
  </r>
  <r>
    <x v="0"/>
    <s v="-"/>
    <x v="245"/>
    <x v="45"/>
    <s v="23"/>
    <s v="000"/>
    <s v="725"/>
    <s v=""/>
    <s v="4950_105"/>
    <s v="Donations Restricted"/>
    <n v="0"/>
    <n v="0"/>
    <n v="0"/>
    <n v="0"/>
    <n v="139520"/>
    <n v="-139520"/>
    <n v="100000"/>
    <x v="245"/>
    <x v="73"/>
  </r>
  <r>
    <x v="0"/>
    <s v="-"/>
    <x v="245"/>
    <x v="45"/>
    <s v="23"/>
    <s v="000"/>
    <s v="725"/>
    <s v=""/>
    <s v="4990_709"/>
    <s v="Interfund Transfer Proceeds Capital Improvement Program Fund"/>
    <n v="0"/>
    <n v="0"/>
    <n v="0"/>
    <n v="0"/>
    <n v="0"/>
    <n v="0"/>
    <n v="0"/>
    <x v="245"/>
    <x v="73"/>
  </r>
  <r>
    <x v="1"/>
    <s v="-"/>
    <x v="246"/>
    <x v="45"/>
    <s v="04"/>
    <s v="700"/>
    <s v=""/>
    <s v=""/>
    <s v="9500_110"/>
    <s v="Capital Outlay Capital Expenditures"/>
    <n v="0"/>
    <n v="0"/>
    <n v="0"/>
    <n v="0"/>
    <n v="1096"/>
    <n v="-1096"/>
    <n v="0"/>
    <x v="246"/>
    <x v="74"/>
  </r>
  <r>
    <x v="1"/>
    <s v="-"/>
    <x v="247"/>
    <x v="45"/>
    <s v="19"/>
    <s v="700"/>
    <s v="000"/>
    <s v=""/>
    <s v="5000_100"/>
    <s v="Salaries and Wages Regular, Full Time"/>
    <n v="215831"/>
    <n v="2137"/>
    <n v="217968"/>
    <n v="0"/>
    <n v="190326.9"/>
    <n v="27641.1"/>
    <n v="18038.990000000002"/>
    <x v="247"/>
    <x v="75"/>
  </r>
  <r>
    <x v="1"/>
    <s v="-"/>
    <x v="247"/>
    <x v="45"/>
    <s v="19"/>
    <s v="700"/>
    <s v="000"/>
    <s v=""/>
    <n v="5100"/>
    <s v="Overtime"/>
    <n v="0"/>
    <n v="0"/>
    <n v="0"/>
    <n v="0"/>
    <n v="738.1"/>
    <n v="-738.1"/>
    <n v="122.06"/>
    <x v="247"/>
    <x v="75"/>
  </r>
  <r>
    <x v="1"/>
    <s v="-"/>
    <x v="247"/>
    <x v="45"/>
    <s v="19"/>
    <s v="700"/>
    <s v="000"/>
    <s v=""/>
    <n v="5200"/>
    <s v="Other Personal Service"/>
    <n v="0"/>
    <n v="0"/>
    <n v="0"/>
    <n v="0"/>
    <n v="100"/>
    <n v="-100"/>
    <n v="0"/>
    <x v="247"/>
    <x v="75"/>
  </r>
  <r>
    <x v="1"/>
    <s v="-"/>
    <x v="247"/>
    <x v="45"/>
    <s v="19"/>
    <s v="700"/>
    <s v="000"/>
    <s v=""/>
    <s v="5200_115"/>
    <s v="Other Personal Service Other Compensation"/>
    <n v="0"/>
    <n v="0"/>
    <n v="0"/>
    <n v="0"/>
    <n v="300"/>
    <n v="-300"/>
    <n v="0"/>
    <x v="247"/>
    <x v="75"/>
  </r>
  <r>
    <x v="1"/>
    <s v="-"/>
    <x v="247"/>
    <x v="45"/>
    <s v="19"/>
    <s v="700"/>
    <s v="000"/>
    <s v=""/>
    <s v="5400_100"/>
    <s v="Employee Benefits FICA"/>
    <n v="16675"/>
    <n v="165"/>
    <n v="16840"/>
    <n v="0"/>
    <n v="14875.64"/>
    <n v="1964.36"/>
    <n v="1378.15"/>
    <x v="247"/>
    <x v="75"/>
  </r>
  <r>
    <x v="1"/>
    <s v="-"/>
    <x v="247"/>
    <x v="45"/>
    <s v="19"/>
    <s v="700"/>
    <s v="000"/>
    <s v=""/>
    <s v="5400_125"/>
    <s v="Employee Benefits Health Insurance"/>
    <n v="75741"/>
    <n v="0"/>
    <n v="75741"/>
    <n v="0"/>
    <n v="69432"/>
    <n v="6309"/>
    <n v="6312"/>
    <x v="247"/>
    <x v="75"/>
  </r>
  <r>
    <x v="1"/>
    <s v="-"/>
    <x v="247"/>
    <x v="45"/>
    <s v="19"/>
    <s v="700"/>
    <s v="000"/>
    <s v=""/>
    <s v="5400_130"/>
    <s v="Employee Benefits Dental Insurance"/>
    <n v="3872"/>
    <n v="0"/>
    <n v="3872"/>
    <n v="0"/>
    <n v="3553"/>
    <n v="319"/>
    <n v="323"/>
    <x v="247"/>
    <x v="75"/>
  </r>
  <r>
    <x v="1"/>
    <s v="-"/>
    <x v="247"/>
    <x v="45"/>
    <s v="19"/>
    <s v="700"/>
    <s v="000"/>
    <s v=""/>
    <s v="5400_135"/>
    <s v="Employee Benefits Life Insurance"/>
    <n v="437"/>
    <n v="0"/>
    <n v="437"/>
    <n v="0"/>
    <n v="396"/>
    <n v="41"/>
    <n v="36"/>
    <x v="247"/>
    <x v="75"/>
  </r>
  <r>
    <x v="1"/>
    <s v="-"/>
    <x v="241"/>
    <x v="45"/>
    <s v="23"/>
    <s v="000"/>
    <s v="701"/>
    <s v=""/>
    <s v="5000_100"/>
    <s v="Salaries and Wages Regular, Full Time"/>
    <n v="0"/>
    <n v="0"/>
    <n v="0"/>
    <n v="0"/>
    <n v="7950.13"/>
    <n v="-7950.13"/>
    <n v="1061.4000000000001"/>
    <x v="241"/>
    <x v="73"/>
  </r>
  <r>
    <x v="1"/>
    <s v="-"/>
    <x v="241"/>
    <x v="45"/>
    <s v="23"/>
    <s v="000"/>
    <s v="701"/>
    <s v=""/>
    <s v="5200_115"/>
    <s v="Other Personal Service Other Compensation"/>
    <n v="0"/>
    <n v="0"/>
    <n v="0"/>
    <n v="0"/>
    <n v="25"/>
    <n v="-25"/>
    <n v="0"/>
    <x v="241"/>
    <x v="73"/>
  </r>
  <r>
    <x v="1"/>
    <s v="-"/>
    <x v="241"/>
    <x v="45"/>
    <s v="23"/>
    <s v="000"/>
    <s v="701"/>
    <s v=""/>
    <s v="5400_100"/>
    <s v="Employee Benefits FICA"/>
    <n v="0"/>
    <n v="0"/>
    <n v="0"/>
    <n v="0"/>
    <n v="581.02"/>
    <n v="-581.02"/>
    <n v="77.319999999999993"/>
    <x v="241"/>
    <x v="73"/>
  </r>
  <r>
    <x v="1"/>
    <s v="-"/>
    <x v="241"/>
    <x v="45"/>
    <s v="23"/>
    <s v="000"/>
    <s v="701"/>
    <s v=""/>
    <s v="9500_110"/>
    <s v="Capital Outlay Capital Expenditures"/>
    <n v="457198"/>
    <n v="0"/>
    <n v="457198"/>
    <n v="46067.26"/>
    <n v="192687.39"/>
    <n v="218443.35"/>
    <n v="8512.61"/>
    <x v="241"/>
    <x v="73"/>
  </r>
  <r>
    <x v="1"/>
    <s v="-"/>
    <x v="242"/>
    <x v="45"/>
    <s v="23"/>
    <s v="000"/>
    <s v="702"/>
    <s v=""/>
    <s v="5000_100"/>
    <s v="Salaries and Wages Regular, Full Time"/>
    <n v="57970"/>
    <n v="574"/>
    <n v="58544"/>
    <n v="0"/>
    <n v="60864.47"/>
    <n v="-2320.4699999999998"/>
    <n v="6690.65"/>
    <x v="242"/>
    <x v="73"/>
  </r>
  <r>
    <x v="1"/>
    <s v="-"/>
    <x v="242"/>
    <x v="45"/>
    <s v="23"/>
    <s v="000"/>
    <s v="702"/>
    <s v=""/>
    <s v="5000_115"/>
    <s v="Salaries and Wages Seasonal/Temporary"/>
    <n v="40000"/>
    <n v="0"/>
    <n v="40000"/>
    <n v="0"/>
    <n v="37216.75"/>
    <n v="2783.25"/>
    <n v="2840"/>
    <x v="242"/>
    <x v="73"/>
  </r>
  <r>
    <x v="1"/>
    <s v="-"/>
    <x v="242"/>
    <x v="45"/>
    <s v="23"/>
    <s v="000"/>
    <s v="702"/>
    <s v=""/>
    <n v="5100"/>
    <s v="Overtime"/>
    <n v="1700"/>
    <n v="0"/>
    <n v="1700"/>
    <n v="0"/>
    <n v="3404.42"/>
    <n v="-1704.42"/>
    <n v="443.29"/>
    <x v="242"/>
    <x v="73"/>
  </r>
  <r>
    <x v="1"/>
    <s v="-"/>
    <x v="242"/>
    <x v="45"/>
    <s v="23"/>
    <s v="000"/>
    <s v="702"/>
    <s v=""/>
    <s v="5200_110"/>
    <s v="Other Personal Service On-Call"/>
    <n v="500"/>
    <n v="0"/>
    <n v="500"/>
    <n v="0"/>
    <n v="441"/>
    <n v="59"/>
    <n v="0"/>
    <x v="242"/>
    <x v="73"/>
  </r>
  <r>
    <x v="1"/>
    <s v="-"/>
    <x v="242"/>
    <x v="45"/>
    <s v="23"/>
    <s v="000"/>
    <s v="702"/>
    <s v=""/>
    <s v="5200_115"/>
    <s v="Other Personal Service Other Compensation"/>
    <n v="250"/>
    <n v="0"/>
    <n v="250"/>
    <n v="0"/>
    <n v="404.97"/>
    <n v="-154.97"/>
    <n v="0"/>
    <x v="242"/>
    <x v="73"/>
  </r>
  <r>
    <x v="1"/>
    <s v="-"/>
    <x v="242"/>
    <x v="45"/>
    <s v="23"/>
    <s v="000"/>
    <s v="702"/>
    <s v=""/>
    <s v="5200_116"/>
    <s v="Other Personal Service Longevity Pay"/>
    <n v="1031"/>
    <n v="0"/>
    <n v="1031"/>
    <n v="0"/>
    <n v="1057.6099999999999"/>
    <n v="-26.61"/>
    <n v="542.61"/>
    <x v="242"/>
    <x v="73"/>
  </r>
  <r>
    <x v="1"/>
    <s v="-"/>
    <x v="242"/>
    <x v="45"/>
    <s v="23"/>
    <s v="000"/>
    <s v="702"/>
    <s v=""/>
    <s v="5200_130"/>
    <s v="Other Personal Service Allowance Taxable"/>
    <n v="425"/>
    <n v="0"/>
    <n v="425"/>
    <n v="0"/>
    <n v="625"/>
    <n v="-200"/>
    <n v="0"/>
    <x v="242"/>
    <x v="73"/>
  </r>
  <r>
    <x v="1"/>
    <s v="-"/>
    <x v="242"/>
    <x v="45"/>
    <s v="23"/>
    <s v="000"/>
    <s v="702"/>
    <s v=""/>
    <s v="5400_100"/>
    <s v="Employee Benefits FICA"/>
    <n v="7838"/>
    <n v="78"/>
    <n v="7916"/>
    <n v="0"/>
    <n v="7734.11"/>
    <n v="181.89"/>
    <n v="780.01"/>
    <x v="242"/>
    <x v="73"/>
  </r>
  <r>
    <x v="1"/>
    <s v="-"/>
    <x v="242"/>
    <x v="45"/>
    <s v="23"/>
    <s v="000"/>
    <s v="702"/>
    <s v=""/>
    <s v="5400_120"/>
    <s v="Employee Benefits Workers Compensation"/>
    <n v="1705"/>
    <n v="0"/>
    <n v="1705"/>
    <n v="0"/>
    <n v="2035"/>
    <n v="-330"/>
    <n v="185"/>
    <x v="242"/>
    <x v="73"/>
  </r>
  <r>
    <x v="1"/>
    <s v="-"/>
    <x v="242"/>
    <x v="45"/>
    <s v="23"/>
    <s v="000"/>
    <s v="702"/>
    <s v=""/>
    <s v="5400_125"/>
    <s v="Employee Benefits Health Insurance"/>
    <n v="20590"/>
    <n v="0"/>
    <n v="20590"/>
    <n v="0"/>
    <n v="18876"/>
    <n v="1714"/>
    <n v="1716"/>
    <x v="242"/>
    <x v="73"/>
  </r>
  <r>
    <x v="1"/>
    <s v="-"/>
    <x v="242"/>
    <x v="45"/>
    <s v="23"/>
    <s v="000"/>
    <s v="702"/>
    <s v=""/>
    <s v="5400_130"/>
    <s v="Employee Benefits Dental Insurance"/>
    <n v="1058"/>
    <n v="0"/>
    <n v="1058"/>
    <n v="0"/>
    <n v="968"/>
    <n v="90"/>
    <n v="88"/>
    <x v="242"/>
    <x v="73"/>
  </r>
  <r>
    <x v="1"/>
    <s v="-"/>
    <x v="242"/>
    <x v="45"/>
    <s v="23"/>
    <s v="000"/>
    <s v="702"/>
    <s v=""/>
    <s v="5400_135"/>
    <s v="Employee Benefits Life Insurance"/>
    <n v="110"/>
    <n v="0"/>
    <n v="110"/>
    <n v="0"/>
    <n v="99"/>
    <n v="11"/>
    <n v="9"/>
    <x v="242"/>
    <x v="73"/>
  </r>
  <r>
    <x v="1"/>
    <s v="-"/>
    <x v="242"/>
    <x v="45"/>
    <s v="23"/>
    <s v="000"/>
    <s v="702"/>
    <s v=""/>
    <n v="6203"/>
    <s v="Dues/Subscriptions"/>
    <n v="2000"/>
    <n v="0"/>
    <n v="2000"/>
    <n v="48.5"/>
    <n v="1200.82"/>
    <n v="750.68"/>
    <n v="0"/>
    <x v="242"/>
    <x v="73"/>
  </r>
  <r>
    <x v="1"/>
    <s v="-"/>
    <x v="242"/>
    <x v="45"/>
    <s v="23"/>
    <s v="000"/>
    <s v="702"/>
    <s v=""/>
    <n v="6210"/>
    <s v="Small Tools and Equipment"/>
    <n v="4000"/>
    <n v="3600"/>
    <n v="7600"/>
    <n v="267.27"/>
    <n v="5471.09"/>
    <n v="1861.64"/>
    <n v="0"/>
    <x v="242"/>
    <x v="73"/>
  </r>
  <r>
    <x v="1"/>
    <s v="-"/>
    <x v="242"/>
    <x v="45"/>
    <s v="23"/>
    <s v="000"/>
    <s v="702"/>
    <s v=""/>
    <n v="6214"/>
    <s v="Clothing And Uniforms"/>
    <n v="900"/>
    <n v="0"/>
    <n v="900"/>
    <n v="0"/>
    <n v="0"/>
    <n v="900"/>
    <n v="0"/>
    <x v="242"/>
    <x v="73"/>
  </r>
  <r>
    <x v="1"/>
    <s v="-"/>
    <x v="242"/>
    <x v="45"/>
    <s v="23"/>
    <s v="000"/>
    <s v="702"/>
    <s v=""/>
    <n v="6220"/>
    <s v="Chemicals"/>
    <n v="1300"/>
    <n v="0"/>
    <n v="1300"/>
    <n v="0"/>
    <n v="0"/>
    <n v="1300"/>
    <n v="0"/>
    <x v="242"/>
    <x v="73"/>
  </r>
  <r>
    <x v="1"/>
    <s v="-"/>
    <x v="242"/>
    <x v="45"/>
    <s v="23"/>
    <s v="000"/>
    <s v="702"/>
    <s v=""/>
    <n v="6276"/>
    <s v="Field Supplies&amp;Materials"/>
    <n v="2000"/>
    <n v="0"/>
    <n v="2000"/>
    <n v="0"/>
    <n v="324.5"/>
    <n v="1675.5"/>
    <n v="0"/>
    <x v="242"/>
    <x v="73"/>
  </r>
  <r>
    <x v="1"/>
    <s v="-"/>
    <x v="242"/>
    <x v="45"/>
    <s v="23"/>
    <s v="000"/>
    <s v="702"/>
    <s v=""/>
    <s v="6300_175"/>
    <s v="Repair &amp; Maintenance Landscape materials"/>
    <n v="122523"/>
    <n v="-3600"/>
    <n v="118923"/>
    <n v="10890.85"/>
    <n v="103281.99"/>
    <n v="4750.16"/>
    <n v="29980.639999999999"/>
    <x v="242"/>
    <x v="73"/>
  </r>
  <r>
    <x v="1"/>
    <s v="-"/>
    <x v="242"/>
    <x v="45"/>
    <s v="23"/>
    <s v="000"/>
    <s v="702"/>
    <s v=""/>
    <s v="6400_127"/>
    <s v="Utilities Cellular Communications"/>
    <n v="3300"/>
    <n v="0"/>
    <n v="3300"/>
    <n v="0"/>
    <n v="1266.0899999999999"/>
    <n v="2033.91"/>
    <n v="0"/>
    <x v="242"/>
    <x v="73"/>
  </r>
  <r>
    <x v="1"/>
    <s v="-"/>
    <x v="242"/>
    <x v="45"/>
    <s v="23"/>
    <s v="000"/>
    <s v="702"/>
    <s v=""/>
    <s v="6500_118"/>
    <s v="Professional and Consultant Services Contractual Services"/>
    <n v="20000"/>
    <n v="-2500"/>
    <n v="17500"/>
    <n v="0"/>
    <n v="200"/>
    <n v="17300"/>
    <n v="0"/>
    <x v="242"/>
    <x v="73"/>
  </r>
  <r>
    <x v="1"/>
    <s v="-"/>
    <x v="242"/>
    <x v="45"/>
    <s v="23"/>
    <s v="000"/>
    <s v="702"/>
    <s v=""/>
    <s v="6530_115"/>
    <s v="Rentals Equipment"/>
    <n v="5000"/>
    <n v="0"/>
    <n v="5000"/>
    <n v="127.93"/>
    <n v="1072.07"/>
    <n v="3800"/>
    <n v="1072.07"/>
    <x v="242"/>
    <x v="73"/>
  </r>
  <r>
    <x v="1"/>
    <s v="-"/>
    <x v="242"/>
    <x v="45"/>
    <s v="23"/>
    <s v="000"/>
    <s v="702"/>
    <s v=""/>
    <n v="6600"/>
    <s v="Maintenance Contracts"/>
    <n v="800"/>
    <n v="0"/>
    <n v="800"/>
    <n v="0"/>
    <n v="800"/>
    <n v="0"/>
    <n v="0"/>
    <x v="242"/>
    <x v="73"/>
  </r>
  <r>
    <x v="1"/>
    <s v="-"/>
    <x v="242"/>
    <x v="45"/>
    <s v="23"/>
    <s v="000"/>
    <s v="702"/>
    <s v=""/>
    <s v="6700_105"/>
    <s v="Travel &amp; Training Special Training"/>
    <n v="0"/>
    <n v="2500"/>
    <n v="2500"/>
    <n v="0"/>
    <n v="3866.69"/>
    <n v="-1366.69"/>
    <n v="0"/>
    <x v="242"/>
    <x v="73"/>
  </r>
  <r>
    <x v="1"/>
    <s v="-"/>
    <x v="242"/>
    <x v="45"/>
    <s v="23"/>
    <s v="000"/>
    <s v="702"/>
    <s v=""/>
    <s v="9500_110"/>
    <s v="Capital Outlay Capital Expenditures"/>
    <n v="0"/>
    <n v="0"/>
    <n v="0"/>
    <n v="0"/>
    <n v="0"/>
    <n v="0"/>
    <n v="0"/>
    <x v="242"/>
    <x v="73"/>
  </r>
  <r>
    <x v="1"/>
    <s v="-"/>
    <x v="243"/>
    <x v="45"/>
    <s v="23"/>
    <s v="000"/>
    <s v="703"/>
    <s v=""/>
    <s v="5000_100"/>
    <s v="Salaries and Wages Regular, Full Time"/>
    <n v="45167"/>
    <n v="447"/>
    <n v="45614"/>
    <n v="0"/>
    <n v="48275.01"/>
    <n v="-2661.01"/>
    <n v="4586.74"/>
    <x v="243"/>
    <x v="73"/>
  </r>
  <r>
    <x v="1"/>
    <s v="-"/>
    <x v="243"/>
    <x v="45"/>
    <s v="23"/>
    <s v="000"/>
    <s v="703"/>
    <s v=""/>
    <s v="5000_115"/>
    <s v="Salaries and Wages Seasonal/Temporary"/>
    <n v="2820"/>
    <n v="0"/>
    <n v="2820"/>
    <n v="0"/>
    <n v="8152.08"/>
    <n v="-5332.08"/>
    <n v="4371.28"/>
    <x v="243"/>
    <x v="73"/>
  </r>
  <r>
    <x v="1"/>
    <s v="-"/>
    <x v="243"/>
    <x v="45"/>
    <s v="23"/>
    <s v="000"/>
    <s v="703"/>
    <s v=""/>
    <n v="5100"/>
    <s v="Overtime"/>
    <n v="0"/>
    <n v="0"/>
    <n v="0"/>
    <n v="0"/>
    <n v="29.06"/>
    <n v="-29.06"/>
    <n v="29.06"/>
    <x v="243"/>
    <x v="73"/>
  </r>
  <r>
    <x v="1"/>
    <s v="-"/>
    <x v="243"/>
    <x v="45"/>
    <s v="23"/>
    <s v="000"/>
    <s v="703"/>
    <s v=""/>
    <s v="5200_115"/>
    <s v="Other Personal Service Other Compensation"/>
    <n v="300"/>
    <n v="0"/>
    <n v="300"/>
    <n v="0"/>
    <n v="95"/>
    <n v="205"/>
    <n v="0"/>
    <x v="243"/>
    <x v="73"/>
  </r>
  <r>
    <x v="1"/>
    <s v="-"/>
    <x v="243"/>
    <x v="45"/>
    <s v="23"/>
    <s v="000"/>
    <s v="703"/>
    <s v=""/>
    <s v="5400_100"/>
    <s v="Employee Benefits FICA"/>
    <n v="3694"/>
    <n v="37"/>
    <n v="3731"/>
    <n v="0"/>
    <n v="4149.38"/>
    <n v="-418.38"/>
    <n v="670.72"/>
    <x v="243"/>
    <x v="73"/>
  </r>
  <r>
    <x v="1"/>
    <s v="-"/>
    <x v="243"/>
    <x v="45"/>
    <s v="23"/>
    <s v="000"/>
    <s v="703"/>
    <s v=""/>
    <s v="5400_120"/>
    <s v="Employee Benefits Workers Compensation"/>
    <n v="1384"/>
    <n v="0"/>
    <n v="1384"/>
    <n v="0"/>
    <n v="1661"/>
    <n v="-277"/>
    <n v="151"/>
    <x v="243"/>
    <x v="73"/>
  </r>
  <r>
    <x v="1"/>
    <s v="-"/>
    <x v="243"/>
    <x v="45"/>
    <s v="23"/>
    <s v="000"/>
    <s v="703"/>
    <s v=""/>
    <s v="5400_125"/>
    <s v="Employee Benefits Health Insurance"/>
    <n v="5148"/>
    <n v="0"/>
    <n v="5148"/>
    <n v="0"/>
    <n v="4719"/>
    <n v="429"/>
    <n v="429"/>
    <x v="243"/>
    <x v="73"/>
  </r>
  <r>
    <x v="1"/>
    <s v="-"/>
    <x v="243"/>
    <x v="45"/>
    <s v="23"/>
    <s v="000"/>
    <s v="703"/>
    <s v=""/>
    <s v="5400_130"/>
    <s v="Employee Benefits Dental Insurance"/>
    <n v="350"/>
    <n v="0"/>
    <n v="350"/>
    <n v="0"/>
    <n v="319"/>
    <n v="31"/>
    <n v="29"/>
    <x v="243"/>
    <x v="73"/>
  </r>
  <r>
    <x v="1"/>
    <s v="-"/>
    <x v="243"/>
    <x v="45"/>
    <s v="23"/>
    <s v="000"/>
    <s v="703"/>
    <s v=""/>
    <s v="5400_135"/>
    <s v="Employee Benefits Life Insurance"/>
    <n v="77"/>
    <n v="0"/>
    <n v="77"/>
    <n v="0"/>
    <n v="66"/>
    <n v="11"/>
    <n v="6"/>
    <x v="243"/>
    <x v="73"/>
  </r>
  <r>
    <x v="1"/>
    <s v="-"/>
    <x v="243"/>
    <x v="45"/>
    <s v="23"/>
    <s v="000"/>
    <s v="703"/>
    <s v=""/>
    <s v="6300_165"/>
    <s v="Repair &amp; Maintenance Other Small Charges Not Capital"/>
    <n v="853"/>
    <n v="0"/>
    <n v="853"/>
    <n v="0"/>
    <n v="-100.93"/>
    <n v="953.93"/>
    <n v="0"/>
    <x v="243"/>
    <x v="73"/>
  </r>
  <r>
    <x v="1"/>
    <s v="-"/>
    <x v="243"/>
    <x v="45"/>
    <s v="23"/>
    <s v="000"/>
    <s v="703"/>
    <s v=""/>
    <s v="9500_110"/>
    <s v="Capital Outlay Capital Expenditures"/>
    <n v="139515"/>
    <n v="565210"/>
    <n v="704725"/>
    <n v="3198.01"/>
    <n v="832010"/>
    <n v="-130483.01"/>
    <n v="0"/>
    <x v="243"/>
    <x v="73"/>
  </r>
  <r>
    <x v="1"/>
    <s v="-"/>
    <x v="244"/>
    <x v="45"/>
    <s v="23"/>
    <s v="000"/>
    <s v="704"/>
    <s v=""/>
    <s v="5000_100"/>
    <s v="Salaries and Wages Regular, Full Time"/>
    <n v="65673"/>
    <n v="650"/>
    <n v="66323"/>
    <n v="0"/>
    <n v="68275.520000000004"/>
    <n v="-1952.52"/>
    <n v="7184.05"/>
    <x v="244"/>
    <x v="73"/>
  </r>
  <r>
    <x v="1"/>
    <s v="-"/>
    <x v="244"/>
    <x v="45"/>
    <s v="23"/>
    <s v="000"/>
    <s v="704"/>
    <s v=""/>
    <s v="5000_115"/>
    <s v="Salaries and Wages Seasonal/Temporary"/>
    <n v="10000"/>
    <n v="10000"/>
    <n v="20000"/>
    <n v="0"/>
    <n v="19336"/>
    <n v="664"/>
    <n v="0"/>
    <x v="244"/>
    <x v="73"/>
  </r>
  <r>
    <x v="1"/>
    <s v="-"/>
    <x v="244"/>
    <x v="45"/>
    <s v="23"/>
    <s v="000"/>
    <s v="704"/>
    <s v=""/>
    <n v="5100"/>
    <s v="Overtime"/>
    <n v="1800"/>
    <n v="0"/>
    <n v="1800"/>
    <n v="0"/>
    <n v="3575.19"/>
    <n v="-1775.19"/>
    <n v="821.49"/>
    <x v="244"/>
    <x v="73"/>
  </r>
  <r>
    <x v="1"/>
    <s v="-"/>
    <x v="244"/>
    <x v="45"/>
    <s v="23"/>
    <s v="000"/>
    <s v="704"/>
    <s v=""/>
    <s v="5200_110"/>
    <s v="Other Personal Service On-Call"/>
    <n v="500"/>
    <n v="0"/>
    <n v="500"/>
    <n v="0"/>
    <n v="540"/>
    <n v="-40"/>
    <n v="0"/>
    <x v="244"/>
    <x v="73"/>
  </r>
  <r>
    <x v="1"/>
    <s v="-"/>
    <x v="244"/>
    <x v="45"/>
    <s v="23"/>
    <s v="000"/>
    <s v="704"/>
    <s v=""/>
    <s v="5200_115"/>
    <s v="Other Personal Service Other Compensation"/>
    <n v="750"/>
    <n v="0"/>
    <n v="750"/>
    <n v="0"/>
    <n v="1197.18"/>
    <n v="-447.18"/>
    <n v="16.14"/>
    <x v="244"/>
    <x v="73"/>
  </r>
  <r>
    <x v="1"/>
    <s v="-"/>
    <x v="244"/>
    <x v="45"/>
    <s v="23"/>
    <s v="000"/>
    <s v="704"/>
    <s v=""/>
    <s v="5200_120"/>
    <s v="Other Personal Service Shift Differential"/>
    <n v="150"/>
    <n v="0"/>
    <n v="150"/>
    <n v="0"/>
    <n v="12.75"/>
    <n v="137.25"/>
    <n v="0"/>
    <x v="244"/>
    <x v="73"/>
  </r>
  <r>
    <x v="1"/>
    <s v="-"/>
    <x v="244"/>
    <x v="45"/>
    <s v="23"/>
    <s v="000"/>
    <s v="704"/>
    <s v=""/>
    <s v="5200_130"/>
    <s v="Other Personal Service Allowance Taxable"/>
    <n v="600"/>
    <n v="0"/>
    <n v="600"/>
    <n v="0"/>
    <n v="625"/>
    <n v="-25"/>
    <n v="0"/>
    <x v="244"/>
    <x v="73"/>
  </r>
  <r>
    <x v="1"/>
    <s v="-"/>
    <x v="244"/>
    <x v="45"/>
    <s v="23"/>
    <s v="000"/>
    <s v="704"/>
    <s v=""/>
    <s v="5400_100"/>
    <s v="Employee Benefits FICA"/>
    <n v="6164"/>
    <n v="61"/>
    <n v="6225"/>
    <n v="0"/>
    <n v="7403.83"/>
    <n v="-1178.83"/>
    <n v="640.14"/>
    <x v="244"/>
    <x v="73"/>
  </r>
  <r>
    <x v="1"/>
    <s v="-"/>
    <x v="244"/>
    <x v="45"/>
    <s v="23"/>
    <s v="000"/>
    <s v="704"/>
    <s v=""/>
    <s v="5400_120"/>
    <s v="Employee Benefits Workers Compensation"/>
    <n v="1947"/>
    <n v="0"/>
    <n v="1947"/>
    <n v="0"/>
    <n v="2332"/>
    <n v="-385"/>
    <n v="212"/>
    <x v="244"/>
    <x v="73"/>
  </r>
  <r>
    <x v="1"/>
    <s v="-"/>
    <x v="244"/>
    <x v="45"/>
    <s v="23"/>
    <s v="000"/>
    <s v="704"/>
    <s v=""/>
    <s v="5400_125"/>
    <s v="Employee Benefits Health Insurance"/>
    <n v="16178"/>
    <n v="0"/>
    <n v="16178"/>
    <n v="0"/>
    <n v="14828"/>
    <n v="1350"/>
    <n v="1348"/>
    <x v="244"/>
    <x v="73"/>
  </r>
  <r>
    <x v="1"/>
    <s v="-"/>
    <x v="244"/>
    <x v="45"/>
    <s v="23"/>
    <s v="000"/>
    <s v="704"/>
    <s v=""/>
    <s v="5400_130"/>
    <s v="Employee Benefits Dental Insurance"/>
    <n v="650"/>
    <n v="0"/>
    <n v="650"/>
    <n v="0"/>
    <n v="594"/>
    <n v="56"/>
    <n v="54"/>
    <x v="244"/>
    <x v="73"/>
  </r>
  <r>
    <x v="1"/>
    <s v="-"/>
    <x v="244"/>
    <x v="45"/>
    <s v="23"/>
    <s v="000"/>
    <s v="704"/>
    <s v=""/>
    <s v="5400_135"/>
    <s v="Employee Benefits Life Insurance"/>
    <n v="142"/>
    <n v="0"/>
    <n v="142"/>
    <n v="0"/>
    <n v="132"/>
    <n v="10"/>
    <n v="12"/>
    <x v="244"/>
    <x v="73"/>
  </r>
  <r>
    <x v="1"/>
    <s v="-"/>
    <x v="244"/>
    <x v="45"/>
    <s v="23"/>
    <s v="000"/>
    <s v="704"/>
    <s v=""/>
    <n v="6211"/>
    <s v="Specialized Equipment"/>
    <n v="1500"/>
    <n v="0"/>
    <n v="1500"/>
    <n v="0"/>
    <n v="0"/>
    <n v="1500"/>
    <n v="0"/>
    <x v="244"/>
    <x v="73"/>
  </r>
  <r>
    <x v="1"/>
    <s v="-"/>
    <x v="244"/>
    <x v="45"/>
    <s v="23"/>
    <s v="000"/>
    <s v="704"/>
    <s v=""/>
    <s v="6300_175"/>
    <s v="Repair &amp; Maintenance Landscape materials"/>
    <n v="17489"/>
    <n v="-10000"/>
    <n v="7489"/>
    <n v="489.58"/>
    <n v="6836.99"/>
    <n v="162.43"/>
    <n v="0"/>
    <x v="244"/>
    <x v="73"/>
  </r>
  <r>
    <x v="1"/>
    <s v="-"/>
    <x v="244"/>
    <x v="45"/>
    <s v="23"/>
    <s v="000"/>
    <s v="704"/>
    <s v=""/>
    <n v="6600"/>
    <s v="Maintenance Contracts"/>
    <n v="20000"/>
    <n v="0"/>
    <n v="20000"/>
    <n v="0"/>
    <n v="20000"/>
    <n v="0"/>
    <n v="0"/>
    <x v="244"/>
    <x v="73"/>
  </r>
  <r>
    <x v="1"/>
    <s v="-"/>
    <x v="244"/>
    <x v="45"/>
    <s v="23"/>
    <s v="000"/>
    <s v="704"/>
    <s v=""/>
    <n v="9500"/>
    <s v="Capital Outlay"/>
    <n v="41000"/>
    <n v="0"/>
    <n v="41000"/>
    <n v="3451.93"/>
    <n v="6730.59"/>
    <n v="30817.48"/>
    <n v="5096.4799999999996"/>
    <x v="244"/>
    <x v="73"/>
  </r>
  <r>
    <x v="1"/>
    <s v="-"/>
    <x v="245"/>
    <x v="45"/>
    <s v="23"/>
    <s v="000"/>
    <s v="725"/>
    <s v=""/>
    <s v="5400_115"/>
    <s v="Employee Benefits Retirement B"/>
    <n v="0"/>
    <n v="0"/>
    <n v="0"/>
    <n v="0"/>
    <n v="0"/>
    <n v="0"/>
    <n v="0"/>
    <x v="245"/>
    <x v="73"/>
  </r>
  <r>
    <x v="1"/>
    <s v="-"/>
    <x v="245"/>
    <x v="45"/>
    <s v="23"/>
    <s v="000"/>
    <s v="725"/>
    <s v=""/>
    <s v="5400_120"/>
    <s v="Employee Benefits Workers Compensation"/>
    <n v="0"/>
    <n v="0"/>
    <n v="0"/>
    <n v="0"/>
    <n v="0"/>
    <n v="0"/>
    <n v="0"/>
    <x v="245"/>
    <x v="73"/>
  </r>
  <r>
    <x v="1"/>
    <s v="-"/>
    <x v="245"/>
    <x v="45"/>
    <s v="23"/>
    <s v="000"/>
    <s v="725"/>
    <s v=""/>
    <s v="5400_125"/>
    <s v="Employee Benefits Health Insurance"/>
    <n v="0"/>
    <n v="0"/>
    <n v="0"/>
    <n v="0"/>
    <n v="0"/>
    <n v="0"/>
    <n v="0"/>
    <x v="245"/>
    <x v="73"/>
  </r>
  <r>
    <x v="1"/>
    <s v="-"/>
    <x v="245"/>
    <x v="45"/>
    <s v="23"/>
    <s v="000"/>
    <s v="725"/>
    <s v=""/>
    <s v="5400_130"/>
    <s v="Employee Benefits Dental Insurance"/>
    <n v="0"/>
    <n v="0"/>
    <n v="0"/>
    <n v="0"/>
    <n v="0"/>
    <n v="0"/>
    <n v="0"/>
    <x v="245"/>
    <x v="73"/>
  </r>
  <r>
    <x v="1"/>
    <s v="-"/>
    <x v="245"/>
    <x v="45"/>
    <s v="23"/>
    <s v="000"/>
    <s v="725"/>
    <s v=""/>
    <s v="5400_135"/>
    <s v="Employee Benefits Life Insurance"/>
    <n v="0"/>
    <n v="0"/>
    <n v="0"/>
    <n v="0"/>
    <n v="0"/>
    <n v="0"/>
    <n v="0"/>
    <x v="245"/>
    <x v="73"/>
  </r>
  <r>
    <x v="1"/>
    <s v="-"/>
    <x v="245"/>
    <x v="45"/>
    <s v="23"/>
    <s v="000"/>
    <s v="725"/>
    <s v=""/>
    <n v="8015"/>
    <s v="Indirect Fees"/>
    <n v="0"/>
    <n v="0"/>
    <n v="0"/>
    <n v="0"/>
    <n v="0"/>
    <n v="0"/>
    <n v="0"/>
    <x v="245"/>
    <x v="73"/>
  </r>
  <r>
    <x v="1"/>
    <s v="-"/>
    <x v="245"/>
    <x v="45"/>
    <s v="23"/>
    <s v="000"/>
    <s v="725"/>
    <s v=""/>
    <s v="9500_110"/>
    <s v="Capital Outlay Capital Expenditures"/>
    <n v="3711000"/>
    <n v="0"/>
    <n v="3711000"/>
    <n v="994930.56"/>
    <n v="804911.52"/>
    <n v="1911157.92"/>
    <n v="231405.14"/>
    <x v="245"/>
    <x v="73"/>
  </r>
  <r>
    <x v="0"/>
    <s v="-"/>
    <x v="248"/>
    <x v="46"/>
    <s v="19"/>
    <s v="700"/>
    <s v=""/>
    <s v=""/>
    <n v="4990"/>
    <s v="Interfund Transfer Proceeds"/>
    <n v="0"/>
    <n v="0"/>
    <n v="0"/>
    <n v="0"/>
    <n v="0"/>
    <n v="0"/>
    <n v="0"/>
    <x v="248"/>
    <x v="76"/>
  </r>
  <r>
    <x v="1"/>
    <s v="-"/>
    <x v="249"/>
    <x v="47"/>
    <s v="19"/>
    <s v="700"/>
    <s v=""/>
    <s v=""/>
    <s v="9500_110"/>
    <s v="Capital Outlay Capital Expenditures"/>
    <n v="0"/>
    <n v="0"/>
    <n v="0"/>
    <n v="0"/>
    <n v="0"/>
    <n v="0"/>
    <n v="0"/>
    <x v="249"/>
    <x v="77"/>
  </r>
  <r>
    <x v="0"/>
    <s v="-"/>
    <x v="250"/>
    <x v="48"/>
    <s v="19"/>
    <s v="700"/>
    <s v=""/>
    <s v=""/>
    <s v="4825_155"/>
    <s v="Interdepartmental Interest on Pooled Cash"/>
    <n v="0"/>
    <n v="0"/>
    <n v="0"/>
    <n v="0"/>
    <n v="314.70999999999998"/>
    <n v="-314.70999999999998"/>
    <n v="0"/>
    <x v="250"/>
    <x v="78"/>
  </r>
  <r>
    <x v="0"/>
    <s v="-"/>
    <x v="251"/>
    <x v="49"/>
    <s v="19"/>
    <s v="150"/>
    <s v="700"/>
    <s v=""/>
    <n v="4235"/>
    <s v="Excavation Fees"/>
    <n v="300000"/>
    <n v="0"/>
    <n v="300000"/>
    <n v="0"/>
    <n v="280669.15000000002"/>
    <n v="19330.849999999999"/>
    <n v="53816.98"/>
    <x v="251"/>
    <x v="79"/>
  </r>
  <r>
    <x v="0"/>
    <s v="-"/>
    <x v="251"/>
    <x v="49"/>
    <s v="19"/>
    <s v="150"/>
    <s v="700"/>
    <s v=""/>
    <n v="4247"/>
    <s v="Fees and Permits"/>
    <n v="20000"/>
    <n v="0"/>
    <n v="20000"/>
    <n v="0"/>
    <n v="6686.14"/>
    <n v="13313.86"/>
    <n v="230"/>
    <x v="251"/>
    <x v="79"/>
  </r>
  <r>
    <x v="0"/>
    <s v="-"/>
    <x v="251"/>
    <x v="49"/>
    <s v="19"/>
    <s v="150"/>
    <s v="700"/>
    <s v=""/>
    <s v="4600_130"/>
    <s v="Fees For Services Miscellaneous"/>
    <n v="0"/>
    <n v="0"/>
    <n v="0"/>
    <n v="0"/>
    <n v="82.55"/>
    <n v="-82.55"/>
    <n v="0"/>
    <x v="251"/>
    <x v="79"/>
  </r>
  <r>
    <x v="0"/>
    <s v="-"/>
    <x v="251"/>
    <x v="49"/>
    <s v="19"/>
    <s v="150"/>
    <s v="700"/>
    <s v=""/>
    <n v="4720"/>
    <s v="Use of Fund Balance"/>
    <n v="697540"/>
    <n v="0"/>
    <n v="697540"/>
    <n v="0"/>
    <n v="0"/>
    <n v="697540"/>
    <n v="0"/>
    <x v="251"/>
    <x v="79"/>
  </r>
  <r>
    <x v="0"/>
    <s v="-"/>
    <x v="251"/>
    <x v="49"/>
    <s v="19"/>
    <s v="150"/>
    <s v="700"/>
    <s v=""/>
    <n v="4990"/>
    <s v="Interfund Transfer Proceeds"/>
    <n v="2124610"/>
    <n v="0"/>
    <n v="2124610"/>
    <n v="0"/>
    <n v="1913625.45"/>
    <n v="210984.55"/>
    <n v="173965.95"/>
    <x v="251"/>
    <x v="79"/>
  </r>
  <r>
    <x v="0"/>
    <s v="-"/>
    <x v="252"/>
    <x v="49"/>
    <s v="19"/>
    <s v="150"/>
    <s v="801"/>
    <s v=""/>
    <s v="4875_130"/>
    <s v="Grant  Federal Capital  Indirect"/>
    <n v="0"/>
    <n v="0"/>
    <n v="0"/>
    <n v="0"/>
    <n v="0"/>
    <n v="0"/>
    <n v="0"/>
    <x v="252"/>
    <x v="79"/>
  </r>
  <r>
    <x v="0"/>
    <s v="-"/>
    <x v="252"/>
    <x v="49"/>
    <s v="19"/>
    <s v="150"/>
    <s v="801"/>
    <s v=""/>
    <n v="4990"/>
    <s v="Interfund Transfer Proceeds"/>
    <n v="50000"/>
    <n v="0"/>
    <n v="50000"/>
    <n v="0"/>
    <n v="0"/>
    <n v="50000"/>
    <n v="0"/>
    <x v="252"/>
    <x v="79"/>
  </r>
  <r>
    <x v="0"/>
    <s v="-"/>
    <x v="253"/>
    <x v="49"/>
    <s v="19"/>
    <s v="150"/>
    <s v="802"/>
    <s v=""/>
    <s v="4875_130"/>
    <s v="Grant  Federal Capital  Indirect"/>
    <n v="642261"/>
    <n v="0"/>
    <n v="642261"/>
    <n v="0"/>
    <n v="23750.54"/>
    <n v="618510.46"/>
    <n v="10179.98"/>
    <x v="253"/>
    <x v="79"/>
  </r>
  <r>
    <x v="0"/>
    <s v="-"/>
    <x v="253"/>
    <x v="49"/>
    <s v="19"/>
    <s v="150"/>
    <s v="802"/>
    <s v=""/>
    <s v="4875_135"/>
    <s v="Grant  State Capital "/>
    <n v="66799"/>
    <n v="0"/>
    <n v="66799"/>
    <n v="0"/>
    <n v="1196.8900000000001"/>
    <n v="65602.11"/>
    <n v="337.06"/>
    <x v="253"/>
    <x v="79"/>
  </r>
  <r>
    <x v="0"/>
    <s v="-"/>
    <x v="253"/>
    <x v="49"/>
    <s v="19"/>
    <s v="150"/>
    <s v="802"/>
    <s v=""/>
    <n v="4990"/>
    <s v="Interfund Transfer Proceeds"/>
    <n v="239032"/>
    <n v="0"/>
    <n v="239032"/>
    <n v="0"/>
    <n v="4559.62"/>
    <n v="234472.38"/>
    <n v="2156.92"/>
    <x v="253"/>
    <x v="79"/>
  </r>
  <r>
    <x v="0"/>
    <s v="-"/>
    <x v="254"/>
    <x v="49"/>
    <s v="19"/>
    <s v="150"/>
    <s v="803"/>
    <s v=""/>
    <s v="4875_130"/>
    <s v="Grant  Federal Capital  Indirect"/>
    <n v="234187"/>
    <n v="0"/>
    <n v="234187"/>
    <n v="0"/>
    <n v="6026.44"/>
    <n v="228160.56"/>
    <n v="2551.17"/>
    <x v="254"/>
    <x v="79"/>
  </r>
  <r>
    <x v="0"/>
    <s v="-"/>
    <x v="254"/>
    <x v="49"/>
    <s v="19"/>
    <s v="150"/>
    <s v="803"/>
    <s v=""/>
    <s v="4875_135"/>
    <s v="Grant  State Capital "/>
    <n v="8563"/>
    <n v="0"/>
    <n v="8563"/>
    <n v="0"/>
    <n v="0"/>
    <n v="8563"/>
    <n v="0"/>
    <x v="254"/>
    <x v="79"/>
  </r>
  <r>
    <x v="0"/>
    <s v="-"/>
    <x v="254"/>
    <x v="49"/>
    <s v="19"/>
    <s v="150"/>
    <s v="803"/>
    <s v=""/>
    <s v="4875_175"/>
    <s v="Grant  Miscellaneous"/>
    <n v="10000"/>
    <n v="0"/>
    <n v="10000"/>
    <n v="0"/>
    <n v="0"/>
    <n v="10000"/>
    <n v="0"/>
    <x v="254"/>
    <x v="79"/>
  </r>
  <r>
    <x v="0"/>
    <s v="-"/>
    <x v="254"/>
    <x v="49"/>
    <s v="19"/>
    <s v="150"/>
    <s v="803"/>
    <s v=""/>
    <s v="4990_700"/>
    <s v="Interfund Transfer Proceeds Street Capital"/>
    <n v="68687"/>
    <n v="0"/>
    <n v="68687"/>
    <n v="0"/>
    <n v="1506.62"/>
    <n v="67180.38"/>
    <n v="637.79"/>
    <x v="254"/>
    <x v="79"/>
  </r>
  <r>
    <x v="0"/>
    <s v="-"/>
    <x v="255"/>
    <x v="49"/>
    <s v="19"/>
    <s v="150"/>
    <s v="804"/>
    <s v=""/>
    <s v="4875_125"/>
    <s v="Grant  Federal Capital  Direct"/>
    <n v="0"/>
    <n v="0"/>
    <n v="0"/>
    <n v="0"/>
    <n v="0"/>
    <n v="0"/>
    <n v="0"/>
    <x v="255"/>
    <x v="79"/>
  </r>
  <r>
    <x v="0"/>
    <s v="-"/>
    <x v="255"/>
    <x v="49"/>
    <s v="19"/>
    <s v="150"/>
    <s v="804"/>
    <s v=""/>
    <s v="4885_100"/>
    <s v="Local Share Outside Agencies"/>
    <n v="0"/>
    <n v="0"/>
    <n v="0"/>
    <n v="0"/>
    <n v="0"/>
    <n v="0"/>
    <n v="0"/>
    <x v="255"/>
    <x v="79"/>
  </r>
  <r>
    <x v="0"/>
    <s v="-"/>
    <x v="255"/>
    <x v="49"/>
    <s v="19"/>
    <s v="150"/>
    <s v="804"/>
    <s v=""/>
    <n v="4990"/>
    <s v="Interfund Transfer Proceeds"/>
    <n v="0"/>
    <n v="0"/>
    <n v="0"/>
    <n v="0"/>
    <n v="0"/>
    <n v="0"/>
    <n v="0"/>
    <x v="255"/>
    <x v="79"/>
  </r>
  <r>
    <x v="0"/>
    <s v="-"/>
    <x v="256"/>
    <x v="49"/>
    <s v="19"/>
    <s v="700"/>
    <s v=""/>
    <s v=""/>
    <s v="4875_130"/>
    <s v="Grant  Federal Capital  Indirect"/>
    <n v="0"/>
    <n v="0"/>
    <n v="0"/>
    <n v="0"/>
    <n v="0"/>
    <n v="0"/>
    <n v="0"/>
    <x v="256"/>
    <x v="79"/>
  </r>
  <r>
    <x v="0"/>
    <s v="-"/>
    <x v="257"/>
    <x v="49"/>
    <s v="19"/>
    <s v="700"/>
    <s v="000"/>
    <s v=""/>
    <n v="4720"/>
    <s v="Use of Fund Balance"/>
    <n v="312556"/>
    <n v="0"/>
    <n v="312556"/>
    <n v="0"/>
    <n v="0"/>
    <n v="312556"/>
    <n v="0"/>
    <x v="257"/>
    <x v="79"/>
  </r>
  <r>
    <x v="0"/>
    <s v="-"/>
    <x v="257"/>
    <x v="49"/>
    <s v="19"/>
    <s v="700"/>
    <s v="000"/>
    <s v=""/>
    <s v="4925_100"/>
    <s v="Proceeds  Bank/Bond Note"/>
    <n v="0"/>
    <n v="0"/>
    <n v="0"/>
    <n v="0"/>
    <n v="0"/>
    <n v="0"/>
    <n v="0"/>
    <x v="257"/>
    <x v="79"/>
  </r>
  <r>
    <x v="0"/>
    <s v="-"/>
    <x v="258"/>
    <x v="49"/>
    <s v="19"/>
    <s v="700"/>
    <s v="705"/>
    <s v=""/>
    <n v="4720"/>
    <s v="Use of Fund Balance"/>
    <n v="1200000"/>
    <n v="0"/>
    <n v="1200000"/>
    <n v="0"/>
    <n v="0"/>
    <n v="1200000"/>
    <n v="0"/>
    <x v="258"/>
    <x v="79"/>
  </r>
  <r>
    <x v="0"/>
    <s v="-"/>
    <x v="259"/>
    <x v="49"/>
    <s v="19"/>
    <s v="700"/>
    <s v="707"/>
    <s v=""/>
    <n v="4065"/>
    <s v="Rebates"/>
    <n v="0"/>
    <n v="0"/>
    <n v="0"/>
    <n v="0"/>
    <n v="857"/>
    <n v="-857"/>
    <n v="0"/>
    <x v="259"/>
    <x v="79"/>
  </r>
  <r>
    <x v="0"/>
    <s v="-"/>
    <x v="259"/>
    <x v="49"/>
    <s v="19"/>
    <s v="700"/>
    <s v="707"/>
    <s v=""/>
    <n v="4720"/>
    <s v="Use of Fund Balance"/>
    <n v="1160934"/>
    <n v="0"/>
    <n v="1160934"/>
    <n v="0"/>
    <n v="0"/>
    <n v="1160934"/>
    <n v="0"/>
    <x v="259"/>
    <x v="79"/>
  </r>
  <r>
    <x v="0"/>
    <s v="-"/>
    <x v="259"/>
    <x v="49"/>
    <s v="19"/>
    <s v="700"/>
    <s v="707"/>
    <s v=""/>
    <s v="4925_100"/>
    <s v="Proceeds  Bank/Bond Note"/>
    <n v="858967"/>
    <n v="0"/>
    <n v="858967"/>
    <n v="0"/>
    <n v="0"/>
    <n v="858967"/>
    <n v="0"/>
    <x v="259"/>
    <x v="79"/>
  </r>
  <r>
    <x v="0"/>
    <s v="-"/>
    <x v="260"/>
    <x v="49"/>
    <s v="19"/>
    <s v="700"/>
    <s v="708"/>
    <s v=""/>
    <n v="4720"/>
    <s v="Use of Fund Balance"/>
    <n v="5195908"/>
    <n v="0"/>
    <n v="5195908"/>
    <n v="0"/>
    <n v="0"/>
    <n v="5195908"/>
    <n v="0"/>
    <x v="260"/>
    <x v="79"/>
  </r>
  <r>
    <x v="0"/>
    <s v="-"/>
    <x v="260"/>
    <x v="49"/>
    <s v="19"/>
    <s v="700"/>
    <s v="708"/>
    <s v=""/>
    <s v="4925_100"/>
    <s v="Proceeds  Bank/Bond Note"/>
    <n v="459000"/>
    <n v="0"/>
    <n v="459000"/>
    <n v="0"/>
    <n v="0"/>
    <n v="459000"/>
    <n v="0"/>
    <x v="260"/>
    <x v="79"/>
  </r>
  <r>
    <x v="0"/>
    <s v="-"/>
    <x v="261"/>
    <x v="49"/>
    <s v="19"/>
    <s v="700"/>
    <s v="709"/>
    <s v=""/>
    <n v="4535"/>
    <s v="Misc Rev "/>
    <n v="0"/>
    <n v="0"/>
    <n v="0"/>
    <n v="0"/>
    <n v="4157.43"/>
    <n v="-4157.43"/>
    <n v="0"/>
    <x v="261"/>
    <x v="79"/>
  </r>
  <r>
    <x v="0"/>
    <s v="-"/>
    <x v="261"/>
    <x v="49"/>
    <s v="19"/>
    <s v="700"/>
    <s v="709"/>
    <s v=""/>
    <n v="4720"/>
    <s v="Use of Fund Balance"/>
    <n v="4730517"/>
    <n v="0"/>
    <n v="4730517"/>
    <n v="0"/>
    <n v="0"/>
    <n v="4730517"/>
    <n v="0"/>
    <x v="261"/>
    <x v="79"/>
  </r>
  <r>
    <x v="0"/>
    <s v="-"/>
    <x v="261"/>
    <x v="49"/>
    <s v="19"/>
    <s v="700"/>
    <s v="709"/>
    <s v=""/>
    <n v="4750"/>
    <s v="Gain/Loss On Asset"/>
    <n v="0"/>
    <n v="0"/>
    <n v="0"/>
    <n v="0"/>
    <n v="0"/>
    <n v="0"/>
    <n v="0"/>
    <x v="261"/>
    <x v="79"/>
  </r>
  <r>
    <x v="0"/>
    <s v="-"/>
    <x v="261"/>
    <x v="49"/>
    <s v="19"/>
    <s v="700"/>
    <s v="709"/>
    <s v=""/>
    <s v="4925_100"/>
    <s v="Proceeds  Bank/Bond Note"/>
    <n v="390000"/>
    <n v="0"/>
    <n v="390000"/>
    <n v="0"/>
    <n v="0"/>
    <n v="390000"/>
    <n v="0"/>
    <x v="261"/>
    <x v="79"/>
  </r>
  <r>
    <x v="0"/>
    <s v="-"/>
    <x v="261"/>
    <x v="49"/>
    <s v="19"/>
    <s v="700"/>
    <s v="709"/>
    <s v=""/>
    <n v="4950"/>
    <s v="Donations"/>
    <n v="0"/>
    <n v="0"/>
    <n v="0"/>
    <n v="0"/>
    <n v="0"/>
    <n v="0"/>
    <n v="0"/>
    <x v="261"/>
    <x v="79"/>
  </r>
  <r>
    <x v="0"/>
    <s v="-"/>
    <x v="261"/>
    <x v="49"/>
    <s v="19"/>
    <s v="700"/>
    <s v="709"/>
    <s v=""/>
    <s v="4990_100"/>
    <s v="Interfund Transfer Proceeds General Fund"/>
    <n v="0"/>
    <n v="0"/>
    <n v="0"/>
    <n v="0"/>
    <n v="0"/>
    <n v="0"/>
    <n v="0"/>
    <x v="261"/>
    <x v="79"/>
  </r>
  <r>
    <x v="0"/>
    <s v="-"/>
    <x v="262"/>
    <x v="49"/>
    <s v="19"/>
    <s v="700"/>
    <s v="711"/>
    <s v=""/>
    <n v="4720"/>
    <s v="Use of Fund Balance"/>
    <n v="460000"/>
    <n v="0"/>
    <n v="460000"/>
    <n v="0"/>
    <n v="0"/>
    <n v="460000"/>
    <n v="0"/>
    <x v="262"/>
    <x v="79"/>
  </r>
  <r>
    <x v="0"/>
    <s v="-"/>
    <x v="262"/>
    <x v="49"/>
    <s v="19"/>
    <s v="700"/>
    <s v="711"/>
    <s v=""/>
    <s v="4925_100"/>
    <s v="Proceeds  Bank/Bond Note"/>
    <n v="0"/>
    <n v="0"/>
    <n v="0"/>
    <n v="0"/>
    <n v="0"/>
    <n v="0"/>
    <n v="0"/>
    <x v="262"/>
    <x v="79"/>
  </r>
  <r>
    <x v="0"/>
    <s v="-"/>
    <x v="263"/>
    <x v="49"/>
    <s v="19"/>
    <s v="700"/>
    <s v="712"/>
    <s v=""/>
    <n v="4065"/>
    <s v="Rebates"/>
    <n v="0"/>
    <n v="0"/>
    <n v="0"/>
    <n v="0"/>
    <n v="435"/>
    <n v="-435"/>
    <n v="0"/>
    <x v="263"/>
    <x v="79"/>
  </r>
  <r>
    <x v="0"/>
    <s v="-"/>
    <x v="263"/>
    <x v="49"/>
    <s v="19"/>
    <s v="700"/>
    <s v="712"/>
    <s v=""/>
    <n v="4720"/>
    <s v="Use of Fund Balance"/>
    <n v="321000"/>
    <n v="0"/>
    <n v="321000"/>
    <n v="0"/>
    <n v="0"/>
    <n v="321000"/>
    <n v="0"/>
    <x v="263"/>
    <x v="79"/>
  </r>
  <r>
    <x v="0"/>
    <s v="-"/>
    <x v="263"/>
    <x v="49"/>
    <s v="19"/>
    <s v="700"/>
    <s v="712"/>
    <s v=""/>
    <s v="4990_100"/>
    <s v="Interfund Transfer Proceeds General Fund"/>
    <n v="0"/>
    <n v="0"/>
    <n v="0"/>
    <n v="0"/>
    <n v="0"/>
    <n v="0"/>
    <n v="0"/>
    <x v="263"/>
    <x v="79"/>
  </r>
  <r>
    <x v="0"/>
    <s v="-"/>
    <x v="264"/>
    <x v="49"/>
    <s v="19"/>
    <s v="700"/>
    <s v="713"/>
    <s v=""/>
    <n v="4720"/>
    <s v="Use of Fund Balance"/>
    <n v="250000"/>
    <n v="0"/>
    <n v="250000"/>
    <n v="0"/>
    <n v="0"/>
    <n v="250000"/>
    <n v="0"/>
    <x v="264"/>
    <x v="79"/>
  </r>
  <r>
    <x v="0"/>
    <s v="-"/>
    <x v="264"/>
    <x v="49"/>
    <s v="19"/>
    <s v="700"/>
    <s v="713"/>
    <s v=""/>
    <n v="4750"/>
    <s v="Gain/Loss On Asset"/>
    <n v="127000"/>
    <n v="0"/>
    <n v="127000"/>
    <n v="0"/>
    <n v="12065"/>
    <n v="114935"/>
    <n v="0"/>
    <x v="264"/>
    <x v="79"/>
  </r>
  <r>
    <x v="0"/>
    <s v="-"/>
    <x v="264"/>
    <x v="49"/>
    <s v="19"/>
    <s v="700"/>
    <s v="713"/>
    <s v=""/>
    <s v="4925_100"/>
    <s v="Proceeds  Bank/Bond Note"/>
    <n v="0"/>
    <n v="0"/>
    <n v="0"/>
    <n v="0"/>
    <n v="0"/>
    <n v="0"/>
    <n v="0"/>
    <x v="264"/>
    <x v="79"/>
  </r>
  <r>
    <x v="1"/>
    <s v="-"/>
    <x v="251"/>
    <x v="49"/>
    <s v="19"/>
    <s v="150"/>
    <s v="700"/>
    <s v=""/>
    <s v="5000_115"/>
    <s v="Salaries and Wages Seasonal/Temporary"/>
    <n v="60000"/>
    <n v="0"/>
    <n v="60000"/>
    <n v="0"/>
    <n v="25339.06"/>
    <n v="34660.94"/>
    <n v="3418.75"/>
    <x v="251"/>
    <x v="79"/>
  </r>
  <r>
    <x v="1"/>
    <s v="-"/>
    <x v="251"/>
    <x v="49"/>
    <s v="19"/>
    <s v="150"/>
    <s v="700"/>
    <s v=""/>
    <n v="5100"/>
    <s v="Overtime"/>
    <n v="18000"/>
    <n v="0"/>
    <n v="18000"/>
    <n v="0"/>
    <n v="2133.0100000000002"/>
    <n v="15866.99"/>
    <n v="75"/>
    <x v="251"/>
    <x v="79"/>
  </r>
  <r>
    <x v="1"/>
    <s v="-"/>
    <x v="251"/>
    <x v="49"/>
    <s v="19"/>
    <s v="150"/>
    <s v="700"/>
    <s v=""/>
    <s v="5400_100"/>
    <s v="Employee Benefits FICA"/>
    <n v="5967"/>
    <n v="59"/>
    <n v="6026"/>
    <n v="0"/>
    <n v="2101.6"/>
    <n v="3924.4"/>
    <n v="267.26"/>
    <x v="251"/>
    <x v="79"/>
  </r>
  <r>
    <x v="1"/>
    <s v="-"/>
    <x v="251"/>
    <x v="49"/>
    <s v="19"/>
    <s v="150"/>
    <s v="700"/>
    <s v=""/>
    <n v="6017"/>
    <s v="Computer Licensing and Maint."/>
    <n v="550"/>
    <n v="0"/>
    <n v="550"/>
    <n v="0"/>
    <n v="0"/>
    <n v="550"/>
    <n v="0"/>
    <x v="251"/>
    <x v="79"/>
  </r>
  <r>
    <x v="1"/>
    <s v="-"/>
    <x v="251"/>
    <x v="49"/>
    <s v="19"/>
    <s v="150"/>
    <s v="700"/>
    <s v=""/>
    <n v="6202"/>
    <s v="Printing/Copying/Paper Mgt"/>
    <n v="2000"/>
    <n v="0"/>
    <n v="2000"/>
    <n v="0"/>
    <n v="0"/>
    <n v="2000"/>
    <n v="0"/>
    <x v="251"/>
    <x v="79"/>
  </r>
  <r>
    <x v="1"/>
    <s v="-"/>
    <x v="251"/>
    <x v="49"/>
    <s v="19"/>
    <s v="150"/>
    <s v="700"/>
    <s v=""/>
    <s v="6300_130"/>
    <s v="Repair &amp; Maintenance Construction Supplies"/>
    <n v="2000"/>
    <n v="0"/>
    <n v="2000"/>
    <n v="690.87"/>
    <n v="1309.1300000000001"/>
    <n v="0"/>
    <n v="0"/>
    <x v="251"/>
    <x v="79"/>
  </r>
  <r>
    <x v="1"/>
    <s v="-"/>
    <x v="251"/>
    <x v="49"/>
    <s v="19"/>
    <s v="150"/>
    <s v="700"/>
    <s v=""/>
    <s v="6300_180"/>
    <s v="Repair &amp; Maintenance Asphalt"/>
    <n v="75000"/>
    <n v="0"/>
    <n v="75000"/>
    <n v="0"/>
    <n v="49726.48"/>
    <n v="25273.52"/>
    <n v="0"/>
    <x v="251"/>
    <x v="79"/>
  </r>
  <r>
    <x v="1"/>
    <s v="-"/>
    <x v="251"/>
    <x v="49"/>
    <s v="19"/>
    <s v="150"/>
    <s v="700"/>
    <s v=""/>
    <n v="6350"/>
    <s v="Legal Notice &amp; Advertising"/>
    <n v="500"/>
    <n v="0"/>
    <n v="500"/>
    <n v="0"/>
    <n v="0"/>
    <n v="500"/>
    <n v="0"/>
    <x v="251"/>
    <x v="79"/>
  </r>
  <r>
    <x v="1"/>
    <s v="-"/>
    <x v="251"/>
    <x v="49"/>
    <s v="19"/>
    <s v="150"/>
    <s v="700"/>
    <s v=""/>
    <s v="6400_125"/>
    <s v="Utilities Telecommunications"/>
    <n v="1000"/>
    <n v="0"/>
    <n v="1000"/>
    <n v="0"/>
    <n v="827.74"/>
    <n v="172.26"/>
    <n v="76.38"/>
    <x v="251"/>
    <x v="79"/>
  </r>
  <r>
    <x v="1"/>
    <s v="-"/>
    <x v="251"/>
    <x v="49"/>
    <s v="19"/>
    <s v="150"/>
    <s v="700"/>
    <s v=""/>
    <s v="6500_118"/>
    <s v="Professional and Consultant Services Contractual Services"/>
    <n v="37996"/>
    <n v="0"/>
    <n v="37996"/>
    <n v="301.7"/>
    <n v="698.3"/>
    <n v="36996"/>
    <n v="0"/>
    <x v="251"/>
    <x v="79"/>
  </r>
  <r>
    <x v="1"/>
    <s v="-"/>
    <x v="251"/>
    <x v="49"/>
    <s v="19"/>
    <s v="150"/>
    <s v="700"/>
    <s v=""/>
    <s v="6700_105"/>
    <s v="Travel &amp; Training Special Training"/>
    <n v="5000"/>
    <n v="0"/>
    <n v="5000"/>
    <n v="28"/>
    <n v="172"/>
    <n v="4800"/>
    <n v="172"/>
    <x v="251"/>
    <x v="79"/>
  </r>
  <r>
    <x v="1"/>
    <s v="-"/>
    <x v="251"/>
    <x v="49"/>
    <s v="19"/>
    <s v="150"/>
    <s v="700"/>
    <s v=""/>
    <s v="6700_115"/>
    <s v="Travel &amp; Training Mileage"/>
    <n v="2000"/>
    <n v="0"/>
    <n v="2000"/>
    <n v="608.92999999999995"/>
    <n v="1391.07"/>
    <n v="0"/>
    <n v="0"/>
    <x v="251"/>
    <x v="79"/>
  </r>
  <r>
    <x v="1"/>
    <s v="-"/>
    <x v="251"/>
    <x v="49"/>
    <s v="19"/>
    <s v="150"/>
    <s v="700"/>
    <s v=""/>
    <n v="8040"/>
    <s v="Street Paving"/>
    <n v="2512540"/>
    <n v="0"/>
    <n v="2512540"/>
    <n v="653090.98"/>
    <n v="1806909.02"/>
    <n v="52540"/>
    <n v="0"/>
    <x v="251"/>
    <x v="79"/>
  </r>
  <r>
    <x v="1"/>
    <s v="-"/>
    <x v="251"/>
    <x v="49"/>
    <s v="19"/>
    <s v="150"/>
    <s v="700"/>
    <s v=""/>
    <n v="8075"/>
    <s v="Dpw Eng Cost Allocation"/>
    <n v="279564"/>
    <n v="0"/>
    <n v="279564"/>
    <n v="0"/>
    <n v="292343.48"/>
    <n v="-12779.48"/>
    <n v="0"/>
    <x v="251"/>
    <x v="79"/>
  </r>
  <r>
    <x v="1"/>
    <s v="-"/>
    <x v="251"/>
    <x v="49"/>
    <s v="19"/>
    <s v="150"/>
    <s v="700"/>
    <s v=""/>
    <n v="8160"/>
    <s v="Local Match"/>
    <n v="140000"/>
    <n v="0"/>
    <n v="140000"/>
    <n v="0"/>
    <n v="6066.24"/>
    <n v="133933.76000000001"/>
    <n v="2794.71"/>
    <x v="251"/>
    <x v="79"/>
  </r>
  <r>
    <x v="1"/>
    <s v="-"/>
    <x v="252"/>
    <x v="49"/>
    <s v="19"/>
    <s v="150"/>
    <s v="801"/>
    <s v=""/>
    <s v="9500_100"/>
    <s v="Capital Outlay Construction "/>
    <n v="50000"/>
    <n v="0"/>
    <n v="50000"/>
    <n v="0"/>
    <n v="0"/>
    <n v="50000"/>
    <n v="0"/>
    <x v="252"/>
    <x v="79"/>
  </r>
  <r>
    <x v="1"/>
    <s v="-"/>
    <x v="253"/>
    <x v="49"/>
    <s v="19"/>
    <s v="150"/>
    <s v="802"/>
    <s v=""/>
    <s v="9500_100"/>
    <s v="Capital Outlay Construction "/>
    <n v="948092"/>
    <n v="0"/>
    <n v="948092"/>
    <n v="265679.63"/>
    <n v="216805.89"/>
    <n v="465606.48"/>
    <n v="0"/>
    <x v="253"/>
    <x v="79"/>
  </r>
  <r>
    <x v="1"/>
    <s v="-"/>
    <x v="254"/>
    <x v="49"/>
    <s v="19"/>
    <s v="150"/>
    <s v="803"/>
    <s v=""/>
    <n v="9500"/>
    <s v="Capital Outlay"/>
    <n v="321437"/>
    <n v="0"/>
    <n v="321437"/>
    <n v="2279.6999999999998"/>
    <n v="10891.74"/>
    <n v="308265.56"/>
    <n v="3188.96"/>
    <x v="254"/>
    <x v="79"/>
  </r>
  <r>
    <x v="1"/>
    <s v="-"/>
    <x v="255"/>
    <x v="49"/>
    <s v="19"/>
    <s v="150"/>
    <s v="804"/>
    <s v=""/>
    <n v="9500"/>
    <s v="Capital Outlay"/>
    <n v="0"/>
    <n v="0"/>
    <n v="0"/>
    <n v="0"/>
    <n v="0"/>
    <n v="0"/>
    <n v="0"/>
    <x v="255"/>
    <x v="79"/>
  </r>
  <r>
    <x v="1"/>
    <s v="-"/>
    <x v="256"/>
    <x v="49"/>
    <s v="19"/>
    <s v="700"/>
    <s v=""/>
    <s v=""/>
    <s v="9500_110"/>
    <s v="Capital Outlay Capital Expenditures"/>
    <n v="0"/>
    <n v="0"/>
    <n v="0"/>
    <n v="0"/>
    <n v="20.100000000000001"/>
    <n v="-20.100000000000001"/>
    <n v="20.100000000000001"/>
    <x v="256"/>
    <x v="79"/>
  </r>
  <r>
    <x v="1"/>
    <s v="-"/>
    <x v="258"/>
    <x v="49"/>
    <s v="19"/>
    <s v="700"/>
    <s v="705"/>
    <s v=""/>
    <s v="9500_110"/>
    <s v="Capital Outlay Capital Expenditures"/>
    <n v="1000000"/>
    <n v="0"/>
    <n v="1000000"/>
    <n v="153920"/>
    <n v="58420.98"/>
    <n v="787659.02"/>
    <n v="5146.1000000000004"/>
    <x v="258"/>
    <x v="79"/>
  </r>
  <r>
    <x v="1"/>
    <s v="-"/>
    <x v="259"/>
    <x v="49"/>
    <s v="19"/>
    <s v="700"/>
    <s v="707"/>
    <s v=""/>
    <s v="9500_110"/>
    <s v="Capital Outlay Capital Expenditures"/>
    <n v="1985501"/>
    <n v="0"/>
    <n v="1985501"/>
    <n v="534537.63"/>
    <n v="498117.14"/>
    <n v="952846.23"/>
    <n v="62756.82"/>
    <x v="259"/>
    <x v="79"/>
  </r>
  <r>
    <x v="1"/>
    <s v="-"/>
    <x v="260"/>
    <x v="49"/>
    <s v="19"/>
    <s v="700"/>
    <s v="708"/>
    <s v=""/>
    <s v="7900_157"/>
    <s v="Interfund Transfer Bike Path Maint. &amp; Improvement"/>
    <n v="0"/>
    <n v="0"/>
    <n v="0"/>
    <n v="0"/>
    <n v="0"/>
    <n v="0"/>
    <n v="0"/>
    <x v="260"/>
    <x v="79"/>
  </r>
  <r>
    <x v="1"/>
    <s v="-"/>
    <x v="260"/>
    <x v="49"/>
    <s v="19"/>
    <s v="700"/>
    <s v="708"/>
    <s v=""/>
    <s v="9500_110"/>
    <s v="Capital Outlay Capital Expenditures"/>
    <n v="5654908"/>
    <n v="0"/>
    <n v="5654908"/>
    <n v="838636.18"/>
    <n v="1477394.41"/>
    <n v="3338877.41"/>
    <n v="4325.24"/>
    <x v="260"/>
    <x v="79"/>
  </r>
  <r>
    <x v="1"/>
    <s v="-"/>
    <x v="261"/>
    <x v="49"/>
    <s v="19"/>
    <s v="700"/>
    <s v="709"/>
    <s v=""/>
    <s v="7900_101"/>
    <s v="Interfund Transfer To General Fund"/>
    <n v="0"/>
    <n v="96900"/>
    <n v="96900"/>
    <n v="0"/>
    <n v="0"/>
    <n v="96900"/>
    <n v="0"/>
    <x v="261"/>
    <x v="79"/>
  </r>
  <r>
    <x v="1"/>
    <s v="-"/>
    <x v="261"/>
    <x v="49"/>
    <s v="19"/>
    <s v="700"/>
    <s v="709"/>
    <s v=""/>
    <s v="9500_110"/>
    <s v="Capital Outlay Capital Expenditures"/>
    <n v="5120517"/>
    <n v="-96900"/>
    <n v="5023617"/>
    <n v="304146.48"/>
    <n v="702346.66"/>
    <n v="4017123.86"/>
    <n v="0"/>
    <x v="261"/>
    <x v="79"/>
  </r>
  <r>
    <x v="1"/>
    <s v="-"/>
    <x v="262"/>
    <x v="49"/>
    <s v="19"/>
    <s v="700"/>
    <s v="711"/>
    <s v=""/>
    <n v="6040"/>
    <s v="Bike Facilities"/>
    <n v="50000"/>
    <n v="-50000"/>
    <n v="0"/>
    <n v="0"/>
    <n v="0"/>
    <n v="0"/>
    <n v="0"/>
    <x v="262"/>
    <x v="79"/>
  </r>
  <r>
    <x v="1"/>
    <s v="-"/>
    <x v="262"/>
    <x v="49"/>
    <s v="19"/>
    <s v="700"/>
    <s v="711"/>
    <s v=""/>
    <n v="8140"/>
    <s v="Streets Traffic Calming"/>
    <n v="100000"/>
    <n v="-100000"/>
    <n v="0"/>
    <n v="0"/>
    <n v="0"/>
    <n v="0"/>
    <n v="0"/>
    <x v="262"/>
    <x v="79"/>
  </r>
  <r>
    <x v="1"/>
    <s v="-"/>
    <x v="262"/>
    <x v="49"/>
    <s v="19"/>
    <s v="700"/>
    <s v="711"/>
    <s v=""/>
    <s v="9500_110"/>
    <s v="Capital Outlay Capital Expenditures"/>
    <n v="310000"/>
    <n v="360955"/>
    <n v="670955"/>
    <n v="125003.53"/>
    <n v="252340.78"/>
    <n v="293610.69"/>
    <n v="4260.3900000000003"/>
    <x v="262"/>
    <x v="79"/>
  </r>
  <r>
    <x v="1"/>
    <s v="-"/>
    <x v="263"/>
    <x v="49"/>
    <s v="19"/>
    <s v="700"/>
    <s v="712"/>
    <s v=""/>
    <s v="9500_110"/>
    <s v="Capital Outlay Capital Expenditures"/>
    <n v="321000"/>
    <n v="0"/>
    <n v="321000"/>
    <n v="0"/>
    <n v="0"/>
    <n v="321000"/>
    <n v="0"/>
    <x v="263"/>
    <x v="79"/>
  </r>
  <r>
    <x v="1"/>
    <s v="-"/>
    <x v="264"/>
    <x v="49"/>
    <s v="19"/>
    <s v="700"/>
    <s v="713"/>
    <s v=""/>
    <s v="7200_115"/>
    <s v="Capital Leases Equipment"/>
    <n v="377000"/>
    <n v="0"/>
    <n v="377000"/>
    <n v="0"/>
    <n v="227041.6"/>
    <n v="149958.39999999999"/>
    <n v="0"/>
    <x v="264"/>
    <x v="79"/>
  </r>
  <r>
    <x v="1"/>
    <s v="-"/>
    <x v="264"/>
    <x v="49"/>
    <s v="19"/>
    <s v="700"/>
    <s v="713"/>
    <s v=""/>
    <n v="7250"/>
    <s v="Capital Lease Interest"/>
    <n v="0"/>
    <n v="0"/>
    <n v="0"/>
    <n v="0"/>
    <n v="31193.53"/>
    <n v="-31193.53"/>
    <n v="0"/>
    <x v="264"/>
    <x v="79"/>
  </r>
  <r>
    <x v="1"/>
    <s v="-"/>
    <x v="264"/>
    <x v="49"/>
    <s v="19"/>
    <s v="700"/>
    <s v="713"/>
    <s v=""/>
    <s v="9500_100"/>
    <s v="Capital Outlay Construction "/>
    <n v="0"/>
    <n v="0"/>
    <n v="0"/>
    <n v="0"/>
    <n v="0"/>
    <n v="0"/>
    <n v="0"/>
    <x v="264"/>
    <x v="79"/>
  </r>
  <r>
    <x v="1"/>
    <s v="-"/>
    <x v="264"/>
    <x v="49"/>
    <s v="19"/>
    <s v="700"/>
    <s v="713"/>
    <s v=""/>
    <s v="9500_155"/>
    <s v="Capital Outlay Vehicle Equipment"/>
    <n v="0"/>
    <n v="0"/>
    <n v="0"/>
    <n v="0"/>
    <n v="126400"/>
    <n v="-126400"/>
    <n v="0"/>
    <x v="264"/>
    <x v="79"/>
  </r>
  <r>
    <x v="0"/>
    <s v="-"/>
    <x v="265"/>
    <x v="50"/>
    <s v="19"/>
    <s v="150"/>
    <s v="700"/>
    <s v=""/>
    <s v="4885_100"/>
    <s v="Local Share Outside Agencies"/>
    <n v="0"/>
    <n v="0"/>
    <n v="0"/>
    <n v="0"/>
    <n v="25950"/>
    <n v="-25950"/>
    <n v="0"/>
    <x v="265"/>
    <x v="80"/>
  </r>
  <r>
    <x v="0"/>
    <s v="-"/>
    <x v="265"/>
    <x v="50"/>
    <s v="19"/>
    <s v="150"/>
    <s v="700"/>
    <s v=""/>
    <s v="4925_115"/>
    <s v="Proceeds  Debt &amp; Lease"/>
    <n v="0"/>
    <n v="0"/>
    <n v="0"/>
    <n v="0"/>
    <n v="0"/>
    <n v="0"/>
    <n v="0"/>
    <x v="265"/>
    <x v="80"/>
  </r>
  <r>
    <x v="0"/>
    <s v="-"/>
    <x v="265"/>
    <x v="50"/>
    <s v="19"/>
    <s v="150"/>
    <s v="700"/>
    <s v=""/>
    <n v="4937"/>
    <s v="Bond - Premium Amortization"/>
    <n v="0"/>
    <n v="0"/>
    <n v="0"/>
    <n v="0"/>
    <n v="0"/>
    <n v="0"/>
    <n v="0"/>
    <x v="265"/>
    <x v="80"/>
  </r>
  <r>
    <x v="0"/>
    <s v="-"/>
    <x v="265"/>
    <x v="50"/>
    <s v="19"/>
    <s v="150"/>
    <s v="700"/>
    <s v=""/>
    <n v="4990"/>
    <s v="Interfund Transfer Proceeds"/>
    <n v="0"/>
    <n v="0"/>
    <n v="0"/>
    <n v="0"/>
    <n v="0"/>
    <n v="0"/>
    <n v="0"/>
    <x v="265"/>
    <x v="80"/>
  </r>
  <r>
    <x v="0"/>
    <s v="-"/>
    <x v="265"/>
    <x v="50"/>
    <s v="19"/>
    <s v="150"/>
    <s v="700"/>
    <s v=""/>
    <s v="4990_100"/>
    <s v="Interfund Transfer Proceeds General Fund"/>
    <n v="1887025"/>
    <n v="0"/>
    <n v="1887025"/>
    <n v="0"/>
    <n v="0"/>
    <n v="1887025"/>
    <n v="0"/>
    <x v="265"/>
    <x v="80"/>
  </r>
  <r>
    <x v="0"/>
    <s v="-"/>
    <x v="265"/>
    <x v="50"/>
    <s v="19"/>
    <s v="150"/>
    <s v="700"/>
    <s v=""/>
    <s v="4990_701"/>
    <s v="Interfund Transfer Proceeds Penny for Parks"/>
    <n v="0"/>
    <n v="0"/>
    <n v="0"/>
    <n v="0"/>
    <n v="0"/>
    <n v="0"/>
    <n v="0"/>
    <x v="265"/>
    <x v="80"/>
  </r>
  <r>
    <x v="0"/>
    <s v="-"/>
    <x v="265"/>
    <x v="50"/>
    <s v="19"/>
    <s v="150"/>
    <s v="700"/>
    <s v=""/>
    <s v="4991_100"/>
    <s v="Interfund Transfer Proceeds - Downtown District TIF  DT Voter Approved Main/St Paul"/>
    <n v="3316655"/>
    <n v="0"/>
    <n v="3316655"/>
    <n v="0"/>
    <n v="0"/>
    <n v="3316655"/>
    <n v="0"/>
    <x v="265"/>
    <x v="80"/>
  </r>
  <r>
    <x v="1"/>
    <s v="-"/>
    <x v="265"/>
    <x v="50"/>
    <s v="19"/>
    <s v="150"/>
    <s v="700"/>
    <s v=""/>
    <s v="7475_130"/>
    <s v="Debt Paying Agent Fees Bond Issue Costs"/>
    <n v="0"/>
    <n v="0"/>
    <n v="0"/>
    <n v="0"/>
    <n v="0"/>
    <n v="0"/>
    <n v="0"/>
    <x v="265"/>
    <x v="80"/>
  </r>
  <r>
    <x v="1"/>
    <s v="-"/>
    <x v="265"/>
    <x v="50"/>
    <s v="19"/>
    <s v="150"/>
    <s v="700"/>
    <s v=""/>
    <s v="9500_100"/>
    <s v="Capital Outlay Construction "/>
    <n v="5203680"/>
    <n v="0"/>
    <n v="5203680"/>
    <n v="2569084.69"/>
    <n v="1672591.19"/>
    <n v="962004.12"/>
    <n v="43142.84"/>
    <x v="265"/>
    <x v="80"/>
  </r>
  <r>
    <x v="0"/>
    <s v="-"/>
    <x v="266"/>
    <x v="51"/>
    <s v="19"/>
    <s v="150"/>
    <s v="700"/>
    <s v=""/>
    <s v="4990_235"/>
    <s v="Interfund Transfer Proceeds Waterfront TIF"/>
    <n v="0"/>
    <n v="1000000"/>
    <n v="1000000"/>
    <n v="0"/>
    <n v="0"/>
    <n v="1000000"/>
    <n v="0"/>
    <x v="266"/>
    <x v="81"/>
  </r>
  <r>
    <x v="1"/>
    <s v="-"/>
    <x v="266"/>
    <x v="51"/>
    <s v="19"/>
    <s v="150"/>
    <s v="700"/>
    <s v=""/>
    <s v="9500_110"/>
    <s v="Capital Outlay Capital Expenditures"/>
    <n v="0"/>
    <n v="1000000"/>
    <n v="1000000"/>
    <n v="420396.51"/>
    <n v="579603.49"/>
    <n v="0"/>
    <n v="11350.56"/>
    <x v="266"/>
    <x v="81"/>
  </r>
  <r>
    <x v="0"/>
    <s v="-"/>
    <x v="267"/>
    <x v="52"/>
    <s v="19"/>
    <s v="700"/>
    <s v=""/>
    <s v=""/>
    <s v="4925_100"/>
    <s v="Proceeds  Bank/Bond Note"/>
    <n v="0"/>
    <n v="0"/>
    <n v="0"/>
    <n v="0"/>
    <n v="70000"/>
    <n v="-70000"/>
    <n v="0"/>
    <x v="267"/>
    <x v="82"/>
  </r>
  <r>
    <x v="0"/>
    <s v="-"/>
    <x v="267"/>
    <x v="52"/>
    <s v="19"/>
    <s v="700"/>
    <s v=""/>
    <s v=""/>
    <s v="4990_235"/>
    <s v="Interfund Transfer Proceeds Waterfront TIF"/>
    <n v="0"/>
    <n v="0"/>
    <n v="0"/>
    <n v="0"/>
    <n v="0"/>
    <n v="0"/>
    <n v="0"/>
    <x v="267"/>
    <x v="82"/>
  </r>
  <r>
    <x v="1"/>
    <s v="-"/>
    <x v="267"/>
    <x v="52"/>
    <s v="19"/>
    <s v="700"/>
    <s v=""/>
    <s v=""/>
    <s v="9500_110"/>
    <s v="Capital Outlay Capital Expenditures"/>
    <n v="0"/>
    <n v="0"/>
    <n v="0"/>
    <n v="0"/>
    <n v="70000"/>
    <n v="-70000"/>
    <n v="0"/>
    <x v="267"/>
    <x v="82"/>
  </r>
  <r>
    <x v="1"/>
    <s v="-"/>
    <x v="268"/>
    <x v="52"/>
    <s v="38"/>
    <s v="700"/>
    <s v=""/>
    <s v=""/>
    <s v="9500_110"/>
    <s v="Capital Outlay Capital Expenditures"/>
    <n v="0"/>
    <n v="0"/>
    <n v="0"/>
    <n v="0"/>
    <n v="150000"/>
    <n v="-150000"/>
    <n v="0"/>
    <x v="268"/>
    <x v="83"/>
  </r>
  <r>
    <x v="0"/>
    <s v="-"/>
    <x v="269"/>
    <x v="53"/>
    <s v="19"/>
    <s v="700"/>
    <s v=""/>
    <s v=""/>
    <s v="4875_130"/>
    <s v="Grant  Federal Capital  Indirect"/>
    <n v="0"/>
    <n v="0"/>
    <n v="0"/>
    <n v="0"/>
    <n v="0"/>
    <n v="0"/>
    <n v="0"/>
    <x v="269"/>
    <x v="84"/>
  </r>
  <r>
    <x v="0"/>
    <s v="-"/>
    <x v="269"/>
    <x v="53"/>
    <s v="19"/>
    <s v="700"/>
    <s v=""/>
    <s v=""/>
    <s v="4900_130"/>
    <s v="Participant Charges Operating Transfer - Capital"/>
    <n v="0"/>
    <n v="0"/>
    <n v="0"/>
    <n v="0"/>
    <n v="1894.27"/>
    <n v="-1894.27"/>
    <n v="1894.27"/>
    <x v="269"/>
    <x v="84"/>
  </r>
  <r>
    <x v="0"/>
    <s v="-"/>
    <x v="269"/>
    <x v="53"/>
    <s v="19"/>
    <s v="700"/>
    <s v=""/>
    <s v=""/>
    <n v="4990"/>
    <s v="Interfund Transfer Proceeds"/>
    <n v="15000"/>
    <n v="0"/>
    <n v="15000"/>
    <n v="0"/>
    <n v="0"/>
    <n v="15000"/>
    <n v="0"/>
    <x v="269"/>
    <x v="84"/>
  </r>
  <r>
    <x v="1"/>
    <s v="-"/>
    <x v="269"/>
    <x v="53"/>
    <s v="19"/>
    <s v="700"/>
    <s v=""/>
    <s v=""/>
    <s v="9500_110"/>
    <s v="Capital Outlay Capital Expenditures"/>
    <n v="15000"/>
    <n v="0"/>
    <n v="15000"/>
    <n v="4186.78"/>
    <n v="2483.61"/>
    <n v="8329.61"/>
    <n v="1894.27"/>
    <x v="269"/>
    <x v="84"/>
  </r>
  <r>
    <x v="0"/>
    <s v="-"/>
    <x v="270"/>
    <x v="54"/>
    <s v="19"/>
    <s v="700"/>
    <s v=""/>
    <s v=""/>
    <s v="4900_130"/>
    <s v="Participant Charges Operating Transfer - Capital"/>
    <n v="0"/>
    <n v="0"/>
    <n v="0"/>
    <n v="0"/>
    <n v="0"/>
    <n v="0"/>
    <n v="0"/>
    <x v="270"/>
    <x v="85"/>
  </r>
  <r>
    <x v="0"/>
    <s v="-"/>
    <x v="271"/>
    <x v="55"/>
    <s v="19"/>
    <s v="700"/>
    <s v=""/>
    <s v=""/>
    <s v="4875_130"/>
    <s v="Grant  Federal Capital  Indirect"/>
    <n v="10852696"/>
    <n v="0"/>
    <n v="10852696"/>
    <n v="0"/>
    <n v="809658.04"/>
    <n v="10043037.960000001"/>
    <n v="70748.460000000006"/>
    <x v="271"/>
    <x v="86"/>
  </r>
  <r>
    <x v="0"/>
    <s v="-"/>
    <x v="271"/>
    <x v="55"/>
    <s v="19"/>
    <s v="700"/>
    <s v=""/>
    <s v=""/>
    <s v="4875_135"/>
    <s v="Grant  State Capital "/>
    <n v="342717"/>
    <n v="0"/>
    <n v="342717"/>
    <n v="0"/>
    <n v="25568.14"/>
    <n v="317148.86"/>
    <n v="2234.16"/>
    <x v="271"/>
    <x v="86"/>
  </r>
  <r>
    <x v="0"/>
    <s v="-"/>
    <x v="271"/>
    <x v="55"/>
    <s v="19"/>
    <s v="700"/>
    <s v=""/>
    <s v=""/>
    <n v="4990"/>
    <s v="Interfund Transfer Proceeds"/>
    <n v="917730"/>
    <n v="0"/>
    <n v="917730"/>
    <n v="0"/>
    <n v="27726.15"/>
    <n v="890003.85"/>
    <n v="4325.24"/>
    <x v="271"/>
    <x v="86"/>
  </r>
  <r>
    <x v="1"/>
    <s v="-"/>
    <x v="271"/>
    <x v="55"/>
    <s v="19"/>
    <s v="700"/>
    <s v=""/>
    <s v=""/>
    <s v="9500_110"/>
    <s v="Capital Outlay Capital Expenditures"/>
    <n v="12113143"/>
    <n v="0"/>
    <n v="12113143"/>
    <n v="381310.69"/>
    <n v="906655.25"/>
    <n v="10825177.060000001"/>
    <n v="89403.33"/>
    <x v="271"/>
    <x v="86"/>
  </r>
  <r>
    <x v="0"/>
    <s v="-"/>
    <x v="272"/>
    <x v="56"/>
    <s v="19"/>
    <s v="700"/>
    <s v="600"/>
    <s v=""/>
    <n v="4700"/>
    <s v="Interest / Investment  Income "/>
    <n v="0"/>
    <n v="0"/>
    <n v="0"/>
    <n v="0"/>
    <n v="2546.5100000000002"/>
    <n v="-2546.5100000000002"/>
    <n v="0"/>
    <x v="272"/>
    <x v="87"/>
  </r>
  <r>
    <x v="0"/>
    <s v="-"/>
    <x v="272"/>
    <x v="56"/>
    <s v="19"/>
    <s v="700"/>
    <s v="600"/>
    <s v=""/>
    <n v="4720"/>
    <s v="Use of Fund Balance"/>
    <n v="1000000"/>
    <n v="0"/>
    <n v="1000000"/>
    <n v="0"/>
    <n v="0"/>
    <n v="1000000"/>
    <n v="0"/>
    <x v="272"/>
    <x v="87"/>
  </r>
  <r>
    <x v="0"/>
    <s v="-"/>
    <x v="272"/>
    <x v="56"/>
    <s v="19"/>
    <s v="700"/>
    <s v="600"/>
    <s v=""/>
    <s v="4925_100"/>
    <s v="Proceeds  Bank/Bond Note"/>
    <n v="0"/>
    <n v="0"/>
    <n v="0"/>
    <n v="0"/>
    <n v="0"/>
    <n v="0"/>
    <n v="0"/>
    <x v="272"/>
    <x v="87"/>
  </r>
  <r>
    <x v="0"/>
    <s v="-"/>
    <x v="272"/>
    <x v="56"/>
    <s v="19"/>
    <s v="700"/>
    <s v="600"/>
    <s v=""/>
    <s v="4925_115"/>
    <s v="Proceeds  Debt &amp; Lease"/>
    <n v="448000"/>
    <n v="0"/>
    <n v="448000"/>
    <n v="0"/>
    <n v="0"/>
    <n v="448000"/>
    <n v="0"/>
    <x v="272"/>
    <x v="87"/>
  </r>
  <r>
    <x v="0"/>
    <s v="-"/>
    <x v="272"/>
    <x v="56"/>
    <s v="19"/>
    <s v="700"/>
    <s v="600"/>
    <s v=""/>
    <s v="4990_110"/>
    <s v="Interfund Transfer Proceeds Enterprise/Special Revenue"/>
    <n v="0"/>
    <n v="0"/>
    <n v="0"/>
    <n v="0"/>
    <n v="187.22"/>
    <n v="-187.22"/>
    <n v="0"/>
    <x v="272"/>
    <x v="87"/>
  </r>
  <r>
    <x v="1"/>
    <s v="-"/>
    <x v="272"/>
    <x v="56"/>
    <s v="19"/>
    <s v="700"/>
    <s v="600"/>
    <s v=""/>
    <s v="6500_115"/>
    <s v="Professional and Consultant Services Legal/Arbitration"/>
    <n v="0"/>
    <n v="0"/>
    <n v="0"/>
    <n v="0"/>
    <n v="0"/>
    <n v="0"/>
    <n v="0"/>
    <x v="272"/>
    <x v="87"/>
  </r>
  <r>
    <x v="1"/>
    <s v="-"/>
    <x v="272"/>
    <x v="56"/>
    <s v="19"/>
    <s v="700"/>
    <s v="600"/>
    <s v=""/>
    <n v="7400"/>
    <s v="Debt Service Principal"/>
    <n v="1000000"/>
    <n v="0"/>
    <n v="1000000"/>
    <n v="0"/>
    <n v="0"/>
    <n v="1000000"/>
    <n v="0"/>
    <x v="272"/>
    <x v="87"/>
  </r>
  <r>
    <x v="1"/>
    <s v="-"/>
    <x v="272"/>
    <x v="56"/>
    <s v="19"/>
    <s v="700"/>
    <s v="600"/>
    <s v=""/>
    <s v="9500_110"/>
    <s v="Capital Outlay Capital Expenditures"/>
    <n v="448000"/>
    <n v="0"/>
    <n v="448000"/>
    <n v="58664.98"/>
    <n v="322953.27"/>
    <n v="66381.75"/>
    <n v="0"/>
    <x v="272"/>
    <x v="87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  <r>
    <x v="2"/>
    <m/>
    <x v="273"/>
    <x v="57"/>
    <m/>
    <m/>
    <m/>
    <m/>
    <m/>
    <m/>
    <m/>
    <m/>
    <m/>
    <m/>
    <m/>
    <m/>
    <m/>
    <x v="273"/>
    <x v="8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2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16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4">
        <item x="0"/>
        <item x="1"/>
        <item x="2"/>
        <item x="90"/>
        <item x="91"/>
        <item x="3"/>
        <item x="92"/>
        <item x="93"/>
        <item x="4"/>
        <item x="5"/>
        <item x="6"/>
        <item x="94"/>
        <item x="7"/>
        <item x="8"/>
        <item x="95"/>
        <item x="96"/>
        <item x="9"/>
        <item x="10"/>
        <item x="97"/>
        <item x="11"/>
        <item x="12"/>
        <item x="13"/>
        <item x="14"/>
        <item x="15"/>
        <item x="16"/>
        <item x="17"/>
        <item x="98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100"/>
        <item x="36"/>
        <item x="37"/>
        <item x="38"/>
        <item x="39"/>
        <item x="40"/>
        <item x="101"/>
        <item x="102"/>
        <item x="103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04"/>
        <item x="53"/>
        <item x="54"/>
        <item x="55"/>
        <item x="56"/>
        <item x="57"/>
        <item x="58"/>
        <item x="59"/>
        <item x="60"/>
        <item x="61"/>
        <item x="62"/>
        <item x="105"/>
        <item x="106"/>
        <item x="63"/>
        <item x="64"/>
        <item x="65"/>
        <item x="66"/>
        <item x="67"/>
        <item x="68"/>
        <item x="69"/>
        <item x="70"/>
        <item x="107"/>
        <item x="71"/>
        <item x="72"/>
        <item x="73"/>
        <item x="74"/>
        <item x="108"/>
        <item x="75"/>
        <item x="76"/>
        <item x="77"/>
        <item x="78"/>
        <item x="79"/>
        <item x="109"/>
        <item x="80"/>
        <item x="81"/>
        <item x="82"/>
        <item x="83"/>
        <item x="84"/>
        <item x="85"/>
        <item x="86"/>
        <item x="87"/>
        <item x="88"/>
        <item x="89"/>
        <item x="110"/>
        <item x="118"/>
        <item x="119"/>
        <item x="120"/>
        <item x="111"/>
        <item x="112"/>
        <item x="113"/>
        <item x="114"/>
        <item x="115"/>
        <item x="121"/>
        <item x="116"/>
        <item x="117"/>
        <item x="122"/>
        <item x="123"/>
        <item x="124"/>
        <item x="126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9"/>
        <item x="142"/>
        <item x="150"/>
        <item x="143"/>
        <item x="151"/>
        <item x="144"/>
        <item x="145"/>
        <item x="146"/>
        <item x="147"/>
        <item x="148"/>
        <item x="155"/>
        <item x="152"/>
        <item x="153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88"/>
        <item x="173"/>
        <item x="174"/>
        <item x="175"/>
        <item x="176"/>
        <item x="177"/>
        <item x="178"/>
        <item x="189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6"/>
        <item x="247"/>
        <item x="241"/>
        <item x="242"/>
        <item x="243"/>
        <item x="244"/>
        <item x="245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</items>
    </pivotField>
    <pivotField axis="axisPage" compact="0" outline="0" multipleItemSelectionAllowed="1" showAll="0">
      <items count="59">
        <item x="0"/>
        <item h="1" x="2"/>
        <item h="1" x="6"/>
        <item h="1" x="7"/>
        <item h="1" x="9"/>
        <item h="1" x="10"/>
        <item h="1" x="12"/>
        <item h="1" x="13"/>
        <item h="1" x="22"/>
        <item h="1" x="23"/>
        <item h="1" x="32"/>
        <item h="1" x="33"/>
        <item h="1" x="35"/>
        <item h="1" x="38"/>
        <item h="1" x="44"/>
        <item h="1" x="45"/>
        <item h="1" x="49"/>
        <item h="1" x="52"/>
        <item h="1" x="53"/>
        <item h="1" x="55"/>
        <item h="1" x="57"/>
        <item h="1" x="5"/>
        <item h="1" x="14"/>
        <item h="1" x="24"/>
        <item h="1" x="25"/>
        <item h="1" x="26"/>
        <item h="1"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h="1" x="50"/>
        <item h="1" x="36"/>
        <item h="1" x="18"/>
        <item h="1" x="3"/>
        <item h="1" x="4"/>
        <item h="1" x="48"/>
        <item h="1" x="8"/>
        <item h="1" x="15"/>
        <item h="1" x="17"/>
        <item h="1" x="34"/>
        <item h="1" x="54"/>
        <item h="1" x="37"/>
        <item h="1" x="46"/>
        <item h="1" x="47"/>
        <item h="1"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4">
        <item x="273"/>
        <item x="0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40"/>
        <item x="42"/>
        <item x="43"/>
        <item x="49"/>
        <item x="53"/>
        <item x="54"/>
        <item x="55"/>
        <item x="56"/>
        <item x="64"/>
        <item x="71"/>
        <item x="72"/>
        <item x="73"/>
        <item x="74"/>
        <item x="75"/>
        <item x="76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2"/>
        <item x="90"/>
        <item x="91"/>
        <item x="92"/>
        <item x="93"/>
        <item x="94"/>
        <item x="95"/>
        <item x="105"/>
        <item x="106"/>
        <item x="63"/>
        <item x="107"/>
        <item x="111"/>
        <item x="112"/>
        <item x="114"/>
        <item x="115"/>
        <item x="116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50"/>
        <item x="143"/>
        <item x="144"/>
        <item x="145"/>
        <item x="149"/>
        <item x="151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70"/>
        <item x="188"/>
        <item x="173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204"/>
        <item x="205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264"/>
        <item x="265"/>
        <item x="267"/>
        <item x="269"/>
        <item x="271"/>
        <item x="272"/>
        <item x="270"/>
        <item x="171"/>
        <item x="109"/>
        <item x="98"/>
        <item x="77"/>
        <item x="146"/>
        <item x="147"/>
        <item x="148"/>
        <item x="197"/>
        <item x="198"/>
        <item x="199"/>
        <item x="200"/>
        <item x="206"/>
        <item x="207"/>
        <item x="208"/>
        <item x="209"/>
        <item x="210"/>
        <item x="211"/>
        <item x="212"/>
        <item x="213"/>
        <item x="117"/>
        <item x="110"/>
        <item x="120"/>
        <item x="121"/>
        <item x="124"/>
        <item x="227"/>
        <item x="228"/>
        <item x="229"/>
        <item x="230"/>
        <item x="231"/>
        <item x="232"/>
        <item x="233"/>
        <item x="248"/>
        <item x="249"/>
        <item x="266"/>
        <item x="118"/>
        <item x="97"/>
        <item x="172"/>
        <item x="35"/>
        <item x="36"/>
        <item x="37"/>
        <item x="38"/>
        <item x="41"/>
        <item x="44"/>
        <item x="45"/>
        <item x="46"/>
        <item x="47"/>
        <item x="48"/>
        <item x="50"/>
        <item x="51"/>
        <item x="52"/>
        <item x="57"/>
        <item x="58"/>
        <item x="59"/>
        <item x="60"/>
        <item x="61"/>
        <item x="62"/>
        <item x="65"/>
        <item x="66"/>
        <item x="67"/>
        <item x="69"/>
        <item x="78"/>
        <item x="39"/>
        <item x="101"/>
        <item x="103"/>
        <item x="108"/>
        <item x="113"/>
        <item x="122"/>
        <item x="140"/>
        <item x="152"/>
        <item x="153"/>
        <item x="154"/>
        <item x="155"/>
        <item x="201"/>
        <item x="202"/>
        <item x="203"/>
        <item x="238"/>
        <item x="246"/>
        <item x="247"/>
        <item x="257"/>
        <item x="166"/>
        <item x="169"/>
        <item x="174"/>
        <item x="96"/>
        <item x="119"/>
        <item x="70"/>
        <item x="68"/>
        <item x="104"/>
        <item x="100"/>
        <item x="102"/>
        <item x="189"/>
        <item x="268"/>
      </items>
    </pivotField>
    <pivotField axis="axisRow" compact="0" outline="0" showAll="0">
      <items count="90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50"/>
        <item x="51"/>
        <item x="60"/>
        <item x="61"/>
        <item x="63"/>
        <item x="64"/>
        <item x="66"/>
        <item x="67"/>
        <item x="68"/>
        <item x="69"/>
        <item x="71"/>
        <item x="72"/>
        <item x="73"/>
        <item x="79"/>
        <item x="80"/>
        <item x="82"/>
        <item x="84"/>
        <item x="86"/>
        <item x="87"/>
        <item x="88"/>
        <item x="27"/>
        <item x="28"/>
        <item x="78"/>
        <item x="36"/>
        <item x="24"/>
        <item x="62"/>
        <item x="85"/>
        <item x="17"/>
        <item x="25"/>
        <item x="65"/>
        <item x="76"/>
        <item x="77"/>
        <item x="81"/>
        <item x="43"/>
        <item x="44"/>
        <item x="45"/>
        <item x="46"/>
        <item x="52"/>
        <item x="53"/>
        <item x="54"/>
        <item x="55"/>
        <item x="56"/>
        <item x="57"/>
        <item x="58"/>
        <item x="59"/>
        <item x="20"/>
        <item x="39"/>
        <item x="47"/>
        <item x="48"/>
        <item x="49"/>
        <item x="70"/>
        <item x="74"/>
        <item x="75"/>
        <item x="83"/>
        <item t="default"/>
      </items>
    </pivotField>
  </pivotFields>
  <rowFields count="3">
    <field x="18"/>
    <field x="2"/>
    <field x="17"/>
  </rowFields>
  <rowItems count="106">
    <i>
      <x/>
      <x/>
      <x v="1"/>
    </i>
    <i r="1">
      <x v="1"/>
      <x v="61"/>
    </i>
    <i t="default">
      <x/>
    </i>
    <i>
      <x v="1"/>
      <x v="2"/>
      <x v="62"/>
    </i>
    <i t="default">
      <x v="1"/>
    </i>
    <i>
      <x v="3"/>
      <x v="5"/>
      <x v="2"/>
    </i>
    <i t="default">
      <x v="3"/>
    </i>
    <i>
      <x v="4"/>
      <x v="8"/>
      <x v="3"/>
    </i>
    <i t="default">
      <x v="4"/>
    </i>
    <i>
      <x v="5"/>
      <x v="9"/>
      <x v="4"/>
    </i>
    <i t="default">
      <x v="5"/>
    </i>
    <i>
      <x v="6"/>
      <x v="10"/>
      <x v="5"/>
    </i>
    <i t="default">
      <x v="6"/>
    </i>
    <i>
      <x v="8"/>
      <x v="12"/>
      <x v="6"/>
    </i>
    <i t="default">
      <x v="8"/>
    </i>
    <i>
      <x v="9"/>
      <x v="13"/>
      <x v="7"/>
    </i>
    <i r="1">
      <x v="16"/>
      <x v="8"/>
    </i>
    <i r="1">
      <x v="17"/>
      <x v="9"/>
    </i>
    <i t="default">
      <x v="9"/>
    </i>
    <i>
      <x v="10"/>
      <x v="19"/>
      <x v="10"/>
    </i>
    <i r="1">
      <x v="20"/>
      <x v="11"/>
    </i>
    <i r="1">
      <x v="21"/>
      <x v="12"/>
    </i>
    <i r="1">
      <x v="22"/>
      <x v="13"/>
    </i>
    <i t="default">
      <x v="10"/>
    </i>
    <i>
      <x v="11"/>
      <x v="23"/>
      <x v="14"/>
    </i>
    <i r="1">
      <x v="24"/>
      <x v="15"/>
    </i>
    <i r="1">
      <x v="25"/>
      <x v="16"/>
    </i>
    <i r="1">
      <x v="27"/>
      <x v="17"/>
    </i>
    <i r="1">
      <x v="28"/>
      <x v="18"/>
    </i>
    <i r="1">
      <x v="29"/>
      <x v="19"/>
    </i>
    <i r="1">
      <x v="30"/>
      <x v="20"/>
    </i>
    <i t="default">
      <x v="11"/>
    </i>
    <i>
      <x v="12"/>
      <x v="32"/>
      <x v="22"/>
    </i>
    <i t="default">
      <x v="12"/>
    </i>
    <i>
      <x v="13"/>
      <x v="33"/>
      <x v="23"/>
    </i>
    <i t="default">
      <x v="13"/>
    </i>
    <i>
      <x v="14"/>
      <x v="34"/>
      <x v="24"/>
    </i>
    <i r="1">
      <x v="35"/>
      <x v="25"/>
    </i>
    <i r="1">
      <x v="36"/>
      <x v="26"/>
    </i>
    <i r="1">
      <x v="37"/>
      <x v="27"/>
    </i>
    <i r="1">
      <x v="38"/>
      <x v="28"/>
    </i>
    <i r="1">
      <x v="39"/>
      <x v="29"/>
    </i>
    <i r="1">
      <x v="40"/>
      <x v="30"/>
    </i>
    <i r="1">
      <x v="41"/>
      <x v="31"/>
    </i>
    <i r="1">
      <x v="42"/>
      <x v="32"/>
    </i>
    <i r="1">
      <x v="43"/>
      <x v="33"/>
    </i>
    <i r="1">
      <x v="44"/>
      <x v="34"/>
    </i>
    <i r="1">
      <x v="45"/>
      <x v="220"/>
    </i>
    <i r="1">
      <x v="47"/>
      <x v="221"/>
    </i>
    <i r="1">
      <x v="48"/>
      <x v="222"/>
    </i>
    <i r="1">
      <x v="49"/>
      <x v="223"/>
    </i>
    <i r="1">
      <x v="50"/>
      <x v="244"/>
    </i>
    <i r="1">
      <x v="51"/>
      <x v="35"/>
    </i>
    <i r="1">
      <x v="55"/>
      <x v="224"/>
    </i>
    <i r="1">
      <x v="56"/>
      <x v="36"/>
    </i>
    <i r="1">
      <x v="57"/>
      <x v="37"/>
    </i>
    <i r="1">
      <x v="58"/>
      <x v="225"/>
    </i>
    <i r="1">
      <x v="59"/>
      <x v="226"/>
    </i>
    <i r="1">
      <x v="60"/>
      <x v="227"/>
    </i>
    <i r="1">
      <x v="61"/>
      <x v="228"/>
    </i>
    <i r="1">
      <x v="62"/>
      <x v="229"/>
    </i>
    <i r="1">
      <x v="63"/>
      <x v="38"/>
    </i>
    <i r="1">
      <x v="64"/>
      <x v="230"/>
    </i>
    <i r="1">
      <x v="65"/>
      <x v="231"/>
    </i>
    <i r="1">
      <x v="66"/>
      <x v="232"/>
    </i>
    <i r="1">
      <x v="68"/>
      <x v="39"/>
    </i>
    <i r="1">
      <x v="69"/>
      <x v="40"/>
    </i>
    <i r="1">
      <x v="70"/>
      <x v="41"/>
    </i>
    <i r="1">
      <x v="71"/>
      <x v="42"/>
    </i>
    <i r="1">
      <x v="72"/>
      <x v="233"/>
    </i>
    <i r="1">
      <x v="73"/>
      <x v="234"/>
    </i>
    <i r="1">
      <x v="74"/>
      <x v="235"/>
    </i>
    <i r="1">
      <x v="75"/>
      <x v="236"/>
    </i>
    <i r="1">
      <x v="76"/>
      <x v="237"/>
    </i>
    <i r="1">
      <x v="77"/>
      <x v="238"/>
    </i>
    <i r="1">
      <x v="80"/>
      <x v="71"/>
    </i>
    <i r="1">
      <x v="81"/>
      <x v="43"/>
    </i>
    <i r="1">
      <x v="82"/>
      <x v="239"/>
    </i>
    <i r="1">
      <x v="83"/>
      <x v="240"/>
    </i>
    <i r="1">
      <x v="84"/>
      <x v="241"/>
    </i>
    <i r="1">
      <x v="85"/>
      <x v="268"/>
    </i>
    <i r="1">
      <x v="86"/>
      <x v="242"/>
    </i>
    <i r="1">
      <x v="87"/>
      <x v="267"/>
    </i>
    <i r="1">
      <x v="89"/>
      <x v="44"/>
    </i>
    <i r="1">
      <x v="90"/>
      <x v="45"/>
    </i>
    <i r="1">
      <x v="91"/>
      <x v="46"/>
    </i>
    <i t="default">
      <x v="14"/>
    </i>
    <i>
      <x v="15"/>
      <x v="92"/>
      <x v="47"/>
    </i>
    <i r="1">
      <x v="94"/>
      <x v="48"/>
    </i>
    <i r="1">
      <x v="95"/>
      <x v="49"/>
    </i>
    <i r="1">
      <x v="96"/>
      <x v="186"/>
    </i>
    <i r="1">
      <x v="97"/>
      <x v="243"/>
    </i>
    <i r="1">
      <x v="98"/>
      <x v="50"/>
    </i>
    <i r="1">
      <x v="100"/>
      <x v="51"/>
    </i>
    <i r="1">
      <x v="101"/>
      <x v="52"/>
    </i>
    <i t="default">
      <x v="15"/>
    </i>
    <i>
      <x v="16"/>
      <x v="102"/>
      <x v="53"/>
    </i>
    <i r="1">
      <x v="103"/>
      <x v="54"/>
    </i>
    <i r="1">
      <x v="104"/>
      <x v="55"/>
    </i>
    <i r="1">
      <x v="105"/>
      <x v="56"/>
    </i>
    <i r="1">
      <x v="106"/>
      <x v="57"/>
    </i>
    <i r="1">
      <x v="107"/>
      <x v="58"/>
    </i>
    <i r="1">
      <x v="108"/>
      <x v="59"/>
    </i>
    <i r="1">
      <x v="109"/>
      <x v="60"/>
    </i>
    <i t="default">
      <x v="1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412">
    <format dxfId="13054">
      <pivotArea field="2" type="button" dataOnly="0" labelOnly="1" outline="0" axis="axisRow" fieldPosition="1"/>
    </format>
    <format dxfId="13053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3052">
      <pivotArea field="2" type="button" dataOnly="0" labelOnly="1" outline="0" axis="axisRow" fieldPosition="1"/>
    </format>
    <format dxfId="13051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305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3049">
      <pivotArea type="topRight" dataOnly="0" labelOnly="1" outline="0" fieldPosition="0"/>
    </format>
    <format dxfId="1304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047">
      <pivotArea dataOnly="0" labelOnly="1" fieldPosition="0">
        <references count="1">
          <reference field="2" count="2">
            <x v="98"/>
            <x v="100"/>
          </reference>
        </references>
      </pivotArea>
    </format>
    <format dxfId="13046">
      <pivotArea dataOnly="0" labelOnly="1" fieldPosition="0">
        <references count="1">
          <reference field="2" count="1">
            <x v="100"/>
          </reference>
        </references>
      </pivotArea>
    </format>
    <format dxfId="13045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13044">
      <pivotArea dataOnly="0" labelOnly="1" fieldPosition="0">
        <references count="1">
          <reference field="2" count="1">
            <x v="39"/>
          </reference>
        </references>
      </pivotArea>
    </format>
    <format dxfId="13043">
      <pivotArea dataOnly="0" labelOnly="1" fieldPosition="0">
        <references count="1">
          <reference field="2" count="1">
            <x v="39"/>
          </reference>
        </references>
      </pivotArea>
    </format>
    <format dxfId="13042">
      <pivotArea dataOnly="0" labelOnly="1" fieldPosition="0">
        <references count="1">
          <reference field="2" count="1">
            <x v="38"/>
          </reference>
        </references>
      </pivotArea>
    </format>
    <format dxfId="13041">
      <pivotArea dataOnly="0" labelOnly="1" fieldPosition="0">
        <references count="1">
          <reference field="2" count="1">
            <x v="38"/>
          </reference>
        </references>
      </pivotArea>
    </format>
    <format dxfId="13040">
      <pivotArea grandRow="1" outline="0" collapsedLevelsAreSubtotals="1" fieldPosition="0"/>
    </format>
    <format dxfId="13039">
      <pivotArea outline="0" collapsedLevelsAreSubtotals="1" fieldPosition="0"/>
    </format>
    <format dxfId="13038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1"/>
            <x v="56"/>
            <x v="57"/>
            <x v="71"/>
            <x v="78"/>
            <x v="79"/>
            <x v="80"/>
            <x v="81"/>
            <x v="88"/>
            <x v="92"/>
            <x v="94"/>
            <x v="95"/>
            <x v="98"/>
            <x v="100"/>
            <x v="102"/>
          </reference>
        </references>
      </pivotArea>
    </format>
    <format dxfId="13037">
      <pivotArea dataOnly="0" labelOnly="1" fieldPosition="0">
        <references count="1">
          <reference field="2" count="4">
            <x v="103"/>
            <x v="104"/>
            <x v="105"/>
            <x v="107"/>
          </reference>
        </references>
      </pivotArea>
    </format>
    <format dxfId="13036">
      <pivotArea dataOnly="0" labelOnly="1" grandRow="1" outline="0" fieldPosition="0"/>
    </format>
    <format dxfId="13035">
      <pivotArea grandRow="1" outline="0" collapsedLevelsAreSubtotals="1" fieldPosition="0"/>
    </format>
    <format dxfId="13034">
      <pivotArea dataOnly="0" labelOnly="1" grandRow="1" outline="0" fieldPosition="0"/>
    </format>
    <format dxfId="13033">
      <pivotArea dataOnly="0" outline="0" fieldPosition="0">
        <references count="1">
          <reference field="18" count="0" defaultSubtotal="1"/>
        </references>
      </pivotArea>
    </format>
    <format dxfId="13032">
      <pivotArea dataOnly="0" outline="0" fieldPosition="0">
        <references count="1">
          <reference field="18" count="0" defaultSubtotal="1"/>
        </references>
      </pivotArea>
    </format>
    <format dxfId="13031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3030">
      <pivotArea dataOnly="0" outline="0" fieldPosition="0">
        <references count="1">
          <reference field="18" count="0" defaultSubtotal="1"/>
        </references>
      </pivotArea>
    </format>
    <format dxfId="13029">
      <pivotArea dataOnly="0" labelOnly="1" outline="0" fieldPosition="0">
        <references count="1">
          <reference field="18" count="0"/>
        </references>
      </pivotArea>
    </format>
    <format dxfId="13028">
      <pivotArea field="3" type="button" dataOnly="0" labelOnly="1" outline="0" axis="axisPage" fieldPosition="0"/>
    </format>
    <format dxfId="13027">
      <pivotArea field="0" type="button" dataOnly="0" labelOnly="1" outline="0" axis="axisPage" fieldPosition="1"/>
    </format>
    <format dxfId="13026">
      <pivotArea type="origin" dataOnly="0" labelOnly="1" outline="0" fieldPosition="0"/>
    </format>
    <format dxfId="13025">
      <pivotArea field="18" type="button" dataOnly="0" labelOnly="1" outline="0" axis="axisRow" fieldPosition="0"/>
    </format>
    <format dxfId="13024">
      <pivotArea dataOnly="0" labelOnly="1" outline="0" fieldPosition="0">
        <references count="1">
          <reference field="18" count="1">
            <x v="0"/>
          </reference>
        </references>
      </pivotArea>
    </format>
    <format dxfId="13023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3022">
      <pivotArea dataOnly="0" labelOnly="1" outline="0" fieldPosition="0">
        <references count="1">
          <reference field="18" count="1">
            <x v="2"/>
          </reference>
        </references>
      </pivotArea>
    </format>
    <format dxfId="13021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3020">
      <pivotArea dataOnly="0" labelOnly="1" outline="0" fieldPosition="0">
        <references count="1">
          <reference field="18" count="1">
            <x v="3"/>
          </reference>
        </references>
      </pivotArea>
    </format>
    <format dxfId="13019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3018">
      <pivotArea dataOnly="0" labelOnly="1" outline="0" fieldPosition="0">
        <references count="1">
          <reference field="18" count="1">
            <x v="4"/>
          </reference>
        </references>
      </pivotArea>
    </format>
    <format dxfId="13017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3016">
      <pivotArea dataOnly="0" labelOnly="1" outline="0" fieldPosition="0">
        <references count="1">
          <reference field="18" count="1">
            <x v="5"/>
          </reference>
        </references>
      </pivotArea>
    </format>
    <format dxfId="13015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3014">
      <pivotArea dataOnly="0" labelOnly="1" outline="0" fieldPosition="0">
        <references count="1">
          <reference field="18" count="1">
            <x v="6"/>
          </reference>
        </references>
      </pivotArea>
    </format>
    <format dxfId="13013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3012">
      <pivotArea dataOnly="0" labelOnly="1" outline="0" fieldPosition="0">
        <references count="1">
          <reference field="18" count="1">
            <x v="7"/>
          </reference>
        </references>
      </pivotArea>
    </format>
    <format dxfId="13011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3010">
      <pivotArea dataOnly="0" labelOnly="1" outline="0" fieldPosition="0">
        <references count="1">
          <reference field="18" count="1">
            <x v="8"/>
          </reference>
        </references>
      </pivotArea>
    </format>
    <format dxfId="13009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3008">
      <pivotArea dataOnly="0" labelOnly="1" outline="0" fieldPosition="0">
        <references count="1">
          <reference field="18" count="1">
            <x v="9"/>
          </reference>
        </references>
      </pivotArea>
    </format>
    <format dxfId="13007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3006">
      <pivotArea dataOnly="0" labelOnly="1" outline="0" fieldPosition="0">
        <references count="1">
          <reference field="18" count="1">
            <x v="10"/>
          </reference>
        </references>
      </pivotArea>
    </format>
    <format dxfId="13005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3004">
      <pivotArea dataOnly="0" labelOnly="1" outline="0" fieldPosition="0">
        <references count="1">
          <reference field="18" count="1">
            <x v="11"/>
          </reference>
        </references>
      </pivotArea>
    </format>
    <format dxfId="13003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3002">
      <pivotArea dataOnly="0" labelOnly="1" outline="0" fieldPosition="0">
        <references count="1">
          <reference field="18" count="1">
            <x v="12"/>
          </reference>
        </references>
      </pivotArea>
    </format>
    <format dxfId="13001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3000">
      <pivotArea dataOnly="0" labelOnly="1" outline="0" fieldPosition="0">
        <references count="1">
          <reference field="18" count="1">
            <x v="13"/>
          </reference>
        </references>
      </pivotArea>
    </format>
    <format dxfId="12999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2998">
      <pivotArea dataOnly="0" labelOnly="1" outline="0" fieldPosition="0">
        <references count="1">
          <reference field="18" count="1">
            <x v="14"/>
          </reference>
        </references>
      </pivotArea>
    </format>
    <format dxfId="12997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2996">
      <pivotArea dataOnly="0" labelOnly="1" outline="0" fieldPosition="0">
        <references count="1">
          <reference field="18" count="1">
            <x v="15"/>
          </reference>
        </references>
      </pivotArea>
    </format>
    <format dxfId="12995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2994">
      <pivotArea dataOnly="0" labelOnly="1" outline="0" fieldPosition="0">
        <references count="1">
          <reference field="18" count="1">
            <x v="16"/>
          </reference>
        </references>
      </pivotArea>
    </format>
    <format dxfId="12993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2992">
      <pivotArea dataOnly="0" labelOnly="1" grandRow="1" outline="0" fieldPosition="0"/>
    </format>
    <format dxfId="12991">
      <pivotArea field="3" type="button" dataOnly="0" labelOnly="1" outline="0" axis="axisPage" fieldPosition="0"/>
    </format>
    <format dxfId="12990">
      <pivotArea field="0" type="button" dataOnly="0" labelOnly="1" outline="0" axis="axisPage" fieldPosition="1"/>
    </format>
    <format dxfId="12989">
      <pivotArea type="origin" dataOnly="0" labelOnly="1" outline="0" fieldPosition="0"/>
    </format>
    <format dxfId="12988">
      <pivotArea field="18" type="button" dataOnly="0" labelOnly="1" outline="0" axis="axisRow" fieldPosition="0"/>
    </format>
    <format dxfId="12987">
      <pivotArea dataOnly="0" labelOnly="1" outline="0" fieldPosition="0">
        <references count="1">
          <reference field="18" count="1">
            <x v="0"/>
          </reference>
        </references>
      </pivotArea>
    </format>
    <format dxfId="12986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2985">
      <pivotArea dataOnly="0" labelOnly="1" outline="0" fieldPosition="0">
        <references count="1">
          <reference field="18" count="1">
            <x v="2"/>
          </reference>
        </references>
      </pivotArea>
    </format>
    <format dxfId="12984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2983">
      <pivotArea dataOnly="0" labelOnly="1" outline="0" fieldPosition="0">
        <references count="1">
          <reference field="18" count="1">
            <x v="3"/>
          </reference>
        </references>
      </pivotArea>
    </format>
    <format dxfId="12982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2981">
      <pivotArea dataOnly="0" labelOnly="1" outline="0" fieldPosition="0">
        <references count="1">
          <reference field="18" count="1">
            <x v="4"/>
          </reference>
        </references>
      </pivotArea>
    </format>
    <format dxfId="12980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2979">
      <pivotArea dataOnly="0" labelOnly="1" outline="0" fieldPosition="0">
        <references count="1">
          <reference field="18" count="1">
            <x v="5"/>
          </reference>
        </references>
      </pivotArea>
    </format>
    <format dxfId="12978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2977">
      <pivotArea dataOnly="0" labelOnly="1" outline="0" fieldPosition="0">
        <references count="1">
          <reference field="18" count="1">
            <x v="6"/>
          </reference>
        </references>
      </pivotArea>
    </format>
    <format dxfId="12976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2975">
      <pivotArea dataOnly="0" labelOnly="1" outline="0" fieldPosition="0">
        <references count="1">
          <reference field="18" count="1">
            <x v="7"/>
          </reference>
        </references>
      </pivotArea>
    </format>
    <format dxfId="12974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2973">
      <pivotArea dataOnly="0" labelOnly="1" outline="0" fieldPosition="0">
        <references count="1">
          <reference field="18" count="1">
            <x v="8"/>
          </reference>
        </references>
      </pivotArea>
    </format>
    <format dxfId="12972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2971">
      <pivotArea dataOnly="0" labelOnly="1" outline="0" fieldPosition="0">
        <references count="1">
          <reference field="18" count="1">
            <x v="9"/>
          </reference>
        </references>
      </pivotArea>
    </format>
    <format dxfId="12970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2969">
      <pivotArea dataOnly="0" labelOnly="1" outline="0" fieldPosition="0">
        <references count="1">
          <reference field="18" count="1">
            <x v="10"/>
          </reference>
        </references>
      </pivotArea>
    </format>
    <format dxfId="12968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2967">
      <pivotArea dataOnly="0" labelOnly="1" outline="0" fieldPosition="0">
        <references count="1">
          <reference field="18" count="1">
            <x v="11"/>
          </reference>
        </references>
      </pivotArea>
    </format>
    <format dxfId="12966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2965">
      <pivotArea dataOnly="0" labelOnly="1" outline="0" fieldPosition="0">
        <references count="1">
          <reference field="18" count="1">
            <x v="12"/>
          </reference>
        </references>
      </pivotArea>
    </format>
    <format dxfId="12964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2963">
      <pivotArea dataOnly="0" labelOnly="1" outline="0" fieldPosition="0">
        <references count="1">
          <reference field="18" count="1">
            <x v="13"/>
          </reference>
        </references>
      </pivotArea>
    </format>
    <format dxfId="12962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2961">
      <pivotArea dataOnly="0" labelOnly="1" outline="0" fieldPosition="0">
        <references count="1">
          <reference field="18" count="1">
            <x v="14"/>
          </reference>
        </references>
      </pivotArea>
    </format>
    <format dxfId="12960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2959">
      <pivotArea dataOnly="0" labelOnly="1" outline="0" fieldPosition="0">
        <references count="1">
          <reference field="18" count="1">
            <x v="15"/>
          </reference>
        </references>
      </pivotArea>
    </format>
    <format dxfId="12958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2957">
      <pivotArea dataOnly="0" labelOnly="1" outline="0" fieldPosition="0">
        <references count="1">
          <reference field="18" count="1">
            <x v="16"/>
          </reference>
        </references>
      </pivotArea>
    </format>
    <format dxfId="12956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2955">
      <pivotArea dataOnly="0" labelOnly="1" grandRow="1" outline="0" fieldPosition="0"/>
    </format>
    <format dxfId="12954">
      <pivotArea outline="0" collapsedLevelsAreSubtotals="1" fieldPosition="0"/>
    </format>
    <format dxfId="12953">
      <pivotArea field="-2" type="button" dataOnly="0" labelOnly="1" outline="0" axis="axisCol" fieldPosition="0"/>
    </format>
    <format dxfId="12952">
      <pivotArea type="topRight" dataOnly="0" labelOnly="1" outline="0" fieldPosition="0"/>
    </format>
    <format dxfId="12951">
      <pivotArea dataOnly="0" labelOnly="1" grandRow="1" outline="0" fieldPosition="0"/>
    </format>
    <format dxfId="12950">
      <pivotArea grandRow="1" outline="0" collapsedLevelsAreSubtotals="1" fieldPosition="0"/>
    </format>
    <format dxfId="12949">
      <pivotArea grandRow="1" outline="0" collapsedLevelsAreSubtotals="1" fieldPosition="0"/>
    </format>
    <format dxfId="12948">
      <pivotArea grandRow="1" outline="0" collapsedLevelsAreSubtotals="1" fieldPosition="0"/>
    </format>
    <format dxfId="12947">
      <pivotArea dataOnly="0" labelOnly="1" grandRow="1" outline="0" fieldPosition="0"/>
    </format>
    <format dxfId="12946">
      <pivotArea dataOnly="0" labelOnly="1" grandRow="1" outline="0" fieldPosition="0"/>
    </format>
    <format dxfId="12945">
      <pivotArea field="3" type="button" dataOnly="0" labelOnly="1" outline="0" axis="axisPage" fieldPosition="0"/>
    </format>
    <format dxfId="12944">
      <pivotArea dataOnly="0" labelOnly="1" outline="0" fieldPosition="0">
        <references count="1">
          <reference field="3" count="0"/>
        </references>
      </pivotArea>
    </format>
    <format dxfId="12943">
      <pivotArea field="0" type="button" dataOnly="0" labelOnly="1" outline="0" axis="axisPage" fieldPosition="1"/>
    </format>
    <format dxfId="12942">
      <pivotArea dataOnly="0" labelOnly="1" outline="0" fieldPosition="0">
        <references count="1">
          <reference field="0" count="0"/>
        </references>
      </pivotArea>
    </format>
    <format dxfId="12941">
      <pivotArea type="origin" dataOnly="0" labelOnly="1" outline="0" fieldPosition="0"/>
    </format>
    <format dxfId="12940">
      <pivotArea field="18" type="button" dataOnly="0" labelOnly="1" outline="0" axis="axisRow" fieldPosition="0"/>
    </format>
    <format dxfId="12939">
      <pivotArea field="2" type="button" dataOnly="0" labelOnly="1" outline="0" axis="axisRow" fieldPosition="1"/>
    </format>
    <format dxfId="12938">
      <pivotArea field="17" type="button" dataOnly="0" labelOnly="1" outline="0" axis="axisRow" fieldPosition="2"/>
    </format>
    <format dxfId="12937">
      <pivotArea dataOnly="0" labelOnly="1" outline="0" fieldPosition="0">
        <references count="1">
          <reference field="18" count="16">
            <x v="0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12936">
      <pivotArea dataOnly="0" labelOnly="1" outline="0" fieldPosition="0">
        <references count="1">
          <reference field="18" count="16" defaultSubtotal="1">
            <x v="0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12935">
      <pivotArea dataOnly="0" labelOnly="1" grandRow="1" outline="0" fieldPosition="0"/>
    </format>
    <format dxfId="12934">
      <pivotArea dataOnly="0" labelOnly="1" outline="0" fieldPosition="0">
        <references count="2">
          <reference field="2" count="1">
            <x v="0"/>
          </reference>
          <reference field="18" count="1" selected="0">
            <x v="0"/>
          </reference>
        </references>
      </pivotArea>
    </format>
    <format dxfId="12933">
      <pivotArea dataOnly="0" labelOnly="1" outline="0" fieldPosition="0">
        <references count="2">
          <reference field="2" count="1">
            <x v="4"/>
          </reference>
          <reference field="18" count="1" selected="0">
            <x v="2"/>
          </reference>
        </references>
      </pivotArea>
    </format>
    <format dxfId="12932">
      <pivotArea dataOnly="0" labelOnly="1" outline="0" fieldPosition="0">
        <references count="2">
          <reference field="2" count="1">
            <x v="5"/>
          </reference>
          <reference field="18" count="1" selected="0">
            <x v="3"/>
          </reference>
        </references>
      </pivotArea>
    </format>
    <format dxfId="12931">
      <pivotArea dataOnly="0" labelOnly="1" outline="0" fieldPosition="0">
        <references count="2">
          <reference field="2" count="1">
            <x v="8"/>
          </reference>
          <reference field="18" count="1" selected="0">
            <x v="4"/>
          </reference>
        </references>
      </pivotArea>
    </format>
    <format dxfId="12930">
      <pivotArea dataOnly="0" labelOnly="1" outline="0" fieldPosition="0">
        <references count="2">
          <reference field="2" count="1">
            <x v="9"/>
          </reference>
          <reference field="18" count="1" selected="0">
            <x v="5"/>
          </reference>
        </references>
      </pivotArea>
    </format>
    <format dxfId="12929">
      <pivotArea dataOnly="0" labelOnly="1" outline="0" fieldPosition="0">
        <references count="2">
          <reference field="2" count="1">
            <x v="10"/>
          </reference>
          <reference field="18" count="1" selected="0">
            <x v="6"/>
          </reference>
        </references>
      </pivotArea>
    </format>
    <format dxfId="12928">
      <pivotArea dataOnly="0" labelOnly="1" outline="0" fieldPosition="0">
        <references count="2">
          <reference field="2" count="1">
            <x v="11"/>
          </reference>
          <reference field="18" count="1" selected="0">
            <x v="7"/>
          </reference>
        </references>
      </pivotArea>
    </format>
    <format dxfId="12927">
      <pivotArea dataOnly="0" labelOnly="1" outline="0" fieldPosition="0">
        <references count="2">
          <reference field="2" count="1">
            <x v="12"/>
          </reference>
          <reference field="18" count="1" selected="0">
            <x v="8"/>
          </reference>
        </references>
      </pivotArea>
    </format>
    <format dxfId="12926">
      <pivotArea dataOnly="0" labelOnly="1" outline="0" fieldPosition="0">
        <references count="2">
          <reference field="2" count="2">
            <x v="13"/>
            <x v="16"/>
          </reference>
          <reference field="18" count="1" selected="0">
            <x v="9"/>
          </reference>
        </references>
      </pivotArea>
    </format>
    <format dxfId="12925">
      <pivotArea dataOnly="0" labelOnly="1" outline="0" fieldPosition="0">
        <references count="2">
          <reference field="2" count="4">
            <x v="19"/>
            <x v="20"/>
            <x v="21"/>
            <x v="22"/>
          </reference>
          <reference field="18" count="1" selected="0">
            <x v="10"/>
          </reference>
        </references>
      </pivotArea>
    </format>
    <format dxfId="12924">
      <pivotArea dataOnly="0" labelOnly="1" outline="0" fieldPosition="0">
        <references count="2">
          <reference field="2" count="8">
            <x v="23"/>
            <x v="24"/>
            <x v="25"/>
            <x v="27"/>
            <x v="28"/>
            <x v="29"/>
            <x v="30"/>
            <x v="31"/>
          </reference>
          <reference field="18" count="1" selected="0">
            <x v="11"/>
          </reference>
        </references>
      </pivotArea>
    </format>
    <format dxfId="12923">
      <pivotArea dataOnly="0" labelOnly="1" outline="0" fieldPosition="0">
        <references count="2">
          <reference field="2" count="1">
            <x v="32"/>
          </reference>
          <reference field="18" count="1" selected="0">
            <x v="12"/>
          </reference>
        </references>
      </pivotArea>
    </format>
    <format dxfId="12922">
      <pivotArea dataOnly="0" labelOnly="1" outline="0" fieldPosition="0">
        <references count="2">
          <reference field="2" count="1">
            <x v="33"/>
          </reference>
          <reference field="18" count="1" selected="0">
            <x v="13"/>
          </reference>
        </references>
      </pivotArea>
    </format>
    <format dxfId="12921">
      <pivotArea dataOnly="0" labelOnly="1" outline="0" fieldPosition="0">
        <references count="2">
          <reference field="2" count="26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51"/>
            <x v="56"/>
            <x v="57"/>
            <x v="63"/>
            <x v="68"/>
            <x v="69"/>
            <x v="70"/>
            <x v="71"/>
            <x v="78"/>
            <x v="79"/>
            <x v="80"/>
            <x v="81"/>
            <x v="88"/>
            <x v="89"/>
            <x v="90"/>
          </reference>
          <reference field="18" count="1" selected="0">
            <x v="14"/>
          </reference>
        </references>
      </pivotArea>
    </format>
    <format dxfId="12920">
      <pivotArea dataOnly="0" labelOnly="1" outline="0" fieldPosition="0">
        <references count="2">
          <reference field="2" count="6">
            <x v="92"/>
            <x v="94"/>
            <x v="95"/>
            <x v="98"/>
            <x v="100"/>
            <x v="101"/>
          </reference>
          <reference field="18" count="1" selected="0">
            <x v="15"/>
          </reference>
        </references>
      </pivotArea>
    </format>
    <format dxfId="12919">
      <pivotArea dataOnly="0" labelOnly="1" outline="0" fieldPosition="0">
        <references count="2">
          <reference field="2" count="7">
            <x v="102"/>
            <x v="103"/>
            <x v="104"/>
            <x v="105"/>
            <x v="106"/>
            <x v="107"/>
            <x v="108"/>
          </reference>
          <reference field="18" count="1" selected="0">
            <x v="16"/>
          </reference>
        </references>
      </pivotArea>
    </format>
    <format dxfId="12918">
      <pivotArea dataOnly="0" labelOnly="1" grandRow="1" outline="0" fieldPosition="0"/>
    </format>
    <format dxfId="12917">
      <pivotArea dataOnly="0" labelOnly="1" grandRow="1" outline="0" fieldPosition="0"/>
    </format>
    <format dxfId="12916">
      <pivotArea dataOnly="0" labelOnly="1" grandRow="1" outline="0" fieldPosition="0"/>
    </format>
    <format dxfId="12915">
      <pivotArea dataOnly="0" labelOnly="1" grandRow="1" outline="0" fieldPosition="0"/>
    </format>
    <format dxfId="12914">
      <pivotArea dataOnly="0" labelOnly="1" grandRow="1" outline="0" fieldPosition="0"/>
    </format>
    <format dxfId="12913">
      <pivotArea dataOnly="0" labelOnly="1" grandRow="1" outline="0" fieldPosition="0"/>
    </format>
    <format dxfId="12912">
      <pivotArea grandRow="1" outline="0" collapsedLevelsAreSubtotals="1" fieldPosition="0"/>
    </format>
    <format dxfId="12911">
      <pivotArea dataOnly="0" labelOnly="1" grandRow="1" outline="0" fieldPosition="0"/>
    </format>
    <format dxfId="12910">
      <pivotArea grandRow="1" outline="0" collapsedLevelsAreSubtotals="1" fieldPosition="0"/>
    </format>
    <format dxfId="12909">
      <pivotArea dataOnly="0" labelOnly="1" grandRow="1" outline="0" fieldPosition="0"/>
    </format>
    <format dxfId="12908">
      <pivotArea dataOnly="0" labelOnly="1" grandRow="1" outline="0" fieldPosition="0"/>
    </format>
    <format dxfId="12907">
      <pivotArea dataOnly="0" labelOnly="1" grandRow="1" outline="0" fieldPosition="0"/>
    </format>
    <format dxfId="12906">
      <pivotArea dataOnly="0" labelOnly="1" grandRow="1" outline="0" fieldPosition="0"/>
    </format>
    <format dxfId="12905">
      <pivotArea dataOnly="0" labelOnly="1" grandRow="1" outline="0" offset="A256" fieldPosition="0"/>
    </format>
    <format dxfId="12904">
      <pivotArea grandRow="1" outline="0" collapsedLevelsAreSubtotals="1" fieldPosition="0"/>
    </format>
    <format dxfId="12903">
      <pivotArea dataOnly="0" labelOnly="1" grandRow="1" outline="0" fieldPosition="0"/>
    </format>
    <format dxfId="12902">
      <pivotArea dataOnly="0" labelOnly="1" grandRow="1" outline="0" offset="A256" fieldPosition="0"/>
    </format>
    <format dxfId="12901">
      <pivotArea grandRow="1" outline="0" collapsedLevelsAreSubtotals="1" fieldPosition="0"/>
    </format>
    <format dxfId="12900">
      <pivotArea dataOnly="0" labelOnly="1" grandRow="1" outline="0" fieldPosition="0"/>
    </format>
    <format dxfId="12899">
      <pivotArea dataOnly="0" labelOnly="1" grandRow="1" outline="0" offset="A256" fieldPosition="0"/>
    </format>
    <format dxfId="12898">
      <pivotArea grandRow="1" outline="0" collapsedLevelsAreSubtotals="1" fieldPosition="0"/>
    </format>
    <format dxfId="12897">
      <pivotArea dataOnly="0" labelOnly="1" grandRow="1" outline="0" fieldPosition="0"/>
    </format>
    <format dxfId="12896">
      <pivotArea dataOnly="0" labelOnly="1" grandRow="1" outline="0" offset="A256" fieldPosition="0"/>
    </format>
    <format dxfId="12895">
      <pivotArea grandRow="1" outline="0" collapsedLevelsAreSubtotals="1" fieldPosition="0"/>
    </format>
    <format dxfId="12894">
      <pivotArea dataOnly="0" labelOnly="1" grandRow="1" outline="0" fieldPosition="0"/>
    </format>
    <format dxfId="12893">
      <pivotArea dataOnly="0" labelOnly="1" grandRow="1" outline="0" offset="A256" fieldPosition="0"/>
    </format>
    <format dxfId="12892">
      <pivotArea grandRow="1" outline="0" collapsedLevelsAreSubtotals="1" fieldPosition="0"/>
    </format>
    <format dxfId="12891">
      <pivotArea dataOnly="0" labelOnly="1" grandRow="1" outline="0" fieldPosition="0"/>
    </format>
    <format dxfId="12890">
      <pivotArea dataOnly="0" labelOnly="1" grandRow="1" outline="0" offset="A256" fieldPosition="0"/>
    </format>
    <format dxfId="12889">
      <pivotArea grandRow="1" outline="0" collapsedLevelsAreSubtotals="1" fieldPosition="0"/>
    </format>
    <format dxfId="12888">
      <pivotArea dataOnly="0" labelOnly="1" grandRow="1" outline="0" fieldPosition="0"/>
    </format>
    <format dxfId="12887">
      <pivotArea dataOnly="0" labelOnly="1" grandRow="1" outline="0" offset="A256" fieldPosition="0"/>
    </format>
    <format dxfId="12886">
      <pivotArea grandRow="1" outline="0" collapsedLevelsAreSubtotals="1" fieldPosition="0"/>
    </format>
    <format dxfId="12885">
      <pivotArea dataOnly="0" labelOnly="1" grandRow="1" outline="0" fieldPosition="0"/>
    </format>
    <format dxfId="12884">
      <pivotArea dataOnly="0" labelOnly="1" grandRow="1" outline="0" offset="A256" fieldPosition="0"/>
    </format>
    <format dxfId="12883">
      <pivotArea grandRow="1" outline="0" collapsedLevelsAreSubtotals="1" fieldPosition="0"/>
    </format>
    <format dxfId="12882">
      <pivotArea dataOnly="0" labelOnly="1" grandRow="1" outline="0" fieldPosition="0"/>
    </format>
    <format dxfId="12881">
      <pivotArea dataOnly="0" labelOnly="1" grandRow="1" outline="0" offset="A256" fieldPosition="0"/>
    </format>
    <format dxfId="12880">
      <pivotArea grandRow="1" outline="0" collapsedLevelsAreSubtotals="1" fieldPosition="0"/>
    </format>
    <format dxfId="12879">
      <pivotArea dataOnly="0" labelOnly="1" grandRow="1" outline="0" fieldPosition="0"/>
    </format>
    <format dxfId="12878">
      <pivotArea dataOnly="0" labelOnly="1" grandRow="1" outline="0" offset="A256" fieldPosition="0"/>
    </format>
    <format dxfId="12877">
      <pivotArea grandRow="1" outline="0" collapsedLevelsAreSubtotals="1" fieldPosition="0"/>
    </format>
    <format dxfId="12876">
      <pivotArea dataOnly="0" labelOnly="1" grandRow="1" outline="0" fieldPosition="0"/>
    </format>
    <format dxfId="12875">
      <pivotArea dataOnly="0" labelOnly="1" grandRow="1" outline="0" offset="A256" fieldPosition="0"/>
    </format>
    <format dxfId="12874">
      <pivotArea grandRow="1" outline="0" collapsedLevelsAreSubtotals="1" fieldPosition="0"/>
    </format>
    <format dxfId="12873">
      <pivotArea dataOnly="0" labelOnly="1" grandRow="1" outline="0" fieldPosition="0"/>
    </format>
    <format dxfId="12872">
      <pivotArea dataOnly="0" labelOnly="1" grandRow="1" outline="0" offset="A256" fieldPosition="0"/>
    </format>
    <format dxfId="12871">
      <pivotArea grandRow="1" outline="0" collapsedLevelsAreSubtotals="1" fieldPosition="0"/>
    </format>
    <format dxfId="12870">
      <pivotArea dataOnly="0" labelOnly="1" grandRow="1" outline="0" fieldPosition="0"/>
    </format>
    <format dxfId="12869">
      <pivotArea dataOnly="0" labelOnly="1" grandRow="1" outline="0" offset="A256" fieldPosition="0"/>
    </format>
    <format dxfId="12868">
      <pivotArea grandRow="1" outline="0" collapsedLevelsAreSubtotals="1" fieldPosition="0"/>
    </format>
    <format dxfId="12867">
      <pivotArea dataOnly="0" labelOnly="1" grandRow="1" outline="0" fieldPosition="0"/>
    </format>
    <format dxfId="12866">
      <pivotArea dataOnly="0" labelOnly="1" grandRow="1" outline="0" offset="A256" fieldPosition="0"/>
    </format>
    <format dxfId="12865">
      <pivotArea grandRow="1" outline="0" collapsedLevelsAreSubtotals="1" fieldPosition="0"/>
    </format>
    <format dxfId="12864">
      <pivotArea dataOnly="0" labelOnly="1" grandRow="1" outline="0" fieldPosition="0"/>
    </format>
    <format dxfId="12863">
      <pivotArea dataOnly="0" labelOnly="1" grandRow="1" outline="0" offset="A256" fieldPosition="0"/>
    </format>
    <format dxfId="12862">
      <pivotArea grandRow="1" outline="0" collapsedLevelsAreSubtotals="1" fieldPosition="0"/>
    </format>
    <format dxfId="12861">
      <pivotArea dataOnly="0" labelOnly="1" grandRow="1" outline="0" fieldPosition="0"/>
    </format>
    <format dxfId="12860">
      <pivotArea dataOnly="0" labelOnly="1" grandRow="1" outline="0" offset="A256" fieldPosition="0"/>
    </format>
    <format dxfId="12859">
      <pivotArea grandRow="1" outline="0" collapsedLevelsAreSubtotals="1" fieldPosition="0"/>
    </format>
    <format dxfId="12858">
      <pivotArea dataOnly="0" labelOnly="1" grandRow="1" outline="0" fieldPosition="0"/>
    </format>
    <format dxfId="12857">
      <pivotArea dataOnly="0" labelOnly="1" grandRow="1" outline="0" offset="A256" fieldPosition="0"/>
    </format>
    <format dxfId="12856">
      <pivotArea grandRow="1" outline="0" collapsedLevelsAreSubtotals="1" fieldPosition="0"/>
    </format>
    <format dxfId="12855">
      <pivotArea dataOnly="0" labelOnly="1" grandRow="1" outline="0" fieldPosition="0"/>
    </format>
    <format dxfId="12854">
      <pivotArea dataOnly="0" labelOnly="1" grandRow="1" outline="0" offset="A256" fieldPosition="0"/>
    </format>
    <format dxfId="12853">
      <pivotArea grandRow="1" outline="0" collapsedLevelsAreSubtotals="1" fieldPosition="0"/>
    </format>
    <format dxfId="12852">
      <pivotArea dataOnly="0" labelOnly="1" grandRow="1" outline="0" fieldPosition="0"/>
    </format>
    <format dxfId="12851">
      <pivotArea type="all" dataOnly="0" outline="0" fieldPosition="0"/>
    </format>
    <format dxfId="12850">
      <pivotArea outline="0" collapsedLevelsAreSubtotals="1" fieldPosition="0"/>
    </format>
    <format dxfId="12849">
      <pivotArea type="origin" dataOnly="0" labelOnly="1" outline="0" fieldPosition="0"/>
    </format>
    <format dxfId="12848">
      <pivotArea field="-2" type="button" dataOnly="0" labelOnly="1" outline="0" axis="axisCol" fieldPosition="0"/>
    </format>
    <format dxfId="12847">
      <pivotArea type="topRight" dataOnly="0" labelOnly="1" outline="0" fieldPosition="0"/>
    </format>
    <format dxfId="12846">
      <pivotArea field="18" type="button" dataOnly="0" labelOnly="1" outline="0" axis="axisRow" fieldPosition="0"/>
    </format>
    <format dxfId="12845">
      <pivotArea field="2" type="button" dataOnly="0" labelOnly="1" outline="0" axis="axisRow" fieldPosition="1"/>
    </format>
    <format dxfId="12844">
      <pivotArea field="17" type="button" dataOnly="0" labelOnly="1" outline="0" axis="axisRow" fieldPosition="2"/>
    </format>
    <format dxfId="12843">
      <pivotArea dataOnly="0" labelOnly="1" outline="0" fieldPosition="0">
        <references count="1">
          <reference field="18" count="14">
            <x v="0"/>
            <x v="3"/>
            <x v="4"/>
            <x v="5"/>
            <x v="6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12842">
      <pivotArea dataOnly="0" labelOnly="1" outline="0" fieldPosition="0">
        <references count="1">
          <reference field="18" count="14" defaultSubtotal="1">
            <x v="0"/>
            <x v="3"/>
            <x v="4"/>
            <x v="5"/>
            <x v="6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12841">
      <pivotArea dataOnly="0" labelOnly="1" grandRow="1" outline="0" fieldPosition="0"/>
    </format>
    <format dxfId="12840">
      <pivotArea dataOnly="0" labelOnly="1" outline="0" fieldPosition="0">
        <references count="2">
          <reference field="2" count="1">
            <x v="0"/>
          </reference>
          <reference field="18" count="1" selected="0">
            <x v="0"/>
          </reference>
        </references>
      </pivotArea>
    </format>
    <format dxfId="12839">
      <pivotArea dataOnly="0" labelOnly="1" outline="0" fieldPosition="0">
        <references count="2">
          <reference field="2" count="1">
            <x v="5"/>
          </reference>
          <reference field="18" count="1" selected="0">
            <x v="3"/>
          </reference>
        </references>
      </pivotArea>
    </format>
    <format dxfId="12838">
      <pivotArea dataOnly="0" labelOnly="1" outline="0" fieldPosition="0">
        <references count="2">
          <reference field="2" count="1">
            <x v="8"/>
          </reference>
          <reference field="18" count="1" selected="0">
            <x v="4"/>
          </reference>
        </references>
      </pivotArea>
    </format>
    <format dxfId="12837">
      <pivotArea dataOnly="0" labelOnly="1" outline="0" fieldPosition="0">
        <references count="2">
          <reference field="2" count="1">
            <x v="9"/>
          </reference>
          <reference field="18" count="1" selected="0">
            <x v="5"/>
          </reference>
        </references>
      </pivotArea>
    </format>
    <format dxfId="12836">
      <pivotArea dataOnly="0" labelOnly="1" outline="0" fieldPosition="0">
        <references count="2">
          <reference field="2" count="1">
            <x v="10"/>
          </reference>
          <reference field="18" count="1" selected="0">
            <x v="6"/>
          </reference>
        </references>
      </pivotArea>
    </format>
    <format dxfId="12835">
      <pivotArea dataOnly="0" labelOnly="1" outline="0" fieldPosition="0">
        <references count="2">
          <reference field="2" count="1">
            <x v="12"/>
          </reference>
          <reference field="18" count="1" selected="0">
            <x v="8"/>
          </reference>
        </references>
      </pivotArea>
    </format>
    <format dxfId="12834">
      <pivotArea dataOnly="0" labelOnly="1" outline="0" fieldPosition="0">
        <references count="2">
          <reference field="2" count="3">
            <x v="13"/>
            <x v="16"/>
            <x v="17"/>
          </reference>
          <reference field="18" count="1" selected="0">
            <x v="9"/>
          </reference>
        </references>
      </pivotArea>
    </format>
    <format dxfId="12833">
      <pivotArea dataOnly="0" labelOnly="1" outline="0" fieldPosition="0">
        <references count="2">
          <reference field="2" count="4">
            <x v="19"/>
            <x v="20"/>
            <x v="21"/>
            <x v="22"/>
          </reference>
          <reference field="18" count="1" selected="0">
            <x v="10"/>
          </reference>
        </references>
      </pivotArea>
    </format>
    <format dxfId="12832">
      <pivotArea dataOnly="0" labelOnly="1" outline="0" fieldPosition="0">
        <references count="2">
          <reference field="2" count="8">
            <x v="23"/>
            <x v="24"/>
            <x v="25"/>
            <x v="27"/>
            <x v="28"/>
            <x v="29"/>
            <x v="30"/>
            <x v="31"/>
          </reference>
          <reference field="18" count="1" selected="0">
            <x v="11"/>
          </reference>
        </references>
      </pivotArea>
    </format>
    <format dxfId="12831">
      <pivotArea dataOnly="0" labelOnly="1" outline="0" fieldPosition="0">
        <references count="2">
          <reference field="2" count="1">
            <x v="32"/>
          </reference>
          <reference field="18" count="1" selected="0">
            <x v="12"/>
          </reference>
        </references>
      </pivotArea>
    </format>
    <format dxfId="12830">
      <pivotArea dataOnly="0" labelOnly="1" outline="0" fieldPosition="0">
        <references count="2">
          <reference field="2" count="1">
            <x v="33"/>
          </reference>
          <reference field="18" count="1" selected="0">
            <x v="13"/>
          </reference>
        </references>
      </pivotArea>
    </format>
    <format dxfId="12829">
      <pivotArea dataOnly="0" labelOnly="1" outline="0" fieldPosition="0">
        <references count="2">
          <reference field="2" count="23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51"/>
            <x v="56"/>
            <x v="57"/>
            <x v="63"/>
            <x v="68"/>
            <x v="69"/>
            <x v="70"/>
            <x v="71"/>
            <x v="81"/>
            <x v="89"/>
            <x v="90"/>
            <x v="91"/>
          </reference>
          <reference field="18" count="1" selected="0">
            <x v="14"/>
          </reference>
        </references>
      </pivotArea>
    </format>
    <format dxfId="12828">
      <pivotArea dataOnly="0" labelOnly="1" outline="0" fieldPosition="0">
        <references count="2">
          <reference field="2" count="6">
            <x v="92"/>
            <x v="94"/>
            <x v="95"/>
            <x v="98"/>
            <x v="100"/>
            <x v="101"/>
          </reference>
          <reference field="18" count="1" selected="0">
            <x v="15"/>
          </reference>
        </references>
      </pivotArea>
    </format>
    <format dxfId="12827">
      <pivotArea dataOnly="0" labelOnly="1" outline="0" fieldPosition="0">
        <references count="2">
          <reference field="2" count="8">
            <x v="102"/>
            <x v="103"/>
            <x v="104"/>
            <x v="105"/>
            <x v="106"/>
            <x v="107"/>
            <x v="108"/>
            <x v="109"/>
          </reference>
          <reference field="18" count="1" selected="0">
            <x v="16"/>
          </reference>
        </references>
      </pivotArea>
    </format>
    <format dxfId="12826">
      <pivotArea dataOnly="0" labelOnly="1" outline="0" fieldPosition="0">
        <references count="3">
          <reference field="2" count="1" selected="0">
            <x v="0"/>
          </reference>
          <reference field="17" count="1">
            <x v="1"/>
          </reference>
          <reference field="18" count="1" selected="0">
            <x v="0"/>
          </reference>
        </references>
      </pivotArea>
    </format>
    <format dxfId="12825">
      <pivotArea dataOnly="0" labelOnly="1" outline="0" fieldPosition="0">
        <references count="3">
          <reference field="2" count="1" selected="0">
            <x v="5"/>
          </reference>
          <reference field="17" count="1">
            <x v="2"/>
          </reference>
          <reference field="18" count="1" selected="0">
            <x v="3"/>
          </reference>
        </references>
      </pivotArea>
    </format>
    <format dxfId="12824">
      <pivotArea dataOnly="0" labelOnly="1" outline="0" fieldPosition="0">
        <references count="3">
          <reference field="2" count="1" selected="0">
            <x v="8"/>
          </reference>
          <reference field="17" count="1">
            <x v="3"/>
          </reference>
          <reference field="18" count="1" selected="0">
            <x v="4"/>
          </reference>
        </references>
      </pivotArea>
    </format>
    <format dxfId="12823">
      <pivotArea dataOnly="0" labelOnly="1" outline="0" fieldPosition="0">
        <references count="3">
          <reference field="2" count="1" selected="0">
            <x v="9"/>
          </reference>
          <reference field="17" count="1">
            <x v="4"/>
          </reference>
          <reference field="18" count="1" selected="0">
            <x v="5"/>
          </reference>
        </references>
      </pivotArea>
    </format>
    <format dxfId="12822">
      <pivotArea dataOnly="0" labelOnly="1" outline="0" fieldPosition="0">
        <references count="3">
          <reference field="2" count="1" selected="0">
            <x v="10"/>
          </reference>
          <reference field="17" count="1">
            <x v="5"/>
          </reference>
          <reference field="18" count="1" selected="0">
            <x v="6"/>
          </reference>
        </references>
      </pivotArea>
    </format>
    <format dxfId="12821">
      <pivotArea dataOnly="0" labelOnly="1" outline="0" fieldPosition="0">
        <references count="3">
          <reference field="2" count="1" selected="0">
            <x v="12"/>
          </reference>
          <reference field="17" count="1">
            <x v="6"/>
          </reference>
          <reference field="18" count="1" selected="0">
            <x v="8"/>
          </reference>
        </references>
      </pivotArea>
    </format>
    <format dxfId="12820">
      <pivotArea dataOnly="0" labelOnly="1" outline="0" fieldPosition="0">
        <references count="3">
          <reference field="2" count="1" selected="0">
            <x v="13"/>
          </reference>
          <reference field="17" count="1">
            <x v="7"/>
          </reference>
          <reference field="18" count="1" selected="0">
            <x v="9"/>
          </reference>
        </references>
      </pivotArea>
    </format>
    <format dxfId="12819">
      <pivotArea dataOnly="0" labelOnly="1" outline="0" fieldPosition="0">
        <references count="3">
          <reference field="2" count="1" selected="0">
            <x v="16"/>
          </reference>
          <reference field="17" count="1">
            <x v="8"/>
          </reference>
          <reference field="18" count="1" selected="0">
            <x v="9"/>
          </reference>
        </references>
      </pivotArea>
    </format>
    <format dxfId="12818">
      <pivotArea dataOnly="0" labelOnly="1" outline="0" fieldPosition="0">
        <references count="3">
          <reference field="2" count="1" selected="0">
            <x v="17"/>
          </reference>
          <reference field="17" count="1">
            <x v="9"/>
          </reference>
          <reference field="18" count="1" selected="0">
            <x v="9"/>
          </reference>
        </references>
      </pivotArea>
    </format>
    <format dxfId="12817">
      <pivotArea dataOnly="0" labelOnly="1" outline="0" fieldPosition="0">
        <references count="3">
          <reference field="2" count="1" selected="0">
            <x v="19"/>
          </reference>
          <reference field="17" count="1">
            <x v="10"/>
          </reference>
          <reference field="18" count="1" selected="0">
            <x v="10"/>
          </reference>
        </references>
      </pivotArea>
    </format>
    <format dxfId="12816">
      <pivotArea dataOnly="0" labelOnly="1" outline="0" fieldPosition="0">
        <references count="3">
          <reference field="2" count="1" selected="0">
            <x v="20"/>
          </reference>
          <reference field="17" count="1">
            <x v="11"/>
          </reference>
          <reference field="18" count="1" selected="0">
            <x v="10"/>
          </reference>
        </references>
      </pivotArea>
    </format>
    <format dxfId="12815">
      <pivotArea dataOnly="0" labelOnly="1" outline="0" fieldPosition="0">
        <references count="3">
          <reference field="2" count="1" selected="0">
            <x v="21"/>
          </reference>
          <reference field="17" count="1">
            <x v="12"/>
          </reference>
          <reference field="18" count="1" selected="0">
            <x v="10"/>
          </reference>
        </references>
      </pivotArea>
    </format>
    <format dxfId="12814">
      <pivotArea dataOnly="0" labelOnly="1" outline="0" fieldPosition="0">
        <references count="3">
          <reference field="2" count="1" selected="0">
            <x v="22"/>
          </reference>
          <reference field="17" count="1">
            <x v="13"/>
          </reference>
          <reference field="18" count="1" selected="0">
            <x v="10"/>
          </reference>
        </references>
      </pivotArea>
    </format>
    <format dxfId="12813">
      <pivotArea dataOnly="0" labelOnly="1" outline="0" fieldPosition="0">
        <references count="3">
          <reference field="2" count="1" selected="0">
            <x v="23"/>
          </reference>
          <reference field="17" count="1">
            <x v="14"/>
          </reference>
          <reference field="18" count="1" selected="0">
            <x v="11"/>
          </reference>
        </references>
      </pivotArea>
    </format>
    <format dxfId="12812">
      <pivotArea dataOnly="0" labelOnly="1" outline="0" fieldPosition="0">
        <references count="3">
          <reference field="2" count="1" selected="0">
            <x v="24"/>
          </reference>
          <reference field="17" count="1">
            <x v="15"/>
          </reference>
          <reference field="18" count="1" selected="0">
            <x v="11"/>
          </reference>
        </references>
      </pivotArea>
    </format>
    <format dxfId="12811">
      <pivotArea dataOnly="0" labelOnly="1" outline="0" fieldPosition="0">
        <references count="3">
          <reference field="2" count="1" selected="0">
            <x v="25"/>
          </reference>
          <reference field="17" count="1">
            <x v="16"/>
          </reference>
          <reference field="18" count="1" selected="0">
            <x v="11"/>
          </reference>
        </references>
      </pivotArea>
    </format>
    <format dxfId="12810">
      <pivotArea dataOnly="0" labelOnly="1" outline="0" fieldPosition="0">
        <references count="3">
          <reference field="2" count="1" selected="0">
            <x v="27"/>
          </reference>
          <reference field="17" count="1">
            <x v="17"/>
          </reference>
          <reference field="18" count="1" selected="0">
            <x v="11"/>
          </reference>
        </references>
      </pivotArea>
    </format>
    <format dxfId="12809">
      <pivotArea dataOnly="0" labelOnly="1" outline="0" fieldPosition="0">
        <references count="3">
          <reference field="2" count="1" selected="0">
            <x v="28"/>
          </reference>
          <reference field="17" count="1">
            <x v="18"/>
          </reference>
          <reference field="18" count="1" selected="0">
            <x v="11"/>
          </reference>
        </references>
      </pivotArea>
    </format>
    <format dxfId="12808">
      <pivotArea dataOnly="0" labelOnly="1" outline="0" fieldPosition="0">
        <references count="3">
          <reference field="2" count="1" selected="0">
            <x v="29"/>
          </reference>
          <reference field="17" count="1">
            <x v="19"/>
          </reference>
          <reference field="18" count="1" selected="0">
            <x v="11"/>
          </reference>
        </references>
      </pivotArea>
    </format>
    <format dxfId="12807">
      <pivotArea dataOnly="0" labelOnly="1" outline="0" fieldPosition="0">
        <references count="3">
          <reference field="2" count="1" selected="0">
            <x v="30"/>
          </reference>
          <reference field="17" count="1">
            <x v="20"/>
          </reference>
          <reference field="18" count="1" selected="0">
            <x v="11"/>
          </reference>
        </references>
      </pivotArea>
    </format>
    <format dxfId="12806">
      <pivotArea dataOnly="0" labelOnly="1" outline="0" fieldPosition="0">
        <references count="3">
          <reference field="2" count="1" selected="0">
            <x v="31"/>
          </reference>
          <reference field="17" count="1">
            <x v="21"/>
          </reference>
          <reference field="18" count="1" selected="0">
            <x v="11"/>
          </reference>
        </references>
      </pivotArea>
    </format>
    <format dxfId="12805">
      <pivotArea dataOnly="0" labelOnly="1" outline="0" fieldPosition="0">
        <references count="3">
          <reference field="2" count="1" selected="0">
            <x v="32"/>
          </reference>
          <reference field="17" count="1">
            <x v="22"/>
          </reference>
          <reference field="18" count="1" selected="0">
            <x v="12"/>
          </reference>
        </references>
      </pivotArea>
    </format>
    <format dxfId="12804">
      <pivotArea dataOnly="0" labelOnly="1" outline="0" fieldPosition="0">
        <references count="3">
          <reference field="2" count="1" selected="0">
            <x v="33"/>
          </reference>
          <reference field="17" count="1">
            <x v="23"/>
          </reference>
          <reference field="18" count="1" selected="0">
            <x v="13"/>
          </reference>
        </references>
      </pivotArea>
    </format>
    <format dxfId="12803">
      <pivotArea dataOnly="0" labelOnly="1" outline="0" fieldPosition="0">
        <references count="3">
          <reference field="2" count="1" selected="0">
            <x v="34"/>
          </reference>
          <reference field="17" count="1">
            <x v="24"/>
          </reference>
          <reference field="18" count="1" selected="0">
            <x v="14"/>
          </reference>
        </references>
      </pivotArea>
    </format>
    <format dxfId="12802">
      <pivotArea dataOnly="0" labelOnly="1" outline="0" fieldPosition="0">
        <references count="3">
          <reference field="2" count="1" selected="0">
            <x v="35"/>
          </reference>
          <reference field="17" count="1">
            <x v="25"/>
          </reference>
          <reference field="18" count="1" selected="0">
            <x v="14"/>
          </reference>
        </references>
      </pivotArea>
    </format>
    <format dxfId="12801">
      <pivotArea dataOnly="0" labelOnly="1" outline="0" fieldPosition="0">
        <references count="3">
          <reference field="2" count="1" selected="0">
            <x v="36"/>
          </reference>
          <reference field="17" count="1">
            <x v="26"/>
          </reference>
          <reference field="18" count="1" selected="0">
            <x v="14"/>
          </reference>
        </references>
      </pivotArea>
    </format>
    <format dxfId="12800">
      <pivotArea dataOnly="0" labelOnly="1" outline="0" fieldPosition="0">
        <references count="3">
          <reference field="2" count="1" selected="0">
            <x v="37"/>
          </reference>
          <reference field="17" count="1">
            <x v="27"/>
          </reference>
          <reference field="18" count="1" selected="0">
            <x v="14"/>
          </reference>
        </references>
      </pivotArea>
    </format>
    <format dxfId="12799">
      <pivotArea dataOnly="0" labelOnly="1" outline="0" fieldPosition="0">
        <references count="3">
          <reference field="2" count="1" selected="0">
            <x v="38"/>
          </reference>
          <reference field="17" count="1">
            <x v="28"/>
          </reference>
          <reference field="18" count="1" selected="0">
            <x v="14"/>
          </reference>
        </references>
      </pivotArea>
    </format>
    <format dxfId="12798">
      <pivotArea dataOnly="0" labelOnly="1" outline="0" fieldPosition="0">
        <references count="3">
          <reference field="2" count="1" selected="0">
            <x v="39"/>
          </reference>
          <reference field="17" count="1">
            <x v="29"/>
          </reference>
          <reference field="18" count="1" selected="0">
            <x v="14"/>
          </reference>
        </references>
      </pivotArea>
    </format>
    <format dxfId="12797">
      <pivotArea dataOnly="0" labelOnly="1" outline="0" fieldPosition="0">
        <references count="3">
          <reference field="2" count="1" selected="0">
            <x v="40"/>
          </reference>
          <reference field="17" count="1">
            <x v="30"/>
          </reference>
          <reference field="18" count="1" selected="0">
            <x v="14"/>
          </reference>
        </references>
      </pivotArea>
    </format>
    <format dxfId="12796">
      <pivotArea dataOnly="0" labelOnly="1" outline="0" fieldPosition="0">
        <references count="3">
          <reference field="2" count="1" selected="0">
            <x v="41"/>
          </reference>
          <reference field="17" count="1">
            <x v="31"/>
          </reference>
          <reference field="18" count="1" selected="0">
            <x v="14"/>
          </reference>
        </references>
      </pivotArea>
    </format>
    <format dxfId="12795">
      <pivotArea dataOnly="0" labelOnly="1" outline="0" fieldPosition="0">
        <references count="3">
          <reference field="2" count="1" selected="0">
            <x v="42"/>
          </reference>
          <reference field="17" count="1">
            <x v="32"/>
          </reference>
          <reference field="18" count="1" selected="0">
            <x v="14"/>
          </reference>
        </references>
      </pivotArea>
    </format>
    <format dxfId="12794">
      <pivotArea dataOnly="0" labelOnly="1" outline="0" fieldPosition="0">
        <references count="3">
          <reference field="2" count="1" selected="0">
            <x v="43"/>
          </reference>
          <reference field="17" count="1">
            <x v="33"/>
          </reference>
          <reference field="18" count="1" selected="0">
            <x v="14"/>
          </reference>
        </references>
      </pivotArea>
    </format>
    <format dxfId="12793">
      <pivotArea dataOnly="0" labelOnly="1" outline="0" fieldPosition="0">
        <references count="3">
          <reference field="2" count="1" selected="0">
            <x v="44"/>
          </reference>
          <reference field="17" count="1">
            <x v="34"/>
          </reference>
          <reference field="18" count="1" selected="0">
            <x v="14"/>
          </reference>
        </references>
      </pivotArea>
    </format>
    <format dxfId="12792">
      <pivotArea dataOnly="0" labelOnly="1" outline="0" fieldPosition="0">
        <references count="3">
          <reference field="2" count="1" selected="0">
            <x v="51"/>
          </reference>
          <reference field="17" count="1">
            <x v="35"/>
          </reference>
          <reference field="18" count="1" selected="0">
            <x v="14"/>
          </reference>
        </references>
      </pivotArea>
    </format>
    <format dxfId="12791">
      <pivotArea dataOnly="0" labelOnly="1" outline="0" fieldPosition="0">
        <references count="3">
          <reference field="2" count="1" selected="0">
            <x v="56"/>
          </reference>
          <reference field="17" count="1">
            <x v="36"/>
          </reference>
          <reference field="18" count="1" selected="0">
            <x v="14"/>
          </reference>
        </references>
      </pivotArea>
    </format>
    <format dxfId="12790">
      <pivotArea dataOnly="0" labelOnly="1" outline="0" fieldPosition="0">
        <references count="3">
          <reference field="2" count="1" selected="0">
            <x v="57"/>
          </reference>
          <reference field="17" count="1">
            <x v="37"/>
          </reference>
          <reference field="18" count="1" selected="0">
            <x v="14"/>
          </reference>
        </references>
      </pivotArea>
    </format>
    <format dxfId="12789">
      <pivotArea dataOnly="0" labelOnly="1" outline="0" fieldPosition="0">
        <references count="3">
          <reference field="2" count="1" selected="0">
            <x v="63"/>
          </reference>
          <reference field="17" count="1">
            <x v="38"/>
          </reference>
          <reference field="18" count="1" selected="0">
            <x v="14"/>
          </reference>
        </references>
      </pivotArea>
    </format>
    <format dxfId="12788">
      <pivotArea dataOnly="0" labelOnly="1" outline="0" fieldPosition="0">
        <references count="3">
          <reference field="2" count="1" selected="0">
            <x v="68"/>
          </reference>
          <reference field="17" count="1">
            <x v="39"/>
          </reference>
          <reference field="18" count="1" selected="0">
            <x v="14"/>
          </reference>
        </references>
      </pivotArea>
    </format>
    <format dxfId="12787">
      <pivotArea dataOnly="0" labelOnly="1" outline="0" fieldPosition="0">
        <references count="3">
          <reference field="2" count="1" selected="0">
            <x v="69"/>
          </reference>
          <reference field="17" count="1">
            <x v="40"/>
          </reference>
          <reference field="18" count="1" selected="0">
            <x v="14"/>
          </reference>
        </references>
      </pivotArea>
    </format>
    <format dxfId="12786">
      <pivotArea dataOnly="0" labelOnly="1" outline="0" fieldPosition="0">
        <references count="3">
          <reference field="2" count="1" selected="0">
            <x v="70"/>
          </reference>
          <reference field="17" count="1">
            <x v="41"/>
          </reference>
          <reference field="18" count="1" selected="0">
            <x v="14"/>
          </reference>
        </references>
      </pivotArea>
    </format>
    <format dxfId="12785">
      <pivotArea dataOnly="0" labelOnly="1" outline="0" fieldPosition="0">
        <references count="3">
          <reference field="2" count="1" selected="0">
            <x v="71"/>
          </reference>
          <reference field="17" count="1">
            <x v="42"/>
          </reference>
          <reference field="18" count="1" selected="0">
            <x v="14"/>
          </reference>
        </references>
      </pivotArea>
    </format>
    <format dxfId="12784">
      <pivotArea dataOnly="0" labelOnly="1" outline="0" fieldPosition="0">
        <references count="3">
          <reference field="2" count="1" selected="0">
            <x v="81"/>
          </reference>
          <reference field="17" count="1">
            <x v="43"/>
          </reference>
          <reference field="18" count="1" selected="0">
            <x v="14"/>
          </reference>
        </references>
      </pivotArea>
    </format>
    <format dxfId="12783">
      <pivotArea dataOnly="0" labelOnly="1" outline="0" fieldPosition="0">
        <references count="3">
          <reference field="2" count="1" selected="0">
            <x v="89"/>
          </reference>
          <reference field="17" count="1">
            <x v="44"/>
          </reference>
          <reference field="18" count="1" selected="0">
            <x v="14"/>
          </reference>
        </references>
      </pivotArea>
    </format>
    <format dxfId="12782">
      <pivotArea dataOnly="0" labelOnly="1" outline="0" fieldPosition="0">
        <references count="3">
          <reference field="2" count="1" selected="0">
            <x v="90"/>
          </reference>
          <reference field="17" count="1">
            <x v="45"/>
          </reference>
          <reference field="18" count="1" selected="0">
            <x v="14"/>
          </reference>
        </references>
      </pivotArea>
    </format>
    <format dxfId="12781">
      <pivotArea dataOnly="0" labelOnly="1" outline="0" fieldPosition="0">
        <references count="3">
          <reference field="2" count="1" selected="0">
            <x v="91"/>
          </reference>
          <reference field="17" count="1">
            <x v="46"/>
          </reference>
          <reference field="18" count="1" selected="0">
            <x v="14"/>
          </reference>
        </references>
      </pivotArea>
    </format>
    <format dxfId="12780">
      <pivotArea dataOnly="0" labelOnly="1" outline="0" fieldPosition="0">
        <references count="3">
          <reference field="2" count="1" selected="0">
            <x v="92"/>
          </reference>
          <reference field="17" count="1">
            <x v="47"/>
          </reference>
          <reference field="18" count="1" selected="0">
            <x v="15"/>
          </reference>
        </references>
      </pivotArea>
    </format>
    <format dxfId="12779">
      <pivotArea dataOnly="0" labelOnly="1" outline="0" fieldPosition="0">
        <references count="3">
          <reference field="2" count="1" selected="0">
            <x v="94"/>
          </reference>
          <reference field="17" count="1">
            <x v="48"/>
          </reference>
          <reference field="18" count="1" selected="0">
            <x v="15"/>
          </reference>
        </references>
      </pivotArea>
    </format>
    <format dxfId="12778">
      <pivotArea dataOnly="0" labelOnly="1" outline="0" fieldPosition="0">
        <references count="3">
          <reference field="2" count="1" selected="0">
            <x v="95"/>
          </reference>
          <reference field="17" count="1">
            <x v="49"/>
          </reference>
          <reference field="18" count="1" selected="0">
            <x v="15"/>
          </reference>
        </references>
      </pivotArea>
    </format>
    <format dxfId="12777">
      <pivotArea dataOnly="0" labelOnly="1" outline="0" fieldPosition="0">
        <references count="3">
          <reference field="2" count="1" selected="0">
            <x v="98"/>
          </reference>
          <reference field="17" count="1">
            <x v="50"/>
          </reference>
          <reference field="18" count="1" selected="0">
            <x v="15"/>
          </reference>
        </references>
      </pivotArea>
    </format>
    <format dxfId="12776">
      <pivotArea dataOnly="0" labelOnly="1" outline="0" fieldPosition="0">
        <references count="3">
          <reference field="2" count="1" selected="0">
            <x v="100"/>
          </reference>
          <reference field="17" count="1">
            <x v="51"/>
          </reference>
          <reference field="18" count="1" selected="0">
            <x v="15"/>
          </reference>
        </references>
      </pivotArea>
    </format>
    <format dxfId="12775">
      <pivotArea dataOnly="0" labelOnly="1" outline="0" fieldPosition="0">
        <references count="3">
          <reference field="2" count="1" selected="0">
            <x v="101"/>
          </reference>
          <reference field="17" count="1">
            <x v="52"/>
          </reference>
          <reference field="18" count="1" selected="0">
            <x v="15"/>
          </reference>
        </references>
      </pivotArea>
    </format>
    <format dxfId="12774">
      <pivotArea dataOnly="0" labelOnly="1" outline="0" fieldPosition="0">
        <references count="3">
          <reference field="2" count="1" selected="0">
            <x v="102"/>
          </reference>
          <reference field="17" count="1">
            <x v="53"/>
          </reference>
          <reference field="18" count="1" selected="0">
            <x v="16"/>
          </reference>
        </references>
      </pivotArea>
    </format>
    <format dxfId="12773">
      <pivotArea dataOnly="0" labelOnly="1" outline="0" fieldPosition="0">
        <references count="3">
          <reference field="2" count="1" selected="0">
            <x v="103"/>
          </reference>
          <reference field="17" count="1">
            <x v="54"/>
          </reference>
          <reference field="18" count="1" selected="0">
            <x v="16"/>
          </reference>
        </references>
      </pivotArea>
    </format>
    <format dxfId="12772">
      <pivotArea dataOnly="0" labelOnly="1" outline="0" fieldPosition="0">
        <references count="3">
          <reference field="2" count="1" selected="0">
            <x v="104"/>
          </reference>
          <reference field="17" count="1">
            <x v="55"/>
          </reference>
          <reference field="18" count="1" selected="0">
            <x v="16"/>
          </reference>
        </references>
      </pivotArea>
    </format>
    <format dxfId="12771">
      <pivotArea dataOnly="0" labelOnly="1" outline="0" fieldPosition="0">
        <references count="3">
          <reference field="2" count="1" selected="0">
            <x v="105"/>
          </reference>
          <reference field="17" count="1">
            <x v="56"/>
          </reference>
          <reference field="18" count="1" selected="0">
            <x v="16"/>
          </reference>
        </references>
      </pivotArea>
    </format>
    <format dxfId="12770">
      <pivotArea dataOnly="0" labelOnly="1" outline="0" fieldPosition="0">
        <references count="3">
          <reference field="2" count="1" selected="0">
            <x v="106"/>
          </reference>
          <reference field="17" count="1">
            <x v="57"/>
          </reference>
          <reference field="18" count="1" selected="0">
            <x v="16"/>
          </reference>
        </references>
      </pivotArea>
    </format>
    <format dxfId="12769">
      <pivotArea dataOnly="0" labelOnly="1" outline="0" fieldPosition="0">
        <references count="3">
          <reference field="2" count="1" selected="0">
            <x v="107"/>
          </reference>
          <reference field="17" count="1">
            <x v="58"/>
          </reference>
          <reference field="18" count="1" selected="0">
            <x v="16"/>
          </reference>
        </references>
      </pivotArea>
    </format>
    <format dxfId="12768">
      <pivotArea dataOnly="0" labelOnly="1" outline="0" fieldPosition="0">
        <references count="3">
          <reference field="2" count="1" selected="0">
            <x v="108"/>
          </reference>
          <reference field="17" count="1">
            <x v="59"/>
          </reference>
          <reference field="18" count="1" selected="0">
            <x v="16"/>
          </reference>
        </references>
      </pivotArea>
    </format>
    <format dxfId="12767">
      <pivotArea dataOnly="0" labelOnly="1" outline="0" fieldPosition="0">
        <references count="3">
          <reference field="2" count="1" selected="0">
            <x v="109"/>
          </reference>
          <reference field="17" count="1">
            <x v="60"/>
          </reference>
          <reference field="18" count="1" selected="0">
            <x v="16"/>
          </reference>
        </references>
      </pivotArea>
    </format>
    <format dxfId="1276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2765">
      <pivotArea dataOnly="0" labelOnly="1" grandRow="1" outline="0" offset="A256" fieldPosition="0"/>
    </format>
    <format dxfId="12764">
      <pivotArea grandRow="1" outline="0" collapsedLevelsAreSubtotals="1" fieldPosition="0"/>
    </format>
    <format dxfId="12763">
      <pivotArea dataOnly="0" labelOnly="1" grandRow="1" outline="0" fieldPosition="0"/>
    </format>
    <format dxfId="12762">
      <pivotArea dataOnly="0" labelOnly="1" grandRow="1" outline="0" offset="A256" fieldPosition="0"/>
    </format>
    <format dxfId="12761">
      <pivotArea grandRow="1" outline="0" collapsedLevelsAreSubtotals="1" fieldPosition="0"/>
    </format>
    <format dxfId="12760">
      <pivotArea dataOnly="0" labelOnly="1" grandRow="1" outline="0" fieldPosition="0"/>
    </format>
    <format dxfId="12759">
      <pivotArea dataOnly="0" labelOnly="1" grandRow="1" outline="0" offset="A256" fieldPosition="0"/>
    </format>
    <format dxfId="12758">
      <pivotArea grandRow="1" outline="0" collapsedLevelsAreSubtotals="1" fieldPosition="0"/>
    </format>
    <format dxfId="12757">
      <pivotArea dataOnly="0" labelOnly="1" grandRow="1" outline="0" fieldPosition="0"/>
    </format>
    <format dxfId="12756">
      <pivotArea dataOnly="0" labelOnly="1" grandRow="1" outline="0" offset="A256" fieldPosition="0"/>
    </format>
    <format dxfId="12755">
      <pivotArea grandRow="1" outline="0" collapsedLevelsAreSubtotals="1" fieldPosition="0"/>
    </format>
    <format dxfId="12754">
      <pivotArea dataOnly="0" labelOnly="1" grandRow="1" outline="0" fieldPosition="0"/>
    </format>
    <format dxfId="12753">
      <pivotArea dataOnly="0" labelOnly="1" grandRow="1" outline="0" offset="A256" fieldPosition="0"/>
    </format>
    <format dxfId="12752">
      <pivotArea grandRow="1" outline="0" collapsedLevelsAreSubtotals="1" fieldPosition="0"/>
    </format>
    <format dxfId="12751">
      <pivotArea dataOnly="0" labelOnly="1" grandRow="1" outline="0" fieldPosition="0"/>
    </format>
    <format dxfId="12750">
      <pivotArea dataOnly="0" labelOnly="1" grandRow="1" outline="0" offset="A256" fieldPosition="0"/>
    </format>
    <format dxfId="12749">
      <pivotArea grandRow="1" outline="0" collapsedLevelsAreSubtotals="1" fieldPosition="0"/>
    </format>
    <format dxfId="12748">
      <pivotArea dataOnly="0" labelOnly="1" grandRow="1" outline="0" fieldPosition="0"/>
    </format>
    <format dxfId="12747">
      <pivotArea dataOnly="0" labelOnly="1" grandRow="1" outline="0" offset="A256" fieldPosition="0"/>
    </format>
    <format dxfId="12746">
      <pivotArea grandRow="1" outline="0" collapsedLevelsAreSubtotals="1" fieldPosition="0"/>
    </format>
    <format dxfId="12745">
      <pivotArea dataOnly="0" labelOnly="1" grandRow="1" outline="0" fieldPosition="0"/>
    </format>
    <format dxfId="12744">
      <pivotArea dataOnly="0" labelOnly="1" grandRow="1" outline="0" offset="B256" fieldPosition="0"/>
    </format>
    <format dxfId="12743">
      <pivotArea grandRow="1" outline="0" collapsedLevelsAreSubtotals="1" fieldPosition="0"/>
    </format>
    <format dxfId="12742">
      <pivotArea dataOnly="0" labelOnly="1" grandRow="1" outline="0" offset="A256" fieldPosition="0"/>
    </format>
    <format dxfId="12741">
      <pivotArea grandRow="1" outline="0" collapsedLevelsAreSubtotals="1" fieldPosition="0"/>
    </format>
    <format dxfId="12740">
      <pivotArea dataOnly="0" labelOnly="1" grandRow="1" outline="0" fieldPosition="0"/>
    </format>
    <format dxfId="12739">
      <pivotArea dataOnly="0" labelOnly="1" grandRow="1" outline="0" offset="A256" fieldPosition="0"/>
    </format>
    <format dxfId="12738">
      <pivotArea grandRow="1" outline="0" collapsedLevelsAreSubtotals="1" fieldPosition="0"/>
    </format>
    <format dxfId="12737">
      <pivotArea dataOnly="0" labelOnly="1" grandRow="1" outline="0" fieldPosition="0"/>
    </format>
    <format dxfId="12736">
      <pivotArea dataOnly="0" labelOnly="1" grandRow="1" outline="0" offset="A256" fieldPosition="0"/>
    </format>
    <format dxfId="12735">
      <pivotArea grandRow="1" outline="0" collapsedLevelsAreSubtotals="1" fieldPosition="0"/>
    </format>
    <format dxfId="12734">
      <pivotArea dataOnly="0" labelOnly="1" grandRow="1" outline="0" fieldPosition="0"/>
    </format>
    <format dxfId="12733">
      <pivotArea dataOnly="0" labelOnly="1" grandRow="1" outline="0" offset="A256" fieldPosition="0"/>
    </format>
    <format dxfId="12732">
      <pivotArea grandRow="1" outline="0" collapsedLevelsAreSubtotals="1" fieldPosition="0"/>
    </format>
    <format dxfId="12731">
      <pivotArea dataOnly="0" labelOnly="1" grandRow="1" outline="0" fieldPosition="0"/>
    </format>
    <format dxfId="12730">
      <pivotArea dataOnly="0" labelOnly="1" grandRow="1" outline="0" offset="A256" fieldPosition="0"/>
    </format>
    <format dxfId="12729">
      <pivotArea grandRow="1" outline="0" collapsedLevelsAreSubtotals="1" fieldPosition="0"/>
    </format>
    <format dxfId="12728">
      <pivotArea dataOnly="0" labelOnly="1" grandRow="1" outline="0" fieldPosition="0"/>
    </format>
    <format dxfId="12727">
      <pivotArea dataOnly="0" labelOnly="1" grandRow="1" outline="0" offset="A256" fieldPosition="0"/>
    </format>
    <format dxfId="12726">
      <pivotArea grandRow="1" outline="0" collapsedLevelsAreSubtotals="1" fieldPosition="0"/>
    </format>
    <format dxfId="12725">
      <pivotArea dataOnly="0" labelOnly="1" grandRow="1" outline="0" fieldPosition="0"/>
    </format>
    <format dxfId="12724">
      <pivotArea dataOnly="0" labelOnly="1" grandRow="1" outline="0" offset="A256" fieldPosition="0"/>
    </format>
    <format dxfId="12723">
      <pivotArea grandRow="1" outline="0" collapsedLevelsAreSubtotals="1" fieldPosition="0"/>
    </format>
    <format dxfId="12722">
      <pivotArea dataOnly="0" labelOnly="1" grandRow="1" outline="0" fieldPosition="0"/>
    </format>
    <format dxfId="12721">
      <pivotArea dataOnly="0" labelOnly="1" grandRow="1" outline="0" offset="A256" fieldPosition="0"/>
    </format>
    <format dxfId="12720">
      <pivotArea grandRow="1" outline="0" collapsedLevelsAreSubtotals="1" fieldPosition="0"/>
    </format>
    <format dxfId="12719">
      <pivotArea dataOnly="0" labelOnly="1" grandRow="1" outline="0" fieldPosition="0"/>
    </format>
    <format dxfId="12718">
      <pivotArea dataOnly="0" labelOnly="1" grandRow="1" outline="0" offset="A256" fieldPosition="0"/>
    </format>
    <format dxfId="12717">
      <pivotArea grandRow="1" outline="0" collapsedLevelsAreSubtotals="1" fieldPosition="0"/>
    </format>
    <format dxfId="12716">
      <pivotArea dataOnly="0" labelOnly="1" grandRow="1" outline="0" fieldPosition="0"/>
    </format>
    <format dxfId="12715">
      <pivotArea dataOnly="0" labelOnly="1" grandRow="1" outline="0" offset="A256" fieldPosition="0"/>
    </format>
    <format dxfId="12714">
      <pivotArea grandRow="1" outline="0" collapsedLevelsAreSubtotals="1" fieldPosition="0"/>
    </format>
    <format dxfId="12713">
      <pivotArea dataOnly="0" labelOnly="1" grandRow="1" outline="0" fieldPosition="0"/>
    </format>
    <format dxfId="12712">
      <pivotArea dataOnly="0" labelOnly="1" grandRow="1" outline="0" offset="A256" fieldPosition="0"/>
    </format>
    <format dxfId="12711">
      <pivotArea grandRow="1" outline="0" collapsedLevelsAreSubtotals="1" fieldPosition="0"/>
    </format>
    <format dxfId="12710">
      <pivotArea dataOnly="0" labelOnly="1" grandRow="1" outline="0" fieldPosition="0"/>
    </format>
    <format dxfId="12709">
      <pivotArea dataOnly="0" labelOnly="1" grandRow="1" outline="0" offset="A256" fieldPosition="0"/>
    </format>
    <format dxfId="12708">
      <pivotArea grandRow="1" outline="0" collapsedLevelsAreSubtotals="1" fieldPosition="0"/>
    </format>
    <format dxfId="12707">
      <pivotArea dataOnly="0" labelOnly="1" grandRow="1" outline="0" fieldPosition="0"/>
    </format>
    <format dxfId="12706">
      <pivotArea dataOnly="0" labelOnly="1" grandRow="1" outline="0" offset="A256" fieldPosition="0"/>
    </format>
    <format dxfId="12705">
      <pivotArea grandRow="1" outline="0" collapsedLevelsAreSubtotals="1" fieldPosition="0"/>
    </format>
    <format dxfId="12704">
      <pivotArea dataOnly="0" labelOnly="1" grandRow="1" outline="0" fieldPosition="0"/>
    </format>
    <format dxfId="12703">
      <pivotArea dataOnly="0" labelOnly="1" grandRow="1" outline="0" offset="A256" fieldPosition="0"/>
    </format>
    <format dxfId="12702">
      <pivotArea grandRow="1" outline="0" collapsedLevelsAreSubtotals="1" fieldPosition="0"/>
    </format>
    <format dxfId="12701">
      <pivotArea dataOnly="0" labelOnly="1" grandRow="1" outline="0" fieldPosition="0"/>
    </format>
    <format dxfId="12700">
      <pivotArea dataOnly="0" labelOnly="1" grandRow="1" outline="0" offset="A256" fieldPosition="0"/>
    </format>
    <format dxfId="12699">
      <pivotArea grandRow="1" outline="0" collapsedLevelsAreSubtotals="1" fieldPosition="0"/>
    </format>
    <format dxfId="12698">
      <pivotArea dataOnly="0" labelOnly="1" grandRow="1" outline="0" fieldPosition="0"/>
    </format>
    <format dxfId="12697">
      <pivotArea outline="0" collapsedLevelsAreSubtotals="1" fieldPosition="0">
        <references count="1">
          <reference field="18" count="1" selected="0" defaultSubtotal="1">
            <x v="1"/>
          </reference>
        </references>
      </pivotArea>
    </format>
    <format dxfId="12696">
      <pivotArea dataOnly="0" labelOnly="1" outline="0" fieldPosition="0">
        <references count="1">
          <reference field="18" count="1" defaultSubtotal="1">
            <x v="1"/>
          </reference>
        </references>
      </pivotArea>
    </format>
    <format dxfId="12695">
      <pivotArea dataOnly="0" labelOnly="1" grandRow="1" outline="0" offset="A256" fieldPosition="0"/>
    </format>
    <format dxfId="12694">
      <pivotArea grandRow="1" outline="0" collapsedLevelsAreSubtotals="1" fieldPosition="0"/>
    </format>
    <format dxfId="12693">
      <pivotArea dataOnly="0" labelOnly="1" grandRow="1" outline="0" fieldPosition="0"/>
    </format>
    <format dxfId="12692">
      <pivotArea dataOnly="0" labelOnly="1" grandRow="1" outline="0" offset="A256" fieldPosition="0"/>
    </format>
    <format dxfId="12691">
      <pivotArea grandRow="1" outline="0" collapsedLevelsAreSubtotals="1" fieldPosition="0"/>
    </format>
    <format dxfId="12690">
      <pivotArea dataOnly="0" labelOnly="1" grandRow="1" outline="0" fieldPosition="0"/>
    </format>
    <format dxfId="12689">
      <pivotArea dataOnly="0" labelOnly="1" grandRow="1" outline="0" offset="A256" fieldPosition="0"/>
    </format>
    <format dxfId="12688">
      <pivotArea grandRow="1" outline="0" collapsedLevelsAreSubtotals="1" fieldPosition="0"/>
    </format>
    <format dxfId="12687">
      <pivotArea dataOnly="0" labelOnly="1" grandRow="1" outline="0" fieldPosition="0"/>
    </format>
    <format dxfId="12686">
      <pivotArea dataOnly="0" labelOnly="1" grandRow="1" outline="0" offset="A256" fieldPosition="0"/>
    </format>
    <format dxfId="12685">
      <pivotArea grandRow="1" outline="0" collapsedLevelsAreSubtotals="1" fieldPosition="0"/>
    </format>
    <format dxfId="12684">
      <pivotArea dataOnly="0" labelOnly="1" grandRow="1" outline="0" fieldPosition="0"/>
    </format>
    <format dxfId="12683">
      <pivotArea outline="0" collapsedLevelsAreSubtotals="1" fieldPosition="0">
        <references count="1">
          <reference field="18" count="1" selected="0" defaultSubtotal="1">
            <x v="1"/>
          </reference>
        </references>
      </pivotArea>
    </format>
    <format dxfId="12682">
      <pivotArea dataOnly="0" labelOnly="1" grandRow="1" outline="0" offset="A256" fieldPosition="0"/>
    </format>
    <format dxfId="12681">
      <pivotArea grandRow="1" outline="0" collapsedLevelsAreSubtotals="1" fieldPosition="0"/>
    </format>
    <format dxfId="12680">
      <pivotArea dataOnly="0" labelOnly="1" grandRow="1" outline="0" fieldPosition="0"/>
    </format>
    <format dxfId="12679">
      <pivotArea dataOnly="0" labelOnly="1" grandRow="1" outline="0" offset="A256" fieldPosition="0"/>
    </format>
    <format dxfId="12678">
      <pivotArea grandRow="1" outline="0" collapsedLevelsAreSubtotals="1" fieldPosition="0"/>
    </format>
    <format dxfId="12677">
      <pivotArea dataOnly="0" labelOnly="1" grandRow="1" outline="0" fieldPosition="0"/>
    </format>
    <format dxfId="12676">
      <pivotArea dataOnly="0" labelOnly="1" grandRow="1" outline="0" offset="A256" fieldPosition="0"/>
    </format>
    <format dxfId="12675">
      <pivotArea grandRow="1" outline="0" collapsedLevelsAreSubtotals="1" fieldPosition="0"/>
    </format>
    <format dxfId="12674">
      <pivotArea dataOnly="0" labelOnly="1" grandRow="1" outline="0" fieldPosition="0"/>
    </format>
    <format dxfId="12673">
      <pivotArea dataOnly="0" labelOnly="1" grandRow="1" outline="0" offset="A256" fieldPosition="0"/>
    </format>
    <format dxfId="12672">
      <pivotArea grandRow="1" outline="0" collapsedLevelsAreSubtotals="1" fieldPosition="0"/>
    </format>
    <format dxfId="12671">
      <pivotArea dataOnly="0" labelOnly="1" grandRow="1" outline="0" fieldPosition="0"/>
    </format>
    <format dxfId="12670">
      <pivotArea dataOnly="0" labelOnly="1" grandRow="1" outline="0" offset="A256" fieldPosition="0"/>
    </format>
    <format dxfId="12669">
      <pivotArea grandRow="1" outline="0" collapsedLevelsAreSubtotals="1" fieldPosition="0"/>
    </format>
    <format dxfId="12668">
      <pivotArea dataOnly="0" labelOnly="1" grandRow="1" outline="0" fieldPosition="0"/>
    </format>
    <format dxfId="12667">
      <pivotArea outline="0" fieldPosition="0">
        <references count="2">
          <reference field="4294967294" count="1" selected="0">
            <x v="7"/>
          </reference>
          <reference field="18" count="1" selected="0" defaultSubtotal="1">
            <x v="16"/>
          </reference>
        </references>
      </pivotArea>
    </format>
    <format dxfId="12666">
      <pivotArea outline="0" fieldPosition="0">
        <references count="2">
          <reference field="4294967294" count="1" selected="0">
            <x v="7"/>
          </reference>
          <reference field="18" count="1" selected="0" defaultSubtotal="1">
            <x v="15"/>
          </reference>
        </references>
      </pivotArea>
    </format>
    <format dxfId="12665">
      <pivotArea outline="0" fieldPosition="0">
        <references count="2">
          <reference field="4294967294" count="1" selected="0">
            <x v="7"/>
          </reference>
          <reference field="18" count="1" selected="0" defaultSubtotal="1">
            <x v="14"/>
          </reference>
        </references>
      </pivotArea>
    </format>
    <format dxfId="12664">
      <pivotArea dataOnly="0" labelOnly="1" grandRow="1" outline="0" offset="A256" fieldPosition="0"/>
    </format>
    <format dxfId="12663">
      <pivotArea grandRow="1" outline="0" collapsedLevelsAreSubtotals="1" fieldPosition="0"/>
    </format>
    <format dxfId="12662">
      <pivotArea dataOnly="0" labelOnly="1" grandRow="1" outline="0" fieldPosition="0"/>
    </format>
    <format dxfId="12661">
      <pivotArea outline="0" fieldPosition="0">
        <references count="2">
          <reference field="4294967294" count="1" selected="0">
            <x v="7"/>
          </reference>
          <reference field="18" count="1" selected="0" defaultSubtotal="1">
            <x v="14"/>
          </reference>
        </references>
      </pivotArea>
    </format>
    <format dxfId="12660">
      <pivotArea outline="0" fieldPosition="0">
        <references count="2">
          <reference field="4294967294" count="1" selected="0">
            <x v="7"/>
          </reference>
          <reference field="18" count="1" selected="0" defaultSubtotal="1">
            <x v="15"/>
          </reference>
        </references>
      </pivotArea>
    </format>
    <format dxfId="12659">
      <pivotArea outline="0" fieldPosition="0">
        <references count="2">
          <reference field="4294967294" count="1" selected="0">
            <x v="7"/>
          </reference>
          <reference field="18" count="1" selected="0" defaultSubtotal="1">
            <x v="16"/>
          </reference>
        </references>
      </pivotArea>
    </format>
    <format dxfId="12658">
      <pivotArea dataOnly="0" labelOnly="1" grandRow="1" outline="0" offset="A256" fieldPosition="0"/>
    </format>
    <format dxfId="12657">
      <pivotArea grandRow="1" outline="0" collapsedLevelsAreSubtotals="1" fieldPosition="0"/>
    </format>
    <format dxfId="12656">
      <pivotArea dataOnly="0" labelOnly="1" grandRow="1" outline="0" fieldPosition="0"/>
    </format>
    <format dxfId="12655">
      <pivotArea outline="0" fieldPosition="0">
        <references count="2">
          <reference field="4294967294" count="1" selected="0">
            <x v="7"/>
          </reference>
          <reference field="18" count="1" selected="0" defaultSubtotal="1">
            <x v="14"/>
          </reference>
        </references>
      </pivotArea>
    </format>
    <format dxfId="12654">
      <pivotArea outline="0" fieldPosition="0">
        <references count="2">
          <reference field="4294967294" count="1" selected="0">
            <x v="7"/>
          </reference>
          <reference field="18" count="1" selected="0" defaultSubtotal="1">
            <x v="15"/>
          </reference>
        </references>
      </pivotArea>
    </format>
    <format dxfId="12653">
      <pivotArea outline="0" fieldPosition="0">
        <references count="2">
          <reference field="4294967294" count="1" selected="0">
            <x v="7"/>
          </reference>
          <reference field="18" count="1" selected="0" defaultSubtotal="1">
            <x v="16"/>
          </reference>
        </references>
      </pivotArea>
    </format>
    <format dxfId="12652">
      <pivotArea outline="0" fieldPosition="0">
        <references count="2">
          <reference field="4294967294" count="1" selected="0">
            <x v="7"/>
          </reference>
          <reference field="18" count="1" selected="0" defaultSubtotal="1">
            <x v="14"/>
          </reference>
        </references>
      </pivotArea>
    </format>
    <format dxfId="12651">
      <pivotArea outline="0" fieldPosition="0">
        <references count="2">
          <reference field="4294967294" count="1" selected="0">
            <x v="7"/>
          </reference>
          <reference field="18" count="1" selected="0" defaultSubtotal="1">
            <x v="15"/>
          </reference>
        </references>
      </pivotArea>
    </format>
    <format dxfId="12650">
      <pivotArea outline="0" fieldPosition="0">
        <references count="2">
          <reference field="4294967294" count="1" selected="0">
            <x v="7"/>
          </reference>
          <reference field="18" count="1" selected="0" defaultSubtotal="1">
            <x v="16"/>
          </reference>
        </references>
      </pivotArea>
    </format>
    <format dxfId="12649">
      <pivotArea dataOnly="0" labelOnly="1" grandRow="1" outline="0" offset="A256" fieldPosition="0"/>
    </format>
    <format dxfId="12648">
      <pivotArea grandRow="1" outline="0" collapsedLevelsAreSubtotals="1" fieldPosition="0"/>
    </format>
    <format dxfId="12647">
      <pivotArea dataOnly="0" labelOnly="1" grandRow="1" outline="0" fieldPosition="0"/>
    </format>
    <format dxfId="12646">
      <pivotArea dataOnly="0" outline="0" fieldPosition="0">
        <references count="1">
          <reference field="18" count="0" defaultSubtotal="1"/>
        </references>
      </pivotArea>
    </format>
    <format dxfId="12645">
      <pivotArea dataOnly="0" grandRow="1" outline="0" fieldPosition="0"/>
    </format>
    <format dxfId="12644">
      <pivotArea dataOnly="0" outline="0" fieldPosition="0">
        <references count="1">
          <reference field="18" count="0" defaultSubtotal="1"/>
        </references>
      </pivotArea>
    </format>
    <format dxfId="12643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PivotTable1" cacheId="22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51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4">
        <item x="0"/>
        <item x="1"/>
        <item x="2"/>
        <item x="90"/>
        <item x="91"/>
        <item x="3"/>
        <item x="92"/>
        <item x="93"/>
        <item x="4"/>
        <item x="5"/>
        <item x="6"/>
        <item x="94"/>
        <item x="7"/>
        <item x="8"/>
        <item x="95"/>
        <item x="96"/>
        <item x="9"/>
        <item x="10"/>
        <item x="97"/>
        <item x="11"/>
        <item x="12"/>
        <item x="13"/>
        <item x="14"/>
        <item x="15"/>
        <item x="16"/>
        <item x="17"/>
        <item x="98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100"/>
        <item x="36"/>
        <item x="37"/>
        <item x="38"/>
        <item x="39"/>
        <item x="40"/>
        <item x="101"/>
        <item x="102"/>
        <item x="103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04"/>
        <item x="53"/>
        <item x="54"/>
        <item x="55"/>
        <item x="56"/>
        <item x="57"/>
        <item x="58"/>
        <item x="59"/>
        <item x="60"/>
        <item x="61"/>
        <item x="62"/>
        <item x="105"/>
        <item x="106"/>
        <item x="63"/>
        <item x="64"/>
        <item x="65"/>
        <item x="66"/>
        <item x="67"/>
        <item x="68"/>
        <item x="69"/>
        <item x="70"/>
        <item x="107"/>
        <item x="71"/>
        <item x="72"/>
        <item x="73"/>
        <item x="74"/>
        <item x="108"/>
        <item x="75"/>
        <item x="76"/>
        <item x="77"/>
        <item x="78"/>
        <item x="79"/>
        <item x="109"/>
        <item x="80"/>
        <item x="81"/>
        <item x="82"/>
        <item x="83"/>
        <item x="84"/>
        <item x="85"/>
        <item x="86"/>
        <item x="87"/>
        <item x="88"/>
        <item x="89"/>
        <item x="110"/>
        <item x="118"/>
        <item x="119"/>
        <item x="120"/>
        <item x="111"/>
        <item x="112"/>
        <item x="113"/>
        <item x="114"/>
        <item x="115"/>
        <item x="121"/>
        <item x="116"/>
        <item x="117"/>
        <item x="122"/>
        <item x="123"/>
        <item x="124"/>
        <item x="126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9"/>
        <item x="142"/>
        <item x="150"/>
        <item x="143"/>
        <item x="151"/>
        <item x="144"/>
        <item x="145"/>
        <item x="146"/>
        <item x="147"/>
        <item x="148"/>
        <item x="155"/>
        <item x="152"/>
        <item x="153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88"/>
        <item x="173"/>
        <item x="174"/>
        <item x="175"/>
        <item x="176"/>
        <item x="177"/>
        <item x="178"/>
        <item x="189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6"/>
        <item x="247"/>
        <item x="241"/>
        <item x="242"/>
        <item x="243"/>
        <item x="244"/>
        <item x="245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</items>
    </pivotField>
    <pivotField axis="axisPage" compact="0" outline="0" multipleItemSelectionAllowed="1" showAll="0">
      <items count="59">
        <item h="1" x="0"/>
        <item h="1" x="2"/>
        <item h="1" x="6"/>
        <item h="1" x="7"/>
        <item h="1" x="9"/>
        <item h="1" x="10"/>
        <item h="1" x="12"/>
        <item h="1" x="13"/>
        <item h="1" x="22"/>
        <item h="1" x="23"/>
        <item h="1" x="32"/>
        <item h="1" x="33"/>
        <item h="1" x="35"/>
        <item h="1" x="38"/>
        <item h="1" x="44"/>
        <item x="45"/>
        <item x="49"/>
        <item x="52"/>
        <item x="53"/>
        <item x="55"/>
        <item h="1" x="57"/>
        <item h="1" x="5"/>
        <item h="1" x="14"/>
        <item h="1" x="24"/>
        <item h="1" x="25"/>
        <item h="1" x="26"/>
        <item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x="50"/>
        <item h="1" x="36"/>
        <item h="1" x="18"/>
        <item h="1" x="3"/>
        <item h="1" x="4"/>
        <item x="48"/>
        <item h="1" x="8"/>
        <item h="1" x="15"/>
        <item h="1" x="17"/>
        <item h="1" x="34"/>
        <item x="54"/>
        <item h="1" x="37"/>
        <item x="46"/>
        <item x="47"/>
        <item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4">
        <item x="273"/>
        <item x="0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40"/>
        <item x="42"/>
        <item x="43"/>
        <item x="49"/>
        <item x="53"/>
        <item x="54"/>
        <item x="55"/>
        <item x="56"/>
        <item x="64"/>
        <item x="71"/>
        <item x="72"/>
        <item x="73"/>
        <item x="74"/>
        <item x="75"/>
        <item x="76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2"/>
        <item x="90"/>
        <item x="91"/>
        <item x="92"/>
        <item x="93"/>
        <item x="94"/>
        <item x="95"/>
        <item x="105"/>
        <item x="106"/>
        <item x="63"/>
        <item x="107"/>
        <item x="111"/>
        <item x="112"/>
        <item x="114"/>
        <item x="115"/>
        <item x="116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50"/>
        <item x="143"/>
        <item x="144"/>
        <item x="145"/>
        <item x="149"/>
        <item x="151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70"/>
        <item x="188"/>
        <item x="173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204"/>
        <item x="205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264"/>
        <item x="265"/>
        <item x="267"/>
        <item x="269"/>
        <item x="271"/>
        <item x="272"/>
        <item x="270"/>
        <item x="171"/>
        <item x="109"/>
        <item x="98"/>
        <item x="77"/>
        <item x="146"/>
        <item x="147"/>
        <item x="148"/>
        <item x="197"/>
        <item x="198"/>
        <item x="199"/>
        <item x="200"/>
        <item x="206"/>
        <item x="207"/>
        <item x="208"/>
        <item x="209"/>
        <item x="210"/>
        <item x="211"/>
        <item x="212"/>
        <item x="213"/>
        <item x="117"/>
        <item x="110"/>
        <item x="120"/>
        <item x="121"/>
        <item x="124"/>
        <item x="227"/>
        <item x="228"/>
        <item x="229"/>
        <item x="230"/>
        <item x="231"/>
        <item x="232"/>
        <item x="233"/>
        <item x="248"/>
        <item x="249"/>
        <item x="266"/>
        <item x="118"/>
        <item x="97"/>
        <item x="172"/>
        <item x="35"/>
        <item x="36"/>
        <item x="37"/>
        <item x="38"/>
        <item x="41"/>
        <item x="44"/>
        <item x="45"/>
        <item x="46"/>
        <item x="47"/>
        <item x="48"/>
        <item x="50"/>
        <item x="51"/>
        <item x="52"/>
        <item x="57"/>
        <item x="58"/>
        <item x="59"/>
        <item x="60"/>
        <item x="61"/>
        <item x="62"/>
        <item x="65"/>
        <item x="66"/>
        <item x="67"/>
        <item x="69"/>
        <item x="78"/>
        <item x="39"/>
        <item x="101"/>
        <item x="103"/>
        <item x="108"/>
        <item x="113"/>
        <item x="122"/>
        <item x="140"/>
        <item x="152"/>
        <item x="153"/>
        <item x="154"/>
        <item x="155"/>
        <item x="201"/>
        <item x="202"/>
        <item x="203"/>
        <item x="238"/>
        <item x="246"/>
        <item x="247"/>
        <item x="257"/>
        <item x="166"/>
        <item x="169"/>
        <item x="174"/>
        <item x="96"/>
        <item x="119"/>
        <item x="70"/>
        <item x="68"/>
        <item x="104"/>
        <item x="100"/>
        <item x="102"/>
        <item x="189"/>
        <item x="268"/>
      </items>
    </pivotField>
    <pivotField axis="axisRow" compact="0" outline="0" showAll="0" sortType="ascending">
      <items count="90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4"/>
        <item x="75"/>
        <item x="73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t="default"/>
      </items>
    </pivotField>
  </pivotFields>
  <rowFields count="3">
    <field x="18"/>
    <field x="2"/>
    <field x="17"/>
  </rowFields>
  <rowItems count="41">
    <i>
      <x v="73"/>
      <x v="241"/>
      <x v="259"/>
    </i>
    <i t="default">
      <x v="73"/>
    </i>
    <i>
      <x v="74"/>
      <x v="242"/>
      <x v="260"/>
    </i>
    <i t="default">
      <x v="74"/>
    </i>
    <i>
      <x v="75"/>
      <x v="243"/>
      <x v="158"/>
    </i>
    <i r="1">
      <x v="244"/>
      <x v="159"/>
    </i>
    <i r="1">
      <x v="245"/>
      <x v="160"/>
    </i>
    <i r="1">
      <x v="246"/>
      <x v="161"/>
    </i>
    <i r="1">
      <x v="247"/>
      <x v="162"/>
    </i>
    <i t="default">
      <x v="75"/>
    </i>
    <i>
      <x v="77"/>
      <x v="249"/>
      <x v="215"/>
    </i>
    <i t="default">
      <x v="77"/>
    </i>
    <i>
      <x v="79"/>
      <x v="251"/>
      <x v="164"/>
    </i>
    <i r="1">
      <x v="252"/>
      <x v="165"/>
    </i>
    <i r="1">
      <x v="253"/>
      <x v="166"/>
    </i>
    <i r="1">
      <x v="254"/>
      <x v="167"/>
    </i>
    <i r="1">
      <x v="255"/>
      <x v="168"/>
    </i>
    <i r="1">
      <x v="256"/>
      <x v="169"/>
    </i>
    <i r="1">
      <x v="258"/>
      <x v="170"/>
    </i>
    <i r="1">
      <x v="259"/>
      <x v="171"/>
    </i>
    <i r="1">
      <x v="260"/>
      <x v="172"/>
    </i>
    <i r="1">
      <x v="261"/>
      <x v="173"/>
    </i>
    <i r="1">
      <x v="262"/>
      <x v="174"/>
    </i>
    <i r="1">
      <x v="263"/>
      <x v="175"/>
    </i>
    <i r="1">
      <x v="264"/>
      <x v="176"/>
    </i>
    <i t="default">
      <x v="79"/>
    </i>
    <i>
      <x v="80"/>
      <x v="265"/>
      <x v="177"/>
    </i>
    <i t="default">
      <x v="80"/>
    </i>
    <i>
      <x v="81"/>
      <x v="266"/>
      <x v="216"/>
    </i>
    <i t="default">
      <x v="81"/>
    </i>
    <i>
      <x v="82"/>
      <x v="267"/>
      <x v="178"/>
    </i>
    <i t="default">
      <x v="82"/>
    </i>
    <i>
      <x v="83"/>
      <x v="268"/>
      <x v="273"/>
    </i>
    <i t="default">
      <x v="83"/>
    </i>
    <i>
      <x v="84"/>
      <x v="269"/>
      <x v="179"/>
    </i>
    <i t="default">
      <x v="84"/>
    </i>
    <i>
      <x v="86"/>
      <x v="271"/>
      <x v="180"/>
    </i>
    <i t="default">
      <x v="86"/>
    </i>
    <i>
      <x v="87"/>
      <x v="272"/>
      <x v="181"/>
    </i>
    <i t="default">
      <x v="87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24">
    <format dxfId="9951">
      <pivotArea field="2" type="button" dataOnly="0" labelOnly="1" outline="0" axis="axisRow" fieldPosition="1"/>
    </format>
    <format dxfId="9950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9949">
      <pivotArea field="2" type="button" dataOnly="0" labelOnly="1" outline="0" axis="axisRow" fieldPosition="1"/>
    </format>
    <format dxfId="9948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994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9946">
      <pivotArea type="topRight" dataOnly="0" labelOnly="1" outline="0" fieldPosition="0"/>
    </format>
    <format dxfId="994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944">
      <pivotArea dataOnly="0" labelOnly="1" fieldPosition="0">
        <references count="1">
          <reference field="2" count="2">
            <x v="98"/>
            <x v="100"/>
          </reference>
        </references>
      </pivotArea>
    </format>
    <format dxfId="9943">
      <pivotArea dataOnly="0" labelOnly="1" fieldPosition="0">
        <references count="1">
          <reference field="2" count="1">
            <x v="100"/>
          </reference>
        </references>
      </pivotArea>
    </format>
    <format dxfId="9942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9941">
      <pivotArea dataOnly="0" labelOnly="1" fieldPosition="0">
        <references count="1">
          <reference field="2" count="1">
            <x v="39"/>
          </reference>
        </references>
      </pivotArea>
    </format>
    <format dxfId="9940">
      <pivotArea dataOnly="0" labelOnly="1" fieldPosition="0">
        <references count="1">
          <reference field="2" count="1">
            <x v="39"/>
          </reference>
        </references>
      </pivotArea>
    </format>
    <format dxfId="9939">
      <pivotArea dataOnly="0" labelOnly="1" fieldPosition="0">
        <references count="1">
          <reference field="2" count="1">
            <x v="38"/>
          </reference>
        </references>
      </pivotArea>
    </format>
    <format dxfId="9938">
      <pivotArea dataOnly="0" labelOnly="1" fieldPosition="0">
        <references count="1">
          <reference field="2" count="1">
            <x v="38"/>
          </reference>
        </references>
      </pivotArea>
    </format>
    <format dxfId="9937">
      <pivotArea grandRow="1" outline="0" collapsedLevelsAreSubtotals="1" fieldPosition="0"/>
    </format>
    <format dxfId="9936">
      <pivotArea outline="0" collapsedLevelsAreSubtotals="1" fieldPosition="0"/>
    </format>
    <format dxfId="9935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1"/>
            <x v="56"/>
            <x v="57"/>
            <x v="71"/>
            <x v="78"/>
            <x v="79"/>
            <x v="80"/>
            <x v="81"/>
            <x v="88"/>
            <x v="92"/>
            <x v="94"/>
            <x v="95"/>
            <x v="98"/>
            <x v="100"/>
            <x v="102"/>
          </reference>
        </references>
      </pivotArea>
    </format>
    <format dxfId="9934">
      <pivotArea dataOnly="0" labelOnly="1" fieldPosition="0">
        <references count="1">
          <reference field="2" count="4">
            <x v="103"/>
            <x v="104"/>
            <x v="105"/>
            <x v="107"/>
          </reference>
        </references>
      </pivotArea>
    </format>
    <format dxfId="9933">
      <pivotArea dataOnly="0" labelOnly="1" grandRow="1" outline="0" fieldPosition="0"/>
    </format>
    <format dxfId="9932">
      <pivotArea grandRow="1" outline="0" collapsedLevelsAreSubtotals="1" fieldPosition="0"/>
    </format>
    <format dxfId="9931">
      <pivotArea dataOnly="0" labelOnly="1" grandRow="1" outline="0" fieldPosition="0"/>
    </format>
    <format dxfId="9930">
      <pivotArea dataOnly="0" outline="0" fieldPosition="0">
        <references count="1">
          <reference field="18" count="0" defaultSubtotal="1"/>
        </references>
      </pivotArea>
    </format>
    <format dxfId="9929">
      <pivotArea dataOnly="0" outline="0" fieldPosition="0">
        <references count="1">
          <reference field="18" count="0" defaultSubtotal="1"/>
        </references>
      </pivotArea>
    </format>
    <format dxfId="9928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9927">
      <pivotArea dataOnly="0" outline="0" fieldPosition="0">
        <references count="1">
          <reference field="18" count="0" defaultSubtotal="1"/>
        </references>
      </pivotArea>
    </format>
    <format dxfId="9926">
      <pivotArea dataOnly="0" labelOnly="1" outline="0" fieldPosition="0">
        <references count="1">
          <reference field="18" count="0"/>
        </references>
      </pivotArea>
    </format>
    <format dxfId="9925">
      <pivotArea field="3" type="button" dataOnly="0" labelOnly="1" outline="0" axis="axisPage" fieldPosition="0"/>
    </format>
    <format dxfId="9924">
      <pivotArea field="0" type="button" dataOnly="0" labelOnly="1" outline="0" axis="axisPage" fieldPosition="1"/>
    </format>
    <format dxfId="9923">
      <pivotArea type="origin" dataOnly="0" labelOnly="1" outline="0" fieldPosition="0"/>
    </format>
    <format dxfId="9922">
      <pivotArea field="18" type="button" dataOnly="0" labelOnly="1" outline="0" axis="axisRow" fieldPosition="0"/>
    </format>
    <format dxfId="9921">
      <pivotArea dataOnly="0" labelOnly="1" outline="0" fieldPosition="0">
        <references count="1">
          <reference field="18" count="1">
            <x v="0"/>
          </reference>
        </references>
      </pivotArea>
    </format>
    <format dxfId="9920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9919">
      <pivotArea dataOnly="0" labelOnly="1" outline="0" fieldPosition="0">
        <references count="1">
          <reference field="18" count="1">
            <x v="2"/>
          </reference>
        </references>
      </pivotArea>
    </format>
    <format dxfId="9918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9917">
      <pivotArea dataOnly="0" labelOnly="1" outline="0" fieldPosition="0">
        <references count="1">
          <reference field="18" count="1">
            <x v="3"/>
          </reference>
        </references>
      </pivotArea>
    </format>
    <format dxfId="9916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9915">
      <pivotArea dataOnly="0" labelOnly="1" outline="0" fieldPosition="0">
        <references count="1">
          <reference field="18" count="1">
            <x v="4"/>
          </reference>
        </references>
      </pivotArea>
    </format>
    <format dxfId="9914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9913">
      <pivotArea dataOnly="0" labelOnly="1" outline="0" fieldPosition="0">
        <references count="1">
          <reference field="18" count="1">
            <x v="5"/>
          </reference>
        </references>
      </pivotArea>
    </format>
    <format dxfId="9912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9911">
      <pivotArea dataOnly="0" labelOnly="1" outline="0" fieldPosition="0">
        <references count="1">
          <reference field="18" count="1">
            <x v="6"/>
          </reference>
        </references>
      </pivotArea>
    </format>
    <format dxfId="9910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9909">
      <pivotArea dataOnly="0" labelOnly="1" outline="0" fieldPosition="0">
        <references count="1">
          <reference field="18" count="1">
            <x v="7"/>
          </reference>
        </references>
      </pivotArea>
    </format>
    <format dxfId="9908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9907">
      <pivotArea dataOnly="0" labelOnly="1" outline="0" fieldPosition="0">
        <references count="1">
          <reference field="18" count="1">
            <x v="8"/>
          </reference>
        </references>
      </pivotArea>
    </format>
    <format dxfId="9906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9905">
      <pivotArea dataOnly="0" labelOnly="1" outline="0" fieldPosition="0">
        <references count="1">
          <reference field="18" count="1">
            <x v="9"/>
          </reference>
        </references>
      </pivotArea>
    </format>
    <format dxfId="9904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9903">
      <pivotArea dataOnly="0" labelOnly="1" outline="0" fieldPosition="0">
        <references count="1">
          <reference field="18" count="1">
            <x v="10"/>
          </reference>
        </references>
      </pivotArea>
    </format>
    <format dxfId="9902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9901">
      <pivotArea dataOnly="0" labelOnly="1" outline="0" fieldPosition="0">
        <references count="1">
          <reference field="18" count="1">
            <x v="11"/>
          </reference>
        </references>
      </pivotArea>
    </format>
    <format dxfId="9900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9899">
      <pivotArea dataOnly="0" labelOnly="1" outline="0" fieldPosition="0">
        <references count="1">
          <reference field="18" count="1">
            <x v="12"/>
          </reference>
        </references>
      </pivotArea>
    </format>
    <format dxfId="9898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9897">
      <pivotArea dataOnly="0" labelOnly="1" outline="0" fieldPosition="0">
        <references count="1">
          <reference field="18" count="1">
            <x v="13"/>
          </reference>
        </references>
      </pivotArea>
    </format>
    <format dxfId="9896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9895">
      <pivotArea dataOnly="0" labelOnly="1" outline="0" fieldPosition="0">
        <references count="1">
          <reference field="18" count="1">
            <x v="14"/>
          </reference>
        </references>
      </pivotArea>
    </format>
    <format dxfId="9894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9893">
      <pivotArea dataOnly="0" labelOnly="1" outline="0" fieldPosition="0">
        <references count="1">
          <reference field="18" count="1">
            <x v="15"/>
          </reference>
        </references>
      </pivotArea>
    </format>
    <format dxfId="9892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9891">
      <pivotArea dataOnly="0" labelOnly="1" outline="0" fieldPosition="0">
        <references count="1">
          <reference field="18" count="1">
            <x v="16"/>
          </reference>
        </references>
      </pivotArea>
    </format>
    <format dxfId="9890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9889">
      <pivotArea field="3" type="button" dataOnly="0" labelOnly="1" outline="0" axis="axisPage" fieldPosition="0"/>
    </format>
    <format dxfId="9888">
      <pivotArea field="0" type="button" dataOnly="0" labelOnly="1" outline="0" axis="axisPage" fieldPosition="1"/>
    </format>
    <format dxfId="9887">
      <pivotArea type="origin" dataOnly="0" labelOnly="1" outline="0" fieldPosition="0"/>
    </format>
    <format dxfId="9886">
      <pivotArea field="18" type="button" dataOnly="0" labelOnly="1" outline="0" axis="axisRow" fieldPosition="0"/>
    </format>
    <format dxfId="9885">
      <pivotArea dataOnly="0" labelOnly="1" outline="0" fieldPosition="0">
        <references count="1">
          <reference field="18" count="1">
            <x v="0"/>
          </reference>
        </references>
      </pivotArea>
    </format>
    <format dxfId="9884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9883">
      <pivotArea dataOnly="0" labelOnly="1" outline="0" fieldPosition="0">
        <references count="1">
          <reference field="18" count="1">
            <x v="2"/>
          </reference>
        </references>
      </pivotArea>
    </format>
    <format dxfId="9882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9881">
      <pivotArea dataOnly="0" labelOnly="1" outline="0" fieldPosition="0">
        <references count="1">
          <reference field="18" count="1">
            <x v="3"/>
          </reference>
        </references>
      </pivotArea>
    </format>
    <format dxfId="9880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9879">
      <pivotArea dataOnly="0" labelOnly="1" outline="0" fieldPosition="0">
        <references count="1">
          <reference field="18" count="1">
            <x v="4"/>
          </reference>
        </references>
      </pivotArea>
    </format>
    <format dxfId="9878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9877">
      <pivotArea dataOnly="0" labelOnly="1" outline="0" fieldPosition="0">
        <references count="1">
          <reference field="18" count="1">
            <x v="5"/>
          </reference>
        </references>
      </pivotArea>
    </format>
    <format dxfId="9876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9875">
      <pivotArea dataOnly="0" labelOnly="1" outline="0" fieldPosition="0">
        <references count="1">
          <reference field="18" count="1">
            <x v="6"/>
          </reference>
        </references>
      </pivotArea>
    </format>
    <format dxfId="9874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9873">
      <pivotArea dataOnly="0" labelOnly="1" outline="0" fieldPosition="0">
        <references count="1">
          <reference field="18" count="1">
            <x v="7"/>
          </reference>
        </references>
      </pivotArea>
    </format>
    <format dxfId="9872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9871">
      <pivotArea dataOnly="0" labelOnly="1" outline="0" fieldPosition="0">
        <references count="1">
          <reference field="18" count="1">
            <x v="8"/>
          </reference>
        </references>
      </pivotArea>
    </format>
    <format dxfId="9870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9869">
      <pivotArea dataOnly="0" labelOnly="1" outline="0" fieldPosition="0">
        <references count="1">
          <reference field="18" count="1">
            <x v="9"/>
          </reference>
        </references>
      </pivotArea>
    </format>
    <format dxfId="9868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9867">
      <pivotArea dataOnly="0" labelOnly="1" outline="0" fieldPosition="0">
        <references count="1">
          <reference field="18" count="1">
            <x v="10"/>
          </reference>
        </references>
      </pivotArea>
    </format>
    <format dxfId="9866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9865">
      <pivotArea dataOnly="0" labelOnly="1" outline="0" fieldPosition="0">
        <references count="1">
          <reference field="18" count="1">
            <x v="11"/>
          </reference>
        </references>
      </pivotArea>
    </format>
    <format dxfId="9864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9863">
      <pivotArea dataOnly="0" labelOnly="1" outline="0" fieldPosition="0">
        <references count="1">
          <reference field="18" count="1">
            <x v="12"/>
          </reference>
        </references>
      </pivotArea>
    </format>
    <format dxfId="9862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9861">
      <pivotArea dataOnly="0" labelOnly="1" outline="0" fieldPosition="0">
        <references count="1">
          <reference field="18" count="1">
            <x v="13"/>
          </reference>
        </references>
      </pivotArea>
    </format>
    <format dxfId="9860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9859">
      <pivotArea dataOnly="0" labelOnly="1" outline="0" fieldPosition="0">
        <references count="1">
          <reference field="18" count="1">
            <x v="14"/>
          </reference>
        </references>
      </pivotArea>
    </format>
    <format dxfId="9858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9857">
      <pivotArea dataOnly="0" labelOnly="1" outline="0" fieldPosition="0">
        <references count="1">
          <reference field="18" count="1">
            <x v="15"/>
          </reference>
        </references>
      </pivotArea>
    </format>
    <format dxfId="9856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9855">
      <pivotArea dataOnly="0" labelOnly="1" outline="0" fieldPosition="0">
        <references count="1">
          <reference field="18" count="1">
            <x v="16"/>
          </reference>
        </references>
      </pivotArea>
    </format>
    <format dxfId="9854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9853">
      <pivotArea dataOnly="0" labelOnly="1" grandRow="1" outline="0" fieldPosition="0"/>
    </format>
    <format dxfId="9852">
      <pivotArea outline="0" collapsedLevelsAreSubtotals="1" fieldPosition="0"/>
    </format>
    <format dxfId="9851">
      <pivotArea dataOnly="0" labelOnly="1" outline="0" fieldPosition="0">
        <references count="1">
          <reference field="3" count="0"/>
        </references>
      </pivotArea>
    </format>
    <format dxfId="9850">
      <pivotArea dataOnly="0" labelOnly="1" outline="0" fieldPosition="0">
        <references count="1">
          <reference field="0" count="0"/>
        </references>
      </pivotArea>
    </format>
    <format dxfId="9849">
      <pivotArea field="2" type="button" dataOnly="0" labelOnly="1" outline="0" axis="axisRow" fieldPosition="1"/>
    </format>
    <format dxfId="9848">
      <pivotArea field="17" type="button" dataOnly="0" labelOnly="1" outline="0" axis="axisRow" fieldPosition="2"/>
    </format>
    <format dxfId="9847">
      <pivotArea field="-2" type="button" dataOnly="0" labelOnly="1" outline="0" axis="axisCol" fieldPosition="0"/>
    </format>
    <format dxfId="9846">
      <pivotArea type="topRight" dataOnly="0" labelOnly="1" outline="0" fieldPosition="0"/>
    </format>
    <format dxfId="9845">
      <pivotArea field="3" type="button" dataOnly="0" labelOnly="1" outline="0" axis="axisPage" fieldPosition="0"/>
    </format>
    <format dxfId="9844">
      <pivotArea field="0" type="button" dataOnly="0" labelOnly="1" outline="0" axis="axisPage" fieldPosition="1"/>
    </format>
    <format dxfId="9843">
      <pivotArea type="origin" dataOnly="0" labelOnly="1" outline="0" fieldPosition="0"/>
    </format>
    <format dxfId="9842">
      <pivotArea field="18" type="button" dataOnly="0" labelOnly="1" outline="0" axis="axisRow" fieldPosition="0"/>
    </format>
    <format dxfId="9841">
      <pivotArea dataOnly="0" labelOnly="1" outline="0" fieldPosition="0">
        <references count="1">
          <reference field="18" count="1">
            <x v="0"/>
          </reference>
        </references>
      </pivotArea>
    </format>
    <format dxfId="9840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9839">
      <pivotArea dataOnly="0" labelOnly="1" outline="0" fieldPosition="0">
        <references count="1">
          <reference field="18" count="1">
            <x v="2"/>
          </reference>
        </references>
      </pivotArea>
    </format>
    <format dxfId="9838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9837">
      <pivotArea dataOnly="0" labelOnly="1" outline="0" fieldPosition="0">
        <references count="1">
          <reference field="18" count="1">
            <x v="3"/>
          </reference>
        </references>
      </pivotArea>
    </format>
    <format dxfId="9836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9835">
      <pivotArea dataOnly="0" labelOnly="1" outline="0" fieldPosition="0">
        <references count="1">
          <reference field="18" count="1">
            <x v="4"/>
          </reference>
        </references>
      </pivotArea>
    </format>
    <format dxfId="9834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9833">
      <pivotArea dataOnly="0" labelOnly="1" outline="0" fieldPosition="0">
        <references count="1">
          <reference field="18" count="1">
            <x v="5"/>
          </reference>
        </references>
      </pivotArea>
    </format>
    <format dxfId="9832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9831">
      <pivotArea dataOnly="0" labelOnly="1" outline="0" fieldPosition="0">
        <references count="1">
          <reference field="18" count="1">
            <x v="6"/>
          </reference>
        </references>
      </pivotArea>
    </format>
    <format dxfId="9830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9829">
      <pivotArea dataOnly="0" labelOnly="1" outline="0" fieldPosition="0">
        <references count="1">
          <reference field="18" count="1">
            <x v="7"/>
          </reference>
        </references>
      </pivotArea>
    </format>
    <format dxfId="9828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9827">
      <pivotArea dataOnly="0" labelOnly="1" outline="0" fieldPosition="0">
        <references count="1">
          <reference field="18" count="1">
            <x v="8"/>
          </reference>
        </references>
      </pivotArea>
    </format>
    <format dxfId="9826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9825">
      <pivotArea dataOnly="0" labelOnly="1" outline="0" fieldPosition="0">
        <references count="1">
          <reference field="18" count="1">
            <x v="9"/>
          </reference>
        </references>
      </pivotArea>
    </format>
    <format dxfId="9824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9823">
      <pivotArea dataOnly="0" labelOnly="1" outline="0" fieldPosition="0">
        <references count="1">
          <reference field="18" count="1">
            <x v="10"/>
          </reference>
        </references>
      </pivotArea>
    </format>
    <format dxfId="9822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9821">
      <pivotArea dataOnly="0" labelOnly="1" outline="0" fieldPosition="0">
        <references count="1">
          <reference field="18" count="1">
            <x v="11"/>
          </reference>
        </references>
      </pivotArea>
    </format>
    <format dxfId="9820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9819">
      <pivotArea dataOnly="0" labelOnly="1" outline="0" fieldPosition="0">
        <references count="1">
          <reference field="18" count="1">
            <x v="12"/>
          </reference>
        </references>
      </pivotArea>
    </format>
    <format dxfId="9818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9817">
      <pivotArea dataOnly="0" labelOnly="1" outline="0" fieldPosition="0">
        <references count="1">
          <reference field="18" count="1">
            <x v="13"/>
          </reference>
        </references>
      </pivotArea>
    </format>
    <format dxfId="9816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9815">
      <pivotArea dataOnly="0" labelOnly="1" outline="0" fieldPosition="0">
        <references count="1">
          <reference field="18" count="1">
            <x v="14"/>
          </reference>
        </references>
      </pivotArea>
    </format>
    <format dxfId="9814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9813">
      <pivotArea dataOnly="0" labelOnly="1" outline="0" fieldPosition="0">
        <references count="1">
          <reference field="18" count="1">
            <x v="15"/>
          </reference>
        </references>
      </pivotArea>
    </format>
    <format dxfId="9812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9811">
      <pivotArea dataOnly="0" labelOnly="1" outline="0" fieldPosition="0">
        <references count="1">
          <reference field="18" count="1">
            <x v="16"/>
          </reference>
        </references>
      </pivotArea>
    </format>
    <format dxfId="9810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9809">
      <pivotArea grandRow="1" outline="0" collapsedLevelsAreSubtotals="1" fieldPosition="0"/>
    </format>
    <format dxfId="9808">
      <pivotArea dataOnly="0" labelOnly="1" grandRow="1" outline="0" fieldPosition="0"/>
    </format>
    <format dxfId="9807">
      <pivotArea type="all" dataOnly="0" outline="0" fieldPosition="0"/>
    </format>
    <format dxfId="9806">
      <pivotArea field="3" type="button" dataOnly="0" labelOnly="1" outline="0" axis="axisPage" fieldPosition="0"/>
    </format>
    <format dxfId="9805">
      <pivotArea field="0" type="button" dataOnly="0" labelOnly="1" outline="0" axis="axisPage" fieldPosition="1"/>
    </format>
    <format dxfId="9804">
      <pivotArea type="origin" dataOnly="0" labelOnly="1" outline="0" fieldPosition="0"/>
    </format>
    <format dxfId="9803">
      <pivotArea field="18" type="button" dataOnly="0" labelOnly="1" outline="0" axis="axisRow" fieldPosition="0"/>
    </format>
    <format dxfId="9802">
      <pivotArea dataOnly="0" labelOnly="1" outline="0" fieldPosition="0">
        <references count="1">
          <reference field="18" count="1">
            <x v="75"/>
          </reference>
        </references>
      </pivotArea>
    </format>
    <format dxfId="9801">
      <pivotArea dataOnly="0" labelOnly="1" outline="0" fieldPosition="0">
        <references count="1">
          <reference field="18" count="1" defaultSubtotal="1">
            <x v="75"/>
          </reference>
        </references>
      </pivotArea>
    </format>
    <format dxfId="9800">
      <pivotArea dataOnly="0" labelOnly="1" outline="0" fieldPosition="0">
        <references count="1">
          <reference field="18" count="1">
            <x v="79"/>
          </reference>
        </references>
      </pivotArea>
    </format>
    <format dxfId="9799">
      <pivotArea dataOnly="0" labelOnly="1" outline="0" fieldPosition="0">
        <references count="1">
          <reference field="18" count="1" defaultSubtotal="1">
            <x v="79"/>
          </reference>
        </references>
      </pivotArea>
    </format>
    <format dxfId="9798">
      <pivotArea dataOnly="0" labelOnly="1" outline="0" fieldPosition="0">
        <references count="1">
          <reference field="18" count="1">
            <x v="80"/>
          </reference>
        </references>
      </pivotArea>
    </format>
    <format dxfId="9797">
      <pivotArea dataOnly="0" labelOnly="1" outline="0" fieldPosition="0">
        <references count="1">
          <reference field="18" count="1" defaultSubtotal="1">
            <x v="80"/>
          </reference>
        </references>
      </pivotArea>
    </format>
    <format dxfId="9796">
      <pivotArea dataOnly="0" labelOnly="1" outline="0" fieldPosition="0">
        <references count="1">
          <reference field="18" count="1">
            <x v="82"/>
          </reference>
        </references>
      </pivotArea>
    </format>
    <format dxfId="9795">
      <pivotArea dataOnly="0" labelOnly="1" outline="0" fieldPosition="0">
        <references count="1">
          <reference field="18" count="1" defaultSubtotal="1">
            <x v="82"/>
          </reference>
        </references>
      </pivotArea>
    </format>
    <format dxfId="9794">
      <pivotArea dataOnly="0" labelOnly="1" outline="0" fieldPosition="0">
        <references count="1">
          <reference field="18" count="1">
            <x v="84"/>
          </reference>
        </references>
      </pivotArea>
    </format>
    <format dxfId="9793">
      <pivotArea dataOnly="0" labelOnly="1" outline="0" fieldPosition="0">
        <references count="1">
          <reference field="18" count="1" defaultSubtotal="1">
            <x v="84"/>
          </reference>
        </references>
      </pivotArea>
    </format>
    <format dxfId="9792">
      <pivotArea dataOnly="0" labelOnly="1" outline="0" fieldPosition="0">
        <references count="1">
          <reference field="18" count="1">
            <x v="86"/>
          </reference>
        </references>
      </pivotArea>
    </format>
    <format dxfId="9791">
      <pivotArea dataOnly="0" labelOnly="1" outline="0" fieldPosition="0">
        <references count="1">
          <reference field="18" count="1" defaultSubtotal="1">
            <x v="86"/>
          </reference>
        </references>
      </pivotArea>
    </format>
    <format dxfId="9790">
      <pivotArea dataOnly="0" labelOnly="1" outline="0" fieldPosition="0">
        <references count="1">
          <reference field="18" count="1">
            <x v="87"/>
          </reference>
        </references>
      </pivotArea>
    </format>
    <format dxfId="9789">
      <pivotArea dataOnly="0" labelOnly="1" outline="0" fieldPosition="0">
        <references count="1">
          <reference field="18" count="1" defaultSubtotal="1">
            <x v="87"/>
          </reference>
        </references>
      </pivotArea>
    </format>
    <format dxfId="9788">
      <pivotArea dataOnly="0" labelOnly="1" grandRow="1" outline="0" fieldPosition="0"/>
    </format>
    <format dxfId="9787">
      <pivotArea field="3" type="button" dataOnly="0" labelOnly="1" outline="0" axis="axisPage" fieldPosition="0"/>
    </format>
    <format dxfId="9786">
      <pivotArea field="0" type="button" dataOnly="0" labelOnly="1" outline="0" axis="axisPage" fieldPosition="1"/>
    </format>
    <format dxfId="9785">
      <pivotArea type="origin" dataOnly="0" labelOnly="1" outline="0" fieldPosition="0"/>
    </format>
    <format dxfId="9784">
      <pivotArea field="18" type="button" dataOnly="0" labelOnly="1" outline="0" axis="axisRow" fieldPosition="0"/>
    </format>
    <format dxfId="9783">
      <pivotArea dataOnly="0" labelOnly="1" outline="0" fieldPosition="0">
        <references count="1">
          <reference field="18" count="1">
            <x v="75"/>
          </reference>
        </references>
      </pivotArea>
    </format>
    <format dxfId="9782">
      <pivotArea dataOnly="0" labelOnly="1" outline="0" fieldPosition="0">
        <references count="1">
          <reference field="18" count="1" defaultSubtotal="1">
            <x v="75"/>
          </reference>
        </references>
      </pivotArea>
    </format>
    <format dxfId="9781">
      <pivotArea dataOnly="0" labelOnly="1" outline="0" fieldPosition="0">
        <references count="1">
          <reference field="18" count="1">
            <x v="79"/>
          </reference>
        </references>
      </pivotArea>
    </format>
    <format dxfId="9780">
      <pivotArea dataOnly="0" labelOnly="1" outline="0" fieldPosition="0">
        <references count="1">
          <reference field="18" count="1" defaultSubtotal="1">
            <x v="79"/>
          </reference>
        </references>
      </pivotArea>
    </format>
    <format dxfId="9779">
      <pivotArea dataOnly="0" labelOnly="1" outline="0" fieldPosition="0">
        <references count="1">
          <reference field="18" count="1">
            <x v="80"/>
          </reference>
        </references>
      </pivotArea>
    </format>
    <format dxfId="9778">
      <pivotArea dataOnly="0" labelOnly="1" outline="0" fieldPosition="0">
        <references count="1">
          <reference field="18" count="1" defaultSubtotal="1">
            <x v="80"/>
          </reference>
        </references>
      </pivotArea>
    </format>
    <format dxfId="9777">
      <pivotArea dataOnly="0" labelOnly="1" outline="0" fieldPosition="0">
        <references count="1">
          <reference field="18" count="1">
            <x v="82"/>
          </reference>
        </references>
      </pivotArea>
    </format>
    <format dxfId="9776">
      <pivotArea dataOnly="0" labelOnly="1" outline="0" fieldPosition="0">
        <references count="1">
          <reference field="18" count="1" defaultSubtotal="1">
            <x v="82"/>
          </reference>
        </references>
      </pivotArea>
    </format>
    <format dxfId="9775">
      <pivotArea dataOnly="0" labelOnly="1" outline="0" fieldPosition="0">
        <references count="1">
          <reference field="18" count="1">
            <x v="84"/>
          </reference>
        </references>
      </pivotArea>
    </format>
    <format dxfId="9774">
      <pivotArea dataOnly="0" labelOnly="1" outline="0" fieldPosition="0">
        <references count="1">
          <reference field="18" count="1" defaultSubtotal="1">
            <x v="84"/>
          </reference>
        </references>
      </pivotArea>
    </format>
    <format dxfId="9773">
      <pivotArea dataOnly="0" labelOnly="1" outline="0" fieldPosition="0">
        <references count="1">
          <reference field="18" count="1">
            <x v="86"/>
          </reference>
        </references>
      </pivotArea>
    </format>
    <format dxfId="9772">
      <pivotArea dataOnly="0" labelOnly="1" outline="0" fieldPosition="0">
        <references count="1">
          <reference field="18" count="1" defaultSubtotal="1">
            <x v="86"/>
          </reference>
        </references>
      </pivotArea>
    </format>
    <format dxfId="9771">
      <pivotArea dataOnly="0" labelOnly="1" outline="0" fieldPosition="0">
        <references count="1">
          <reference field="18" count="1">
            <x v="87"/>
          </reference>
        </references>
      </pivotArea>
    </format>
    <format dxfId="9770">
      <pivotArea dataOnly="0" labelOnly="1" outline="0" fieldPosition="0">
        <references count="1">
          <reference field="18" count="1" defaultSubtotal="1">
            <x v="87"/>
          </reference>
        </references>
      </pivotArea>
    </format>
    <format dxfId="9769">
      <pivotArea dataOnly="0" labelOnly="1" grandRow="1" outline="0" fieldPosition="0"/>
    </format>
    <format dxfId="9768">
      <pivotArea dataOnly="0" labelOnly="1" grandRow="1" outline="0" fieldPosition="0"/>
    </format>
    <format dxfId="9767">
      <pivotArea grandRow="1" outline="0" collapsedLevelsAreSubtotals="1" fieldPosition="0"/>
    </format>
    <format dxfId="9766">
      <pivotArea dataOnly="0" labelOnly="1" grandRow="1" outline="0" fieldPosition="0"/>
    </format>
    <format dxfId="9765">
      <pivotArea grandRow="1" outline="0" collapsedLevelsAreSubtotals="1" fieldPosition="0"/>
    </format>
    <format dxfId="9764">
      <pivotArea dataOnly="0" labelOnly="1" grandRow="1" outline="0" offset="IV256" fieldPosition="0"/>
    </format>
    <format dxfId="9763">
      <pivotArea dataOnly="0" labelOnly="1" grandRow="1" outline="0" fieldPosition="0"/>
    </format>
    <format dxfId="9762">
      <pivotArea dataOnly="0" labelOnly="1" grandRow="1" outline="0" fieldPosition="0"/>
    </format>
    <format dxfId="9761">
      <pivotArea dataOnly="0" labelOnly="1" grandRow="1" outline="0" fieldPosition="0"/>
    </format>
    <format dxfId="9760">
      <pivotArea dataOnly="0" labelOnly="1" grandRow="1" outline="0" fieldPosition="0"/>
    </format>
    <format dxfId="9759">
      <pivotArea dataOnly="0" labelOnly="1" grandRow="1" outline="0" fieldPosition="0"/>
    </format>
    <format dxfId="9758">
      <pivotArea dataOnly="0" labelOnly="1" grandRow="1" outline="0" fieldPosition="0"/>
    </format>
    <format dxfId="9757">
      <pivotArea dataOnly="0" labelOnly="1" grandRow="1" outline="0" fieldPosition="0"/>
    </format>
    <format dxfId="9756">
      <pivotArea dataOnly="0" labelOnly="1" grandRow="1" outline="0" fieldPosition="0"/>
    </format>
    <format dxfId="9755">
      <pivotArea dataOnly="0" labelOnly="1" grandRow="1" outline="0" fieldPosition="0"/>
    </format>
    <format dxfId="9754">
      <pivotArea dataOnly="0" labelOnly="1" grandRow="1" outline="0" offset="A256" fieldPosition="0"/>
    </format>
    <format dxfId="9753">
      <pivotArea grandRow="1" outline="0" collapsedLevelsAreSubtotals="1" fieldPosition="0"/>
    </format>
    <format dxfId="9752">
      <pivotArea dataOnly="0" labelOnly="1" grandRow="1" outline="0" fieldPosition="0"/>
    </format>
    <format dxfId="9751">
      <pivotArea dataOnly="0" labelOnly="1" grandRow="1" outline="0" offset="A256" fieldPosition="0"/>
    </format>
    <format dxfId="9750">
      <pivotArea grandRow="1" outline="0" collapsedLevelsAreSubtotals="1" fieldPosition="0"/>
    </format>
    <format dxfId="9749">
      <pivotArea dataOnly="0" labelOnly="1" grandRow="1" outline="0" fieldPosition="0"/>
    </format>
    <format dxfId="9748">
      <pivotArea dataOnly="0" labelOnly="1" grandRow="1" outline="0" offset="A256" fieldPosition="0"/>
    </format>
    <format dxfId="9747">
      <pivotArea grandRow="1" outline="0" collapsedLevelsAreSubtotals="1" fieldPosition="0"/>
    </format>
    <format dxfId="9746">
      <pivotArea dataOnly="0" labelOnly="1" grandRow="1" outline="0" fieldPosition="0"/>
    </format>
    <format dxfId="9745">
      <pivotArea dataOnly="0" labelOnly="1" grandRow="1" outline="0" offset="A256" fieldPosition="0"/>
    </format>
    <format dxfId="9744">
      <pivotArea grandRow="1" outline="0" collapsedLevelsAreSubtotals="1" fieldPosition="0"/>
    </format>
    <format dxfId="9743">
      <pivotArea dataOnly="0" labelOnly="1" grandRow="1" outline="0" fieldPosition="0"/>
    </format>
    <format dxfId="9742">
      <pivotArea dataOnly="0" labelOnly="1" grandRow="1" outline="0" offset="A256" fieldPosition="0"/>
    </format>
    <format dxfId="9741">
      <pivotArea grandRow="1" outline="0" collapsedLevelsAreSubtotals="1" fieldPosition="0"/>
    </format>
    <format dxfId="9740">
      <pivotArea dataOnly="0" labelOnly="1" grandRow="1" outline="0" fieldPosition="0"/>
    </format>
    <format dxfId="9739">
      <pivotArea dataOnly="0" labelOnly="1" grandRow="1" outline="0" offset="A256" fieldPosition="0"/>
    </format>
    <format dxfId="9738">
      <pivotArea grandRow="1" outline="0" collapsedLevelsAreSubtotals="1" fieldPosition="0"/>
    </format>
    <format dxfId="9737">
      <pivotArea dataOnly="0" labelOnly="1" grandRow="1" outline="0" fieldPosition="0"/>
    </format>
    <format dxfId="9736">
      <pivotArea dataOnly="0" labelOnly="1" grandRow="1" outline="0" offset="A256" fieldPosition="0"/>
    </format>
    <format dxfId="9735">
      <pivotArea grandRow="1" outline="0" collapsedLevelsAreSubtotals="1" fieldPosition="0"/>
    </format>
    <format dxfId="9734">
      <pivotArea dataOnly="0" labelOnly="1" grandRow="1" outline="0" fieldPosition="0"/>
    </format>
    <format dxfId="9733">
      <pivotArea dataOnly="0" labelOnly="1" grandRow="1" outline="0" offset="A256" fieldPosition="0"/>
    </format>
    <format dxfId="9732">
      <pivotArea grandRow="1" outline="0" collapsedLevelsAreSubtotals="1" fieldPosition="0"/>
    </format>
    <format dxfId="9731">
      <pivotArea dataOnly="0" labelOnly="1" grandRow="1" outline="0" fieldPosition="0"/>
    </format>
    <format dxfId="9730">
      <pivotArea dataOnly="0" labelOnly="1" grandRow="1" outline="0" offset="A256" fieldPosition="0"/>
    </format>
    <format dxfId="9729">
      <pivotArea grandRow="1" outline="0" collapsedLevelsAreSubtotals="1" fieldPosition="0"/>
    </format>
    <format dxfId="9728">
      <pivotArea dataOnly="0" labelOnly="1" grandRow="1" outline="0" fieldPosition="0"/>
    </format>
    <format dxfId="9727">
      <pivotArea dataOnly="0" labelOnly="1" grandRow="1" outline="0" offset="A256" fieldPosition="0"/>
    </format>
    <format dxfId="9726">
      <pivotArea grandRow="1" outline="0" collapsedLevelsAreSubtotals="1" fieldPosition="0"/>
    </format>
    <format dxfId="9725">
      <pivotArea dataOnly="0" labelOnly="1" grandRow="1" outline="0" fieldPosition="0"/>
    </format>
    <format dxfId="9724">
      <pivotArea dataOnly="0" labelOnly="1" grandRow="1" outline="0" offset="A256" fieldPosition="0"/>
    </format>
    <format dxfId="9723">
      <pivotArea grandRow="1" outline="0" collapsedLevelsAreSubtotals="1" fieldPosition="0"/>
    </format>
    <format dxfId="9722">
      <pivotArea dataOnly="0" labelOnly="1" grandRow="1" outline="0" fieldPosition="0"/>
    </format>
    <format dxfId="9721">
      <pivotArea dataOnly="0" labelOnly="1" grandRow="1" outline="0" offset="A256" fieldPosition="0"/>
    </format>
    <format dxfId="9720">
      <pivotArea grandRow="1" outline="0" collapsedLevelsAreSubtotals="1" fieldPosition="0"/>
    </format>
    <format dxfId="9719">
      <pivotArea dataOnly="0" labelOnly="1" grandRow="1" outline="0" fieldPosition="0"/>
    </format>
    <format dxfId="9718">
      <pivotArea dataOnly="0" labelOnly="1" grandRow="1" outline="0" offset="A256" fieldPosition="0"/>
    </format>
    <format dxfId="9717">
      <pivotArea grandRow="1" outline="0" collapsedLevelsAreSubtotals="1" fieldPosition="0"/>
    </format>
    <format dxfId="9716">
      <pivotArea dataOnly="0" labelOnly="1" grandRow="1" outline="0" fieldPosition="0"/>
    </format>
    <format dxfId="9715">
      <pivotArea dataOnly="0" labelOnly="1" grandRow="1" outline="0" offset="A256" fieldPosition="0"/>
    </format>
    <format dxfId="9714">
      <pivotArea grandRow="1" outline="0" collapsedLevelsAreSubtotals="1" fieldPosition="0"/>
    </format>
    <format dxfId="9713">
      <pivotArea dataOnly="0" labelOnly="1" grandRow="1" outline="0" fieldPosition="0"/>
    </format>
    <format dxfId="9712">
      <pivotArea dataOnly="0" labelOnly="1" grandRow="1" outline="0" offset="A256" fieldPosition="0"/>
    </format>
    <format dxfId="9711">
      <pivotArea grandRow="1" outline="0" collapsedLevelsAreSubtotals="1" fieldPosition="0"/>
    </format>
    <format dxfId="9710">
      <pivotArea dataOnly="0" labelOnly="1" grandRow="1" outline="0" fieldPosition="0"/>
    </format>
    <format dxfId="9709">
      <pivotArea dataOnly="0" labelOnly="1" grandRow="1" outline="0" offset="A256" fieldPosition="0"/>
    </format>
    <format dxfId="9708">
      <pivotArea grandRow="1" outline="0" collapsedLevelsAreSubtotals="1" fieldPosition="0"/>
    </format>
    <format dxfId="9707">
      <pivotArea dataOnly="0" labelOnly="1" grandRow="1" outline="0" fieldPosition="0"/>
    </format>
    <format dxfId="9706">
      <pivotArea dataOnly="0" labelOnly="1" grandRow="1" outline="0" offset="IV256" fieldPosition="0"/>
    </format>
    <format dxfId="9705">
      <pivotArea grandRow="1" outline="0" collapsedLevelsAreSubtotals="1" fieldPosition="0"/>
    </format>
    <format dxfId="9704">
      <pivotArea dataOnly="0" labelOnly="1" grandRow="1" outline="0" fieldPosition="0"/>
    </format>
    <format dxfId="9703">
      <pivotArea dataOnly="0" labelOnly="1" grandRow="1" outline="0" offset="A256" fieldPosition="0"/>
    </format>
    <format dxfId="9702">
      <pivotArea dataOnly="0" labelOnly="1" grandRow="1" outline="0" offset="A256" fieldPosition="0"/>
    </format>
    <format dxfId="9701">
      <pivotArea grandRow="1" outline="0" collapsedLevelsAreSubtotals="1" fieldPosition="0"/>
    </format>
    <format dxfId="9700">
      <pivotArea dataOnly="0" labelOnly="1" grandRow="1" outline="0" fieldPosition="0"/>
    </format>
    <format dxfId="9699">
      <pivotArea dataOnly="0" labelOnly="1" grandRow="1" outline="0" offset="A256" fieldPosition="0"/>
    </format>
    <format dxfId="9698">
      <pivotArea grandRow="1" outline="0" collapsedLevelsAreSubtotals="1" fieldPosition="0"/>
    </format>
    <format dxfId="9697">
      <pivotArea dataOnly="0" labelOnly="1" grandRow="1" outline="0" fieldPosition="0"/>
    </format>
    <format dxfId="9696">
      <pivotArea dataOnly="0" labelOnly="1" grandRow="1" outline="0" offset="A256" fieldPosition="0"/>
    </format>
    <format dxfId="9695">
      <pivotArea grandRow="1" outline="0" collapsedLevelsAreSubtotals="1" fieldPosition="0"/>
    </format>
    <format dxfId="9694">
      <pivotArea dataOnly="0" labelOnly="1" grandRow="1" outline="0" fieldPosition="0"/>
    </format>
    <format dxfId="9693">
      <pivotArea dataOnly="0" labelOnly="1" grandRow="1" outline="0" offset="A256" fieldPosition="0"/>
    </format>
    <format dxfId="9692">
      <pivotArea grandRow="1" outline="0" collapsedLevelsAreSubtotals="1" fieldPosition="0"/>
    </format>
    <format dxfId="9691">
      <pivotArea dataOnly="0" labelOnly="1" grandRow="1" outline="0" fieldPosition="0"/>
    </format>
    <format dxfId="9690">
      <pivotArea dataOnly="0" labelOnly="1" grandRow="1" outline="0" offset="A256" fieldPosition="0"/>
    </format>
    <format dxfId="9689">
      <pivotArea grandRow="1" outline="0" collapsedLevelsAreSubtotals="1" fieldPosition="0"/>
    </format>
    <format dxfId="9688">
      <pivotArea dataOnly="0" labelOnly="1" grandRow="1" outline="0" fieldPosition="0"/>
    </format>
    <format dxfId="9687">
      <pivotArea dataOnly="0" labelOnly="1" grandRow="1" outline="0" offset="A256" fieldPosition="0"/>
    </format>
    <format dxfId="9686">
      <pivotArea dataOnly="0" grandRow="1" outline="0" fieldPosition="0"/>
    </format>
    <format dxfId="9685">
      <pivotArea dataOnly="0" labelOnly="1" grandRow="1" outline="0" offset="A256" fieldPosition="0"/>
    </format>
    <format dxfId="9684">
      <pivotArea grandRow="1" outline="0" collapsedLevelsAreSubtotals="1" fieldPosition="0"/>
    </format>
    <format dxfId="9683">
      <pivotArea dataOnly="0" labelOnly="1" grandRow="1" outline="0" fieldPosition="0"/>
    </format>
    <format dxfId="9682">
      <pivotArea dataOnly="0" labelOnly="1" grandRow="1" outline="0" offset="A256" fieldPosition="0"/>
    </format>
    <format dxfId="9681">
      <pivotArea grandRow="1" outline="0" collapsedLevelsAreSubtotals="1" fieldPosition="0"/>
    </format>
    <format dxfId="9680">
      <pivotArea dataOnly="0" labelOnly="1" grandRow="1" outline="0" fieldPosition="0"/>
    </format>
    <format dxfId="9679">
      <pivotArea dataOnly="0" labelOnly="1" grandRow="1" outline="0" offset="A256" fieldPosition="0"/>
    </format>
    <format dxfId="9678">
      <pivotArea grandRow="1" outline="0" collapsedLevelsAreSubtotals="1" fieldPosition="0"/>
    </format>
    <format dxfId="9677">
      <pivotArea dataOnly="0" labelOnly="1" grandRow="1" outline="0" fieldPosition="0"/>
    </format>
    <format dxfId="9676">
      <pivotArea dataOnly="0" labelOnly="1" grandRow="1" outline="0" offset="A256" fieldPosition="0"/>
    </format>
    <format dxfId="9675">
      <pivotArea grandRow="1" outline="0" collapsedLevelsAreSubtotals="1" fieldPosition="0"/>
    </format>
    <format dxfId="9674">
      <pivotArea dataOnly="0" labelOnly="1" grandRow="1" outline="0" fieldPosition="0"/>
    </format>
    <format dxfId="9673">
      <pivotArea dataOnly="0" labelOnly="1" grandRow="1" outline="0" offset="A256" fieldPosition="0"/>
    </format>
    <format dxfId="9672">
      <pivotArea grandRow="1" outline="0" collapsedLevelsAreSubtotals="1" fieldPosition="0"/>
    </format>
    <format dxfId="9671">
      <pivotArea dataOnly="0" labelOnly="1" grandRow="1" outline="0" fieldPosition="0"/>
    </format>
    <format dxfId="9670">
      <pivotArea dataOnly="0" labelOnly="1" grandRow="1" outline="0" offset="A256" fieldPosition="0"/>
    </format>
    <format dxfId="9669">
      <pivotArea grandRow="1" outline="0" collapsedLevelsAreSubtotals="1" fieldPosition="0"/>
    </format>
    <format dxfId="9668">
      <pivotArea dataOnly="0" labelOnly="1" grandRow="1" outline="0" fieldPosition="0"/>
    </format>
    <format dxfId="9667">
      <pivotArea dataOnly="0" labelOnly="1" grandRow="1" outline="0" offset="A256" fieldPosition="0"/>
    </format>
    <format dxfId="9666">
      <pivotArea grandRow="1" outline="0" collapsedLevelsAreSubtotals="1" fieldPosition="0"/>
    </format>
    <format dxfId="9665">
      <pivotArea dataOnly="0" labelOnly="1" grandRow="1" outline="0" fieldPosition="0"/>
    </format>
    <format dxfId="9664">
      <pivotArea dataOnly="0" labelOnly="1" grandRow="1" outline="0" offset="A256" fieldPosition="0"/>
    </format>
    <format dxfId="9663">
      <pivotArea grandRow="1" outline="0" collapsedLevelsAreSubtotals="1" fieldPosition="0"/>
    </format>
    <format dxfId="9662">
      <pivotArea dataOnly="0" labelOnly="1" grandRow="1" outline="0" fieldPosition="0"/>
    </format>
    <format dxfId="9661">
      <pivotArea dataOnly="0" labelOnly="1" grandRow="1" outline="0" offset="A256" fieldPosition="0"/>
    </format>
    <format dxfId="9660">
      <pivotArea grandRow="1" outline="0" collapsedLevelsAreSubtotals="1" fieldPosition="0"/>
    </format>
    <format dxfId="9659">
      <pivotArea dataOnly="0" labelOnly="1" grandRow="1" outline="0" fieldPosition="0"/>
    </format>
    <format dxfId="9658">
      <pivotArea dataOnly="0" labelOnly="1" grandRow="1" outline="0" offset="A256" fieldPosition="0"/>
    </format>
    <format dxfId="9657">
      <pivotArea grandRow="1" outline="0" collapsedLevelsAreSubtotals="1" fieldPosition="0"/>
    </format>
    <format dxfId="9656">
      <pivotArea dataOnly="0" labelOnly="1" grandRow="1" outline="0" fieldPosition="0"/>
    </format>
    <format dxfId="9655">
      <pivotArea dataOnly="0" labelOnly="1" grandRow="1" outline="0" offset="A256" fieldPosition="0"/>
    </format>
    <format dxfId="9654">
      <pivotArea grandRow="1" outline="0" collapsedLevelsAreSubtotals="1" fieldPosition="0"/>
    </format>
    <format dxfId="9653">
      <pivotArea dataOnly="0" labelOnly="1" grandRow="1" outline="0" fieldPosition="0"/>
    </format>
    <format dxfId="9652">
      <pivotArea dataOnly="0" labelOnly="1" grandRow="1" outline="0" offset="A256" fieldPosition="0"/>
    </format>
    <format dxfId="9651">
      <pivotArea grandRow="1" outline="0" collapsedLevelsAreSubtotals="1" fieldPosition="0"/>
    </format>
    <format dxfId="9650">
      <pivotArea dataOnly="0" labelOnly="1" grandRow="1" outline="0" fieldPosition="0"/>
    </format>
    <format dxfId="9649">
      <pivotArea dataOnly="0" labelOnly="1" grandRow="1" outline="0" offset="A256" fieldPosition="0"/>
    </format>
    <format dxfId="9648">
      <pivotArea grandRow="1" outline="0" collapsedLevelsAreSubtotals="1" fieldPosition="0"/>
    </format>
    <format dxfId="9647">
      <pivotArea dataOnly="0" labelOnly="1" grandRow="1" outline="0" fieldPosition="0"/>
    </format>
    <format dxfId="9646">
      <pivotArea grandRow="1" outline="0" collapsedLevelsAreSubtotals="1" fieldPosition="0"/>
    </format>
    <format dxfId="9645">
      <pivotArea dataOnly="0" labelOnly="1" grandRow="1" outline="0" fieldPosition="0"/>
    </format>
    <format dxfId="9644">
      <pivotArea dataOnly="0" labelOnly="1" grandRow="1" outline="0" offset="A256" fieldPosition="0"/>
    </format>
    <format dxfId="9643">
      <pivotArea grandRow="1" outline="0" collapsedLevelsAreSubtotals="1" fieldPosition="0"/>
    </format>
    <format dxfId="9642">
      <pivotArea dataOnly="0" labelOnly="1" grandRow="1" outline="0" fieldPosition="0"/>
    </format>
    <format dxfId="9641">
      <pivotArea dataOnly="0" labelOnly="1" grandRow="1" outline="0" offset="A256" fieldPosition="0"/>
    </format>
    <format dxfId="9640">
      <pivotArea grandRow="1" outline="0" collapsedLevelsAreSubtotals="1" fieldPosition="0"/>
    </format>
    <format dxfId="9639">
      <pivotArea dataOnly="0" labelOnly="1" grandRow="1" outline="0" fieldPosition="0"/>
    </format>
    <format dxfId="9638">
      <pivotArea dataOnly="0" labelOnly="1" grandRow="1" outline="0" offset="A256" fieldPosition="0"/>
    </format>
    <format dxfId="9637">
      <pivotArea grandRow="1" outline="0" collapsedLevelsAreSubtotals="1" fieldPosition="0"/>
    </format>
    <format dxfId="9636">
      <pivotArea dataOnly="0" labelOnly="1" grandRow="1" outline="0" fieldPosition="0"/>
    </format>
    <format dxfId="9635">
      <pivotArea dataOnly="0" grandRow="1" outline="0" fieldPosition="0"/>
    </format>
    <format dxfId="6430">
      <pivotArea dataOnly="0" labelOnly="1" outline="0" fieldPosition="0">
        <references count="1">
          <reference field="18" count="0"/>
        </references>
      </pivotArea>
    </format>
    <format dxfId="6429">
      <pivotArea dataOnly="0" labelOnly="1" outline="0" fieldPosition="0">
        <references count="1">
          <reference field="18" count="0"/>
        </references>
      </pivotArea>
    </format>
    <format dxfId="6428">
      <pivotArea dataOnly="0" labelOnly="1" outline="0" fieldPosition="0">
        <references count="1">
          <reference field="18" count="1" defaultSubtotal="1">
            <x v="74"/>
          </reference>
        </references>
      </pivotArea>
    </format>
    <format dxfId="6427">
      <pivotArea dataOnly="0" labelOnly="1" outline="0" fieldPosition="0">
        <references count="1">
          <reference field="18" count="1" defaultSubtotal="1">
            <x v="73"/>
          </reference>
        </references>
      </pivotArea>
    </format>
    <format dxfId="6426">
      <pivotArea dataOnly="0" labelOnly="1" outline="0" fieldPosition="0">
        <references count="1">
          <reference field="18" count="1" defaultSubtotal="1">
            <x v="77"/>
          </reference>
        </references>
      </pivotArea>
    </format>
    <format dxfId="6425">
      <pivotArea dataOnly="0" labelOnly="1" outline="0" fieldPosition="0">
        <references count="1">
          <reference field="18" count="1" defaultSubtotal="1">
            <x v="81"/>
          </reference>
        </references>
      </pivotArea>
    </format>
    <format dxfId="6424">
      <pivotArea dataOnly="0" labelOnly="1" outline="0" fieldPosition="0">
        <references count="1">
          <reference field="18" count="1" defaultSubtotal="1">
            <x v="83"/>
          </reference>
        </references>
      </pivotArea>
    </format>
  </formats>
  <pivotTableStyleInfo name="PivotTable Style 2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PivotTable1" cacheId="22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3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4">
        <item x="0"/>
        <item x="1"/>
        <item x="2"/>
        <item x="90"/>
        <item x="91"/>
        <item x="3"/>
        <item x="92"/>
        <item x="93"/>
        <item x="4"/>
        <item x="5"/>
        <item x="6"/>
        <item x="94"/>
        <item x="7"/>
        <item x="8"/>
        <item x="95"/>
        <item x="96"/>
        <item x="9"/>
        <item x="10"/>
        <item x="97"/>
        <item x="11"/>
        <item x="12"/>
        <item x="13"/>
        <item x="14"/>
        <item x="15"/>
        <item x="16"/>
        <item x="17"/>
        <item x="98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100"/>
        <item x="36"/>
        <item x="37"/>
        <item x="38"/>
        <item x="39"/>
        <item x="40"/>
        <item x="101"/>
        <item x="102"/>
        <item x="103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04"/>
        <item x="53"/>
        <item x="54"/>
        <item x="55"/>
        <item x="56"/>
        <item x="57"/>
        <item x="58"/>
        <item x="59"/>
        <item x="60"/>
        <item x="61"/>
        <item x="62"/>
        <item x="105"/>
        <item x="106"/>
        <item x="63"/>
        <item x="64"/>
        <item x="65"/>
        <item x="66"/>
        <item x="67"/>
        <item x="68"/>
        <item x="69"/>
        <item x="70"/>
        <item x="107"/>
        <item x="71"/>
        <item x="72"/>
        <item x="73"/>
        <item x="74"/>
        <item x="108"/>
        <item x="75"/>
        <item x="76"/>
        <item x="77"/>
        <item x="78"/>
        <item x="79"/>
        <item x="109"/>
        <item x="80"/>
        <item x="81"/>
        <item x="82"/>
        <item x="83"/>
        <item x="84"/>
        <item x="85"/>
        <item x="86"/>
        <item x="87"/>
        <item x="88"/>
        <item x="89"/>
        <item x="110"/>
        <item x="118"/>
        <item x="119"/>
        <item x="120"/>
        <item x="111"/>
        <item x="112"/>
        <item x="113"/>
        <item x="114"/>
        <item x="115"/>
        <item x="121"/>
        <item x="116"/>
        <item x="117"/>
        <item x="122"/>
        <item x="123"/>
        <item x="124"/>
        <item x="126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9"/>
        <item x="142"/>
        <item x="150"/>
        <item x="143"/>
        <item x="151"/>
        <item x="144"/>
        <item x="145"/>
        <item x="146"/>
        <item x="147"/>
        <item x="148"/>
        <item x="155"/>
        <item x="152"/>
        <item x="153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88"/>
        <item x="173"/>
        <item x="174"/>
        <item x="175"/>
        <item x="176"/>
        <item x="177"/>
        <item x="178"/>
        <item x="189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6"/>
        <item x="247"/>
        <item x="241"/>
        <item x="242"/>
        <item x="243"/>
        <item x="244"/>
        <item x="245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</items>
    </pivotField>
    <pivotField axis="axisPage" compact="0" outline="0" multipleItemSelectionAllowed="1" showAll="0">
      <items count="59">
        <item h="1" x="0"/>
        <item x="2"/>
        <item h="1" x="6"/>
        <item h="1" x="7"/>
        <item h="1" x="9"/>
        <item h="1" x="10"/>
        <item h="1" x="12"/>
        <item h="1" x="13"/>
        <item h="1" x="22"/>
        <item h="1" x="23"/>
        <item h="1" x="32"/>
        <item h="1" x="33"/>
        <item h="1" x="35"/>
        <item h="1" x="38"/>
        <item h="1" x="44"/>
        <item h="1" x="45"/>
        <item h="1" x="49"/>
        <item h="1" x="52"/>
        <item h="1" x="53"/>
        <item h="1" x="55"/>
        <item h="1" x="57"/>
        <item h="1" x="5"/>
        <item h="1" x="14"/>
        <item h="1" x="24"/>
        <item h="1" x="25"/>
        <item h="1" x="26"/>
        <item h="1"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h="1" x="50"/>
        <item h="1" x="36"/>
        <item h="1" x="18"/>
        <item h="1" x="3"/>
        <item h="1" x="4"/>
        <item h="1" x="48"/>
        <item h="1" x="8"/>
        <item h="1" x="15"/>
        <item h="1" x="17"/>
        <item h="1" x="34"/>
        <item h="1" x="54"/>
        <item h="1" x="37"/>
        <item h="1" x="46"/>
        <item h="1" x="47"/>
        <item h="1"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4">
        <item x="273"/>
        <item x="0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40"/>
        <item x="42"/>
        <item x="43"/>
        <item x="49"/>
        <item x="53"/>
        <item x="54"/>
        <item x="55"/>
        <item x="56"/>
        <item x="64"/>
        <item x="71"/>
        <item x="72"/>
        <item x="73"/>
        <item x="74"/>
        <item x="75"/>
        <item x="76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2"/>
        <item x="90"/>
        <item x="91"/>
        <item x="92"/>
        <item x="93"/>
        <item x="94"/>
        <item x="95"/>
        <item x="105"/>
        <item x="106"/>
        <item x="63"/>
        <item x="107"/>
        <item x="111"/>
        <item x="112"/>
        <item x="114"/>
        <item x="115"/>
        <item x="116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50"/>
        <item x="143"/>
        <item x="144"/>
        <item x="145"/>
        <item x="149"/>
        <item x="151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70"/>
        <item x="188"/>
        <item x="173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204"/>
        <item x="205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264"/>
        <item x="265"/>
        <item x="267"/>
        <item x="269"/>
        <item x="271"/>
        <item x="272"/>
        <item x="270"/>
        <item x="171"/>
        <item x="109"/>
        <item x="98"/>
        <item x="77"/>
        <item x="146"/>
        <item x="147"/>
        <item x="148"/>
        <item x="197"/>
        <item x="198"/>
        <item x="199"/>
        <item x="200"/>
        <item x="206"/>
        <item x="207"/>
        <item x="208"/>
        <item x="209"/>
        <item x="210"/>
        <item x="211"/>
        <item x="212"/>
        <item x="213"/>
        <item x="117"/>
        <item x="110"/>
        <item x="120"/>
        <item x="121"/>
        <item x="124"/>
        <item x="227"/>
        <item x="228"/>
        <item x="229"/>
        <item x="230"/>
        <item x="231"/>
        <item x="232"/>
        <item x="233"/>
        <item x="248"/>
        <item x="249"/>
        <item x="266"/>
        <item x="118"/>
        <item x="97"/>
        <item x="172"/>
        <item x="35"/>
        <item x="36"/>
        <item x="37"/>
        <item x="38"/>
        <item x="41"/>
        <item x="44"/>
        <item x="45"/>
        <item x="46"/>
        <item x="47"/>
        <item x="48"/>
        <item x="50"/>
        <item x="51"/>
        <item x="52"/>
        <item x="57"/>
        <item x="58"/>
        <item x="59"/>
        <item x="60"/>
        <item x="61"/>
        <item x="62"/>
        <item x="65"/>
        <item x="66"/>
        <item x="67"/>
        <item x="69"/>
        <item x="78"/>
        <item x="39"/>
        <item x="101"/>
        <item x="103"/>
        <item x="108"/>
        <item x="113"/>
        <item x="122"/>
        <item x="140"/>
        <item x="152"/>
        <item x="153"/>
        <item x="154"/>
        <item x="155"/>
        <item x="201"/>
        <item x="202"/>
        <item x="203"/>
        <item x="238"/>
        <item x="246"/>
        <item x="247"/>
        <item x="257"/>
        <item x="166"/>
        <item x="169"/>
        <item x="174"/>
        <item x="96"/>
        <item x="119"/>
        <item x="70"/>
        <item x="68"/>
        <item x="104"/>
        <item x="100"/>
        <item x="102"/>
        <item x="189"/>
        <item x="268"/>
      </items>
    </pivotField>
    <pivotField axis="axisRow" compact="0" outline="0" showAll="0">
      <items count="90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50"/>
        <item x="51"/>
        <item x="60"/>
        <item x="61"/>
        <item x="63"/>
        <item x="64"/>
        <item x="66"/>
        <item x="67"/>
        <item x="68"/>
        <item x="69"/>
        <item x="71"/>
        <item x="72"/>
        <item x="73"/>
        <item x="79"/>
        <item x="80"/>
        <item x="82"/>
        <item x="84"/>
        <item x="86"/>
        <item x="87"/>
        <item x="88"/>
        <item x="27"/>
        <item x="28"/>
        <item x="78"/>
        <item x="36"/>
        <item x="24"/>
        <item x="62"/>
        <item x="85"/>
        <item x="17"/>
        <item x="25"/>
        <item x="65"/>
        <item x="76"/>
        <item x="77"/>
        <item x="81"/>
        <item x="43"/>
        <item x="44"/>
        <item x="45"/>
        <item x="46"/>
        <item x="52"/>
        <item x="53"/>
        <item x="54"/>
        <item x="55"/>
        <item x="56"/>
        <item x="57"/>
        <item x="58"/>
        <item x="59"/>
        <item x="20"/>
        <item x="39"/>
        <item x="47"/>
        <item x="48"/>
        <item x="49"/>
        <item x="70"/>
        <item x="74"/>
        <item x="75"/>
        <item x="83"/>
        <item t="default"/>
      </items>
    </pivotField>
  </pivotFields>
  <rowFields count="3">
    <field x="18"/>
    <field x="2"/>
    <field x="17"/>
  </rowFields>
  <rowItems count="3">
    <i>
      <x v="22"/>
      <x v="126"/>
      <x v="79"/>
    </i>
    <i t="default">
      <x v="22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08">
    <format dxfId="9624">
      <pivotArea field="2" type="button" dataOnly="0" labelOnly="1" outline="0" axis="axisRow" fieldPosition="1"/>
    </format>
    <format dxfId="9623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9622">
      <pivotArea field="2" type="button" dataOnly="0" labelOnly="1" outline="0" axis="axisRow" fieldPosition="1"/>
    </format>
    <format dxfId="9621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962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9619">
      <pivotArea type="topRight" dataOnly="0" labelOnly="1" outline="0" fieldPosition="0"/>
    </format>
    <format dxfId="961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617">
      <pivotArea dataOnly="0" labelOnly="1" fieldPosition="0">
        <references count="1">
          <reference field="2" count="2">
            <x v="98"/>
            <x v="100"/>
          </reference>
        </references>
      </pivotArea>
    </format>
    <format dxfId="9616">
      <pivotArea dataOnly="0" labelOnly="1" fieldPosition="0">
        <references count="1">
          <reference field="2" count="1">
            <x v="100"/>
          </reference>
        </references>
      </pivotArea>
    </format>
    <format dxfId="9615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9614">
      <pivotArea dataOnly="0" labelOnly="1" fieldPosition="0">
        <references count="1">
          <reference field="2" count="1">
            <x v="39"/>
          </reference>
        </references>
      </pivotArea>
    </format>
    <format dxfId="9613">
      <pivotArea dataOnly="0" labelOnly="1" fieldPosition="0">
        <references count="1">
          <reference field="2" count="1">
            <x v="39"/>
          </reference>
        </references>
      </pivotArea>
    </format>
    <format dxfId="9612">
      <pivotArea dataOnly="0" labelOnly="1" fieldPosition="0">
        <references count="1">
          <reference field="2" count="1">
            <x v="38"/>
          </reference>
        </references>
      </pivotArea>
    </format>
    <format dxfId="9611">
      <pivotArea dataOnly="0" labelOnly="1" fieldPosition="0">
        <references count="1">
          <reference field="2" count="1">
            <x v="38"/>
          </reference>
        </references>
      </pivotArea>
    </format>
    <format dxfId="9610">
      <pivotArea grandRow="1" outline="0" collapsedLevelsAreSubtotals="1" fieldPosition="0"/>
    </format>
    <format dxfId="9609">
      <pivotArea outline="0" collapsedLevelsAreSubtotals="1" fieldPosition="0"/>
    </format>
    <format dxfId="9608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1"/>
            <x v="56"/>
            <x v="57"/>
            <x v="71"/>
            <x v="78"/>
            <x v="79"/>
            <x v="80"/>
            <x v="81"/>
            <x v="88"/>
            <x v="92"/>
            <x v="94"/>
            <x v="95"/>
            <x v="98"/>
            <x v="100"/>
            <x v="102"/>
          </reference>
        </references>
      </pivotArea>
    </format>
    <format dxfId="9607">
      <pivotArea dataOnly="0" labelOnly="1" fieldPosition="0">
        <references count="1">
          <reference field="2" count="4">
            <x v="103"/>
            <x v="104"/>
            <x v="105"/>
            <x v="107"/>
          </reference>
        </references>
      </pivotArea>
    </format>
    <format dxfId="9606">
      <pivotArea dataOnly="0" labelOnly="1" grandRow="1" outline="0" fieldPosition="0"/>
    </format>
    <format dxfId="9605">
      <pivotArea grandRow="1" outline="0" collapsedLevelsAreSubtotals="1" fieldPosition="0"/>
    </format>
    <format dxfId="9604">
      <pivotArea dataOnly="0" labelOnly="1" grandRow="1" outline="0" fieldPosition="0"/>
    </format>
    <format dxfId="9603">
      <pivotArea dataOnly="0" outline="0" fieldPosition="0">
        <references count="1">
          <reference field="18" count="0" defaultSubtotal="1"/>
        </references>
      </pivotArea>
    </format>
    <format dxfId="9602">
      <pivotArea dataOnly="0" outline="0" fieldPosition="0">
        <references count="1">
          <reference field="18" count="0" defaultSubtotal="1"/>
        </references>
      </pivotArea>
    </format>
    <format dxfId="9601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9600">
      <pivotArea dataOnly="0" outline="0" fieldPosition="0">
        <references count="1">
          <reference field="18" count="0" defaultSubtotal="1"/>
        </references>
      </pivotArea>
    </format>
    <format dxfId="9599">
      <pivotArea dataOnly="0" labelOnly="1" outline="0" fieldPosition="0">
        <references count="1">
          <reference field="18" count="0"/>
        </references>
      </pivotArea>
    </format>
    <format dxfId="9598">
      <pivotArea field="3" type="button" dataOnly="0" labelOnly="1" outline="0" axis="axisPage" fieldPosition="0"/>
    </format>
    <format dxfId="9597">
      <pivotArea field="0" type="button" dataOnly="0" labelOnly="1" outline="0" axis="axisPage" fieldPosition="1"/>
    </format>
    <format dxfId="9596">
      <pivotArea type="origin" dataOnly="0" labelOnly="1" outline="0" fieldPosition="0"/>
    </format>
    <format dxfId="9595">
      <pivotArea field="18" type="button" dataOnly="0" labelOnly="1" outline="0" axis="axisRow" fieldPosition="0"/>
    </format>
    <format dxfId="9594">
      <pivotArea dataOnly="0" labelOnly="1" outline="0" fieldPosition="0">
        <references count="1">
          <reference field="18" count="1">
            <x v="0"/>
          </reference>
        </references>
      </pivotArea>
    </format>
    <format dxfId="9593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9592">
      <pivotArea dataOnly="0" labelOnly="1" outline="0" fieldPosition="0">
        <references count="1">
          <reference field="18" count="1">
            <x v="2"/>
          </reference>
        </references>
      </pivotArea>
    </format>
    <format dxfId="9591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9590">
      <pivotArea dataOnly="0" labelOnly="1" outline="0" fieldPosition="0">
        <references count="1">
          <reference field="18" count="1">
            <x v="3"/>
          </reference>
        </references>
      </pivotArea>
    </format>
    <format dxfId="9589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9588">
      <pivotArea dataOnly="0" labelOnly="1" outline="0" fieldPosition="0">
        <references count="1">
          <reference field="18" count="1">
            <x v="4"/>
          </reference>
        </references>
      </pivotArea>
    </format>
    <format dxfId="9587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9586">
      <pivotArea dataOnly="0" labelOnly="1" outline="0" fieldPosition="0">
        <references count="1">
          <reference field="18" count="1">
            <x v="5"/>
          </reference>
        </references>
      </pivotArea>
    </format>
    <format dxfId="9585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9584">
      <pivotArea dataOnly="0" labelOnly="1" outline="0" fieldPosition="0">
        <references count="1">
          <reference field="18" count="1">
            <x v="6"/>
          </reference>
        </references>
      </pivotArea>
    </format>
    <format dxfId="9583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9582">
      <pivotArea dataOnly="0" labelOnly="1" outline="0" fieldPosition="0">
        <references count="1">
          <reference field="18" count="1">
            <x v="7"/>
          </reference>
        </references>
      </pivotArea>
    </format>
    <format dxfId="9581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9580">
      <pivotArea dataOnly="0" labelOnly="1" outline="0" fieldPosition="0">
        <references count="1">
          <reference field="18" count="1">
            <x v="8"/>
          </reference>
        </references>
      </pivotArea>
    </format>
    <format dxfId="9579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9578">
      <pivotArea dataOnly="0" labelOnly="1" outline="0" fieldPosition="0">
        <references count="1">
          <reference field="18" count="1">
            <x v="9"/>
          </reference>
        </references>
      </pivotArea>
    </format>
    <format dxfId="9577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9576">
      <pivotArea dataOnly="0" labelOnly="1" outline="0" fieldPosition="0">
        <references count="1">
          <reference field="18" count="1">
            <x v="10"/>
          </reference>
        </references>
      </pivotArea>
    </format>
    <format dxfId="9575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9574">
      <pivotArea dataOnly="0" labelOnly="1" outline="0" fieldPosition="0">
        <references count="1">
          <reference field="18" count="1">
            <x v="11"/>
          </reference>
        </references>
      </pivotArea>
    </format>
    <format dxfId="9573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9572">
      <pivotArea dataOnly="0" labelOnly="1" outline="0" fieldPosition="0">
        <references count="1">
          <reference field="18" count="1">
            <x v="12"/>
          </reference>
        </references>
      </pivotArea>
    </format>
    <format dxfId="9571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9570">
      <pivotArea dataOnly="0" labelOnly="1" outline="0" fieldPosition="0">
        <references count="1">
          <reference field="18" count="1">
            <x v="13"/>
          </reference>
        </references>
      </pivotArea>
    </format>
    <format dxfId="9569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9568">
      <pivotArea dataOnly="0" labelOnly="1" outline="0" fieldPosition="0">
        <references count="1">
          <reference field="18" count="1">
            <x v="14"/>
          </reference>
        </references>
      </pivotArea>
    </format>
    <format dxfId="9567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9566">
      <pivotArea dataOnly="0" labelOnly="1" outline="0" fieldPosition="0">
        <references count="1">
          <reference field="18" count="1">
            <x v="15"/>
          </reference>
        </references>
      </pivotArea>
    </format>
    <format dxfId="9565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9564">
      <pivotArea dataOnly="0" labelOnly="1" outline="0" fieldPosition="0">
        <references count="1">
          <reference field="18" count="1">
            <x v="16"/>
          </reference>
        </references>
      </pivotArea>
    </format>
    <format dxfId="9563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9562">
      <pivotArea dataOnly="0" labelOnly="1" grandRow="1" outline="0" fieldPosition="0"/>
    </format>
    <format dxfId="9561">
      <pivotArea field="3" type="button" dataOnly="0" labelOnly="1" outline="0" axis="axisPage" fieldPosition="0"/>
    </format>
    <format dxfId="9560">
      <pivotArea field="0" type="button" dataOnly="0" labelOnly="1" outline="0" axis="axisPage" fieldPosition="1"/>
    </format>
    <format dxfId="9559">
      <pivotArea type="origin" dataOnly="0" labelOnly="1" outline="0" fieldPosition="0"/>
    </format>
    <format dxfId="9558">
      <pivotArea field="18" type="button" dataOnly="0" labelOnly="1" outline="0" axis="axisRow" fieldPosition="0"/>
    </format>
    <format dxfId="9557">
      <pivotArea dataOnly="0" labelOnly="1" outline="0" fieldPosition="0">
        <references count="1">
          <reference field="18" count="1">
            <x v="0"/>
          </reference>
        </references>
      </pivotArea>
    </format>
    <format dxfId="9556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9555">
      <pivotArea dataOnly="0" labelOnly="1" outline="0" fieldPosition="0">
        <references count="1">
          <reference field="18" count="1">
            <x v="2"/>
          </reference>
        </references>
      </pivotArea>
    </format>
    <format dxfId="9554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9553">
      <pivotArea dataOnly="0" labelOnly="1" outline="0" fieldPosition="0">
        <references count="1">
          <reference field="18" count="1">
            <x v="3"/>
          </reference>
        </references>
      </pivotArea>
    </format>
    <format dxfId="9552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9551">
      <pivotArea dataOnly="0" labelOnly="1" outline="0" fieldPosition="0">
        <references count="1">
          <reference field="18" count="1">
            <x v="4"/>
          </reference>
        </references>
      </pivotArea>
    </format>
    <format dxfId="9550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9549">
      <pivotArea dataOnly="0" labelOnly="1" outline="0" fieldPosition="0">
        <references count="1">
          <reference field="18" count="1">
            <x v="5"/>
          </reference>
        </references>
      </pivotArea>
    </format>
    <format dxfId="9548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9547">
      <pivotArea dataOnly="0" labelOnly="1" outline="0" fieldPosition="0">
        <references count="1">
          <reference field="18" count="1">
            <x v="6"/>
          </reference>
        </references>
      </pivotArea>
    </format>
    <format dxfId="9546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9545">
      <pivotArea dataOnly="0" labelOnly="1" outline="0" fieldPosition="0">
        <references count="1">
          <reference field="18" count="1">
            <x v="7"/>
          </reference>
        </references>
      </pivotArea>
    </format>
    <format dxfId="9544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9543">
      <pivotArea dataOnly="0" labelOnly="1" outline="0" fieldPosition="0">
        <references count="1">
          <reference field="18" count="1">
            <x v="8"/>
          </reference>
        </references>
      </pivotArea>
    </format>
    <format dxfId="9542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9541">
      <pivotArea dataOnly="0" labelOnly="1" outline="0" fieldPosition="0">
        <references count="1">
          <reference field="18" count="1">
            <x v="9"/>
          </reference>
        </references>
      </pivotArea>
    </format>
    <format dxfId="9540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9539">
      <pivotArea dataOnly="0" labelOnly="1" outline="0" fieldPosition="0">
        <references count="1">
          <reference field="18" count="1">
            <x v="10"/>
          </reference>
        </references>
      </pivotArea>
    </format>
    <format dxfId="9538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9537">
      <pivotArea dataOnly="0" labelOnly="1" outline="0" fieldPosition="0">
        <references count="1">
          <reference field="18" count="1">
            <x v="11"/>
          </reference>
        </references>
      </pivotArea>
    </format>
    <format dxfId="9536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9535">
      <pivotArea dataOnly="0" labelOnly="1" outline="0" fieldPosition="0">
        <references count="1">
          <reference field="18" count="1">
            <x v="12"/>
          </reference>
        </references>
      </pivotArea>
    </format>
    <format dxfId="9534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9533">
      <pivotArea dataOnly="0" labelOnly="1" outline="0" fieldPosition="0">
        <references count="1">
          <reference field="18" count="1">
            <x v="13"/>
          </reference>
        </references>
      </pivotArea>
    </format>
    <format dxfId="9532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9531">
      <pivotArea dataOnly="0" labelOnly="1" outline="0" fieldPosition="0">
        <references count="1">
          <reference field="18" count="1">
            <x v="14"/>
          </reference>
        </references>
      </pivotArea>
    </format>
    <format dxfId="9530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9529">
      <pivotArea dataOnly="0" labelOnly="1" outline="0" fieldPosition="0">
        <references count="1">
          <reference field="18" count="1">
            <x v="15"/>
          </reference>
        </references>
      </pivotArea>
    </format>
    <format dxfId="9528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9527">
      <pivotArea dataOnly="0" labelOnly="1" outline="0" fieldPosition="0">
        <references count="1">
          <reference field="18" count="1">
            <x v="16"/>
          </reference>
        </references>
      </pivotArea>
    </format>
    <format dxfId="9526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9525">
      <pivotArea dataOnly="0" labelOnly="1" grandRow="1" outline="0" fieldPosition="0"/>
    </format>
    <format dxfId="9524">
      <pivotArea outline="0" collapsedLevelsAreSubtotals="1" fieldPosition="0"/>
    </format>
    <format dxfId="9523">
      <pivotArea dataOnly="0" labelOnly="1" outline="0" fieldPosition="0">
        <references count="1">
          <reference field="3" count="0"/>
        </references>
      </pivotArea>
    </format>
    <format dxfId="9522">
      <pivotArea dataOnly="0" labelOnly="1" outline="0" fieldPosition="0">
        <references count="1">
          <reference field="0" count="0"/>
        </references>
      </pivotArea>
    </format>
    <format dxfId="9521">
      <pivotArea field="2" type="button" dataOnly="0" labelOnly="1" outline="0" axis="axisRow" fieldPosition="1"/>
    </format>
    <format dxfId="9520">
      <pivotArea field="17" type="button" dataOnly="0" labelOnly="1" outline="0" axis="axisRow" fieldPosition="2"/>
    </format>
    <format dxfId="9519">
      <pivotArea field="-2" type="button" dataOnly="0" labelOnly="1" outline="0" axis="axisCol" fieldPosition="0"/>
    </format>
    <format dxfId="9518">
      <pivotArea type="topRight" dataOnly="0" labelOnly="1" outline="0" fieldPosition="0"/>
    </format>
    <format dxfId="9517">
      <pivotArea field="3" type="button" dataOnly="0" labelOnly="1" outline="0" axis="axisPage" fieldPosition="0"/>
    </format>
    <format dxfId="9516">
      <pivotArea field="0" type="button" dataOnly="0" labelOnly="1" outline="0" axis="axisPage" fieldPosition="1"/>
    </format>
    <format dxfId="9515">
      <pivotArea type="origin" dataOnly="0" labelOnly="1" outline="0" fieldPosition="0"/>
    </format>
    <format dxfId="9514">
      <pivotArea field="18" type="button" dataOnly="0" labelOnly="1" outline="0" axis="axisRow" fieldPosition="0"/>
    </format>
    <format dxfId="9513">
      <pivotArea dataOnly="0" labelOnly="1" outline="0" fieldPosition="0">
        <references count="1">
          <reference field="18" count="1">
            <x v="0"/>
          </reference>
        </references>
      </pivotArea>
    </format>
    <format dxfId="9512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9511">
      <pivotArea dataOnly="0" labelOnly="1" outline="0" fieldPosition="0">
        <references count="1">
          <reference field="18" count="1">
            <x v="2"/>
          </reference>
        </references>
      </pivotArea>
    </format>
    <format dxfId="9510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9509">
      <pivotArea dataOnly="0" labelOnly="1" outline="0" fieldPosition="0">
        <references count="1">
          <reference field="18" count="1">
            <x v="3"/>
          </reference>
        </references>
      </pivotArea>
    </format>
    <format dxfId="9508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9507">
      <pivotArea dataOnly="0" labelOnly="1" outline="0" fieldPosition="0">
        <references count="1">
          <reference field="18" count="1">
            <x v="4"/>
          </reference>
        </references>
      </pivotArea>
    </format>
    <format dxfId="9506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9505">
      <pivotArea dataOnly="0" labelOnly="1" outline="0" fieldPosition="0">
        <references count="1">
          <reference field="18" count="1">
            <x v="5"/>
          </reference>
        </references>
      </pivotArea>
    </format>
    <format dxfId="9504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9503">
      <pivotArea dataOnly="0" labelOnly="1" outline="0" fieldPosition="0">
        <references count="1">
          <reference field="18" count="1">
            <x v="6"/>
          </reference>
        </references>
      </pivotArea>
    </format>
    <format dxfId="9502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9501">
      <pivotArea dataOnly="0" labelOnly="1" outline="0" fieldPosition="0">
        <references count="1">
          <reference field="18" count="1">
            <x v="7"/>
          </reference>
        </references>
      </pivotArea>
    </format>
    <format dxfId="9500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9499">
      <pivotArea dataOnly="0" labelOnly="1" outline="0" fieldPosition="0">
        <references count="1">
          <reference field="18" count="1">
            <x v="8"/>
          </reference>
        </references>
      </pivotArea>
    </format>
    <format dxfId="9498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9497">
      <pivotArea dataOnly="0" labelOnly="1" outline="0" fieldPosition="0">
        <references count="1">
          <reference field="18" count="1">
            <x v="9"/>
          </reference>
        </references>
      </pivotArea>
    </format>
    <format dxfId="9496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9495">
      <pivotArea dataOnly="0" labelOnly="1" outline="0" fieldPosition="0">
        <references count="1">
          <reference field="18" count="1">
            <x v="10"/>
          </reference>
        </references>
      </pivotArea>
    </format>
    <format dxfId="9494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9493">
      <pivotArea dataOnly="0" labelOnly="1" outline="0" fieldPosition="0">
        <references count="1">
          <reference field="18" count="1">
            <x v="11"/>
          </reference>
        </references>
      </pivotArea>
    </format>
    <format dxfId="9492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9491">
      <pivotArea dataOnly="0" labelOnly="1" outline="0" fieldPosition="0">
        <references count="1">
          <reference field="18" count="1">
            <x v="12"/>
          </reference>
        </references>
      </pivotArea>
    </format>
    <format dxfId="9490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9489">
      <pivotArea dataOnly="0" labelOnly="1" outline="0" fieldPosition="0">
        <references count="1">
          <reference field="18" count="1">
            <x v="13"/>
          </reference>
        </references>
      </pivotArea>
    </format>
    <format dxfId="9488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9487">
      <pivotArea dataOnly="0" labelOnly="1" outline="0" fieldPosition="0">
        <references count="1">
          <reference field="18" count="1">
            <x v="14"/>
          </reference>
        </references>
      </pivotArea>
    </format>
    <format dxfId="9486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9485">
      <pivotArea dataOnly="0" labelOnly="1" outline="0" fieldPosition="0">
        <references count="1">
          <reference field="18" count="1">
            <x v="15"/>
          </reference>
        </references>
      </pivotArea>
    </format>
    <format dxfId="9484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9483">
      <pivotArea dataOnly="0" labelOnly="1" outline="0" fieldPosition="0">
        <references count="1">
          <reference field="18" count="1">
            <x v="16"/>
          </reference>
        </references>
      </pivotArea>
    </format>
    <format dxfId="9482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9481">
      <pivotArea dataOnly="0" labelOnly="1" grandRow="1" outline="0" fieldPosition="0"/>
    </format>
    <format dxfId="9480">
      <pivotArea dataOnly="0" labelOnly="1" grandRow="1" outline="0" fieldPosition="0"/>
    </format>
    <format dxfId="9479">
      <pivotArea dataOnly="0" labelOnly="1" grandRow="1" outline="0" offset="A256" fieldPosition="0"/>
    </format>
    <format dxfId="9478">
      <pivotArea dataOnly="0" labelOnly="1" outline="0" fieldPosition="0">
        <references count="1">
          <reference field="18" count="1">
            <x v="28"/>
          </reference>
        </references>
      </pivotArea>
    </format>
    <format dxfId="9477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9476">
      <pivotArea dataOnly="0" labelOnly="1" outline="0" fieldPosition="0">
        <references count="1">
          <reference field="18" count="1">
            <x v="29"/>
          </reference>
        </references>
      </pivotArea>
    </format>
    <format dxfId="9475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9474">
      <pivotArea dataOnly="0" labelOnly="1" outline="0" fieldPosition="0">
        <references count="1">
          <reference field="18" count="1">
            <x v="31"/>
          </reference>
        </references>
      </pivotArea>
    </format>
    <format dxfId="9473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9472">
      <pivotArea dataOnly="0" labelOnly="1" outline="0" fieldPosition="0">
        <references count="1">
          <reference field="18" count="1">
            <x v="28"/>
          </reference>
        </references>
      </pivotArea>
    </format>
    <format dxfId="9471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9470">
      <pivotArea dataOnly="0" labelOnly="1" outline="0" fieldPosition="0">
        <references count="1">
          <reference field="18" count="1">
            <x v="29"/>
          </reference>
        </references>
      </pivotArea>
    </format>
    <format dxfId="9469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9468">
      <pivotArea dataOnly="0" labelOnly="1" outline="0" fieldPosition="0">
        <references count="1">
          <reference field="18" count="1">
            <x v="31"/>
          </reference>
        </references>
      </pivotArea>
    </format>
    <format dxfId="9467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9466">
      <pivotArea dataOnly="0" labelOnly="1" grandRow="1" outline="0" fieldPosition="0"/>
    </format>
    <format dxfId="9465">
      <pivotArea grandRow="1" outline="0" collapsedLevelsAreSubtotals="1" fieldPosition="0"/>
    </format>
    <format dxfId="9464">
      <pivotArea dataOnly="0" labelOnly="1" grandRow="1" outline="0" fieldPosition="0"/>
    </format>
    <format dxfId="9463">
      <pivotArea dataOnly="0" labelOnly="1" grandRow="1" outline="0" fieldPosition="0"/>
    </format>
    <format dxfId="9462">
      <pivotArea dataOnly="0" labelOnly="1" grandRow="1" outline="0" offset="A256" fieldPosition="0"/>
    </format>
    <format dxfId="9461">
      <pivotArea type="all" dataOnly="0" outline="0" fieldPosition="0"/>
    </format>
    <format dxfId="9460">
      <pivotArea field="3" type="button" dataOnly="0" labelOnly="1" outline="0" axis="axisPage" fieldPosition="0"/>
    </format>
    <format dxfId="9459">
      <pivotArea field="0" type="button" dataOnly="0" labelOnly="1" outline="0" axis="axisPage" fieldPosition="1"/>
    </format>
    <format dxfId="9458">
      <pivotArea type="origin" dataOnly="0" labelOnly="1" outline="0" fieldPosition="0"/>
    </format>
    <format dxfId="9457">
      <pivotArea field="18" type="button" dataOnly="0" labelOnly="1" outline="0" axis="axisRow" fieldPosition="0"/>
    </format>
    <format dxfId="9456">
      <pivotArea dataOnly="0" labelOnly="1" outline="0" fieldPosition="0">
        <references count="1">
          <reference field="18" count="1">
            <x v="22"/>
          </reference>
        </references>
      </pivotArea>
    </format>
    <format dxfId="9455">
      <pivotArea dataOnly="0" labelOnly="1" outline="0" fieldPosition="0">
        <references count="1">
          <reference field="18" count="1" defaultSubtotal="1">
            <x v="22"/>
          </reference>
        </references>
      </pivotArea>
    </format>
    <format dxfId="9454">
      <pivotArea dataOnly="0" labelOnly="1" grandRow="1" outline="0" fieldPosition="0"/>
    </format>
    <format dxfId="9453">
      <pivotArea field="3" type="button" dataOnly="0" labelOnly="1" outline="0" axis="axisPage" fieldPosition="0"/>
    </format>
    <format dxfId="9452">
      <pivotArea field="0" type="button" dataOnly="0" labelOnly="1" outline="0" axis="axisPage" fieldPosition="1"/>
    </format>
    <format dxfId="9451">
      <pivotArea type="origin" dataOnly="0" labelOnly="1" outline="0" fieldPosition="0"/>
    </format>
    <format dxfId="9450">
      <pivotArea field="18" type="button" dataOnly="0" labelOnly="1" outline="0" axis="axisRow" fieldPosition="0"/>
    </format>
    <format dxfId="9449">
      <pivotArea dataOnly="0" labelOnly="1" outline="0" fieldPosition="0">
        <references count="1">
          <reference field="18" count="1">
            <x v="22"/>
          </reference>
        </references>
      </pivotArea>
    </format>
    <format dxfId="9448">
      <pivotArea dataOnly="0" labelOnly="1" outline="0" fieldPosition="0">
        <references count="1">
          <reference field="18" count="1" defaultSubtotal="1">
            <x v="22"/>
          </reference>
        </references>
      </pivotArea>
    </format>
    <format dxfId="9447">
      <pivotArea dataOnly="0" labelOnly="1" grandRow="1" outline="0" fieldPosition="0"/>
    </format>
    <format dxfId="9446">
      <pivotArea dataOnly="0" labelOnly="1" grandRow="1" outline="0" fieldPosition="0"/>
    </format>
    <format dxfId="9445">
      <pivotArea dataOnly="0" labelOnly="1" grandRow="1" outline="0" fieldPosition="0"/>
    </format>
    <format dxfId="9444">
      <pivotArea dataOnly="0" labelOnly="1" grandRow="1" outline="0" fieldPosition="0"/>
    </format>
    <format dxfId="9443">
      <pivotArea dataOnly="0" labelOnly="1" grandRow="1" outline="0" fieldPosition="0"/>
    </format>
    <format dxfId="9442">
      <pivotArea dataOnly="0" labelOnly="1" grandRow="1" outline="0" fieldPosition="0"/>
    </format>
    <format dxfId="9441">
      <pivotArea dataOnly="0" labelOnly="1" grandRow="1" outline="0" fieldPosition="0"/>
    </format>
    <format dxfId="9440">
      <pivotArea dataOnly="0" labelOnly="1" grandRow="1" outline="0" fieldPosition="0"/>
    </format>
    <format dxfId="9439">
      <pivotArea dataOnly="0" labelOnly="1" grandRow="1" outline="0" fieldPosition="0"/>
    </format>
    <format dxfId="9438">
      <pivotArea dataOnly="0" labelOnly="1" grandRow="1" outline="0" fieldPosition="0"/>
    </format>
    <format dxfId="9437">
      <pivotArea dataOnly="0" labelOnly="1" grandRow="1" outline="0" offset="A256" fieldPosition="0"/>
    </format>
    <format dxfId="9436">
      <pivotArea grandRow="1" outline="0" collapsedLevelsAreSubtotals="1" fieldPosition="0"/>
    </format>
    <format dxfId="9435">
      <pivotArea dataOnly="0" labelOnly="1" grandRow="1" outline="0" fieldPosition="0"/>
    </format>
    <format dxfId="9434">
      <pivotArea dataOnly="0" labelOnly="1" grandRow="1" outline="0" offset="A256" fieldPosition="0"/>
    </format>
    <format dxfId="9433">
      <pivotArea grandRow="1" outline="0" collapsedLevelsAreSubtotals="1" fieldPosition="0"/>
    </format>
    <format dxfId="9432">
      <pivotArea dataOnly="0" labelOnly="1" grandRow="1" outline="0" fieldPosition="0"/>
    </format>
    <format dxfId="9431">
      <pivotArea dataOnly="0" labelOnly="1" grandRow="1" outline="0" offset="A256" fieldPosition="0"/>
    </format>
    <format dxfId="9430">
      <pivotArea grandRow="1" outline="0" collapsedLevelsAreSubtotals="1" fieldPosition="0"/>
    </format>
    <format dxfId="9429">
      <pivotArea dataOnly="0" labelOnly="1" grandRow="1" outline="0" fieldPosition="0"/>
    </format>
    <format dxfId="9428">
      <pivotArea dataOnly="0" labelOnly="1" grandRow="1" outline="0" offset="A256" fieldPosition="0"/>
    </format>
    <format dxfId="9427">
      <pivotArea grandRow="1" outline="0" collapsedLevelsAreSubtotals="1" fieldPosition="0"/>
    </format>
    <format dxfId="9426">
      <pivotArea dataOnly="0" labelOnly="1" grandRow="1" outline="0" fieldPosition="0"/>
    </format>
    <format dxfId="9425">
      <pivotArea dataOnly="0" labelOnly="1" grandRow="1" outline="0" offset="A256" fieldPosition="0"/>
    </format>
    <format dxfId="9424">
      <pivotArea grandRow="1" outline="0" collapsedLevelsAreSubtotals="1" fieldPosition="0"/>
    </format>
    <format dxfId="9423">
      <pivotArea dataOnly="0" labelOnly="1" grandRow="1" outline="0" fieldPosition="0"/>
    </format>
    <format dxfId="9422">
      <pivotArea dataOnly="0" labelOnly="1" grandRow="1" outline="0" offset="A256" fieldPosition="0"/>
    </format>
    <format dxfId="9421">
      <pivotArea grandRow="1" outline="0" collapsedLevelsAreSubtotals="1" fieldPosition="0"/>
    </format>
    <format dxfId="9420">
      <pivotArea dataOnly="0" labelOnly="1" grandRow="1" outline="0" fieldPosition="0"/>
    </format>
    <format dxfId="9419">
      <pivotArea dataOnly="0" labelOnly="1" grandRow="1" outline="0" offset="A256" fieldPosition="0"/>
    </format>
    <format dxfId="9418">
      <pivotArea grandRow="1" outline="0" collapsedLevelsAreSubtotals="1" fieldPosition="0"/>
    </format>
    <format dxfId="9417">
      <pivotArea dataOnly="0" labelOnly="1" grandRow="1" outline="0" fieldPosition="0"/>
    </format>
    <format dxfId="9416">
      <pivotArea dataOnly="0" labelOnly="1" grandRow="1" outline="0" offset="A256" fieldPosition="0"/>
    </format>
    <format dxfId="9415">
      <pivotArea grandRow="1" outline="0" collapsedLevelsAreSubtotals="1" fieldPosition="0"/>
    </format>
    <format dxfId="9414">
      <pivotArea dataOnly="0" labelOnly="1" grandRow="1" outline="0" fieldPosition="0"/>
    </format>
    <format dxfId="9413">
      <pivotArea dataOnly="0" labelOnly="1" grandRow="1" outline="0" offset="A256" fieldPosition="0"/>
    </format>
    <format dxfId="9412">
      <pivotArea grandRow="1" outline="0" collapsedLevelsAreSubtotals="1" fieldPosition="0"/>
    </format>
    <format dxfId="9411">
      <pivotArea dataOnly="0" labelOnly="1" grandRow="1" outline="0" fieldPosition="0"/>
    </format>
    <format dxfId="9410">
      <pivotArea dataOnly="0" labelOnly="1" grandRow="1" outline="0" offset="A256" fieldPosition="0"/>
    </format>
    <format dxfId="9409">
      <pivotArea grandRow="1" outline="0" collapsedLevelsAreSubtotals="1" fieldPosition="0"/>
    </format>
    <format dxfId="9408">
      <pivotArea dataOnly="0" labelOnly="1" grandRow="1" outline="0" fieldPosition="0"/>
    </format>
    <format dxfId="9407">
      <pivotArea dataOnly="0" labelOnly="1" grandRow="1" outline="0" offset="A256" fieldPosition="0"/>
    </format>
    <format dxfId="9406">
      <pivotArea grandRow="1" outline="0" collapsedLevelsAreSubtotals="1" fieldPosition="0"/>
    </format>
    <format dxfId="9405">
      <pivotArea dataOnly="0" labelOnly="1" grandRow="1" outline="0" fieldPosition="0"/>
    </format>
    <format dxfId="9404">
      <pivotArea dataOnly="0" labelOnly="1" grandRow="1" outline="0" offset="A256" fieldPosition="0"/>
    </format>
    <format dxfId="9403">
      <pivotArea grandRow="1" outline="0" collapsedLevelsAreSubtotals="1" fieldPosition="0"/>
    </format>
    <format dxfId="9402">
      <pivotArea dataOnly="0" labelOnly="1" grandRow="1" outline="0" fieldPosition="0"/>
    </format>
    <format dxfId="9401">
      <pivotArea dataOnly="0" labelOnly="1" grandRow="1" outline="0" offset="A256" fieldPosition="0"/>
    </format>
    <format dxfId="9400">
      <pivotArea grandRow="1" outline="0" collapsedLevelsAreSubtotals="1" fieldPosition="0"/>
    </format>
    <format dxfId="9399">
      <pivotArea dataOnly="0" labelOnly="1" grandRow="1" outline="0" fieldPosition="0"/>
    </format>
    <format dxfId="9398">
      <pivotArea dataOnly="0" labelOnly="1" grandRow="1" outline="0" offset="A256" fieldPosition="0"/>
    </format>
    <format dxfId="9397">
      <pivotArea grandRow="1" outline="0" collapsedLevelsAreSubtotals="1" fieldPosition="0"/>
    </format>
    <format dxfId="9396">
      <pivotArea dataOnly="0" labelOnly="1" grandRow="1" outline="0" fieldPosition="0"/>
    </format>
    <format dxfId="9395">
      <pivotArea dataOnly="0" labelOnly="1" grandRow="1" outline="0" offset="A256" fieldPosition="0"/>
    </format>
    <format dxfId="9394">
      <pivotArea grandRow="1" outline="0" collapsedLevelsAreSubtotals="1" fieldPosition="0"/>
    </format>
    <format dxfId="9393">
      <pivotArea dataOnly="0" labelOnly="1" grandRow="1" outline="0" fieldPosition="0"/>
    </format>
    <format dxfId="9392">
      <pivotArea dataOnly="0" labelOnly="1" grandRow="1" outline="0" offset="A256" fieldPosition="0"/>
    </format>
    <format dxfId="9391">
      <pivotArea grandRow="1" outline="0" collapsedLevelsAreSubtotals="1" fieldPosition="0"/>
    </format>
    <format dxfId="9390">
      <pivotArea dataOnly="0" labelOnly="1" grandRow="1" outline="0" fieldPosition="0"/>
    </format>
    <format dxfId="9389">
      <pivotArea dataOnly="0" labelOnly="1" grandRow="1" outline="0" offset="A256" fieldPosition="0"/>
    </format>
    <format dxfId="9388">
      <pivotArea grandRow="1" outline="0" collapsedLevelsAreSubtotals="1" fieldPosition="0"/>
    </format>
    <format dxfId="9387">
      <pivotArea dataOnly="0" labelOnly="1" grandRow="1" outline="0" fieldPosition="0"/>
    </format>
    <format dxfId="9386">
      <pivotArea dataOnly="0" labelOnly="1" grandRow="1" outline="0" offset="A256" fieldPosition="0"/>
    </format>
    <format dxfId="9385">
      <pivotArea grandRow="1" outline="0" collapsedLevelsAreSubtotals="1" fieldPosition="0"/>
    </format>
    <format dxfId="9384">
      <pivotArea dataOnly="0" labelOnly="1" grandRow="1" outline="0" fieldPosition="0"/>
    </format>
    <format dxfId="9383">
      <pivotArea dataOnly="0" labelOnly="1" grandRow="1" outline="0" offset="A256" fieldPosition="0"/>
    </format>
    <format dxfId="9382">
      <pivotArea grandRow="1" outline="0" collapsedLevelsAreSubtotals="1" fieldPosition="0"/>
    </format>
    <format dxfId="9381">
      <pivotArea dataOnly="0" labelOnly="1" grandRow="1" outline="0" fieldPosition="0"/>
    </format>
    <format dxfId="9380">
      <pivotArea dataOnly="0" labelOnly="1" grandRow="1" outline="0" offset="A256" fieldPosition="0"/>
    </format>
    <format dxfId="9379">
      <pivotArea grandRow="1" outline="0" collapsedLevelsAreSubtotals="1" fieldPosition="0"/>
    </format>
    <format dxfId="9378">
      <pivotArea dataOnly="0" labelOnly="1" grandRow="1" outline="0" fieldPosition="0"/>
    </format>
    <format dxfId="9377">
      <pivotArea dataOnly="0" labelOnly="1" grandRow="1" outline="0" offset="A256" fieldPosition="0"/>
    </format>
    <format dxfId="9376">
      <pivotArea grandRow="1" outline="0" collapsedLevelsAreSubtotals="1" fieldPosition="0"/>
    </format>
    <format dxfId="9375">
      <pivotArea dataOnly="0" labelOnly="1" grandRow="1" outline="0" fieldPosition="0"/>
    </format>
    <format dxfId="9374">
      <pivotArea dataOnly="0" labelOnly="1" grandRow="1" outline="0" offset="A256" fieldPosition="0"/>
    </format>
    <format dxfId="9373">
      <pivotArea grandRow="1" outline="0" collapsedLevelsAreSubtotals="1" fieldPosition="0"/>
    </format>
    <format dxfId="9372">
      <pivotArea dataOnly="0" labelOnly="1" grandRow="1" outline="0" fieldPosition="0"/>
    </format>
    <format dxfId="9371">
      <pivotArea dataOnly="0" labelOnly="1" grandRow="1" outline="0" offset="A256" fieldPosition="0"/>
    </format>
    <format dxfId="9370">
      <pivotArea grandRow="1" outline="0" collapsedLevelsAreSubtotals="1" fieldPosition="0"/>
    </format>
    <format dxfId="9369">
      <pivotArea dataOnly="0" labelOnly="1" grandRow="1" outline="0" fieldPosition="0"/>
    </format>
    <format dxfId="9368">
      <pivotArea dataOnly="0" labelOnly="1" grandRow="1" outline="0" offset="A256" fieldPosition="0"/>
    </format>
    <format dxfId="9367">
      <pivotArea grandRow="1" outline="0" collapsedLevelsAreSubtotals="1" fieldPosition="0"/>
    </format>
    <format dxfId="9366">
      <pivotArea dataOnly="0" labelOnly="1" grandRow="1" outline="0" fieldPosition="0"/>
    </format>
    <format dxfId="9365">
      <pivotArea dataOnly="0" labelOnly="1" grandRow="1" outline="0" offset="A256" fieldPosition="0"/>
    </format>
    <format dxfId="9364">
      <pivotArea grandRow="1" outline="0" collapsedLevelsAreSubtotals="1" fieldPosition="0"/>
    </format>
    <format dxfId="9363">
      <pivotArea dataOnly="0" labelOnly="1" grandRow="1" outline="0" fieldPosition="0"/>
    </format>
    <format dxfId="9362">
      <pivotArea dataOnly="0" labelOnly="1" grandRow="1" outline="0" offset="A256" fieldPosition="0"/>
    </format>
    <format dxfId="9361">
      <pivotArea grandRow="1" outline="0" collapsedLevelsAreSubtotals="1" fieldPosition="0"/>
    </format>
    <format dxfId="9360">
      <pivotArea dataOnly="0" labelOnly="1" grandRow="1" outline="0" fieldPosition="0"/>
    </format>
    <format dxfId="9359">
      <pivotArea dataOnly="0" labelOnly="1" grandRow="1" outline="0" offset="A256" fieldPosition="0"/>
    </format>
    <format dxfId="9358">
      <pivotArea grandRow="1" outline="0" collapsedLevelsAreSubtotals="1" fieldPosition="0"/>
    </format>
    <format dxfId="9357">
      <pivotArea dataOnly="0" labelOnly="1" grandRow="1" outline="0" fieldPosition="0"/>
    </format>
    <format dxfId="9356">
      <pivotArea dataOnly="0" labelOnly="1" grandRow="1" outline="0" offset="A256" fieldPosition="0"/>
    </format>
    <format dxfId="9355">
      <pivotArea grandRow="1" outline="0" collapsedLevelsAreSubtotals="1" fieldPosition="0"/>
    </format>
    <format dxfId="9354">
      <pivotArea dataOnly="0" labelOnly="1" grandRow="1" outline="0" fieldPosition="0"/>
    </format>
    <format dxfId="9353">
      <pivotArea dataOnly="0" labelOnly="1" grandRow="1" outline="0" offset="A256" fieldPosition="0"/>
    </format>
    <format dxfId="9352">
      <pivotArea grandRow="1" outline="0" collapsedLevelsAreSubtotals="1" fieldPosition="0"/>
    </format>
    <format dxfId="9351">
      <pivotArea dataOnly="0" labelOnly="1" grandRow="1" outline="0" fieldPosition="0"/>
    </format>
    <format dxfId="9350">
      <pivotArea dataOnly="0" labelOnly="1" grandRow="1" outline="0" offset="A256" fieldPosition="0"/>
    </format>
    <format dxfId="9349">
      <pivotArea grandRow="1" outline="0" collapsedLevelsAreSubtotals="1" fieldPosition="0"/>
    </format>
    <format dxfId="9348">
      <pivotArea dataOnly="0" labelOnly="1" grandRow="1" outline="0" fieldPosition="0"/>
    </format>
    <format dxfId="9347">
      <pivotArea dataOnly="0" labelOnly="1" grandRow="1" outline="0" offset="A256" fieldPosition="0"/>
    </format>
    <format dxfId="9346">
      <pivotArea grandRow="1" outline="0" collapsedLevelsAreSubtotals="1" fieldPosition="0"/>
    </format>
    <format dxfId="9345">
      <pivotArea dataOnly="0" labelOnly="1" grandRow="1" outline="0" fieldPosition="0"/>
    </format>
    <format dxfId="9344">
      <pivotArea dataOnly="0" labelOnly="1" grandRow="1" outline="0" offset="A256" fieldPosition="0"/>
    </format>
    <format dxfId="9343">
      <pivotArea grandRow="1" outline="0" collapsedLevelsAreSubtotals="1" fieldPosition="0"/>
    </format>
    <format dxfId="9342">
      <pivotArea dataOnly="0" labelOnly="1" grandRow="1" outline="0" fieldPosition="0"/>
    </format>
    <format dxfId="9341">
      <pivotArea dataOnly="0" labelOnly="1" grandRow="1" outline="0" offset="A256" fieldPosition="0"/>
    </format>
    <format dxfId="9340">
      <pivotArea grandRow="1" outline="0" collapsedLevelsAreSubtotals="1" fieldPosition="0"/>
    </format>
    <format dxfId="9339">
      <pivotArea dataOnly="0" labelOnly="1" grandRow="1" outline="0" fieldPosition="0"/>
    </format>
    <format dxfId="9338">
      <pivotArea dataOnly="0" labelOnly="1" grandRow="1" outline="0" offset="A256" fieldPosition="0"/>
    </format>
    <format dxfId="9337">
      <pivotArea grandRow="1" outline="0" collapsedLevelsAreSubtotals="1" fieldPosition="0"/>
    </format>
    <format dxfId="9336">
      <pivotArea dataOnly="0" labelOnly="1" grandRow="1" outline="0" fieldPosition="0"/>
    </format>
    <format dxfId="9335">
      <pivotArea dataOnly="0" labelOnly="1" grandRow="1" outline="0" offset="A256" fieldPosition="0"/>
    </format>
    <format dxfId="9334">
      <pivotArea grandRow="1" outline="0" collapsedLevelsAreSubtotals="1" fieldPosition="0"/>
    </format>
    <format dxfId="9333">
      <pivotArea dataOnly="0" labelOnly="1" grandRow="1" outline="0" fieldPosition="0"/>
    </format>
    <format dxfId="9332">
      <pivotArea dataOnly="0" labelOnly="1" grandRow="1" outline="0" offset="A256" fieldPosition="0"/>
    </format>
    <format dxfId="9331">
      <pivotArea grandRow="1" outline="0" collapsedLevelsAreSubtotals="1" fieldPosition="0"/>
    </format>
    <format dxfId="9330">
      <pivotArea dataOnly="0" labelOnly="1" grandRow="1" outline="0" fieldPosition="0"/>
    </format>
    <format dxfId="9329">
      <pivotArea dataOnly="0" labelOnly="1" grandRow="1" outline="0" offset="A256" fieldPosition="0"/>
    </format>
    <format dxfId="9328">
      <pivotArea grandRow="1" outline="0" collapsedLevelsAreSubtotals="1" fieldPosition="0"/>
    </format>
    <format dxfId="9327">
      <pivotArea dataOnly="0" labelOnly="1" grandRow="1" outline="0" fieldPosition="0"/>
    </format>
    <format dxfId="9326">
      <pivotArea dataOnly="0" labelOnly="1" grandRow="1" outline="0" offset="A256" fieldPosition="0"/>
    </format>
    <format dxfId="9325">
      <pivotArea grandRow="1" outline="0" collapsedLevelsAreSubtotals="1" fieldPosition="0"/>
    </format>
    <format dxfId="9324">
      <pivotArea dataOnly="0" labelOnly="1" grandRow="1" outline="0" fieldPosition="0"/>
    </format>
    <format dxfId="9323">
      <pivotArea dataOnly="0" labelOnly="1" grandRow="1" outline="0" offset="A256" fieldPosition="0"/>
    </format>
    <format dxfId="9322">
      <pivotArea grandRow="1" outline="0" collapsedLevelsAreSubtotals="1" fieldPosition="0"/>
    </format>
    <format dxfId="9321">
      <pivotArea dataOnly="0" labelOnly="1" grandRow="1" outline="0" fieldPosition="0"/>
    </format>
    <format dxfId="9320">
      <pivotArea dataOnly="0" labelOnly="1" grandRow="1" outline="0" offset="A256" fieldPosition="0"/>
    </format>
    <format dxfId="9319">
      <pivotArea grandRow="1" outline="0" collapsedLevelsAreSubtotals="1" fieldPosition="0"/>
    </format>
    <format dxfId="9318">
      <pivotArea dataOnly="0" labelOnly="1" grandRow="1" outline="0" fieldPosition="0"/>
    </format>
    <format dxfId="9317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PivotTable1" cacheId="22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4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4">
        <item x="0"/>
        <item x="1"/>
        <item x="2"/>
        <item x="90"/>
        <item x="91"/>
        <item x="3"/>
        <item x="92"/>
        <item x="93"/>
        <item x="4"/>
        <item x="5"/>
        <item x="6"/>
        <item x="94"/>
        <item x="7"/>
        <item x="8"/>
        <item x="95"/>
        <item x="96"/>
        <item x="9"/>
        <item x="10"/>
        <item x="97"/>
        <item x="11"/>
        <item x="12"/>
        <item x="13"/>
        <item x="14"/>
        <item x="15"/>
        <item x="16"/>
        <item x="17"/>
        <item x="98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100"/>
        <item x="36"/>
        <item x="37"/>
        <item x="38"/>
        <item x="39"/>
        <item x="40"/>
        <item x="101"/>
        <item x="102"/>
        <item x="103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04"/>
        <item x="53"/>
        <item x="54"/>
        <item x="55"/>
        <item x="56"/>
        <item x="57"/>
        <item x="58"/>
        <item x="59"/>
        <item x="60"/>
        <item x="61"/>
        <item x="62"/>
        <item x="105"/>
        <item x="106"/>
        <item x="63"/>
        <item x="64"/>
        <item x="65"/>
        <item x="66"/>
        <item x="67"/>
        <item x="68"/>
        <item x="69"/>
        <item x="70"/>
        <item x="107"/>
        <item x="71"/>
        <item x="72"/>
        <item x="73"/>
        <item x="74"/>
        <item x="108"/>
        <item x="75"/>
        <item x="76"/>
        <item x="77"/>
        <item x="78"/>
        <item x="79"/>
        <item x="109"/>
        <item x="80"/>
        <item x="81"/>
        <item x="82"/>
        <item x="83"/>
        <item x="84"/>
        <item x="85"/>
        <item x="86"/>
        <item x="87"/>
        <item x="88"/>
        <item x="89"/>
        <item x="110"/>
        <item x="118"/>
        <item x="119"/>
        <item x="120"/>
        <item x="111"/>
        <item x="112"/>
        <item x="113"/>
        <item x="114"/>
        <item x="115"/>
        <item x="121"/>
        <item x="116"/>
        <item x="117"/>
        <item x="122"/>
        <item x="123"/>
        <item x="124"/>
        <item x="126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9"/>
        <item x="142"/>
        <item x="150"/>
        <item x="143"/>
        <item x="151"/>
        <item x="144"/>
        <item x="145"/>
        <item x="146"/>
        <item x="147"/>
        <item x="148"/>
        <item x="155"/>
        <item x="152"/>
        <item x="153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88"/>
        <item x="173"/>
        <item x="174"/>
        <item x="175"/>
        <item x="176"/>
        <item x="177"/>
        <item x="178"/>
        <item x="189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6"/>
        <item x="247"/>
        <item x="241"/>
        <item x="242"/>
        <item x="243"/>
        <item x="244"/>
        <item x="245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</items>
    </pivotField>
    <pivotField axis="axisPage" compact="0" outline="0" multipleItemSelectionAllowed="1" showAll="0">
      <items count="59">
        <item h="1" x="0"/>
        <item x="2"/>
        <item h="1" x="6"/>
        <item h="1" x="7"/>
        <item h="1" x="9"/>
        <item h="1" x="10"/>
        <item h="1" x="12"/>
        <item h="1" x="13"/>
        <item h="1" x="22"/>
        <item h="1" x="23"/>
        <item h="1" x="32"/>
        <item h="1" x="33"/>
        <item h="1" x="35"/>
        <item h="1" x="38"/>
        <item h="1" x="44"/>
        <item h="1" x="45"/>
        <item h="1" x="49"/>
        <item h="1" x="52"/>
        <item h="1" x="53"/>
        <item h="1" x="55"/>
        <item h="1" x="57"/>
        <item h="1" x="5"/>
        <item h="1" x="14"/>
        <item h="1" x="24"/>
        <item h="1" x="25"/>
        <item h="1" x="26"/>
        <item h="1"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h="1" x="50"/>
        <item h="1" x="36"/>
        <item h="1" x="18"/>
        <item h="1" x="3"/>
        <item h="1" x="4"/>
        <item h="1" x="48"/>
        <item h="1" x="8"/>
        <item h="1" x="15"/>
        <item h="1" x="17"/>
        <item h="1" x="34"/>
        <item h="1" x="54"/>
        <item h="1" x="37"/>
        <item h="1" x="46"/>
        <item h="1" x="47"/>
        <item h="1"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4">
        <item x="273"/>
        <item x="0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40"/>
        <item x="42"/>
        <item x="43"/>
        <item x="49"/>
        <item x="53"/>
        <item x="54"/>
        <item x="55"/>
        <item x="56"/>
        <item x="64"/>
        <item x="71"/>
        <item x="72"/>
        <item x="73"/>
        <item x="74"/>
        <item x="75"/>
        <item x="76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2"/>
        <item x="90"/>
        <item x="91"/>
        <item x="92"/>
        <item x="93"/>
        <item x="94"/>
        <item x="95"/>
        <item x="105"/>
        <item x="106"/>
        <item x="63"/>
        <item x="107"/>
        <item x="111"/>
        <item x="112"/>
        <item x="114"/>
        <item x="115"/>
        <item x="116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50"/>
        <item x="143"/>
        <item x="144"/>
        <item x="145"/>
        <item x="149"/>
        <item x="151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70"/>
        <item x="188"/>
        <item x="173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204"/>
        <item x="205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264"/>
        <item x="265"/>
        <item x="267"/>
        <item x="269"/>
        <item x="271"/>
        <item x="272"/>
        <item x="270"/>
        <item x="171"/>
        <item x="109"/>
        <item x="98"/>
        <item x="77"/>
        <item x="146"/>
        <item x="147"/>
        <item x="148"/>
        <item x="197"/>
        <item x="198"/>
        <item x="199"/>
        <item x="200"/>
        <item x="206"/>
        <item x="207"/>
        <item x="208"/>
        <item x="209"/>
        <item x="210"/>
        <item x="211"/>
        <item x="212"/>
        <item x="213"/>
        <item x="117"/>
        <item x="110"/>
        <item x="120"/>
        <item x="121"/>
        <item x="124"/>
        <item x="227"/>
        <item x="228"/>
        <item x="229"/>
        <item x="230"/>
        <item x="231"/>
        <item x="232"/>
        <item x="233"/>
        <item x="248"/>
        <item x="249"/>
        <item x="266"/>
        <item x="118"/>
        <item x="97"/>
        <item x="172"/>
        <item x="35"/>
        <item x="36"/>
        <item x="37"/>
        <item x="38"/>
        <item x="41"/>
        <item x="44"/>
        <item x="45"/>
        <item x="46"/>
        <item x="47"/>
        <item x="48"/>
        <item x="50"/>
        <item x="51"/>
        <item x="52"/>
        <item x="57"/>
        <item x="58"/>
        <item x="59"/>
        <item x="60"/>
        <item x="61"/>
        <item x="62"/>
        <item x="65"/>
        <item x="66"/>
        <item x="67"/>
        <item x="69"/>
        <item x="78"/>
        <item x="39"/>
        <item x="101"/>
        <item x="103"/>
        <item x="108"/>
        <item x="113"/>
        <item x="122"/>
        <item x="140"/>
        <item x="152"/>
        <item x="153"/>
        <item x="154"/>
        <item x="155"/>
        <item x="201"/>
        <item x="202"/>
        <item x="203"/>
        <item x="238"/>
        <item x="246"/>
        <item x="247"/>
        <item x="257"/>
        <item x="166"/>
        <item x="169"/>
        <item x="174"/>
        <item x="96"/>
        <item x="119"/>
        <item x="70"/>
        <item x="68"/>
        <item x="104"/>
        <item x="100"/>
        <item x="102"/>
        <item x="189"/>
        <item x="268"/>
      </items>
    </pivotField>
    <pivotField axis="axisRow" compact="0" outline="0" showAll="0">
      <items count="90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50"/>
        <item x="51"/>
        <item x="60"/>
        <item x="61"/>
        <item x="63"/>
        <item x="64"/>
        <item x="66"/>
        <item x="67"/>
        <item x="68"/>
        <item x="69"/>
        <item x="71"/>
        <item x="72"/>
        <item x="73"/>
        <item x="79"/>
        <item x="80"/>
        <item x="82"/>
        <item x="84"/>
        <item x="86"/>
        <item x="87"/>
        <item x="88"/>
        <item x="27"/>
        <item x="28"/>
        <item x="78"/>
        <item x="36"/>
        <item x="24"/>
        <item x="62"/>
        <item x="85"/>
        <item x="17"/>
        <item x="25"/>
        <item x="65"/>
        <item x="76"/>
        <item x="77"/>
        <item x="81"/>
        <item x="43"/>
        <item x="44"/>
        <item x="45"/>
        <item x="46"/>
        <item x="52"/>
        <item x="53"/>
        <item x="54"/>
        <item x="55"/>
        <item x="56"/>
        <item x="57"/>
        <item x="58"/>
        <item x="59"/>
        <item x="20"/>
        <item x="39"/>
        <item x="47"/>
        <item x="48"/>
        <item x="49"/>
        <item x="70"/>
        <item x="74"/>
        <item x="75"/>
        <item x="83"/>
        <item t="default"/>
      </items>
    </pivotField>
  </pivotFields>
  <rowFields count="3">
    <field x="18"/>
    <field x="2"/>
    <field x="17"/>
  </rowFields>
  <rowItems count="4">
    <i>
      <x v="22"/>
      <x v="125"/>
      <x v="80"/>
    </i>
    <i r="1">
      <x v="126"/>
      <x v="79"/>
    </i>
    <i t="default">
      <x v="22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14">
    <format dxfId="9311">
      <pivotArea field="2" type="button" dataOnly="0" labelOnly="1" outline="0" axis="axisRow" fieldPosition="1"/>
    </format>
    <format dxfId="9310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9309">
      <pivotArea field="2" type="button" dataOnly="0" labelOnly="1" outline="0" axis="axisRow" fieldPosition="1"/>
    </format>
    <format dxfId="9308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930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9306">
      <pivotArea type="topRight" dataOnly="0" labelOnly="1" outline="0" fieldPosition="0"/>
    </format>
    <format dxfId="930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304">
      <pivotArea dataOnly="0" labelOnly="1" fieldPosition="0">
        <references count="1">
          <reference field="2" count="2">
            <x v="98"/>
            <x v="100"/>
          </reference>
        </references>
      </pivotArea>
    </format>
    <format dxfId="9303">
      <pivotArea dataOnly="0" labelOnly="1" fieldPosition="0">
        <references count="1">
          <reference field="2" count="1">
            <x v="100"/>
          </reference>
        </references>
      </pivotArea>
    </format>
    <format dxfId="9302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9301">
      <pivotArea dataOnly="0" labelOnly="1" fieldPosition="0">
        <references count="1">
          <reference field="2" count="1">
            <x v="39"/>
          </reference>
        </references>
      </pivotArea>
    </format>
    <format dxfId="9300">
      <pivotArea dataOnly="0" labelOnly="1" fieldPosition="0">
        <references count="1">
          <reference field="2" count="1">
            <x v="39"/>
          </reference>
        </references>
      </pivotArea>
    </format>
    <format dxfId="9299">
      <pivotArea dataOnly="0" labelOnly="1" fieldPosition="0">
        <references count="1">
          <reference field="2" count="1">
            <x v="38"/>
          </reference>
        </references>
      </pivotArea>
    </format>
    <format dxfId="9298">
      <pivotArea dataOnly="0" labelOnly="1" fieldPosition="0">
        <references count="1">
          <reference field="2" count="1">
            <x v="38"/>
          </reference>
        </references>
      </pivotArea>
    </format>
    <format dxfId="9297">
      <pivotArea grandRow="1" outline="0" collapsedLevelsAreSubtotals="1" fieldPosition="0"/>
    </format>
    <format dxfId="9296">
      <pivotArea outline="0" collapsedLevelsAreSubtotals="1" fieldPosition="0"/>
    </format>
    <format dxfId="9295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1"/>
            <x v="56"/>
            <x v="57"/>
            <x v="71"/>
            <x v="78"/>
            <x v="79"/>
            <x v="80"/>
            <x v="81"/>
            <x v="88"/>
            <x v="92"/>
            <x v="94"/>
            <x v="95"/>
            <x v="98"/>
            <x v="100"/>
            <x v="102"/>
          </reference>
        </references>
      </pivotArea>
    </format>
    <format dxfId="9294">
      <pivotArea dataOnly="0" labelOnly="1" fieldPosition="0">
        <references count="1">
          <reference field="2" count="4">
            <x v="103"/>
            <x v="104"/>
            <x v="105"/>
            <x v="107"/>
          </reference>
        </references>
      </pivotArea>
    </format>
    <format dxfId="9293">
      <pivotArea dataOnly="0" labelOnly="1" grandRow="1" outline="0" fieldPosition="0"/>
    </format>
    <format dxfId="9292">
      <pivotArea grandRow="1" outline="0" collapsedLevelsAreSubtotals="1" fieldPosition="0"/>
    </format>
    <format dxfId="9291">
      <pivotArea dataOnly="0" labelOnly="1" grandRow="1" outline="0" fieldPosition="0"/>
    </format>
    <format dxfId="9290">
      <pivotArea dataOnly="0" outline="0" fieldPosition="0">
        <references count="1">
          <reference field="18" count="0" defaultSubtotal="1"/>
        </references>
      </pivotArea>
    </format>
    <format dxfId="9289">
      <pivotArea dataOnly="0" outline="0" fieldPosition="0">
        <references count="1">
          <reference field="18" count="0" defaultSubtotal="1"/>
        </references>
      </pivotArea>
    </format>
    <format dxfId="9288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9287">
      <pivotArea dataOnly="0" outline="0" fieldPosition="0">
        <references count="1">
          <reference field="18" count="0" defaultSubtotal="1"/>
        </references>
      </pivotArea>
    </format>
    <format dxfId="9286">
      <pivotArea dataOnly="0" labelOnly="1" outline="0" fieldPosition="0">
        <references count="1">
          <reference field="18" count="0"/>
        </references>
      </pivotArea>
    </format>
    <format dxfId="9285">
      <pivotArea field="3" type="button" dataOnly="0" labelOnly="1" outline="0" axis="axisPage" fieldPosition="0"/>
    </format>
    <format dxfId="9284">
      <pivotArea field="0" type="button" dataOnly="0" labelOnly="1" outline="0" axis="axisPage" fieldPosition="1"/>
    </format>
    <format dxfId="9283">
      <pivotArea type="origin" dataOnly="0" labelOnly="1" outline="0" fieldPosition="0"/>
    </format>
    <format dxfId="9282">
      <pivotArea field="18" type="button" dataOnly="0" labelOnly="1" outline="0" axis="axisRow" fieldPosition="0"/>
    </format>
    <format dxfId="9281">
      <pivotArea dataOnly="0" labelOnly="1" outline="0" fieldPosition="0">
        <references count="1">
          <reference field="18" count="1">
            <x v="0"/>
          </reference>
        </references>
      </pivotArea>
    </format>
    <format dxfId="9280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9279">
      <pivotArea dataOnly="0" labelOnly="1" outline="0" fieldPosition="0">
        <references count="1">
          <reference field="18" count="1">
            <x v="2"/>
          </reference>
        </references>
      </pivotArea>
    </format>
    <format dxfId="9278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9277">
      <pivotArea dataOnly="0" labelOnly="1" outline="0" fieldPosition="0">
        <references count="1">
          <reference field="18" count="1">
            <x v="3"/>
          </reference>
        </references>
      </pivotArea>
    </format>
    <format dxfId="9276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9275">
      <pivotArea dataOnly="0" labelOnly="1" outline="0" fieldPosition="0">
        <references count="1">
          <reference field="18" count="1">
            <x v="4"/>
          </reference>
        </references>
      </pivotArea>
    </format>
    <format dxfId="9274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9273">
      <pivotArea dataOnly="0" labelOnly="1" outline="0" fieldPosition="0">
        <references count="1">
          <reference field="18" count="1">
            <x v="5"/>
          </reference>
        </references>
      </pivotArea>
    </format>
    <format dxfId="9272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9271">
      <pivotArea dataOnly="0" labelOnly="1" outline="0" fieldPosition="0">
        <references count="1">
          <reference field="18" count="1">
            <x v="6"/>
          </reference>
        </references>
      </pivotArea>
    </format>
    <format dxfId="9270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9269">
      <pivotArea dataOnly="0" labelOnly="1" outline="0" fieldPosition="0">
        <references count="1">
          <reference field="18" count="1">
            <x v="7"/>
          </reference>
        </references>
      </pivotArea>
    </format>
    <format dxfId="9268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9267">
      <pivotArea dataOnly="0" labelOnly="1" outline="0" fieldPosition="0">
        <references count="1">
          <reference field="18" count="1">
            <x v="8"/>
          </reference>
        </references>
      </pivotArea>
    </format>
    <format dxfId="9266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9265">
      <pivotArea dataOnly="0" labelOnly="1" outline="0" fieldPosition="0">
        <references count="1">
          <reference field="18" count="1">
            <x v="9"/>
          </reference>
        </references>
      </pivotArea>
    </format>
    <format dxfId="9264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9263">
      <pivotArea dataOnly="0" labelOnly="1" outline="0" fieldPosition="0">
        <references count="1">
          <reference field="18" count="1">
            <x v="10"/>
          </reference>
        </references>
      </pivotArea>
    </format>
    <format dxfId="9262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9261">
      <pivotArea dataOnly="0" labelOnly="1" outline="0" fieldPosition="0">
        <references count="1">
          <reference field="18" count="1">
            <x v="11"/>
          </reference>
        </references>
      </pivotArea>
    </format>
    <format dxfId="9260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9259">
      <pivotArea dataOnly="0" labelOnly="1" outline="0" fieldPosition="0">
        <references count="1">
          <reference field="18" count="1">
            <x v="12"/>
          </reference>
        </references>
      </pivotArea>
    </format>
    <format dxfId="9258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9257">
      <pivotArea dataOnly="0" labelOnly="1" outline="0" fieldPosition="0">
        <references count="1">
          <reference field="18" count="1">
            <x v="13"/>
          </reference>
        </references>
      </pivotArea>
    </format>
    <format dxfId="9256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9255">
      <pivotArea dataOnly="0" labelOnly="1" outline="0" fieldPosition="0">
        <references count="1">
          <reference field="18" count="1">
            <x v="14"/>
          </reference>
        </references>
      </pivotArea>
    </format>
    <format dxfId="9254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9253">
      <pivotArea dataOnly="0" labelOnly="1" outline="0" fieldPosition="0">
        <references count="1">
          <reference field="18" count="1">
            <x v="15"/>
          </reference>
        </references>
      </pivotArea>
    </format>
    <format dxfId="9252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9251">
      <pivotArea dataOnly="0" labelOnly="1" outline="0" fieldPosition="0">
        <references count="1">
          <reference field="18" count="1">
            <x v="16"/>
          </reference>
        </references>
      </pivotArea>
    </format>
    <format dxfId="9250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9249">
      <pivotArea dataOnly="0" labelOnly="1" grandRow="1" outline="0" fieldPosition="0"/>
    </format>
    <format dxfId="9248">
      <pivotArea field="3" type="button" dataOnly="0" labelOnly="1" outline="0" axis="axisPage" fieldPosition="0"/>
    </format>
    <format dxfId="9247">
      <pivotArea field="0" type="button" dataOnly="0" labelOnly="1" outline="0" axis="axisPage" fieldPosition="1"/>
    </format>
    <format dxfId="9246">
      <pivotArea type="origin" dataOnly="0" labelOnly="1" outline="0" fieldPosition="0"/>
    </format>
    <format dxfId="9245">
      <pivotArea field="18" type="button" dataOnly="0" labelOnly="1" outline="0" axis="axisRow" fieldPosition="0"/>
    </format>
    <format dxfId="9244">
      <pivotArea dataOnly="0" labelOnly="1" outline="0" fieldPosition="0">
        <references count="1">
          <reference field="18" count="1">
            <x v="0"/>
          </reference>
        </references>
      </pivotArea>
    </format>
    <format dxfId="9243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9242">
      <pivotArea dataOnly="0" labelOnly="1" outline="0" fieldPosition="0">
        <references count="1">
          <reference field="18" count="1">
            <x v="2"/>
          </reference>
        </references>
      </pivotArea>
    </format>
    <format dxfId="9241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9240">
      <pivotArea dataOnly="0" labelOnly="1" outline="0" fieldPosition="0">
        <references count="1">
          <reference field="18" count="1">
            <x v="3"/>
          </reference>
        </references>
      </pivotArea>
    </format>
    <format dxfId="9239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9238">
      <pivotArea dataOnly="0" labelOnly="1" outline="0" fieldPosition="0">
        <references count="1">
          <reference field="18" count="1">
            <x v="4"/>
          </reference>
        </references>
      </pivotArea>
    </format>
    <format dxfId="9237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9236">
      <pivotArea dataOnly="0" labelOnly="1" outline="0" fieldPosition="0">
        <references count="1">
          <reference field="18" count="1">
            <x v="5"/>
          </reference>
        </references>
      </pivotArea>
    </format>
    <format dxfId="9235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9234">
      <pivotArea dataOnly="0" labelOnly="1" outline="0" fieldPosition="0">
        <references count="1">
          <reference field="18" count="1">
            <x v="6"/>
          </reference>
        </references>
      </pivotArea>
    </format>
    <format dxfId="9233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9232">
      <pivotArea dataOnly="0" labelOnly="1" outline="0" fieldPosition="0">
        <references count="1">
          <reference field="18" count="1">
            <x v="7"/>
          </reference>
        </references>
      </pivotArea>
    </format>
    <format dxfId="9231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9230">
      <pivotArea dataOnly="0" labelOnly="1" outline="0" fieldPosition="0">
        <references count="1">
          <reference field="18" count="1">
            <x v="8"/>
          </reference>
        </references>
      </pivotArea>
    </format>
    <format dxfId="9229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9228">
      <pivotArea dataOnly="0" labelOnly="1" outline="0" fieldPosition="0">
        <references count="1">
          <reference field="18" count="1">
            <x v="9"/>
          </reference>
        </references>
      </pivotArea>
    </format>
    <format dxfId="9227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9226">
      <pivotArea dataOnly="0" labelOnly="1" outline="0" fieldPosition="0">
        <references count="1">
          <reference field="18" count="1">
            <x v="10"/>
          </reference>
        </references>
      </pivotArea>
    </format>
    <format dxfId="9225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9224">
      <pivotArea dataOnly="0" labelOnly="1" outline="0" fieldPosition="0">
        <references count="1">
          <reference field="18" count="1">
            <x v="11"/>
          </reference>
        </references>
      </pivotArea>
    </format>
    <format dxfId="9223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9222">
      <pivotArea dataOnly="0" labelOnly="1" outline="0" fieldPosition="0">
        <references count="1">
          <reference field="18" count="1">
            <x v="12"/>
          </reference>
        </references>
      </pivotArea>
    </format>
    <format dxfId="9221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9220">
      <pivotArea dataOnly="0" labelOnly="1" outline="0" fieldPosition="0">
        <references count="1">
          <reference field="18" count="1">
            <x v="13"/>
          </reference>
        </references>
      </pivotArea>
    </format>
    <format dxfId="9219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9218">
      <pivotArea dataOnly="0" labelOnly="1" outline="0" fieldPosition="0">
        <references count="1">
          <reference field="18" count="1">
            <x v="14"/>
          </reference>
        </references>
      </pivotArea>
    </format>
    <format dxfId="9217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9216">
      <pivotArea dataOnly="0" labelOnly="1" outline="0" fieldPosition="0">
        <references count="1">
          <reference field="18" count="1">
            <x v="15"/>
          </reference>
        </references>
      </pivotArea>
    </format>
    <format dxfId="9215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9214">
      <pivotArea dataOnly="0" labelOnly="1" outline="0" fieldPosition="0">
        <references count="1">
          <reference field="18" count="1">
            <x v="16"/>
          </reference>
        </references>
      </pivotArea>
    </format>
    <format dxfId="9213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9212">
      <pivotArea dataOnly="0" labelOnly="1" grandRow="1" outline="0" fieldPosition="0"/>
    </format>
    <format dxfId="9211">
      <pivotArea outline="0" collapsedLevelsAreSubtotals="1" fieldPosition="0"/>
    </format>
    <format dxfId="9210">
      <pivotArea dataOnly="0" labelOnly="1" outline="0" fieldPosition="0">
        <references count="1">
          <reference field="3" count="0"/>
        </references>
      </pivotArea>
    </format>
    <format dxfId="9209">
      <pivotArea dataOnly="0" labelOnly="1" outline="0" fieldPosition="0">
        <references count="1">
          <reference field="0" count="0"/>
        </references>
      </pivotArea>
    </format>
    <format dxfId="9208">
      <pivotArea field="2" type="button" dataOnly="0" labelOnly="1" outline="0" axis="axisRow" fieldPosition="1"/>
    </format>
    <format dxfId="9207">
      <pivotArea field="17" type="button" dataOnly="0" labelOnly="1" outline="0" axis="axisRow" fieldPosition="2"/>
    </format>
    <format dxfId="9206">
      <pivotArea field="-2" type="button" dataOnly="0" labelOnly="1" outline="0" axis="axisCol" fieldPosition="0"/>
    </format>
    <format dxfId="9205">
      <pivotArea type="topRight" dataOnly="0" labelOnly="1" outline="0" fieldPosition="0"/>
    </format>
    <format dxfId="9204">
      <pivotArea field="3" type="button" dataOnly="0" labelOnly="1" outline="0" axis="axisPage" fieldPosition="0"/>
    </format>
    <format dxfId="9203">
      <pivotArea field="0" type="button" dataOnly="0" labelOnly="1" outline="0" axis="axisPage" fieldPosition="1"/>
    </format>
    <format dxfId="9202">
      <pivotArea type="origin" dataOnly="0" labelOnly="1" outline="0" fieldPosition="0"/>
    </format>
    <format dxfId="9201">
      <pivotArea field="18" type="button" dataOnly="0" labelOnly="1" outline="0" axis="axisRow" fieldPosition="0"/>
    </format>
    <format dxfId="9200">
      <pivotArea dataOnly="0" labelOnly="1" outline="0" fieldPosition="0">
        <references count="1">
          <reference field="18" count="1">
            <x v="0"/>
          </reference>
        </references>
      </pivotArea>
    </format>
    <format dxfId="9199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9198">
      <pivotArea dataOnly="0" labelOnly="1" outline="0" fieldPosition="0">
        <references count="1">
          <reference field="18" count="1">
            <x v="2"/>
          </reference>
        </references>
      </pivotArea>
    </format>
    <format dxfId="9197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9196">
      <pivotArea dataOnly="0" labelOnly="1" outline="0" fieldPosition="0">
        <references count="1">
          <reference field="18" count="1">
            <x v="3"/>
          </reference>
        </references>
      </pivotArea>
    </format>
    <format dxfId="9195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9194">
      <pivotArea dataOnly="0" labelOnly="1" outline="0" fieldPosition="0">
        <references count="1">
          <reference field="18" count="1">
            <x v="4"/>
          </reference>
        </references>
      </pivotArea>
    </format>
    <format dxfId="9193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9192">
      <pivotArea dataOnly="0" labelOnly="1" outline="0" fieldPosition="0">
        <references count="1">
          <reference field="18" count="1">
            <x v="5"/>
          </reference>
        </references>
      </pivotArea>
    </format>
    <format dxfId="9191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9190">
      <pivotArea dataOnly="0" labelOnly="1" outline="0" fieldPosition="0">
        <references count="1">
          <reference field="18" count="1">
            <x v="6"/>
          </reference>
        </references>
      </pivotArea>
    </format>
    <format dxfId="9189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9188">
      <pivotArea dataOnly="0" labelOnly="1" outline="0" fieldPosition="0">
        <references count="1">
          <reference field="18" count="1">
            <x v="7"/>
          </reference>
        </references>
      </pivotArea>
    </format>
    <format dxfId="9187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9186">
      <pivotArea dataOnly="0" labelOnly="1" outline="0" fieldPosition="0">
        <references count="1">
          <reference field="18" count="1">
            <x v="8"/>
          </reference>
        </references>
      </pivotArea>
    </format>
    <format dxfId="9185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9184">
      <pivotArea dataOnly="0" labelOnly="1" outline="0" fieldPosition="0">
        <references count="1">
          <reference field="18" count="1">
            <x v="9"/>
          </reference>
        </references>
      </pivotArea>
    </format>
    <format dxfId="9183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9182">
      <pivotArea dataOnly="0" labelOnly="1" outline="0" fieldPosition="0">
        <references count="1">
          <reference field="18" count="1">
            <x v="10"/>
          </reference>
        </references>
      </pivotArea>
    </format>
    <format dxfId="9181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9180">
      <pivotArea dataOnly="0" labelOnly="1" outline="0" fieldPosition="0">
        <references count="1">
          <reference field="18" count="1">
            <x v="11"/>
          </reference>
        </references>
      </pivotArea>
    </format>
    <format dxfId="9179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9178">
      <pivotArea dataOnly="0" labelOnly="1" outline="0" fieldPosition="0">
        <references count="1">
          <reference field="18" count="1">
            <x v="12"/>
          </reference>
        </references>
      </pivotArea>
    </format>
    <format dxfId="9177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9176">
      <pivotArea dataOnly="0" labelOnly="1" outline="0" fieldPosition="0">
        <references count="1">
          <reference field="18" count="1">
            <x v="13"/>
          </reference>
        </references>
      </pivotArea>
    </format>
    <format dxfId="9175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9174">
      <pivotArea dataOnly="0" labelOnly="1" outline="0" fieldPosition="0">
        <references count="1">
          <reference field="18" count="1">
            <x v="14"/>
          </reference>
        </references>
      </pivotArea>
    </format>
    <format dxfId="9173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9172">
      <pivotArea dataOnly="0" labelOnly="1" outline="0" fieldPosition="0">
        <references count="1">
          <reference field="18" count="1">
            <x v="15"/>
          </reference>
        </references>
      </pivotArea>
    </format>
    <format dxfId="9171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9170">
      <pivotArea dataOnly="0" labelOnly="1" outline="0" fieldPosition="0">
        <references count="1">
          <reference field="18" count="1">
            <x v="16"/>
          </reference>
        </references>
      </pivotArea>
    </format>
    <format dxfId="9169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9168">
      <pivotArea dataOnly="0" labelOnly="1" grandRow="1" outline="0" fieldPosition="0"/>
    </format>
    <format dxfId="9167">
      <pivotArea grandRow="1" outline="0" collapsedLevelsAreSubtotals="1" fieldPosition="0"/>
    </format>
    <format dxfId="9166">
      <pivotArea dataOnly="0" labelOnly="1" grandRow="1" outline="0" fieldPosition="0"/>
    </format>
    <format dxfId="9165">
      <pivotArea grandRow="1" outline="0" collapsedLevelsAreSubtotals="1" fieldPosition="0"/>
    </format>
    <format dxfId="9164">
      <pivotArea dataOnly="0" labelOnly="1" outline="0" fieldPosition="0">
        <references count="1">
          <reference field="18" count="1">
            <x v="28"/>
          </reference>
        </references>
      </pivotArea>
    </format>
    <format dxfId="9163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9162">
      <pivotArea dataOnly="0" labelOnly="1" outline="0" fieldPosition="0">
        <references count="1">
          <reference field="18" count="1">
            <x v="29"/>
          </reference>
        </references>
      </pivotArea>
    </format>
    <format dxfId="9161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9160">
      <pivotArea dataOnly="0" labelOnly="1" outline="0" fieldPosition="0">
        <references count="1">
          <reference field="18" count="1">
            <x v="31"/>
          </reference>
        </references>
      </pivotArea>
    </format>
    <format dxfId="9159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9158">
      <pivotArea dataOnly="0" labelOnly="1" grandRow="1" outline="0" fieldPosition="0"/>
    </format>
    <format dxfId="9157">
      <pivotArea dataOnly="0" labelOnly="1" outline="0" fieldPosition="0">
        <references count="1">
          <reference field="18" count="1">
            <x v="28"/>
          </reference>
        </references>
      </pivotArea>
    </format>
    <format dxfId="9156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9155">
      <pivotArea dataOnly="0" labelOnly="1" outline="0" fieldPosition="0">
        <references count="1">
          <reference field="18" count="1">
            <x v="29"/>
          </reference>
        </references>
      </pivotArea>
    </format>
    <format dxfId="9154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9153">
      <pivotArea dataOnly="0" labelOnly="1" outline="0" fieldPosition="0">
        <references count="1">
          <reference field="18" count="1">
            <x v="31"/>
          </reference>
        </references>
      </pivotArea>
    </format>
    <format dxfId="9152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9151">
      <pivotArea dataOnly="0" labelOnly="1" grandRow="1" outline="0" fieldPosition="0"/>
    </format>
    <format dxfId="9150">
      <pivotArea grandRow="1" outline="0" collapsedLevelsAreSubtotals="1" fieldPosition="0"/>
    </format>
    <format dxfId="9149">
      <pivotArea dataOnly="0" labelOnly="1" grandRow="1" outline="0" fieldPosition="0"/>
    </format>
    <format dxfId="9148">
      <pivotArea dataOnly="0" labelOnly="1" grandRow="1" outline="0" fieldPosition="0"/>
    </format>
    <format dxfId="9147">
      <pivotArea dataOnly="0" labelOnly="1" grandRow="1" outline="0" offset="A256" fieldPosition="0"/>
    </format>
    <format dxfId="9146">
      <pivotArea field="3" type="button" dataOnly="0" labelOnly="1" outline="0" axis="axisPage" fieldPosition="0"/>
    </format>
    <format dxfId="9145">
      <pivotArea field="0" type="button" dataOnly="0" labelOnly="1" outline="0" axis="axisPage" fieldPosition="1"/>
    </format>
    <format dxfId="9144">
      <pivotArea type="origin" dataOnly="0" labelOnly="1" outline="0" fieldPosition="0"/>
    </format>
    <format dxfId="9143">
      <pivotArea field="18" type="button" dataOnly="0" labelOnly="1" outline="0" axis="axisRow" fieldPosition="0"/>
    </format>
    <format dxfId="9142">
      <pivotArea dataOnly="0" labelOnly="1" outline="0" fieldPosition="0">
        <references count="1">
          <reference field="18" count="1">
            <x v="22"/>
          </reference>
        </references>
      </pivotArea>
    </format>
    <format dxfId="9141">
      <pivotArea dataOnly="0" labelOnly="1" outline="0" fieldPosition="0">
        <references count="1">
          <reference field="18" count="1" defaultSubtotal="1">
            <x v="22"/>
          </reference>
        </references>
      </pivotArea>
    </format>
    <format dxfId="9140">
      <pivotArea dataOnly="0" labelOnly="1" grandRow="1" outline="0" fieldPosition="0"/>
    </format>
    <format dxfId="9139">
      <pivotArea field="3" type="button" dataOnly="0" labelOnly="1" outline="0" axis="axisPage" fieldPosition="0"/>
    </format>
    <format dxfId="9138">
      <pivotArea field="0" type="button" dataOnly="0" labelOnly="1" outline="0" axis="axisPage" fieldPosition="1"/>
    </format>
    <format dxfId="9137">
      <pivotArea type="origin" dataOnly="0" labelOnly="1" outline="0" fieldPosition="0"/>
    </format>
    <format dxfId="9136">
      <pivotArea field="18" type="button" dataOnly="0" labelOnly="1" outline="0" axis="axisRow" fieldPosition="0"/>
    </format>
    <format dxfId="9135">
      <pivotArea dataOnly="0" labelOnly="1" outline="0" fieldPosition="0">
        <references count="1">
          <reference field="18" count="1">
            <x v="22"/>
          </reference>
        </references>
      </pivotArea>
    </format>
    <format dxfId="9134">
      <pivotArea dataOnly="0" labelOnly="1" outline="0" fieldPosition="0">
        <references count="1">
          <reference field="18" count="1" defaultSubtotal="1">
            <x v="22"/>
          </reference>
        </references>
      </pivotArea>
    </format>
    <format dxfId="9133">
      <pivotArea dataOnly="0" labelOnly="1" grandRow="1" outline="0" fieldPosition="0"/>
    </format>
    <format dxfId="9132">
      <pivotArea type="all" dataOnly="0" outline="0" fieldPosition="0"/>
    </format>
    <format dxfId="9131">
      <pivotArea dataOnly="0" labelOnly="1" grandRow="1" outline="0" fieldPosition="0"/>
    </format>
    <format dxfId="9130">
      <pivotArea dataOnly="0" labelOnly="1" grandRow="1" outline="0" fieldPosition="0"/>
    </format>
    <format dxfId="9129">
      <pivotArea dataOnly="0" labelOnly="1" grandRow="1" outline="0" fieldPosition="0"/>
    </format>
    <format dxfId="9128">
      <pivotArea dataOnly="0" labelOnly="1" grandRow="1" outline="0" fieldPosition="0"/>
    </format>
    <format dxfId="9127">
      <pivotArea dataOnly="0" labelOnly="1" grandRow="1" outline="0" fieldPosition="0"/>
    </format>
    <format dxfId="9126">
      <pivotArea dataOnly="0" labelOnly="1" grandRow="1" outline="0" fieldPosition="0"/>
    </format>
    <format dxfId="9125">
      <pivotArea dataOnly="0" labelOnly="1" grandRow="1" outline="0" fieldPosition="0"/>
    </format>
    <format dxfId="9124">
      <pivotArea dataOnly="0" labelOnly="1" grandRow="1" outline="0" fieldPosition="0"/>
    </format>
    <format dxfId="9123">
      <pivotArea dataOnly="0" labelOnly="1" grandRow="1" outline="0" fieldPosition="0"/>
    </format>
    <format dxfId="9122">
      <pivotArea dataOnly="0" labelOnly="1" grandRow="1" outline="0" fieldPosition="0"/>
    </format>
    <format dxfId="9121">
      <pivotArea dataOnly="0" labelOnly="1" grandRow="1" outline="0" offset="A256" fieldPosition="0"/>
    </format>
    <format dxfId="9120">
      <pivotArea grandRow="1" outline="0" collapsedLevelsAreSubtotals="1" fieldPosition="0"/>
    </format>
    <format dxfId="9119">
      <pivotArea dataOnly="0" labelOnly="1" grandRow="1" outline="0" fieldPosition="0"/>
    </format>
    <format dxfId="9118">
      <pivotArea dataOnly="0" labelOnly="1" grandRow="1" outline="0" offset="A256" fieldPosition="0"/>
    </format>
    <format dxfId="9117">
      <pivotArea grandRow="1" outline="0" collapsedLevelsAreSubtotals="1" fieldPosition="0"/>
    </format>
    <format dxfId="9116">
      <pivotArea dataOnly="0" labelOnly="1" grandRow="1" outline="0" fieldPosition="0"/>
    </format>
    <format dxfId="9115">
      <pivotArea dataOnly="0" labelOnly="1" grandRow="1" outline="0" offset="A256" fieldPosition="0"/>
    </format>
    <format dxfId="9114">
      <pivotArea grandRow="1" outline="0" collapsedLevelsAreSubtotals="1" fieldPosition="0"/>
    </format>
    <format dxfId="9113">
      <pivotArea dataOnly="0" labelOnly="1" grandRow="1" outline="0" fieldPosition="0"/>
    </format>
    <format dxfId="9112">
      <pivotArea dataOnly="0" labelOnly="1" grandRow="1" outline="0" offset="A256" fieldPosition="0"/>
    </format>
    <format dxfId="9111">
      <pivotArea grandRow="1" outline="0" collapsedLevelsAreSubtotals="1" fieldPosition="0"/>
    </format>
    <format dxfId="9110">
      <pivotArea dataOnly="0" labelOnly="1" grandRow="1" outline="0" fieldPosition="0"/>
    </format>
    <format dxfId="9109">
      <pivotArea dataOnly="0" labelOnly="1" grandRow="1" outline="0" offset="A256" fieldPosition="0"/>
    </format>
    <format dxfId="9108">
      <pivotArea grandRow="1" outline="0" collapsedLevelsAreSubtotals="1" fieldPosition="0"/>
    </format>
    <format dxfId="9107">
      <pivotArea dataOnly="0" labelOnly="1" grandRow="1" outline="0" fieldPosition="0"/>
    </format>
    <format dxfId="9106">
      <pivotArea dataOnly="0" labelOnly="1" grandRow="1" outline="0" offset="A256" fieldPosition="0"/>
    </format>
    <format dxfId="9105">
      <pivotArea grandRow="1" outline="0" collapsedLevelsAreSubtotals="1" fieldPosition="0"/>
    </format>
    <format dxfId="9104">
      <pivotArea dataOnly="0" labelOnly="1" grandRow="1" outline="0" fieldPosition="0"/>
    </format>
    <format dxfId="9103">
      <pivotArea dataOnly="0" labelOnly="1" grandRow="1" outline="0" offset="A256" fieldPosition="0"/>
    </format>
    <format dxfId="9102">
      <pivotArea grandRow="1" outline="0" collapsedLevelsAreSubtotals="1" fieldPosition="0"/>
    </format>
    <format dxfId="9101">
      <pivotArea dataOnly="0" labelOnly="1" grandRow="1" outline="0" fieldPosition="0"/>
    </format>
    <format dxfId="9100">
      <pivotArea dataOnly="0" labelOnly="1" grandRow="1" outline="0" offset="A256" fieldPosition="0"/>
    </format>
    <format dxfId="9099">
      <pivotArea grandRow="1" outline="0" collapsedLevelsAreSubtotals="1" fieldPosition="0"/>
    </format>
    <format dxfId="9098">
      <pivotArea dataOnly="0" labelOnly="1" grandRow="1" outline="0" fieldPosition="0"/>
    </format>
    <format dxfId="9097">
      <pivotArea dataOnly="0" labelOnly="1" grandRow="1" outline="0" offset="A256" fieldPosition="0"/>
    </format>
    <format dxfId="9096">
      <pivotArea grandRow="1" outline="0" collapsedLevelsAreSubtotals="1" fieldPosition="0"/>
    </format>
    <format dxfId="9095">
      <pivotArea dataOnly="0" labelOnly="1" grandRow="1" outline="0" fieldPosition="0"/>
    </format>
    <format dxfId="9094">
      <pivotArea dataOnly="0" labelOnly="1" grandRow="1" outline="0" offset="A256" fieldPosition="0"/>
    </format>
    <format dxfId="9093">
      <pivotArea grandRow="1" outline="0" collapsedLevelsAreSubtotals="1" fieldPosition="0"/>
    </format>
    <format dxfId="9092">
      <pivotArea dataOnly="0" labelOnly="1" grandRow="1" outline="0" fieldPosition="0"/>
    </format>
    <format dxfId="9091">
      <pivotArea dataOnly="0" labelOnly="1" grandRow="1" outline="0" offset="A256" fieldPosition="0"/>
    </format>
    <format dxfId="9090">
      <pivotArea grandRow="1" outline="0" collapsedLevelsAreSubtotals="1" fieldPosition="0"/>
    </format>
    <format dxfId="9089">
      <pivotArea dataOnly="0" labelOnly="1" grandRow="1" outline="0" fieldPosition="0"/>
    </format>
    <format dxfId="9088">
      <pivotArea dataOnly="0" labelOnly="1" grandRow="1" outline="0" offset="A256" fieldPosition="0"/>
    </format>
    <format dxfId="9087">
      <pivotArea grandRow="1" outline="0" collapsedLevelsAreSubtotals="1" fieldPosition="0"/>
    </format>
    <format dxfId="9086">
      <pivotArea dataOnly="0" labelOnly="1" grandRow="1" outline="0" fieldPosition="0"/>
    </format>
    <format dxfId="9085">
      <pivotArea dataOnly="0" labelOnly="1" grandRow="1" outline="0" offset="A256" fieldPosition="0"/>
    </format>
    <format dxfId="9084">
      <pivotArea grandRow="1" outline="0" collapsedLevelsAreSubtotals="1" fieldPosition="0"/>
    </format>
    <format dxfId="9083">
      <pivotArea dataOnly="0" labelOnly="1" grandRow="1" outline="0" fieldPosition="0"/>
    </format>
    <format dxfId="9082">
      <pivotArea dataOnly="0" labelOnly="1" grandRow="1" outline="0" offset="A256" fieldPosition="0"/>
    </format>
    <format dxfId="9081">
      <pivotArea grandRow="1" outline="0" collapsedLevelsAreSubtotals="1" fieldPosition="0"/>
    </format>
    <format dxfId="9080">
      <pivotArea dataOnly="0" labelOnly="1" grandRow="1" outline="0" fieldPosition="0"/>
    </format>
    <format dxfId="9079">
      <pivotArea dataOnly="0" labelOnly="1" grandRow="1" outline="0" offset="A256" fieldPosition="0"/>
    </format>
    <format dxfId="9078">
      <pivotArea grandRow="1" outline="0" collapsedLevelsAreSubtotals="1" fieldPosition="0"/>
    </format>
    <format dxfId="9077">
      <pivotArea dataOnly="0" labelOnly="1" grandRow="1" outline="0" fieldPosition="0"/>
    </format>
    <format dxfId="9076">
      <pivotArea dataOnly="0" labelOnly="1" grandRow="1" outline="0" offset="A256" fieldPosition="0"/>
    </format>
    <format dxfId="9075">
      <pivotArea grandRow="1" outline="0" collapsedLevelsAreSubtotals="1" fieldPosition="0"/>
    </format>
    <format dxfId="9074">
      <pivotArea dataOnly="0" labelOnly="1" grandRow="1" outline="0" fieldPosition="0"/>
    </format>
    <format dxfId="9073">
      <pivotArea dataOnly="0" labelOnly="1" grandRow="1" outline="0" offset="A256" fieldPosition="0"/>
    </format>
    <format dxfId="9072">
      <pivotArea grandRow="1" outline="0" collapsedLevelsAreSubtotals="1" fieldPosition="0"/>
    </format>
    <format dxfId="9071">
      <pivotArea dataOnly="0" labelOnly="1" grandRow="1" outline="0" fieldPosition="0"/>
    </format>
    <format dxfId="9070">
      <pivotArea dataOnly="0" labelOnly="1" grandRow="1" outline="0" offset="A256" fieldPosition="0"/>
    </format>
    <format dxfId="9069">
      <pivotArea grandRow="1" outline="0" collapsedLevelsAreSubtotals="1" fieldPosition="0"/>
    </format>
    <format dxfId="9068">
      <pivotArea dataOnly="0" labelOnly="1" grandRow="1" outline="0" fieldPosition="0"/>
    </format>
    <format dxfId="9067">
      <pivotArea dataOnly="0" labelOnly="1" grandRow="1" outline="0" offset="A256" fieldPosition="0"/>
    </format>
    <format dxfId="9066">
      <pivotArea grandRow="1" outline="0" collapsedLevelsAreSubtotals="1" fieldPosition="0"/>
    </format>
    <format dxfId="9065">
      <pivotArea dataOnly="0" labelOnly="1" grandRow="1" outline="0" fieldPosition="0"/>
    </format>
    <format dxfId="9064">
      <pivotArea dataOnly="0" labelOnly="1" grandRow="1" outline="0" offset="A256" fieldPosition="0"/>
    </format>
    <format dxfId="9063">
      <pivotArea grandRow="1" outline="0" collapsedLevelsAreSubtotals="1" fieldPosition="0"/>
    </format>
    <format dxfId="9062">
      <pivotArea dataOnly="0" labelOnly="1" grandRow="1" outline="0" fieldPosition="0"/>
    </format>
    <format dxfId="9061">
      <pivotArea dataOnly="0" labelOnly="1" grandRow="1" outline="0" offset="A256" fieldPosition="0"/>
    </format>
    <format dxfId="9060">
      <pivotArea grandRow="1" outline="0" collapsedLevelsAreSubtotals="1" fieldPosition="0"/>
    </format>
    <format dxfId="9059">
      <pivotArea dataOnly="0" labelOnly="1" grandRow="1" outline="0" fieldPosition="0"/>
    </format>
    <format dxfId="9058">
      <pivotArea dataOnly="0" labelOnly="1" grandRow="1" outline="0" offset="A256" fieldPosition="0"/>
    </format>
    <format dxfId="9057">
      <pivotArea grandRow="1" outline="0" collapsedLevelsAreSubtotals="1" fieldPosition="0"/>
    </format>
    <format dxfId="9056">
      <pivotArea dataOnly="0" labelOnly="1" grandRow="1" outline="0" fieldPosition="0"/>
    </format>
    <format dxfId="9055">
      <pivotArea dataOnly="0" labelOnly="1" grandRow="1" outline="0" offset="A256" fieldPosition="0"/>
    </format>
    <format dxfId="9054">
      <pivotArea grandRow="1" outline="0" collapsedLevelsAreSubtotals="1" fieldPosition="0"/>
    </format>
    <format dxfId="9053">
      <pivotArea dataOnly="0" labelOnly="1" grandRow="1" outline="0" fieldPosition="0"/>
    </format>
    <format dxfId="9052">
      <pivotArea dataOnly="0" labelOnly="1" grandRow="1" outline="0" offset="A256" fieldPosition="0"/>
    </format>
    <format dxfId="9051">
      <pivotArea grandRow="1" outline="0" collapsedLevelsAreSubtotals="1" fieldPosition="0"/>
    </format>
    <format dxfId="9050">
      <pivotArea dataOnly="0" labelOnly="1" grandRow="1" outline="0" fieldPosition="0"/>
    </format>
    <format dxfId="9049">
      <pivotArea dataOnly="0" labelOnly="1" grandRow="1" outline="0" offset="A256" fieldPosition="0"/>
    </format>
    <format dxfId="9048">
      <pivotArea grandRow="1" outline="0" collapsedLevelsAreSubtotals="1" fieldPosition="0"/>
    </format>
    <format dxfId="9047">
      <pivotArea dataOnly="0" labelOnly="1" grandRow="1" outline="0" fieldPosition="0"/>
    </format>
    <format dxfId="9046">
      <pivotArea dataOnly="0" labelOnly="1" grandRow="1" outline="0" offset="A256" fieldPosition="0"/>
    </format>
    <format dxfId="9045">
      <pivotArea grandRow="1" outline="0" collapsedLevelsAreSubtotals="1" fieldPosition="0"/>
    </format>
    <format dxfId="9044">
      <pivotArea dataOnly="0" labelOnly="1" grandRow="1" outline="0" fieldPosition="0"/>
    </format>
    <format dxfId="9043">
      <pivotArea dataOnly="0" labelOnly="1" grandRow="1" outline="0" offset="A256" fieldPosition="0"/>
    </format>
    <format dxfId="9042">
      <pivotArea grandRow="1" outline="0" collapsedLevelsAreSubtotals="1" fieldPosition="0"/>
    </format>
    <format dxfId="9041">
      <pivotArea dataOnly="0" labelOnly="1" grandRow="1" outline="0" fieldPosition="0"/>
    </format>
    <format dxfId="9040">
      <pivotArea dataOnly="0" labelOnly="1" grandRow="1" outline="0" offset="A256" fieldPosition="0"/>
    </format>
    <format dxfId="9039">
      <pivotArea grandRow="1" outline="0" collapsedLevelsAreSubtotals="1" fieldPosition="0"/>
    </format>
    <format dxfId="9038">
      <pivotArea dataOnly="0" labelOnly="1" grandRow="1" outline="0" fieldPosition="0"/>
    </format>
    <format dxfId="9037">
      <pivotArea dataOnly="0" labelOnly="1" grandRow="1" outline="0" offset="A256" fieldPosition="0"/>
    </format>
    <format dxfId="9036">
      <pivotArea grandRow="1" outline="0" collapsedLevelsAreSubtotals="1" fieldPosition="0"/>
    </format>
    <format dxfId="9035">
      <pivotArea dataOnly="0" labelOnly="1" grandRow="1" outline="0" fieldPosition="0"/>
    </format>
    <format dxfId="9034">
      <pivotArea dataOnly="0" labelOnly="1" grandRow="1" outline="0" offset="A256" fieldPosition="0"/>
    </format>
    <format dxfId="9033">
      <pivotArea grandRow="1" outline="0" collapsedLevelsAreSubtotals="1" fieldPosition="0"/>
    </format>
    <format dxfId="9032">
      <pivotArea dataOnly="0" labelOnly="1" grandRow="1" outline="0" fieldPosition="0"/>
    </format>
    <format dxfId="9031">
      <pivotArea dataOnly="0" labelOnly="1" grandRow="1" outline="0" offset="A256" fieldPosition="0"/>
    </format>
    <format dxfId="9030">
      <pivotArea grandRow="1" outline="0" collapsedLevelsAreSubtotals="1" fieldPosition="0"/>
    </format>
    <format dxfId="9029">
      <pivotArea dataOnly="0" labelOnly="1" grandRow="1" outline="0" fieldPosition="0"/>
    </format>
    <format dxfId="9028">
      <pivotArea dataOnly="0" labelOnly="1" grandRow="1" outline="0" offset="A256" fieldPosition="0"/>
    </format>
    <format dxfId="9027">
      <pivotArea grandRow="1" outline="0" collapsedLevelsAreSubtotals="1" fieldPosition="0"/>
    </format>
    <format dxfId="9026">
      <pivotArea dataOnly="0" labelOnly="1" grandRow="1" outline="0" fieldPosition="0"/>
    </format>
    <format dxfId="9025">
      <pivotArea dataOnly="0" labelOnly="1" grandRow="1" outline="0" offset="A256" fieldPosition="0"/>
    </format>
    <format dxfId="9024">
      <pivotArea grandRow="1" outline="0" collapsedLevelsAreSubtotals="1" fieldPosition="0"/>
    </format>
    <format dxfId="9023">
      <pivotArea dataOnly="0" labelOnly="1" grandRow="1" outline="0" fieldPosition="0"/>
    </format>
    <format dxfId="9022">
      <pivotArea dataOnly="0" labelOnly="1" grandRow="1" outline="0" offset="A256" fieldPosition="0"/>
    </format>
    <format dxfId="9021">
      <pivotArea grandRow="1" outline="0" collapsedLevelsAreSubtotals="1" fieldPosition="0"/>
    </format>
    <format dxfId="9020">
      <pivotArea dataOnly="0" labelOnly="1" grandRow="1" outline="0" fieldPosition="0"/>
    </format>
    <format dxfId="9019">
      <pivotArea dataOnly="0" labelOnly="1" grandRow="1" outline="0" offset="A256" fieldPosition="0"/>
    </format>
    <format dxfId="9018">
      <pivotArea grandRow="1" outline="0" collapsedLevelsAreSubtotals="1" fieldPosition="0"/>
    </format>
    <format dxfId="9017">
      <pivotArea dataOnly="0" labelOnly="1" grandRow="1" outline="0" fieldPosition="0"/>
    </format>
    <format dxfId="9016">
      <pivotArea dataOnly="0" labelOnly="1" grandRow="1" outline="0" offset="A256" fieldPosition="0"/>
    </format>
    <format dxfId="9015">
      <pivotArea grandRow="1" outline="0" collapsedLevelsAreSubtotals="1" fieldPosition="0"/>
    </format>
    <format dxfId="9014">
      <pivotArea dataOnly="0" labelOnly="1" grandRow="1" outline="0" fieldPosition="0"/>
    </format>
    <format dxfId="9013">
      <pivotArea dataOnly="0" labelOnly="1" grandRow="1" outline="0" offset="A256" fieldPosition="0"/>
    </format>
    <format dxfId="9012">
      <pivotArea grandRow="1" outline="0" collapsedLevelsAreSubtotals="1" fieldPosition="0"/>
    </format>
    <format dxfId="9011">
      <pivotArea dataOnly="0" labelOnly="1" grandRow="1" outline="0" fieldPosition="0"/>
    </format>
    <format dxfId="9010">
      <pivotArea dataOnly="0" labelOnly="1" grandRow="1" outline="0" offset="A256" fieldPosition="0"/>
    </format>
    <format dxfId="9009">
      <pivotArea grandRow="1" outline="0" collapsedLevelsAreSubtotals="1" fieldPosition="0"/>
    </format>
    <format dxfId="9008">
      <pivotArea dataOnly="0" labelOnly="1" grandRow="1" outline="0" fieldPosition="0"/>
    </format>
    <format dxfId="9007">
      <pivotArea dataOnly="0" labelOnly="1" grandRow="1" outline="0" offset="A256" fieldPosition="0"/>
    </format>
    <format dxfId="9006">
      <pivotArea grandRow="1" outline="0" collapsedLevelsAreSubtotals="1" fieldPosition="0"/>
    </format>
    <format dxfId="9005">
      <pivotArea dataOnly="0" labelOnly="1" grandRow="1" outline="0" fieldPosition="0"/>
    </format>
    <format dxfId="9004">
      <pivotArea dataOnly="0" labelOnly="1" grandRow="1" outline="0" offset="A256" fieldPosition="0"/>
    </format>
    <format dxfId="9003">
      <pivotArea grandRow="1" outline="0" collapsedLevelsAreSubtotals="1" fieldPosition="0"/>
    </format>
    <format dxfId="9002">
      <pivotArea dataOnly="0" labelOnly="1" grandRow="1" outline="0" fieldPosition="0"/>
    </format>
    <format dxfId="9001">
      <pivotArea dataOnly="0" labelOnly="1" grandRow="1" outline="0" offset="A256" fieldPosition="0"/>
    </format>
    <format dxfId="9000">
      <pivotArea grandRow="1" outline="0" collapsedLevelsAreSubtotals="1" fieldPosition="0"/>
    </format>
    <format dxfId="8999">
      <pivotArea dataOnly="0" labelOnly="1" grandRow="1" outline="0" fieldPosition="0"/>
    </format>
    <format dxfId="8998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3.xml><?xml version="1.0" encoding="utf-8"?>
<pivotTableDefinition xmlns="http://schemas.openxmlformats.org/spreadsheetml/2006/main" name="PivotTable1" cacheId="22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25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4">
        <item x="0"/>
        <item x="1"/>
        <item x="2"/>
        <item x="90"/>
        <item x="91"/>
        <item x="3"/>
        <item x="92"/>
        <item x="93"/>
        <item x="4"/>
        <item x="5"/>
        <item x="6"/>
        <item x="94"/>
        <item x="7"/>
        <item x="8"/>
        <item x="95"/>
        <item x="96"/>
        <item x="9"/>
        <item x="10"/>
        <item x="97"/>
        <item x="11"/>
        <item x="12"/>
        <item x="13"/>
        <item x="14"/>
        <item x="15"/>
        <item x="16"/>
        <item x="17"/>
        <item x="98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100"/>
        <item x="36"/>
        <item x="37"/>
        <item x="38"/>
        <item x="39"/>
        <item x="40"/>
        <item x="101"/>
        <item x="102"/>
        <item x="103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04"/>
        <item x="53"/>
        <item x="54"/>
        <item x="55"/>
        <item x="56"/>
        <item x="57"/>
        <item x="58"/>
        <item x="59"/>
        <item x="60"/>
        <item x="61"/>
        <item x="62"/>
        <item x="105"/>
        <item x="106"/>
        <item x="63"/>
        <item x="64"/>
        <item x="65"/>
        <item x="66"/>
        <item x="67"/>
        <item x="68"/>
        <item x="69"/>
        <item x="70"/>
        <item x="107"/>
        <item x="71"/>
        <item x="72"/>
        <item x="73"/>
        <item x="74"/>
        <item x="108"/>
        <item x="75"/>
        <item x="76"/>
        <item x="77"/>
        <item x="78"/>
        <item x="79"/>
        <item x="109"/>
        <item x="80"/>
        <item x="81"/>
        <item x="82"/>
        <item x="83"/>
        <item x="84"/>
        <item x="85"/>
        <item x="86"/>
        <item x="87"/>
        <item x="88"/>
        <item x="89"/>
        <item x="110"/>
        <item x="118"/>
        <item x="119"/>
        <item x="120"/>
        <item x="111"/>
        <item x="112"/>
        <item x="113"/>
        <item x="114"/>
        <item x="115"/>
        <item x="121"/>
        <item x="116"/>
        <item x="117"/>
        <item x="122"/>
        <item x="123"/>
        <item x="124"/>
        <item x="126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9"/>
        <item x="142"/>
        <item x="150"/>
        <item x="143"/>
        <item x="151"/>
        <item x="144"/>
        <item x="145"/>
        <item x="146"/>
        <item x="147"/>
        <item x="148"/>
        <item x="155"/>
        <item x="152"/>
        <item x="153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88"/>
        <item x="173"/>
        <item x="174"/>
        <item x="175"/>
        <item x="176"/>
        <item x="177"/>
        <item x="178"/>
        <item x="189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6"/>
        <item x="247"/>
        <item x="241"/>
        <item x="242"/>
        <item x="243"/>
        <item x="244"/>
        <item x="245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</items>
    </pivotField>
    <pivotField axis="axisPage" compact="0" outline="0" multipleItemSelectionAllowed="1" showAll="0" sortType="ascending">
      <items count="59"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x="33"/>
        <item x="34"/>
        <item x="35"/>
        <item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4">
        <item x="273"/>
        <item x="0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40"/>
        <item x="42"/>
        <item x="43"/>
        <item x="49"/>
        <item x="53"/>
        <item x="54"/>
        <item x="55"/>
        <item x="56"/>
        <item x="64"/>
        <item x="71"/>
        <item x="72"/>
        <item x="73"/>
        <item x="74"/>
        <item x="75"/>
        <item x="76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2"/>
        <item x="90"/>
        <item x="91"/>
        <item x="92"/>
        <item x="93"/>
        <item x="94"/>
        <item x="95"/>
        <item x="105"/>
        <item x="106"/>
        <item x="63"/>
        <item x="107"/>
        <item x="111"/>
        <item x="112"/>
        <item x="114"/>
        <item x="115"/>
        <item x="116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50"/>
        <item x="143"/>
        <item x="144"/>
        <item x="145"/>
        <item x="149"/>
        <item x="151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70"/>
        <item x="188"/>
        <item x="173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204"/>
        <item x="205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264"/>
        <item x="265"/>
        <item x="267"/>
        <item x="269"/>
        <item x="271"/>
        <item x="272"/>
        <item x="270"/>
        <item x="171"/>
        <item x="109"/>
        <item x="98"/>
        <item x="77"/>
        <item x="146"/>
        <item x="147"/>
        <item x="148"/>
        <item x="197"/>
        <item x="198"/>
        <item x="199"/>
        <item x="200"/>
        <item x="206"/>
        <item x="207"/>
        <item x="208"/>
        <item x="209"/>
        <item x="210"/>
        <item x="211"/>
        <item x="212"/>
        <item x="213"/>
        <item x="117"/>
        <item x="110"/>
        <item x="120"/>
        <item x="121"/>
        <item x="124"/>
        <item x="227"/>
        <item x="228"/>
        <item x="229"/>
        <item x="230"/>
        <item x="231"/>
        <item x="232"/>
        <item x="233"/>
        <item x="248"/>
        <item x="249"/>
        <item x="266"/>
        <item x="118"/>
        <item x="97"/>
        <item x="172"/>
        <item x="35"/>
        <item x="36"/>
        <item x="37"/>
        <item x="38"/>
        <item x="41"/>
        <item x="44"/>
        <item x="45"/>
        <item x="46"/>
        <item x="47"/>
        <item x="48"/>
        <item x="50"/>
        <item x="51"/>
        <item x="52"/>
        <item x="57"/>
        <item x="58"/>
        <item x="59"/>
        <item x="60"/>
        <item x="61"/>
        <item x="62"/>
        <item x="65"/>
        <item x="66"/>
        <item x="67"/>
        <item x="69"/>
        <item x="78"/>
        <item x="39"/>
        <item x="101"/>
        <item x="103"/>
        <item x="108"/>
        <item x="113"/>
        <item x="122"/>
        <item x="140"/>
        <item x="152"/>
        <item x="153"/>
        <item x="154"/>
        <item x="155"/>
        <item x="201"/>
        <item x="202"/>
        <item x="203"/>
        <item x="238"/>
        <item x="246"/>
        <item x="247"/>
        <item x="257"/>
        <item x="166"/>
        <item x="169"/>
        <item x="174"/>
        <item x="96"/>
        <item x="119"/>
        <item x="70"/>
        <item x="68"/>
        <item x="104"/>
        <item x="100"/>
        <item x="102"/>
        <item x="189"/>
        <item x="268"/>
      </items>
    </pivotField>
    <pivotField axis="axisRow" compact="0" outline="0" showAll="0">
      <items count="90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50"/>
        <item x="51"/>
        <item x="60"/>
        <item x="61"/>
        <item x="63"/>
        <item x="64"/>
        <item x="66"/>
        <item x="67"/>
        <item x="68"/>
        <item x="69"/>
        <item x="71"/>
        <item x="72"/>
        <item x="73"/>
        <item x="79"/>
        <item x="80"/>
        <item x="82"/>
        <item x="84"/>
        <item x="86"/>
        <item x="87"/>
        <item x="88"/>
        <item x="27"/>
        <item x="28"/>
        <item x="78"/>
        <item x="36"/>
        <item x="24"/>
        <item x="62"/>
        <item x="85"/>
        <item x="17"/>
        <item x="25"/>
        <item x="65"/>
        <item x="76"/>
        <item x="77"/>
        <item x="81"/>
        <item x="43"/>
        <item x="44"/>
        <item x="45"/>
        <item x="46"/>
        <item x="52"/>
        <item x="53"/>
        <item x="54"/>
        <item x="55"/>
        <item x="56"/>
        <item x="57"/>
        <item x="58"/>
        <item x="59"/>
        <item x="20"/>
        <item x="39"/>
        <item x="47"/>
        <item x="48"/>
        <item x="49"/>
        <item x="70"/>
        <item x="74"/>
        <item x="75"/>
        <item x="83"/>
        <item t="default"/>
      </items>
    </pivotField>
  </pivotFields>
  <rowFields count="3">
    <field x="18"/>
    <field x="2"/>
    <field x="17"/>
  </rowFields>
  <rowItems count="15">
    <i>
      <x v="30"/>
      <x v="141"/>
      <x v="94"/>
    </i>
    <i t="default">
      <x v="30"/>
    </i>
    <i>
      <x v="38"/>
      <x v="215"/>
      <x v="140"/>
    </i>
    <i r="1">
      <x v="216"/>
      <x v="141"/>
    </i>
    <i r="1">
      <x v="217"/>
      <x v="142"/>
    </i>
    <i r="1">
      <x v="218"/>
      <x v="143"/>
    </i>
    <i t="default">
      <x v="38"/>
    </i>
    <i>
      <x v="39"/>
      <x v="221"/>
      <x v="146"/>
    </i>
    <i r="1">
      <x v="222"/>
      <x v="147"/>
    </i>
    <i r="1">
      <x v="223"/>
      <x v="148"/>
    </i>
    <i r="1">
      <x v="224"/>
      <x v="149"/>
    </i>
    <i t="default">
      <x v="39"/>
    </i>
    <i>
      <x v="60"/>
      <x v="220"/>
      <x v="145"/>
    </i>
    <i t="default">
      <x v="60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-1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02">
    <format dxfId="8982">
      <pivotArea field="2" type="button" dataOnly="0" labelOnly="1" outline="0" axis="axisRow" fieldPosition="1"/>
    </format>
    <format dxfId="8981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8980">
      <pivotArea field="2" type="button" dataOnly="0" labelOnly="1" outline="0" axis="axisRow" fieldPosition="1"/>
    </format>
    <format dxfId="8979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897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8977">
      <pivotArea type="topRight" dataOnly="0" labelOnly="1" outline="0" fieldPosition="0"/>
    </format>
    <format dxfId="897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975">
      <pivotArea dataOnly="0" labelOnly="1" fieldPosition="0">
        <references count="1">
          <reference field="2" count="2">
            <x v="98"/>
            <x v="100"/>
          </reference>
        </references>
      </pivotArea>
    </format>
    <format dxfId="8974">
      <pivotArea dataOnly="0" labelOnly="1" fieldPosition="0">
        <references count="1">
          <reference field="2" count="1">
            <x v="100"/>
          </reference>
        </references>
      </pivotArea>
    </format>
    <format dxfId="8973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8972">
      <pivotArea dataOnly="0" labelOnly="1" fieldPosition="0">
        <references count="1">
          <reference field="2" count="1">
            <x v="39"/>
          </reference>
        </references>
      </pivotArea>
    </format>
    <format dxfId="8971">
      <pivotArea dataOnly="0" labelOnly="1" fieldPosition="0">
        <references count="1">
          <reference field="2" count="1">
            <x v="39"/>
          </reference>
        </references>
      </pivotArea>
    </format>
    <format dxfId="8970">
      <pivotArea dataOnly="0" labelOnly="1" fieldPosition="0">
        <references count="1">
          <reference field="2" count="1">
            <x v="38"/>
          </reference>
        </references>
      </pivotArea>
    </format>
    <format dxfId="8969">
      <pivotArea dataOnly="0" labelOnly="1" fieldPosition="0">
        <references count="1">
          <reference field="2" count="1">
            <x v="38"/>
          </reference>
        </references>
      </pivotArea>
    </format>
    <format dxfId="8968">
      <pivotArea grandRow="1" outline="0" collapsedLevelsAreSubtotals="1" fieldPosition="0"/>
    </format>
    <format dxfId="8967">
      <pivotArea outline="0" collapsedLevelsAreSubtotals="1" fieldPosition="0"/>
    </format>
    <format dxfId="8966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1"/>
            <x v="56"/>
            <x v="57"/>
            <x v="71"/>
            <x v="78"/>
            <x v="79"/>
            <x v="80"/>
            <x v="81"/>
            <x v="88"/>
            <x v="92"/>
            <x v="94"/>
            <x v="95"/>
            <x v="98"/>
            <x v="100"/>
            <x v="102"/>
          </reference>
        </references>
      </pivotArea>
    </format>
    <format dxfId="8965">
      <pivotArea dataOnly="0" labelOnly="1" fieldPosition="0">
        <references count="1">
          <reference field="2" count="4">
            <x v="103"/>
            <x v="104"/>
            <x v="105"/>
            <x v="107"/>
          </reference>
        </references>
      </pivotArea>
    </format>
    <format dxfId="8964">
      <pivotArea dataOnly="0" labelOnly="1" grandRow="1" outline="0" fieldPosition="0"/>
    </format>
    <format dxfId="8963">
      <pivotArea grandRow="1" outline="0" collapsedLevelsAreSubtotals="1" fieldPosition="0"/>
    </format>
    <format dxfId="8962">
      <pivotArea dataOnly="0" labelOnly="1" grandRow="1" outline="0" fieldPosition="0"/>
    </format>
    <format dxfId="8961">
      <pivotArea dataOnly="0" outline="0" fieldPosition="0">
        <references count="1">
          <reference field="18" count="0" defaultSubtotal="1"/>
        </references>
      </pivotArea>
    </format>
    <format dxfId="8960">
      <pivotArea dataOnly="0" outline="0" fieldPosition="0">
        <references count="1">
          <reference field="18" count="0" defaultSubtotal="1"/>
        </references>
      </pivotArea>
    </format>
    <format dxfId="8959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8958">
      <pivotArea dataOnly="0" outline="0" fieldPosition="0">
        <references count="1">
          <reference field="18" count="0" defaultSubtotal="1"/>
        </references>
      </pivotArea>
    </format>
    <format dxfId="8957">
      <pivotArea dataOnly="0" labelOnly="1" outline="0" fieldPosition="0">
        <references count="1">
          <reference field="18" count="0"/>
        </references>
      </pivotArea>
    </format>
    <format dxfId="8956">
      <pivotArea field="3" type="button" dataOnly="0" labelOnly="1" outline="0" axis="axisPage" fieldPosition="0"/>
    </format>
    <format dxfId="8955">
      <pivotArea field="0" type="button" dataOnly="0" labelOnly="1" outline="0" axis="axisPage" fieldPosition="1"/>
    </format>
    <format dxfId="8954">
      <pivotArea type="origin" dataOnly="0" labelOnly="1" outline="0" fieldPosition="0"/>
    </format>
    <format dxfId="8953">
      <pivotArea field="18" type="button" dataOnly="0" labelOnly="1" outline="0" axis="axisRow" fieldPosition="0"/>
    </format>
    <format dxfId="8952">
      <pivotArea dataOnly="0" labelOnly="1" outline="0" fieldPosition="0">
        <references count="1">
          <reference field="18" count="1">
            <x v="0"/>
          </reference>
        </references>
      </pivotArea>
    </format>
    <format dxfId="8951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8950">
      <pivotArea dataOnly="0" labelOnly="1" outline="0" fieldPosition="0">
        <references count="1">
          <reference field="18" count="1">
            <x v="2"/>
          </reference>
        </references>
      </pivotArea>
    </format>
    <format dxfId="8949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8948">
      <pivotArea dataOnly="0" labelOnly="1" outline="0" fieldPosition="0">
        <references count="1">
          <reference field="18" count="1">
            <x v="3"/>
          </reference>
        </references>
      </pivotArea>
    </format>
    <format dxfId="8947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8946">
      <pivotArea dataOnly="0" labelOnly="1" outline="0" fieldPosition="0">
        <references count="1">
          <reference field="18" count="1">
            <x v="4"/>
          </reference>
        </references>
      </pivotArea>
    </format>
    <format dxfId="8945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8944">
      <pivotArea dataOnly="0" labelOnly="1" outline="0" fieldPosition="0">
        <references count="1">
          <reference field="18" count="1">
            <x v="5"/>
          </reference>
        </references>
      </pivotArea>
    </format>
    <format dxfId="8943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8942">
      <pivotArea dataOnly="0" labelOnly="1" outline="0" fieldPosition="0">
        <references count="1">
          <reference field="18" count="1">
            <x v="6"/>
          </reference>
        </references>
      </pivotArea>
    </format>
    <format dxfId="8941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8940">
      <pivotArea dataOnly="0" labelOnly="1" outline="0" fieldPosition="0">
        <references count="1">
          <reference field="18" count="1">
            <x v="7"/>
          </reference>
        </references>
      </pivotArea>
    </format>
    <format dxfId="8939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8938">
      <pivotArea dataOnly="0" labelOnly="1" outline="0" fieldPosition="0">
        <references count="1">
          <reference field="18" count="1">
            <x v="8"/>
          </reference>
        </references>
      </pivotArea>
    </format>
    <format dxfId="8937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8936">
      <pivotArea dataOnly="0" labelOnly="1" outline="0" fieldPosition="0">
        <references count="1">
          <reference field="18" count="1">
            <x v="9"/>
          </reference>
        </references>
      </pivotArea>
    </format>
    <format dxfId="8935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8934">
      <pivotArea dataOnly="0" labelOnly="1" outline="0" fieldPosition="0">
        <references count="1">
          <reference field="18" count="1">
            <x v="10"/>
          </reference>
        </references>
      </pivotArea>
    </format>
    <format dxfId="8933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8932">
      <pivotArea dataOnly="0" labelOnly="1" outline="0" fieldPosition="0">
        <references count="1">
          <reference field="18" count="1">
            <x v="11"/>
          </reference>
        </references>
      </pivotArea>
    </format>
    <format dxfId="8931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8930">
      <pivotArea dataOnly="0" labelOnly="1" outline="0" fieldPosition="0">
        <references count="1">
          <reference field="18" count="1">
            <x v="12"/>
          </reference>
        </references>
      </pivotArea>
    </format>
    <format dxfId="8929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8928">
      <pivotArea dataOnly="0" labelOnly="1" outline="0" fieldPosition="0">
        <references count="1">
          <reference field="18" count="1">
            <x v="13"/>
          </reference>
        </references>
      </pivotArea>
    </format>
    <format dxfId="8927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8926">
      <pivotArea dataOnly="0" labelOnly="1" outline="0" fieldPosition="0">
        <references count="1">
          <reference field="18" count="1">
            <x v="14"/>
          </reference>
        </references>
      </pivotArea>
    </format>
    <format dxfId="8925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8924">
      <pivotArea dataOnly="0" labelOnly="1" outline="0" fieldPosition="0">
        <references count="1">
          <reference field="18" count="1">
            <x v="15"/>
          </reference>
        </references>
      </pivotArea>
    </format>
    <format dxfId="8923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8922">
      <pivotArea dataOnly="0" labelOnly="1" outline="0" fieldPosition="0">
        <references count="1">
          <reference field="18" count="1">
            <x v="16"/>
          </reference>
        </references>
      </pivotArea>
    </format>
    <format dxfId="8921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8920">
      <pivotArea field="3" type="button" dataOnly="0" labelOnly="1" outline="0" axis="axisPage" fieldPosition="0"/>
    </format>
    <format dxfId="8919">
      <pivotArea field="0" type="button" dataOnly="0" labelOnly="1" outline="0" axis="axisPage" fieldPosition="1"/>
    </format>
    <format dxfId="8918">
      <pivotArea type="origin" dataOnly="0" labelOnly="1" outline="0" fieldPosition="0"/>
    </format>
    <format dxfId="8917">
      <pivotArea field="18" type="button" dataOnly="0" labelOnly="1" outline="0" axis="axisRow" fieldPosition="0"/>
    </format>
    <format dxfId="8916">
      <pivotArea dataOnly="0" labelOnly="1" outline="0" fieldPosition="0">
        <references count="1">
          <reference field="18" count="1">
            <x v="0"/>
          </reference>
        </references>
      </pivotArea>
    </format>
    <format dxfId="8915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8914">
      <pivotArea dataOnly="0" labelOnly="1" outline="0" fieldPosition="0">
        <references count="1">
          <reference field="18" count="1">
            <x v="2"/>
          </reference>
        </references>
      </pivotArea>
    </format>
    <format dxfId="8913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8912">
      <pivotArea dataOnly="0" labelOnly="1" outline="0" fieldPosition="0">
        <references count="1">
          <reference field="18" count="1">
            <x v="3"/>
          </reference>
        </references>
      </pivotArea>
    </format>
    <format dxfId="8911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8910">
      <pivotArea dataOnly="0" labelOnly="1" outline="0" fieldPosition="0">
        <references count="1">
          <reference field="18" count="1">
            <x v="4"/>
          </reference>
        </references>
      </pivotArea>
    </format>
    <format dxfId="8909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8908">
      <pivotArea dataOnly="0" labelOnly="1" outline="0" fieldPosition="0">
        <references count="1">
          <reference field="18" count="1">
            <x v="5"/>
          </reference>
        </references>
      </pivotArea>
    </format>
    <format dxfId="8907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8906">
      <pivotArea dataOnly="0" labelOnly="1" outline="0" fieldPosition="0">
        <references count="1">
          <reference field="18" count="1">
            <x v="6"/>
          </reference>
        </references>
      </pivotArea>
    </format>
    <format dxfId="8905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8904">
      <pivotArea dataOnly="0" labelOnly="1" outline="0" fieldPosition="0">
        <references count="1">
          <reference field="18" count="1">
            <x v="7"/>
          </reference>
        </references>
      </pivotArea>
    </format>
    <format dxfId="8903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8902">
      <pivotArea dataOnly="0" labelOnly="1" outline="0" fieldPosition="0">
        <references count="1">
          <reference field="18" count="1">
            <x v="8"/>
          </reference>
        </references>
      </pivotArea>
    </format>
    <format dxfId="8901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8900">
      <pivotArea dataOnly="0" labelOnly="1" outline="0" fieldPosition="0">
        <references count="1">
          <reference field="18" count="1">
            <x v="9"/>
          </reference>
        </references>
      </pivotArea>
    </format>
    <format dxfId="8899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8898">
      <pivotArea dataOnly="0" labelOnly="1" outline="0" fieldPosition="0">
        <references count="1">
          <reference field="18" count="1">
            <x v="10"/>
          </reference>
        </references>
      </pivotArea>
    </format>
    <format dxfId="8897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8896">
      <pivotArea dataOnly="0" labelOnly="1" outline="0" fieldPosition="0">
        <references count="1">
          <reference field="18" count="1">
            <x v="11"/>
          </reference>
        </references>
      </pivotArea>
    </format>
    <format dxfId="8895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8894">
      <pivotArea dataOnly="0" labelOnly="1" outline="0" fieldPosition="0">
        <references count="1">
          <reference field="18" count="1">
            <x v="12"/>
          </reference>
        </references>
      </pivotArea>
    </format>
    <format dxfId="8893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8892">
      <pivotArea dataOnly="0" labelOnly="1" outline="0" fieldPosition="0">
        <references count="1">
          <reference field="18" count="1">
            <x v="13"/>
          </reference>
        </references>
      </pivotArea>
    </format>
    <format dxfId="8891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8890">
      <pivotArea dataOnly="0" labelOnly="1" outline="0" fieldPosition="0">
        <references count="1">
          <reference field="18" count="1">
            <x v="14"/>
          </reference>
        </references>
      </pivotArea>
    </format>
    <format dxfId="8889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8888">
      <pivotArea dataOnly="0" labelOnly="1" outline="0" fieldPosition="0">
        <references count="1">
          <reference field="18" count="1">
            <x v="15"/>
          </reference>
        </references>
      </pivotArea>
    </format>
    <format dxfId="8887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8886">
      <pivotArea dataOnly="0" labelOnly="1" outline="0" fieldPosition="0">
        <references count="1">
          <reference field="18" count="1">
            <x v="16"/>
          </reference>
        </references>
      </pivotArea>
    </format>
    <format dxfId="8885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8884">
      <pivotArea dataOnly="0" labelOnly="1" grandRow="1" outline="0" fieldPosition="0"/>
    </format>
    <format dxfId="8883">
      <pivotArea outline="0" collapsedLevelsAreSubtotals="1" fieldPosition="0"/>
    </format>
    <format dxfId="8882">
      <pivotArea dataOnly="0" labelOnly="1" outline="0" fieldPosition="0">
        <references count="1">
          <reference field="3" count="0"/>
        </references>
      </pivotArea>
    </format>
    <format dxfId="8881">
      <pivotArea dataOnly="0" labelOnly="1" outline="0" fieldPosition="0">
        <references count="1">
          <reference field="0" count="0"/>
        </references>
      </pivotArea>
    </format>
    <format dxfId="8880">
      <pivotArea field="2" type="button" dataOnly="0" labelOnly="1" outline="0" axis="axisRow" fieldPosition="1"/>
    </format>
    <format dxfId="8879">
      <pivotArea field="17" type="button" dataOnly="0" labelOnly="1" outline="0" axis="axisRow" fieldPosition="2"/>
    </format>
    <format dxfId="8878">
      <pivotArea field="-2" type="button" dataOnly="0" labelOnly="1" outline="0" axis="axisCol" fieldPosition="0"/>
    </format>
    <format dxfId="8877">
      <pivotArea type="topRight" dataOnly="0" labelOnly="1" outline="0" fieldPosition="0"/>
    </format>
    <format dxfId="8876">
      <pivotArea field="3" type="button" dataOnly="0" labelOnly="1" outline="0" axis="axisPage" fieldPosition="0"/>
    </format>
    <format dxfId="8875">
      <pivotArea field="0" type="button" dataOnly="0" labelOnly="1" outline="0" axis="axisPage" fieldPosition="1"/>
    </format>
    <format dxfId="8874">
      <pivotArea type="origin" dataOnly="0" labelOnly="1" outline="0" fieldPosition="0"/>
    </format>
    <format dxfId="8873">
      <pivotArea field="18" type="button" dataOnly="0" labelOnly="1" outline="0" axis="axisRow" fieldPosition="0"/>
    </format>
    <format dxfId="8872">
      <pivotArea dataOnly="0" labelOnly="1" outline="0" fieldPosition="0">
        <references count="1">
          <reference field="18" count="1">
            <x v="0"/>
          </reference>
        </references>
      </pivotArea>
    </format>
    <format dxfId="8871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8870">
      <pivotArea dataOnly="0" labelOnly="1" outline="0" fieldPosition="0">
        <references count="1">
          <reference field="18" count="1">
            <x v="2"/>
          </reference>
        </references>
      </pivotArea>
    </format>
    <format dxfId="8869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8868">
      <pivotArea dataOnly="0" labelOnly="1" outline="0" fieldPosition="0">
        <references count="1">
          <reference field="18" count="1">
            <x v="3"/>
          </reference>
        </references>
      </pivotArea>
    </format>
    <format dxfId="8867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8866">
      <pivotArea dataOnly="0" labelOnly="1" outline="0" fieldPosition="0">
        <references count="1">
          <reference field="18" count="1">
            <x v="4"/>
          </reference>
        </references>
      </pivotArea>
    </format>
    <format dxfId="8865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8864">
      <pivotArea dataOnly="0" labelOnly="1" outline="0" fieldPosition="0">
        <references count="1">
          <reference field="18" count="1">
            <x v="5"/>
          </reference>
        </references>
      </pivotArea>
    </format>
    <format dxfId="8863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8862">
      <pivotArea dataOnly="0" labelOnly="1" outline="0" fieldPosition="0">
        <references count="1">
          <reference field="18" count="1">
            <x v="6"/>
          </reference>
        </references>
      </pivotArea>
    </format>
    <format dxfId="8861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8860">
      <pivotArea dataOnly="0" labelOnly="1" outline="0" fieldPosition="0">
        <references count="1">
          <reference field="18" count="1">
            <x v="7"/>
          </reference>
        </references>
      </pivotArea>
    </format>
    <format dxfId="8859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8858">
      <pivotArea dataOnly="0" labelOnly="1" outline="0" fieldPosition="0">
        <references count="1">
          <reference field="18" count="1">
            <x v="8"/>
          </reference>
        </references>
      </pivotArea>
    </format>
    <format dxfId="8857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8856">
      <pivotArea dataOnly="0" labelOnly="1" outline="0" fieldPosition="0">
        <references count="1">
          <reference field="18" count="1">
            <x v="9"/>
          </reference>
        </references>
      </pivotArea>
    </format>
    <format dxfId="8855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8854">
      <pivotArea dataOnly="0" labelOnly="1" outline="0" fieldPosition="0">
        <references count="1">
          <reference field="18" count="1">
            <x v="10"/>
          </reference>
        </references>
      </pivotArea>
    </format>
    <format dxfId="8853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8852">
      <pivotArea dataOnly="0" labelOnly="1" outline="0" fieldPosition="0">
        <references count="1">
          <reference field="18" count="1">
            <x v="11"/>
          </reference>
        </references>
      </pivotArea>
    </format>
    <format dxfId="8851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8850">
      <pivotArea dataOnly="0" labelOnly="1" outline="0" fieldPosition="0">
        <references count="1">
          <reference field="18" count="1">
            <x v="12"/>
          </reference>
        </references>
      </pivotArea>
    </format>
    <format dxfId="8849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8848">
      <pivotArea dataOnly="0" labelOnly="1" outline="0" fieldPosition="0">
        <references count="1">
          <reference field="18" count="1">
            <x v="13"/>
          </reference>
        </references>
      </pivotArea>
    </format>
    <format dxfId="8847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8846">
      <pivotArea dataOnly="0" labelOnly="1" outline="0" fieldPosition="0">
        <references count="1">
          <reference field="18" count="1">
            <x v="14"/>
          </reference>
        </references>
      </pivotArea>
    </format>
    <format dxfId="8845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8844">
      <pivotArea dataOnly="0" labelOnly="1" outline="0" fieldPosition="0">
        <references count="1">
          <reference field="18" count="1">
            <x v="15"/>
          </reference>
        </references>
      </pivotArea>
    </format>
    <format dxfId="8843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8842">
      <pivotArea dataOnly="0" labelOnly="1" outline="0" fieldPosition="0">
        <references count="1">
          <reference field="18" count="1">
            <x v="16"/>
          </reference>
        </references>
      </pivotArea>
    </format>
    <format dxfId="8841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8840">
      <pivotArea grandRow="1" outline="0" collapsedLevelsAreSubtotals="1" fieldPosition="0"/>
    </format>
    <format dxfId="8839">
      <pivotArea dataOnly="0" labelOnly="1" grandRow="1" outline="0" fieldPosition="0"/>
    </format>
    <format dxfId="8838">
      <pivotArea field="3" type="button" dataOnly="0" labelOnly="1" outline="0" axis="axisPage" fieldPosition="0"/>
    </format>
    <format dxfId="8837">
      <pivotArea field="0" type="button" dataOnly="0" labelOnly="1" outline="0" axis="axisPage" fieldPosition="1"/>
    </format>
    <format dxfId="8836">
      <pivotArea type="origin" dataOnly="0" labelOnly="1" outline="0" fieldPosition="0"/>
    </format>
    <format dxfId="8835">
      <pivotArea field="18" type="button" dataOnly="0" labelOnly="1" outline="0" axis="axisRow" fieldPosition="0"/>
    </format>
    <format dxfId="8834">
      <pivotArea dataOnly="0" labelOnly="1" outline="0" fieldPosition="0">
        <references count="1">
          <reference field="18" count="1">
            <x v="30"/>
          </reference>
        </references>
      </pivotArea>
    </format>
    <format dxfId="8833">
      <pivotArea dataOnly="0" labelOnly="1" outline="0" fieldPosition="0">
        <references count="1">
          <reference field="18" count="1" defaultSubtotal="1">
            <x v="30"/>
          </reference>
        </references>
      </pivotArea>
    </format>
    <format dxfId="8832">
      <pivotArea dataOnly="0" labelOnly="1" outline="0" fieldPosition="0">
        <references count="1">
          <reference field="18" count="1">
            <x v="38"/>
          </reference>
        </references>
      </pivotArea>
    </format>
    <format dxfId="8831">
      <pivotArea dataOnly="0" labelOnly="1" outline="0" fieldPosition="0">
        <references count="1">
          <reference field="18" count="1" defaultSubtotal="1">
            <x v="38"/>
          </reference>
        </references>
      </pivotArea>
    </format>
    <format dxfId="8830">
      <pivotArea dataOnly="0" labelOnly="1" outline="0" fieldPosition="0">
        <references count="1">
          <reference field="18" count="1">
            <x v="39"/>
          </reference>
        </references>
      </pivotArea>
    </format>
    <format dxfId="8829">
      <pivotArea dataOnly="0" labelOnly="1" outline="0" fieldPosition="0">
        <references count="1">
          <reference field="18" count="1" defaultSubtotal="1">
            <x v="39"/>
          </reference>
        </references>
      </pivotArea>
    </format>
    <format dxfId="8828">
      <pivotArea dataOnly="0" labelOnly="1" grandRow="1" outline="0" fieldPosition="0"/>
    </format>
    <format dxfId="8827">
      <pivotArea field="3" type="button" dataOnly="0" labelOnly="1" outline="0" axis="axisPage" fieldPosition="0"/>
    </format>
    <format dxfId="8826">
      <pivotArea field="0" type="button" dataOnly="0" labelOnly="1" outline="0" axis="axisPage" fieldPosition="1"/>
    </format>
    <format dxfId="8825">
      <pivotArea type="origin" dataOnly="0" labelOnly="1" outline="0" fieldPosition="0"/>
    </format>
    <format dxfId="8824">
      <pivotArea field="18" type="button" dataOnly="0" labelOnly="1" outline="0" axis="axisRow" fieldPosition="0"/>
    </format>
    <format dxfId="8823">
      <pivotArea dataOnly="0" labelOnly="1" outline="0" fieldPosition="0">
        <references count="1">
          <reference field="18" count="1">
            <x v="30"/>
          </reference>
        </references>
      </pivotArea>
    </format>
    <format dxfId="8822">
      <pivotArea dataOnly="0" labelOnly="1" outline="0" fieldPosition="0">
        <references count="1">
          <reference field="18" count="1" defaultSubtotal="1">
            <x v="30"/>
          </reference>
        </references>
      </pivotArea>
    </format>
    <format dxfId="8821">
      <pivotArea dataOnly="0" labelOnly="1" outline="0" fieldPosition="0">
        <references count="1">
          <reference field="18" count="1">
            <x v="38"/>
          </reference>
        </references>
      </pivotArea>
    </format>
    <format dxfId="8820">
      <pivotArea dataOnly="0" labelOnly="1" outline="0" fieldPosition="0">
        <references count="1">
          <reference field="18" count="1" defaultSubtotal="1">
            <x v="38"/>
          </reference>
        </references>
      </pivotArea>
    </format>
    <format dxfId="8819">
      <pivotArea dataOnly="0" labelOnly="1" outline="0" fieldPosition="0">
        <references count="1">
          <reference field="18" count="1">
            <x v="39"/>
          </reference>
        </references>
      </pivotArea>
    </format>
    <format dxfId="8818">
      <pivotArea dataOnly="0" labelOnly="1" outline="0" fieldPosition="0">
        <references count="1">
          <reference field="18" count="1" defaultSubtotal="1">
            <x v="39"/>
          </reference>
        </references>
      </pivotArea>
    </format>
    <format dxfId="8817">
      <pivotArea dataOnly="0" labelOnly="1" grandRow="1" outline="0" fieldPosition="0"/>
    </format>
    <format dxfId="8816">
      <pivotArea type="all" dataOnly="0" outline="0" fieldPosition="0"/>
    </format>
    <format dxfId="8815">
      <pivotArea dataOnly="0" labelOnly="1" grandRow="1" outline="0" fieldPosition="0"/>
    </format>
    <format dxfId="8814">
      <pivotArea dataOnly="0" labelOnly="1" grandRow="1" outline="0" fieldPosition="0"/>
    </format>
    <format dxfId="8813">
      <pivotArea dataOnly="0" labelOnly="1" grandRow="1" outline="0" fieldPosition="0"/>
    </format>
    <format dxfId="8812">
      <pivotArea dataOnly="0" labelOnly="1" grandRow="1" outline="0" fieldPosition="0"/>
    </format>
    <format dxfId="8811">
      <pivotArea dataOnly="0" labelOnly="1" grandRow="1" outline="0" fieldPosition="0"/>
    </format>
    <format dxfId="8810">
      <pivotArea dataOnly="0" labelOnly="1" grandRow="1" outline="0" fieldPosition="0"/>
    </format>
    <format dxfId="8809">
      <pivotArea dataOnly="0" labelOnly="1" grandRow="1" outline="0" fieldPosition="0"/>
    </format>
    <format dxfId="8808">
      <pivotArea dataOnly="0" labelOnly="1" grandRow="1" outline="0" fieldPosition="0"/>
    </format>
    <format dxfId="8807">
      <pivotArea dataOnly="0" labelOnly="1" grandRow="1" outline="0" fieldPosition="0"/>
    </format>
    <format dxfId="8806">
      <pivotArea dataOnly="0" labelOnly="1" grandRow="1" outline="0" fieldPosition="0"/>
    </format>
    <format dxfId="8805">
      <pivotArea dataOnly="0" labelOnly="1" grandRow="1" outline="0" offset="A256" fieldPosition="0"/>
    </format>
    <format dxfId="8804">
      <pivotArea grandRow="1" outline="0" collapsedLevelsAreSubtotals="1" fieldPosition="0"/>
    </format>
    <format dxfId="8803">
      <pivotArea dataOnly="0" labelOnly="1" grandRow="1" outline="0" fieldPosition="0"/>
    </format>
    <format dxfId="8802">
      <pivotArea dataOnly="0" labelOnly="1" grandRow="1" outline="0" offset="A256" fieldPosition="0"/>
    </format>
    <format dxfId="8801">
      <pivotArea grandRow="1" outline="0" collapsedLevelsAreSubtotals="1" fieldPosition="0"/>
    </format>
    <format dxfId="8800">
      <pivotArea dataOnly="0" labelOnly="1" grandRow="1" outline="0" fieldPosition="0"/>
    </format>
    <format dxfId="8799">
      <pivotArea dataOnly="0" labelOnly="1" grandRow="1" outline="0" offset="A256" fieldPosition="0"/>
    </format>
    <format dxfId="8798">
      <pivotArea grandRow="1" outline="0" collapsedLevelsAreSubtotals="1" fieldPosition="0"/>
    </format>
    <format dxfId="8797">
      <pivotArea dataOnly="0" labelOnly="1" grandRow="1" outline="0" fieldPosition="0"/>
    </format>
    <format dxfId="8796">
      <pivotArea dataOnly="0" labelOnly="1" grandRow="1" outline="0" offset="A256" fieldPosition="0"/>
    </format>
    <format dxfId="8795">
      <pivotArea grandRow="1" outline="0" collapsedLevelsAreSubtotals="1" fieldPosition="0"/>
    </format>
    <format dxfId="8794">
      <pivotArea dataOnly="0" labelOnly="1" grandRow="1" outline="0" fieldPosition="0"/>
    </format>
    <format dxfId="8793">
      <pivotArea dataOnly="0" labelOnly="1" grandRow="1" outline="0" offset="A256" fieldPosition="0"/>
    </format>
    <format dxfId="8792">
      <pivotArea grandRow="1" outline="0" collapsedLevelsAreSubtotals="1" fieldPosition="0"/>
    </format>
    <format dxfId="8791">
      <pivotArea dataOnly="0" labelOnly="1" grandRow="1" outline="0" fieldPosition="0"/>
    </format>
    <format dxfId="8790">
      <pivotArea dataOnly="0" labelOnly="1" grandRow="1" outline="0" offset="A256" fieldPosition="0"/>
    </format>
    <format dxfId="8789">
      <pivotArea grandRow="1" outline="0" collapsedLevelsAreSubtotals="1" fieldPosition="0"/>
    </format>
    <format dxfId="8788">
      <pivotArea dataOnly="0" labelOnly="1" grandRow="1" outline="0" fieldPosition="0"/>
    </format>
    <format dxfId="8787">
      <pivotArea dataOnly="0" labelOnly="1" grandRow="1" outline="0" offset="A256" fieldPosition="0"/>
    </format>
    <format dxfId="8786">
      <pivotArea grandRow="1" outline="0" collapsedLevelsAreSubtotals="1" fieldPosition="0"/>
    </format>
    <format dxfId="8785">
      <pivotArea dataOnly="0" labelOnly="1" grandRow="1" outline="0" fieldPosition="0"/>
    </format>
    <format dxfId="8784">
      <pivotArea dataOnly="0" labelOnly="1" grandRow="1" outline="0" offset="A256" fieldPosition="0"/>
    </format>
    <format dxfId="8783">
      <pivotArea grandRow="1" outline="0" collapsedLevelsAreSubtotals="1" fieldPosition="0"/>
    </format>
    <format dxfId="8782">
      <pivotArea dataOnly="0" labelOnly="1" grandRow="1" outline="0" fieldPosition="0"/>
    </format>
    <format dxfId="8781">
      <pivotArea dataOnly="0" labelOnly="1" grandRow="1" outline="0" offset="A256" fieldPosition="0"/>
    </format>
    <format dxfId="8780">
      <pivotArea grandRow="1" outline="0" collapsedLevelsAreSubtotals="1" fieldPosition="0"/>
    </format>
    <format dxfId="8779">
      <pivotArea dataOnly="0" labelOnly="1" grandRow="1" outline="0" fieldPosition="0"/>
    </format>
    <format dxfId="8778">
      <pivotArea dataOnly="0" labelOnly="1" grandRow="1" outline="0" offset="A256" fieldPosition="0"/>
    </format>
    <format dxfId="8777">
      <pivotArea grandRow="1" outline="0" collapsedLevelsAreSubtotals="1" fieldPosition="0"/>
    </format>
    <format dxfId="8776">
      <pivotArea dataOnly="0" labelOnly="1" grandRow="1" outline="0" fieldPosition="0"/>
    </format>
    <format dxfId="8775">
      <pivotArea dataOnly="0" labelOnly="1" grandRow="1" outline="0" offset="A256" fieldPosition="0"/>
    </format>
    <format dxfId="8774">
      <pivotArea grandRow="1" outline="0" collapsedLevelsAreSubtotals="1" fieldPosition="0"/>
    </format>
    <format dxfId="8773">
      <pivotArea dataOnly="0" labelOnly="1" grandRow="1" outline="0" fieldPosition="0"/>
    </format>
    <format dxfId="8772">
      <pivotArea dataOnly="0" labelOnly="1" grandRow="1" outline="0" offset="A256" fieldPosition="0"/>
    </format>
    <format dxfId="8771">
      <pivotArea grandRow="1" outline="0" collapsedLevelsAreSubtotals="1" fieldPosition="0"/>
    </format>
    <format dxfId="8770">
      <pivotArea dataOnly="0" labelOnly="1" grandRow="1" outline="0" fieldPosition="0"/>
    </format>
    <format dxfId="8769">
      <pivotArea dataOnly="0" labelOnly="1" grandRow="1" outline="0" offset="A256" fieldPosition="0"/>
    </format>
    <format dxfId="8768">
      <pivotArea grandRow="1" outline="0" collapsedLevelsAreSubtotals="1" fieldPosition="0"/>
    </format>
    <format dxfId="8767">
      <pivotArea dataOnly="0" labelOnly="1" grandRow="1" outline="0" fieldPosition="0"/>
    </format>
    <format dxfId="8766">
      <pivotArea dataOnly="0" labelOnly="1" grandRow="1" outline="0" offset="A256" fieldPosition="0"/>
    </format>
    <format dxfId="8765">
      <pivotArea grandRow="1" outline="0" collapsedLevelsAreSubtotals="1" fieldPosition="0"/>
    </format>
    <format dxfId="8764">
      <pivotArea dataOnly="0" labelOnly="1" grandRow="1" outline="0" fieldPosition="0"/>
    </format>
    <format dxfId="8763">
      <pivotArea dataOnly="0" labelOnly="1" grandRow="1" outline="0" offset="A256" fieldPosition="0"/>
    </format>
    <format dxfId="8762">
      <pivotArea grandRow="1" outline="0" collapsedLevelsAreSubtotals="1" fieldPosition="0"/>
    </format>
    <format dxfId="8761">
      <pivotArea dataOnly="0" labelOnly="1" grandRow="1" outline="0" fieldPosition="0"/>
    </format>
    <format dxfId="8760">
      <pivotArea dataOnly="0" labelOnly="1" grandRow="1" outline="0" offset="A256" fieldPosition="0"/>
    </format>
    <format dxfId="8759">
      <pivotArea grandRow="1" outline="0" collapsedLevelsAreSubtotals="1" fieldPosition="0"/>
    </format>
    <format dxfId="8758">
      <pivotArea dataOnly="0" labelOnly="1" grandRow="1" outline="0" fieldPosition="0"/>
    </format>
    <format dxfId="8757">
      <pivotArea dataOnly="0" labelOnly="1" outline="0" fieldPosition="0">
        <references count="1">
          <reference field="18" count="1" defaultSubtotal="1">
            <x v="60"/>
          </reference>
        </references>
      </pivotArea>
    </format>
    <format dxfId="8756">
      <pivotArea dataOnly="0" labelOnly="1" grandRow="1" outline="0" offset="A256" fieldPosition="0"/>
    </format>
    <format dxfId="8755">
      <pivotArea grandRow="1" outline="0" collapsedLevelsAreSubtotals="1" fieldPosition="0"/>
    </format>
    <format dxfId="8754">
      <pivotArea dataOnly="0" labelOnly="1" grandRow="1" outline="0" fieldPosition="0"/>
    </format>
    <format dxfId="8753">
      <pivotArea dataOnly="0" labelOnly="1" grandRow="1" outline="0" offset="A256" fieldPosition="0"/>
    </format>
    <format dxfId="8752">
      <pivotArea grandRow="1" outline="0" collapsedLevelsAreSubtotals="1" fieldPosition="0"/>
    </format>
    <format dxfId="8751">
      <pivotArea dataOnly="0" labelOnly="1" grandRow="1" outline="0" fieldPosition="0"/>
    </format>
    <format dxfId="8750">
      <pivotArea dataOnly="0" labelOnly="1" grandRow="1" outline="0" offset="A256" fieldPosition="0"/>
    </format>
    <format dxfId="8749">
      <pivotArea grandRow="1" outline="0" collapsedLevelsAreSubtotals="1" fieldPosition="0"/>
    </format>
    <format dxfId="8748">
      <pivotArea dataOnly="0" labelOnly="1" grandRow="1" outline="0" fieldPosition="0"/>
    </format>
    <format dxfId="8747">
      <pivotArea dataOnly="0" labelOnly="1" grandRow="1" outline="0" offset="A256" fieldPosition="0"/>
    </format>
    <format dxfId="8746">
      <pivotArea grandRow="1" outline="0" collapsedLevelsAreSubtotals="1" fieldPosition="0"/>
    </format>
    <format dxfId="8745">
      <pivotArea dataOnly="0" labelOnly="1" grandRow="1" outline="0" fieldPosition="0"/>
    </format>
    <format dxfId="8744">
      <pivotArea dataOnly="0" labelOnly="1" grandRow="1" outline="0" offset="A256" fieldPosition="0"/>
    </format>
    <format dxfId="8743">
      <pivotArea grandRow="1" outline="0" collapsedLevelsAreSubtotals="1" fieldPosition="0"/>
    </format>
    <format dxfId="8742">
      <pivotArea dataOnly="0" labelOnly="1" grandRow="1" outline="0" fieldPosition="0"/>
    </format>
    <format dxfId="8741">
      <pivotArea dataOnly="0" labelOnly="1" grandRow="1" outline="0" offset="A256" fieldPosition="0"/>
    </format>
    <format dxfId="8740">
      <pivotArea grandRow="1" outline="0" collapsedLevelsAreSubtotals="1" fieldPosition="0"/>
    </format>
    <format dxfId="8739">
      <pivotArea dataOnly="0" labelOnly="1" grandRow="1" outline="0" fieldPosition="0"/>
    </format>
    <format dxfId="8738">
      <pivotArea dataOnly="0" labelOnly="1" grandRow="1" outline="0" offset="A256" fieldPosition="0"/>
    </format>
    <format dxfId="8737">
      <pivotArea grandRow="1" outline="0" collapsedLevelsAreSubtotals="1" fieldPosition="0"/>
    </format>
    <format dxfId="8736">
      <pivotArea dataOnly="0" labelOnly="1" grandRow="1" outline="0" fieldPosition="0"/>
    </format>
    <format dxfId="8735">
      <pivotArea dataOnly="0" labelOnly="1" grandRow="1" outline="0" offset="A256" fieldPosition="0"/>
    </format>
    <format dxfId="8734">
      <pivotArea grandRow="1" outline="0" collapsedLevelsAreSubtotals="1" fieldPosition="0"/>
    </format>
    <format dxfId="8733">
      <pivotArea dataOnly="0" labelOnly="1" grandRow="1" outline="0" fieldPosition="0"/>
    </format>
    <format dxfId="8732">
      <pivotArea dataOnly="0" labelOnly="1" grandRow="1" outline="0" offset="A256" fieldPosition="0"/>
    </format>
    <format dxfId="8731">
      <pivotArea grandRow="1" outline="0" collapsedLevelsAreSubtotals="1" fieldPosition="0"/>
    </format>
    <format dxfId="8730">
      <pivotArea dataOnly="0" labelOnly="1" grandRow="1" outline="0" fieldPosition="0"/>
    </format>
    <format dxfId="8729">
      <pivotArea dataOnly="0" labelOnly="1" grandRow="1" outline="0" offset="A256" fieldPosition="0"/>
    </format>
    <format dxfId="8728">
      <pivotArea grandRow="1" outline="0" collapsedLevelsAreSubtotals="1" fieldPosition="0"/>
    </format>
    <format dxfId="8727">
      <pivotArea dataOnly="0" labelOnly="1" grandRow="1" outline="0" fieldPosition="0"/>
    </format>
    <format dxfId="8726">
      <pivotArea dataOnly="0" labelOnly="1" grandRow="1" outline="0" offset="A256" fieldPosition="0"/>
    </format>
    <format dxfId="8725">
      <pivotArea grandRow="1" outline="0" collapsedLevelsAreSubtotals="1" fieldPosition="0"/>
    </format>
    <format dxfId="8724">
      <pivotArea dataOnly="0" labelOnly="1" grandRow="1" outline="0" fieldPosition="0"/>
    </format>
    <format dxfId="8723">
      <pivotArea dataOnly="0" labelOnly="1" grandRow="1" outline="0" offset="A256" fieldPosition="0"/>
    </format>
    <format dxfId="8722">
      <pivotArea grandRow="1" outline="0" collapsedLevelsAreSubtotals="1" fieldPosition="0"/>
    </format>
    <format dxfId="8721">
      <pivotArea dataOnly="0" labelOnly="1" grandRow="1" outline="0" fieldPosition="0"/>
    </format>
    <format dxfId="8720">
      <pivotArea dataOnly="0" labelOnly="1" grandRow="1" outline="0" offset="A256" fieldPosition="0"/>
    </format>
    <format dxfId="8719">
      <pivotArea grandRow="1" outline="0" collapsedLevelsAreSubtotals="1" fieldPosition="0"/>
    </format>
    <format dxfId="8718">
      <pivotArea dataOnly="0" labelOnly="1" grandRow="1" outline="0" fieldPosition="0"/>
    </format>
    <format dxfId="8717">
      <pivotArea dataOnly="0" labelOnly="1" grandRow="1" outline="0" offset="A256" fieldPosition="0"/>
    </format>
    <format dxfId="8716">
      <pivotArea grandRow="1" outline="0" collapsedLevelsAreSubtotals="1" fieldPosition="0"/>
    </format>
    <format dxfId="8715">
      <pivotArea dataOnly="0" labelOnly="1" grandRow="1" outline="0" fieldPosition="0"/>
    </format>
    <format dxfId="8714">
      <pivotArea dataOnly="0" labelOnly="1" grandRow="1" outline="0" offset="A256" fieldPosition="0"/>
    </format>
    <format dxfId="8713">
      <pivotArea grandRow="1" outline="0" collapsedLevelsAreSubtotals="1" fieldPosition="0"/>
    </format>
    <format dxfId="8712">
      <pivotArea dataOnly="0" labelOnly="1" grandRow="1" outline="0" fieldPosition="0"/>
    </format>
    <format dxfId="8711">
      <pivotArea dataOnly="0" labelOnly="1" grandRow="1" outline="0" offset="A256" fieldPosition="0"/>
    </format>
    <format dxfId="8710">
      <pivotArea grandRow="1" outline="0" collapsedLevelsAreSubtotals="1" fieldPosition="0"/>
    </format>
    <format dxfId="8709">
      <pivotArea dataOnly="0" labelOnly="1" grandRow="1" outline="0" fieldPosition="0"/>
    </format>
    <format dxfId="8708">
      <pivotArea dataOnly="0" labelOnly="1" grandRow="1" outline="0" offset="A256" fieldPosition="0"/>
    </format>
    <format dxfId="8707">
      <pivotArea grandRow="1" outline="0" collapsedLevelsAreSubtotals="1" fieldPosition="0"/>
    </format>
    <format dxfId="8706">
      <pivotArea dataOnly="0" labelOnly="1" grandRow="1" outline="0" fieldPosition="0"/>
    </format>
    <format dxfId="8705">
      <pivotArea dataOnly="0" labelOnly="1" grandRow="1" outline="0" offset="A256" fieldPosition="0"/>
    </format>
    <format dxfId="8704">
      <pivotArea grandRow="1" outline="0" collapsedLevelsAreSubtotals="1" fieldPosition="0"/>
    </format>
    <format dxfId="8703">
      <pivotArea dataOnly="0" labelOnly="1" grandRow="1" outline="0" fieldPosition="0"/>
    </format>
    <format dxfId="8702">
      <pivotArea dataOnly="0" labelOnly="1" grandRow="1" outline="0" offset="A256" fieldPosition="0"/>
    </format>
    <format dxfId="8701">
      <pivotArea grandRow="1" outline="0" collapsedLevelsAreSubtotals="1" fieldPosition="0"/>
    </format>
    <format dxfId="8700">
      <pivotArea dataOnly="0" labelOnly="1" grandRow="1" outline="0" fieldPosition="0"/>
    </format>
    <format dxfId="8699">
      <pivotArea dataOnly="0" labelOnly="1" grandRow="1" outline="0" offset="A256" fieldPosition="0"/>
    </format>
    <format dxfId="8698">
      <pivotArea grandRow="1" outline="0" collapsedLevelsAreSubtotals="1" fieldPosition="0"/>
    </format>
    <format dxfId="8697">
      <pivotArea dataOnly="0" labelOnly="1" grandRow="1" outline="0" fieldPosition="0"/>
    </format>
    <format dxfId="8696">
      <pivotArea dataOnly="0" labelOnly="1" grandRow="1" outline="0" offset="A256" fieldPosition="0"/>
    </format>
    <format dxfId="8695">
      <pivotArea grandRow="1" outline="0" collapsedLevelsAreSubtotals="1" fieldPosition="0"/>
    </format>
    <format dxfId="8694">
      <pivotArea dataOnly="0" labelOnly="1" grandRow="1" outline="0" fieldPosition="0"/>
    </format>
    <format dxfId="8693">
      <pivotArea dataOnly="0" labelOnly="1" grandRow="1" outline="0" offset="A256" fieldPosition="0"/>
    </format>
    <format dxfId="8692">
      <pivotArea grandRow="1" outline="0" collapsedLevelsAreSubtotals="1" fieldPosition="0"/>
    </format>
    <format dxfId="8691">
      <pivotArea dataOnly="0" labelOnly="1" grandRow="1" outline="0" fieldPosition="0"/>
    </format>
    <format dxfId="8690">
      <pivotArea dataOnly="0" labelOnly="1" grandRow="1" outline="0" offset="A256" fieldPosition="0"/>
    </format>
    <format dxfId="8689">
      <pivotArea grandRow="1" outline="0" collapsedLevelsAreSubtotals="1" fieldPosition="0"/>
    </format>
    <format dxfId="8688">
      <pivotArea dataOnly="0" labelOnly="1" grandRow="1" outline="0" fieldPosition="0"/>
    </format>
    <format dxfId="8687">
      <pivotArea dataOnly="0" labelOnly="1" grandRow="1" outline="0" offset="A256" fieldPosition="0"/>
    </format>
    <format dxfId="8686">
      <pivotArea grandRow="1" outline="0" collapsedLevelsAreSubtotals="1" fieldPosition="0"/>
    </format>
    <format dxfId="8685">
      <pivotArea dataOnly="0" labelOnly="1" grandRow="1" outline="0" fieldPosition="0"/>
    </format>
    <format dxfId="8684">
      <pivotArea dataOnly="0" labelOnly="1" grandRow="1" outline="0" offset="A256" fieldPosition="0"/>
    </format>
    <format dxfId="8683">
      <pivotArea grandRow="1" outline="0" collapsedLevelsAreSubtotals="1" fieldPosition="0"/>
    </format>
    <format dxfId="8682">
      <pivotArea dataOnly="0" labelOnly="1" grandRow="1" outline="0" fieldPosition="0"/>
    </format>
    <format dxfId="8681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4.xml><?xml version="1.0" encoding="utf-8"?>
<pivotTableDefinition xmlns="http://schemas.openxmlformats.org/spreadsheetml/2006/main" name="PivotTable1" cacheId="22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29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4">
        <item x="0"/>
        <item x="1"/>
        <item x="2"/>
        <item x="90"/>
        <item x="91"/>
        <item x="3"/>
        <item x="92"/>
        <item x="93"/>
        <item x="4"/>
        <item x="5"/>
        <item x="6"/>
        <item x="94"/>
        <item x="7"/>
        <item x="8"/>
        <item x="95"/>
        <item x="96"/>
        <item x="9"/>
        <item x="10"/>
        <item x="97"/>
        <item x="11"/>
        <item x="12"/>
        <item x="13"/>
        <item x="14"/>
        <item x="15"/>
        <item x="16"/>
        <item x="17"/>
        <item x="98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100"/>
        <item x="36"/>
        <item x="37"/>
        <item x="38"/>
        <item x="39"/>
        <item x="40"/>
        <item x="101"/>
        <item x="102"/>
        <item x="103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04"/>
        <item x="53"/>
        <item x="54"/>
        <item x="55"/>
        <item x="56"/>
        <item x="57"/>
        <item x="58"/>
        <item x="59"/>
        <item x="60"/>
        <item x="61"/>
        <item x="62"/>
        <item x="105"/>
        <item x="106"/>
        <item x="63"/>
        <item x="64"/>
        <item x="65"/>
        <item x="66"/>
        <item x="67"/>
        <item x="68"/>
        <item x="69"/>
        <item x="70"/>
        <item x="107"/>
        <item x="71"/>
        <item x="72"/>
        <item x="73"/>
        <item x="74"/>
        <item x="108"/>
        <item x="75"/>
        <item x="76"/>
        <item x="77"/>
        <item x="78"/>
        <item x="79"/>
        <item x="109"/>
        <item x="80"/>
        <item x="81"/>
        <item x="82"/>
        <item x="83"/>
        <item x="84"/>
        <item x="85"/>
        <item x="86"/>
        <item x="87"/>
        <item x="88"/>
        <item x="89"/>
        <item x="110"/>
        <item x="118"/>
        <item x="119"/>
        <item x="120"/>
        <item x="111"/>
        <item x="112"/>
        <item x="113"/>
        <item x="114"/>
        <item x="115"/>
        <item x="121"/>
        <item x="116"/>
        <item x="117"/>
        <item x="122"/>
        <item x="123"/>
        <item x="124"/>
        <item x="126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9"/>
        <item x="142"/>
        <item x="150"/>
        <item x="143"/>
        <item x="151"/>
        <item x="144"/>
        <item x="145"/>
        <item x="146"/>
        <item x="147"/>
        <item x="148"/>
        <item x="155"/>
        <item x="152"/>
        <item x="153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88"/>
        <item x="173"/>
        <item x="174"/>
        <item x="175"/>
        <item x="176"/>
        <item x="177"/>
        <item x="178"/>
        <item x="189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6"/>
        <item x="247"/>
        <item x="241"/>
        <item x="242"/>
        <item x="243"/>
        <item x="244"/>
        <item x="245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</items>
    </pivotField>
    <pivotField axis="axisPage" compact="0" outline="0" multipleItemSelectionAllowed="1" showAll="0">
      <items count="59">
        <item h="1" x="0"/>
        <item h="1" x="2"/>
        <item h="1" x="6"/>
        <item h="1" x="7"/>
        <item x="9"/>
        <item h="1" x="10"/>
        <item h="1" x="12"/>
        <item h="1" x="13"/>
        <item h="1" x="22"/>
        <item h="1" x="23"/>
        <item h="1" x="32"/>
        <item x="33"/>
        <item x="35"/>
        <item h="1" x="38"/>
        <item h="1" x="44"/>
        <item h="1" x="45"/>
        <item h="1" x="49"/>
        <item h="1" x="52"/>
        <item h="1" x="53"/>
        <item h="1" x="55"/>
        <item h="1" x="57"/>
        <item h="1" x="5"/>
        <item h="1" x="14"/>
        <item h="1" x="24"/>
        <item h="1" x="25"/>
        <item h="1" x="26"/>
        <item h="1"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h="1" x="50"/>
        <item x="36"/>
        <item h="1" x="18"/>
        <item h="1" x="3"/>
        <item h="1" x="4"/>
        <item h="1" x="48"/>
        <item h="1" x="8"/>
        <item h="1" x="15"/>
        <item h="1" x="17"/>
        <item x="34"/>
        <item h="1" x="54"/>
        <item h="1" x="37"/>
        <item h="1" x="46"/>
        <item h="1" x="47"/>
        <item h="1"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4">
        <item x="273"/>
        <item x="0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40"/>
        <item x="42"/>
        <item x="43"/>
        <item x="49"/>
        <item x="53"/>
        <item x="54"/>
        <item x="55"/>
        <item x="56"/>
        <item x="64"/>
        <item x="71"/>
        <item x="72"/>
        <item x="73"/>
        <item x="74"/>
        <item x="75"/>
        <item x="76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2"/>
        <item x="90"/>
        <item x="91"/>
        <item x="92"/>
        <item x="93"/>
        <item x="94"/>
        <item x="95"/>
        <item x="105"/>
        <item x="106"/>
        <item x="63"/>
        <item x="107"/>
        <item x="111"/>
        <item x="112"/>
        <item x="114"/>
        <item x="115"/>
        <item x="116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50"/>
        <item x="143"/>
        <item x="144"/>
        <item x="145"/>
        <item x="149"/>
        <item x="151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70"/>
        <item x="188"/>
        <item x="173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204"/>
        <item x="205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264"/>
        <item x="265"/>
        <item x="267"/>
        <item x="269"/>
        <item x="271"/>
        <item x="272"/>
        <item x="270"/>
        <item x="171"/>
        <item x="109"/>
        <item x="98"/>
        <item x="77"/>
        <item x="146"/>
        <item x="147"/>
        <item x="148"/>
        <item x="197"/>
        <item x="198"/>
        <item x="199"/>
        <item x="200"/>
        <item x="206"/>
        <item x="207"/>
        <item x="208"/>
        <item x="209"/>
        <item x="210"/>
        <item x="211"/>
        <item x="212"/>
        <item x="213"/>
        <item x="117"/>
        <item x="110"/>
        <item x="120"/>
        <item x="121"/>
        <item x="124"/>
        <item x="227"/>
        <item x="228"/>
        <item x="229"/>
        <item x="230"/>
        <item x="231"/>
        <item x="232"/>
        <item x="233"/>
        <item x="248"/>
        <item x="249"/>
        <item x="266"/>
        <item x="118"/>
        <item x="97"/>
        <item x="172"/>
        <item x="35"/>
        <item x="36"/>
        <item x="37"/>
        <item x="38"/>
        <item x="41"/>
        <item x="44"/>
        <item x="45"/>
        <item x="46"/>
        <item x="47"/>
        <item x="48"/>
        <item x="50"/>
        <item x="51"/>
        <item x="52"/>
        <item x="57"/>
        <item x="58"/>
        <item x="59"/>
        <item x="60"/>
        <item x="61"/>
        <item x="62"/>
        <item x="65"/>
        <item x="66"/>
        <item x="67"/>
        <item x="69"/>
        <item x="78"/>
        <item x="39"/>
        <item x="101"/>
        <item x="103"/>
        <item x="108"/>
        <item x="113"/>
        <item x="122"/>
        <item x="140"/>
        <item x="152"/>
        <item x="153"/>
        <item x="154"/>
        <item x="155"/>
        <item x="201"/>
        <item x="202"/>
        <item x="203"/>
        <item x="238"/>
        <item x="246"/>
        <item x="247"/>
        <item x="257"/>
        <item x="166"/>
        <item x="169"/>
        <item x="174"/>
        <item x="96"/>
        <item x="119"/>
        <item x="70"/>
        <item x="68"/>
        <item x="104"/>
        <item x="100"/>
        <item x="102"/>
        <item x="189"/>
        <item x="268"/>
      </items>
    </pivotField>
    <pivotField axis="axisRow" compact="0" outline="0" showAll="0" sortType="ascending">
      <items count="90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4"/>
        <item x="75"/>
        <item x="73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t="default"/>
      </items>
    </pivotField>
  </pivotFields>
  <rowFields count="3">
    <field x="18"/>
    <field x="2"/>
    <field x="17"/>
  </rowFields>
  <rowItems count="19">
    <i>
      <x v="37"/>
      <x v="141"/>
      <x v="94"/>
    </i>
    <i t="default">
      <x v="37"/>
    </i>
    <i>
      <x v="61"/>
      <x v="215"/>
      <x v="140"/>
    </i>
    <i r="1">
      <x v="216"/>
      <x v="141"/>
    </i>
    <i r="1">
      <x v="217"/>
      <x v="142"/>
    </i>
    <i r="1">
      <x v="218"/>
      <x v="143"/>
    </i>
    <i r="1">
      <x v="219"/>
      <x v="144"/>
    </i>
    <i t="default">
      <x v="61"/>
    </i>
    <i>
      <x v="62"/>
      <x v="220"/>
      <x v="145"/>
    </i>
    <i t="default">
      <x v="62"/>
    </i>
    <i>
      <x v="63"/>
      <x v="221"/>
      <x v="146"/>
    </i>
    <i r="1">
      <x v="222"/>
      <x v="147"/>
    </i>
    <i r="1">
      <x v="223"/>
      <x v="148"/>
    </i>
    <i r="1">
      <x v="224"/>
      <x v="149"/>
    </i>
    <i r="1">
      <x v="225"/>
      <x v="150"/>
    </i>
    <i t="default">
      <x v="63"/>
    </i>
    <i>
      <x v="64"/>
      <x v="226"/>
      <x v="151"/>
    </i>
    <i t="default">
      <x v="64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10">
    <format dxfId="8655">
      <pivotArea field="2" type="button" dataOnly="0" labelOnly="1" outline="0" axis="axisRow" fieldPosition="1"/>
    </format>
    <format dxfId="8654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8653">
      <pivotArea field="2" type="button" dataOnly="0" labelOnly="1" outline="0" axis="axisRow" fieldPosition="1"/>
    </format>
    <format dxfId="8652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865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8650">
      <pivotArea type="topRight" dataOnly="0" labelOnly="1" outline="0" fieldPosition="0"/>
    </format>
    <format dxfId="864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648">
      <pivotArea dataOnly="0" labelOnly="1" fieldPosition="0">
        <references count="1">
          <reference field="2" count="2">
            <x v="98"/>
            <x v="100"/>
          </reference>
        </references>
      </pivotArea>
    </format>
    <format dxfId="8647">
      <pivotArea dataOnly="0" labelOnly="1" fieldPosition="0">
        <references count="1">
          <reference field="2" count="1">
            <x v="100"/>
          </reference>
        </references>
      </pivotArea>
    </format>
    <format dxfId="8646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8645">
      <pivotArea dataOnly="0" labelOnly="1" fieldPosition="0">
        <references count="1">
          <reference field="2" count="1">
            <x v="39"/>
          </reference>
        </references>
      </pivotArea>
    </format>
    <format dxfId="8644">
      <pivotArea dataOnly="0" labelOnly="1" fieldPosition="0">
        <references count="1">
          <reference field="2" count="1">
            <x v="39"/>
          </reference>
        </references>
      </pivotArea>
    </format>
    <format dxfId="8643">
      <pivotArea dataOnly="0" labelOnly="1" fieldPosition="0">
        <references count="1">
          <reference field="2" count="1">
            <x v="38"/>
          </reference>
        </references>
      </pivotArea>
    </format>
    <format dxfId="8642">
      <pivotArea dataOnly="0" labelOnly="1" fieldPosition="0">
        <references count="1">
          <reference field="2" count="1">
            <x v="38"/>
          </reference>
        </references>
      </pivotArea>
    </format>
    <format dxfId="8641">
      <pivotArea grandRow="1" outline="0" collapsedLevelsAreSubtotals="1" fieldPosition="0"/>
    </format>
    <format dxfId="8640">
      <pivotArea outline="0" collapsedLevelsAreSubtotals="1" fieldPosition="0"/>
    </format>
    <format dxfId="8639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1"/>
            <x v="56"/>
            <x v="57"/>
            <x v="71"/>
            <x v="78"/>
            <x v="79"/>
            <x v="80"/>
            <x v="81"/>
            <x v="88"/>
            <x v="92"/>
            <x v="94"/>
            <x v="95"/>
            <x v="98"/>
            <x v="100"/>
            <x v="102"/>
          </reference>
        </references>
      </pivotArea>
    </format>
    <format dxfId="8638">
      <pivotArea dataOnly="0" labelOnly="1" fieldPosition="0">
        <references count="1">
          <reference field="2" count="4">
            <x v="103"/>
            <x v="104"/>
            <x v="105"/>
            <x v="107"/>
          </reference>
        </references>
      </pivotArea>
    </format>
    <format dxfId="8637">
      <pivotArea dataOnly="0" labelOnly="1" grandRow="1" outline="0" fieldPosition="0"/>
    </format>
    <format dxfId="8636">
      <pivotArea grandRow="1" outline="0" collapsedLevelsAreSubtotals="1" fieldPosition="0"/>
    </format>
    <format dxfId="8635">
      <pivotArea dataOnly="0" labelOnly="1" grandRow="1" outline="0" fieldPosition="0"/>
    </format>
    <format dxfId="8634">
      <pivotArea dataOnly="0" outline="0" fieldPosition="0">
        <references count="1">
          <reference field="18" count="0" defaultSubtotal="1"/>
        </references>
      </pivotArea>
    </format>
    <format dxfId="8633">
      <pivotArea dataOnly="0" outline="0" fieldPosition="0">
        <references count="1">
          <reference field="18" count="0" defaultSubtotal="1"/>
        </references>
      </pivotArea>
    </format>
    <format dxfId="8632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8631">
      <pivotArea dataOnly="0" outline="0" fieldPosition="0">
        <references count="1">
          <reference field="18" count="0" defaultSubtotal="1"/>
        </references>
      </pivotArea>
    </format>
    <format dxfId="8630">
      <pivotArea dataOnly="0" labelOnly="1" outline="0" fieldPosition="0">
        <references count="1">
          <reference field="18" count="0"/>
        </references>
      </pivotArea>
    </format>
    <format dxfId="8629">
      <pivotArea field="3" type="button" dataOnly="0" labelOnly="1" outline="0" axis="axisPage" fieldPosition="0"/>
    </format>
    <format dxfId="8628">
      <pivotArea field="0" type="button" dataOnly="0" labelOnly="1" outline="0" axis="axisPage" fieldPosition="1"/>
    </format>
    <format dxfId="8627">
      <pivotArea type="origin" dataOnly="0" labelOnly="1" outline="0" fieldPosition="0"/>
    </format>
    <format dxfId="8626">
      <pivotArea field="18" type="button" dataOnly="0" labelOnly="1" outline="0" axis="axisRow" fieldPosition="0"/>
    </format>
    <format dxfId="8625">
      <pivotArea dataOnly="0" labelOnly="1" outline="0" fieldPosition="0">
        <references count="1">
          <reference field="18" count="1">
            <x v="0"/>
          </reference>
        </references>
      </pivotArea>
    </format>
    <format dxfId="8624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8623">
      <pivotArea dataOnly="0" labelOnly="1" outline="0" fieldPosition="0">
        <references count="1">
          <reference field="18" count="1">
            <x v="2"/>
          </reference>
        </references>
      </pivotArea>
    </format>
    <format dxfId="8622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8621">
      <pivotArea dataOnly="0" labelOnly="1" outline="0" fieldPosition="0">
        <references count="1">
          <reference field="18" count="1">
            <x v="3"/>
          </reference>
        </references>
      </pivotArea>
    </format>
    <format dxfId="8620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8619">
      <pivotArea dataOnly="0" labelOnly="1" outline="0" fieldPosition="0">
        <references count="1">
          <reference field="18" count="1">
            <x v="4"/>
          </reference>
        </references>
      </pivotArea>
    </format>
    <format dxfId="8618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8617">
      <pivotArea dataOnly="0" labelOnly="1" outline="0" fieldPosition="0">
        <references count="1">
          <reference field="18" count="1">
            <x v="5"/>
          </reference>
        </references>
      </pivotArea>
    </format>
    <format dxfId="8616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8615">
      <pivotArea dataOnly="0" labelOnly="1" outline="0" fieldPosition="0">
        <references count="1">
          <reference field="18" count="1">
            <x v="6"/>
          </reference>
        </references>
      </pivotArea>
    </format>
    <format dxfId="8614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8613">
      <pivotArea dataOnly="0" labelOnly="1" outline="0" fieldPosition="0">
        <references count="1">
          <reference field="18" count="1">
            <x v="7"/>
          </reference>
        </references>
      </pivotArea>
    </format>
    <format dxfId="8612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8611">
      <pivotArea dataOnly="0" labelOnly="1" outline="0" fieldPosition="0">
        <references count="1">
          <reference field="18" count="1">
            <x v="8"/>
          </reference>
        </references>
      </pivotArea>
    </format>
    <format dxfId="8610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8609">
      <pivotArea dataOnly="0" labelOnly="1" outline="0" fieldPosition="0">
        <references count="1">
          <reference field="18" count="1">
            <x v="9"/>
          </reference>
        </references>
      </pivotArea>
    </format>
    <format dxfId="8608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8607">
      <pivotArea dataOnly="0" labelOnly="1" outline="0" fieldPosition="0">
        <references count="1">
          <reference field="18" count="1">
            <x v="10"/>
          </reference>
        </references>
      </pivotArea>
    </format>
    <format dxfId="8606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8605">
      <pivotArea dataOnly="0" labelOnly="1" outline="0" fieldPosition="0">
        <references count="1">
          <reference field="18" count="1">
            <x v="11"/>
          </reference>
        </references>
      </pivotArea>
    </format>
    <format dxfId="8604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8603">
      <pivotArea dataOnly="0" labelOnly="1" outline="0" fieldPosition="0">
        <references count="1">
          <reference field="18" count="1">
            <x v="12"/>
          </reference>
        </references>
      </pivotArea>
    </format>
    <format dxfId="8602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8601">
      <pivotArea dataOnly="0" labelOnly="1" outline="0" fieldPosition="0">
        <references count="1">
          <reference field="18" count="1">
            <x v="13"/>
          </reference>
        </references>
      </pivotArea>
    </format>
    <format dxfId="8600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8599">
      <pivotArea dataOnly="0" labelOnly="1" outline="0" fieldPosition="0">
        <references count="1">
          <reference field="18" count="1">
            <x v="14"/>
          </reference>
        </references>
      </pivotArea>
    </format>
    <format dxfId="8598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8597">
      <pivotArea dataOnly="0" labelOnly="1" outline="0" fieldPosition="0">
        <references count="1">
          <reference field="18" count="1">
            <x v="15"/>
          </reference>
        </references>
      </pivotArea>
    </format>
    <format dxfId="8596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8595">
      <pivotArea dataOnly="0" labelOnly="1" outline="0" fieldPosition="0">
        <references count="1">
          <reference field="18" count="1">
            <x v="16"/>
          </reference>
        </references>
      </pivotArea>
    </format>
    <format dxfId="8594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8593">
      <pivotArea field="3" type="button" dataOnly="0" labelOnly="1" outline="0" axis="axisPage" fieldPosition="0"/>
    </format>
    <format dxfId="8592">
      <pivotArea field="0" type="button" dataOnly="0" labelOnly="1" outline="0" axis="axisPage" fieldPosition="1"/>
    </format>
    <format dxfId="8591">
      <pivotArea type="origin" dataOnly="0" labelOnly="1" outline="0" fieldPosition="0"/>
    </format>
    <format dxfId="8590">
      <pivotArea field="18" type="button" dataOnly="0" labelOnly="1" outline="0" axis="axisRow" fieldPosition="0"/>
    </format>
    <format dxfId="8589">
      <pivotArea dataOnly="0" labelOnly="1" outline="0" fieldPosition="0">
        <references count="1">
          <reference field="18" count="1">
            <x v="0"/>
          </reference>
        </references>
      </pivotArea>
    </format>
    <format dxfId="8588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8587">
      <pivotArea dataOnly="0" labelOnly="1" outline="0" fieldPosition="0">
        <references count="1">
          <reference field="18" count="1">
            <x v="2"/>
          </reference>
        </references>
      </pivotArea>
    </format>
    <format dxfId="8586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8585">
      <pivotArea dataOnly="0" labelOnly="1" outline="0" fieldPosition="0">
        <references count="1">
          <reference field="18" count="1">
            <x v="3"/>
          </reference>
        </references>
      </pivotArea>
    </format>
    <format dxfId="8584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8583">
      <pivotArea dataOnly="0" labelOnly="1" outline="0" fieldPosition="0">
        <references count="1">
          <reference field="18" count="1">
            <x v="4"/>
          </reference>
        </references>
      </pivotArea>
    </format>
    <format dxfId="8582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8581">
      <pivotArea dataOnly="0" labelOnly="1" outline="0" fieldPosition="0">
        <references count="1">
          <reference field="18" count="1">
            <x v="5"/>
          </reference>
        </references>
      </pivotArea>
    </format>
    <format dxfId="8580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8579">
      <pivotArea dataOnly="0" labelOnly="1" outline="0" fieldPosition="0">
        <references count="1">
          <reference field="18" count="1">
            <x v="6"/>
          </reference>
        </references>
      </pivotArea>
    </format>
    <format dxfId="8578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8577">
      <pivotArea dataOnly="0" labelOnly="1" outline="0" fieldPosition="0">
        <references count="1">
          <reference field="18" count="1">
            <x v="7"/>
          </reference>
        </references>
      </pivotArea>
    </format>
    <format dxfId="8576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8575">
      <pivotArea dataOnly="0" labelOnly="1" outline="0" fieldPosition="0">
        <references count="1">
          <reference field="18" count="1">
            <x v="8"/>
          </reference>
        </references>
      </pivotArea>
    </format>
    <format dxfId="8574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8573">
      <pivotArea dataOnly="0" labelOnly="1" outline="0" fieldPosition="0">
        <references count="1">
          <reference field="18" count="1">
            <x v="9"/>
          </reference>
        </references>
      </pivotArea>
    </format>
    <format dxfId="8572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8571">
      <pivotArea dataOnly="0" labelOnly="1" outline="0" fieldPosition="0">
        <references count="1">
          <reference field="18" count="1">
            <x v="10"/>
          </reference>
        </references>
      </pivotArea>
    </format>
    <format dxfId="8570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8569">
      <pivotArea dataOnly="0" labelOnly="1" outline="0" fieldPosition="0">
        <references count="1">
          <reference field="18" count="1">
            <x v="11"/>
          </reference>
        </references>
      </pivotArea>
    </format>
    <format dxfId="8568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8567">
      <pivotArea dataOnly="0" labelOnly="1" outline="0" fieldPosition="0">
        <references count="1">
          <reference field="18" count="1">
            <x v="12"/>
          </reference>
        </references>
      </pivotArea>
    </format>
    <format dxfId="8566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8565">
      <pivotArea dataOnly="0" labelOnly="1" outline="0" fieldPosition="0">
        <references count="1">
          <reference field="18" count="1">
            <x v="13"/>
          </reference>
        </references>
      </pivotArea>
    </format>
    <format dxfId="8564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8563">
      <pivotArea dataOnly="0" labelOnly="1" outline="0" fieldPosition="0">
        <references count="1">
          <reference field="18" count="1">
            <x v="14"/>
          </reference>
        </references>
      </pivotArea>
    </format>
    <format dxfId="8562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8561">
      <pivotArea dataOnly="0" labelOnly="1" outline="0" fieldPosition="0">
        <references count="1">
          <reference field="18" count="1">
            <x v="15"/>
          </reference>
        </references>
      </pivotArea>
    </format>
    <format dxfId="8560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8559">
      <pivotArea dataOnly="0" labelOnly="1" outline="0" fieldPosition="0">
        <references count="1">
          <reference field="18" count="1">
            <x v="16"/>
          </reference>
        </references>
      </pivotArea>
    </format>
    <format dxfId="8558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8557">
      <pivotArea dataOnly="0" labelOnly="1" grandRow="1" outline="0" fieldPosition="0"/>
    </format>
    <format dxfId="8556">
      <pivotArea outline="0" collapsedLevelsAreSubtotals="1" fieldPosition="0"/>
    </format>
    <format dxfId="8555">
      <pivotArea dataOnly="0" labelOnly="1" outline="0" fieldPosition="0">
        <references count="1">
          <reference field="3" count="0"/>
        </references>
      </pivotArea>
    </format>
    <format dxfId="8554">
      <pivotArea dataOnly="0" labelOnly="1" outline="0" fieldPosition="0">
        <references count="1">
          <reference field="0" count="0"/>
        </references>
      </pivotArea>
    </format>
    <format dxfId="8553">
      <pivotArea field="2" type="button" dataOnly="0" labelOnly="1" outline="0" axis="axisRow" fieldPosition="1"/>
    </format>
    <format dxfId="8552">
      <pivotArea field="17" type="button" dataOnly="0" labelOnly="1" outline="0" axis="axisRow" fieldPosition="2"/>
    </format>
    <format dxfId="8551">
      <pivotArea field="-2" type="button" dataOnly="0" labelOnly="1" outline="0" axis="axisCol" fieldPosition="0"/>
    </format>
    <format dxfId="8550">
      <pivotArea type="topRight" dataOnly="0" labelOnly="1" outline="0" fieldPosition="0"/>
    </format>
    <format dxfId="8549">
      <pivotArea field="3" type="button" dataOnly="0" labelOnly="1" outline="0" axis="axisPage" fieldPosition="0"/>
    </format>
    <format dxfId="8548">
      <pivotArea field="0" type="button" dataOnly="0" labelOnly="1" outline="0" axis="axisPage" fieldPosition="1"/>
    </format>
    <format dxfId="8547">
      <pivotArea type="origin" dataOnly="0" labelOnly="1" outline="0" fieldPosition="0"/>
    </format>
    <format dxfId="8546">
      <pivotArea field="18" type="button" dataOnly="0" labelOnly="1" outline="0" axis="axisRow" fieldPosition="0"/>
    </format>
    <format dxfId="8545">
      <pivotArea dataOnly="0" labelOnly="1" outline="0" fieldPosition="0">
        <references count="1">
          <reference field="18" count="1">
            <x v="0"/>
          </reference>
        </references>
      </pivotArea>
    </format>
    <format dxfId="8544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8543">
      <pivotArea dataOnly="0" labelOnly="1" outline="0" fieldPosition="0">
        <references count="1">
          <reference field="18" count="1">
            <x v="2"/>
          </reference>
        </references>
      </pivotArea>
    </format>
    <format dxfId="8542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8541">
      <pivotArea dataOnly="0" labelOnly="1" outline="0" fieldPosition="0">
        <references count="1">
          <reference field="18" count="1">
            <x v="3"/>
          </reference>
        </references>
      </pivotArea>
    </format>
    <format dxfId="8540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8539">
      <pivotArea dataOnly="0" labelOnly="1" outline="0" fieldPosition="0">
        <references count="1">
          <reference field="18" count="1">
            <x v="4"/>
          </reference>
        </references>
      </pivotArea>
    </format>
    <format dxfId="8538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8537">
      <pivotArea dataOnly="0" labelOnly="1" outline="0" fieldPosition="0">
        <references count="1">
          <reference field="18" count="1">
            <x v="5"/>
          </reference>
        </references>
      </pivotArea>
    </format>
    <format dxfId="8536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8535">
      <pivotArea dataOnly="0" labelOnly="1" outline="0" fieldPosition="0">
        <references count="1">
          <reference field="18" count="1">
            <x v="6"/>
          </reference>
        </references>
      </pivotArea>
    </format>
    <format dxfId="8534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8533">
      <pivotArea dataOnly="0" labelOnly="1" outline="0" fieldPosition="0">
        <references count="1">
          <reference field="18" count="1">
            <x v="7"/>
          </reference>
        </references>
      </pivotArea>
    </format>
    <format dxfId="8532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8531">
      <pivotArea dataOnly="0" labelOnly="1" outline="0" fieldPosition="0">
        <references count="1">
          <reference field="18" count="1">
            <x v="8"/>
          </reference>
        </references>
      </pivotArea>
    </format>
    <format dxfId="8530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8529">
      <pivotArea dataOnly="0" labelOnly="1" outline="0" fieldPosition="0">
        <references count="1">
          <reference field="18" count="1">
            <x v="9"/>
          </reference>
        </references>
      </pivotArea>
    </format>
    <format dxfId="8528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8527">
      <pivotArea dataOnly="0" labelOnly="1" outline="0" fieldPosition="0">
        <references count="1">
          <reference field="18" count="1">
            <x v="10"/>
          </reference>
        </references>
      </pivotArea>
    </format>
    <format dxfId="8526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8525">
      <pivotArea dataOnly="0" labelOnly="1" outline="0" fieldPosition="0">
        <references count="1">
          <reference field="18" count="1">
            <x v="11"/>
          </reference>
        </references>
      </pivotArea>
    </format>
    <format dxfId="8524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8523">
      <pivotArea dataOnly="0" labelOnly="1" outline="0" fieldPosition="0">
        <references count="1">
          <reference field="18" count="1">
            <x v="12"/>
          </reference>
        </references>
      </pivotArea>
    </format>
    <format dxfId="8522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8521">
      <pivotArea dataOnly="0" labelOnly="1" outline="0" fieldPosition="0">
        <references count="1">
          <reference field="18" count="1">
            <x v="13"/>
          </reference>
        </references>
      </pivotArea>
    </format>
    <format dxfId="8520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8519">
      <pivotArea dataOnly="0" labelOnly="1" outline="0" fieldPosition="0">
        <references count="1">
          <reference field="18" count="1">
            <x v="14"/>
          </reference>
        </references>
      </pivotArea>
    </format>
    <format dxfId="8518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8517">
      <pivotArea dataOnly="0" labelOnly="1" outline="0" fieldPosition="0">
        <references count="1">
          <reference field="18" count="1">
            <x v="15"/>
          </reference>
        </references>
      </pivotArea>
    </format>
    <format dxfId="8516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8515">
      <pivotArea dataOnly="0" labelOnly="1" outline="0" fieldPosition="0">
        <references count="1">
          <reference field="18" count="1">
            <x v="16"/>
          </reference>
        </references>
      </pivotArea>
    </format>
    <format dxfId="8514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8513">
      <pivotArea grandRow="1" outline="0" collapsedLevelsAreSubtotals="1" fieldPosition="0"/>
    </format>
    <format dxfId="8512">
      <pivotArea dataOnly="0" labelOnly="1" grandRow="1" outline="0" fieldPosition="0"/>
    </format>
    <format dxfId="8511">
      <pivotArea field="3" type="button" dataOnly="0" labelOnly="1" outline="0" axis="axisPage" fieldPosition="0"/>
    </format>
    <format dxfId="8510">
      <pivotArea field="0" type="button" dataOnly="0" labelOnly="1" outline="0" axis="axisPage" fieldPosition="1"/>
    </format>
    <format dxfId="8509">
      <pivotArea type="origin" dataOnly="0" labelOnly="1" outline="0" fieldPosition="0"/>
    </format>
    <format dxfId="8508">
      <pivotArea field="18" type="button" dataOnly="0" labelOnly="1" outline="0" axis="axisRow" fieldPosition="0"/>
    </format>
    <format dxfId="8507">
      <pivotArea dataOnly="0" labelOnly="1" outline="0" fieldPosition="0">
        <references count="1">
          <reference field="18" count="1">
            <x v="37"/>
          </reference>
        </references>
      </pivotArea>
    </format>
    <format dxfId="8506">
      <pivotArea dataOnly="0" labelOnly="1" outline="0" fieldPosition="0">
        <references count="1">
          <reference field="18" count="1" defaultSubtotal="1">
            <x v="37"/>
          </reference>
        </references>
      </pivotArea>
    </format>
    <format dxfId="8505">
      <pivotArea dataOnly="0" labelOnly="1" outline="0" fieldPosition="0">
        <references count="1">
          <reference field="18" count="1">
            <x v="61"/>
          </reference>
        </references>
      </pivotArea>
    </format>
    <format dxfId="8504">
      <pivotArea dataOnly="0" labelOnly="1" outline="0" fieldPosition="0">
        <references count="1">
          <reference field="18" count="1" defaultSubtotal="1">
            <x v="61"/>
          </reference>
        </references>
      </pivotArea>
    </format>
    <format dxfId="8503">
      <pivotArea dataOnly="0" labelOnly="1" outline="0" fieldPosition="0">
        <references count="1">
          <reference field="18" count="1">
            <x v="63"/>
          </reference>
        </references>
      </pivotArea>
    </format>
    <format dxfId="8502">
      <pivotArea dataOnly="0" labelOnly="1" outline="0" fieldPosition="0">
        <references count="1">
          <reference field="18" count="1" defaultSubtotal="1">
            <x v="63"/>
          </reference>
        </references>
      </pivotArea>
    </format>
    <format dxfId="8501">
      <pivotArea dataOnly="0" labelOnly="1" outline="0" fieldPosition="0">
        <references count="1">
          <reference field="18" count="1">
            <x v="64"/>
          </reference>
        </references>
      </pivotArea>
    </format>
    <format dxfId="8500">
      <pivotArea dataOnly="0" labelOnly="1" outline="0" fieldPosition="0">
        <references count="1">
          <reference field="18" count="1" defaultSubtotal="1">
            <x v="64"/>
          </reference>
        </references>
      </pivotArea>
    </format>
    <format dxfId="8499">
      <pivotArea dataOnly="0" labelOnly="1" grandRow="1" outline="0" fieldPosition="0"/>
    </format>
    <format dxfId="8498">
      <pivotArea field="3" type="button" dataOnly="0" labelOnly="1" outline="0" axis="axisPage" fieldPosition="0"/>
    </format>
    <format dxfId="8497">
      <pivotArea field="0" type="button" dataOnly="0" labelOnly="1" outline="0" axis="axisPage" fieldPosition="1"/>
    </format>
    <format dxfId="8496">
      <pivotArea type="origin" dataOnly="0" labelOnly="1" outline="0" fieldPosition="0"/>
    </format>
    <format dxfId="8495">
      <pivotArea field="18" type="button" dataOnly="0" labelOnly="1" outline="0" axis="axisRow" fieldPosition="0"/>
    </format>
    <format dxfId="8494">
      <pivotArea dataOnly="0" labelOnly="1" outline="0" fieldPosition="0">
        <references count="1">
          <reference field="18" count="1">
            <x v="37"/>
          </reference>
        </references>
      </pivotArea>
    </format>
    <format dxfId="8493">
      <pivotArea dataOnly="0" labelOnly="1" outline="0" fieldPosition="0">
        <references count="1">
          <reference field="18" count="1" defaultSubtotal="1">
            <x v="37"/>
          </reference>
        </references>
      </pivotArea>
    </format>
    <format dxfId="8492">
      <pivotArea dataOnly="0" labelOnly="1" outline="0" fieldPosition="0">
        <references count="1">
          <reference field="18" count="1">
            <x v="61"/>
          </reference>
        </references>
      </pivotArea>
    </format>
    <format dxfId="8491">
      <pivotArea dataOnly="0" labelOnly="1" outline="0" fieldPosition="0">
        <references count="1">
          <reference field="18" count="1" defaultSubtotal="1">
            <x v="61"/>
          </reference>
        </references>
      </pivotArea>
    </format>
    <format dxfId="8490">
      <pivotArea dataOnly="0" labelOnly="1" outline="0" fieldPosition="0">
        <references count="1">
          <reference field="18" count="1">
            <x v="63"/>
          </reference>
        </references>
      </pivotArea>
    </format>
    <format dxfId="8489">
      <pivotArea dataOnly="0" labelOnly="1" outline="0" fieldPosition="0">
        <references count="1">
          <reference field="18" count="1" defaultSubtotal="1">
            <x v="63"/>
          </reference>
        </references>
      </pivotArea>
    </format>
    <format dxfId="8488">
      <pivotArea dataOnly="0" labelOnly="1" outline="0" fieldPosition="0">
        <references count="1">
          <reference field="18" count="1">
            <x v="64"/>
          </reference>
        </references>
      </pivotArea>
    </format>
    <format dxfId="8487">
      <pivotArea dataOnly="0" labelOnly="1" outline="0" fieldPosition="0">
        <references count="1">
          <reference field="18" count="1" defaultSubtotal="1">
            <x v="64"/>
          </reference>
        </references>
      </pivotArea>
    </format>
    <format dxfId="8486">
      <pivotArea dataOnly="0" labelOnly="1" grandRow="1" outline="0" fieldPosition="0"/>
    </format>
    <format dxfId="8485">
      <pivotArea dataOnly="0" labelOnly="1" grandRow="1" outline="0" fieldPosition="0"/>
    </format>
    <format dxfId="8484">
      <pivotArea type="all" dataOnly="0" outline="0" fieldPosition="0"/>
    </format>
    <format dxfId="8483">
      <pivotArea dataOnly="0" labelOnly="1" grandRow="1" outline="0" fieldPosition="0"/>
    </format>
    <format dxfId="8482">
      <pivotArea dataOnly="0" labelOnly="1" grandRow="1" outline="0" fieldPosition="0"/>
    </format>
    <format dxfId="8481">
      <pivotArea dataOnly="0" labelOnly="1" grandRow="1" outline="0" fieldPosition="0"/>
    </format>
    <format dxfId="8480">
      <pivotArea dataOnly="0" labelOnly="1" grandRow="1" outline="0" fieldPosition="0"/>
    </format>
    <format dxfId="8479">
      <pivotArea dataOnly="0" labelOnly="1" grandRow="1" outline="0" fieldPosition="0"/>
    </format>
    <format dxfId="8478">
      <pivotArea dataOnly="0" labelOnly="1" grandRow="1" outline="0" fieldPosition="0"/>
    </format>
    <format dxfId="8477">
      <pivotArea dataOnly="0" labelOnly="1" grandRow="1" outline="0" fieldPosition="0"/>
    </format>
    <format dxfId="8476">
      <pivotArea dataOnly="0" labelOnly="1" grandRow="1" outline="0" fieldPosition="0"/>
    </format>
    <format dxfId="8475">
      <pivotArea dataOnly="0" labelOnly="1" grandRow="1" outline="0" fieldPosition="0"/>
    </format>
    <format dxfId="8474">
      <pivotArea dataOnly="0" labelOnly="1" grandRow="1" outline="0" offset="A256" fieldPosition="0"/>
    </format>
    <format dxfId="8473">
      <pivotArea grandRow="1" outline="0" collapsedLevelsAreSubtotals="1" fieldPosition="0"/>
    </format>
    <format dxfId="8472">
      <pivotArea dataOnly="0" labelOnly="1" grandRow="1" outline="0" fieldPosition="0"/>
    </format>
    <format dxfId="8471">
      <pivotArea dataOnly="0" labelOnly="1" grandRow="1" outline="0" offset="A256" fieldPosition="0"/>
    </format>
    <format dxfId="8470">
      <pivotArea grandRow="1" outline="0" collapsedLevelsAreSubtotals="1" fieldPosition="0"/>
    </format>
    <format dxfId="8469">
      <pivotArea dataOnly="0" labelOnly="1" grandRow="1" outline="0" fieldPosition="0"/>
    </format>
    <format dxfId="8468">
      <pivotArea dataOnly="0" labelOnly="1" grandRow="1" outline="0" offset="A256" fieldPosition="0"/>
    </format>
    <format dxfId="8467">
      <pivotArea grandRow="1" outline="0" collapsedLevelsAreSubtotals="1" fieldPosition="0"/>
    </format>
    <format dxfId="8466">
      <pivotArea dataOnly="0" labelOnly="1" grandRow="1" outline="0" fieldPosition="0"/>
    </format>
    <format dxfId="8465">
      <pivotArea dataOnly="0" labelOnly="1" grandRow="1" outline="0" offset="A256" fieldPosition="0"/>
    </format>
    <format dxfId="8464">
      <pivotArea grandRow="1" outline="0" collapsedLevelsAreSubtotals="1" fieldPosition="0"/>
    </format>
    <format dxfId="8463">
      <pivotArea dataOnly="0" labelOnly="1" grandRow="1" outline="0" fieldPosition="0"/>
    </format>
    <format dxfId="8462">
      <pivotArea dataOnly="0" labelOnly="1" grandRow="1" outline="0" offset="A256" fieldPosition="0"/>
    </format>
    <format dxfId="8461">
      <pivotArea grandRow="1" outline="0" collapsedLevelsAreSubtotals="1" fieldPosition="0"/>
    </format>
    <format dxfId="8460">
      <pivotArea dataOnly="0" labelOnly="1" grandRow="1" outline="0" fieldPosition="0"/>
    </format>
    <format dxfId="8459">
      <pivotArea dataOnly="0" labelOnly="1" grandRow="1" outline="0" offset="A256" fieldPosition="0"/>
    </format>
    <format dxfId="8458">
      <pivotArea grandRow="1" outline="0" collapsedLevelsAreSubtotals="1" fieldPosition="0"/>
    </format>
    <format dxfId="8457">
      <pivotArea dataOnly="0" labelOnly="1" grandRow="1" outline="0" fieldPosition="0"/>
    </format>
    <format dxfId="8456">
      <pivotArea dataOnly="0" labelOnly="1" grandRow="1" outline="0" offset="A256" fieldPosition="0"/>
    </format>
    <format dxfId="8455">
      <pivotArea grandRow="1" outline="0" collapsedLevelsAreSubtotals="1" fieldPosition="0"/>
    </format>
    <format dxfId="8454">
      <pivotArea dataOnly="0" labelOnly="1" grandRow="1" outline="0" fieldPosition="0"/>
    </format>
    <format dxfId="8453">
      <pivotArea dataOnly="0" labelOnly="1" grandRow="1" outline="0" offset="A256" fieldPosition="0"/>
    </format>
    <format dxfId="8452">
      <pivotArea grandRow="1" outline="0" collapsedLevelsAreSubtotals="1" fieldPosition="0"/>
    </format>
    <format dxfId="8451">
      <pivotArea dataOnly="0" labelOnly="1" grandRow="1" outline="0" fieldPosition="0"/>
    </format>
    <format dxfId="8450">
      <pivotArea dataOnly="0" labelOnly="1" grandRow="1" outline="0" offset="A256" fieldPosition="0"/>
    </format>
    <format dxfId="8449">
      <pivotArea grandRow="1" outline="0" collapsedLevelsAreSubtotals="1" fieldPosition="0"/>
    </format>
    <format dxfId="8448">
      <pivotArea dataOnly="0" labelOnly="1" grandRow="1" outline="0" fieldPosition="0"/>
    </format>
    <format dxfId="8447">
      <pivotArea dataOnly="0" labelOnly="1" grandRow="1" outline="0" offset="A256" fieldPosition="0"/>
    </format>
    <format dxfId="8446">
      <pivotArea grandRow="1" outline="0" collapsedLevelsAreSubtotals="1" fieldPosition="0"/>
    </format>
    <format dxfId="8445">
      <pivotArea dataOnly="0" labelOnly="1" grandRow="1" outline="0" fieldPosition="0"/>
    </format>
    <format dxfId="8444">
      <pivotArea dataOnly="0" labelOnly="1" grandRow="1" outline="0" offset="A256" fieldPosition="0"/>
    </format>
    <format dxfId="8443">
      <pivotArea grandRow="1" outline="0" collapsedLevelsAreSubtotals="1" fieldPosition="0"/>
    </format>
    <format dxfId="8442">
      <pivotArea dataOnly="0" labelOnly="1" grandRow="1" outline="0" fieldPosition="0"/>
    </format>
    <format dxfId="8441">
      <pivotArea dataOnly="0" labelOnly="1" grandRow="1" outline="0" offset="A256" fieldPosition="0"/>
    </format>
    <format dxfId="8440">
      <pivotArea grandRow="1" outline="0" collapsedLevelsAreSubtotals="1" fieldPosition="0"/>
    </format>
    <format dxfId="8439">
      <pivotArea dataOnly="0" labelOnly="1" grandRow="1" outline="0" fieldPosition="0"/>
    </format>
    <format dxfId="8438">
      <pivotArea outline="0" collapsedLevelsAreSubtotals="1" fieldPosition="0">
        <references count="1">
          <reference field="18" count="1" selected="0" defaultSubtotal="1">
            <x v="62"/>
          </reference>
        </references>
      </pivotArea>
    </format>
    <format dxfId="8437">
      <pivotArea dataOnly="0" labelOnly="1" outline="0" fieldPosition="0">
        <references count="1">
          <reference field="18" count="1" defaultSubtotal="1">
            <x v="62"/>
          </reference>
        </references>
      </pivotArea>
    </format>
    <format dxfId="8436">
      <pivotArea dataOnly="0" labelOnly="1" grandRow="1" outline="0" offset="A256" fieldPosition="0"/>
    </format>
    <format dxfId="8435">
      <pivotArea grandRow="1" outline="0" collapsedLevelsAreSubtotals="1" fieldPosition="0"/>
    </format>
    <format dxfId="8434">
      <pivotArea dataOnly="0" labelOnly="1" grandRow="1" outline="0" fieldPosition="0"/>
    </format>
    <format dxfId="8433">
      <pivotArea dataOnly="0" labelOnly="1" grandRow="1" outline="0" offset="A256" fieldPosition="0"/>
    </format>
    <format dxfId="8432">
      <pivotArea grandRow="1" outline="0" collapsedLevelsAreSubtotals="1" fieldPosition="0"/>
    </format>
    <format dxfId="8431">
      <pivotArea dataOnly="0" labelOnly="1" grandRow="1" outline="0" fieldPosition="0"/>
    </format>
    <format dxfId="8430">
      <pivotArea dataOnly="0" labelOnly="1" grandRow="1" outline="0" offset="A256" fieldPosition="0"/>
    </format>
    <format dxfId="8429">
      <pivotArea grandRow="1" outline="0" collapsedLevelsAreSubtotals="1" fieldPosition="0"/>
    </format>
    <format dxfId="8428">
      <pivotArea dataOnly="0" labelOnly="1" grandRow="1" outline="0" fieldPosition="0"/>
    </format>
    <format dxfId="8427">
      <pivotArea dataOnly="0" labelOnly="1" grandRow="1" outline="0" offset="A256" fieldPosition="0"/>
    </format>
    <format dxfId="8426">
      <pivotArea grandRow="1" outline="0" collapsedLevelsAreSubtotals="1" fieldPosition="0"/>
    </format>
    <format dxfId="8425">
      <pivotArea dataOnly="0" labelOnly="1" grandRow="1" outline="0" fieldPosition="0"/>
    </format>
    <format dxfId="8424">
      <pivotArea dataOnly="0" labelOnly="1" grandRow="1" outline="0" offset="A256" fieldPosition="0"/>
    </format>
    <format dxfId="8423">
      <pivotArea grandRow="1" outline="0" collapsedLevelsAreSubtotals="1" fieldPosition="0"/>
    </format>
    <format dxfId="8422">
      <pivotArea dataOnly="0" labelOnly="1" grandRow="1" outline="0" fieldPosition="0"/>
    </format>
    <format dxfId="8421">
      <pivotArea grandRow="1" outline="0" collapsedLevelsAreSubtotals="1" fieldPosition="0"/>
    </format>
    <format dxfId="8420">
      <pivotArea dataOnly="0" labelOnly="1" grandRow="1" outline="0" fieldPosition="0"/>
    </format>
    <format dxfId="8419">
      <pivotArea grandRow="1" outline="0" collapsedLevelsAreSubtotals="1" fieldPosition="0"/>
    </format>
    <format dxfId="8418">
      <pivotArea dataOnly="0" labelOnly="1" grandRow="1" outline="0" fieldPosition="0"/>
    </format>
    <format dxfId="8417">
      <pivotArea grandRow="1" outline="0" collapsedLevelsAreSubtotals="1" fieldPosition="0"/>
    </format>
    <format dxfId="8416">
      <pivotArea dataOnly="0" labelOnly="1" grandRow="1" outline="0" fieldPosition="0"/>
    </format>
    <format dxfId="8415">
      <pivotArea dataOnly="0" labelOnly="1" grandRow="1" outline="0" offset="A256" fieldPosition="0"/>
    </format>
    <format dxfId="8414">
      <pivotArea grandRow="1" outline="0" collapsedLevelsAreSubtotals="1" fieldPosition="0"/>
    </format>
    <format dxfId="8413">
      <pivotArea dataOnly="0" labelOnly="1" grandRow="1" outline="0" fieldPosition="0"/>
    </format>
    <format dxfId="8412">
      <pivotArea dataOnly="0" labelOnly="1" grandRow="1" outline="0" offset="A256" fieldPosition="0"/>
    </format>
    <format dxfId="8411">
      <pivotArea grandRow="1" outline="0" collapsedLevelsAreSubtotals="1" fieldPosition="0"/>
    </format>
    <format dxfId="8410">
      <pivotArea dataOnly="0" labelOnly="1" grandRow="1" outline="0" fieldPosition="0"/>
    </format>
    <format dxfId="8409">
      <pivotArea dataOnly="0" labelOnly="1" grandRow="1" outline="0" offset="A256" fieldPosition="0"/>
    </format>
    <format dxfId="8408">
      <pivotArea grandRow="1" outline="0" collapsedLevelsAreSubtotals="1" fieldPosition="0"/>
    </format>
    <format dxfId="8407">
      <pivotArea dataOnly="0" labelOnly="1" grandRow="1" outline="0" fieldPosition="0"/>
    </format>
    <format dxfId="8406">
      <pivotArea dataOnly="0" labelOnly="1" grandRow="1" outline="0" offset="A256" fieldPosition="0"/>
    </format>
    <format dxfId="8405">
      <pivotArea grandRow="1" outline="0" collapsedLevelsAreSubtotals="1" fieldPosition="0"/>
    </format>
    <format dxfId="8404">
      <pivotArea dataOnly="0" labelOnly="1" grandRow="1" outline="0" fieldPosition="0"/>
    </format>
    <format dxfId="8403">
      <pivotArea dataOnly="0" labelOnly="1" grandRow="1" outline="0" offset="A256" fieldPosition="0"/>
    </format>
    <format dxfId="8402">
      <pivotArea grandRow="1" outline="0" collapsedLevelsAreSubtotals="1" fieldPosition="0"/>
    </format>
    <format dxfId="8401">
      <pivotArea dataOnly="0" labelOnly="1" grandRow="1" outline="0" fieldPosition="0"/>
    </format>
    <format dxfId="8400">
      <pivotArea dataOnly="0" labelOnly="1" grandRow="1" outline="0" offset="A256" fieldPosition="0"/>
    </format>
    <format dxfId="8399">
      <pivotArea grandRow="1" outline="0" collapsedLevelsAreSubtotals="1" fieldPosition="0"/>
    </format>
    <format dxfId="8398">
      <pivotArea dataOnly="0" labelOnly="1" grandRow="1" outline="0" fieldPosition="0"/>
    </format>
    <format dxfId="8397">
      <pivotArea dataOnly="0" labelOnly="1" grandRow="1" outline="0" offset="A256" fieldPosition="0"/>
    </format>
    <format dxfId="8396">
      <pivotArea grandRow="1" outline="0" collapsedLevelsAreSubtotals="1" fieldPosition="0"/>
    </format>
    <format dxfId="8395">
      <pivotArea dataOnly="0" labelOnly="1" grandRow="1" outline="0" fieldPosition="0"/>
    </format>
    <format dxfId="8394">
      <pivotArea dataOnly="0" labelOnly="1" grandRow="1" outline="0" offset="A256" fieldPosition="0"/>
    </format>
    <format dxfId="8393">
      <pivotArea grandRow="1" outline="0" collapsedLevelsAreSubtotals="1" fieldPosition="0"/>
    </format>
    <format dxfId="8392">
      <pivotArea dataOnly="0" labelOnly="1" grandRow="1" outline="0" fieldPosition="0"/>
    </format>
    <format dxfId="8391">
      <pivotArea dataOnly="0" labelOnly="1" grandRow="1" outline="0" offset="A256" fieldPosition="0"/>
    </format>
    <format dxfId="8390">
      <pivotArea grandRow="1" outline="0" collapsedLevelsAreSubtotals="1" fieldPosition="0"/>
    </format>
    <format dxfId="8389">
      <pivotArea dataOnly="0" labelOnly="1" grandRow="1" outline="0" fieldPosition="0"/>
    </format>
    <format dxfId="8388">
      <pivotArea dataOnly="0" labelOnly="1" grandRow="1" outline="0" offset="A256" fieldPosition="0"/>
    </format>
    <format dxfId="8387">
      <pivotArea grandRow="1" outline="0" collapsedLevelsAreSubtotals="1" fieldPosition="0"/>
    </format>
    <format dxfId="8386">
      <pivotArea dataOnly="0" labelOnly="1" grandRow="1" outline="0" fieldPosition="0"/>
    </format>
    <format dxfId="8385">
      <pivotArea dataOnly="0" labelOnly="1" grandRow="1" outline="0" offset="A256" fieldPosition="0"/>
    </format>
    <format dxfId="8384">
      <pivotArea grandRow="1" outline="0" collapsedLevelsAreSubtotals="1" fieldPosition="0"/>
    </format>
    <format dxfId="8383">
      <pivotArea dataOnly="0" labelOnly="1" grandRow="1" outline="0" fieldPosition="0"/>
    </format>
    <format dxfId="8382">
      <pivotArea dataOnly="0" labelOnly="1" grandRow="1" outline="0" offset="A256" fieldPosition="0"/>
    </format>
    <format dxfId="8381">
      <pivotArea grandRow="1" outline="0" collapsedLevelsAreSubtotals="1" fieldPosition="0"/>
    </format>
    <format dxfId="8380">
      <pivotArea dataOnly="0" labelOnly="1" grandRow="1" outline="0" fieldPosition="0"/>
    </format>
    <format dxfId="8379">
      <pivotArea dataOnly="0" labelOnly="1" grandRow="1" outline="0" offset="A256" fieldPosition="0"/>
    </format>
    <format dxfId="8378">
      <pivotArea grandRow="1" outline="0" collapsedLevelsAreSubtotals="1" fieldPosition="0"/>
    </format>
    <format dxfId="8377">
      <pivotArea dataOnly="0" labelOnly="1" grandRow="1" outline="0" fieldPosition="0"/>
    </format>
    <format dxfId="8376">
      <pivotArea dataOnly="0" labelOnly="1" grandRow="1" outline="0" offset="A256" fieldPosition="0"/>
    </format>
    <format dxfId="8375">
      <pivotArea grandRow="1" outline="0" collapsedLevelsAreSubtotals="1" fieldPosition="0"/>
    </format>
    <format dxfId="8374">
      <pivotArea dataOnly="0" labelOnly="1" grandRow="1" outline="0" fieldPosition="0"/>
    </format>
    <format dxfId="8373">
      <pivotArea dataOnly="0" labelOnly="1" grandRow="1" outline="0" offset="A256" fieldPosition="0"/>
    </format>
    <format dxfId="8372">
      <pivotArea grandRow="1" outline="0" collapsedLevelsAreSubtotals="1" fieldPosition="0"/>
    </format>
    <format dxfId="8371">
      <pivotArea dataOnly="0" labelOnly="1" grandRow="1" outline="0" fieldPosition="0"/>
    </format>
    <format dxfId="8370">
      <pivotArea dataOnly="0" labelOnly="1" grandRow="1" outline="0" offset="A256" fieldPosition="0"/>
    </format>
    <format dxfId="8369">
      <pivotArea grandRow="1" outline="0" collapsedLevelsAreSubtotals="1" fieldPosition="0"/>
    </format>
    <format dxfId="8368">
      <pivotArea dataOnly="0" labelOnly="1" grandRow="1" outline="0" fieldPosition="0"/>
    </format>
    <format dxfId="8367">
      <pivotArea dataOnly="0" labelOnly="1" grandRow="1" outline="0" offset="A256" fieldPosition="0"/>
    </format>
    <format dxfId="8366">
      <pivotArea grandRow="1" outline="0" collapsedLevelsAreSubtotals="1" fieldPosition="0"/>
    </format>
    <format dxfId="8365">
      <pivotArea dataOnly="0" labelOnly="1" grandRow="1" outline="0" fieldPosition="0"/>
    </format>
    <format dxfId="8364">
      <pivotArea dataOnly="0" labelOnly="1" grandRow="1" outline="0" offset="A256" fieldPosition="0"/>
    </format>
    <format dxfId="8363">
      <pivotArea grandRow="1" outline="0" collapsedLevelsAreSubtotals="1" fieldPosition="0"/>
    </format>
    <format dxfId="8362">
      <pivotArea dataOnly="0" labelOnly="1" grandRow="1" outline="0" fieldPosition="0"/>
    </format>
    <format dxfId="8361">
      <pivotArea dataOnly="0" labelOnly="1" grandRow="1" outline="0" offset="A256" fieldPosition="0"/>
    </format>
    <format dxfId="8360">
      <pivotArea grandRow="1" outline="0" collapsedLevelsAreSubtotals="1" fieldPosition="0"/>
    </format>
    <format dxfId="8359">
      <pivotArea dataOnly="0" labelOnly="1" grandRow="1" outline="0" fieldPosition="0"/>
    </format>
    <format dxfId="8358">
      <pivotArea dataOnly="0" labelOnly="1" grandRow="1" outline="0" offset="A256" fieldPosition="0"/>
    </format>
    <format dxfId="8357">
      <pivotArea grandRow="1" outline="0" collapsedLevelsAreSubtotals="1" fieldPosition="0"/>
    </format>
    <format dxfId="8356">
      <pivotArea dataOnly="0" labelOnly="1" grandRow="1" outline="0" fieldPosition="0"/>
    </format>
    <format dxfId="8355">
      <pivotArea dataOnly="0" labelOnly="1" grandRow="1" outline="0" offset="A256" fieldPosition="0"/>
    </format>
    <format dxfId="8354">
      <pivotArea grandRow="1" outline="0" collapsedLevelsAreSubtotals="1" fieldPosition="0"/>
    </format>
    <format dxfId="8353">
      <pivotArea dataOnly="0" labelOnly="1" grandRow="1" outline="0" fieldPosition="0"/>
    </format>
    <format dxfId="8352">
      <pivotArea dataOnly="0" labelOnly="1" grandRow="1" outline="0" offset="A256" fieldPosition="0"/>
    </format>
    <format dxfId="8351">
      <pivotArea grandRow="1" outline="0" collapsedLevelsAreSubtotals="1" fieldPosition="0"/>
    </format>
    <format dxfId="8350">
      <pivotArea dataOnly="0" labelOnly="1" grandRow="1" outline="0" fieldPosition="0"/>
    </format>
    <format dxfId="8349">
      <pivotArea dataOnly="0" labelOnly="1" grandRow="1" outline="0" offset="A256" fieldPosition="0"/>
    </format>
    <format dxfId="8348">
      <pivotArea grandRow="1" outline="0" collapsedLevelsAreSubtotals="1" fieldPosition="0"/>
    </format>
    <format dxfId="8347">
      <pivotArea dataOnly="0" labelOnly="1" grandRow="1" outline="0" fieldPosition="0"/>
    </format>
    <format dxfId="8346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5.xml><?xml version="1.0" encoding="utf-8"?>
<pivotTableDefinition xmlns="http://schemas.openxmlformats.org/spreadsheetml/2006/main" name="PivotTable1" cacheId="22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8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4">
        <item x="0"/>
        <item x="1"/>
        <item x="2"/>
        <item x="90"/>
        <item x="91"/>
        <item x="3"/>
        <item x="92"/>
        <item x="93"/>
        <item x="4"/>
        <item x="5"/>
        <item x="6"/>
        <item x="94"/>
        <item x="7"/>
        <item x="8"/>
        <item x="95"/>
        <item x="96"/>
        <item x="9"/>
        <item x="10"/>
        <item x="97"/>
        <item x="11"/>
        <item x="12"/>
        <item x="13"/>
        <item x="14"/>
        <item x="15"/>
        <item x="16"/>
        <item x="17"/>
        <item x="98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100"/>
        <item x="36"/>
        <item x="37"/>
        <item x="38"/>
        <item x="39"/>
        <item x="40"/>
        <item x="101"/>
        <item x="102"/>
        <item x="103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04"/>
        <item x="53"/>
        <item x="54"/>
        <item x="55"/>
        <item x="56"/>
        <item x="57"/>
        <item x="58"/>
        <item x="59"/>
        <item x="60"/>
        <item x="61"/>
        <item x="62"/>
        <item x="105"/>
        <item x="106"/>
        <item x="63"/>
        <item x="64"/>
        <item x="65"/>
        <item x="66"/>
        <item x="67"/>
        <item x="68"/>
        <item x="69"/>
        <item x="70"/>
        <item x="107"/>
        <item x="71"/>
        <item x="72"/>
        <item x="73"/>
        <item x="74"/>
        <item x="108"/>
        <item x="75"/>
        <item x="76"/>
        <item x="77"/>
        <item x="78"/>
        <item x="79"/>
        <item x="109"/>
        <item x="80"/>
        <item x="81"/>
        <item x="82"/>
        <item x="83"/>
        <item x="84"/>
        <item x="85"/>
        <item x="86"/>
        <item x="87"/>
        <item x="88"/>
        <item x="89"/>
        <item x="110"/>
        <item x="118"/>
        <item x="119"/>
        <item x="120"/>
        <item x="111"/>
        <item x="112"/>
        <item x="113"/>
        <item x="114"/>
        <item x="115"/>
        <item x="121"/>
        <item x="116"/>
        <item x="117"/>
        <item x="122"/>
        <item x="123"/>
        <item x="124"/>
        <item x="126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9"/>
        <item x="142"/>
        <item x="150"/>
        <item x="143"/>
        <item x="151"/>
        <item x="144"/>
        <item x="145"/>
        <item x="146"/>
        <item x="147"/>
        <item x="148"/>
        <item x="155"/>
        <item x="152"/>
        <item x="153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88"/>
        <item x="173"/>
        <item x="174"/>
        <item x="175"/>
        <item x="176"/>
        <item x="177"/>
        <item x="178"/>
        <item x="189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6"/>
        <item x="247"/>
        <item x="241"/>
        <item x="242"/>
        <item x="243"/>
        <item x="244"/>
        <item x="245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</items>
    </pivotField>
    <pivotField axis="axisPage" compact="0" outline="0" multipleItemSelectionAllowed="1" showAll="0">
      <items count="59">
        <item h="1" x="0"/>
        <item h="1" x="2"/>
        <item h="1" x="6"/>
        <item h="1" x="7"/>
        <item h="1" x="9"/>
        <item h="1" x="10"/>
        <item h="1" x="12"/>
        <item x="13"/>
        <item h="1" x="22"/>
        <item h="1" x="23"/>
        <item h="1" x="32"/>
        <item h="1" x="33"/>
        <item h="1" x="35"/>
        <item h="1" x="38"/>
        <item h="1" x="44"/>
        <item h="1" x="45"/>
        <item h="1" x="49"/>
        <item h="1" x="52"/>
        <item h="1" x="53"/>
        <item h="1" x="55"/>
        <item h="1" x="57"/>
        <item h="1" x="5"/>
        <item h="1" x="14"/>
        <item h="1" x="24"/>
        <item h="1" x="25"/>
        <item h="1" x="26"/>
        <item h="1"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h="1" x="50"/>
        <item h="1" x="36"/>
        <item h="1" x="18"/>
        <item h="1" x="3"/>
        <item h="1" x="4"/>
        <item h="1" x="48"/>
        <item h="1" x="8"/>
        <item h="1" x="15"/>
        <item h="1" x="17"/>
        <item h="1" x="34"/>
        <item h="1" x="54"/>
        <item h="1" x="37"/>
        <item h="1" x="46"/>
        <item h="1" x="47"/>
        <item h="1"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4">
        <item x="273"/>
        <item x="0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40"/>
        <item x="42"/>
        <item x="43"/>
        <item x="49"/>
        <item x="53"/>
        <item x="54"/>
        <item x="55"/>
        <item x="56"/>
        <item x="64"/>
        <item x="71"/>
        <item x="72"/>
        <item x="73"/>
        <item x="74"/>
        <item x="75"/>
        <item x="76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2"/>
        <item x="90"/>
        <item x="91"/>
        <item x="92"/>
        <item x="93"/>
        <item x="94"/>
        <item x="95"/>
        <item x="105"/>
        <item x="106"/>
        <item x="63"/>
        <item x="107"/>
        <item x="111"/>
        <item x="112"/>
        <item x="114"/>
        <item x="115"/>
        <item x="116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50"/>
        <item x="143"/>
        <item x="144"/>
        <item x="145"/>
        <item x="149"/>
        <item x="151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70"/>
        <item x="188"/>
        <item x="173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204"/>
        <item x="205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264"/>
        <item x="265"/>
        <item x="267"/>
        <item x="269"/>
        <item x="271"/>
        <item x="272"/>
        <item x="270"/>
        <item x="171"/>
        <item x="109"/>
        <item x="98"/>
        <item x="77"/>
        <item x="146"/>
        <item x="147"/>
        <item x="148"/>
        <item x="197"/>
        <item x="198"/>
        <item x="199"/>
        <item x="200"/>
        <item x="206"/>
        <item x="207"/>
        <item x="208"/>
        <item x="209"/>
        <item x="210"/>
        <item x="211"/>
        <item x="212"/>
        <item x="213"/>
        <item x="117"/>
        <item x="110"/>
        <item x="120"/>
        <item x="121"/>
        <item x="124"/>
        <item x="227"/>
        <item x="228"/>
        <item x="229"/>
        <item x="230"/>
        <item x="231"/>
        <item x="232"/>
        <item x="233"/>
        <item x="248"/>
        <item x="249"/>
        <item x="266"/>
        <item x="118"/>
        <item x="97"/>
        <item x="172"/>
        <item x="35"/>
        <item x="36"/>
        <item x="37"/>
        <item x="38"/>
        <item x="41"/>
        <item x="44"/>
        <item x="45"/>
        <item x="46"/>
        <item x="47"/>
        <item x="48"/>
        <item x="50"/>
        <item x="51"/>
        <item x="52"/>
        <item x="57"/>
        <item x="58"/>
        <item x="59"/>
        <item x="60"/>
        <item x="61"/>
        <item x="62"/>
        <item x="65"/>
        <item x="66"/>
        <item x="67"/>
        <item x="69"/>
        <item x="78"/>
        <item x="39"/>
        <item x="101"/>
        <item x="103"/>
        <item x="108"/>
        <item x="113"/>
        <item x="122"/>
        <item x="140"/>
        <item x="152"/>
        <item x="153"/>
        <item x="154"/>
        <item x="155"/>
        <item x="201"/>
        <item x="202"/>
        <item x="203"/>
        <item x="238"/>
        <item x="246"/>
        <item x="247"/>
        <item x="257"/>
        <item x="166"/>
        <item x="169"/>
        <item x="174"/>
        <item x="96"/>
        <item x="119"/>
        <item x="70"/>
        <item x="68"/>
        <item x="104"/>
        <item x="100"/>
        <item x="102"/>
        <item x="189"/>
        <item x="268"/>
      </items>
    </pivotField>
    <pivotField axis="axisRow" compact="0" outline="0" showAll="0">
      <items count="90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50"/>
        <item x="51"/>
        <item x="60"/>
        <item x="61"/>
        <item x="63"/>
        <item x="64"/>
        <item x="66"/>
        <item x="67"/>
        <item x="68"/>
        <item x="69"/>
        <item x="71"/>
        <item x="72"/>
        <item x="73"/>
        <item x="79"/>
        <item x="80"/>
        <item x="82"/>
        <item x="84"/>
        <item x="86"/>
        <item x="87"/>
        <item x="88"/>
        <item x="27"/>
        <item x="28"/>
        <item x="78"/>
        <item x="36"/>
        <item x="24"/>
        <item x="62"/>
        <item x="85"/>
        <item x="17"/>
        <item x="25"/>
        <item x="65"/>
        <item x="76"/>
        <item x="77"/>
        <item x="81"/>
        <item x="43"/>
        <item x="44"/>
        <item x="45"/>
        <item x="46"/>
        <item x="52"/>
        <item x="53"/>
        <item x="54"/>
        <item x="55"/>
        <item x="56"/>
        <item x="57"/>
        <item x="58"/>
        <item x="59"/>
        <item x="20"/>
        <item x="39"/>
        <item x="47"/>
        <item x="48"/>
        <item x="49"/>
        <item x="70"/>
        <item x="74"/>
        <item x="75"/>
        <item x="83"/>
        <item t="default"/>
      </items>
    </pivotField>
  </pivotFields>
  <rowFields count="3">
    <field x="18"/>
    <field x="2"/>
    <field x="17"/>
  </rowFields>
  <rowItems count="8">
    <i>
      <x v="33"/>
      <x v="190"/>
      <x v="130"/>
    </i>
    <i r="1">
      <x v="191"/>
      <x v="131"/>
    </i>
    <i r="1">
      <x v="192"/>
      <x v="132"/>
    </i>
    <i r="1">
      <x v="193"/>
      <x v="133"/>
    </i>
    <i r="1">
      <x v="194"/>
      <x v="134"/>
    </i>
    <i r="1">
      <x v="195"/>
      <x v="135"/>
    </i>
    <i t="default">
      <x v="33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99">
    <format dxfId="8335">
      <pivotArea field="2" type="button" dataOnly="0" labelOnly="1" outline="0" axis="axisRow" fieldPosition="1"/>
    </format>
    <format dxfId="8334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8333">
      <pivotArea field="2" type="button" dataOnly="0" labelOnly="1" outline="0" axis="axisRow" fieldPosition="1"/>
    </format>
    <format dxfId="8332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833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8330">
      <pivotArea type="topRight" dataOnly="0" labelOnly="1" outline="0" fieldPosition="0"/>
    </format>
    <format dxfId="832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328">
      <pivotArea dataOnly="0" labelOnly="1" fieldPosition="0">
        <references count="1">
          <reference field="2" count="2">
            <x v="98"/>
            <x v="100"/>
          </reference>
        </references>
      </pivotArea>
    </format>
    <format dxfId="8327">
      <pivotArea dataOnly="0" labelOnly="1" fieldPosition="0">
        <references count="1">
          <reference field="2" count="1">
            <x v="100"/>
          </reference>
        </references>
      </pivotArea>
    </format>
    <format dxfId="8326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8325">
      <pivotArea dataOnly="0" labelOnly="1" fieldPosition="0">
        <references count="1">
          <reference field="2" count="1">
            <x v="39"/>
          </reference>
        </references>
      </pivotArea>
    </format>
    <format dxfId="8324">
      <pivotArea dataOnly="0" labelOnly="1" fieldPosition="0">
        <references count="1">
          <reference field="2" count="1">
            <x v="39"/>
          </reference>
        </references>
      </pivotArea>
    </format>
    <format dxfId="8323">
      <pivotArea dataOnly="0" labelOnly="1" fieldPosition="0">
        <references count="1">
          <reference field="2" count="1">
            <x v="38"/>
          </reference>
        </references>
      </pivotArea>
    </format>
    <format dxfId="8322">
      <pivotArea dataOnly="0" labelOnly="1" fieldPosition="0">
        <references count="1">
          <reference field="2" count="1">
            <x v="38"/>
          </reference>
        </references>
      </pivotArea>
    </format>
    <format dxfId="8321">
      <pivotArea grandRow="1" outline="0" collapsedLevelsAreSubtotals="1" fieldPosition="0"/>
    </format>
    <format dxfId="8320">
      <pivotArea outline="0" collapsedLevelsAreSubtotals="1" fieldPosition="0"/>
    </format>
    <format dxfId="8319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1"/>
            <x v="56"/>
            <x v="57"/>
            <x v="71"/>
            <x v="78"/>
            <x v="79"/>
            <x v="80"/>
            <x v="81"/>
            <x v="88"/>
            <x v="92"/>
            <x v="94"/>
            <x v="95"/>
            <x v="98"/>
            <x v="100"/>
            <x v="102"/>
          </reference>
        </references>
      </pivotArea>
    </format>
    <format dxfId="8318">
      <pivotArea dataOnly="0" labelOnly="1" fieldPosition="0">
        <references count="1">
          <reference field="2" count="4">
            <x v="103"/>
            <x v="104"/>
            <x v="105"/>
            <x v="107"/>
          </reference>
        </references>
      </pivotArea>
    </format>
    <format dxfId="8317">
      <pivotArea dataOnly="0" labelOnly="1" grandRow="1" outline="0" fieldPosition="0"/>
    </format>
    <format dxfId="8316">
      <pivotArea grandRow="1" outline="0" collapsedLevelsAreSubtotals="1" fieldPosition="0"/>
    </format>
    <format dxfId="8315">
      <pivotArea dataOnly="0" labelOnly="1" grandRow="1" outline="0" fieldPosition="0"/>
    </format>
    <format dxfId="8314">
      <pivotArea dataOnly="0" outline="0" fieldPosition="0">
        <references count="1">
          <reference field="18" count="0" defaultSubtotal="1"/>
        </references>
      </pivotArea>
    </format>
    <format dxfId="8313">
      <pivotArea dataOnly="0" outline="0" fieldPosition="0">
        <references count="1">
          <reference field="18" count="0" defaultSubtotal="1"/>
        </references>
      </pivotArea>
    </format>
    <format dxfId="8312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8311">
      <pivotArea dataOnly="0" outline="0" fieldPosition="0">
        <references count="1">
          <reference field="18" count="0" defaultSubtotal="1"/>
        </references>
      </pivotArea>
    </format>
    <format dxfId="8310">
      <pivotArea dataOnly="0" labelOnly="1" outline="0" fieldPosition="0">
        <references count="1">
          <reference field="18" count="0"/>
        </references>
      </pivotArea>
    </format>
    <format dxfId="8309">
      <pivotArea field="3" type="button" dataOnly="0" labelOnly="1" outline="0" axis="axisPage" fieldPosition="0"/>
    </format>
    <format dxfId="8308">
      <pivotArea field="0" type="button" dataOnly="0" labelOnly="1" outline="0" axis="axisPage" fieldPosition="1"/>
    </format>
    <format dxfId="8307">
      <pivotArea type="origin" dataOnly="0" labelOnly="1" outline="0" fieldPosition="0"/>
    </format>
    <format dxfId="8306">
      <pivotArea field="18" type="button" dataOnly="0" labelOnly="1" outline="0" axis="axisRow" fieldPosition="0"/>
    </format>
    <format dxfId="8305">
      <pivotArea dataOnly="0" labelOnly="1" outline="0" fieldPosition="0">
        <references count="1">
          <reference field="18" count="1">
            <x v="0"/>
          </reference>
        </references>
      </pivotArea>
    </format>
    <format dxfId="8304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8303">
      <pivotArea dataOnly="0" labelOnly="1" outline="0" fieldPosition="0">
        <references count="1">
          <reference field="18" count="1">
            <x v="2"/>
          </reference>
        </references>
      </pivotArea>
    </format>
    <format dxfId="8302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8301">
      <pivotArea dataOnly="0" labelOnly="1" outline="0" fieldPosition="0">
        <references count="1">
          <reference field="18" count="1">
            <x v="3"/>
          </reference>
        </references>
      </pivotArea>
    </format>
    <format dxfId="8300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8299">
      <pivotArea dataOnly="0" labelOnly="1" outline="0" fieldPosition="0">
        <references count="1">
          <reference field="18" count="1">
            <x v="4"/>
          </reference>
        </references>
      </pivotArea>
    </format>
    <format dxfId="8298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8297">
      <pivotArea dataOnly="0" labelOnly="1" outline="0" fieldPosition="0">
        <references count="1">
          <reference field="18" count="1">
            <x v="5"/>
          </reference>
        </references>
      </pivotArea>
    </format>
    <format dxfId="8296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8295">
      <pivotArea dataOnly="0" labelOnly="1" outline="0" fieldPosition="0">
        <references count="1">
          <reference field="18" count="1">
            <x v="6"/>
          </reference>
        </references>
      </pivotArea>
    </format>
    <format dxfId="8294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8293">
      <pivotArea dataOnly="0" labelOnly="1" outline="0" fieldPosition="0">
        <references count="1">
          <reference field="18" count="1">
            <x v="7"/>
          </reference>
        </references>
      </pivotArea>
    </format>
    <format dxfId="8292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8291">
      <pivotArea dataOnly="0" labelOnly="1" outline="0" fieldPosition="0">
        <references count="1">
          <reference field="18" count="1">
            <x v="8"/>
          </reference>
        </references>
      </pivotArea>
    </format>
    <format dxfId="8290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8289">
      <pivotArea dataOnly="0" labelOnly="1" outline="0" fieldPosition="0">
        <references count="1">
          <reference field="18" count="1">
            <x v="9"/>
          </reference>
        </references>
      </pivotArea>
    </format>
    <format dxfId="8288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8287">
      <pivotArea dataOnly="0" labelOnly="1" outline="0" fieldPosition="0">
        <references count="1">
          <reference field="18" count="1">
            <x v="10"/>
          </reference>
        </references>
      </pivotArea>
    </format>
    <format dxfId="8286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8285">
      <pivotArea dataOnly="0" labelOnly="1" outline="0" fieldPosition="0">
        <references count="1">
          <reference field="18" count="1">
            <x v="11"/>
          </reference>
        </references>
      </pivotArea>
    </format>
    <format dxfId="8284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8283">
      <pivotArea dataOnly="0" labelOnly="1" outline="0" fieldPosition="0">
        <references count="1">
          <reference field="18" count="1">
            <x v="12"/>
          </reference>
        </references>
      </pivotArea>
    </format>
    <format dxfId="8282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8281">
      <pivotArea dataOnly="0" labelOnly="1" outline="0" fieldPosition="0">
        <references count="1">
          <reference field="18" count="1">
            <x v="13"/>
          </reference>
        </references>
      </pivotArea>
    </format>
    <format dxfId="8280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8279">
      <pivotArea dataOnly="0" labelOnly="1" outline="0" fieldPosition="0">
        <references count="1">
          <reference field="18" count="1">
            <x v="14"/>
          </reference>
        </references>
      </pivotArea>
    </format>
    <format dxfId="8278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8277">
      <pivotArea dataOnly="0" labelOnly="1" outline="0" fieldPosition="0">
        <references count="1">
          <reference field="18" count="1">
            <x v="15"/>
          </reference>
        </references>
      </pivotArea>
    </format>
    <format dxfId="8276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8275">
      <pivotArea dataOnly="0" labelOnly="1" outline="0" fieldPosition="0">
        <references count="1">
          <reference field="18" count="1">
            <x v="16"/>
          </reference>
        </references>
      </pivotArea>
    </format>
    <format dxfId="8274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8273">
      <pivotArea field="3" type="button" dataOnly="0" labelOnly="1" outline="0" axis="axisPage" fieldPosition="0"/>
    </format>
    <format dxfId="8272">
      <pivotArea field="0" type="button" dataOnly="0" labelOnly="1" outline="0" axis="axisPage" fieldPosition="1"/>
    </format>
    <format dxfId="8271">
      <pivotArea type="origin" dataOnly="0" labelOnly="1" outline="0" fieldPosition="0"/>
    </format>
    <format dxfId="8270">
      <pivotArea field="18" type="button" dataOnly="0" labelOnly="1" outline="0" axis="axisRow" fieldPosition="0"/>
    </format>
    <format dxfId="8269">
      <pivotArea dataOnly="0" labelOnly="1" outline="0" fieldPosition="0">
        <references count="1">
          <reference field="18" count="1">
            <x v="0"/>
          </reference>
        </references>
      </pivotArea>
    </format>
    <format dxfId="8268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8267">
      <pivotArea dataOnly="0" labelOnly="1" outline="0" fieldPosition="0">
        <references count="1">
          <reference field="18" count="1">
            <x v="2"/>
          </reference>
        </references>
      </pivotArea>
    </format>
    <format dxfId="8266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8265">
      <pivotArea dataOnly="0" labelOnly="1" outline="0" fieldPosition="0">
        <references count="1">
          <reference field="18" count="1">
            <x v="3"/>
          </reference>
        </references>
      </pivotArea>
    </format>
    <format dxfId="8264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8263">
      <pivotArea dataOnly="0" labelOnly="1" outline="0" fieldPosition="0">
        <references count="1">
          <reference field="18" count="1">
            <x v="4"/>
          </reference>
        </references>
      </pivotArea>
    </format>
    <format dxfId="8262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8261">
      <pivotArea dataOnly="0" labelOnly="1" outline="0" fieldPosition="0">
        <references count="1">
          <reference field="18" count="1">
            <x v="5"/>
          </reference>
        </references>
      </pivotArea>
    </format>
    <format dxfId="8260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8259">
      <pivotArea dataOnly="0" labelOnly="1" outline="0" fieldPosition="0">
        <references count="1">
          <reference field="18" count="1">
            <x v="6"/>
          </reference>
        </references>
      </pivotArea>
    </format>
    <format dxfId="8258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8257">
      <pivotArea dataOnly="0" labelOnly="1" outline="0" fieldPosition="0">
        <references count="1">
          <reference field="18" count="1">
            <x v="7"/>
          </reference>
        </references>
      </pivotArea>
    </format>
    <format dxfId="8256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8255">
      <pivotArea dataOnly="0" labelOnly="1" outline="0" fieldPosition="0">
        <references count="1">
          <reference field="18" count="1">
            <x v="8"/>
          </reference>
        </references>
      </pivotArea>
    </format>
    <format dxfId="8254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8253">
      <pivotArea dataOnly="0" labelOnly="1" outline="0" fieldPosition="0">
        <references count="1">
          <reference field="18" count="1">
            <x v="9"/>
          </reference>
        </references>
      </pivotArea>
    </format>
    <format dxfId="8252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8251">
      <pivotArea dataOnly="0" labelOnly="1" outline="0" fieldPosition="0">
        <references count="1">
          <reference field="18" count="1">
            <x v="10"/>
          </reference>
        </references>
      </pivotArea>
    </format>
    <format dxfId="8250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8249">
      <pivotArea dataOnly="0" labelOnly="1" outline="0" fieldPosition="0">
        <references count="1">
          <reference field="18" count="1">
            <x v="11"/>
          </reference>
        </references>
      </pivotArea>
    </format>
    <format dxfId="8248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8247">
      <pivotArea dataOnly="0" labelOnly="1" outline="0" fieldPosition="0">
        <references count="1">
          <reference field="18" count="1">
            <x v="12"/>
          </reference>
        </references>
      </pivotArea>
    </format>
    <format dxfId="8246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8245">
      <pivotArea dataOnly="0" labelOnly="1" outline="0" fieldPosition="0">
        <references count="1">
          <reference field="18" count="1">
            <x v="13"/>
          </reference>
        </references>
      </pivotArea>
    </format>
    <format dxfId="8244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8243">
      <pivotArea dataOnly="0" labelOnly="1" outline="0" fieldPosition="0">
        <references count="1">
          <reference field="18" count="1">
            <x v="14"/>
          </reference>
        </references>
      </pivotArea>
    </format>
    <format dxfId="8242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8241">
      <pivotArea dataOnly="0" labelOnly="1" outline="0" fieldPosition="0">
        <references count="1">
          <reference field="18" count="1">
            <x v="15"/>
          </reference>
        </references>
      </pivotArea>
    </format>
    <format dxfId="8240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8239">
      <pivotArea dataOnly="0" labelOnly="1" outline="0" fieldPosition="0">
        <references count="1">
          <reference field="18" count="1">
            <x v="16"/>
          </reference>
        </references>
      </pivotArea>
    </format>
    <format dxfId="8238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8237">
      <pivotArea dataOnly="0" labelOnly="1" grandRow="1" outline="0" fieldPosition="0"/>
    </format>
    <format dxfId="8236">
      <pivotArea outline="0" collapsedLevelsAreSubtotals="1" fieldPosition="0"/>
    </format>
    <format dxfId="8235">
      <pivotArea field="-2" type="button" dataOnly="0" labelOnly="1" outline="0" axis="axisCol" fieldPosition="0"/>
    </format>
    <format dxfId="8234">
      <pivotArea type="topRight" dataOnly="0" labelOnly="1" outline="0" fieldPosition="0"/>
    </format>
    <format dxfId="8233">
      <pivotArea field="3" type="button" dataOnly="0" labelOnly="1" outline="0" axis="axisPage" fieldPosition="0"/>
    </format>
    <format dxfId="8232">
      <pivotArea field="0" type="button" dataOnly="0" labelOnly="1" outline="0" axis="axisPage" fieldPosition="1"/>
    </format>
    <format dxfId="8231">
      <pivotArea type="origin" dataOnly="0" labelOnly="1" outline="0" fieldPosition="0"/>
    </format>
    <format dxfId="8230">
      <pivotArea field="18" type="button" dataOnly="0" labelOnly="1" outline="0" axis="axisRow" fieldPosition="0"/>
    </format>
    <format dxfId="8229">
      <pivotArea dataOnly="0" labelOnly="1" outline="0" fieldPosition="0">
        <references count="1">
          <reference field="18" count="1">
            <x v="0"/>
          </reference>
        </references>
      </pivotArea>
    </format>
    <format dxfId="8228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8227">
      <pivotArea dataOnly="0" labelOnly="1" outline="0" fieldPosition="0">
        <references count="1">
          <reference field="18" count="1">
            <x v="2"/>
          </reference>
        </references>
      </pivotArea>
    </format>
    <format dxfId="8226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8225">
      <pivotArea dataOnly="0" labelOnly="1" outline="0" fieldPosition="0">
        <references count="1">
          <reference field="18" count="1">
            <x v="3"/>
          </reference>
        </references>
      </pivotArea>
    </format>
    <format dxfId="8224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8223">
      <pivotArea dataOnly="0" labelOnly="1" outline="0" fieldPosition="0">
        <references count="1">
          <reference field="18" count="1">
            <x v="4"/>
          </reference>
        </references>
      </pivotArea>
    </format>
    <format dxfId="8222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8221">
      <pivotArea dataOnly="0" labelOnly="1" outline="0" fieldPosition="0">
        <references count="1">
          <reference field="18" count="1">
            <x v="5"/>
          </reference>
        </references>
      </pivotArea>
    </format>
    <format dxfId="8220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8219">
      <pivotArea dataOnly="0" labelOnly="1" outline="0" fieldPosition="0">
        <references count="1">
          <reference field="18" count="1">
            <x v="6"/>
          </reference>
        </references>
      </pivotArea>
    </format>
    <format dxfId="8218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8217">
      <pivotArea dataOnly="0" labelOnly="1" outline="0" fieldPosition="0">
        <references count="1">
          <reference field="18" count="1">
            <x v="7"/>
          </reference>
        </references>
      </pivotArea>
    </format>
    <format dxfId="8216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8215">
      <pivotArea dataOnly="0" labelOnly="1" outline="0" fieldPosition="0">
        <references count="1">
          <reference field="18" count="1">
            <x v="8"/>
          </reference>
        </references>
      </pivotArea>
    </format>
    <format dxfId="8214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8213">
      <pivotArea dataOnly="0" labelOnly="1" outline="0" fieldPosition="0">
        <references count="1">
          <reference field="18" count="1">
            <x v="9"/>
          </reference>
        </references>
      </pivotArea>
    </format>
    <format dxfId="8212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8211">
      <pivotArea dataOnly="0" labelOnly="1" outline="0" fieldPosition="0">
        <references count="1">
          <reference field="18" count="1">
            <x v="10"/>
          </reference>
        </references>
      </pivotArea>
    </format>
    <format dxfId="8210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8209">
      <pivotArea dataOnly="0" labelOnly="1" outline="0" fieldPosition="0">
        <references count="1">
          <reference field="18" count="1">
            <x v="11"/>
          </reference>
        </references>
      </pivotArea>
    </format>
    <format dxfId="8208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8207">
      <pivotArea dataOnly="0" labelOnly="1" outline="0" fieldPosition="0">
        <references count="1">
          <reference field="18" count="1">
            <x v="12"/>
          </reference>
        </references>
      </pivotArea>
    </format>
    <format dxfId="8206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8205">
      <pivotArea dataOnly="0" labelOnly="1" outline="0" fieldPosition="0">
        <references count="1">
          <reference field="18" count="1">
            <x v="13"/>
          </reference>
        </references>
      </pivotArea>
    </format>
    <format dxfId="8204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8203">
      <pivotArea dataOnly="0" labelOnly="1" outline="0" fieldPosition="0">
        <references count="1">
          <reference field="18" count="1">
            <x v="14"/>
          </reference>
        </references>
      </pivotArea>
    </format>
    <format dxfId="8202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8201">
      <pivotArea dataOnly="0" labelOnly="1" outline="0" fieldPosition="0">
        <references count="1">
          <reference field="18" count="1">
            <x v="15"/>
          </reference>
        </references>
      </pivotArea>
    </format>
    <format dxfId="8200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8199">
      <pivotArea dataOnly="0" labelOnly="1" outline="0" fieldPosition="0">
        <references count="1">
          <reference field="18" count="1">
            <x v="16"/>
          </reference>
        </references>
      </pivotArea>
    </format>
    <format dxfId="8198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8197">
      <pivotArea grandRow="1" outline="0" collapsedLevelsAreSubtotals="1" fieldPosition="0"/>
    </format>
    <format dxfId="8196">
      <pivotArea dataOnly="0" labelOnly="1" grandRow="1" outline="0" fieldPosition="0"/>
    </format>
    <format dxfId="8195">
      <pivotArea field="3" type="button" dataOnly="0" labelOnly="1" outline="0" axis="axisPage" fieldPosition="0"/>
    </format>
    <format dxfId="8194">
      <pivotArea field="0" type="button" dataOnly="0" labelOnly="1" outline="0" axis="axisPage" fieldPosition="1"/>
    </format>
    <format dxfId="8193">
      <pivotArea type="origin" dataOnly="0" labelOnly="1" outline="0" fieldPosition="0"/>
    </format>
    <format dxfId="8192">
      <pivotArea field="18" type="button" dataOnly="0" labelOnly="1" outline="0" axis="axisRow" fieldPosition="0"/>
    </format>
    <format dxfId="8191">
      <pivotArea dataOnly="0" labelOnly="1" outline="0" fieldPosition="0">
        <references count="1">
          <reference field="18" count="1">
            <x v="33"/>
          </reference>
        </references>
      </pivotArea>
    </format>
    <format dxfId="8190">
      <pivotArea dataOnly="0" labelOnly="1" outline="0" fieldPosition="0">
        <references count="1">
          <reference field="18" count="1" defaultSubtotal="1">
            <x v="33"/>
          </reference>
        </references>
      </pivotArea>
    </format>
    <format dxfId="8189">
      <pivotArea dataOnly="0" labelOnly="1" grandRow="1" outline="0" fieldPosition="0"/>
    </format>
    <format dxfId="8188">
      <pivotArea field="3" type="button" dataOnly="0" labelOnly="1" outline="0" axis="axisPage" fieldPosition="0"/>
    </format>
    <format dxfId="8187">
      <pivotArea field="0" type="button" dataOnly="0" labelOnly="1" outline="0" axis="axisPage" fieldPosition="1"/>
    </format>
    <format dxfId="8186">
      <pivotArea type="origin" dataOnly="0" labelOnly="1" outline="0" fieldPosition="0"/>
    </format>
    <format dxfId="8185">
      <pivotArea field="18" type="button" dataOnly="0" labelOnly="1" outline="0" axis="axisRow" fieldPosition="0"/>
    </format>
    <format dxfId="8184">
      <pivotArea dataOnly="0" labelOnly="1" outline="0" fieldPosition="0">
        <references count="1">
          <reference field="18" count="1">
            <x v="33"/>
          </reference>
        </references>
      </pivotArea>
    </format>
    <format dxfId="8183">
      <pivotArea dataOnly="0" labelOnly="1" outline="0" fieldPosition="0">
        <references count="1">
          <reference field="18" count="1" defaultSubtotal="1">
            <x v="33"/>
          </reference>
        </references>
      </pivotArea>
    </format>
    <format dxfId="8182">
      <pivotArea dataOnly="0" labelOnly="1" grandRow="1" outline="0" fieldPosition="0"/>
    </format>
    <format dxfId="8181">
      <pivotArea dataOnly="0" labelOnly="1" grandRow="1" outline="0" fieldPosition="0"/>
    </format>
    <format dxfId="8180">
      <pivotArea dataOnly="0" labelOnly="1" grandRow="1" outline="0" fieldPosition="0"/>
    </format>
    <format dxfId="8179">
      <pivotArea dataOnly="0" labelOnly="1" grandRow="1" outline="0" fieldPosition="0"/>
    </format>
    <format dxfId="8178">
      <pivotArea dataOnly="0" labelOnly="1" grandRow="1" outline="0" fieldPosition="0"/>
    </format>
    <format dxfId="8177">
      <pivotArea dataOnly="0" labelOnly="1" grandRow="1" outline="0" fieldPosition="0"/>
    </format>
    <format dxfId="8176">
      <pivotArea field="17" type="button" dataOnly="0" labelOnly="1" outline="0" axis="axisRow" fieldPosition="2"/>
    </format>
    <format dxfId="8175">
      <pivotArea dataOnly="0" labelOnly="1" outline="0" fieldPosition="0">
        <references count="1">
          <reference field="18" count="1" defaultSubtotal="1">
            <x v="33"/>
          </reference>
        </references>
      </pivotArea>
    </format>
    <format dxfId="8174">
      <pivotArea dataOnly="0" labelOnly="1" grandRow="1" outline="0" fieldPosition="0"/>
    </format>
    <format dxfId="8173">
      <pivotArea dataOnly="0" labelOnly="1" outline="0" fieldPosition="0">
        <references count="1">
          <reference field="3" count="0"/>
        </references>
      </pivotArea>
    </format>
    <format dxfId="8172">
      <pivotArea dataOnly="0" labelOnly="1" outline="0" fieldPosition="0">
        <references count="1">
          <reference field="0" count="0"/>
        </references>
      </pivotArea>
    </format>
    <format dxfId="8171">
      <pivotArea field="2" type="button" dataOnly="0" labelOnly="1" outline="0" axis="axisRow" fieldPosition="1"/>
    </format>
    <format dxfId="8170">
      <pivotArea dataOnly="0" labelOnly="1" grandRow="1" outline="0" fieldPosition="0"/>
    </format>
    <format dxfId="8169">
      <pivotArea dataOnly="0" labelOnly="1" grandRow="1" outline="0" fieldPosition="0"/>
    </format>
    <format dxfId="8168">
      <pivotArea grandRow="1" outline="0" collapsedLevelsAreSubtotals="1" fieldPosition="0"/>
    </format>
    <format dxfId="8167">
      <pivotArea dataOnly="0" labelOnly="1" grandRow="1" outline="0" fieldPosition="0"/>
    </format>
    <format dxfId="8166">
      <pivotArea grandRow="1" outline="0" collapsedLevelsAreSubtotals="1" fieldPosition="0"/>
    </format>
    <format dxfId="8165">
      <pivotArea dataOnly="0" labelOnly="1" grandRow="1" outline="0" fieldPosition="0"/>
    </format>
    <format dxfId="8164">
      <pivotArea dataOnly="0" labelOnly="1" grandRow="1" outline="0" fieldPosition="0"/>
    </format>
    <format dxfId="8163">
      <pivotArea dataOnly="0" labelOnly="1" grandRow="1" outline="0" fieldPosition="0"/>
    </format>
    <format dxfId="8162">
      <pivotArea dataOnly="0" labelOnly="1" grandRow="1" outline="0" fieldPosition="0"/>
    </format>
    <format dxfId="8161">
      <pivotArea dataOnly="0" labelOnly="1" grandRow="1" outline="0" fieldPosition="0"/>
    </format>
    <format dxfId="8160">
      <pivotArea dataOnly="0" labelOnly="1" grandRow="1" outline="0" offset="A256" fieldPosition="0"/>
    </format>
    <format dxfId="8159">
      <pivotArea grandRow="1" outline="0" collapsedLevelsAreSubtotals="1" fieldPosition="0"/>
    </format>
    <format dxfId="8158">
      <pivotArea dataOnly="0" labelOnly="1" grandRow="1" outline="0" fieldPosition="0"/>
    </format>
    <format dxfId="8157">
      <pivotArea dataOnly="0" labelOnly="1" grandRow="1" outline="0" offset="A256" fieldPosition="0"/>
    </format>
    <format dxfId="8156">
      <pivotArea grandRow="1" outline="0" collapsedLevelsAreSubtotals="1" fieldPosition="0"/>
    </format>
    <format dxfId="8155">
      <pivotArea dataOnly="0" labelOnly="1" grandRow="1" outline="0" fieldPosition="0"/>
    </format>
    <format dxfId="8154">
      <pivotArea dataOnly="0" labelOnly="1" grandRow="1" outline="0" offset="A256" fieldPosition="0"/>
    </format>
    <format dxfId="8153">
      <pivotArea grandRow="1" outline="0" collapsedLevelsAreSubtotals="1" fieldPosition="0"/>
    </format>
    <format dxfId="8152">
      <pivotArea dataOnly="0" labelOnly="1" grandRow="1" outline="0" fieldPosition="0"/>
    </format>
    <format dxfId="8151">
      <pivotArea dataOnly="0" labelOnly="1" grandRow="1" outline="0" offset="A256" fieldPosition="0"/>
    </format>
    <format dxfId="8150">
      <pivotArea grandRow="1" outline="0" collapsedLevelsAreSubtotals="1" fieldPosition="0"/>
    </format>
    <format dxfId="8149">
      <pivotArea dataOnly="0" labelOnly="1" grandRow="1" outline="0" fieldPosition="0"/>
    </format>
    <format dxfId="8148">
      <pivotArea dataOnly="0" labelOnly="1" grandRow="1" outline="0" offset="A256" fieldPosition="0"/>
    </format>
    <format dxfId="8147">
      <pivotArea grandRow="1" outline="0" collapsedLevelsAreSubtotals="1" fieldPosition="0"/>
    </format>
    <format dxfId="8146">
      <pivotArea dataOnly="0" labelOnly="1" grandRow="1" outline="0" fieldPosition="0"/>
    </format>
    <format dxfId="8145">
      <pivotArea dataOnly="0" labelOnly="1" grandRow="1" outline="0" offset="A256" fieldPosition="0"/>
    </format>
    <format dxfId="8144">
      <pivotArea grandRow="1" outline="0" collapsedLevelsAreSubtotals="1" fieldPosition="0"/>
    </format>
    <format dxfId="8143">
      <pivotArea dataOnly="0" labelOnly="1" grandRow="1" outline="0" fieldPosition="0"/>
    </format>
    <format dxfId="8142">
      <pivotArea dataOnly="0" labelOnly="1" grandRow="1" outline="0" offset="A256" fieldPosition="0"/>
    </format>
    <format dxfId="8141">
      <pivotArea grandRow="1" outline="0" collapsedLevelsAreSubtotals="1" fieldPosition="0"/>
    </format>
    <format dxfId="8140">
      <pivotArea dataOnly="0" labelOnly="1" grandRow="1" outline="0" fieldPosition="0"/>
    </format>
    <format dxfId="8139">
      <pivotArea dataOnly="0" labelOnly="1" grandRow="1" outline="0" offset="A256" fieldPosition="0"/>
    </format>
    <format dxfId="8138">
      <pivotArea grandRow="1" outline="0" collapsedLevelsAreSubtotals="1" fieldPosition="0"/>
    </format>
    <format dxfId="8137">
      <pivotArea dataOnly="0" labelOnly="1" grandRow="1" outline="0" fieldPosition="0"/>
    </format>
    <format dxfId="8136">
      <pivotArea dataOnly="0" labelOnly="1" grandRow="1" outline="0" offset="A256" fieldPosition="0"/>
    </format>
    <format dxfId="8135">
      <pivotArea grandRow="1" outline="0" collapsedLevelsAreSubtotals="1" fieldPosition="0"/>
    </format>
    <format dxfId="8134">
      <pivotArea dataOnly="0" labelOnly="1" grandRow="1" outline="0" fieldPosition="0"/>
    </format>
    <format dxfId="8133">
      <pivotArea dataOnly="0" labelOnly="1" grandRow="1" outline="0" offset="A256" fieldPosition="0"/>
    </format>
    <format dxfId="8132">
      <pivotArea grandRow="1" outline="0" collapsedLevelsAreSubtotals="1" fieldPosition="0"/>
    </format>
    <format dxfId="8131">
      <pivotArea dataOnly="0" labelOnly="1" grandRow="1" outline="0" fieldPosition="0"/>
    </format>
    <format dxfId="8130">
      <pivotArea dataOnly="0" labelOnly="1" grandRow="1" outline="0" offset="A256" fieldPosition="0"/>
    </format>
    <format dxfId="8129">
      <pivotArea grandRow="1" outline="0" collapsedLevelsAreSubtotals="1" fieldPosition="0"/>
    </format>
    <format dxfId="8128">
      <pivotArea dataOnly="0" labelOnly="1" grandRow="1" outline="0" fieldPosition="0"/>
    </format>
    <format dxfId="8127">
      <pivotArea dataOnly="0" labelOnly="1" grandRow="1" outline="0" offset="A256" fieldPosition="0"/>
    </format>
    <format dxfId="8126">
      <pivotArea grandRow="1" outline="0" collapsedLevelsAreSubtotals="1" fieldPosition="0"/>
    </format>
    <format dxfId="8125">
      <pivotArea dataOnly="0" labelOnly="1" grandRow="1" outline="0" fieldPosition="0"/>
    </format>
    <format dxfId="8124">
      <pivotArea dataOnly="0" labelOnly="1" grandRow="1" outline="0" offset="A256" fieldPosition="0"/>
    </format>
    <format dxfId="8123">
      <pivotArea grandRow="1" outline="0" collapsedLevelsAreSubtotals="1" fieldPosition="0"/>
    </format>
    <format dxfId="8122">
      <pivotArea dataOnly="0" labelOnly="1" grandRow="1" outline="0" fieldPosition="0"/>
    </format>
    <format dxfId="8121">
      <pivotArea dataOnly="0" labelOnly="1" grandRow="1" outline="0" offset="A256" fieldPosition="0"/>
    </format>
    <format dxfId="8120">
      <pivotArea grandRow="1" outline="0" collapsedLevelsAreSubtotals="1" fieldPosition="0"/>
    </format>
    <format dxfId="8119">
      <pivotArea dataOnly="0" labelOnly="1" grandRow="1" outline="0" fieldPosition="0"/>
    </format>
    <format dxfId="8118">
      <pivotArea dataOnly="0" labelOnly="1" grandRow="1" outline="0" offset="A256" fieldPosition="0"/>
    </format>
    <format dxfId="8117">
      <pivotArea grandRow="1" outline="0" collapsedLevelsAreSubtotals="1" fieldPosition="0"/>
    </format>
    <format dxfId="8116">
      <pivotArea dataOnly="0" labelOnly="1" grandRow="1" outline="0" fieldPosition="0"/>
    </format>
    <format dxfId="8115">
      <pivotArea dataOnly="0" labelOnly="1" grandRow="1" outline="0" offset="A256" fieldPosition="0"/>
    </format>
    <format dxfId="8114">
      <pivotArea grandRow="1" outline="0" collapsedLevelsAreSubtotals="1" fieldPosition="0"/>
    </format>
    <format dxfId="8113">
      <pivotArea dataOnly="0" labelOnly="1" grandRow="1" outline="0" fieldPosition="0"/>
    </format>
    <format dxfId="8112">
      <pivotArea dataOnly="0" labelOnly="1" grandRow="1" outline="0" offset="A256" fieldPosition="0"/>
    </format>
    <format dxfId="8111">
      <pivotArea grandRow="1" outline="0" collapsedLevelsAreSubtotals="1" fieldPosition="0"/>
    </format>
    <format dxfId="8110">
      <pivotArea dataOnly="0" labelOnly="1" grandRow="1" outline="0" fieldPosition="0"/>
    </format>
    <format dxfId="8109">
      <pivotArea dataOnly="0" labelOnly="1" grandRow="1" outline="0" offset="A256" fieldPosition="0"/>
    </format>
    <format dxfId="8108">
      <pivotArea grandRow="1" outline="0" collapsedLevelsAreSubtotals="1" fieldPosition="0"/>
    </format>
    <format dxfId="8107">
      <pivotArea dataOnly="0" labelOnly="1" grandRow="1" outline="0" fieldPosition="0"/>
    </format>
    <format dxfId="8106">
      <pivotArea dataOnly="0" labelOnly="1" grandRow="1" outline="0" offset="A256" fieldPosition="0"/>
    </format>
    <format dxfId="8105">
      <pivotArea grandRow="1" outline="0" collapsedLevelsAreSubtotals="1" fieldPosition="0"/>
    </format>
    <format dxfId="8104">
      <pivotArea dataOnly="0" labelOnly="1" grandRow="1" outline="0" fieldPosition="0"/>
    </format>
    <format dxfId="8103">
      <pivotArea dataOnly="0" labelOnly="1" grandRow="1" outline="0" offset="A256" fieldPosition="0"/>
    </format>
    <format dxfId="8102">
      <pivotArea grandRow="1" outline="0" collapsedLevelsAreSubtotals="1" fieldPosition="0"/>
    </format>
    <format dxfId="8101">
      <pivotArea dataOnly="0" labelOnly="1" grandRow="1" outline="0" fieldPosition="0"/>
    </format>
    <format dxfId="8100">
      <pivotArea dataOnly="0" labelOnly="1" grandRow="1" outline="0" offset="A256" fieldPosition="0"/>
    </format>
    <format dxfId="8099">
      <pivotArea grandRow="1" outline="0" collapsedLevelsAreSubtotals="1" fieldPosition="0"/>
    </format>
    <format dxfId="8098">
      <pivotArea dataOnly="0" labelOnly="1" grandRow="1" outline="0" fieldPosition="0"/>
    </format>
    <format dxfId="8097">
      <pivotArea dataOnly="0" labelOnly="1" grandRow="1" outline="0" offset="A256" fieldPosition="0"/>
    </format>
    <format dxfId="8096">
      <pivotArea grandRow="1" outline="0" collapsedLevelsAreSubtotals="1" fieldPosition="0"/>
    </format>
    <format dxfId="8095">
      <pivotArea dataOnly="0" labelOnly="1" grandRow="1" outline="0" fieldPosition="0"/>
    </format>
    <format dxfId="8094">
      <pivotArea dataOnly="0" labelOnly="1" grandRow="1" outline="0" offset="A256" fieldPosition="0"/>
    </format>
    <format dxfId="8093">
      <pivotArea grandRow="1" outline="0" collapsedLevelsAreSubtotals="1" fieldPosition="0"/>
    </format>
    <format dxfId="8092">
      <pivotArea dataOnly="0" labelOnly="1" grandRow="1" outline="0" fieldPosition="0"/>
    </format>
    <format dxfId="8091">
      <pivotArea dataOnly="0" labelOnly="1" grandRow="1" outline="0" offset="A256" fieldPosition="0"/>
    </format>
    <format dxfId="8090">
      <pivotArea grandRow="1" outline="0" collapsedLevelsAreSubtotals="1" fieldPosition="0"/>
    </format>
    <format dxfId="8089">
      <pivotArea dataOnly="0" labelOnly="1" grandRow="1" outline="0" fieldPosition="0"/>
    </format>
    <format dxfId="8088">
      <pivotArea dataOnly="0" labelOnly="1" grandRow="1" outline="0" offset="A256" fieldPosition="0"/>
    </format>
    <format dxfId="8087">
      <pivotArea grandRow="1" outline="0" collapsedLevelsAreSubtotals="1" fieldPosition="0"/>
    </format>
    <format dxfId="8086">
      <pivotArea dataOnly="0" labelOnly="1" grandRow="1" outline="0" fieldPosition="0"/>
    </format>
    <format dxfId="8085">
      <pivotArea dataOnly="0" labelOnly="1" grandRow="1" outline="0" offset="A256" fieldPosition="0"/>
    </format>
    <format dxfId="8084">
      <pivotArea grandRow="1" outline="0" collapsedLevelsAreSubtotals="1" fieldPosition="0"/>
    </format>
    <format dxfId="8083">
      <pivotArea dataOnly="0" labelOnly="1" grandRow="1" outline="0" fieldPosition="0"/>
    </format>
    <format dxfId="8082">
      <pivotArea dataOnly="0" labelOnly="1" grandRow="1" outline="0" offset="A256" fieldPosition="0"/>
    </format>
    <format dxfId="8081">
      <pivotArea grandRow="1" outline="0" collapsedLevelsAreSubtotals="1" fieldPosition="0"/>
    </format>
    <format dxfId="8080">
      <pivotArea dataOnly="0" labelOnly="1" grandRow="1" outline="0" fieldPosition="0"/>
    </format>
    <format dxfId="8079">
      <pivotArea dataOnly="0" labelOnly="1" grandRow="1" outline="0" offset="A256" fieldPosition="0"/>
    </format>
    <format dxfId="8078">
      <pivotArea grandRow="1" outline="0" collapsedLevelsAreSubtotals="1" fieldPosition="0"/>
    </format>
    <format dxfId="8077">
      <pivotArea dataOnly="0" labelOnly="1" grandRow="1" outline="0" fieldPosition="0"/>
    </format>
    <format dxfId="8076">
      <pivotArea dataOnly="0" labelOnly="1" grandRow="1" outline="0" offset="A256" fieldPosition="0"/>
    </format>
    <format dxfId="8075">
      <pivotArea grandRow="1" outline="0" collapsedLevelsAreSubtotals="1" fieldPosition="0"/>
    </format>
    <format dxfId="8074">
      <pivotArea dataOnly="0" labelOnly="1" grandRow="1" outline="0" fieldPosition="0"/>
    </format>
    <format dxfId="8073">
      <pivotArea dataOnly="0" labelOnly="1" grandRow="1" outline="0" offset="A256" fieldPosition="0"/>
    </format>
    <format dxfId="8072">
      <pivotArea grandRow="1" outline="0" collapsedLevelsAreSubtotals="1" fieldPosition="0"/>
    </format>
    <format dxfId="8071">
      <pivotArea dataOnly="0" labelOnly="1" grandRow="1" outline="0" fieldPosition="0"/>
    </format>
    <format dxfId="8070">
      <pivotArea dataOnly="0" labelOnly="1" grandRow="1" outline="0" offset="A256" fieldPosition="0"/>
    </format>
    <format dxfId="8069">
      <pivotArea grandRow="1" outline="0" collapsedLevelsAreSubtotals="1" fieldPosition="0"/>
    </format>
    <format dxfId="8068">
      <pivotArea dataOnly="0" labelOnly="1" grandRow="1" outline="0" fieldPosition="0"/>
    </format>
    <format dxfId="8067">
      <pivotArea dataOnly="0" labelOnly="1" grandRow="1" outline="0" offset="A256" fieldPosition="0"/>
    </format>
    <format dxfId="8066">
      <pivotArea grandRow="1" outline="0" collapsedLevelsAreSubtotals="1" fieldPosition="0"/>
    </format>
    <format dxfId="8065">
      <pivotArea dataOnly="0" labelOnly="1" grandRow="1" outline="0" fieldPosition="0"/>
    </format>
    <format dxfId="8064">
      <pivotArea dataOnly="0" labelOnly="1" grandRow="1" outline="0" offset="A256" fieldPosition="0"/>
    </format>
    <format dxfId="8063">
      <pivotArea grandRow="1" outline="0" collapsedLevelsAreSubtotals="1" fieldPosition="0"/>
    </format>
    <format dxfId="8062">
      <pivotArea dataOnly="0" labelOnly="1" grandRow="1" outline="0" fieldPosition="0"/>
    </format>
    <format dxfId="8061">
      <pivotArea dataOnly="0" labelOnly="1" grandRow="1" outline="0" offset="A256" fieldPosition="0"/>
    </format>
    <format dxfId="8060">
      <pivotArea grandRow="1" outline="0" collapsedLevelsAreSubtotals="1" fieldPosition="0"/>
    </format>
    <format dxfId="8059">
      <pivotArea dataOnly="0" labelOnly="1" grandRow="1" outline="0" fieldPosition="0"/>
    </format>
    <format dxfId="8058">
      <pivotArea dataOnly="0" labelOnly="1" grandRow="1" outline="0" offset="A256" fieldPosition="0"/>
    </format>
    <format dxfId="8057">
      <pivotArea grandRow="1" outline="0" collapsedLevelsAreSubtotals="1" fieldPosition="0"/>
    </format>
    <format dxfId="8056">
      <pivotArea dataOnly="0" labelOnly="1" grandRow="1" outline="0" fieldPosition="0"/>
    </format>
    <format dxfId="8055">
      <pivotArea dataOnly="0" labelOnly="1" grandRow="1" outline="0" offset="A256" fieldPosition="0"/>
    </format>
    <format dxfId="8054">
      <pivotArea grandRow="1" outline="0" collapsedLevelsAreSubtotals="1" fieldPosition="0"/>
    </format>
    <format dxfId="8053">
      <pivotArea dataOnly="0" labelOnly="1" grandRow="1" outline="0" fieldPosition="0"/>
    </format>
    <format dxfId="8052">
      <pivotArea dataOnly="0" labelOnly="1" grandRow="1" outline="0" offset="A256" fieldPosition="0"/>
    </format>
    <format dxfId="8051">
      <pivotArea grandRow="1" outline="0" collapsedLevelsAreSubtotals="1" fieldPosition="0"/>
    </format>
    <format dxfId="8050">
      <pivotArea dataOnly="0" labelOnly="1" grandRow="1" outline="0" fieldPosition="0"/>
    </format>
    <format dxfId="8049">
      <pivotArea dataOnly="0" labelOnly="1" grandRow="1" outline="0" offset="A256" fieldPosition="0"/>
    </format>
    <format dxfId="8048">
      <pivotArea grandRow="1" outline="0" collapsedLevelsAreSubtotals="1" fieldPosition="0"/>
    </format>
    <format dxfId="8047">
      <pivotArea dataOnly="0" labelOnly="1" grandRow="1" outline="0" fieldPosition="0"/>
    </format>
    <format dxfId="8046">
      <pivotArea dataOnly="0" labelOnly="1" grandRow="1" outline="0" offset="A256" fieldPosition="0"/>
    </format>
    <format dxfId="8045">
      <pivotArea grandRow="1" outline="0" collapsedLevelsAreSubtotals="1" fieldPosition="0"/>
    </format>
    <format dxfId="8044">
      <pivotArea dataOnly="0" labelOnly="1" grandRow="1" outline="0" fieldPosition="0"/>
    </format>
    <format dxfId="8043">
      <pivotArea dataOnly="0" labelOnly="1" grandRow="1" outline="0" offset="A256" fieldPosition="0"/>
    </format>
    <format dxfId="8042">
      <pivotArea grandRow="1" outline="0" collapsedLevelsAreSubtotals="1" fieldPosition="0"/>
    </format>
    <format dxfId="8041">
      <pivotArea dataOnly="0" labelOnly="1" grandRow="1" outline="0" fieldPosition="0"/>
    </format>
    <format dxfId="8040">
      <pivotArea dataOnly="0" labelOnly="1" grandRow="1" outline="0" offset="A256" fieldPosition="0"/>
    </format>
    <format dxfId="8039">
      <pivotArea grandRow="1" outline="0" collapsedLevelsAreSubtotals="1" fieldPosition="0"/>
    </format>
    <format dxfId="8038">
      <pivotArea dataOnly="0" labelOnly="1" grandRow="1" outline="0" fieldPosition="0"/>
    </format>
    <format dxfId="8037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6.xml><?xml version="1.0" encoding="utf-8"?>
<pivotTableDefinition xmlns="http://schemas.openxmlformats.org/spreadsheetml/2006/main" name="PivotTable1" cacheId="22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8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4">
        <item x="0"/>
        <item x="1"/>
        <item x="2"/>
        <item x="90"/>
        <item x="91"/>
        <item x="3"/>
        <item x="92"/>
        <item x="93"/>
        <item x="4"/>
        <item x="5"/>
        <item x="6"/>
        <item x="94"/>
        <item x="7"/>
        <item x="8"/>
        <item x="95"/>
        <item x="96"/>
        <item x="9"/>
        <item x="10"/>
        <item x="97"/>
        <item x="11"/>
        <item x="12"/>
        <item x="13"/>
        <item x="14"/>
        <item x="15"/>
        <item x="16"/>
        <item x="17"/>
        <item x="98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100"/>
        <item x="36"/>
        <item x="37"/>
        <item x="38"/>
        <item x="39"/>
        <item x="40"/>
        <item x="101"/>
        <item x="102"/>
        <item x="103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04"/>
        <item x="53"/>
        <item x="54"/>
        <item x="55"/>
        <item x="56"/>
        <item x="57"/>
        <item x="58"/>
        <item x="59"/>
        <item x="60"/>
        <item x="61"/>
        <item x="62"/>
        <item x="105"/>
        <item x="106"/>
        <item x="63"/>
        <item x="64"/>
        <item x="65"/>
        <item x="66"/>
        <item x="67"/>
        <item x="68"/>
        <item x="69"/>
        <item x="70"/>
        <item x="107"/>
        <item x="71"/>
        <item x="72"/>
        <item x="73"/>
        <item x="74"/>
        <item x="108"/>
        <item x="75"/>
        <item x="76"/>
        <item x="77"/>
        <item x="78"/>
        <item x="79"/>
        <item x="109"/>
        <item x="80"/>
        <item x="81"/>
        <item x="82"/>
        <item x="83"/>
        <item x="84"/>
        <item x="85"/>
        <item x="86"/>
        <item x="87"/>
        <item x="88"/>
        <item x="89"/>
        <item x="110"/>
        <item x="118"/>
        <item x="119"/>
        <item x="120"/>
        <item x="111"/>
        <item x="112"/>
        <item x="113"/>
        <item x="114"/>
        <item x="115"/>
        <item x="121"/>
        <item x="116"/>
        <item x="117"/>
        <item x="122"/>
        <item x="123"/>
        <item x="124"/>
        <item x="126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9"/>
        <item x="142"/>
        <item x="150"/>
        <item x="143"/>
        <item x="151"/>
        <item x="144"/>
        <item x="145"/>
        <item x="146"/>
        <item x="147"/>
        <item x="148"/>
        <item x="155"/>
        <item x="152"/>
        <item x="153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88"/>
        <item x="173"/>
        <item x="174"/>
        <item x="175"/>
        <item x="176"/>
        <item x="177"/>
        <item x="178"/>
        <item x="189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6"/>
        <item x="247"/>
        <item x="241"/>
        <item x="242"/>
        <item x="243"/>
        <item x="244"/>
        <item x="245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</items>
    </pivotField>
    <pivotField axis="axisPage" compact="0" outline="0" multipleItemSelectionAllowed="1" showAll="0">
      <items count="59">
        <item h="1" x="0"/>
        <item h="1" x="2"/>
        <item h="1" x="6"/>
        <item h="1" x="7"/>
        <item h="1" x="9"/>
        <item h="1" x="10"/>
        <item h="1" x="12"/>
        <item x="13"/>
        <item h="1" x="22"/>
        <item h="1" x="23"/>
        <item h="1" x="32"/>
        <item h="1" x="33"/>
        <item h="1" x="35"/>
        <item h="1" x="38"/>
        <item h="1" x="44"/>
        <item h="1" x="45"/>
        <item h="1" x="49"/>
        <item h="1" x="52"/>
        <item h="1" x="53"/>
        <item h="1" x="55"/>
        <item h="1" x="57"/>
        <item h="1" x="5"/>
        <item h="1" x="14"/>
        <item h="1" x="24"/>
        <item h="1" x="25"/>
        <item h="1" x="26"/>
        <item h="1"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h="1" x="50"/>
        <item h="1" x="36"/>
        <item h="1" x="18"/>
        <item h="1" x="3"/>
        <item h="1" x="4"/>
        <item h="1" x="48"/>
        <item h="1" x="8"/>
        <item h="1" x="15"/>
        <item h="1" x="17"/>
        <item h="1" x="34"/>
        <item h="1" x="54"/>
        <item h="1" x="37"/>
        <item h="1" x="46"/>
        <item h="1" x="47"/>
        <item h="1"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4">
        <item x="273"/>
        <item x="0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40"/>
        <item x="42"/>
        <item x="43"/>
        <item x="49"/>
        <item x="53"/>
        <item x="54"/>
        <item x="55"/>
        <item x="56"/>
        <item x="64"/>
        <item x="71"/>
        <item x="72"/>
        <item x="73"/>
        <item x="74"/>
        <item x="75"/>
        <item x="76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2"/>
        <item x="90"/>
        <item x="91"/>
        <item x="92"/>
        <item x="93"/>
        <item x="94"/>
        <item x="95"/>
        <item x="105"/>
        <item x="106"/>
        <item x="63"/>
        <item x="107"/>
        <item x="111"/>
        <item x="112"/>
        <item x="114"/>
        <item x="115"/>
        <item x="116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50"/>
        <item x="143"/>
        <item x="144"/>
        <item x="145"/>
        <item x="149"/>
        <item x="151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70"/>
        <item x="188"/>
        <item x="173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204"/>
        <item x="205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264"/>
        <item x="265"/>
        <item x="267"/>
        <item x="269"/>
        <item x="271"/>
        <item x="272"/>
        <item x="270"/>
        <item x="171"/>
        <item x="109"/>
        <item x="98"/>
        <item x="77"/>
        <item x="146"/>
        <item x="147"/>
        <item x="148"/>
        <item x="197"/>
        <item x="198"/>
        <item x="199"/>
        <item x="200"/>
        <item x="206"/>
        <item x="207"/>
        <item x="208"/>
        <item x="209"/>
        <item x="210"/>
        <item x="211"/>
        <item x="212"/>
        <item x="213"/>
        <item x="117"/>
        <item x="110"/>
        <item x="120"/>
        <item x="121"/>
        <item x="124"/>
        <item x="227"/>
        <item x="228"/>
        <item x="229"/>
        <item x="230"/>
        <item x="231"/>
        <item x="232"/>
        <item x="233"/>
        <item x="248"/>
        <item x="249"/>
        <item x="266"/>
        <item x="118"/>
        <item x="97"/>
        <item x="172"/>
        <item x="35"/>
        <item x="36"/>
        <item x="37"/>
        <item x="38"/>
        <item x="41"/>
        <item x="44"/>
        <item x="45"/>
        <item x="46"/>
        <item x="47"/>
        <item x="48"/>
        <item x="50"/>
        <item x="51"/>
        <item x="52"/>
        <item x="57"/>
        <item x="58"/>
        <item x="59"/>
        <item x="60"/>
        <item x="61"/>
        <item x="62"/>
        <item x="65"/>
        <item x="66"/>
        <item x="67"/>
        <item x="69"/>
        <item x="78"/>
        <item x="39"/>
        <item x="101"/>
        <item x="103"/>
        <item x="108"/>
        <item x="113"/>
        <item x="122"/>
        <item x="140"/>
        <item x="152"/>
        <item x="153"/>
        <item x="154"/>
        <item x="155"/>
        <item x="201"/>
        <item x="202"/>
        <item x="203"/>
        <item x="238"/>
        <item x="246"/>
        <item x="247"/>
        <item x="257"/>
        <item x="166"/>
        <item x="169"/>
        <item x="174"/>
        <item x="96"/>
        <item x="119"/>
        <item x="70"/>
        <item x="68"/>
        <item x="104"/>
        <item x="100"/>
        <item x="102"/>
        <item x="189"/>
        <item x="268"/>
      </items>
    </pivotField>
    <pivotField axis="axisRow" compact="0" outline="0" showAll="0">
      <items count="90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50"/>
        <item x="51"/>
        <item x="60"/>
        <item x="61"/>
        <item x="63"/>
        <item x="64"/>
        <item x="66"/>
        <item x="67"/>
        <item x="68"/>
        <item x="69"/>
        <item x="71"/>
        <item x="72"/>
        <item x="73"/>
        <item x="79"/>
        <item x="80"/>
        <item x="82"/>
        <item x="84"/>
        <item x="86"/>
        <item x="87"/>
        <item x="88"/>
        <item x="27"/>
        <item x="28"/>
        <item x="78"/>
        <item x="36"/>
        <item x="24"/>
        <item x="62"/>
        <item x="85"/>
        <item x="17"/>
        <item x="25"/>
        <item x="65"/>
        <item x="76"/>
        <item x="77"/>
        <item x="81"/>
        <item x="43"/>
        <item x="44"/>
        <item x="45"/>
        <item x="46"/>
        <item x="52"/>
        <item x="53"/>
        <item x="54"/>
        <item x="55"/>
        <item x="56"/>
        <item x="57"/>
        <item x="58"/>
        <item x="59"/>
        <item x="20"/>
        <item x="39"/>
        <item x="47"/>
        <item x="48"/>
        <item x="49"/>
        <item x="70"/>
        <item x="74"/>
        <item x="75"/>
        <item x="83"/>
        <item t="default"/>
      </items>
    </pivotField>
  </pivotFields>
  <rowFields count="3">
    <field x="18"/>
    <field x="2"/>
    <field x="17"/>
  </rowFields>
  <rowItems count="8">
    <i>
      <x v="33"/>
      <x v="190"/>
      <x v="130"/>
    </i>
    <i r="1">
      <x v="191"/>
      <x v="131"/>
    </i>
    <i r="1">
      <x v="192"/>
      <x v="132"/>
    </i>
    <i r="1">
      <x v="193"/>
      <x v="133"/>
    </i>
    <i r="1">
      <x v="194"/>
      <x v="134"/>
    </i>
    <i r="1">
      <x v="195"/>
      <x v="135"/>
    </i>
    <i t="default">
      <x v="33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91">
    <format dxfId="8029">
      <pivotArea field="2" type="button" dataOnly="0" labelOnly="1" outline="0" axis="axisRow" fieldPosition="1"/>
    </format>
    <format dxfId="8028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8027">
      <pivotArea field="2" type="button" dataOnly="0" labelOnly="1" outline="0" axis="axisRow" fieldPosition="1"/>
    </format>
    <format dxfId="8026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802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8024">
      <pivotArea type="topRight" dataOnly="0" labelOnly="1" outline="0" fieldPosition="0"/>
    </format>
    <format dxfId="802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022">
      <pivotArea dataOnly="0" labelOnly="1" fieldPosition="0">
        <references count="1">
          <reference field="2" count="2">
            <x v="98"/>
            <x v="100"/>
          </reference>
        </references>
      </pivotArea>
    </format>
    <format dxfId="8021">
      <pivotArea dataOnly="0" labelOnly="1" fieldPosition="0">
        <references count="1">
          <reference field="2" count="1">
            <x v="100"/>
          </reference>
        </references>
      </pivotArea>
    </format>
    <format dxfId="8020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8019">
      <pivotArea dataOnly="0" labelOnly="1" fieldPosition="0">
        <references count="1">
          <reference field="2" count="1">
            <x v="39"/>
          </reference>
        </references>
      </pivotArea>
    </format>
    <format dxfId="8018">
      <pivotArea dataOnly="0" labelOnly="1" fieldPosition="0">
        <references count="1">
          <reference field="2" count="1">
            <x v="39"/>
          </reference>
        </references>
      </pivotArea>
    </format>
    <format dxfId="8017">
      <pivotArea dataOnly="0" labelOnly="1" fieldPosition="0">
        <references count="1">
          <reference field="2" count="1">
            <x v="38"/>
          </reference>
        </references>
      </pivotArea>
    </format>
    <format dxfId="8016">
      <pivotArea dataOnly="0" labelOnly="1" fieldPosition="0">
        <references count="1">
          <reference field="2" count="1">
            <x v="38"/>
          </reference>
        </references>
      </pivotArea>
    </format>
    <format dxfId="8015">
      <pivotArea grandRow="1" outline="0" collapsedLevelsAreSubtotals="1" fieldPosition="0"/>
    </format>
    <format dxfId="8014">
      <pivotArea outline="0" collapsedLevelsAreSubtotals="1" fieldPosition="0"/>
    </format>
    <format dxfId="8013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1"/>
            <x v="56"/>
            <x v="57"/>
            <x v="71"/>
            <x v="78"/>
            <x v="79"/>
            <x v="80"/>
            <x v="81"/>
            <x v="88"/>
            <x v="92"/>
            <x v="94"/>
            <x v="95"/>
            <x v="98"/>
            <x v="100"/>
            <x v="102"/>
          </reference>
        </references>
      </pivotArea>
    </format>
    <format dxfId="8012">
      <pivotArea dataOnly="0" labelOnly="1" fieldPosition="0">
        <references count="1">
          <reference field="2" count="4">
            <x v="103"/>
            <x v="104"/>
            <x v="105"/>
            <x v="107"/>
          </reference>
        </references>
      </pivotArea>
    </format>
    <format dxfId="8011">
      <pivotArea dataOnly="0" labelOnly="1" grandRow="1" outline="0" fieldPosition="0"/>
    </format>
    <format dxfId="8010">
      <pivotArea grandRow="1" outline="0" collapsedLevelsAreSubtotals="1" fieldPosition="0"/>
    </format>
    <format dxfId="8009">
      <pivotArea dataOnly="0" labelOnly="1" grandRow="1" outline="0" fieldPosition="0"/>
    </format>
    <format dxfId="8008">
      <pivotArea dataOnly="0" outline="0" fieldPosition="0">
        <references count="1">
          <reference field="18" count="0" defaultSubtotal="1"/>
        </references>
      </pivotArea>
    </format>
    <format dxfId="8007">
      <pivotArea dataOnly="0" outline="0" fieldPosition="0">
        <references count="1">
          <reference field="18" count="0" defaultSubtotal="1"/>
        </references>
      </pivotArea>
    </format>
    <format dxfId="8006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8005">
      <pivotArea dataOnly="0" outline="0" fieldPosition="0">
        <references count="1">
          <reference field="18" count="0" defaultSubtotal="1"/>
        </references>
      </pivotArea>
    </format>
    <format dxfId="8004">
      <pivotArea dataOnly="0" labelOnly="1" outline="0" fieldPosition="0">
        <references count="1">
          <reference field="18" count="0"/>
        </references>
      </pivotArea>
    </format>
    <format dxfId="8003">
      <pivotArea field="3" type="button" dataOnly="0" labelOnly="1" outline="0" axis="axisPage" fieldPosition="0"/>
    </format>
    <format dxfId="8002">
      <pivotArea field="0" type="button" dataOnly="0" labelOnly="1" outline="0" axis="axisPage" fieldPosition="1"/>
    </format>
    <format dxfId="8001">
      <pivotArea type="origin" dataOnly="0" labelOnly="1" outline="0" fieldPosition="0"/>
    </format>
    <format dxfId="8000">
      <pivotArea field="18" type="button" dataOnly="0" labelOnly="1" outline="0" axis="axisRow" fieldPosition="0"/>
    </format>
    <format dxfId="7999">
      <pivotArea dataOnly="0" labelOnly="1" outline="0" fieldPosition="0">
        <references count="1">
          <reference field="18" count="1">
            <x v="0"/>
          </reference>
        </references>
      </pivotArea>
    </format>
    <format dxfId="7998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7997">
      <pivotArea dataOnly="0" labelOnly="1" outline="0" fieldPosition="0">
        <references count="1">
          <reference field="18" count="1">
            <x v="2"/>
          </reference>
        </references>
      </pivotArea>
    </format>
    <format dxfId="7996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7995">
      <pivotArea dataOnly="0" labelOnly="1" outline="0" fieldPosition="0">
        <references count="1">
          <reference field="18" count="1">
            <x v="3"/>
          </reference>
        </references>
      </pivotArea>
    </format>
    <format dxfId="7994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7993">
      <pivotArea dataOnly="0" labelOnly="1" outline="0" fieldPosition="0">
        <references count="1">
          <reference field="18" count="1">
            <x v="4"/>
          </reference>
        </references>
      </pivotArea>
    </format>
    <format dxfId="7992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7991">
      <pivotArea dataOnly="0" labelOnly="1" outline="0" fieldPosition="0">
        <references count="1">
          <reference field="18" count="1">
            <x v="5"/>
          </reference>
        </references>
      </pivotArea>
    </format>
    <format dxfId="7990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7989">
      <pivotArea dataOnly="0" labelOnly="1" outline="0" fieldPosition="0">
        <references count="1">
          <reference field="18" count="1">
            <x v="6"/>
          </reference>
        </references>
      </pivotArea>
    </format>
    <format dxfId="7988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7987">
      <pivotArea dataOnly="0" labelOnly="1" outline="0" fieldPosition="0">
        <references count="1">
          <reference field="18" count="1">
            <x v="7"/>
          </reference>
        </references>
      </pivotArea>
    </format>
    <format dxfId="7986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7985">
      <pivotArea dataOnly="0" labelOnly="1" outline="0" fieldPosition="0">
        <references count="1">
          <reference field="18" count="1">
            <x v="8"/>
          </reference>
        </references>
      </pivotArea>
    </format>
    <format dxfId="7984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7983">
      <pivotArea dataOnly="0" labelOnly="1" outline="0" fieldPosition="0">
        <references count="1">
          <reference field="18" count="1">
            <x v="9"/>
          </reference>
        </references>
      </pivotArea>
    </format>
    <format dxfId="7982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7981">
      <pivotArea dataOnly="0" labelOnly="1" outline="0" fieldPosition="0">
        <references count="1">
          <reference field="18" count="1">
            <x v="10"/>
          </reference>
        </references>
      </pivotArea>
    </format>
    <format dxfId="7980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7979">
      <pivotArea dataOnly="0" labelOnly="1" outline="0" fieldPosition="0">
        <references count="1">
          <reference field="18" count="1">
            <x v="11"/>
          </reference>
        </references>
      </pivotArea>
    </format>
    <format dxfId="7978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7977">
      <pivotArea dataOnly="0" labelOnly="1" outline="0" fieldPosition="0">
        <references count="1">
          <reference field="18" count="1">
            <x v="12"/>
          </reference>
        </references>
      </pivotArea>
    </format>
    <format dxfId="7976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7975">
      <pivotArea dataOnly="0" labelOnly="1" outline="0" fieldPosition="0">
        <references count="1">
          <reference field="18" count="1">
            <x v="13"/>
          </reference>
        </references>
      </pivotArea>
    </format>
    <format dxfId="7974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7973">
      <pivotArea dataOnly="0" labelOnly="1" outline="0" fieldPosition="0">
        <references count="1">
          <reference field="18" count="1">
            <x v="14"/>
          </reference>
        </references>
      </pivotArea>
    </format>
    <format dxfId="7972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7971">
      <pivotArea dataOnly="0" labelOnly="1" outline="0" fieldPosition="0">
        <references count="1">
          <reference field="18" count="1">
            <x v="15"/>
          </reference>
        </references>
      </pivotArea>
    </format>
    <format dxfId="7970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7969">
      <pivotArea dataOnly="0" labelOnly="1" outline="0" fieldPosition="0">
        <references count="1">
          <reference field="18" count="1">
            <x v="16"/>
          </reference>
        </references>
      </pivotArea>
    </format>
    <format dxfId="7968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7967">
      <pivotArea field="3" type="button" dataOnly="0" labelOnly="1" outline="0" axis="axisPage" fieldPosition="0"/>
    </format>
    <format dxfId="7966">
      <pivotArea field="0" type="button" dataOnly="0" labelOnly="1" outline="0" axis="axisPage" fieldPosition="1"/>
    </format>
    <format dxfId="7965">
      <pivotArea type="origin" dataOnly="0" labelOnly="1" outline="0" fieldPosition="0"/>
    </format>
    <format dxfId="7964">
      <pivotArea field="18" type="button" dataOnly="0" labelOnly="1" outline="0" axis="axisRow" fieldPosition="0"/>
    </format>
    <format dxfId="7963">
      <pivotArea dataOnly="0" labelOnly="1" outline="0" fieldPosition="0">
        <references count="1">
          <reference field="18" count="1">
            <x v="0"/>
          </reference>
        </references>
      </pivotArea>
    </format>
    <format dxfId="7962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7961">
      <pivotArea dataOnly="0" labelOnly="1" outline="0" fieldPosition="0">
        <references count="1">
          <reference field="18" count="1">
            <x v="2"/>
          </reference>
        </references>
      </pivotArea>
    </format>
    <format dxfId="7960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7959">
      <pivotArea dataOnly="0" labelOnly="1" outline="0" fieldPosition="0">
        <references count="1">
          <reference field="18" count="1">
            <x v="3"/>
          </reference>
        </references>
      </pivotArea>
    </format>
    <format dxfId="7958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7957">
      <pivotArea dataOnly="0" labelOnly="1" outline="0" fieldPosition="0">
        <references count="1">
          <reference field="18" count="1">
            <x v="4"/>
          </reference>
        </references>
      </pivotArea>
    </format>
    <format dxfId="7956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7955">
      <pivotArea dataOnly="0" labelOnly="1" outline="0" fieldPosition="0">
        <references count="1">
          <reference field="18" count="1">
            <x v="5"/>
          </reference>
        </references>
      </pivotArea>
    </format>
    <format dxfId="7954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7953">
      <pivotArea dataOnly="0" labelOnly="1" outline="0" fieldPosition="0">
        <references count="1">
          <reference field="18" count="1">
            <x v="6"/>
          </reference>
        </references>
      </pivotArea>
    </format>
    <format dxfId="7952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7951">
      <pivotArea dataOnly="0" labelOnly="1" outline="0" fieldPosition="0">
        <references count="1">
          <reference field="18" count="1">
            <x v="7"/>
          </reference>
        </references>
      </pivotArea>
    </format>
    <format dxfId="7950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7949">
      <pivotArea dataOnly="0" labelOnly="1" outline="0" fieldPosition="0">
        <references count="1">
          <reference field="18" count="1">
            <x v="8"/>
          </reference>
        </references>
      </pivotArea>
    </format>
    <format dxfId="7948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7947">
      <pivotArea dataOnly="0" labelOnly="1" outline="0" fieldPosition="0">
        <references count="1">
          <reference field="18" count="1">
            <x v="9"/>
          </reference>
        </references>
      </pivotArea>
    </format>
    <format dxfId="7946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7945">
      <pivotArea dataOnly="0" labelOnly="1" outline="0" fieldPosition="0">
        <references count="1">
          <reference field="18" count="1">
            <x v="10"/>
          </reference>
        </references>
      </pivotArea>
    </format>
    <format dxfId="7944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7943">
      <pivotArea dataOnly="0" labelOnly="1" outline="0" fieldPosition="0">
        <references count="1">
          <reference field="18" count="1">
            <x v="11"/>
          </reference>
        </references>
      </pivotArea>
    </format>
    <format dxfId="7942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7941">
      <pivotArea dataOnly="0" labelOnly="1" outline="0" fieldPosition="0">
        <references count="1">
          <reference field="18" count="1">
            <x v="12"/>
          </reference>
        </references>
      </pivotArea>
    </format>
    <format dxfId="7940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7939">
      <pivotArea dataOnly="0" labelOnly="1" outline="0" fieldPosition="0">
        <references count="1">
          <reference field="18" count="1">
            <x v="13"/>
          </reference>
        </references>
      </pivotArea>
    </format>
    <format dxfId="7938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7937">
      <pivotArea dataOnly="0" labelOnly="1" outline="0" fieldPosition="0">
        <references count="1">
          <reference field="18" count="1">
            <x v="14"/>
          </reference>
        </references>
      </pivotArea>
    </format>
    <format dxfId="7936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7935">
      <pivotArea dataOnly="0" labelOnly="1" outline="0" fieldPosition="0">
        <references count="1">
          <reference field="18" count="1">
            <x v="15"/>
          </reference>
        </references>
      </pivotArea>
    </format>
    <format dxfId="7934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7933">
      <pivotArea dataOnly="0" labelOnly="1" outline="0" fieldPosition="0">
        <references count="1">
          <reference field="18" count="1">
            <x v="16"/>
          </reference>
        </references>
      </pivotArea>
    </format>
    <format dxfId="7932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7931">
      <pivotArea dataOnly="0" labelOnly="1" grandRow="1" outline="0" fieldPosition="0"/>
    </format>
    <format dxfId="7930">
      <pivotArea outline="0" collapsedLevelsAreSubtotals="1" fieldPosition="0"/>
    </format>
    <format dxfId="7929">
      <pivotArea dataOnly="0" labelOnly="1" outline="0" fieldPosition="0">
        <references count="1">
          <reference field="3" count="0"/>
        </references>
      </pivotArea>
    </format>
    <format dxfId="7928">
      <pivotArea dataOnly="0" labelOnly="1" outline="0" fieldPosition="0">
        <references count="1">
          <reference field="0" count="0"/>
        </references>
      </pivotArea>
    </format>
    <format dxfId="7927">
      <pivotArea field="2" type="button" dataOnly="0" labelOnly="1" outline="0" axis="axisRow" fieldPosition="1"/>
    </format>
    <format dxfId="7926">
      <pivotArea field="17" type="button" dataOnly="0" labelOnly="1" outline="0" axis="axisRow" fieldPosition="2"/>
    </format>
    <format dxfId="7925">
      <pivotArea field="-2" type="button" dataOnly="0" labelOnly="1" outline="0" axis="axisCol" fieldPosition="0"/>
    </format>
    <format dxfId="7924">
      <pivotArea type="topRight" dataOnly="0" labelOnly="1" outline="0" fieldPosition="0"/>
    </format>
    <format dxfId="7923">
      <pivotArea field="3" type="button" dataOnly="0" labelOnly="1" outline="0" axis="axisPage" fieldPosition="0"/>
    </format>
    <format dxfId="7922">
      <pivotArea field="0" type="button" dataOnly="0" labelOnly="1" outline="0" axis="axisPage" fieldPosition="1"/>
    </format>
    <format dxfId="7921">
      <pivotArea type="origin" dataOnly="0" labelOnly="1" outline="0" fieldPosition="0"/>
    </format>
    <format dxfId="7920">
      <pivotArea field="18" type="button" dataOnly="0" labelOnly="1" outline="0" axis="axisRow" fieldPosition="0"/>
    </format>
    <format dxfId="7919">
      <pivotArea dataOnly="0" labelOnly="1" outline="0" fieldPosition="0">
        <references count="1">
          <reference field="18" count="1">
            <x v="0"/>
          </reference>
        </references>
      </pivotArea>
    </format>
    <format dxfId="7918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7917">
      <pivotArea dataOnly="0" labelOnly="1" outline="0" fieldPosition="0">
        <references count="1">
          <reference field="18" count="1">
            <x v="2"/>
          </reference>
        </references>
      </pivotArea>
    </format>
    <format dxfId="7916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7915">
      <pivotArea dataOnly="0" labelOnly="1" outline="0" fieldPosition="0">
        <references count="1">
          <reference field="18" count="1">
            <x v="3"/>
          </reference>
        </references>
      </pivotArea>
    </format>
    <format dxfId="7914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7913">
      <pivotArea dataOnly="0" labelOnly="1" outline="0" fieldPosition="0">
        <references count="1">
          <reference field="18" count="1">
            <x v="4"/>
          </reference>
        </references>
      </pivotArea>
    </format>
    <format dxfId="7912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7911">
      <pivotArea dataOnly="0" labelOnly="1" outline="0" fieldPosition="0">
        <references count="1">
          <reference field="18" count="1">
            <x v="5"/>
          </reference>
        </references>
      </pivotArea>
    </format>
    <format dxfId="7910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7909">
      <pivotArea dataOnly="0" labelOnly="1" outline="0" fieldPosition="0">
        <references count="1">
          <reference field="18" count="1">
            <x v="6"/>
          </reference>
        </references>
      </pivotArea>
    </format>
    <format dxfId="7908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7907">
      <pivotArea dataOnly="0" labelOnly="1" outline="0" fieldPosition="0">
        <references count="1">
          <reference field="18" count="1">
            <x v="7"/>
          </reference>
        </references>
      </pivotArea>
    </format>
    <format dxfId="7906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7905">
      <pivotArea dataOnly="0" labelOnly="1" outline="0" fieldPosition="0">
        <references count="1">
          <reference field="18" count="1">
            <x v="8"/>
          </reference>
        </references>
      </pivotArea>
    </format>
    <format dxfId="7904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7903">
      <pivotArea dataOnly="0" labelOnly="1" outline="0" fieldPosition="0">
        <references count="1">
          <reference field="18" count="1">
            <x v="9"/>
          </reference>
        </references>
      </pivotArea>
    </format>
    <format dxfId="7902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7901">
      <pivotArea dataOnly="0" labelOnly="1" outline="0" fieldPosition="0">
        <references count="1">
          <reference field="18" count="1">
            <x v="10"/>
          </reference>
        </references>
      </pivotArea>
    </format>
    <format dxfId="7900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7899">
      <pivotArea dataOnly="0" labelOnly="1" outline="0" fieldPosition="0">
        <references count="1">
          <reference field="18" count="1">
            <x v="11"/>
          </reference>
        </references>
      </pivotArea>
    </format>
    <format dxfId="7898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7897">
      <pivotArea dataOnly="0" labelOnly="1" outline="0" fieldPosition="0">
        <references count="1">
          <reference field="18" count="1">
            <x v="12"/>
          </reference>
        </references>
      </pivotArea>
    </format>
    <format dxfId="7896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7895">
      <pivotArea dataOnly="0" labelOnly="1" outline="0" fieldPosition="0">
        <references count="1">
          <reference field="18" count="1">
            <x v="13"/>
          </reference>
        </references>
      </pivotArea>
    </format>
    <format dxfId="7894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7893">
      <pivotArea dataOnly="0" labelOnly="1" outline="0" fieldPosition="0">
        <references count="1">
          <reference field="18" count="1">
            <x v="14"/>
          </reference>
        </references>
      </pivotArea>
    </format>
    <format dxfId="7892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7891">
      <pivotArea dataOnly="0" labelOnly="1" outline="0" fieldPosition="0">
        <references count="1">
          <reference field="18" count="1">
            <x v="15"/>
          </reference>
        </references>
      </pivotArea>
    </format>
    <format dxfId="7890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7889">
      <pivotArea dataOnly="0" labelOnly="1" outline="0" fieldPosition="0">
        <references count="1">
          <reference field="18" count="1">
            <x v="16"/>
          </reference>
        </references>
      </pivotArea>
    </format>
    <format dxfId="7888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7887">
      <pivotArea grandRow="1" outline="0" collapsedLevelsAreSubtotals="1" fieldPosition="0"/>
    </format>
    <format dxfId="7886">
      <pivotArea dataOnly="0" labelOnly="1" grandRow="1" outline="0" fieldPosition="0"/>
    </format>
    <format dxfId="7885">
      <pivotArea field="3" type="button" dataOnly="0" labelOnly="1" outline="0" axis="axisPage" fieldPosition="0"/>
    </format>
    <format dxfId="7884">
      <pivotArea field="0" type="button" dataOnly="0" labelOnly="1" outline="0" axis="axisPage" fieldPosition="1"/>
    </format>
    <format dxfId="7883">
      <pivotArea type="origin" dataOnly="0" labelOnly="1" outline="0" fieldPosition="0"/>
    </format>
    <format dxfId="7882">
      <pivotArea field="18" type="button" dataOnly="0" labelOnly="1" outline="0" axis="axisRow" fieldPosition="0"/>
    </format>
    <format dxfId="7881">
      <pivotArea dataOnly="0" labelOnly="1" outline="0" fieldPosition="0">
        <references count="1">
          <reference field="18" count="1">
            <x v="33"/>
          </reference>
        </references>
      </pivotArea>
    </format>
    <format dxfId="7880">
      <pivotArea dataOnly="0" labelOnly="1" outline="0" fieldPosition="0">
        <references count="1">
          <reference field="18" count="1" defaultSubtotal="1">
            <x v="33"/>
          </reference>
        </references>
      </pivotArea>
    </format>
    <format dxfId="7879">
      <pivotArea dataOnly="0" labelOnly="1" grandRow="1" outline="0" fieldPosition="0"/>
    </format>
    <format dxfId="7878">
      <pivotArea field="3" type="button" dataOnly="0" labelOnly="1" outline="0" axis="axisPage" fieldPosition="0"/>
    </format>
    <format dxfId="7877">
      <pivotArea field="0" type="button" dataOnly="0" labelOnly="1" outline="0" axis="axisPage" fieldPosition="1"/>
    </format>
    <format dxfId="7876">
      <pivotArea type="origin" dataOnly="0" labelOnly="1" outline="0" fieldPosition="0"/>
    </format>
    <format dxfId="7875">
      <pivotArea field="18" type="button" dataOnly="0" labelOnly="1" outline="0" axis="axisRow" fieldPosition="0"/>
    </format>
    <format dxfId="7874">
      <pivotArea dataOnly="0" labelOnly="1" outline="0" fieldPosition="0">
        <references count="1">
          <reference field="18" count="1">
            <x v="33"/>
          </reference>
        </references>
      </pivotArea>
    </format>
    <format dxfId="7873">
      <pivotArea dataOnly="0" labelOnly="1" outline="0" fieldPosition="0">
        <references count="1">
          <reference field="18" count="1" defaultSubtotal="1">
            <x v="33"/>
          </reference>
        </references>
      </pivotArea>
    </format>
    <format dxfId="7872">
      <pivotArea dataOnly="0" labelOnly="1" grandRow="1" outline="0" fieldPosition="0"/>
    </format>
    <format dxfId="7871">
      <pivotArea type="all" dataOnly="0" outline="0" fieldPosition="0"/>
    </format>
    <format dxfId="7870">
      <pivotArea dataOnly="0" labelOnly="1" grandRow="1" outline="0" fieldPosition="0"/>
    </format>
    <format dxfId="7869">
      <pivotArea dataOnly="0" labelOnly="1" grandRow="1" outline="0" fieldPosition="0"/>
    </format>
    <format dxfId="7868">
      <pivotArea dataOnly="0" labelOnly="1" grandRow="1" outline="0" fieldPosition="0"/>
    </format>
    <format dxfId="7867">
      <pivotArea dataOnly="0" labelOnly="1" grandRow="1" outline="0" fieldPosition="0"/>
    </format>
    <format dxfId="7866">
      <pivotArea dataOnly="0" labelOnly="1" grandRow="1" outline="0" fieldPosition="0"/>
    </format>
    <format dxfId="7865">
      <pivotArea dataOnly="0" labelOnly="1" grandRow="1" outline="0" fieldPosition="0"/>
    </format>
    <format dxfId="7864">
      <pivotArea dataOnly="0" labelOnly="1" grandRow="1" outline="0" fieldPosition="0"/>
    </format>
    <format dxfId="7863">
      <pivotArea dataOnly="0" labelOnly="1" grandRow="1" outline="0" fieldPosition="0"/>
    </format>
    <format dxfId="7862">
      <pivotArea dataOnly="0" labelOnly="1" grandRow="1" outline="0" fieldPosition="0"/>
    </format>
    <format dxfId="7861">
      <pivotArea dataOnly="0" labelOnly="1" grandRow="1" outline="0" fieldPosition="0"/>
    </format>
    <format dxfId="7860">
      <pivotArea dataOnly="0" labelOnly="1" grandRow="1" outline="0" offset="A256" fieldPosition="0"/>
    </format>
    <format dxfId="7859">
      <pivotArea grandRow="1" outline="0" collapsedLevelsAreSubtotals="1" fieldPosition="0"/>
    </format>
    <format dxfId="7858">
      <pivotArea dataOnly="0" labelOnly="1" grandRow="1" outline="0" fieldPosition="0"/>
    </format>
    <format dxfId="7857">
      <pivotArea dataOnly="0" labelOnly="1" grandRow="1" outline="0" offset="A256" fieldPosition="0"/>
    </format>
    <format dxfId="7856">
      <pivotArea grandRow="1" outline="0" collapsedLevelsAreSubtotals="1" fieldPosition="0"/>
    </format>
    <format dxfId="7855">
      <pivotArea dataOnly="0" labelOnly="1" grandRow="1" outline="0" fieldPosition="0"/>
    </format>
    <format dxfId="7854">
      <pivotArea dataOnly="0" labelOnly="1" grandRow="1" outline="0" offset="A256" fieldPosition="0"/>
    </format>
    <format dxfId="7853">
      <pivotArea grandRow="1" outline="0" collapsedLevelsAreSubtotals="1" fieldPosition="0"/>
    </format>
    <format dxfId="7852">
      <pivotArea dataOnly="0" labelOnly="1" grandRow="1" outline="0" fieldPosition="0"/>
    </format>
    <format dxfId="7851">
      <pivotArea dataOnly="0" labelOnly="1" grandRow="1" outline="0" offset="A256" fieldPosition="0"/>
    </format>
    <format dxfId="7850">
      <pivotArea grandRow="1" outline="0" collapsedLevelsAreSubtotals="1" fieldPosition="0"/>
    </format>
    <format dxfId="7849">
      <pivotArea dataOnly="0" labelOnly="1" grandRow="1" outline="0" fieldPosition="0"/>
    </format>
    <format dxfId="7848">
      <pivotArea dataOnly="0" labelOnly="1" grandRow="1" outline="0" offset="A256" fieldPosition="0"/>
    </format>
    <format dxfId="7847">
      <pivotArea grandRow="1" outline="0" collapsedLevelsAreSubtotals="1" fieldPosition="0"/>
    </format>
    <format dxfId="7846">
      <pivotArea dataOnly="0" labelOnly="1" grandRow="1" outline="0" fieldPosition="0"/>
    </format>
    <format dxfId="7845">
      <pivotArea dataOnly="0" labelOnly="1" grandRow="1" outline="0" offset="A256" fieldPosition="0"/>
    </format>
    <format dxfId="7844">
      <pivotArea dataOnly="0" labelOnly="1" grandRow="1" outline="0" offset="A256" fieldPosition="0"/>
    </format>
    <format dxfId="7843">
      <pivotArea grandRow="1" outline="0" collapsedLevelsAreSubtotals="1" fieldPosition="0"/>
    </format>
    <format dxfId="7842">
      <pivotArea dataOnly="0" labelOnly="1" grandRow="1" outline="0" fieldPosition="0"/>
    </format>
    <format dxfId="7841">
      <pivotArea dataOnly="0" labelOnly="1" grandRow="1" outline="0" offset="A256" fieldPosition="0"/>
    </format>
    <format dxfId="7840">
      <pivotArea grandRow="1" outline="0" collapsedLevelsAreSubtotals="1" fieldPosition="0"/>
    </format>
    <format dxfId="7839">
      <pivotArea dataOnly="0" labelOnly="1" grandRow="1" outline="0" fieldPosition="0"/>
    </format>
    <format dxfId="7838">
      <pivotArea dataOnly="0" labelOnly="1" grandRow="1" outline="0" offset="A256" fieldPosition="0"/>
    </format>
    <format dxfId="7837">
      <pivotArea grandRow="1" outline="0" collapsedLevelsAreSubtotals="1" fieldPosition="0"/>
    </format>
    <format dxfId="7836">
      <pivotArea dataOnly="0" labelOnly="1" grandRow="1" outline="0" fieldPosition="0"/>
    </format>
    <format dxfId="7835">
      <pivotArea dataOnly="0" labelOnly="1" grandRow="1" outline="0" offset="A256" fieldPosition="0"/>
    </format>
    <format dxfId="7834">
      <pivotArea grandRow="1" outline="0" collapsedLevelsAreSubtotals="1" fieldPosition="0"/>
    </format>
    <format dxfId="7833">
      <pivotArea dataOnly="0" labelOnly="1" grandRow="1" outline="0" fieldPosition="0"/>
    </format>
    <format dxfId="7832">
      <pivotArea dataOnly="0" labelOnly="1" grandRow="1" outline="0" offset="A256" fieldPosition="0"/>
    </format>
    <format dxfId="7831">
      <pivotArea grandRow="1" outline="0" collapsedLevelsAreSubtotals="1" fieldPosition="0"/>
    </format>
    <format dxfId="7830">
      <pivotArea dataOnly="0" labelOnly="1" grandRow="1" outline="0" fieldPosition="0"/>
    </format>
    <format dxfId="7829">
      <pivotArea dataOnly="0" labelOnly="1" grandRow="1" outline="0" offset="A256" fieldPosition="0"/>
    </format>
    <format dxfId="7828">
      <pivotArea grandRow="1" outline="0" collapsedLevelsAreSubtotals="1" fieldPosition="0"/>
    </format>
    <format dxfId="7827">
      <pivotArea dataOnly="0" labelOnly="1" grandRow="1" outline="0" fieldPosition="0"/>
    </format>
    <format dxfId="7826">
      <pivotArea dataOnly="0" labelOnly="1" grandRow="1" outline="0" offset="A256" fieldPosition="0"/>
    </format>
    <format dxfId="7825">
      <pivotArea grandRow="1" outline="0" collapsedLevelsAreSubtotals="1" fieldPosition="0"/>
    </format>
    <format dxfId="7824">
      <pivotArea dataOnly="0" labelOnly="1" grandRow="1" outline="0" fieldPosition="0"/>
    </format>
    <format dxfId="7823">
      <pivotArea dataOnly="0" labelOnly="1" grandRow="1" outline="0" offset="A256" fieldPosition="0"/>
    </format>
    <format dxfId="7822">
      <pivotArea grandRow="1" outline="0" collapsedLevelsAreSubtotals="1" fieldPosition="0"/>
    </format>
    <format dxfId="7821">
      <pivotArea dataOnly="0" labelOnly="1" grandRow="1" outline="0" fieldPosition="0"/>
    </format>
    <format dxfId="7820">
      <pivotArea dataOnly="0" labelOnly="1" grandRow="1" outline="0" offset="A256" fieldPosition="0"/>
    </format>
    <format dxfId="7819">
      <pivotArea grandRow="1" outline="0" collapsedLevelsAreSubtotals="1" fieldPosition="0"/>
    </format>
    <format dxfId="7818">
      <pivotArea dataOnly="0" labelOnly="1" grandRow="1" outline="0" fieldPosition="0"/>
    </format>
    <format dxfId="7817">
      <pivotArea dataOnly="0" labelOnly="1" grandRow="1" outline="0" offset="A256" fieldPosition="0"/>
    </format>
    <format dxfId="7816">
      <pivotArea grandRow="1" outline="0" collapsedLevelsAreSubtotals="1" fieldPosition="0"/>
    </format>
    <format dxfId="7815">
      <pivotArea dataOnly="0" labelOnly="1" grandRow="1" outline="0" fieldPosition="0"/>
    </format>
    <format dxfId="7814">
      <pivotArea dataOnly="0" labelOnly="1" grandRow="1" outline="0" offset="A256" fieldPosition="0"/>
    </format>
    <format dxfId="7813">
      <pivotArea grandRow="1" outline="0" collapsedLevelsAreSubtotals="1" fieldPosition="0"/>
    </format>
    <format dxfId="7812">
      <pivotArea dataOnly="0" labelOnly="1" grandRow="1" outline="0" fieldPosition="0"/>
    </format>
    <format dxfId="7811">
      <pivotArea dataOnly="0" labelOnly="1" grandRow="1" outline="0" offset="A256" fieldPosition="0"/>
    </format>
    <format dxfId="7810">
      <pivotArea grandRow="1" outline="0" collapsedLevelsAreSubtotals="1" fieldPosition="0"/>
    </format>
    <format dxfId="7809">
      <pivotArea dataOnly="0" labelOnly="1" grandRow="1" outline="0" fieldPosition="0"/>
    </format>
    <format dxfId="7808">
      <pivotArea dataOnly="0" labelOnly="1" grandRow="1" outline="0" offset="A256" fieldPosition="0"/>
    </format>
    <format dxfId="7807">
      <pivotArea grandRow="1" outline="0" collapsedLevelsAreSubtotals="1" fieldPosition="0"/>
    </format>
    <format dxfId="7806">
      <pivotArea dataOnly="0" labelOnly="1" grandRow="1" outline="0" fieldPosition="0"/>
    </format>
    <format dxfId="7805">
      <pivotArea dataOnly="0" labelOnly="1" grandRow="1" outline="0" offset="A256" fieldPosition="0"/>
    </format>
    <format dxfId="7804">
      <pivotArea grandRow="1" outline="0" collapsedLevelsAreSubtotals="1" fieldPosition="0"/>
    </format>
    <format dxfId="7803">
      <pivotArea dataOnly="0" labelOnly="1" grandRow="1" outline="0" fieldPosition="0"/>
    </format>
    <format dxfId="7802">
      <pivotArea dataOnly="0" labelOnly="1" grandRow="1" outline="0" offset="A256" fieldPosition="0"/>
    </format>
    <format dxfId="7801">
      <pivotArea grandRow="1" outline="0" collapsedLevelsAreSubtotals="1" fieldPosition="0"/>
    </format>
    <format dxfId="7800">
      <pivotArea dataOnly="0" labelOnly="1" grandRow="1" outline="0" fieldPosition="0"/>
    </format>
    <format dxfId="7799">
      <pivotArea dataOnly="0" labelOnly="1" grandRow="1" outline="0" offset="A256" fieldPosition="0"/>
    </format>
    <format dxfId="7798">
      <pivotArea grandRow="1" outline="0" collapsedLevelsAreSubtotals="1" fieldPosition="0"/>
    </format>
    <format dxfId="7797">
      <pivotArea dataOnly="0" labelOnly="1" grandRow="1" outline="0" fieldPosition="0"/>
    </format>
    <format dxfId="7796">
      <pivotArea dataOnly="0" labelOnly="1" grandRow="1" outline="0" offset="A256" fieldPosition="0"/>
    </format>
    <format dxfId="7795">
      <pivotArea grandRow="1" outline="0" collapsedLevelsAreSubtotals="1" fieldPosition="0"/>
    </format>
    <format dxfId="7794">
      <pivotArea dataOnly="0" labelOnly="1" grandRow="1" outline="0" fieldPosition="0"/>
    </format>
    <format dxfId="7793">
      <pivotArea dataOnly="0" labelOnly="1" grandRow="1" outline="0" offset="A256" fieldPosition="0"/>
    </format>
    <format dxfId="7792">
      <pivotArea grandRow="1" outline="0" collapsedLevelsAreSubtotals="1" fieldPosition="0"/>
    </format>
    <format dxfId="7791">
      <pivotArea dataOnly="0" labelOnly="1" grandRow="1" outline="0" fieldPosition="0"/>
    </format>
    <format dxfId="7790">
      <pivotArea dataOnly="0" labelOnly="1" grandRow="1" outline="0" offset="A256" fieldPosition="0"/>
    </format>
    <format dxfId="7789">
      <pivotArea grandRow="1" outline="0" collapsedLevelsAreSubtotals="1" fieldPosition="0"/>
    </format>
    <format dxfId="7788">
      <pivotArea dataOnly="0" labelOnly="1" grandRow="1" outline="0" fieldPosition="0"/>
    </format>
    <format dxfId="7787">
      <pivotArea dataOnly="0" labelOnly="1" grandRow="1" outline="0" offset="A256" fieldPosition="0"/>
    </format>
    <format dxfId="7786">
      <pivotArea grandRow="1" outline="0" collapsedLevelsAreSubtotals="1" fieldPosition="0"/>
    </format>
    <format dxfId="7785">
      <pivotArea dataOnly="0" labelOnly="1" grandRow="1" outline="0" fieldPosition="0"/>
    </format>
    <format dxfId="7784">
      <pivotArea dataOnly="0" labelOnly="1" grandRow="1" outline="0" offset="A256" fieldPosition="0"/>
    </format>
    <format dxfId="7783">
      <pivotArea grandRow="1" outline="0" collapsedLevelsAreSubtotals="1" fieldPosition="0"/>
    </format>
    <format dxfId="7782">
      <pivotArea dataOnly="0" labelOnly="1" grandRow="1" outline="0" fieldPosition="0"/>
    </format>
    <format dxfId="7781">
      <pivotArea dataOnly="0" labelOnly="1" grandRow="1" outline="0" offset="A256" fieldPosition="0"/>
    </format>
    <format dxfId="7780">
      <pivotArea grandRow="1" outline="0" collapsedLevelsAreSubtotals="1" fieldPosition="0"/>
    </format>
    <format dxfId="7779">
      <pivotArea dataOnly="0" labelOnly="1" grandRow="1" outline="0" fieldPosition="0"/>
    </format>
    <format dxfId="7778">
      <pivotArea dataOnly="0" labelOnly="1" grandRow="1" outline="0" offset="A256" fieldPosition="0"/>
    </format>
    <format dxfId="7777">
      <pivotArea grandRow="1" outline="0" collapsedLevelsAreSubtotals="1" fieldPosition="0"/>
    </format>
    <format dxfId="7776">
      <pivotArea dataOnly="0" labelOnly="1" grandRow="1" outline="0" fieldPosition="0"/>
    </format>
    <format dxfId="7775">
      <pivotArea dataOnly="0" labelOnly="1" grandRow="1" outline="0" offset="A256" fieldPosition="0"/>
    </format>
    <format dxfId="7774">
      <pivotArea grandRow="1" outline="0" collapsedLevelsAreSubtotals="1" fieldPosition="0"/>
    </format>
    <format dxfId="7773">
      <pivotArea dataOnly="0" labelOnly="1" grandRow="1" outline="0" fieldPosition="0"/>
    </format>
    <format dxfId="7772">
      <pivotArea dataOnly="0" labelOnly="1" grandRow="1" outline="0" offset="A256" fieldPosition="0"/>
    </format>
    <format dxfId="7771">
      <pivotArea grandRow="1" outline="0" collapsedLevelsAreSubtotals="1" fieldPosition="0"/>
    </format>
    <format dxfId="7770">
      <pivotArea dataOnly="0" labelOnly="1" grandRow="1" outline="0" fieldPosition="0"/>
    </format>
    <format dxfId="7769">
      <pivotArea dataOnly="0" labelOnly="1" grandRow="1" outline="0" offset="A256" fieldPosition="0"/>
    </format>
    <format dxfId="7768">
      <pivotArea grandRow="1" outline="0" collapsedLevelsAreSubtotals="1" fieldPosition="0"/>
    </format>
    <format dxfId="7767">
      <pivotArea dataOnly="0" labelOnly="1" grandRow="1" outline="0" fieldPosition="0"/>
    </format>
    <format dxfId="7766">
      <pivotArea dataOnly="0" labelOnly="1" grandRow="1" outline="0" offset="A256" fieldPosition="0"/>
    </format>
    <format dxfId="7765">
      <pivotArea grandRow="1" outline="0" collapsedLevelsAreSubtotals="1" fieldPosition="0"/>
    </format>
    <format dxfId="7764">
      <pivotArea dataOnly="0" labelOnly="1" grandRow="1" outline="0" fieldPosition="0"/>
    </format>
    <format dxfId="7763">
      <pivotArea dataOnly="0" labelOnly="1" grandRow="1" outline="0" offset="A256" fieldPosition="0"/>
    </format>
    <format dxfId="7762">
      <pivotArea grandRow="1" outline="0" collapsedLevelsAreSubtotals="1" fieldPosition="0"/>
    </format>
    <format dxfId="7761">
      <pivotArea dataOnly="0" labelOnly="1" grandRow="1" outline="0" fieldPosition="0"/>
    </format>
    <format dxfId="7760">
      <pivotArea dataOnly="0" labelOnly="1" grandRow="1" outline="0" offset="A256" fieldPosition="0"/>
    </format>
    <format dxfId="7759">
      <pivotArea grandRow="1" outline="0" collapsedLevelsAreSubtotals="1" fieldPosition="0"/>
    </format>
    <format dxfId="7758">
      <pivotArea dataOnly="0" labelOnly="1" grandRow="1" outline="0" fieldPosition="0"/>
    </format>
    <format dxfId="7757">
      <pivotArea dataOnly="0" labelOnly="1" grandRow="1" outline="0" offset="A256" fieldPosition="0"/>
    </format>
    <format dxfId="7756">
      <pivotArea grandRow="1" outline="0" collapsedLevelsAreSubtotals="1" fieldPosition="0"/>
    </format>
    <format dxfId="7755">
      <pivotArea dataOnly="0" labelOnly="1" grandRow="1" outline="0" fieldPosition="0"/>
    </format>
    <format dxfId="7754">
      <pivotArea dataOnly="0" labelOnly="1" grandRow="1" outline="0" offset="A256" fieldPosition="0"/>
    </format>
    <format dxfId="7753">
      <pivotArea grandRow="1" outline="0" collapsedLevelsAreSubtotals="1" fieldPosition="0"/>
    </format>
    <format dxfId="7752">
      <pivotArea dataOnly="0" labelOnly="1" grandRow="1" outline="0" fieldPosition="0"/>
    </format>
    <format dxfId="7751">
      <pivotArea dataOnly="0" labelOnly="1" grandRow="1" outline="0" offset="A256" fieldPosition="0"/>
    </format>
    <format dxfId="7750">
      <pivotArea grandRow="1" outline="0" collapsedLevelsAreSubtotals="1" fieldPosition="0"/>
    </format>
    <format dxfId="7749">
      <pivotArea dataOnly="0" labelOnly="1" grandRow="1" outline="0" fieldPosition="0"/>
    </format>
    <format dxfId="7748">
      <pivotArea dataOnly="0" labelOnly="1" grandRow="1" outline="0" offset="A256" fieldPosition="0"/>
    </format>
    <format dxfId="7747">
      <pivotArea grandRow="1" outline="0" collapsedLevelsAreSubtotals="1" fieldPosition="0"/>
    </format>
    <format dxfId="7746">
      <pivotArea dataOnly="0" labelOnly="1" grandRow="1" outline="0" fieldPosition="0"/>
    </format>
    <format dxfId="7745">
      <pivotArea dataOnly="0" labelOnly="1" grandRow="1" outline="0" offset="A256" fieldPosition="0"/>
    </format>
    <format dxfId="7744">
      <pivotArea grandRow="1" outline="0" collapsedLevelsAreSubtotals="1" fieldPosition="0"/>
    </format>
    <format dxfId="7743">
      <pivotArea dataOnly="0" labelOnly="1" grandRow="1" outline="0" fieldPosition="0"/>
    </format>
    <format dxfId="7742">
      <pivotArea dataOnly="0" labelOnly="1" grandRow="1" outline="0" offset="A256" fieldPosition="0"/>
    </format>
    <format dxfId="7741">
      <pivotArea grandRow="1" outline="0" collapsedLevelsAreSubtotals="1" fieldPosition="0"/>
    </format>
    <format dxfId="7740">
      <pivotArea dataOnly="0" labelOnly="1" grandRow="1" outline="0" fieldPosition="0"/>
    </format>
    <format dxfId="7739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7.xml><?xml version="1.0" encoding="utf-8"?>
<pivotTableDefinition xmlns="http://schemas.openxmlformats.org/spreadsheetml/2006/main" name="PivotTable1" cacheId="22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35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4">
        <item x="0"/>
        <item x="1"/>
        <item x="2"/>
        <item x="90"/>
        <item x="91"/>
        <item x="3"/>
        <item x="92"/>
        <item x="93"/>
        <item x="4"/>
        <item x="5"/>
        <item x="6"/>
        <item x="94"/>
        <item x="7"/>
        <item x="8"/>
        <item x="95"/>
        <item x="96"/>
        <item x="9"/>
        <item x="10"/>
        <item x="97"/>
        <item x="11"/>
        <item x="12"/>
        <item x="13"/>
        <item x="14"/>
        <item x="15"/>
        <item x="16"/>
        <item x="17"/>
        <item x="98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100"/>
        <item x="36"/>
        <item x="37"/>
        <item x="38"/>
        <item x="39"/>
        <item x="40"/>
        <item x="101"/>
        <item x="102"/>
        <item x="103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04"/>
        <item x="53"/>
        <item x="54"/>
        <item x="55"/>
        <item x="56"/>
        <item x="57"/>
        <item x="58"/>
        <item x="59"/>
        <item x="60"/>
        <item x="61"/>
        <item x="62"/>
        <item x="105"/>
        <item x="106"/>
        <item x="63"/>
        <item x="64"/>
        <item x="65"/>
        <item x="66"/>
        <item x="67"/>
        <item x="68"/>
        <item x="69"/>
        <item x="70"/>
        <item x="107"/>
        <item x="71"/>
        <item x="72"/>
        <item x="73"/>
        <item x="74"/>
        <item x="108"/>
        <item x="75"/>
        <item x="76"/>
        <item x="77"/>
        <item x="78"/>
        <item x="79"/>
        <item x="109"/>
        <item x="80"/>
        <item x="81"/>
        <item x="82"/>
        <item x="83"/>
        <item x="84"/>
        <item x="85"/>
        <item x="86"/>
        <item x="87"/>
        <item x="88"/>
        <item x="89"/>
        <item x="110"/>
        <item x="118"/>
        <item x="119"/>
        <item x="120"/>
        <item x="111"/>
        <item x="112"/>
        <item x="113"/>
        <item x="114"/>
        <item x="115"/>
        <item x="121"/>
        <item x="116"/>
        <item x="117"/>
        <item x="122"/>
        <item x="123"/>
        <item x="124"/>
        <item x="126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9"/>
        <item x="142"/>
        <item x="150"/>
        <item x="143"/>
        <item x="151"/>
        <item x="144"/>
        <item x="145"/>
        <item x="146"/>
        <item x="147"/>
        <item x="148"/>
        <item x="155"/>
        <item x="152"/>
        <item x="153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88"/>
        <item x="173"/>
        <item x="174"/>
        <item x="175"/>
        <item x="176"/>
        <item x="177"/>
        <item x="178"/>
        <item x="189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6"/>
        <item x="247"/>
        <item x="241"/>
        <item x="242"/>
        <item x="243"/>
        <item x="244"/>
        <item x="245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</items>
    </pivotField>
    <pivotField axis="axisPage" compact="0" outline="0" multipleItemSelectionAllowed="1" showAll="0">
      <items count="59">
        <item h="1" x="0"/>
        <item h="1" x="2"/>
        <item h="1" x="6"/>
        <item h="1" x="7"/>
        <item h="1" x="9"/>
        <item h="1" x="10"/>
        <item h="1" x="12"/>
        <item h="1" x="13"/>
        <item x="22"/>
        <item x="23"/>
        <item x="32"/>
        <item h="1" x="33"/>
        <item h="1" x="35"/>
        <item h="1" x="38"/>
        <item h="1" x="44"/>
        <item h="1" x="45"/>
        <item h="1" x="49"/>
        <item h="1" x="52"/>
        <item h="1" x="53"/>
        <item h="1" x="55"/>
        <item h="1" x="57"/>
        <item h="1" x="5"/>
        <item x="14"/>
        <item x="24"/>
        <item x="25"/>
        <item x="26"/>
        <item h="1" x="56"/>
        <item h="1" x="1"/>
        <item x="16"/>
        <item x="27"/>
        <item x="28"/>
        <item x="29"/>
        <item x="30"/>
        <item x="31"/>
        <item h="1" x="39"/>
        <item h="1" x="40"/>
        <item h="1" x="41"/>
        <item h="1" x="43"/>
        <item h="1" x="50"/>
        <item h="1" x="36"/>
        <item x="18"/>
        <item h="1" x="3"/>
        <item h="1" x="4"/>
        <item h="1" x="48"/>
        <item h="1" x="8"/>
        <item h="1" x="15"/>
        <item h="1" x="17"/>
        <item h="1" x="34"/>
        <item h="1" x="54"/>
        <item h="1" x="37"/>
        <item h="1" x="46"/>
        <item h="1" x="47"/>
        <item h="1"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4">
        <item x="273"/>
        <item x="0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40"/>
        <item x="42"/>
        <item x="43"/>
        <item x="49"/>
        <item x="53"/>
        <item x="54"/>
        <item x="55"/>
        <item x="56"/>
        <item x="64"/>
        <item x="71"/>
        <item x="72"/>
        <item x="73"/>
        <item x="74"/>
        <item x="75"/>
        <item x="76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2"/>
        <item x="90"/>
        <item x="91"/>
        <item x="92"/>
        <item x="93"/>
        <item x="94"/>
        <item x="95"/>
        <item x="105"/>
        <item x="106"/>
        <item x="63"/>
        <item x="107"/>
        <item x="111"/>
        <item x="112"/>
        <item x="114"/>
        <item x="115"/>
        <item x="116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50"/>
        <item x="143"/>
        <item x="144"/>
        <item x="145"/>
        <item x="149"/>
        <item x="151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70"/>
        <item x="188"/>
        <item x="173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204"/>
        <item x="205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264"/>
        <item x="265"/>
        <item x="267"/>
        <item x="269"/>
        <item x="271"/>
        <item x="272"/>
        <item x="270"/>
        <item x="171"/>
        <item x="109"/>
        <item x="98"/>
        <item x="77"/>
        <item x="146"/>
        <item x="147"/>
        <item x="148"/>
        <item x="197"/>
        <item x="198"/>
        <item x="199"/>
        <item x="200"/>
        <item x="206"/>
        <item x="207"/>
        <item x="208"/>
        <item x="209"/>
        <item x="210"/>
        <item x="211"/>
        <item x="212"/>
        <item x="213"/>
        <item x="117"/>
        <item x="110"/>
        <item x="120"/>
        <item x="121"/>
        <item x="124"/>
        <item x="227"/>
        <item x="228"/>
        <item x="229"/>
        <item x="230"/>
        <item x="231"/>
        <item x="232"/>
        <item x="233"/>
        <item x="248"/>
        <item x="249"/>
        <item x="266"/>
        <item x="118"/>
        <item x="97"/>
        <item x="172"/>
        <item x="35"/>
        <item x="36"/>
        <item x="37"/>
        <item x="38"/>
        <item x="41"/>
        <item x="44"/>
        <item x="45"/>
        <item x="46"/>
        <item x="47"/>
        <item x="48"/>
        <item x="50"/>
        <item x="51"/>
        <item x="52"/>
        <item x="57"/>
        <item x="58"/>
        <item x="59"/>
        <item x="60"/>
        <item x="61"/>
        <item x="62"/>
        <item x="65"/>
        <item x="66"/>
        <item x="67"/>
        <item x="69"/>
        <item x="78"/>
        <item x="39"/>
        <item x="101"/>
        <item x="103"/>
        <item x="108"/>
        <item x="113"/>
        <item x="122"/>
        <item x="140"/>
        <item x="152"/>
        <item x="153"/>
        <item x="154"/>
        <item x="155"/>
        <item x="201"/>
        <item x="202"/>
        <item x="203"/>
        <item x="238"/>
        <item x="246"/>
        <item x="247"/>
        <item x="257"/>
        <item x="166"/>
        <item x="169"/>
        <item x="174"/>
        <item x="96"/>
        <item x="119"/>
        <item x="70"/>
        <item x="68"/>
        <item x="104"/>
        <item x="100"/>
        <item x="102"/>
        <item x="189"/>
        <item x="268"/>
      </items>
    </pivotField>
    <pivotField axis="axisRow" compact="0" outline="0" showAll="0" sortType="ascending">
      <items count="90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4"/>
        <item x="75"/>
        <item x="73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t="default"/>
      </items>
    </pivotField>
  </pivotFields>
  <rowFields count="3">
    <field x="18"/>
    <field x="2"/>
    <field x="17"/>
  </rowFields>
  <rowItems count="25">
    <i>
      <x v="44"/>
      <x v="198"/>
      <x v="191"/>
    </i>
    <i t="default">
      <x v="44"/>
    </i>
    <i>
      <x v="46"/>
      <x v="200"/>
      <x v="193"/>
    </i>
    <i t="default">
      <x v="46"/>
    </i>
    <i>
      <x v="50"/>
      <x v="204"/>
      <x v="137"/>
    </i>
    <i t="default">
      <x v="50"/>
    </i>
    <i>
      <x v="51"/>
      <x v="205"/>
      <x v="138"/>
    </i>
    <i t="default">
      <x v="51"/>
    </i>
    <i>
      <x v="52"/>
      <x v="206"/>
      <x v="194"/>
    </i>
    <i t="default">
      <x v="52"/>
    </i>
    <i>
      <x v="53"/>
      <x v="207"/>
      <x v="195"/>
    </i>
    <i t="default">
      <x v="53"/>
    </i>
    <i>
      <x v="54"/>
      <x v="208"/>
      <x v="196"/>
    </i>
    <i t="default">
      <x v="54"/>
    </i>
    <i>
      <x v="55"/>
      <x v="209"/>
      <x v="197"/>
    </i>
    <i t="default">
      <x v="55"/>
    </i>
    <i>
      <x v="56"/>
      <x v="210"/>
      <x v="198"/>
    </i>
    <i t="default">
      <x v="56"/>
    </i>
    <i>
      <x v="57"/>
      <x v="211"/>
      <x v="199"/>
    </i>
    <i t="default">
      <x v="57"/>
    </i>
    <i>
      <x v="58"/>
      <x v="212"/>
      <x v="200"/>
    </i>
    <i t="default">
      <x v="58"/>
    </i>
    <i>
      <x v="59"/>
      <x v="213"/>
      <x v="201"/>
    </i>
    <i t="default">
      <x v="59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09">
    <format dxfId="7715">
      <pivotArea field="2" type="button" dataOnly="0" labelOnly="1" outline="0" axis="axisRow" fieldPosition="1"/>
    </format>
    <format dxfId="7714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7713">
      <pivotArea field="2" type="button" dataOnly="0" labelOnly="1" outline="0" axis="axisRow" fieldPosition="1"/>
    </format>
    <format dxfId="7712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771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710">
      <pivotArea type="topRight" dataOnly="0" labelOnly="1" outline="0" fieldPosition="0"/>
    </format>
    <format dxfId="770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708">
      <pivotArea dataOnly="0" labelOnly="1" fieldPosition="0">
        <references count="1">
          <reference field="2" count="2">
            <x v="98"/>
            <x v="100"/>
          </reference>
        </references>
      </pivotArea>
    </format>
    <format dxfId="7707">
      <pivotArea dataOnly="0" labelOnly="1" fieldPosition="0">
        <references count="1">
          <reference field="2" count="1">
            <x v="100"/>
          </reference>
        </references>
      </pivotArea>
    </format>
    <format dxfId="7706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7705">
      <pivotArea dataOnly="0" labelOnly="1" fieldPosition="0">
        <references count="1">
          <reference field="2" count="1">
            <x v="39"/>
          </reference>
        </references>
      </pivotArea>
    </format>
    <format dxfId="7704">
      <pivotArea dataOnly="0" labelOnly="1" fieldPosition="0">
        <references count="1">
          <reference field="2" count="1">
            <x v="39"/>
          </reference>
        </references>
      </pivotArea>
    </format>
    <format dxfId="7703">
      <pivotArea dataOnly="0" labelOnly="1" fieldPosition="0">
        <references count="1">
          <reference field="2" count="1">
            <x v="38"/>
          </reference>
        </references>
      </pivotArea>
    </format>
    <format dxfId="7702">
      <pivotArea dataOnly="0" labelOnly="1" fieldPosition="0">
        <references count="1">
          <reference field="2" count="1">
            <x v="38"/>
          </reference>
        </references>
      </pivotArea>
    </format>
    <format dxfId="7701">
      <pivotArea grandRow="1" outline="0" collapsedLevelsAreSubtotals="1" fieldPosition="0"/>
    </format>
    <format dxfId="7700">
      <pivotArea outline="0" collapsedLevelsAreSubtotals="1" fieldPosition="0"/>
    </format>
    <format dxfId="7699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1"/>
            <x v="56"/>
            <x v="57"/>
            <x v="71"/>
            <x v="78"/>
            <x v="79"/>
            <x v="80"/>
            <x v="81"/>
            <x v="88"/>
            <x v="92"/>
            <x v="94"/>
            <x v="95"/>
            <x v="98"/>
            <x v="100"/>
            <x v="102"/>
          </reference>
        </references>
      </pivotArea>
    </format>
    <format dxfId="7698">
      <pivotArea dataOnly="0" labelOnly="1" fieldPosition="0">
        <references count="1">
          <reference field="2" count="4">
            <x v="103"/>
            <x v="104"/>
            <x v="105"/>
            <x v="107"/>
          </reference>
        </references>
      </pivotArea>
    </format>
    <format dxfId="7697">
      <pivotArea dataOnly="0" labelOnly="1" grandRow="1" outline="0" fieldPosition="0"/>
    </format>
    <format dxfId="7696">
      <pivotArea grandRow="1" outline="0" collapsedLevelsAreSubtotals="1" fieldPosition="0"/>
    </format>
    <format dxfId="7695">
      <pivotArea dataOnly="0" labelOnly="1" grandRow="1" outline="0" fieldPosition="0"/>
    </format>
    <format dxfId="7694">
      <pivotArea dataOnly="0" outline="0" fieldPosition="0">
        <references count="1">
          <reference field="18" count="0" defaultSubtotal="1"/>
        </references>
      </pivotArea>
    </format>
    <format dxfId="7693">
      <pivotArea dataOnly="0" outline="0" fieldPosition="0">
        <references count="1">
          <reference field="18" count="0" defaultSubtotal="1"/>
        </references>
      </pivotArea>
    </format>
    <format dxfId="7692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7691">
      <pivotArea dataOnly="0" outline="0" fieldPosition="0">
        <references count="1">
          <reference field="18" count="0" defaultSubtotal="1"/>
        </references>
      </pivotArea>
    </format>
    <format dxfId="7690">
      <pivotArea dataOnly="0" labelOnly="1" outline="0" fieldPosition="0">
        <references count="1">
          <reference field="18" count="0"/>
        </references>
      </pivotArea>
    </format>
    <format dxfId="7689">
      <pivotArea field="3" type="button" dataOnly="0" labelOnly="1" outline="0" axis="axisPage" fieldPosition="0"/>
    </format>
    <format dxfId="7688">
      <pivotArea field="0" type="button" dataOnly="0" labelOnly="1" outline="0" axis="axisPage" fieldPosition="1"/>
    </format>
    <format dxfId="7687">
      <pivotArea type="origin" dataOnly="0" labelOnly="1" outline="0" fieldPosition="0"/>
    </format>
    <format dxfId="7686">
      <pivotArea field="18" type="button" dataOnly="0" labelOnly="1" outline="0" axis="axisRow" fieldPosition="0"/>
    </format>
    <format dxfId="7685">
      <pivotArea dataOnly="0" labelOnly="1" outline="0" fieldPosition="0">
        <references count="1">
          <reference field="18" count="1">
            <x v="0"/>
          </reference>
        </references>
      </pivotArea>
    </format>
    <format dxfId="7684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7683">
      <pivotArea dataOnly="0" labelOnly="1" outline="0" fieldPosition="0">
        <references count="1">
          <reference field="18" count="1">
            <x v="2"/>
          </reference>
        </references>
      </pivotArea>
    </format>
    <format dxfId="7682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7681">
      <pivotArea dataOnly="0" labelOnly="1" outline="0" fieldPosition="0">
        <references count="1">
          <reference field="18" count="1">
            <x v="3"/>
          </reference>
        </references>
      </pivotArea>
    </format>
    <format dxfId="7680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7679">
      <pivotArea dataOnly="0" labelOnly="1" outline="0" fieldPosition="0">
        <references count="1">
          <reference field="18" count="1">
            <x v="4"/>
          </reference>
        </references>
      </pivotArea>
    </format>
    <format dxfId="7678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7677">
      <pivotArea dataOnly="0" labelOnly="1" outline="0" fieldPosition="0">
        <references count="1">
          <reference field="18" count="1">
            <x v="5"/>
          </reference>
        </references>
      </pivotArea>
    </format>
    <format dxfId="7676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7675">
      <pivotArea dataOnly="0" labelOnly="1" outline="0" fieldPosition="0">
        <references count="1">
          <reference field="18" count="1">
            <x v="6"/>
          </reference>
        </references>
      </pivotArea>
    </format>
    <format dxfId="7674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7673">
      <pivotArea dataOnly="0" labelOnly="1" outline="0" fieldPosition="0">
        <references count="1">
          <reference field="18" count="1">
            <x v="7"/>
          </reference>
        </references>
      </pivotArea>
    </format>
    <format dxfId="7672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7671">
      <pivotArea dataOnly="0" labelOnly="1" outline="0" fieldPosition="0">
        <references count="1">
          <reference field="18" count="1">
            <x v="8"/>
          </reference>
        </references>
      </pivotArea>
    </format>
    <format dxfId="7670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7669">
      <pivotArea dataOnly="0" labelOnly="1" outline="0" fieldPosition="0">
        <references count="1">
          <reference field="18" count="1">
            <x v="9"/>
          </reference>
        </references>
      </pivotArea>
    </format>
    <format dxfId="7668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7667">
      <pivotArea dataOnly="0" labelOnly="1" outline="0" fieldPosition="0">
        <references count="1">
          <reference field="18" count="1">
            <x v="10"/>
          </reference>
        </references>
      </pivotArea>
    </format>
    <format dxfId="7666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7665">
      <pivotArea dataOnly="0" labelOnly="1" outline="0" fieldPosition="0">
        <references count="1">
          <reference field="18" count="1">
            <x v="11"/>
          </reference>
        </references>
      </pivotArea>
    </format>
    <format dxfId="7664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7663">
      <pivotArea dataOnly="0" labelOnly="1" outline="0" fieldPosition="0">
        <references count="1">
          <reference field="18" count="1">
            <x v="12"/>
          </reference>
        </references>
      </pivotArea>
    </format>
    <format dxfId="7662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7661">
      <pivotArea dataOnly="0" labelOnly="1" outline="0" fieldPosition="0">
        <references count="1">
          <reference field="18" count="1">
            <x v="13"/>
          </reference>
        </references>
      </pivotArea>
    </format>
    <format dxfId="7660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7659">
      <pivotArea dataOnly="0" labelOnly="1" outline="0" fieldPosition="0">
        <references count="1">
          <reference field="18" count="1">
            <x v="14"/>
          </reference>
        </references>
      </pivotArea>
    </format>
    <format dxfId="7658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7657">
      <pivotArea dataOnly="0" labelOnly="1" outline="0" fieldPosition="0">
        <references count="1">
          <reference field="18" count="1">
            <x v="15"/>
          </reference>
        </references>
      </pivotArea>
    </format>
    <format dxfId="7656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7655">
      <pivotArea dataOnly="0" labelOnly="1" outline="0" fieldPosition="0">
        <references count="1">
          <reference field="18" count="1">
            <x v="16"/>
          </reference>
        </references>
      </pivotArea>
    </format>
    <format dxfId="7654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7653">
      <pivotArea field="3" type="button" dataOnly="0" labelOnly="1" outline="0" axis="axisPage" fieldPosition="0"/>
    </format>
    <format dxfId="7652">
      <pivotArea field="0" type="button" dataOnly="0" labelOnly="1" outline="0" axis="axisPage" fieldPosition="1"/>
    </format>
    <format dxfId="7651">
      <pivotArea type="origin" dataOnly="0" labelOnly="1" outline="0" fieldPosition="0"/>
    </format>
    <format dxfId="7650">
      <pivotArea field="18" type="button" dataOnly="0" labelOnly="1" outline="0" axis="axisRow" fieldPosition="0"/>
    </format>
    <format dxfId="7649">
      <pivotArea dataOnly="0" labelOnly="1" outline="0" fieldPosition="0">
        <references count="1">
          <reference field="18" count="1">
            <x v="0"/>
          </reference>
        </references>
      </pivotArea>
    </format>
    <format dxfId="7648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7647">
      <pivotArea dataOnly="0" labelOnly="1" outline="0" fieldPosition="0">
        <references count="1">
          <reference field="18" count="1">
            <x v="2"/>
          </reference>
        </references>
      </pivotArea>
    </format>
    <format dxfId="7646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7645">
      <pivotArea dataOnly="0" labelOnly="1" outline="0" fieldPosition="0">
        <references count="1">
          <reference field="18" count="1">
            <x v="3"/>
          </reference>
        </references>
      </pivotArea>
    </format>
    <format dxfId="7644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7643">
      <pivotArea dataOnly="0" labelOnly="1" outline="0" fieldPosition="0">
        <references count="1">
          <reference field="18" count="1">
            <x v="4"/>
          </reference>
        </references>
      </pivotArea>
    </format>
    <format dxfId="7642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7641">
      <pivotArea dataOnly="0" labelOnly="1" outline="0" fieldPosition="0">
        <references count="1">
          <reference field="18" count="1">
            <x v="5"/>
          </reference>
        </references>
      </pivotArea>
    </format>
    <format dxfId="7640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7639">
      <pivotArea dataOnly="0" labelOnly="1" outline="0" fieldPosition="0">
        <references count="1">
          <reference field="18" count="1">
            <x v="6"/>
          </reference>
        </references>
      </pivotArea>
    </format>
    <format dxfId="7638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7637">
      <pivotArea dataOnly="0" labelOnly="1" outline="0" fieldPosition="0">
        <references count="1">
          <reference field="18" count="1">
            <x v="7"/>
          </reference>
        </references>
      </pivotArea>
    </format>
    <format dxfId="7636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7635">
      <pivotArea dataOnly="0" labelOnly="1" outline="0" fieldPosition="0">
        <references count="1">
          <reference field="18" count="1">
            <x v="8"/>
          </reference>
        </references>
      </pivotArea>
    </format>
    <format dxfId="7634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7633">
      <pivotArea dataOnly="0" labelOnly="1" outline="0" fieldPosition="0">
        <references count="1">
          <reference field="18" count="1">
            <x v="9"/>
          </reference>
        </references>
      </pivotArea>
    </format>
    <format dxfId="7632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7631">
      <pivotArea dataOnly="0" labelOnly="1" outline="0" fieldPosition="0">
        <references count="1">
          <reference field="18" count="1">
            <x v="10"/>
          </reference>
        </references>
      </pivotArea>
    </format>
    <format dxfId="7630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7629">
      <pivotArea dataOnly="0" labelOnly="1" outline="0" fieldPosition="0">
        <references count="1">
          <reference field="18" count="1">
            <x v="11"/>
          </reference>
        </references>
      </pivotArea>
    </format>
    <format dxfId="7628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7627">
      <pivotArea dataOnly="0" labelOnly="1" outline="0" fieldPosition="0">
        <references count="1">
          <reference field="18" count="1">
            <x v="12"/>
          </reference>
        </references>
      </pivotArea>
    </format>
    <format dxfId="7626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7625">
      <pivotArea dataOnly="0" labelOnly="1" outline="0" fieldPosition="0">
        <references count="1">
          <reference field="18" count="1">
            <x v="13"/>
          </reference>
        </references>
      </pivotArea>
    </format>
    <format dxfId="7624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7623">
      <pivotArea dataOnly="0" labelOnly="1" outline="0" fieldPosition="0">
        <references count="1">
          <reference field="18" count="1">
            <x v="14"/>
          </reference>
        </references>
      </pivotArea>
    </format>
    <format dxfId="7622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7621">
      <pivotArea dataOnly="0" labelOnly="1" outline="0" fieldPosition="0">
        <references count="1">
          <reference field="18" count="1">
            <x v="15"/>
          </reference>
        </references>
      </pivotArea>
    </format>
    <format dxfId="7620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7619">
      <pivotArea dataOnly="0" labelOnly="1" outline="0" fieldPosition="0">
        <references count="1">
          <reference field="18" count="1">
            <x v="16"/>
          </reference>
        </references>
      </pivotArea>
    </format>
    <format dxfId="7618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7617">
      <pivotArea dataOnly="0" labelOnly="1" grandRow="1" outline="0" fieldPosition="0"/>
    </format>
    <format dxfId="7616">
      <pivotArea outline="0" collapsedLevelsAreSubtotals="1" fieldPosition="0"/>
    </format>
    <format dxfId="7615">
      <pivotArea dataOnly="0" labelOnly="1" outline="0" fieldPosition="0">
        <references count="1">
          <reference field="3" count="0"/>
        </references>
      </pivotArea>
    </format>
    <format dxfId="7614">
      <pivotArea dataOnly="0" labelOnly="1" outline="0" fieldPosition="0">
        <references count="1">
          <reference field="0" count="0"/>
        </references>
      </pivotArea>
    </format>
    <format dxfId="7613">
      <pivotArea field="2" type="button" dataOnly="0" labelOnly="1" outline="0" axis="axisRow" fieldPosition="1"/>
    </format>
    <format dxfId="7612">
      <pivotArea field="17" type="button" dataOnly="0" labelOnly="1" outline="0" axis="axisRow" fieldPosition="2"/>
    </format>
    <format dxfId="7611">
      <pivotArea field="-2" type="button" dataOnly="0" labelOnly="1" outline="0" axis="axisCol" fieldPosition="0"/>
    </format>
    <format dxfId="7610">
      <pivotArea type="topRight" dataOnly="0" labelOnly="1" outline="0" fieldPosition="0"/>
    </format>
    <format dxfId="7609">
      <pivotArea field="3" type="button" dataOnly="0" labelOnly="1" outline="0" axis="axisPage" fieldPosition="0"/>
    </format>
    <format dxfId="7608">
      <pivotArea field="0" type="button" dataOnly="0" labelOnly="1" outline="0" axis="axisPage" fieldPosition="1"/>
    </format>
    <format dxfId="7607">
      <pivotArea type="origin" dataOnly="0" labelOnly="1" outline="0" fieldPosition="0"/>
    </format>
    <format dxfId="7606">
      <pivotArea field="18" type="button" dataOnly="0" labelOnly="1" outline="0" axis="axisRow" fieldPosition="0"/>
    </format>
    <format dxfId="7605">
      <pivotArea dataOnly="0" labelOnly="1" outline="0" fieldPosition="0">
        <references count="1">
          <reference field="18" count="1">
            <x v="0"/>
          </reference>
        </references>
      </pivotArea>
    </format>
    <format dxfId="7604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7603">
      <pivotArea dataOnly="0" labelOnly="1" outline="0" fieldPosition="0">
        <references count="1">
          <reference field="18" count="1">
            <x v="2"/>
          </reference>
        </references>
      </pivotArea>
    </format>
    <format dxfId="7602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7601">
      <pivotArea dataOnly="0" labelOnly="1" outline="0" fieldPosition="0">
        <references count="1">
          <reference field="18" count="1">
            <x v="3"/>
          </reference>
        </references>
      </pivotArea>
    </format>
    <format dxfId="7600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7599">
      <pivotArea dataOnly="0" labelOnly="1" outline="0" fieldPosition="0">
        <references count="1">
          <reference field="18" count="1">
            <x v="4"/>
          </reference>
        </references>
      </pivotArea>
    </format>
    <format dxfId="7598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7597">
      <pivotArea dataOnly="0" labelOnly="1" outline="0" fieldPosition="0">
        <references count="1">
          <reference field="18" count="1">
            <x v="5"/>
          </reference>
        </references>
      </pivotArea>
    </format>
    <format dxfId="7596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7595">
      <pivotArea dataOnly="0" labelOnly="1" outline="0" fieldPosition="0">
        <references count="1">
          <reference field="18" count="1">
            <x v="6"/>
          </reference>
        </references>
      </pivotArea>
    </format>
    <format dxfId="7594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7593">
      <pivotArea dataOnly="0" labelOnly="1" outline="0" fieldPosition="0">
        <references count="1">
          <reference field="18" count="1">
            <x v="7"/>
          </reference>
        </references>
      </pivotArea>
    </format>
    <format dxfId="7592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7591">
      <pivotArea dataOnly="0" labelOnly="1" outline="0" fieldPosition="0">
        <references count="1">
          <reference field="18" count="1">
            <x v="8"/>
          </reference>
        </references>
      </pivotArea>
    </format>
    <format dxfId="7590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7589">
      <pivotArea dataOnly="0" labelOnly="1" outline="0" fieldPosition="0">
        <references count="1">
          <reference field="18" count="1">
            <x v="9"/>
          </reference>
        </references>
      </pivotArea>
    </format>
    <format dxfId="7588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7587">
      <pivotArea dataOnly="0" labelOnly="1" outline="0" fieldPosition="0">
        <references count="1">
          <reference field="18" count="1">
            <x v="10"/>
          </reference>
        </references>
      </pivotArea>
    </format>
    <format dxfId="7586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7585">
      <pivotArea dataOnly="0" labelOnly="1" outline="0" fieldPosition="0">
        <references count="1">
          <reference field="18" count="1">
            <x v="11"/>
          </reference>
        </references>
      </pivotArea>
    </format>
    <format dxfId="7584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7583">
      <pivotArea dataOnly="0" labelOnly="1" outline="0" fieldPosition="0">
        <references count="1">
          <reference field="18" count="1">
            <x v="12"/>
          </reference>
        </references>
      </pivotArea>
    </format>
    <format dxfId="7582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7581">
      <pivotArea dataOnly="0" labelOnly="1" outline="0" fieldPosition="0">
        <references count="1">
          <reference field="18" count="1">
            <x v="13"/>
          </reference>
        </references>
      </pivotArea>
    </format>
    <format dxfId="7580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7579">
      <pivotArea dataOnly="0" labelOnly="1" outline="0" fieldPosition="0">
        <references count="1">
          <reference field="18" count="1">
            <x v="14"/>
          </reference>
        </references>
      </pivotArea>
    </format>
    <format dxfId="7578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7577">
      <pivotArea dataOnly="0" labelOnly="1" outline="0" fieldPosition="0">
        <references count="1">
          <reference field="18" count="1">
            <x v="15"/>
          </reference>
        </references>
      </pivotArea>
    </format>
    <format dxfId="7576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7575">
      <pivotArea dataOnly="0" labelOnly="1" outline="0" fieldPosition="0">
        <references count="1">
          <reference field="18" count="1">
            <x v="16"/>
          </reference>
        </references>
      </pivotArea>
    </format>
    <format dxfId="7574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7573">
      <pivotArea grandRow="1" outline="0" collapsedLevelsAreSubtotals="1" fieldPosition="0"/>
    </format>
    <format dxfId="7572">
      <pivotArea dataOnly="0" labelOnly="1" grandRow="1" outline="0" fieldPosition="0"/>
    </format>
    <format dxfId="7571">
      <pivotArea type="all" dataOnly="0" outline="0" fieldPosition="0"/>
    </format>
    <format dxfId="7570">
      <pivotArea field="3" type="button" dataOnly="0" labelOnly="1" outline="0" axis="axisPage" fieldPosition="0"/>
    </format>
    <format dxfId="7569">
      <pivotArea field="0" type="button" dataOnly="0" labelOnly="1" outline="0" axis="axisPage" fieldPosition="1"/>
    </format>
    <format dxfId="7568">
      <pivotArea type="origin" dataOnly="0" labelOnly="1" outline="0" fieldPosition="0"/>
    </format>
    <format dxfId="7567">
      <pivotArea field="18" type="button" dataOnly="0" labelOnly="1" outline="0" axis="axisRow" fieldPosition="0"/>
    </format>
    <format dxfId="7566">
      <pivotArea dataOnly="0" labelOnly="1" outline="0" fieldPosition="0">
        <references count="1">
          <reference field="18" count="1">
            <x v="42"/>
          </reference>
        </references>
      </pivotArea>
    </format>
    <format dxfId="7565">
      <pivotArea dataOnly="0" labelOnly="1" outline="0" fieldPosition="0">
        <references count="1">
          <reference field="18" count="1" defaultSubtotal="1">
            <x v="42"/>
          </reference>
        </references>
      </pivotArea>
    </format>
    <format dxfId="7564">
      <pivotArea dataOnly="0" labelOnly="1" outline="0" fieldPosition="0">
        <references count="1">
          <reference field="18" count="1">
            <x v="50"/>
          </reference>
        </references>
      </pivotArea>
    </format>
    <format dxfId="7563">
      <pivotArea dataOnly="0" labelOnly="1" outline="0" fieldPosition="0">
        <references count="1">
          <reference field="18" count="1" defaultSubtotal="1">
            <x v="50"/>
          </reference>
        </references>
      </pivotArea>
    </format>
    <format dxfId="7562">
      <pivotArea dataOnly="0" labelOnly="1" outline="0" fieldPosition="0">
        <references count="1">
          <reference field="18" count="1">
            <x v="51"/>
          </reference>
        </references>
      </pivotArea>
    </format>
    <format dxfId="7561">
      <pivotArea dataOnly="0" labelOnly="1" outline="0" fieldPosition="0">
        <references count="1">
          <reference field="18" count="1" defaultSubtotal="1">
            <x v="51"/>
          </reference>
        </references>
      </pivotArea>
    </format>
    <format dxfId="7560">
      <pivotArea dataOnly="0" labelOnly="1" grandRow="1" outline="0" fieldPosition="0"/>
    </format>
    <format dxfId="7559">
      <pivotArea field="3" type="button" dataOnly="0" labelOnly="1" outline="0" axis="axisPage" fieldPosition="0"/>
    </format>
    <format dxfId="7558">
      <pivotArea field="0" type="button" dataOnly="0" labelOnly="1" outline="0" axis="axisPage" fieldPosition="1"/>
    </format>
    <format dxfId="7557">
      <pivotArea type="origin" dataOnly="0" labelOnly="1" outline="0" fieldPosition="0"/>
    </format>
    <format dxfId="7556">
      <pivotArea field="18" type="button" dataOnly="0" labelOnly="1" outline="0" axis="axisRow" fieldPosition="0"/>
    </format>
    <format dxfId="7555">
      <pivotArea dataOnly="0" labelOnly="1" outline="0" fieldPosition="0">
        <references count="1">
          <reference field="18" count="1">
            <x v="42"/>
          </reference>
        </references>
      </pivotArea>
    </format>
    <format dxfId="7554">
      <pivotArea dataOnly="0" labelOnly="1" outline="0" fieldPosition="0">
        <references count="1">
          <reference field="18" count="1" defaultSubtotal="1">
            <x v="42"/>
          </reference>
        </references>
      </pivotArea>
    </format>
    <format dxfId="7553">
      <pivotArea dataOnly="0" labelOnly="1" outline="0" fieldPosition="0">
        <references count="1">
          <reference field="18" count="1">
            <x v="50"/>
          </reference>
        </references>
      </pivotArea>
    </format>
    <format dxfId="7552">
      <pivotArea dataOnly="0" labelOnly="1" outline="0" fieldPosition="0">
        <references count="1">
          <reference field="18" count="1" defaultSubtotal="1">
            <x v="50"/>
          </reference>
        </references>
      </pivotArea>
    </format>
    <format dxfId="7551">
      <pivotArea dataOnly="0" labelOnly="1" outline="0" fieldPosition="0">
        <references count="1">
          <reference field="18" count="1">
            <x v="51"/>
          </reference>
        </references>
      </pivotArea>
    </format>
    <format dxfId="7550">
      <pivotArea dataOnly="0" labelOnly="1" outline="0" fieldPosition="0">
        <references count="1">
          <reference field="18" count="1" defaultSubtotal="1">
            <x v="51"/>
          </reference>
        </references>
      </pivotArea>
    </format>
    <format dxfId="7549">
      <pivotArea dataOnly="0" labelOnly="1" grandRow="1" outline="0" fieldPosition="0"/>
    </format>
    <format dxfId="7548">
      <pivotArea dataOnly="0" labelOnly="1" grandRow="1" outline="0" fieldPosition="0"/>
    </format>
    <format dxfId="7547">
      <pivotArea dataOnly="0" labelOnly="1" grandRow="1" outline="0" fieldPosition="0"/>
    </format>
    <format dxfId="7546">
      <pivotArea dataOnly="0" labelOnly="1" grandRow="1" outline="0" fieldPosition="0"/>
    </format>
    <format dxfId="7545">
      <pivotArea dataOnly="0" labelOnly="1" grandRow="1" outline="0" fieldPosition="0"/>
    </format>
    <format dxfId="7544">
      <pivotArea dataOnly="0" labelOnly="1" grandRow="1" outline="0" fieldPosition="0"/>
    </format>
    <format dxfId="7543">
      <pivotArea dataOnly="0" labelOnly="1" grandRow="1" outline="0" fieldPosition="0"/>
    </format>
    <format dxfId="7542">
      <pivotArea dataOnly="0" labelOnly="1" grandRow="1" outline="0" fieldPosition="0"/>
    </format>
    <format dxfId="7541">
      <pivotArea dataOnly="0" labelOnly="1" grandRow="1" outline="0" fieldPosition="0"/>
    </format>
    <format dxfId="7540">
      <pivotArea dataOnly="0" labelOnly="1" grandRow="1" outline="0" fieldPosition="0"/>
    </format>
    <format dxfId="7539">
      <pivotArea dataOnly="0" labelOnly="1" grandRow="1" outline="0" fieldPosition="0"/>
    </format>
    <format dxfId="7538">
      <pivotArea dataOnly="0" labelOnly="1" grandRow="1" outline="0" offset="A256" fieldPosition="0"/>
    </format>
    <format dxfId="7537">
      <pivotArea grandRow="1" outline="0" collapsedLevelsAreSubtotals="1" fieldPosition="0"/>
    </format>
    <format dxfId="7536">
      <pivotArea dataOnly="0" labelOnly="1" grandRow="1" outline="0" fieldPosition="0"/>
    </format>
    <format dxfId="7535">
      <pivotArea dataOnly="0" labelOnly="1" grandRow="1" outline="0" offset="A256" fieldPosition="0"/>
    </format>
    <format dxfId="7534">
      <pivotArea grandRow="1" outline="0" collapsedLevelsAreSubtotals="1" fieldPosition="0"/>
    </format>
    <format dxfId="7533">
      <pivotArea dataOnly="0" labelOnly="1" grandRow="1" outline="0" fieldPosition="0"/>
    </format>
    <format dxfId="7532">
      <pivotArea dataOnly="0" labelOnly="1" grandRow="1" outline="0" offset="A256" fieldPosition="0"/>
    </format>
    <format dxfId="7531">
      <pivotArea grandRow="1" outline="0" collapsedLevelsAreSubtotals="1" fieldPosition="0"/>
    </format>
    <format dxfId="7530">
      <pivotArea dataOnly="0" labelOnly="1" grandRow="1" outline="0" fieldPosition="0"/>
    </format>
    <format dxfId="7529">
      <pivotArea dataOnly="0" labelOnly="1" grandRow="1" outline="0" offset="A256" fieldPosition="0"/>
    </format>
    <format dxfId="7528">
      <pivotArea grandRow="1" outline="0" collapsedLevelsAreSubtotals="1" fieldPosition="0"/>
    </format>
    <format dxfId="7527">
      <pivotArea dataOnly="0" labelOnly="1" grandRow="1" outline="0" fieldPosition="0"/>
    </format>
    <format dxfId="7526">
      <pivotArea dataOnly="0" labelOnly="1" grandRow="1" outline="0" offset="A256" fieldPosition="0"/>
    </format>
    <format dxfId="7525">
      <pivotArea grandRow="1" outline="0" collapsedLevelsAreSubtotals="1" fieldPosition="0"/>
    </format>
    <format dxfId="7524">
      <pivotArea dataOnly="0" labelOnly="1" grandRow="1" outline="0" fieldPosition="0"/>
    </format>
    <format dxfId="7523">
      <pivotArea dataOnly="0" labelOnly="1" grandRow="1" outline="0" offset="A256" fieldPosition="0"/>
    </format>
    <format dxfId="7522">
      <pivotArea grandRow="1" outline="0" collapsedLevelsAreSubtotals="1" fieldPosition="0"/>
    </format>
    <format dxfId="7521">
      <pivotArea dataOnly="0" labelOnly="1" grandRow="1" outline="0" fieldPosition="0"/>
    </format>
    <format dxfId="7520">
      <pivotArea dataOnly="0" labelOnly="1" grandRow="1" outline="0" offset="A256" fieldPosition="0"/>
    </format>
    <format dxfId="7519">
      <pivotArea grandRow="1" outline="0" collapsedLevelsAreSubtotals="1" fieldPosition="0"/>
    </format>
    <format dxfId="7518">
      <pivotArea dataOnly="0" labelOnly="1" grandRow="1" outline="0" fieldPosition="0"/>
    </format>
    <format dxfId="7517">
      <pivotArea dataOnly="0" labelOnly="1" grandRow="1" outline="0" offset="A256" fieldPosition="0"/>
    </format>
    <format dxfId="7516">
      <pivotArea grandRow="1" outline="0" collapsedLevelsAreSubtotals="1" fieldPosition="0"/>
    </format>
    <format dxfId="7515">
      <pivotArea dataOnly="0" labelOnly="1" grandRow="1" outline="0" fieldPosition="0"/>
    </format>
    <format dxfId="7514">
      <pivotArea dataOnly="0" labelOnly="1" grandRow="1" outline="0" offset="A256" fieldPosition="0"/>
    </format>
    <format dxfId="7513">
      <pivotArea grandRow="1" outline="0" collapsedLevelsAreSubtotals="1" fieldPosition="0"/>
    </format>
    <format dxfId="7512">
      <pivotArea dataOnly="0" labelOnly="1" grandRow="1" outline="0" fieldPosition="0"/>
    </format>
    <format dxfId="7511">
      <pivotArea dataOnly="0" labelOnly="1" grandRow="1" outline="0" offset="A256" fieldPosition="0"/>
    </format>
    <format dxfId="7510">
      <pivotArea grandRow="1" outline="0" collapsedLevelsAreSubtotals="1" fieldPosition="0"/>
    </format>
    <format dxfId="7509">
      <pivotArea dataOnly="0" labelOnly="1" grandRow="1" outline="0" fieldPosition="0"/>
    </format>
    <format dxfId="7508">
      <pivotArea dataOnly="0" labelOnly="1" grandRow="1" outline="0" offset="A256" fieldPosition="0"/>
    </format>
    <format dxfId="7507">
      <pivotArea grandRow="1" outline="0" collapsedLevelsAreSubtotals="1" fieldPosition="0"/>
    </format>
    <format dxfId="7506">
      <pivotArea dataOnly="0" labelOnly="1" grandRow="1" outline="0" fieldPosition="0"/>
    </format>
    <format dxfId="7505">
      <pivotArea dataOnly="0" labelOnly="1" grandRow="1" outline="0" offset="A256" fieldPosition="0"/>
    </format>
    <format dxfId="7504">
      <pivotArea grandRow="1" outline="0" collapsedLevelsAreSubtotals="1" fieldPosition="0"/>
    </format>
    <format dxfId="7503">
      <pivotArea dataOnly="0" labelOnly="1" grandRow="1" outline="0" fieldPosition="0"/>
    </format>
    <format dxfId="7502">
      <pivotArea dataOnly="0" labelOnly="1" grandRow="1" outline="0" offset="A256" fieldPosition="0"/>
    </format>
    <format dxfId="7501">
      <pivotArea grandRow="1" outline="0" collapsedLevelsAreSubtotals="1" fieldPosition="0"/>
    </format>
    <format dxfId="7500">
      <pivotArea dataOnly="0" labelOnly="1" grandRow="1" outline="0" fieldPosition="0"/>
    </format>
    <format dxfId="7499">
      <pivotArea dataOnly="0" labelOnly="1" grandRow="1" outline="0" offset="A256" fieldPosition="0"/>
    </format>
    <format dxfId="7498">
      <pivotArea grandRow="1" outline="0" collapsedLevelsAreSubtotals="1" fieldPosition="0"/>
    </format>
    <format dxfId="7497">
      <pivotArea dataOnly="0" labelOnly="1" grandRow="1" outline="0" fieldPosition="0"/>
    </format>
    <format dxfId="7496">
      <pivotArea dataOnly="0" labelOnly="1" grandRow="1" outline="0" offset="A256" fieldPosition="0"/>
    </format>
    <format dxfId="7495">
      <pivotArea grandRow="1" outline="0" collapsedLevelsAreSubtotals="1" fieldPosition="0"/>
    </format>
    <format dxfId="7494">
      <pivotArea dataOnly="0" labelOnly="1" grandRow="1" outline="0" fieldPosition="0"/>
    </format>
    <format dxfId="7493">
      <pivotArea dataOnly="0" labelOnly="1" grandRow="1" outline="0" offset="A256" fieldPosition="0"/>
    </format>
    <format dxfId="7492">
      <pivotArea grandRow="1" outline="0" collapsedLevelsAreSubtotals="1" fieldPosition="0"/>
    </format>
    <format dxfId="7491">
      <pivotArea dataOnly="0" labelOnly="1" grandRow="1" outline="0" fieldPosition="0"/>
    </format>
    <format dxfId="7490">
      <pivotArea dataOnly="0" labelOnly="1" grandRow="1" outline="0" offset="A256" fieldPosition="0"/>
    </format>
    <format dxfId="7489">
      <pivotArea grandRow="1" outline="0" collapsedLevelsAreSubtotals="1" fieldPosition="0"/>
    </format>
    <format dxfId="7488">
      <pivotArea dataOnly="0" labelOnly="1" grandRow="1" outline="0" fieldPosition="0"/>
    </format>
    <format dxfId="7487">
      <pivotArea dataOnly="0" labelOnly="1" grandRow="1" outline="0" offset="A256" fieldPosition="0"/>
    </format>
    <format dxfId="7486">
      <pivotArea grandRow="1" outline="0" collapsedLevelsAreSubtotals="1" fieldPosition="0"/>
    </format>
    <format dxfId="7485">
      <pivotArea dataOnly="0" labelOnly="1" grandRow="1" outline="0" fieldPosition="0"/>
    </format>
    <format dxfId="7484">
      <pivotArea dataOnly="0" labelOnly="1" grandRow="1" outline="0" offset="A256" fieldPosition="0"/>
    </format>
    <format dxfId="7483">
      <pivotArea grandRow="1" outline="0" collapsedLevelsAreSubtotals="1" fieldPosition="0"/>
    </format>
    <format dxfId="7482">
      <pivotArea dataOnly="0" labelOnly="1" grandRow="1" outline="0" fieldPosition="0"/>
    </format>
    <format dxfId="7481">
      <pivotArea dataOnly="0" labelOnly="1" grandRow="1" outline="0" offset="A256" fieldPosition="0"/>
    </format>
    <format dxfId="7480">
      <pivotArea grandRow="1" outline="0" collapsedLevelsAreSubtotals="1" fieldPosition="0"/>
    </format>
    <format dxfId="7479">
      <pivotArea dataOnly="0" labelOnly="1" grandRow="1" outline="0" fieldPosition="0"/>
    </format>
    <format dxfId="7478">
      <pivotArea dataOnly="0" labelOnly="1" grandRow="1" outline="0" offset="A256" fieldPosition="0"/>
    </format>
    <format dxfId="7477">
      <pivotArea grandRow="1" outline="0" collapsedLevelsAreSubtotals="1" fieldPosition="0"/>
    </format>
    <format dxfId="7476">
      <pivotArea dataOnly="0" labelOnly="1" grandRow="1" outline="0" fieldPosition="0"/>
    </format>
    <format dxfId="7475">
      <pivotArea dataOnly="0" labelOnly="1" grandRow="1" outline="0" offset="A256" fieldPosition="0"/>
    </format>
    <format dxfId="7474">
      <pivotArea grandRow="1" outline="0" collapsedLevelsAreSubtotals="1" fieldPosition="0"/>
    </format>
    <format dxfId="7473">
      <pivotArea dataOnly="0" labelOnly="1" grandRow="1" outline="0" fieldPosition="0"/>
    </format>
    <format dxfId="7472">
      <pivotArea dataOnly="0" labelOnly="1" grandRow="1" outline="0" offset="A256" fieldPosition="0"/>
    </format>
    <format dxfId="7471">
      <pivotArea grandRow="1" outline="0" collapsedLevelsAreSubtotals="1" fieldPosition="0"/>
    </format>
    <format dxfId="7470">
      <pivotArea dataOnly="0" labelOnly="1" grandRow="1" outline="0" fieldPosition="0"/>
    </format>
    <format dxfId="7469">
      <pivotArea dataOnly="0" labelOnly="1" grandRow="1" outline="0" offset="A256" fieldPosition="0"/>
    </format>
    <format dxfId="7468">
      <pivotArea grandRow="1" outline="0" collapsedLevelsAreSubtotals="1" fieldPosition="0"/>
    </format>
    <format dxfId="7467">
      <pivotArea dataOnly="0" labelOnly="1" grandRow="1" outline="0" fieldPosition="0"/>
    </format>
    <format dxfId="7466">
      <pivotArea dataOnly="0" labelOnly="1" grandRow="1" outline="0" offset="A256" fieldPosition="0"/>
    </format>
    <format dxfId="7465">
      <pivotArea grandRow="1" outline="0" collapsedLevelsAreSubtotals="1" fieldPosition="0"/>
    </format>
    <format dxfId="7464">
      <pivotArea dataOnly="0" labelOnly="1" grandRow="1" outline="0" fieldPosition="0"/>
    </format>
    <format dxfId="7463">
      <pivotArea dataOnly="0" labelOnly="1" grandRow="1" outline="0" offset="A256" fieldPosition="0"/>
    </format>
    <format dxfId="7462">
      <pivotArea grandRow="1" outline="0" collapsedLevelsAreSubtotals="1" fieldPosition="0"/>
    </format>
    <format dxfId="7461">
      <pivotArea dataOnly="0" labelOnly="1" grandRow="1" outline="0" fieldPosition="0"/>
    </format>
    <format dxfId="7460">
      <pivotArea dataOnly="0" labelOnly="1" grandRow="1" outline="0" offset="A256" fieldPosition="0"/>
    </format>
    <format dxfId="7459">
      <pivotArea grandRow="1" outline="0" collapsedLevelsAreSubtotals="1" fieldPosition="0"/>
    </format>
    <format dxfId="7458">
      <pivotArea dataOnly="0" labelOnly="1" grandRow="1" outline="0" fieldPosition="0"/>
    </format>
    <format dxfId="7457">
      <pivotArea dataOnly="0" labelOnly="1" grandRow="1" outline="0" offset="A256" fieldPosition="0"/>
    </format>
    <format dxfId="7456">
      <pivotArea grandRow="1" outline="0" collapsedLevelsAreSubtotals="1" fieldPosition="0"/>
    </format>
    <format dxfId="7455">
      <pivotArea dataOnly="0" labelOnly="1" grandRow="1" outline="0" fieldPosition="0"/>
    </format>
    <format dxfId="7454">
      <pivotArea dataOnly="0" labelOnly="1" grandRow="1" outline="0" offset="A256" fieldPosition="0"/>
    </format>
    <format dxfId="7453">
      <pivotArea grandRow="1" outline="0" collapsedLevelsAreSubtotals="1" fieldPosition="0"/>
    </format>
    <format dxfId="7452">
      <pivotArea dataOnly="0" labelOnly="1" grandRow="1" outline="0" fieldPosition="0"/>
    </format>
    <format dxfId="7451">
      <pivotArea dataOnly="0" labelOnly="1" grandRow="1" outline="0" offset="A256" fieldPosition="0"/>
    </format>
    <format dxfId="7450">
      <pivotArea grandRow="1" outline="0" collapsedLevelsAreSubtotals="1" fieldPosition="0"/>
    </format>
    <format dxfId="7449">
      <pivotArea dataOnly="0" labelOnly="1" grandRow="1" outline="0" fieldPosition="0"/>
    </format>
    <format dxfId="7448">
      <pivotArea dataOnly="0" labelOnly="1" grandRow="1" outline="0" offset="A256" fieldPosition="0"/>
    </format>
    <format dxfId="7447">
      <pivotArea grandRow="1" outline="0" collapsedLevelsAreSubtotals="1" fieldPosition="0"/>
    </format>
    <format dxfId="7446">
      <pivotArea dataOnly="0" labelOnly="1" grandRow="1" outline="0" fieldPosition="0"/>
    </format>
    <format dxfId="7445">
      <pivotArea dataOnly="0" labelOnly="1" grandRow="1" outline="0" offset="A256" fieldPosition="0"/>
    </format>
    <format dxfId="7444">
      <pivotArea grandRow="1" outline="0" collapsedLevelsAreSubtotals="1" fieldPosition="0"/>
    </format>
    <format dxfId="7443">
      <pivotArea dataOnly="0" labelOnly="1" grandRow="1" outline="0" fieldPosition="0"/>
    </format>
    <format dxfId="7442">
      <pivotArea dataOnly="0" labelOnly="1" grandRow="1" outline="0" offset="A256" fieldPosition="0"/>
    </format>
    <format dxfId="7441">
      <pivotArea grandRow="1" outline="0" collapsedLevelsAreSubtotals="1" fieldPosition="0"/>
    </format>
    <format dxfId="7440">
      <pivotArea dataOnly="0" labelOnly="1" grandRow="1" outline="0" fieldPosition="0"/>
    </format>
    <format dxfId="7439">
      <pivotArea outline="0" collapsedLevelsAreSubtotals="1" fieldPosition="0">
        <references count="1">
          <reference field="18" count="1" selected="0" defaultSubtotal="1">
            <x v="50"/>
          </reference>
        </references>
      </pivotArea>
    </format>
    <format dxfId="7438">
      <pivotArea dataOnly="0" labelOnly="1" outline="0" fieldPosition="0">
        <references count="1">
          <reference field="18" count="1" defaultSubtotal="1">
            <x v="50"/>
          </reference>
        </references>
      </pivotArea>
    </format>
    <format dxfId="7437">
      <pivotArea outline="0" collapsedLevelsAreSubtotals="1" fieldPosition="0">
        <references count="1">
          <reference field="18" count="1" selected="0" defaultSubtotal="1">
            <x v="51"/>
          </reference>
        </references>
      </pivotArea>
    </format>
    <format dxfId="7436">
      <pivotArea dataOnly="0" labelOnly="1" outline="0" fieldPosition="0">
        <references count="1">
          <reference field="18" count="1" defaultSubtotal="1">
            <x v="51"/>
          </reference>
        </references>
      </pivotArea>
    </format>
    <format dxfId="7435">
      <pivotArea dataOnly="0" labelOnly="1" grandRow="1" outline="0" offset="A256" fieldPosition="0"/>
    </format>
    <format dxfId="7434">
      <pivotArea grandRow="1" outline="0" collapsedLevelsAreSubtotals="1" fieldPosition="0"/>
    </format>
    <format dxfId="7433">
      <pivotArea dataOnly="0" labelOnly="1" grandRow="1" outline="0" fieldPosition="0"/>
    </format>
    <format dxfId="7432">
      <pivotArea dataOnly="0" labelOnly="1" grandRow="1" outline="0" offset="A256" fieldPosition="0"/>
    </format>
    <format dxfId="7431">
      <pivotArea grandRow="1" outline="0" collapsedLevelsAreSubtotals="1" fieldPosition="0"/>
    </format>
    <format dxfId="7430">
      <pivotArea dataOnly="0" labelOnly="1" grandRow="1" outline="0" fieldPosition="0"/>
    </format>
    <format dxfId="7429">
      <pivotArea dataOnly="0" labelOnly="1" grandRow="1" outline="0" offset="A256" fieldPosition="0"/>
    </format>
    <format dxfId="7428">
      <pivotArea grandRow="1" outline="0" collapsedLevelsAreSubtotals="1" fieldPosition="0"/>
    </format>
    <format dxfId="7427">
      <pivotArea dataOnly="0" labelOnly="1" grandRow="1" outline="0" fieldPosition="0"/>
    </format>
    <format dxfId="7426">
      <pivotArea dataOnly="0" labelOnly="1" grandRow="1" outline="0" offset="A256" fieldPosition="0"/>
    </format>
    <format dxfId="7425">
      <pivotArea grandRow="1" outline="0" collapsedLevelsAreSubtotals="1" fieldPosition="0"/>
    </format>
    <format dxfId="7424">
      <pivotArea dataOnly="0" labelOnly="1" grandRow="1" outline="0" fieldPosition="0"/>
    </format>
    <format dxfId="7423">
      <pivotArea dataOnly="0" labelOnly="1" grandRow="1" outline="0" offset="A256" fieldPosition="0"/>
    </format>
    <format dxfId="7422">
      <pivotArea grandRow="1" outline="0" collapsedLevelsAreSubtotals="1" fieldPosition="0"/>
    </format>
    <format dxfId="7421">
      <pivotArea dataOnly="0" labelOnly="1" grandRow="1" outline="0" fieldPosition="0"/>
    </format>
    <format dxfId="7420">
      <pivotArea dataOnly="0" labelOnly="1" grandRow="1" outline="0" offset="A256" fieldPosition="0"/>
    </format>
    <format dxfId="7419">
      <pivotArea grandRow="1" outline="0" collapsedLevelsAreSubtotals="1" fieldPosition="0"/>
    </format>
    <format dxfId="7418">
      <pivotArea dataOnly="0" labelOnly="1" grandRow="1" outline="0" fieldPosition="0"/>
    </format>
    <format dxfId="7417">
      <pivotArea dataOnly="0" labelOnly="1" grandRow="1" outline="0" offset="A256" fieldPosition="0"/>
    </format>
    <format dxfId="7416">
      <pivotArea grandRow="1" outline="0" collapsedLevelsAreSubtotals="1" fieldPosition="0"/>
    </format>
    <format dxfId="7415">
      <pivotArea dataOnly="0" labelOnly="1" grandRow="1" outline="0" fieldPosition="0"/>
    </format>
    <format dxfId="7414">
      <pivotArea dataOnly="0" labelOnly="1" grandRow="1" outline="0" offset="A256" fieldPosition="0"/>
    </format>
    <format dxfId="7413">
      <pivotArea grandRow="1" outline="0" collapsedLevelsAreSubtotals="1" fieldPosition="0"/>
    </format>
    <format dxfId="7412">
      <pivotArea dataOnly="0" labelOnly="1" grandRow="1" outline="0" fieldPosition="0"/>
    </format>
    <format dxfId="7411">
      <pivotArea dataOnly="0" labelOnly="1" grandRow="1" outline="0" offset="A256" fieldPosition="0"/>
    </format>
    <format dxfId="7410">
      <pivotArea grandRow="1" outline="0" collapsedLevelsAreSubtotals="1" fieldPosition="0"/>
    </format>
    <format dxfId="7409">
      <pivotArea dataOnly="0" labelOnly="1" grandRow="1" outline="0" fieldPosition="0"/>
    </format>
    <format dxfId="7408">
      <pivotArea dataOnly="0" grandRow="1" outline="0" fieldPosition="0"/>
    </format>
    <format dxfId="7407">
      <pivotArea dataOnly="0" labelOnly="1" outline="0" fieldPosition="0">
        <references count="1">
          <reference field="18" count="0"/>
        </references>
      </pivotArea>
    </format>
  </formats>
  <pivotTableStyleInfo name="PivotTable Style 2" showRowHeaders="1" showColHeaders="1" showRowStripes="0" showColStripes="0" showLastColumn="1"/>
</pivotTableDefinition>
</file>

<file path=xl/pivotTables/pivotTable18.xml><?xml version="1.0" encoding="utf-8"?>
<pivotTableDefinition xmlns="http://schemas.openxmlformats.org/spreadsheetml/2006/main" name="PivotTable1" cacheId="22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31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4">
        <item x="0"/>
        <item x="1"/>
        <item x="2"/>
        <item x="90"/>
        <item x="91"/>
        <item x="3"/>
        <item x="92"/>
        <item x="93"/>
        <item x="4"/>
        <item x="5"/>
        <item x="6"/>
        <item x="94"/>
        <item x="7"/>
        <item x="8"/>
        <item x="95"/>
        <item x="96"/>
        <item x="9"/>
        <item x="10"/>
        <item x="97"/>
        <item x="11"/>
        <item x="12"/>
        <item x="13"/>
        <item x="14"/>
        <item x="15"/>
        <item x="16"/>
        <item x="17"/>
        <item x="98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100"/>
        <item x="36"/>
        <item x="37"/>
        <item x="38"/>
        <item x="39"/>
        <item x="40"/>
        <item x="101"/>
        <item x="102"/>
        <item x="103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04"/>
        <item x="53"/>
        <item x="54"/>
        <item x="55"/>
        <item x="56"/>
        <item x="57"/>
        <item x="58"/>
        <item x="59"/>
        <item x="60"/>
        <item x="61"/>
        <item x="62"/>
        <item x="105"/>
        <item x="106"/>
        <item x="63"/>
        <item x="64"/>
        <item x="65"/>
        <item x="66"/>
        <item x="67"/>
        <item x="68"/>
        <item x="69"/>
        <item x="70"/>
        <item x="107"/>
        <item x="71"/>
        <item x="72"/>
        <item x="73"/>
        <item x="74"/>
        <item x="108"/>
        <item x="75"/>
        <item x="76"/>
        <item x="77"/>
        <item x="78"/>
        <item x="79"/>
        <item x="109"/>
        <item x="80"/>
        <item x="81"/>
        <item x="82"/>
        <item x="83"/>
        <item x="84"/>
        <item x="85"/>
        <item x="86"/>
        <item x="87"/>
        <item x="88"/>
        <item x="89"/>
        <item x="110"/>
        <item x="118"/>
        <item x="119"/>
        <item x="120"/>
        <item x="111"/>
        <item x="112"/>
        <item x="113"/>
        <item x="114"/>
        <item x="115"/>
        <item x="121"/>
        <item x="116"/>
        <item x="117"/>
        <item x="122"/>
        <item x="123"/>
        <item x="124"/>
        <item x="126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9"/>
        <item x="142"/>
        <item x="150"/>
        <item x="143"/>
        <item x="151"/>
        <item x="144"/>
        <item x="145"/>
        <item x="146"/>
        <item x="147"/>
        <item x="148"/>
        <item x="155"/>
        <item x="152"/>
        <item x="153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88"/>
        <item x="173"/>
        <item x="174"/>
        <item x="175"/>
        <item x="176"/>
        <item x="177"/>
        <item x="178"/>
        <item x="189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6"/>
        <item x="247"/>
        <item x="241"/>
        <item x="242"/>
        <item x="243"/>
        <item x="244"/>
        <item x="245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</items>
    </pivotField>
    <pivotField axis="axisPage" compact="0" outline="0" multipleItemSelectionAllowed="1" showAll="0">
      <items count="59">
        <item h="1" x="0"/>
        <item h="1" x="2"/>
        <item h="1" x="6"/>
        <item h="1" x="7"/>
        <item h="1" x="9"/>
        <item h="1" x="10"/>
        <item h="1" x="12"/>
        <item h="1" x="13"/>
        <item x="22"/>
        <item x="23"/>
        <item x="32"/>
        <item h="1" x="33"/>
        <item h="1" x="35"/>
        <item h="1" x="38"/>
        <item h="1" x="44"/>
        <item h="1" x="45"/>
        <item h="1" x="49"/>
        <item h="1" x="52"/>
        <item h="1" x="53"/>
        <item h="1" x="55"/>
        <item h="1" x="57"/>
        <item h="1" x="5"/>
        <item x="14"/>
        <item x="24"/>
        <item x="25"/>
        <item x="26"/>
        <item h="1" x="56"/>
        <item h="1" x="1"/>
        <item x="16"/>
        <item x="27"/>
        <item x="28"/>
        <item x="29"/>
        <item x="30"/>
        <item x="31"/>
        <item h="1" x="39"/>
        <item x="40"/>
        <item h="1" x="41"/>
        <item h="1" x="43"/>
        <item h="1" x="50"/>
        <item h="1" x="36"/>
        <item x="18"/>
        <item h="1" x="3"/>
        <item h="1" x="4"/>
        <item h="1" x="48"/>
        <item h="1" x="8"/>
        <item x="15"/>
        <item x="17"/>
        <item h="1" x="34"/>
        <item h="1" x="54"/>
        <item h="1" x="37"/>
        <item h="1" x="46"/>
        <item h="1" x="47"/>
        <item h="1"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4">
        <item x="273"/>
        <item x="0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40"/>
        <item x="42"/>
        <item x="43"/>
        <item x="49"/>
        <item x="53"/>
        <item x="54"/>
        <item x="55"/>
        <item x="56"/>
        <item x="64"/>
        <item x="71"/>
        <item x="72"/>
        <item x="73"/>
        <item x="74"/>
        <item x="75"/>
        <item x="76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2"/>
        <item x="90"/>
        <item x="91"/>
        <item x="92"/>
        <item x="93"/>
        <item x="94"/>
        <item x="95"/>
        <item x="105"/>
        <item x="106"/>
        <item x="63"/>
        <item x="107"/>
        <item x="111"/>
        <item x="112"/>
        <item x="114"/>
        <item x="115"/>
        <item x="116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50"/>
        <item x="143"/>
        <item x="144"/>
        <item x="145"/>
        <item x="149"/>
        <item x="151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70"/>
        <item x="188"/>
        <item x="173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204"/>
        <item x="205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264"/>
        <item x="265"/>
        <item x="267"/>
        <item x="269"/>
        <item x="271"/>
        <item x="272"/>
        <item x="270"/>
        <item x="171"/>
        <item x="109"/>
        <item x="98"/>
        <item x="77"/>
        <item x="146"/>
        <item x="147"/>
        <item x="148"/>
        <item x="197"/>
        <item x="198"/>
        <item x="199"/>
        <item x="200"/>
        <item x="206"/>
        <item x="207"/>
        <item x="208"/>
        <item x="209"/>
        <item x="210"/>
        <item x="211"/>
        <item x="212"/>
        <item x="213"/>
        <item x="117"/>
        <item x="110"/>
        <item x="120"/>
        <item x="121"/>
        <item x="124"/>
        <item x="227"/>
        <item x="228"/>
        <item x="229"/>
        <item x="230"/>
        <item x="231"/>
        <item x="232"/>
        <item x="233"/>
        <item x="248"/>
        <item x="249"/>
        <item x="266"/>
        <item x="118"/>
        <item x="97"/>
        <item x="172"/>
        <item x="35"/>
        <item x="36"/>
        <item x="37"/>
        <item x="38"/>
        <item x="41"/>
        <item x="44"/>
        <item x="45"/>
        <item x="46"/>
        <item x="47"/>
        <item x="48"/>
        <item x="50"/>
        <item x="51"/>
        <item x="52"/>
        <item x="57"/>
        <item x="58"/>
        <item x="59"/>
        <item x="60"/>
        <item x="61"/>
        <item x="62"/>
        <item x="65"/>
        <item x="66"/>
        <item x="67"/>
        <item x="69"/>
        <item x="78"/>
        <item x="39"/>
        <item x="101"/>
        <item x="103"/>
        <item x="108"/>
        <item x="113"/>
        <item x="122"/>
        <item x="140"/>
        <item x="152"/>
        <item x="153"/>
        <item x="154"/>
        <item x="155"/>
        <item x="201"/>
        <item x="202"/>
        <item x="203"/>
        <item x="238"/>
        <item x="246"/>
        <item x="247"/>
        <item x="257"/>
        <item x="166"/>
        <item x="169"/>
        <item x="174"/>
        <item x="96"/>
        <item x="119"/>
        <item x="70"/>
        <item x="68"/>
        <item x="104"/>
        <item x="100"/>
        <item x="102"/>
        <item x="189"/>
        <item x="268"/>
      </items>
    </pivotField>
    <pivotField axis="axisRow" compact="0" outline="0" showAll="0" sortType="ascending">
      <items count="90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4"/>
        <item x="75"/>
        <item x="73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t="default"/>
      </items>
    </pivotField>
  </pivotFields>
  <rowFields count="3">
    <field x="18"/>
    <field x="2"/>
    <field x="17"/>
  </rowFields>
  <rowItems count="21">
    <i>
      <x v="42"/>
      <x v="196"/>
      <x v="136"/>
    </i>
    <i t="default">
      <x v="42"/>
    </i>
    <i>
      <x v="44"/>
      <x v="198"/>
      <x v="191"/>
    </i>
    <i t="default">
      <x v="44"/>
    </i>
    <i>
      <x v="45"/>
      <x v="199"/>
      <x v="192"/>
    </i>
    <i t="default">
      <x v="45"/>
    </i>
    <i>
      <x v="46"/>
      <x v="200"/>
      <x v="193"/>
    </i>
    <i t="default">
      <x v="46"/>
    </i>
    <i>
      <x v="51"/>
      <x v="205"/>
      <x v="138"/>
    </i>
    <i t="default">
      <x v="51"/>
    </i>
    <i>
      <x v="53"/>
      <x v="207"/>
      <x v="195"/>
    </i>
    <i t="default">
      <x v="53"/>
    </i>
    <i>
      <x v="56"/>
      <x v="210"/>
      <x v="198"/>
    </i>
    <i t="default">
      <x v="56"/>
    </i>
    <i>
      <x v="58"/>
      <x v="212"/>
      <x v="200"/>
    </i>
    <i t="default">
      <x v="58"/>
    </i>
    <i>
      <x v="59"/>
      <x v="213"/>
      <x v="201"/>
    </i>
    <i t="default">
      <x v="59"/>
    </i>
    <i>
      <x v="60"/>
      <x v="214"/>
      <x v="139"/>
    </i>
    <i t="default">
      <x v="60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-1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14">
    <format dxfId="7382">
      <pivotArea field="2" type="button" dataOnly="0" labelOnly="1" outline="0" axis="axisRow" fieldPosition="1"/>
    </format>
    <format dxfId="7381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7380">
      <pivotArea field="2" type="button" dataOnly="0" labelOnly="1" outline="0" axis="axisRow" fieldPosition="1"/>
    </format>
    <format dxfId="7379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737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377">
      <pivotArea type="topRight" dataOnly="0" labelOnly="1" outline="0" fieldPosition="0"/>
    </format>
    <format dxfId="737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375">
      <pivotArea dataOnly="0" labelOnly="1" fieldPosition="0">
        <references count="1">
          <reference field="2" count="2">
            <x v="98"/>
            <x v="100"/>
          </reference>
        </references>
      </pivotArea>
    </format>
    <format dxfId="7374">
      <pivotArea dataOnly="0" labelOnly="1" fieldPosition="0">
        <references count="1">
          <reference field="2" count="1">
            <x v="100"/>
          </reference>
        </references>
      </pivotArea>
    </format>
    <format dxfId="7373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7372">
      <pivotArea dataOnly="0" labelOnly="1" fieldPosition="0">
        <references count="1">
          <reference field="2" count="1">
            <x v="39"/>
          </reference>
        </references>
      </pivotArea>
    </format>
    <format dxfId="7371">
      <pivotArea dataOnly="0" labelOnly="1" fieldPosition="0">
        <references count="1">
          <reference field="2" count="1">
            <x v="39"/>
          </reference>
        </references>
      </pivotArea>
    </format>
    <format dxfId="7370">
      <pivotArea dataOnly="0" labelOnly="1" fieldPosition="0">
        <references count="1">
          <reference field="2" count="1">
            <x v="38"/>
          </reference>
        </references>
      </pivotArea>
    </format>
    <format dxfId="7369">
      <pivotArea dataOnly="0" labelOnly="1" fieldPosition="0">
        <references count="1">
          <reference field="2" count="1">
            <x v="38"/>
          </reference>
        </references>
      </pivotArea>
    </format>
    <format dxfId="7368">
      <pivotArea grandRow="1" outline="0" collapsedLevelsAreSubtotals="1" fieldPosition="0"/>
    </format>
    <format dxfId="7367">
      <pivotArea outline="0" collapsedLevelsAreSubtotals="1" fieldPosition="0"/>
    </format>
    <format dxfId="7366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1"/>
            <x v="56"/>
            <x v="57"/>
            <x v="71"/>
            <x v="78"/>
            <x v="79"/>
            <x v="80"/>
            <x v="81"/>
            <x v="88"/>
            <x v="92"/>
            <x v="94"/>
            <x v="95"/>
            <x v="98"/>
            <x v="100"/>
            <x v="102"/>
          </reference>
        </references>
      </pivotArea>
    </format>
    <format dxfId="7365">
      <pivotArea dataOnly="0" labelOnly="1" fieldPosition="0">
        <references count="1">
          <reference field="2" count="4">
            <x v="103"/>
            <x v="104"/>
            <x v="105"/>
            <x v="107"/>
          </reference>
        </references>
      </pivotArea>
    </format>
    <format dxfId="7364">
      <pivotArea dataOnly="0" labelOnly="1" grandRow="1" outline="0" fieldPosition="0"/>
    </format>
    <format dxfId="7363">
      <pivotArea grandRow="1" outline="0" collapsedLevelsAreSubtotals="1" fieldPosition="0"/>
    </format>
    <format dxfId="7362">
      <pivotArea dataOnly="0" labelOnly="1" grandRow="1" outline="0" fieldPosition="0"/>
    </format>
    <format dxfId="7361">
      <pivotArea dataOnly="0" outline="0" fieldPosition="0">
        <references count="1">
          <reference field="18" count="0" defaultSubtotal="1"/>
        </references>
      </pivotArea>
    </format>
    <format dxfId="7360">
      <pivotArea dataOnly="0" outline="0" fieldPosition="0">
        <references count="1">
          <reference field="18" count="0" defaultSubtotal="1"/>
        </references>
      </pivotArea>
    </format>
    <format dxfId="7359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7358">
      <pivotArea dataOnly="0" outline="0" fieldPosition="0">
        <references count="1">
          <reference field="18" count="0" defaultSubtotal="1"/>
        </references>
      </pivotArea>
    </format>
    <format dxfId="7357">
      <pivotArea dataOnly="0" labelOnly="1" outline="0" fieldPosition="0">
        <references count="1">
          <reference field="18" count="0"/>
        </references>
      </pivotArea>
    </format>
    <format dxfId="7356">
      <pivotArea field="3" type="button" dataOnly="0" labelOnly="1" outline="0" axis="axisPage" fieldPosition="0"/>
    </format>
    <format dxfId="7355">
      <pivotArea field="0" type="button" dataOnly="0" labelOnly="1" outline="0" axis="axisPage" fieldPosition="1"/>
    </format>
    <format dxfId="7354">
      <pivotArea type="origin" dataOnly="0" labelOnly="1" outline="0" fieldPosition="0"/>
    </format>
    <format dxfId="7353">
      <pivotArea field="18" type="button" dataOnly="0" labelOnly="1" outline="0" axis="axisRow" fieldPosition="0"/>
    </format>
    <format dxfId="7352">
      <pivotArea dataOnly="0" labelOnly="1" outline="0" fieldPosition="0">
        <references count="1">
          <reference field="18" count="1">
            <x v="0"/>
          </reference>
        </references>
      </pivotArea>
    </format>
    <format dxfId="7351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7350">
      <pivotArea dataOnly="0" labelOnly="1" outline="0" fieldPosition="0">
        <references count="1">
          <reference field="18" count="1">
            <x v="2"/>
          </reference>
        </references>
      </pivotArea>
    </format>
    <format dxfId="7349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7348">
      <pivotArea dataOnly="0" labelOnly="1" outline="0" fieldPosition="0">
        <references count="1">
          <reference field="18" count="1">
            <x v="3"/>
          </reference>
        </references>
      </pivotArea>
    </format>
    <format dxfId="7347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7346">
      <pivotArea dataOnly="0" labelOnly="1" outline="0" fieldPosition="0">
        <references count="1">
          <reference field="18" count="1">
            <x v="4"/>
          </reference>
        </references>
      </pivotArea>
    </format>
    <format dxfId="7345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7344">
      <pivotArea dataOnly="0" labelOnly="1" outline="0" fieldPosition="0">
        <references count="1">
          <reference field="18" count="1">
            <x v="5"/>
          </reference>
        </references>
      </pivotArea>
    </format>
    <format dxfId="7343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7342">
      <pivotArea dataOnly="0" labelOnly="1" outline="0" fieldPosition="0">
        <references count="1">
          <reference field="18" count="1">
            <x v="6"/>
          </reference>
        </references>
      </pivotArea>
    </format>
    <format dxfId="7341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7340">
      <pivotArea dataOnly="0" labelOnly="1" outline="0" fieldPosition="0">
        <references count="1">
          <reference field="18" count="1">
            <x v="7"/>
          </reference>
        </references>
      </pivotArea>
    </format>
    <format dxfId="7339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7338">
      <pivotArea dataOnly="0" labelOnly="1" outline="0" fieldPosition="0">
        <references count="1">
          <reference field="18" count="1">
            <x v="8"/>
          </reference>
        </references>
      </pivotArea>
    </format>
    <format dxfId="7337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7336">
      <pivotArea dataOnly="0" labelOnly="1" outline="0" fieldPosition="0">
        <references count="1">
          <reference field="18" count="1">
            <x v="9"/>
          </reference>
        </references>
      </pivotArea>
    </format>
    <format dxfId="7335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7334">
      <pivotArea dataOnly="0" labelOnly="1" outline="0" fieldPosition="0">
        <references count="1">
          <reference field="18" count="1">
            <x v="10"/>
          </reference>
        </references>
      </pivotArea>
    </format>
    <format dxfId="7333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7332">
      <pivotArea dataOnly="0" labelOnly="1" outline="0" fieldPosition="0">
        <references count="1">
          <reference field="18" count="1">
            <x v="11"/>
          </reference>
        </references>
      </pivotArea>
    </format>
    <format dxfId="7331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7330">
      <pivotArea dataOnly="0" labelOnly="1" outline="0" fieldPosition="0">
        <references count="1">
          <reference field="18" count="1">
            <x v="12"/>
          </reference>
        </references>
      </pivotArea>
    </format>
    <format dxfId="7329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7328">
      <pivotArea dataOnly="0" labelOnly="1" outline="0" fieldPosition="0">
        <references count="1">
          <reference field="18" count="1">
            <x v="13"/>
          </reference>
        </references>
      </pivotArea>
    </format>
    <format dxfId="7327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7326">
      <pivotArea dataOnly="0" labelOnly="1" outline="0" fieldPosition="0">
        <references count="1">
          <reference field="18" count="1">
            <x v="14"/>
          </reference>
        </references>
      </pivotArea>
    </format>
    <format dxfId="7325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7324">
      <pivotArea dataOnly="0" labelOnly="1" outline="0" fieldPosition="0">
        <references count="1">
          <reference field="18" count="1">
            <x v="15"/>
          </reference>
        </references>
      </pivotArea>
    </format>
    <format dxfId="7323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7322">
      <pivotArea dataOnly="0" labelOnly="1" outline="0" fieldPosition="0">
        <references count="1">
          <reference field="18" count="1">
            <x v="16"/>
          </reference>
        </references>
      </pivotArea>
    </format>
    <format dxfId="7321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7320">
      <pivotArea field="3" type="button" dataOnly="0" labelOnly="1" outline="0" axis="axisPage" fieldPosition="0"/>
    </format>
    <format dxfId="7319">
      <pivotArea field="0" type="button" dataOnly="0" labelOnly="1" outline="0" axis="axisPage" fieldPosition="1"/>
    </format>
    <format dxfId="7318">
      <pivotArea type="origin" dataOnly="0" labelOnly="1" outline="0" fieldPosition="0"/>
    </format>
    <format dxfId="7317">
      <pivotArea field="18" type="button" dataOnly="0" labelOnly="1" outline="0" axis="axisRow" fieldPosition="0"/>
    </format>
    <format dxfId="7316">
      <pivotArea dataOnly="0" labelOnly="1" outline="0" fieldPosition="0">
        <references count="1">
          <reference field="18" count="1">
            <x v="0"/>
          </reference>
        </references>
      </pivotArea>
    </format>
    <format dxfId="7315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7314">
      <pivotArea dataOnly="0" labelOnly="1" outline="0" fieldPosition="0">
        <references count="1">
          <reference field="18" count="1">
            <x v="2"/>
          </reference>
        </references>
      </pivotArea>
    </format>
    <format dxfId="7313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7312">
      <pivotArea dataOnly="0" labelOnly="1" outline="0" fieldPosition="0">
        <references count="1">
          <reference field="18" count="1">
            <x v="3"/>
          </reference>
        </references>
      </pivotArea>
    </format>
    <format dxfId="7311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7310">
      <pivotArea dataOnly="0" labelOnly="1" outline="0" fieldPosition="0">
        <references count="1">
          <reference field="18" count="1">
            <x v="4"/>
          </reference>
        </references>
      </pivotArea>
    </format>
    <format dxfId="7309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7308">
      <pivotArea dataOnly="0" labelOnly="1" outline="0" fieldPosition="0">
        <references count="1">
          <reference field="18" count="1">
            <x v="5"/>
          </reference>
        </references>
      </pivotArea>
    </format>
    <format dxfId="7307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7306">
      <pivotArea dataOnly="0" labelOnly="1" outline="0" fieldPosition="0">
        <references count="1">
          <reference field="18" count="1">
            <x v="6"/>
          </reference>
        </references>
      </pivotArea>
    </format>
    <format dxfId="7305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7304">
      <pivotArea dataOnly="0" labelOnly="1" outline="0" fieldPosition="0">
        <references count="1">
          <reference field="18" count="1">
            <x v="7"/>
          </reference>
        </references>
      </pivotArea>
    </format>
    <format dxfId="7303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7302">
      <pivotArea dataOnly="0" labelOnly="1" outline="0" fieldPosition="0">
        <references count="1">
          <reference field="18" count="1">
            <x v="8"/>
          </reference>
        </references>
      </pivotArea>
    </format>
    <format dxfId="7301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7300">
      <pivotArea dataOnly="0" labelOnly="1" outline="0" fieldPosition="0">
        <references count="1">
          <reference field="18" count="1">
            <x v="9"/>
          </reference>
        </references>
      </pivotArea>
    </format>
    <format dxfId="7299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7298">
      <pivotArea dataOnly="0" labelOnly="1" outline="0" fieldPosition="0">
        <references count="1">
          <reference field="18" count="1">
            <x v="10"/>
          </reference>
        </references>
      </pivotArea>
    </format>
    <format dxfId="7297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7296">
      <pivotArea dataOnly="0" labelOnly="1" outline="0" fieldPosition="0">
        <references count="1">
          <reference field="18" count="1">
            <x v="11"/>
          </reference>
        </references>
      </pivotArea>
    </format>
    <format dxfId="7295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7294">
      <pivotArea dataOnly="0" labelOnly="1" outline="0" fieldPosition="0">
        <references count="1">
          <reference field="18" count="1">
            <x v="12"/>
          </reference>
        </references>
      </pivotArea>
    </format>
    <format dxfId="7293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7292">
      <pivotArea dataOnly="0" labelOnly="1" outline="0" fieldPosition="0">
        <references count="1">
          <reference field="18" count="1">
            <x v="13"/>
          </reference>
        </references>
      </pivotArea>
    </format>
    <format dxfId="7291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7290">
      <pivotArea dataOnly="0" labelOnly="1" outline="0" fieldPosition="0">
        <references count="1">
          <reference field="18" count="1">
            <x v="14"/>
          </reference>
        </references>
      </pivotArea>
    </format>
    <format dxfId="7289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7288">
      <pivotArea dataOnly="0" labelOnly="1" outline="0" fieldPosition="0">
        <references count="1">
          <reference field="18" count="1">
            <x v="15"/>
          </reference>
        </references>
      </pivotArea>
    </format>
    <format dxfId="7287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7286">
      <pivotArea dataOnly="0" labelOnly="1" outline="0" fieldPosition="0">
        <references count="1">
          <reference field="18" count="1">
            <x v="16"/>
          </reference>
        </references>
      </pivotArea>
    </format>
    <format dxfId="7285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7284">
      <pivotArea dataOnly="0" labelOnly="1" grandRow="1" outline="0" fieldPosition="0"/>
    </format>
    <format dxfId="7283">
      <pivotArea outline="0" collapsedLevelsAreSubtotals="1" fieldPosition="0"/>
    </format>
    <format dxfId="7282">
      <pivotArea dataOnly="0" labelOnly="1" outline="0" fieldPosition="0">
        <references count="1">
          <reference field="0" count="0"/>
        </references>
      </pivotArea>
    </format>
    <format dxfId="7281">
      <pivotArea field="2" type="button" dataOnly="0" labelOnly="1" outline="0" axis="axisRow" fieldPosition="1"/>
    </format>
    <format dxfId="7280">
      <pivotArea field="17" type="button" dataOnly="0" labelOnly="1" outline="0" axis="axisRow" fieldPosition="2"/>
    </format>
    <format dxfId="7279">
      <pivotArea field="-2" type="button" dataOnly="0" labelOnly="1" outline="0" axis="axisCol" fieldPosition="0"/>
    </format>
    <format dxfId="7278">
      <pivotArea type="topRight" dataOnly="0" labelOnly="1" outline="0" fieldPosition="0"/>
    </format>
    <format dxfId="7277">
      <pivotArea field="3" type="button" dataOnly="0" labelOnly="1" outline="0" axis="axisPage" fieldPosition="0"/>
    </format>
    <format dxfId="7276">
      <pivotArea field="0" type="button" dataOnly="0" labelOnly="1" outline="0" axis="axisPage" fieldPosition="1"/>
    </format>
    <format dxfId="7275">
      <pivotArea type="origin" dataOnly="0" labelOnly="1" outline="0" fieldPosition="0"/>
    </format>
    <format dxfId="7274">
      <pivotArea field="18" type="button" dataOnly="0" labelOnly="1" outline="0" axis="axisRow" fieldPosition="0"/>
    </format>
    <format dxfId="7273">
      <pivotArea dataOnly="0" labelOnly="1" outline="0" fieldPosition="0">
        <references count="1">
          <reference field="18" count="1">
            <x v="0"/>
          </reference>
        </references>
      </pivotArea>
    </format>
    <format dxfId="7272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7271">
      <pivotArea dataOnly="0" labelOnly="1" outline="0" fieldPosition="0">
        <references count="1">
          <reference field="18" count="1">
            <x v="2"/>
          </reference>
        </references>
      </pivotArea>
    </format>
    <format dxfId="7270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7269">
      <pivotArea dataOnly="0" labelOnly="1" outline="0" fieldPosition="0">
        <references count="1">
          <reference field="18" count="1">
            <x v="3"/>
          </reference>
        </references>
      </pivotArea>
    </format>
    <format dxfId="7268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7267">
      <pivotArea dataOnly="0" labelOnly="1" outline="0" fieldPosition="0">
        <references count="1">
          <reference field="18" count="1">
            <x v="4"/>
          </reference>
        </references>
      </pivotArea>
    </format>
    <format dxfId="7266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7265">
      <pivotArea dataOnly="0" labelOnly="1" outline="0" fieldPosition="0">
        <references count="1">
          <reference field="18" count="1">
            <x v="5"/>
          </reference>
        </references>
      </pivotArea>
    </format>
    <format dxfId="7264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7263">
      <pivotArea dataOnly="0" labelOnly="1" outline="0" fieldPosition="0">
        <references count="1">
          <reference field="18" count="1">
            <x v="6"/>
          </reference>
        </references>
      </pivotArea>
    </format>
    <format dxfId="7262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7261">
      <pivotArea dataOnly="0" labelOnly="1" outline="0" fieldPosition="0">
        <references count="1">
          <reference field="18" count="1">
            <x v="7"/>
          </reference>
        </references>
      </pivotArea>
    </format>
    <format dxfId="7260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7259">
      <pivotArea dataOnly="0" labelOnly="1" outline="0" fieldPosition="0">
        <references count="1">
          <reference field="18" count="1">
            <x v="8"/>
          </reference>
        </references>
      </pivotArea>
    </format>
    <format dxfId="7258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7257">
      <pivotArea dataOnly="0" labelOnly="1" outline="0" fieldPosition="0">
        <references count="1">
          <reference field="18" count="1">
            <x v="9"/>
          </reference>
        </references>
      </pivotArea>
    </format>
    <format dxfId="7256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7255">
      <pivotArea dataOnly="0" labelOnly="1" outline="0" fieldPosition="0">
        <references count="1">
          <reference field="18" count="1">
            <x v="10"/>
          </reference>
        </references>
      </pivotArea>
    </format>
    <format dxfId="7254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7253">
      <pivotArea dataOnly="0" labelOnly="1" outline="0" fieldPosition="0">
        <references count="1">
          <reference field="18" count="1">
            <x v="11"/>
          </reference>
        </references>
      </pivotArea>
    </format>
    <format dxfId="7252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7251">
      <pivotArea dataOnly="0" labelOnly="1" outline="0" fieldPosition="0">
        <references count="1">
          <reference field="18" count="1">
            <x v="12"/>
          </reference>
        </references>
      </pivotArea>
    </format>
    <format dxfId="7250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7249">
      <pivotArea dataOnly="0" labelOnly="1" outline="0" fieldPosition="0">
        <references count="1">
          <reference field="18" count="1">
            <x v="13"/>
          </reference>
        </references>
      </pivotArea>
    </format>
    <format dxfId="7248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7247">
      <pivotArea dataOnly="0" labelOnly="1" outline="0" fieldPosition="0">
        <references count="1">
          <reference field="18" count="1">
            <x v="14"/>
          </reference>
        </references>
      </pivotArea>
    </format>
    <format dxfId="7246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7245">
      <pivotArea dataOnly="0" labelOnly="1" outline="0" fieldPosition="0">
        <references count="1">
          <reference field="18" count="1">
            <x v="15"/>
          </reference>
        </references>
      </pivotArea>
    </format>
    <format dxfId="7244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7243">
      <pivotArea dataOnly="0" labelOnly="1" outline="0" fieldPosition="0">
        <references count="1">
          <reference field="18" count="1">
            <x v="16"/>
          </reference>
        </references>
      </pivotArea>
    </format>
    <format dxfId="7242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7241">
      <pivotArea grandRow="1" outline="0" collapsedLevelsAreSubtotals="1" fieldPosition="0"/>
    </format>
    <format dxfId="7240">
      <pivotArea dataOnly="0" labelOnly="1" grandRow="1" outline="0" fieldPosition="0"/>
    </format>
    <format dxfId="7239">
      <pivotArea type="all" dataOnly="0" outline="0" fieldPosition="0"/>
    </format>
    <format dxfId="7238">
      <pivotArea field="3" type="button" dataOnly="0" labelOnly="1" outline="0" axis="axisPage" fieldPosition="0"/>
    </format>
    <format dxfId="7237">
      <pivotArea field="0" type="button" dataOnly="0" labelOnly="1" outline="0" axis="axisPage" fieldPosition="1"/>
    </format>
    <format dxfId="7236">
      <pivotArea type="origin" dataOnly="0" labelOnly="1" outline="0" fieldPosition="0"/>
    </format>
    <format dxfId="7235">
      <pivotArea field="18" type="button" dataOnly="0" labelOnly="1" outline="0" axis="axisRow" fieldPosition="0"/>
    </format>
    <format dxfId="7234">
      <pivotArea dataOnly="0" labelOnly="1" outline="0" fieldPosition="0">
        <references count="1">
          <reference field="18" count="1">
            <x v="42"/>
          </reference>
        </references>
      </pivotArea>
    </format>
    <format dxfId="7233">
      <pivotArea dataOnly="0" labelOnly="1" outline="0" fieldPosition="0">
        <references count="1">
          <reference field="18" count="1" defaultSubtotal="1">
            <x v="42"/>
          </reference>
        </references>
      </pivotArea>
    </format>
    <format dxfId="7232">
      <pivotArea dataOnly="0" labelOnly="1" outline="0" fieldPosition="0">
        <references count="1">
          <reference field="18" count="1">
            <x v="50"/>
          </reference>
        </references>
      </pivotArea>
    </format>
    <format dxfId="7231">
      <pivotArea dataOnly="0" labelOnly="1" outline="0" fieldPosition="0">
        <references count="1">
          <reference field="18" count="1" defaultSubtotal="1">
            <x v="50"/>
          </reference>
        </references>
      </pivotArea>
    </format>
    <format dxfId="7230">
      <pivotArea dataOnly="0" labelOnly="1" outline="0" fieldPosition="0">
        <references count="1">
          <reference field="18" count="1">
            <x v="51"/>
          </reference>
        </references>
      </pivotArea>
    </format>
    <format dxfId="7229">
      <pivotArea dataOnly="0" labelOnly="1" outline="0" fieldPosition="0">
        <references count="1">
          <reference field="18" count="1" defaultSubtotal="1">
            <x v="51"/>
          </reference>
        </references>
      </pivotArea>
    </format>
    <format dxfId="7228">
      <pivotArea dataOnly="0" labelOnly="1" outline="0" fieldPosition="0">
        <references count="1">
          <reference field="18" count="1">
            <x v="60"/>
          </reference>
        </references>
      </pivotArea>
    </format>
    <format dxfId="7227">
      <pivotArea dataOnly="0" labelOnly="1" outline="0" fieldPosition="0">
        <references count="1">
          <reference field="18" count="1" defaultSubtotal="1">
            <x v="60"/>
          </reference>
        </references>
      </pivotArea>
    </format>
    <format dxfId="7226">
      <pivotArea dataOnly="0" labelOnly="1" grandRow="1" outline="0" fieldPosition="0"/>
    </format>
    <format dxfId="7225">
      <pivotArea field="3" type="button" dataOnly="0" labelOnly="1" outline="0" axis="axisPage" fieldPosition="0"/>
    </format>
    <format dxfId="7224">
      <pivotArea field="0" type="button" dataOnly="0" labelOnly="1" outline="0" axis="axisPage" fieldPosition="1"/>
    </format>
    <format dxfId="7223">
      <pivotArea type="origin" dataOnly="0" labelOnly="1" outline="0" fieldPosition="0"/>
    </format>
    <format dxfId="7222">
      <pivotArea field="18" type="button" dataOnly="0" labelOnly="1" outline="0" axis="axisRow" fieldPosition="0"/>
    </format>
    <format dxfId="7221">
      <pivotArea dataOnly="0" labelOnly="1" outline="0" fieldPosition="0">
        <references count="1">
          <reference field="18" count="1">
            <x v="42"/>
          </reference>
        </references>
      </pivotArea>
    </format>
    <format dxfId="7220">
      <pivotArea dataOnly="0" labelOnly="1" outline="0" fieldPosition="0">
        <references count="1">
          <reference field="18" count="1" defaultSubtotal="1">
            <x v="42"/>
          </reference>
        </references>
      </pivotArea>
    </format>
    <format dxfId="7219">
      <pivotArea dataOnly="0" labelOnly="1" outline="0" fieldPosition="0">
        <references count="1">
          <reference field="18" count="1">
            <x v="50"/>
          </reference>
        </references>
      </pivotArea>
    </format>
    <format dxfId="7218">
      <pivotArea dataOnly="0" labelOnly="1" outline="0" fieldPosition="0">
        <references count="1">
          <reference field="18" count="1" defaultSubtotal="1">
            <x v="50"/>
          </reference>
        </references>
      </pivotArea>
    </format>
    <format dxfId="7217">
      <pivotArea dataOnly="0" labelOnly="1" outline="0" fieldPosition="0">
        <references count="1">
          <reference field="18" count="1">
            <x v="51"/>
          </reference>
        </references>
      </pivotArea>
    </format>
    <format dxfId="7216">
      <pivotArea dataOnly="0" labelOnly="1" outline="0" fieldPosition="0">
        <references count="1">
          <reference field="18" count="1" defaultSubtotal="1">
            <x v="51"/>
          </reference>
        </references>
      </pivotArea>
    </format>
    <format dxfId="7215">
      <pivotArea dataOnly="0" labelOnly="1" outline="0" fieldPosition="0">
        <references count="1">
          <reference field="18" count="1">
            <x v="60"/>
          </reference>
        </references>
      </pivotArea>
    </format>
    <format dxfId="7214">
      <pivotArea dataOnly="0" labelOnly="1" outline="0" fieldPosition="0">
        <references count="1">
          <reference field="18" count="1" defaultSubtotal="1">
            <x v="60"/>
          </reference>
        </references>
      </pivotArea>
    </format>
    <format dxfId="7213">
      <pivotArea dataOnly="0" labelOnly="1" grandRow="1" outline="0" fieldPosition="0"/>
    </format>
    <format dxfId="7212">
      <pivotArea dataOnly="0" labelOnly="1" grandRow="1" outline="0" fieldPosition="0"/>
    </format>
    <format dxfId="7211">
      <pivotArea dataOnly="0" labelOnly="1" grandRow="1" outline="0" fieldPosition="0"/>
    </format>
    <format dxfId="7210">
      <pivotArea dataOnly="0" labelOnly="1" grandRow="1" outline="0" fieldPosition="0"/>
    </format>
    <format dxfId="7209">
      <pivotArea dataOnly="0" labelOnly="1" grandRow="1" outline="0" fieldPosition="0"/>
    </format>
    <format dxfId="7208">
      <pivotArea dataOnly="0" labelOnly="1" grandRow="1" outline="0" fieldPosition="0"/>
    </format>
    <format dxfId="7207">
      <pivotArea dataOnly="0" labelOnly="1" grandRow="1" outline="0" fieldPosition="0"/>
    </format>
    <format dxfId="7206">
      <pivotArea dataOnly="0" labelOnly="1" grandRow="1" outline="0" fieldPosition="0"/>
    </format>
    <format dxfId="7205">
      <pivotArea dataOnly="0" labelOnly="1" grandRow="1" outline="0" fieldPosition="0"/>
    </format>
    <format dxfId="7204">
      <pivotArea dataOnly="0" labelOnly="1" grandRow="1" outline="0" fieldPosition="0"/>
    </format>
    <format dxfId="7203">
      <pivotArea dataOnly="0" labelOnly="1" grandRow="1" outline="0" fieldPosition="0"/>
    </format>
    <format dxfId="7202">
      <pivotArea dataOnly="0" labelOnly="1" grandRow="1" outline="0" offset="A256" fieldPosition="0"/>
    </format>
    <format dxfId="7201">
      <pivotArea grandRow="1" outline="0" collapsedLevelsAreSubtotals="1" fieldPosition="0"/>
    </format>
    <format dxfId="7200">
      <pivotArea dataOnly="0" labelOnly="1" grandRow="1" outline="0" fieldPosition="0"/>
    </format>
    <format dxfId="7199">
      <pivotArea dataOnly="0" labelOnly="1" grandRow="1" outline="0" offset="A256" fieldPosition="0"/>
    </format>
    <format dxfId="7198">
      <pivotArea grandRow="1" outline="0" collapsedLevelsAreSubtotals="1" fieldPosition="0"/>
    </format>
    <format dxfId="7197">
      <pivotArea dataOnly="0" labelOnly="1" grandRow="1" outline="0" fieldPosition="0"/>
    </format>
    <format dxfId="7196">
      <pivotArea dataOnly="0" labelOnly="1" grandRow="1" outline="0" offset="A256" fieldPosition="0"/>
    </format>
    <format dxfId="7195">
      <pivotArea grandRow="1" outline="0" collapsedLevelsAreSubtotals="1" fieldPosition="0"/>
    </format>
    <format dxfId="7194">
      <pivotArea dataOnly="0" labelOnly="1" grandRow="1" outline="0" fieldPosition="0"/>
    </format>
    <format dxfId="7193">
      <pivotArea dataOnly="0" labelOnly="1" grandRow="1" outline="0" offset="A256" fieldPosition="0"/>
    </format>
    <format dxfId="7192">
      <pivotArea grandRow="1" outline="0" collapsedLevelsAreSubtotals="1" fieldPosition="0"/>
    </format>
    <format dxfId="7191">
      <pivotArea dataOnly="0" labelOnly="1" grandRow="1" outline="0" fieldPosition="0"/>
    </format>
    <format dxfId="7190">
      <pivotArea dataOnly="0" labelOnly="1" grandRow="1" outline="0" offset="A256" fieldPosition="0"/>
    </format>
    <format dxfId="7189">
      <pivotArea grandRow="1" outline="0" collapsedLevelsAreSubtotals="1" fieldPosition="0"/>
    </format>
    <format dxfId="7188">
      <pivotArea dataOnly="0" labelOnly="1" grandRow="1" outline="0" fieldPosition="0"/>
    </format>
    <format dxfId="7187">
      <pivotArea dataOnly="0" labelOnly="1" grandRow="1" outline="0" offset="A256" fieldPosition="0"/>
    </format>
    <format dxfId="7186">
      <pivotArea grandRow="1" outline="0" collapsedLevelsAreSubtotals="1" fieldPosition="0"/>
    </format>
    <format dxfId="7185">
      <pivotArea dataOnly="0" labelOnly="1" grandRow="1" outline="0" fieldPosition="0"/>
    </format>
    <format dxfId="7184">
      <pivotArea dataOnly="0" labelOnly="1" grandRow="1" outline="0" offset="A256" fieldPosition="0"/>
    </format>
    <format dxfId="7183">
      <pivotArea grandRow="1" outline="0" collapsedLevelsAreSubtotals="1" fieldPosition="0"/>
    </format>
    <format dxfId="7182">
      <pivotArea dataOnly="0" labelOnly="1" grandRow="1" outline="0" fieldPosition="0"/>
    </format>
    <format dxfId="7181">
      <pivotArea dataOnly="0" labelOnly="1" grandRow="1" outline="0" offset="A256" fieldPosition="0"/>
    </format>
    <format dxfId="7180">
      <pivotArea grandRow="1" outline="0" collapsedLevelsAreSubtotals="1" fieldPosition="0"/>
    </format>
    <format dxfId="7179">
      <pivotArea dataOnly="0" labelOnly="1" grandRow="1" outline="0" fieldPosition="0"/>
    </format>
    <format dxfId="7178">
      <pivotArea dataOnly="0" labelOnly="1" grandRow="1" outline="0" offset="A256" fieldPosition="0"/>
    </format>
    <format dxfId="7177">
      <pivotArea grandRow="1" outline="0" collapsedLevelsAreSubtotals="1" fieldPosition="0"/>
    </format>
    <format dxfId="7176">
      <pivotArea dataOnly="0" labelOnly="1" grandRow="1" outline="0" fieldPosition="0"/>
    </format>
    <format dxfId="7175">
      <pivotArea dataOnly="0" labelOnly="1" grandRow="1" outline="0" offset="A256" fieldPosition="0"/>
    </format>
    <format dxfId="7174">
      <pivotArea grandRow="1" outline="0" collapsedLevelsAreSubtotals="1" fieldPosition="0"/>
    </format>
    <format dxfId="7173">
      <pivotArea dataOnly="0" labelOnly="1" grandRow="1" outline="0" fieldPosition="0"/>
    </format>
    <format dxfId="7172">
      <pivotArea dataOnly="0" labelOnly="1" grandRow="1" outline="0" offset="A256" fieldPosition="0"/>
    </format>
    <format dxfId="7171">
      <pivotArea grandRow="1" outline="0" collapsedLevelsAreSubtotals="1" fieldPosition="0"/>
    </format>
    <format dxfId="7170">
      <pivotArea dataOnly="0" labelOnly="1" grandRow="1" outline="0" fieldPosition="0"/>
    </format>
    <format dxfId="7169">
      <pivotArea dataOnly="0" labelOnly="1" grandRow="1" outline="0" offset="A256" fieldPosition="0"/>
    </format>
    <format dxfId="7168">
      <pivotArea grandRow="1" outline="0" collapsedLevelsAreSubtotals="1" fieldPosition="0"/>
    </format>
    <format dxfId="7167">
      <pivotArea dataOnly="0" labelOnly="1" grandRow="1" outline="0" fieldPosition="0"/>
    </format>
    <format dxfId="7166">
      <pivotArea dataOnly="0" labelOnly="1" grandRow="1" outline="0" offset="A256" fieldPosition="0"/>
    </format>
    <format dxfId="7165">
      <pivotArea grandRow="1" outline="0" collapsedLevelsAreSubtotals="1" fieldPosition="0"/>
    </format>
    <format dxfId="7164">
      <pivotArea dataOnly="0" labelOnly="1" grandRow="1" outline="0" fieldPosition="0"/>
    </format>
    <format dxfId="7163">
      <pivotArea dataOnly="0" labelOnly="1" grandRow="1" outline="0" offset="A256" fieldPosition="0"/>
    </format>
    <format dxfId="7162">
      <pivotArea grandRow="1" outline="0" collapsedLevelsAreSubtotals="1" fieldPosition="0"/>
    </format>
    <format dxfId="7161">
      <pivotArea dataOnly="0" labelOnly="1" grandRow="1" outline="0" fieldPosition="0"/>
    </format>
    <format dxfId="7160">
      <pivotArea dataOnly="0" labelOnly="1" grandRow="1" outline="0" offset="A256" fieldPosition="0"/>
    </format>
    <format dxfId="7159">
      <pivotArea grandRow="1" outline="0" collapsedLevelsAreSubtotals="1" fieldPosition="0"/>
    </format>
    <format dxfId="7158">
      <pivotArea dataOnly="0" labelOnly="1" grandRow="1" outline="0" fieldPosition="0"/>
    </format>
    <format dxfId="7157">
      <pivotArea dataOnly="0" labelOnly="1" grandRow="1" outline="0" offset="A256" fieldPosition="0"/>
    </format>
    <format dxfId="7156">
      <pivotArea grandRow="1" outline="0" collapsedLevelsAreSubtotals="1" fieldPosition="0"/>
    </format>
    <format dxfId="7155">
      <pivotArea dataOnly="0" labelOnly="1" grandRow="1" outline="0" fieldPosition="0"/>
    </format>
    <format dxfId="7154">
      <pivotArea dataOnly="0" labelOnly="1" grandRow="1" outline="0" offset="A256" fieldPosition="0"/>
    </format>
    <format dxfId="7153">
      <pivotArea grandRow="1" outline="0" collapsedLevelsAreSubtotals="1" fieldPosition="0"/>
    </format>
    <format dxfId="7152">
      <pivotArea dataOnly="0" labelOnly="1" grandRow="1" outline="0" fieldPosition="0"/>
    </format>
    <format dxfId="7151">
      <pivotArea dataOnly="0" labelOnly="1" grandRow="1" outline="0" offset="A256" fieldPosition="0"/>
    </format>
    <format dxfId="7150">
      <pivotArea grandRow="1" outline="0" collapsedLevelsAreSubtotals="1" fieldPosition="0"/>
    </format>
    <format dxfId="7149">
      <pivotArea dataOnly="0" labelOnly="1" grandRow="1" outline="0" fieldPosition="0"/>
    </format>
    <format dxfId="7148">
      <pivotArea dataOnly="0" labelOnly="1" grandRow="1" outline="0" offset="A256" fieldPosition="0"/>
    </format>
    <format dxfId="7147">
      <pivotArea grandRow="1" outline="0" collapsedLevelsAreSubtotals="1" fieldPosition="0"/>
    </format>
    <format dxfId="7146">
      <pivotArea dataOnly="0" labelOnly="1" grandRow="1" outline="0" fieldPosition="0"/>
    </format>
    <format dxfId="7145">
      <pivotArea dataOnly="0" labelOnly="1" grandRow="1" outline="0" offset="A256" fieldPosition="0"/>
    </format>
    <format dxfId="7144">
      <pivotArea grandRow="1" outline="0" collapsedLevelsAreSubtotals="1" fieldPosition="0"/>
    </format>
    <format dxfId="7143">
      <pivotArea dataOnly="0" labelOnly="1" grandRow="1" outline="0" fieldPosition="0"/>
    </format>
    <format dxfId="7142">
      <pivotArea dataOnly="0" labelOnly="1" grandRow="1" outline="0" offset="A256" fieldPosition="0"/>
    </format>
    <format dxfId="7141">
      <pivotArea grandRow="1" outline="0" collapsedLevelsAreSubtotals="1" fieldPosition="0"/>
    </format>
    <format dxfId="7140">
      <pivotArea dataOnly="0" labelOnly="1" grandRow="1" outline="0" fieldPosition="0"/>
    </format>
    <format dxfId="7139">
      <pivotArea dataOnly="0" labelOnly="1" grandRow="1" outline="0" offset="A256" fieldPosition="0"/>
    </format>
    <format dxfId="7138">
      <pivotArea grandRow="1" outline="0" collapsedLevelsAreSubtotals="1" fieldPosition="0"/>
    </format>
    <format dxfId="7137">
      <pivotArea dataOnly="0" labelOnly="1" grandRow="1" outline="0" fieldPosition="0"/>
    </format>
    <format dxfId="7136">
      <pivotArea dataOnly="0" labelOnly="1" grandRow="1" outline="0" offset="A256" fieldPosition="0"/>
    </format>
    <format dxfId="7135">
      <pivotArea grandRow="1" outline="0" collapsedLevelsAreSubtotals="1" fieldPosition="0"/>
    </format>
    <format dxfId="7134">
      <pivotArea dataOnly="0" labelOnly="1" grandRow="1" outline="0" fieldPosition="0"/>
    </format>
    <format dxfId="7133">
      <pivotArea dataOnly="0" labelOnly="1" grandRow="1" outline="0" offset="A256" fieldPosition="0"/>
    </format>
    <format dxfId="7132">
      <pivotArea grandRow="1" outline="0" collapsedLevelsAreSubtotals="1" fieldPosition="0"/>
    </format>
    <format dxfId="7131">
      <pivotArea dataOnly="0" labelOnly="1" grandRow="1" outline="0" fieldPosition="0"/>
    </format>
    <format dxfId="7130">
      <pivotArea dataOnly="0" labelOnly="1" grandRow="1" outline="0" offset="A256" fieldPosition="0"/>
    </format>
    <format dxfId="7129">
      <pivotArea grandRow="1" outline="0" collapsedLevelsAreSubtotals="1" fieldPosition="0"/>
    </format>
    <format dxfId="7128">
      <pivotArea dataOnly="0" labelOnly="1" grandRow="1" outline="0" fieldPosition="0"/>
    </format>
    <format dxfId="7127">
      <pivotArea dataOnly="0" labelOnly="1" grandRow="1" outline="0" offset="A256" fieldPosition="0"/>
    </format>
    <format dxfId="7126">
      <pivotArea grandRow="1" outline="0" collapsedLevelsAreSubtotals="1" fieldPosition="0"/>
    </format>
    <format dxfId="7125">
      <pivotArea dataOnly="0" labelOnly="1" grandRow="1" outline="0" fieldPosition="0"/>
    </format>
    <format dxfId="7124">
      <pivotArea dataOnly="0" labelOnly="1" grandRow="1" outline="0" offset="A256" fieldPosition="0"/>
    </format>
    <format dxfId="7123">
      <pivotArea grandRow="1" outline="0" collapsedLevelsAreSubtotals="1" fieldPosition="0"/>
    </format>
    <format dxfId="7122">
      <pivotArea dataOnly="0" labelOnly="1" grandRow="1" outline="0" fieldPosition="0"/>
    </format>
    <format dxfId="7121">
      <pivotArea dataOnly="0" labelOnly="1" grandRow="1" outline="0" offset="A256" fieldPosition="0"/>
    </format>
    <format dxfId="7120">
      <pivotArea grandRow="1" outline="0" collapsedLevelsAreSubtotals="1" fieldPosition="0"/>
    </format>
    <format dxfId="7119">
      <pivotArea dataOnly="0" labelOnly="1" grandRow="1" outline="0" fieldPosition="0"/>
    </format>
    <format dxfId="7118">
      <pivotArea dataOnly="0" labelOnly="1" grandRow="1" outline="0" offset="A256" fieldPosition="0"/>
    </format>
    <format dxfId="7117">
      <pivotArea grandRow="1" outline="0" collapsedLevelsAreSubtotals="1" fieldPosition="0"/>
    </format>
    <format dxfId="7116">
      <pivotArea dataOnly="0" labelOnly="1" grandRow="1" outline="0" fieldPosition="0"/>
    </format>
    <format dxfId="7115">
      <pivotArea dataOnly="0" labelOnly="1" grandRow="1" outline="0" offset="A256" fieldPosition="0"/>
    </format>
    <format dxfId="7114">
      <pivotArea grandRow="1" outline="0" collapsedLevelsAreSubtotals="1" fieldPosition="0"/>
    </format>
    <format dxfId="7113">
      <pivotArea dataOnly="0" labelOnly="1" grandRow="1" outline="0" fieldPosition="0"/>
    </format>
    <format dxfId="7112">
      <pivotArea dataOnly="0" labelOnly="1" grandRow="1" outline="0" offset="A256" fieldPosition="0"/>
    </format>
    <format dxfId="7111">
      <pivotArea grandRow="1" outline="0" collapsedLevelsAreSubtotals="1" fieldPosition="0"/>
    </format>
    <format dxfId="7110">
      <pivotArea dataOnly="0" labelOnly="1" grandRow="1" outline="0" fieldPosition="0"/>
    </format>
    <format dxfId="7109">
      <pivotArea grandRow="1" outline="0" collapsedLevelsAreSubtotals="1" fieldPosition="0"/>
    </format>
    <format dxfId="7108">
      <pivotArea dataOnly="0" labelOnly="1" grandRow="1" outline="0" fieldPosition="0"/>
    </format>
    <format dxfId="7107">
      <pivotArea dataOnly="0" labelOnly="1" grandRow="1" outline="0" offset="A256" fieldPosition="0"/>
    </format>
    <format dxfId="7106">
      <pivotArea grandRow="1" outline="0" collapsedLevelsAreSubtotals="1" fieldPosition="0"/>
    </format>
    <format dxfId="7105">
      <pivotArea dataOnly="0" labelOnly="1" grandRow="1" outline="0" fieldPosition="0"/>
    </format>
    <format dxfId="7104">
      <pivotArea dataOnly="0" labelOnly="1" grandRow="1" outline="0" offset="A256" fieldPosition="0"/>
    </format>
    <format dxfId="7103">
      <pivotArea grandRow="1" outline="0" collapsedLevelsAreSubtotals="1" fieldPosition="0"/>
    </format>
    <format dxfId="7102">
      <pivotArea dataOnly="0" labelOnly="1" grandRow="1" outline="0" fieldPosition="0"/>
    </format>
    <format dxfId="7101">
      <pivotArea dataOnly="0" labelOnly="1" grandRow="1" outline="0" offset="A256" fieldPosition="0"/>
    </format>
    <format dxfId="7100">
      <pivotArea grandRow="1" outline="0" collapsedLevelsAreSubtotals="1" fieldPosition="0"/>
    </format>
    <format dxfId="7099">
      <pivotArea dataOnly="0" labelOnly="1" grandRow="1" outline="0" fieldPosition="0"/>
    </format>
    <format dxfId="7098">
      <pivotArea dataOnly="0" labelOnly="1" grandRow="1" outline="0" offset="A256" fieldPosition="0"/>
    </format>
    <format dxfId="7097">
      <pivotArea grandRow="1" outline="0" collapsedLevelsAreSubtotals="1" fieldPosition="0"/>
    </format>
    <format dxfId="7096">
      <pivotArea dataOnly="0" labelOnly="1" grandRow="1" outline="0" fieldPosition="0"/>
    </format>
    <format dxfId="7095">
      <pivotArea dataOnly="0" labelOnly="1" grandRow="1" outline="0" offset="A256" fieldPosition="0"/>
    </format>
    <format dxfId="7094">
      <pivotArea grandRow="1" outline="0" collapsedLevelsAreSubtotals="1" fieldPosition="0"/>
    </format>
    <format dxfId="7093">
      <pivotArea dataOnly="0" labelOnly="1" grandRow="1" outline="0" fieldPosition="0"/>
    </format>
    <format dxfId="7092">
      <pivotArea dataOnly="0" labelOnly="1" grandRow="1" outline="0" offset="A256" fieldPosition="0"/>
    </format>
    <format dxfId="7091">
      <pivotArea grandRow="1" outline="0" collapsedLevelsAreSubtotals="1" fieldPosition="0"/>
    </format>
    <format dxfId="7090">
      <pivotArea dataOnly="0" labelOnly="1" grandRow="1" outline="0" fieldPosition="0"/>
    </format>
    <format dxfId="7089">
      <pivotArea dataOnly="0" labelOnly="1" grandRow="1" outline="0" offset="A256" fieldPosition="0"/>
    </format>
    <format dxfId="7088">
      <pivotArea dataOnly="0" labelOnly="1" grandRow="1" outline="0" offset="A256" fieldPosition="0"/>
    </format>
    <format dxfId="7087">
      <pivotArea grandRow="1" outline="0" collapsedLevelsAreSubtotals="1" fieldPosition="0"/>
    </format>
    <format dxfId="7086">
      <pivotArea dataOnly="0" labelOnly="1" grandRow="1" outline="0" fieldPosition="0"/>
    </format>
    <format dxfId="7085">
      <pivotArea dataOnly="0" labelOnly="1" grandRow="1" outline="0" offset="A256" fieldPosition="0"/>
    </format>
    <format dxfId="7084">
      <pivotArea grandRow="1" outline="0" collapsedLevelsAreSubtotals="1" fieldPosition="0"/>
    </format>
    <format dxfId="7083">
      <pivotArea dataOnly="0" labelOnly="1" grandRow="1" outline="0" fieldPosition="0"/>
    </format>
    <format dxfId="7082">
      <pivotArea dataOnly="0" labelOnly="1" grandRow="1" outline="0" offset="A256" fieldPosition="0"/>
    </format>
    <format dxfId="7081">
      <pivotArea grandRow="1" outline="0" collapsedLevelsAreSubtotals="1" fieldPosition="0"/>
    </format>
    <format dxfId="7080">
      <pivotArea dataOnly="0" labelOnly="1" grandRow="1" outline="0" fieldPosition="0"/>
    </format>
    <format dxfId="7079">
      <pivotArea dataOnly="0" labelOnly="1" grandRow="1" outline="0" offset="A256" fieldPosition="0"/>
    </format>
    <format dxfId="7078">
      <pivotArea grandRow="1" outline="0" collapsedLevelsAreSubtotals="1" fieldPosition="0"/>
    </format>
    <format dxfId="7077">
      <pivotArea dataOnly="0" labelOnly="1" grandRow="1" outline="0" fieldPosition="0"/>
    </format>
    <format dxfId="7076">
      <pivotArea dataOnly="0" grandRow="1" outline="0" fieldPosition="0"/>
    </format>
    <format dxfId="7075">
      <pivotArea dataOnly="0" labelOnly="1" outline="0" fieldPosition="0">
        <references count="1">
          <reference field="18" count="1" defaultSubtotal="1">
            <x v="42"/>
          </reference>
        </references>
      </pivotArea>
    </format>
    <format dxfId="7074">
      <pivotArea dataOnly="0" labelOnly="1" outline="0" fieldPosition="0">
        <references count="1">
          <reference field="18" count="1" defaultSubtotal="1">
            <x v="42"/>
          </reference>
        </references>
      </pivotArea>
    </format>
    <format dxfId="7073">
      <pivotArea dataOnly="0" labelOnly="1" outline="0" fieldPosition="0">
        <references count="1">
          <reference field="18" count="1" defaultSubtotal="1">
            <x v="51"/>
          </reference>
        </references>
      </pivotArea>
    </format>
    <format dxfId="7072">
      <pivotArea dataOnly="0" labelOnly="1" outline="0" fieldPosition="0">
        <references count="1">
          <reference field="18" count="1" defaultSubtotal="1">
            <x v="60"/>
          </reference>
        </references>
      </pivotArea>
    </format>
    <format dxfId="7071">
      <pivotArea dataOnly="0" labelOnly="1" outline="0" fieldPosition="0">
        <references count="1">
          <reference field="18" count="1">
            <x v="51"/>
          </reference>
        </references>
      </pivotArea>
    </format>
    <format dxfId="7070">
      <pivotArea dataOnly="0" labelOnly="1" outline="0" fieldPosition="0">
        <references count="1">
          <reference field="18" count="1">
            <x v="42"/>
          </reference>
        </references>
      </pivotArea>
    </format>
    <format dxfId="7069">
      <pivotArea dataOnly="0" labelOnly="1" outline="0" fieldPosition="0">
        <references count="1">
          <reference field="18" count="1">
            <x v="60"/>
          </reference>
        </references>
      </pivotArea>
    </format>
  </formats>
  <pivotTableStyleInfo name="PivotTable Style 2" showRowHeaders="1" showColHeaders="1" showRowStripes="0" showColStripes="0" showLastColumn="1"/>
</pivotTableDefinition>
</file>

<file path=xl/pivotTables/pivotTable19.xml><?xml version="1.0" encoding="utf-8"?>
<pivotTableDefinition xmlns="http://schemas.openxmlformats.org/spreadsheetml/2006/main" name="PivotTable1" cacheId="22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44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4">
        <item x="0"/>
        <item x="1"/>
        <item x="2"/>
        <item x="90"/>
        <item x="91"/>
        <item x="3"/>
        <item x="92"/>
        <item x="93"/>
        <item x="4"/>
        <item x="5"/>
        <item x="6"/>
        <item x="94"/>
        <item x="7"/>
        <item x="8"/>
        <item x="95"/>
        <item x="96"/>
        <item x="9"/>
        <item x="10"/>
        <item x="97"/>
        <item x="11"/>
        <item x="12"/>
        <item x="13"/>
        <item x="14"/>
        <item x="15"/>
        <item x="16"/>
        <item x="17"/>
        <item x="98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100"/>
        <item x="36"/>
        <item x="37"/>
        <item x="38"/>
        <item x="39"/>
        <item x="40"/>
        <item x="101"/>
        <item x="102"/>
        <item x="103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04"/>
        <item x="53"/>
        <item x="54"/>
        <item x="55"/>
        <item x="56"/>
        <item x="57"/>
        <item x="58"/>
        <item x="59"/>
        <item x="60"/>
        <item x="61"/>
        <item x="62"/>
        <item x="105"/>
        <item x="106"/>
        <item x="63"/>
        <item x="64"/>
        <item x="65"/>
        <item x="66"/>
        <item x="67"/>
        <item x="68"/>
        <item x="69"/>
        <item x="70"/>
        <item x="107"/>
        <item x="71"/>
        <item x="72"/>
        <item x="73"/>
        <item x="74"/>
        <item x="108"/>
        <item x="75"/>
        <item x="76"/>
        <item x="77"/>
        <item x="78"/>
        <item x="79"/>
        <item x="109"/>
        <item x="80"/>
        <item x="81"/>
        <item x="82"/>
        <item x="83"/>
        <item x="84"/>
        <item x="85"/>
        <item x="86"/>
        <item x="87"/>
        <item x="88"/>
        <item x="89"/>
        <item x="110"/>
        <item x="118"/>
        <item x="119"/>
        <item x="120"/>
        <item x="111"/>
        <item x="112"/>
        <item x="113"/>
        <item x="114"/>
        <item x="115"/>
        <item x="121"/>
        <item x="116"/>
        <item x="117"/>
        <item x="122"/>
        <item x="123"/>
        <item x="124"/>
        <item x="126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9"/>
        <item x="142"/>
        <item x="150"/>
        <item x="143"/>
        <item x="151"/>
        <item x="144"/>
        <item x="145"/>
        <item x="146"/>
        <item x="147"/>
        <item x="148"/>
        <item x="155"/>
        <item x="152"/>
        <item x="153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88"/>
        <item x="173"/>
        <item x="174"/>
        <item x="175"/>
        <item x="176"/>
        <item x="177"/>
        <item x="178"/>
        <item x="189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6"/>
        <item x="247"/>
        <item x="241"/>
        <item x="242"/>
        <item x="243"/>
        <item x="244"/>
        <item x="245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</items>
    </pivotField>
    <pivotField axis="axisPage" compact="0" outline="0" multipleItemSelectionAllowed="1" showAll="0">
      <items count="59">
        <item h="1" x="0"/>
        <item h="1" x="2"/>
        <item h="1" x="6"/>
        <item h="1" x="7"/>
        <item h="1" x="9"/>
        <item h="1" x="10"/>
        <item x="12"/>
        <item h="1" x="13"/>
        <item h="1" x="22"/>
        <item h="1" x="23"/>
        <item h="1" x="32"/>
        <item h="1" x="33"/>
        <item h="1" x="35"/>
        <item h="1" x="38"/>
        <item h="1" x="44"/>
        <item h="1" x="45"/>
        <item h="1" x="49"/>
        <item h="1" x="52"/>
        <item h="1" x="53"/>
        <item h="1" x="55"/>
        <item h="1" x="57"/>
        <item h="1" x="5"/>
        <item h="1" x="14"/>
        <item h="1" x="24"/>
        <item h="1" x="25"/>
        <item h="1" x="26"/>
        <item h="1"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h="1" x="50"/>
        <item h="1" x="36"/>
        <item h="1" x="18"/>
        <item h="1" x="3"/>
        <item h="1" x="4"/>
        <item h="1" x="48"/>
        <item h="1" x="8"/>
        <item h="1" x="15"/>
        <item h="1" x="17"/>
        <item h="1" x="34"/>
        <item h="1" x="54"/>
        <item h="1" x="37"/>
        <item h="1" x="46"/>
        <item h="1" x="47"/>
        <item h="1"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4">
        <item x="273"/>
        <item x="0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40"/>
        <item x="42"/>
        <item x="43"/>
        <item x="49"/>
        <item x="53"/>
        <item x="54"/>
        <item x="55"/>
        <item x="56"/>
        <item x="64"/>
        <item x="71"/>
        <item x="72"/>
        <item x="73"/>
        <item x="74"/>
        <item x="75"/>
        <item x="76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2"/>
        <item x="90"/>
        <item x="91"/>
        <item x="92"/>
        <item x="93"/>
        <item x="94"/>
        <item x="95"/>
        <item x="105"/>
        <item x="106"/>
        <item x="63"/>
        <item x="107"/>
        <item x="111"/>
        <item x="112"/>
        <item x="114"/>
        <item x="115"/>
        <item x="116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50"/>
        <item x="143"/>
        <item x="144"/>
        <item x="145"/>
        <item x="149"/>
        <item x="151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70"/>
        <item x="188"/>
        <item x="173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204"/>
        <item x="205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264"/>
        <item x="265"/>
        <item x="267"/>
        <item x="269"/>
        <item x="271"/>
        <item x="272"/>
        <item x="270"/>
        <item x="171"/>
        <item x="109"/>
        <item x="98"/>
        <item x="77"/>
        <item x="146"/>
        <item x="147"/>
        <item x="148"/>
        <item x="197"/>
        <item x="198"/>
        <item x="199"/>
        <item x="200"/>
        <item x="206"/>
        <item x="207"/>
        <item x="208"/>
        <item x="209"/>
        <item x="210"/>
        <item x="211"/>
        <item x="212"/>
        <item x="213"/>
        <item x="117"/>
        <item x="110"/>
        <item x="120"/>
        <item x="121"/>
        <item x="124"/>
        <item x="227"/>
        <item x="228"/>
        <item x="229"/>
        <item x="230"/>
        <item x="231"/>
        <item x="232"/>
        <item x="233"/>
        <item x="248"/>
        <item x="249"/>
        <item x="266"/>
        <item x="118"/>
        <item x="97"/>
        <item x="172"/>
        <item x="35"/>
        <item x="36"/>
        <item x="37"/>
        <item x="38"/>
        <item x="41"/>
        <item x="44"/>
        <item x="45"/>
        <item x="46"/>
        <item x="47"/>
        <item x="48"/>
        <item x="50"/>
        <item x="51"/>
        <item x="52"/>
        <item x="57"/>
        <item x="58"/>
        <item x="59"/>
        <item x="60"/>
        <item x="61"/>
        <item x="62"/>
        <item x="65"/>
        <item x="66"/>
        <item x="67"/>
        <item x="69"/>
        <item x="78"/>
        <item x="39"/>
        <item x="101"/>
        <item x="103"/>
        <item x="108"/>
        <item x="113"/>
        <item x="122"/>
        <item x="140"/>
        <item x="152"/>
        <item x="153"/>
        <item x="154"/>
        <item x="155"/>
        <item x="201"/>
        <item x="202"/>
        <item x="203"/>
        <item x="238"/>
        <item x="246"/>
        <item x="247"/>
        <item x="257"/>
        <item x="166"/>
        <item x="169"/>
        <item x="174"/>
        <item x="96"/>
        <item x="119"/>
        <item x="70"/>
        <item x="68"/>
        <item x="104"/>
        <item x="100"/>
        <item x="102"/>
        <item x="189"/>
        <item x="268"/>
      </items>
    </pivotField>
    <pivotField axis="axisRow" compact="0" outline="0" showAll="0">
      <items count="90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50"/>
        <item x="51"/>
        <item x="60"/>
        <item x="61"/>
        <item x="63"/>
        <item x="64"/>
        <item x="66"/>
        <item x="67"/>
        <item x="68"/>
        <item x="69"/>
        <item x="71"/>
        <item x="72"/>
        <item x="73"/>
        <item x="79"/>
        <item x="80"/>
        <item x="82"/>
        <item x="84"/>
        <item x="86"/>
        <item x="87"/>
        <item x="88"/>
        <item x="27"/>
        <item x="28"/>
        <item x="78"/>
        <item x="36"/>
        <item x="24"/>
        <item x="62"/>
        <item x="85"/>
        <item x="17"/>
        <item x="25"/>
        <item x="65"/>
        <item x="76"/>
        <item x="77"/>
        <item x="81"/>
        <item x="43"/>
        <item x="44"/>
        <item x="45"/>
        <item x="46"/>
        <item x="52"/>
        <item x="53"/>
        <item x="54"/>
        <item x="55"/>
        <item x="56"/>
        <item x="57"/>
        <item x="58"/>
        <item x="59"/>
        <item x="20"/>
        <item x="39"/>
        <item x="47"/>
        <item x="48"/>
        <item x="49"/>
        <item x="70"/>
        <item x="74"/>
        <item x="75"/>
        <item x="83"/>
        <item t="default"/>
      </items>
    </pivotField>
  </pivotFields>
  <rowFields count="3">
    <field x="18"/>
    <field x="2"/>
    <field x="17"/>
  </rowFields>
  <rowItems count="34">
    <i>
      <x v="32"/>
      <x v="156"/>
      <x v="102"/>
    </i>
    <i r="1">
      <x v="157"/>
      <x v="103"/>
    </i>
    <i r="1">
      <x v="158"/>
      <x v="104"/>
    </i>
    <i r="1">
      <x v="159"/>
      <x v="105"/>
    </i>
    <i r="1">
      <x v="160"/>
      <x v="106"/>
    </i>
    <i r="1">
      <x v="161"/>
      <x v="107"/>
    </i>
    <i r="1">
      <x v="162"/>
      <x v="108"/>
    </i>
    <i r="1">
      <x v="163"/>
      <x v="109"/>
    </i>
    <i r="1">
      <x v="164"/>
      <x v="110"/>
    </i>
    <i r="1">
      <x v="165"/>
      <x v="111"/>
    </i>
    <i r="1">
      <x v="166"/>
      <x v="262"/>
    </i>
    <i r="1">
      <x v="167"/>
      <x v="112"/>
    </i>
    <i r="1">
      <x v="168"/>
      <x v="113"/>
    </i>
    <i r="1">
      <x v="169"/>
      <x v="263"/>
    </i>
    <i r="1">
      <x v="170"/>
      <x v="114"/>
    </i>
    <i r="1">
      <x v="171"/>
      <x v="183"/>
    </i>
    <i r="1">
      <x v="172"/>
      <x v="219"/>
    </i>
    <i r="1">
      <x v="174"/>
      <x v="116"/>
    </i>
    <i r="1">
      <x v="175"/>
      <x v="264"/>
    </i>
    <i r="1">
      <x v="176"/>
      <x v="117"/>
    </i>
    <i r="1">
      <x v="177"/>
      <x v="118"/>
    </i>
    <i r="1">
      <x v="178"/>
      <x v="119"/>
    </i>
    <i r="1">
      <x v="179"/>
      <x v="120"/>
    </i>
    <i r="1">
      <x v="181"/>
      <x v="121"/>
    </i>
    <i r="1">
      <x v="182"/>
      <x v="122"/>
    </i>
    <i r="1">
      <x v="183"/>
      <x v="123"/>
    </i>
    <i r="1">
      <x v="184"/>
      <x v="124"/>
    </i>
    <i r="1">
      <x v="185"/>
      <x v="125"/>
    </i>
    <i r="1">
      <x v="186"/>
      <x v="126"/>
    </i>
    <i r="1">
      <x v="187"/>
      <x v="127"/>
    </i>
    <i r="1">
      <x v="188"/>
      <x v="128"/>
    </i>
    <i r="1">
      <x v="189"/>
      <x v="129"/>
    </i>
    <i t="default">
      <x v="32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02">
    <format dxfId="7054">
      <pivotArea field="2" type="button" dataOnly="0" labelOnly="1" outline="0" axis="axisRow" fieldPosition="1"/>
    </format>
    <format dxfId="7053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7052">
      <pivotArea field="2" type="button" dataOnly="0" labelOnly="1" outline="0" axis="axisRow" fieldPosition="1"/>
    </format>
    <format dxfId="7051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705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049">
      <pivotArea type="topRight" dataOnly="0" labelOnly="1" outline="0" fieldPosition="0"/>
    </format>
    <format dxfId="704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047">
      <pivotArea dataOnly="0" labelOnly="1" fieldPosition="0">
        <references count="1">
          <reference field="2" count="2">
            <x v="98"/>
            <x v="100"/>
          </reference>
        </references>
      </pivotArea>
    </format>
    <format dxfId="7046">
      <pivotArea dataOnly="0" labelOnly="1" fieldPosition="0">
        <references count="1">
          <reference field="2" count="1">
            <x v="100"/>
          </reference>
        </references>
      </pivotArea>
    </format>
    <format dxfId="7045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7044">
      <pivotArea dataOnly="0" labelOnly="1" fieldPosition="0">
        <references count="1">
          <reference field="2" count="1">
            <x v="39"/>
          </reference>
        </references>
      </pivotArea>
    </format>
    <format dxfId="7043">
      <pivotArea dataOnly="0" labelOnly="1" fieldPosition="0">
        <references count="1">
          <reference field="2" count="1">
            <x v="39"/>
          </reference>
        </references>
      </pivotArea>
    </format>
    <format dxfId="7042">
      <pivotArea dataOnly="0" labelOnly="1" fieldPosition="0">
        <references count="1">
          <reference field="2" count="1">
            <x v="38"/>
          </reference>
        </references>
      </pivotArea>
    </format>
    <format dxfId="7041">
      <pivotArea dataOnly="0" labelOnly="1" fieldPosition="0">
        <references count="1">
          <reference field="2" count="1">
            <x v="38"/>
          </reference>
        </references>
      </pivotArea>
    </format>
    <format dxfId="7040">
      <pivotArea grandRow="1" outline="0" collapsedLevelsAreSubtotals="1" fieldPosition="0"/>
    </format>
    <format dxfId="7039">
      <pivotArea outline="0" collapsedLevelsAreSubtotals="1" fieldPosition="0"/>
    </format>
    <format dxfId="7038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1"/>
            <x v="56"/>
            <x v="57"/>
            <x v="71"/>
            <x v="78"/>
            <x v="79"/>
            <x v="80"/>
            <x v="81"/>
            <x v="88"/>
            <x v="92"/>
            <x v="94"/>
            <x v="95"/>
            <x v="98"/>
            <x v="100"/>
            <x v="102"/>
          </reference>
        </references>
      </pivotArea>
    </format>
    <format dxfId="7037">
      <pivotArea dataOnly="0" labelOnly="1" fieldPosition="0">
        <references count="1">
          <reference field="2" count="4">
            <x v="103"/>
            <x v="104"/>
            <x v="105"/>
            <x v="107"/>
          </reference>
        </references>
      </pivotArea>
    </format>
    <format dxfId="7036">
      <pivotArea dataOnly="0" labelOnly="1" grandRow="1" outline="0" fieldPosition="0"/>
    </format>
    <format dxfId="7035">
      <pivotArea grandRow="1" outline="0" collapsedLevelsAreSubtotals="1" fieldPosition="0"/>
    </format>
    <format dxfId="7034">
      <pivotArea dataOnly="0" labelOnly="1" grandRow="1" outline="0" fieldPosition="0"/>
    </format>
    <format dxfId="7033">
      <pivotArea dataOnly="0" outline="0" fieldPosition="0">
        <references count="1">
          <reference field="18" count="0" defaultSubtotal="1"/>
        </references>
      </pivotArea>
    </format>
    <format dxfId="7032">
      <pivotArea dataOnly="0" outline="0" fieldPosition="0">
        <references count="1">
          <reference field="18" count="0" defaultSubtotal="1"/>
        </references>
      </pivotArea>
    </format>
    <format dxfId="7031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7030">
      <pivotArea dataOnly="0" outline="0" fieldPosition="0">
        <references count="1">
          <reference field="18" count="0" defaultSubtotal="1"/>
        </references>
      </pivotArea>
    </format>
    <format dxfId="7029">
      <pivotArea dataOnly="0" labelOnly="1" outline="0" fieldPosition="0">
        <references count="1">
          <reference field="18" count="0"/>
        </references>
      </pivotArea>
    </format>
    <format dxfId="7028">
      <pivotArea field="3" type="button" dataOnly="0" labelOnly="1" outline="0" axis="axisPage" fieldPosition="0"/>
    </format>
    <format dxfId="7027">
      <pivotArea field="0" type="button" dataOnly="0" labelOnly="1" outline="0" axis="axisPage" fieldPosition="1"/>
    </format>
    <format dxfId="7026">
      <pivotArea type="origin" dataOnly="0" labelOnly="1" outline="0" fieldPosition="0"/>
    </format>
    <format dxfId="7025">
      <pivotArea field="18" type="button" dataOnly="0" labelOnly="1" outline="0" axis="axisRow" fieldPosition="0"/>
    </format>
    <format dxfId="7024">
      <pivotArea dataOnly="0" labelOnly="1" outline="0" fieldPosition="0">
        <references count="1">
          <reference field="18" count="1">
            <x v="0"/>
          </reference>
        </references>
      </pivotArea>
    </format>
    <format dxfId="7023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7022">
      <pivotArea dataOnly="0" labelOnly="1" outline="0" fieldPosition="0">
        <references count="1">
          <reference field="18" count="1">
            <x v="2"/>
          </reference>
        </references>
      </pivotArea>
    </format>
    <format dxfId="7021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7020">
      <pivotArea dataOnly="0" labelOnly="1" outline="0" fieldPosition="0">
        <references count="1">
          <reference field="18" count="1">
            <x v="3"/>
          </reference>
        </references>
      </pivotArea>
    </format>
    <format dxfId="7019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7018">
      <pivotArea dataOnly="0" labelOnly="1" outline="0" fieldPosition="0">
        <references count="1">
          <reference field="18" count="1">
            <x v="4"/>
          </reference>
        </references>
      </pivotArea>
    </format>
    <format dxfId="7017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7016">
      <pivotArea dataOnly="0" labelOnly="1" outline="0" fieldPosition="0">
        <references count="1">
          <reference field="18" count="1">
            <x v="5"/>
          </reference>
        </references>
      </pivotArea>
    </format>
    <format dxfId="7015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7014">
      <pivotArea dataOnly="0" labelOnly="1" outline="0" fieldPosition="0">
        <references count="1">
          <reference field="18" count="1">
            <x v="6"/>
          </reference>
        </references>
      </pivotArea>
    </format>
    <format dxfId="7013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7012">
      <pivotArea dataOnly="0" labelOnly="1" outline="0" fieldPosition="0">
        <references count="1">
          <reference field="18" count="1">
            <x v="7"/>
          </reference>
        </references>
      </pivotArea>
    </format>
    <format dxfId="7011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7010">
      <pivotArea dataOnly="0" labelOnly="1" outline="0" fieldPosition="0">
        <references count="1">
          <reference field="18" count="1">
            <x v="8"/>
          </reference>
        </references>
      </pivotArea>
    </format>
    <format dxfId="7009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7008">
      <pivotArea dataOnly="0" labelOnly="1" outline="0" fieldPosition="0">
        <references count="1">
          <reference field="18" count="1">
            <x v="9"/>
          </reference>
        </references>
      </pivotArea>
    </format>
    <format dxfId="7007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7006">
      <pivotArea dataOnly="0" labelOnly="1" outline="0" fieldPosition="0">
        <references count="1">
          <reference field="18" count="1">
            <x v="10"/>
          </reference>
        </references>
      </pivotArea>
    </format>
    <format dxfId="7005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7004">
      <pivotArea dataOnly="0" labelOnly="1" outline="0" fieldPosition="0">
        <references count="1">
          <reference field="18" count="1">
            <x v="11"/>
          </reference>
        </references>
      </pivotArea>
    </format>
    <format dxfId="7003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7002">
      <pivotArea dataOnly="0" labelOnly="1" outline="0" fieldPosition="0">
        <references count="1">
          <reference field="18" count="1">
            <x v="12"/>
          </reference>
        </references>
      </pivotArea>
    </format>
    <format dxfId="7001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7000">
      <pivotArea dataOnly="0" labelOnly="1" outline="0" fieldPosition="0">
        <references count="1">
          <reference field="18" count="1">
            <x v="13"/>
          </reference>
        </references>
      </pivotArea>
    </format>
    <format dxfId="6999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6998">
      <pivotArea dataOnly="0" labelOnly="1" outline="0" fieldPosition="0">
        <references count="1">
          <reference field="18" count="1">
            <x v="14"/>
          </reference>
        </references>
      </pivotArea>
    </format>
    <format dxfId="6997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6996">
      <pivotArea dataOnly="0" labelOnly="1" outline="0" fieldPosition="0">
        <references count="1">
          <reference field="18" count="1">
            <x v="15"/>
          </reference>
        </references>
      </pivotArea>
    </format>
    <format dxfId="6995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6994">
      <pivotArea dataOnly="0" labelOnly="1" outline="0" fieldPosition="0">
        <references count="1">
          <reference field="18" count="1">
            <x v="16"/>
          </reference>
        </references>
      </pivotArea>
    </format>
    <format dxfId="6993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6992">
      <pivotArea field="3" type="button" dataOnly="0" labelOnly="1" outline="0" axis="axisPage" fieldPosition="0"/>
    </format>
    <format dxfId="6991">
      <pivotArea field="0" type="button" dataOnly="0" labelOnly="1" outline="0" axis="axisPage" fieldPosition="1"/>
    </format>
    <format dxfId="6990">
      <pivotArea type="origin" dataOnly="0" labelOnly="1" outline="0" fieldPosition="0"/>
    </format>
    <format dxfId="6989">
      <pivotArea field="18" type="button" dataOnly="0" labelOnly="1" outline="0" axis="axisRow" fieldPosition="0"/>
    </format>
    <format dxfId="6988">
      <pivotArea dataOnly="0" labelOnly="1" outline="0" fieldPosition="0">
        <references count="1">
          <reference field="18" count="1">
            <x v="0"/>
          </reference>
        </references>
      </pivotArea>
    </format>
    <format dxfId="6987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6986">
      <pivotArea dataOnly="0" labelOnly="1" outline="0" fieldPosition="0">
        <references count="1">
          <reference field="18" count="1">
            <x v="2"/>
          </reference>
        </references>
      </pivotArea>
    </format>
    <format dxfId="6985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6984">
      <pivotArea dataOnly="0" labelOnly="1" outline="0" fieldPosition="0">
        <references count="1">
          <reference field="18" count="1">
            <x v="3"/>
          </reference>
        </references>
      </pivotArea>
    </format>
    <format dxfId="6983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6982">
      <pivotArea dataOnly="0" labelOnly="1" outline="0" fieldPosition="0">
        <references count="1">
          <reference field="18" count="1">
            <x v="4"/>
          </reference>
        </references>
      </pivotArea>
    </format>
    <format dxfId="6981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6980">
      <pivotArea dataOnly="0" labelOnly="1" outline="0" fieldPosition="0">
        <references count="1">
          <reference field="18" count="1">
            <x v="5"/>
          </reference>
        </references>
      </pivotArea>
    </format>
    <format dxfId="6979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6978">
      <pivotArea dataOnly="0" labelOnly="1" outline="0" fieldPosition="0">
        <references count="1">
          <reference field="18" count="1">
            <x v="6"/>
          </reference>
        </references>
      </pivotArea>
    </format>
    <format dxfId="6977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6976">
      <pivotArea dataOnly="0" labelOnly="1" outline="0" fieldPosition="0">
        <references count="1">
          <reference field="18" count="1">
            <x v="7"/>
          </reference>
        </references>
      </pivotArea>
    </format>
    <format dxfId="6975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6974">
      <pivotArea dataOnly="0" labelOnly="1" outline="0" fieldPosition="0">
        <references count="1">
          <reference field="18" count="1">
            <x v="8"/>
          </reference>
        </references>
      </pivotArea>
    </format>
    <format dxfId="6973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6972">
      <pivotArea dataOnly="0" labelOnly="1" outline="0" fieldPosition="0">
        <references count="1">
          <reference field="18" count="1">
            <x v="9"/>
          </reference>
        </references>
      </pivotArea>
    </format>
    <format dxfId="6971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6970">
      <pivotArea dataOnly="0" labelOnly="1" outline="0" fieldPosition="0">
        <references count="1">
          <reference field="18" count="1">
            <x v="10"/>
          </reference>
        </references>
      </pivotArea>
    </format>
    <format dxfId="6969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6968">
      <pivotArea dataOnly="0" labelOnly="1" outline="0" fieldPosition="0">
        <references count="1">
          <reference field="18" count="1">
            <x v="11"/>
          </reference>
        </references>
      </pivotArea>
    </format>
    <format dxfId="6967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6966">
      <pivotArea dataOnly="0" labelOnly="1" outline="0" fieldPosition="0">
        <references count="1">
          <reference field="18" count="1">
            <x v="12"/>
          </reference>
        </references>
      </pivotArea>
    </format>
    <format dxfId="6965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6964">
      <pivotArea dataOnly="0" labelOnly="1" outline="0" fieldPosition="0">
        <references count="1">
          <reference field="18" count="1">
            <x v="13"/>
          </reference>
        </references>
      </pivotArea>
    </format>
    <format dxfId="6963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6962">
      <pivotArea dataOnly="0" labelOnly="1" outline="0" fieldPosition="0">
        <references count="1">
          <reference field="18" count="1">
            <x v="14"/>
          </reference>
        </references>
      </pivotArea>
    </format>
    <format dxfId="6961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6960">
      <pivotArea dataOnly="0" labelOnly="1" outline="0" fieldPosition="0">
        <references count="1">
          <reference field="18" count="1">
            <x v="15"/>
          </reference>
        </references>
      </pivotArea>
    </format>
    <format dxfId="6959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6958">
      <pivotArea dataOnly="0" labelOnly="1" outline="0" fieldPosition="0">
        <references count="1">
          <reference field="18" count="1">
            <x v="16"/>
          </reference>
        </references>
      </pivotArea>
    </format>
    <format dxfId="6957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6956">
      <pivotArea dataOnly="0" labelOnly="1" grandRow="1" outline="0" fieldPosition="0"/>
    </format>
    <format dxfId="6955">
      <pivotArea outline="0" collapsedLevelsAreSubtotals="1" fieldPosition="0"/>
    </format>
    <format dxfId="6954">
      <pivotArea dataOnly="0" labelOnly="1" outline="0" fieldPosition="0">
        <references count="1">
          <reference field="3" count="0"/>
        </references>
      </pivotArea>
    </format>
    <format dxfId="6953">
      <pivotArea dataOnly="0" labelOnly="1" outline="0" fieldPosition="0">
        <references count="1">
          <reference field="0" count="0"/>
        </references>
      </pivotArea>
    </format>
    <format dxfId="6952">
      <pivotArea field="2" type="button" dataOnly="0" labelOnly="1" outline="0" axis="axisRow" fieldPosition="1"/>
    </format>
    <format dxfId="6951">
      <pivotArea field="17" type="button" dataOnly="0" labelOnly="1" outline="0" axis="axisRow" fieldPosition="2"/>
    </format>
    <format dxfId="6950">
      <pivotArea field="-2" type="button" dataOnly="0" labelOnly="1" outline="0" axis="axisCol" fieldPosition="0"/>
    </format>
    <format dxfId="6949">
      <pivotArea type="topRight" dataOnly="0" labelOnly="1" outline="0" fieldPosition="0"/>
    </format>
    <format dxfId="6948">
      <pivotArea field="3" type="button" dataOnly="0" labelOnly="1" outline="0" axis="axisPage" fieldPosition="0"/>
    </format>
    <format dxfId="6947">
      <pivotArea field="0" type="button" dataOnly="0" labelOnly="1" outline="0" axis="axisPage" fieldPosition="1"/>
    </format>
    <format dxfId="6946">
      <pivotArea type="origin" dataOnly="0" labelOnly="1" outline="0" fieldPosition="0"/>
    </format>
    <format dxfId="6945">
      <pivotArea field="18" type="button" dataOnly="0" labelOnly="1" outline="0" axis="axisRow" fieldPosition="0"/>
    </format>
    <format dxfId="6944">
      <pivotArea dataOnly="0" labelOnly="1" outline="0" fieldPosition="0">
        <references count="1">
          <reference field="18" count="1">
            <x v="0"/>
          </reference>
        </references>
      </pivotArea>
    </format>
    <format dxfId="6943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6942">
      <pivotArea dataOnly="0" labelOnly="1" outline="0" fieldPosition="0">
        <references count="1">
          <reference field="18" count="1">
            <x v="2"/>
          </reference>
        </references>
      </pivotArea>
    </format>
    <format dxfId="6941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6940">
      <pivotArea dataOnly="0" labelOnly="1" outline="0" fieldPosition="0">
        <references count="1">
          <reference field="18" count="1">
            <x v="3"/>
          </reference>
        </references>
      </pivotArea>
    </format>
    <format dxfId="6939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6938">
      <pivotArea dataOnly="0" labelOnly="1" outline="0" fieldPosition="0">
        <references count="1">
          <reference field="18" count="1">
            <x v="4"/>
          </reference>
        </references>
      </pivotArea>
    </format>
    <format dxfId="6937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6936">
      <pivotArea dataOnly="0" labelOnly="1" outline="0" fieldPosition="0">
        <references count="1">
          <reference field="18" count="1">
            <x v="5"/>
          </reference>
        </references>
      </pivotArea>
    </format>
    <format dxfId="6935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6934">
      <pivotArea dataOnly="0" labelOnly="1" outline="0" fieldPosition="0">
        <references count="1">
          <reference field="18" count="1">
            <x v="6"/>
          </reference>
        </references>
      </pivotArea>
    </format>
    <format dxfId="6933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6932">
      <pivotArea dataOnly="0" labelOnly="1" outline="0" fieldPosition="0">
        <references count="1">
          <reference field="18" count="1">
            <x v="7"/>
          </reference>
        </references>
      </pivotArea>
    </format>
    <format dxfId="6931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6930">
      <pivotArea dataOnly="0" labelOnly="1" outline="0" fieldPosition="0">
        <references count="1">
          <reference field="18" count="1">
            <x v="8"/>
          </reference>
        </references>
      </pivotArea>
    </format>
    <format dxfId="6929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6928">
      <pivotArea dataOnly="0" labelOnly="1" outline="0" fieldPosition="0">
        <references count="1">
          <reference field="18" count="1">
            <x v="9"/>
          </reference>
        </references>
      </pivotArea>
    </format>
    <format dxfId="6927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6926">
      <pivotArea dataOnly="0" labelOnly="1" outline="0" fieldPosition="0">
        <references count="1">
          <reference field="18" count="1">
            <x v="10"/>
          </reference>
        </references>
      </pivotArea>
    </format>
    <format dxfId="6925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6924">
      <pivotArea dataOnly="0" labelOnly="1" outline="0" fieldPosition="0">
        <references count="1">
          <reference field="18" count="1">
            <x v="11"/>
          </reference>
        </references>
      </pivotArea>
    </format>
    <format dxfId="6923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6922">
      <pivotArea dataOnly="0" labelOnly="1" outline="0" fieldPosition="0">
        <references count="1">
          <reference field="18" count="1">
            <x v="12"/>
          </reference>
        </references>
      </pivotArea>
    </format>
    <format dxfId="6921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6920">
      <pivotArea dataOnly="0" labelOnly="1" outline="0" fieldPosition="0">
        <references count="1">
          <reference field="18" count="1">
            <x v="13"/>
          </reference>
        </references>
      </pivotArea>
    </format>
    <format dxfId="6919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6918">
      <pivotArea dataOnly="0" labelOnly="1" outline="0" fieldPosition="0">
        <references count="1">
          <reference field="18" count="1">
            <x v="14"/>
          </reference>
        </references>
      </pivotArea>
    </format>
    <format dxfId="6917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6916">
      <pivotArea dataOnly="0" labelOnly="1" outline="0" fieldPosition="0">
        <references count="1">
          <reference field="18" count="1">
            <x v="15"/>
          </reference>
        </references>
      </pivotArea>
    </format>
    <format dxfId="6915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6914">
      <pivotArea dataOnly="0" labelOnly="1" outline="0" fieldPosition="0">
        <references count="1">
          <reference field="18" count="1">
            <x v="16"/>
          </reference>
        </references>
      </pivotArea>
    </format>
    <format dxfId="6913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6912">
      <pivotArea grandRow="1" outline="0" collapsedLevelsAreSubtotals="1" fieldPosition="0"/>
    </format>
    <format dxfId="6911">
      <pivotArea dataOnly="0" labelOnly="1" grandRow="1" outline="0" fieldPosition="0"/>
    </format>
    <format dxfId="6910">
      <pivotArea field="3" type="button" dataOnly="0" labelOnly="1" outline="0" axis="axisPage" fieldPosition="0"/>
    </format>
    <format dxfId="6909">
      <pivotArea field="0" type="button" dataOnly="0" labelOnly="1" outline="0" axis="axisPage" fieldPosition="1"/>
    </format>
    <format dxfId="6908">
      <pivotArea type="origin" dataOnly="0" labelOnly="1" outline="0" fieldPosition="0"/>
    </format>
    <format dxfId="6907">
      <pivotArea field="18" type="button" dataOnly="0" labelOnly="1" outline="0" axis="axisRow" fieldPosition="0"/>
    </format>
    <format dxfId="6906">
      <pivotArea dataOnly="0" labelOnly="1" outline="0" fieldPosition="0">
        <references count="1">
          <reference field="18" count="1">
            <x v="32"/>
          </reference>
        </references>
      </pivotArea>
    </format>
    <format dxfId="6905">
      <pivotArea dataOnly="0" labelOnly="1" outline="0" fieldPosition="0">
        <references count="1">
          <reference field="18" count="1" defaultSubtotal="1">
            <x v="32"/>
          </reference>
        </references>
      </pivotArea>
    </format>
    <format dxfId="6904">
      <pivotArea dataOnly="0" labelOnly="1" grandRow="1" outline="0" fieldPosition="0"/>
    </format>
    <format dxfId="6903">
      <pivotArea field="3" type="button" dataOnly="0" labelOnly="1" outline="0" axis="axisPage" fieldPosition="0"/>
    </format>
    <format dxfId="6902">
      <pivotArea field="0" type="button" dataOnly="0" labelOnly="1" outline="0" axis="axisPage" fieldPosition="1"/>
    </format>
    <format dxfId="6901">
      <pivotArea type="origin" dataOnly="0" labelOnly="1" outline="0" fieldPosition="0"/>
    </format>
    <format dxfId="6900">
      <pivotArea field="18" type="button" dataOnly="0" labelOnly="1" outline="0" axis="axisRow" fieldPosition="0"/>
    </format>
    <format dxfId="6899">
      <pivotArea dataOnly="0" labelOnly="1" outline="0" fieldPosition="0">
        <references count="1">
          <reference field="18" count="1">
            <x v="32"/>
          </reference>
        </references>
      </pivotArea>
    </format>
    <format dxfId="6898">
      <pivotArea dataOnly="0" labelOnly="1" outline="0" fieldPosition="0">
        <references count="1">
          <reference field="18" count="1" defaultSubtotal="1">
            <x v="32"/>
          </reference>
        </references>
      </pivotArea>
    </format>
    <format dxfId="6897">
      <pivotArea dataOnly="0" labelOnly="1" grandRow="1" outline="0" fieldPosition="0"/>
    </format>
    <format dxfId="6896">
      <pivotArea dataOnly="0" labelOnly="1" grandRow="1" outline="0" fieldPosition="0"/>
    </format>
    <format dxfId="6895">
      <pivotArea type="all" dataOnly="0" outline="0" fieldPosition="0"/>
    </format>
    <format dxfId="6894">
      <pivotArea dataOnly="0" labelOnly="1" grandRow="1" outline="0" fieldPosition="0"/>
    </format>
    <format dxfId="6893">
      <pivotArea dataOnly="0" labelOnly="1" grandRow="1" outline="0" fieldPosition="0"/>
    </format>
    <format dxfId="6892">
      <pivotArea dataOnly="0" labelOnly="1" grandRow="1" outline="0" fieldPosition="0"/>
    </format>
    <format dxfId="6891">
      <pivotArea dataOnly="0" labelOnly="1" grandRow="1" outline="0" fieldPosition="0"/>
    </format>
    <format dxfId="6890">
      <pivotArea dataOnly="0" labelOnly="1" grandRow="1" outline="0" fieldPosition="0"/>
    </format>
    <format dxfId="6889">
      <pivotArea dataOnly="0" labelOnly="1" grandRow="1" outline="0" fieldPosition="0"/>
    </format>
    <format dxfId="6888">
      <pivotArea dataOnly="0" labelOnly="1" grandRow="1" outline="0" fieldPosition="0"/>
    </format>
    <format dxfId="6887">
      <pivotArea dataOnly="0" labelOnly="1" grandRow="1" outline="0" fieldPosition="0"/>
    </format>
    <format dxfId="6886">
      <pivotArea dataOnly="0" labelOnly="1" grandRow="1" outline="0" fieldPosition="0"/>
    </format>
    <format dxfId="6885">
      <pivotArea dataOnly="0" labelOnly="1" grandRow="1" outline="0" offset="A256" fieldPosition="0"/>
    </format>
    <format dxfId="6884">
      <pivotArea grandRow="1" outline="0" collapsedLevelsAreSubtotals="1" fieldPosition="0"/>
    </format>
    <format dxfId="6883">
      <pivotArea dataOnly="0" labelOnly="1" grandRow="1" outline="0" fieldPosition="0"/>
    </format>
    <format dxfId="6882">
      <pivotArea dataOnly="0" labelOnly="1" grandRow="1" outline="0" offset="A256" fieldPosition="0"/>
    </format>
    <format dxfId="6881">
      <pivotArea grandRow="1" outline="0" collapsedLevelsAreSubtotals="1" fieldPosition="0"/>
    </format>
    <format dxfId="6880">
      <pivotArea dataOnly="0" labelOnly="1" grandRow="1" outline="0" fieldPosition="0"/>
    </format>
    <format dxfId="6879">
      <pivotArea dataOnly="0" labelOnly="1" grandRow="1" outline="0" offset="A256" fieldPosition="0"/>
    </format>
    <format dxfId="6878">
      <pivotArea grandRow="1" outline="0" collapsedLevelsAreSubtotals="1" fieldPosition="0"/>
    </format>
    <format dxfId="6877">
      <pivotArea dataOnly="0" labelOnly="1" grandRow="1" outline="0" fieldPosition="0"/>
    </format>
    <format dxfId="6876">
      <pivotArea dataOnly="0" labelOnly="1" grandRow="1" outline="0" offset="A256" fieldPosition="0"/>
    </format>
    <format dxfId="6875">
      <pivotArea grandRow="1" outline="0" collapsedLevelsAreSubtotals="1" fieldPosition="0"/>
    </format>
    <format dxfId="6874">
      <pivotArea dataOnly="0" labelOnly="1" grandRow="1" outline="0" fieldPosition="0"/>
    </format>
    <format dxfId="6873">
      <pivotArea dataOnly="0" labelOnly="1" grandRow="1" outline="0" offset="A256" fieldPosition="0"/>
    </format>
    <format dxfId="6872">
      <pivotArea grandRow="1" outline="0" collapsedLevelsAreSubtotals="1" fieldPosition="0"/>
    </format>
    <format dxfId="6871">
      <pivotArea dataOnly="0" labelOnly="1" grandRow="1" outline="0" fieldPosition="0"/>
    </format>
    <format dxfId="6870">
      <pivotArea dataOnly="0" labelOnly="1" grandRow="1" outline="0" offset="A256" fieldPosition="0"/>
    </format>
    <format dxfId="6869">
      <pivotArea grandRow="1" outline="0" collapsedLevelsAreSubtotals="1" fieldPosition="0"/>
    </format>
    <format dxfId="6868">
      <pivotArea dataOnly="0" labelOnly="1" grandRow="1" outline="0" fieldPosition="0"/>
    </format>
    <format dxfId="6867">
      <pivotArea dataOnly="0" labelOnly="1" grandRow="1" outline="0" offset="A256" fieldPosition="0"/>
    </format>
    <format dxfId="6866">
      <pivotArea grandRow="1" outline="0" collapsedLevelsAreSubtotals="1" fieldPosition="0"/>
    </format>
    <format dxfId="6865">
      <pivotArea dataOnly="0" labelOnly="1" grandRow="1" outline="0" fieldPosition="0"/>
    </format>
    <format dxfId="6864">
      <pivotArea dataOnly="0" labelOnly="1" grandRow="1" outline="0" offset="A256" fieldPosition="0"/>
    </format>
    <format dxfId="6863">
      <pivotArea grandRow="1" outline="0" collapsedLevelsAreSubtotals="1" fieldPosition="0"/>
    </format>
    <format dxfId="6862">
      <pivotArea dataOnly="0" labelOnly="1" grandRow="1" outline="0" fieldPosition="0"/>
    </format>
    <format dxfId="6861">
      <pivotArea dataOnly="0" labelOnly="1" grandRow="1" outline="0" offset="A256" fieldPosition="0"/>
    </format>
    <format dxfId="6860">
      <pivotArea grandRow="1" outline="0" collapsedLevelsAreSubtotals="1" fieldPosition="0"/>
    </format>
    <format dxfId="6859">
      <pivotArea dataOnly="0" labelOnly="1" grandRow="1" outline="0" fieldPosition="0"/>
    </format>
    <format dxfId="6858">
      <pivotArea dataOnly="0" labelOnly="1" grandRow="1" outline="0" offset="A256" fieldPosition="0"/>
    </format>
    <format dxfId="6857">
      <pivotArea grandRow="1" outline="0" collapsedLevelsAreSubtotals="1" fieldPosition="0"/>
    </format>
    <format dxfId="6856">
      <pivotArea dataOnly="0" labelOnly="1" grandRow="1" outline="0" fieldPosition="0"/>
    </format>
    <format dxfId="6855">
      <pivotArea dataOnly="0" labelOnly="1" grandRow="1" outline="0" offset="A256" fieldPosition="0"/>
    </format>
    <format dxfId="6854">
      <pivotArea grandRow="1" outline="0" collapsedLevelsAreSubtotals="1" fieldPosition="0"/>
    </format>
    <format dxfId="6853">
      <pivotArea dataOnly="0" labelOnly="1" grandRow="1" outline="0" fieldPosition="0"/>
    </format>
    <format dxfId="6852">
      <pivotArea dataOnly="0" labelOnly="1" grandRow="1" outline="0" offset="A256" fieldPosition="0"/>
    </format>
    <format dxfId="6851">
      <pivotArea grandRow="1" outline="0" collapsedLevelsAreSubtotals="1" fieldPosition="0"/>
    </format>
    <format dxfId="6850">
      <pivotArea dataOnly="0" labelOnly="1" grandRow="1" outline="0" fieldPosition="0"/>
    </format>
    <format dxfId="6849">
      <pivotArea dataOnly="0" labelOnly="1" grandRow="1" outline="0" offset="A256" fieldPosition="0"/>
    </format>
    <format dxfId="6848">
      <pivotArea grandRow="1" outline="0" collapsedLevelsAreSubtotals="1" fieldPosition="0"/>
    </format>
    <format dxfId="6847">
      <pivotArea dataOnly="0" labelOnly="1" grandRow="1" outline="0" fieldPosition="0"/>
    </format>
    <format dxfId="6846">
      <pivotArea dataOnly="0" labelOnly="1" grandRow="1" outline="0" offset="A256" fieldPosition="0"/>
    </format>
    <format dxfId="6845">
      <pivotArea grandRow="1" outline="0" collapsedLevelsAreSubtotals="1" fieldPosition="0"/>
    </format>
    <format dxfId="6844">
      <pivotArea dataOnly="0" labelOnly="1" grandRow="1" outline="0" fieldPosition="0"/>
    </format>
    <format dxfId="6843">
      <pivotArea dataOnly="0" labelOnly="1" grandRow="1" outline="0" offset="A256" fieldPosition="0"/>
    </format>
    <format dxfId="6842">
      <pivotArea grandRow="1" outline="0" collapsedLevelsAreSubtotals="1" fieldPosition="0"/>
    </format>
    <format dxfId="6841">
      <pivotArea dataOnly="0" labelOnly="1" grandRow="1" outline="0" fieldPosition="0"/>
    </format>
    <format dxfId="6840">
      <pivotArea dataOnly="0" labelOnly="1" grandRow="1" outline="0" offset="A256" fieldPosition="0"/>
    </format>
    <format dxfId="6839">
      <pivotArea grandRow="1" outline="0" collapsedLevelsAreSubtotals="1" fieldPosition="0"/>
    </format>
    <format dxfId="6838">
      <pivotArea dataOnly="0" labelOnly="1" grandRow="1" outline="0" fieldPosition="0"/>
    </format>
    <format dxfId="6837">
      <pivotArea dataOnly="0" labelOnly="1" grandRow="1" outline="0" offset="A256" fieldPosition="0"/>
    </format>
    <format dxfId="6836">
      <pivotArea grandRow="1" outline="0" collapsedLevelsAreSubtotals="1" fieldPosition="0"/>
    </format>
    <format dxfId="6835">
      <pivotArea dataOnly="0" labelOnly="1" grandRow="1" outline="0" fieldPosition="0"/>
    </format>
    <format dxfId="6834">
      <pivotArea dataOnly="0" labelOnly="1" grandRow="1" outline="0" offset="A256" fieldPosition="0"/>
    </format>
    <format dxfId="6833">
      <pivotArea grandRow="1" outline="0" collapsedLevelsAreSubtotals="1" fieldPosition="0"/>
    </format>
    <format dxfId="6832">
      <pivotArea dataOnly="0" labelOnly="1" grandRow="1" outline="0" fieldPosition="0"/>
    </format>
    <format dxfId="6831">
      <pivotArea dataOnly="0" labelOnly="1" grandRow="1" outline="0" offset="A256" fieldPosition="0"/>
    </format>
    <format dxfId="6830">
      <pivotArea grandRow="1" outline="0" collapsedLevelsAreSubtotals="1" fieldPosition="0"/>
    </format>
    <format dxfId="6829">
      <pivotArea dataOnly="0" labelOnly="1" grandRow="1" outline="0" fieldPosition="0"/>
    </format>
    <format dxfId="6828">
      <pivotArea dataOnly="0" labelOnly="1" grandRow="1" outline="0" offset="A256" fieldPosition="0"/>
    </format>
    <format dxfId="6827">
      <pivotArea grandRow="1" outline="0" collapsedLevelsAreSubtotals="1" fieldPosition="0"/>
    </format>
    <format dxfId="6826">
      <pivotArea dataOnly="0" labelOnly="1" grandRow="1" outline="0" fieldPosition="0"/>
    </format>
    <format dxfId="6825">
      <pivotArea dataOnly="0" labelOnly="1" grandRow="1" outline="0" offset="A256" fieldPosition="0"/>
    </format>
    <format dxfId="6824">
      <pivotArea grandRow="1" outline="0" collapsedLevelsAreSubtotals="1" fieldPosition="0"/>
    </format>
    <format dxfId="6823">
      <pivotArea dataOnly="0" labelOnly="1" grandRow="1" outline="0" fieldPosition="0"/>
    </format>
    <format dxfId="6822">
      <pivotArea dataOnly="0" labelOnly="1" grandRow="1" outline="0" offset="A256" fieldPosition="0"/>
    </format>
    <format dxfId="6821">
      <pivotArea grandRow="1" outline="0" collapsedLevelsAreSubtotals="1" fieldPosition="0"/>
    </format>
    <format dxfId="6820">
      <pivotArea dataOnly="0" labelOnly="1" grandRow="1" outline="0" fieldPosition="0"/>
    </format>
    <format dxfId="6819">
      <pivotArea dataOnly="0" labelOnly="1" grandRow="1" outline="0" offset="A256" fieldPosition="0"/>
    </format>
    <format dxfId="6818">
      <pivotArea grandRow="1" outline="0" collapsedLevelsAreSubtotals="1" fieldPosition="0"/>
    </format>
    <format dxfId="6817">
      <pivotArea dataOnly="0" labelOnly="1" grandRow="1" outline="0" fieldPosition="0"/>
    </format>
    <format dxfId="6816">
      <pivotArea dataOnly="0" labelOnly="1" grandRow="1" outline="0" offset="A256" fieldPosition="0"/>
    </format>
    <format dxfId="6815">
      <pivotArea grandRow="1" outline="0" collapsedLevelsAreSubtotals="1" fieldPosition="0"/>
    </format>
    <format dxfId="6814">
      <pivotArea dataOnly="0" labelOnly="1" grandRow="1" outline="0" fieldPosition="0"/>
    </format>
    <format dxfId="6813">
      <pivotArea dataOnly="0" labelOnly="1" grandRow="1" outline="0" offset="A256" fieldPosition="0"/>
    </format>
    <format dxfId="6812">
      <pivotArea grandRow="1" outline="0" collapsedLevelsAreSubtotals="1" fieldPosition="0"/>
    </format>
    <format dxfId="6811">
      <pivotArea dataOnly="0" labelOnly="1" grandRow="1" outline="0" fieldPosition="0"/>
    </format>
    <format dxfId="6810">
      <pivotArea dataOnly="0" labelOnly="1" grandRow="1" outline="0" offset="A256" fieldPosition="0"/>
    </format>
    <format dxfId="6809">
      <pivotArea grandRow="1" outline="0" collapsedLevelsAreSubtotals="1" fieldPosition="0"/>
    </format>
    <format dxfId="6808">
      <pivotArea dataOnly="0" labelOnly="1" grandRow="1" outline="0" fieldPosition="0"/>
    </format>
    <format dxfId="6807">
      <pivotArea dataOnly="0" labelOnly="1" grandRow="1" outline="0" offset="A256" fieldPosition="0"/>
    </format>
    <format dxfId="6806">
      <pivotArea grandRow="1" outline="0" collapsedLevelsAreSubtotals="1" fieldPosition="0"/>
    </format>
    <format dxfId="6805">
      <pivotArea dataOnly="0" labelOnly="1" grandRow="1" outline="0" fieldPosition="0"/>
    </format>
    <format dxfId="6804">
      <pivotArea dataOnly="0" labelOnly="1" grandRow="1" outline="0" offset="A256" fieldPosition="0"/>
    </format>
    <format dxfId="6803">
      <pivotArea grandRow="1" outline="0" collapsedLevelsAreSubtotals="1" fieldPosition="0"/>
    </format>
    <format dxfId="6802">
      <pivotArea dataOnly="0" labelOnly="1" grandRow="1" outline="0" fieldPosition="0"/>
    </format>
    <format dxfId="6801">
      <pivotArea dataOnly="0" labelOnly="1" grandRow="1" outline="0" offset="A256" fieldPosition="0"/>
    </format>
    <format dxfId="6800">
      <pivotArea grandRow="1" outline="0" collapsedLevelsAreSubtotals="1" fieldPosition="0"/>
    </format>
    <format dxfId="6799">
      <pivotArea dataOnly="0" labelOnly="1" grandRow="1" outline="0" fieldPosition="0"/>
    </format>
    <format dxfId="6798">
      <pivotArea dataOnly="0" labelOnly="1" grandRow="1" outline="0" offset="A256" fieldPosition="0"/>
    </format>
    <format dxfId="6797">
      <pivotArea grandRow="1" outline="0" collapsedLevelsAreSubtotals="1" fieldPosition="0"/>
    </format>
    <format dxfId="6796">
      <pivotArea dataOnly="0" labelOnly="1" grandRow="1" outline="0" fieldPosition="0"/>
    </format>
    <format dxfId="6795">
      <pivotArea dataOnly="0" labelOnly="1" grandRow="1" outline="0" offset="A256" fieldPosition="0"/>
    </format>
    <format dxfId="6794">
      <pivotArea grandRow="1" outline="0" collapsedLevelsAreSubtotals="1" fieldPosition="0"/>
    </format>
    <format dxfId="6793">
      <pivotArea dataOnly="0" labelOnly="1" grandRow="1" outline="0" fieldPosition="0"/>
    </format>
    <format dxfId="6792">
      <pivotArea dataOnly="0" labelOnly="1" grandRow="1" outline="0" offset="A256" fieldPosition="0"/>
    </format>
    <format dxfId="6791">
      <pivotArea grandRow="1" outline="0" collapsedLevelsAreSubtotals="1" fieldPosition="0"/>
    </format>
    <format dxfId="6790">
      <pivotArea dataOnly="0" labelOnly="1" grandRow="1" outline="0" fieldPosition="0"/>
    </format>
    <format dxfId="6789">
      <pivotArea dataOnly="0" labelOnly="1" grandRow="1" outline="0" offset="A256" fieldPosition="0"/>
    </format>
    <format dxfId="6788">
      <pivotArea grandRow="1" outline="0" collapsedLevelsAreSubtotals="1" fieldPosition="0"/>
    </format>
    <format dxfId="6787">
      <pivotArea dataOnly="0" labelOnly="1" grandRow="1" outline="0" fieldPosition="0"/>
    </format>
    <format dxfId="6786">
      <pivotArea dataOnly="0" labelOnly="1" grandRow="1" outline="0" offset="A256" fieldPosition="0"/>
    </format>
    <format dxfId="6785">
      <pivotArea grandRow="1" outline="0" collapsedLevelsAreSubtotals="1" fieldPosition="0"/>
    </format>
    <format dxfId="6784">
      <pivotArea dataOnly="0" labelOnly="1" grandRow="1" outline="0" fieldPosition="0"/>
    </format>
    <format dxfId="6783">
      <pivotArea dataOnly="0" labelOnly="1" grandRow="1" outline="0" offset="A256" fieldPosition="0"/>
    </format>
    <format dxfId="6782">
      <pivotArea grandRow="1" outline="0" collapsedLevelsAreSubtotals="1" fieldPosition="0"/>
    </format>
    <format dxfId="6781">
      <pivotArea dataOnly="0" labelOnly="1" grandRow="1" outline="0" fieldPosition="0"/>
    </format>
    <format dxfId="6780">
      <pivotArea dataOnly="0" labelOnly="1" grandRow="1" outline="0" offset="A256" fieldPosition="0"/>
    </format>
    <format dxfId="6779">
      <pivotArea grandRow="1" outline="0" collapsedLevelsAreSubtotals="1" fieldPosition="0"/>
    </format>
    <format dxfId="6778">
      <pivotArea dataOnly="0" labelOnly="1" grandRow="1" outline="0" fieldPosition="0"/>
    </format>
    <format dxfId="6777">
      <pivotArea dataOnly="0" labelOnly="1" grandRow="1" outline="0" offset="A256" fieldPosition="0"/>
    </format>
    <format dxfId="6776">
      <pivotArea grandRow="1" outline="0" collapsedLevelsAreSubtotals="1" fieldPosition="0"/>
    </format>
    <format dxfId="6775">
      <pivotArea dataOnly="0" labelOnly="1" grandRow="1" outline="0" fieldPosition="0"/>
    </format>
    <format dxfId="6774">
      <pivotArea dataOnly="0" labelOnly="1" grandRow="1" outline="0" offset="A256" fieldPosition="0"/>
    </format>
    <format dxfId="6773">
      <pivotArea grandRow="1" outline="0" collapsedLevelsAreSubtotals="1" fieldPosition="0"/>
    </format>
    <format dxfId="6772">
      <pivotArea dataOnly="0" labelOnly="1" grandRow="1" outline="0" fieldPosition="0"/>
    </format>
    <format dxfId="6771">
      <pivotArea dataOnly="0" labelOnly="1" grandRow="1" outline="0" offset="A256" fieldPosition="0"/>
    </format>
    <format dxfId="6770">
      <pivotArea grandRow="1" outline="0" collapsedLevelsAreSubtotals="1" fieldPosition="0"/>
    </format>
    <format dxfId="6769">
      <pivotArea dataOnly="0" labelOnly="1" grandRow="1" outline="0" fieldPosition="0"/>
    </format>
    <format dxfId="6768">
      <pivotArea dataOnly="0" labelOnly="1" grandRow="1" outline="0" offset="A256" fieldPosition="0"/>
    </format>
    <format dxfId="6767">
      <pivotArea grandRow="1" outline="0" collapsedLevelsAreSubtotals="1" fieldPosition="0"/>
    </format>
    <format dxfId="6766">
      <pivotArea dataOnly="0" labelOnly="1" grandRow="1" outline="0" fieldPosition="0"/>
    </format>
    <format dxfId="6765">
      <pivotArea dataOnly="0" labelOnly="1" grandRow="1" outline="0" offset="A256" fieldPosition="0"/>
    </format>
    <format dxfId="6764">
      <pivotArea grandRow="1" outline="0" collapsedLevelsAreSubtotals="1" fieldPosition="0"/>
    </format>
    <format dxfId="6763">
      <pivotArea dataOnly="0" labelOnly="1" grandRow="1" outline="0" fieldPosition="0"/>
    </format>
    <format dxfId="6762">
      <pivotArea dataOnly="0" labelOnly="1" grandRow="1" outline="0" offset="A256" fieldPosition="0"/>
    </format>
    <format dxfId="6761">
      <pivotArea grandRow="1" outline="0" collapsedLevelsAreSubtotals="1" fieldPosition="0"/>
    </format>
    <format dxfId="6760">
      <pivotArea dataOnly="0" labelOnly="1" grandRow="1" outline="0" fieldPosition="0"/>
    </format>
    <format dxfId="6759">
      <pivotArea dataOnly="0" labelOnly="1" grandRow="1" outline="0" offset="A256" fieldPosition="0"/>
    </format>
    <format dxfId="6758">
      <pivotArea grandRow="1" outline="0" collapsedLevelsAreSubtotals="1" fieldPosition="0"/>
    </format>
    <format dxfId="6757">
      <pivotArea dataOnly="0" labelOnly="1" grandRow="1" outline="0" fieldPosition="0"/>
    </format>
    <format dxfId="6756">
      <pivotArea dataOnly="0" labelOnly="1" grandRow="1" outline="0" offset="A256" fieldPosition="0"/>
    </format>
    <format dxfId="6755">
      <pivotArea grandRow="1" outline="0" collapsedLevelsAreSubtotals="1" fieldPosition="0"/>
    </format>
    <format dxfId="6754">
      <pivotArea dataOnly="0" labelOnly="1" grandRow="1" outline="0" fieldPosition="0"/>
    </format>
    <format dxfId="6753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22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22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4">
        <item x="0"/>
        <item x="1"/>
        <item x="2"/>
        <item x="90"/>
        <item x="91"/>
        <item x="3"/>
        <item x="92"/>
        <item x="93"/>
        <item x="4"/>
        <item x="5"/>
        <item x="6"/>
        <item x="94"/>
        <item x="7"/>
        <item x="8"/>
        <item x="95"/>
        <item x="96"/>
        <item x="9"/>
        <item x="10"/>
        <item x="97"/>
        <item x="11"/>
        <item x="12"/>
        <item x="13"/>
        <item x="14"/>
        <item x="15"/>
        <item x="16"/>
        <item x="17"/>
        <item x="98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100"/>
        <item x="36"/>
        <item x="37"/>
        <item x="38"/>
        <item x="39"/>
        <item x="40"/>
        <item x="101"/>
        <item x="102"/>
        <item x="103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04"/>
        <item x="53"/>
        <item x="54"/>
        <item x="55"/>
        <item x="56"/>
        <item x="57"/>
        <item x="58"/>
        <item x="59"/>
        <item x="60"/>
        <item x="61"/>
        <item x="62"/>
        <item x="105"/>
        <item x="106"/>
        <item x="63"/>
        <item x="64"/>
        <item x="65"/>
        <item x="66"/>
        <item x="67"/>
        <item x="68"/>
        <item x="69"/>
        <item x="70"/>
        <item x="107"/>
        <item x="71"/>
        <item x="72"/>
        <item x="73"/>
        <item x="74"/>
        <item x="108"/>
        <item x="75"/>
        <item x="76"/>
        <item x="77"/>
        <item x="78"/>
        <item x="79"/>
        <item x="109"/>
        <item x="80"/>
        <item x="81"/>
        <item x="82"/>
        <item x="83"/>
        <item x="84"/>
        <item x="85"/>
        <item x="86"/>
        <item x="87"/>
        <item x="88"/>
        <item x="89"/>
        <item x="110"/>
        <item x="118"/>
        <item x="119"/>
        <item x="120"/>
        <item x="111"/>
        <item x="112"/>
        <item x="113"/>
        <item x="114"/>
        <item x="115"/>
        <item x="121"/>
        <item x="116"/>
        <item x="117"/>
        <item x="122"/>
        <item x="123"/>
        <item x="124"/>
        <item x="126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9"/>
        <item x="142"/>
        <item x="150"/>
        <item x="143"/>
        <item x="151"/>
        <item x="144"/>
        <item x="145"/>
        <item x="146"/>
        <item x="147"/>
        <item x="148"/>
        <item x="155"/>
        <item x="152"/>
        <item x="153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88"/>
        <item x="173"/>
        <item x="174"/>
        <item x="175"/>
        <item x="176"/>
        <item x="177"/>
        <item x="178"/>
        <item x="189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6"/>
        <item x="247"/>
        <item x="241"/>
        <item x="242"/>
        <item x="243"/>
        <item x="244"/>
        <item x="245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</items>
    </pivotField>
    <pivotField axis="axisPage" compact="0" outline="0" multipleItemSelectionAllowed="1" showAll="0">
      <items count="59">
        <item x="0"/>
        <item h="1" x="2"/>
        <item h="1" x="6"/>
        <item h="1" x="7"/>
        <item h="1" x="9"/>
        <item h="1" x="10"/>
        <item h="1" x="12"/>
        <item h="1" x="13"/>
        <item h="1" x="22"/>
        <item h="1" x="23"/>
        <item h="1" x="32"/>
        <item h="1" x="33"/>
        <item h="1" x="35"/>
        <item h="1" x="38"/>
        <item h="1" x="44"/>
        <item h="1" x="45"/>
        <item h="1" x="49"/>
        <item h="1" x="52"/>
        <item h="1" x="53"/>
        <item h="1" x="55"/>
        <item h="1" x="57"/>
        <item h="1" x="5"/>
        <item h="1" x="14"/>
        <item h="1" x="24"/>
        <item h="1" x="25"/>
        <item h="1" x="26"/>
        <item h="1"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h="1" x="50"/>
        <item h="1" x="36"/>
        <item h="1" x="18"/>
        <item h="1" x="3"/>
        <item h="1" x="4"/>
        <item h="1" x="48"/>
        <item h="1" x="8"/>
        <item h="1" x="15"/>
        <item h="1" x="17"/>
        <item h="1" x="34"/>
        <item h="1" x="54"/>
        <item h="1" x="37"/>
        <item h="1" x="46"/>
        <item h="1" x="47"/>
        <item h="1"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4">
        <item x="273"/>
        <item x="0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40"/>
        <item x="42"/>
        <item x="43"/>
        <item x="49"/>
        <item x="53"/>
        <item x="54"/>
        <item x="55"/>
        <item x="56"/>
        <item x="64"/>
        <item x="71"/>
        <item x="72"/>
        <item x="73"/>
        <item x="74"/>
        <item x="75"/>
        <item x="76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2"/>
        <item x="90"/>
        <item x="91"/>
        <item x="92"/>
        <item x="93"/>
        <item x="94"/>
        <item x="95"/>
        <item x="105"/>
        <item x="106"/>
        <item x="63"/>
        <item x="107"/>
        <item x="111"/>
        <item x="112"/>
        <item x="114"/>
        <item x="115"/>
        <item x="116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50"/>
        <item x="143"/>
        <item x="144"/>
        <item x="145"/>
        <item x="149"/>
        <item x="151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70"/>
        <item x="188"/>
        <item x="173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204"/>
        <item x="205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264"/>
        <item x="265"/>
        <item x="267"/>
        <item x="269"/>
        <item x="271"/>
        <item x="272"/>
        <item x="270"/>
        <item x="171"/>
        <item x="109"/>
        <item x="98"/>
        <item x="77"/>
        <item x="146"/>
        <item x="147"/>
        <item x="148"/>
        <item x="197"/>
        <item x="198"/>
        <item x="199"/>
        <item x="200"/>
        <item x="206"/>
        <item x="207"/>
        <item x="208"/>
        <item x="209"/>
        <item x="210"/>
        <item x="211"/>
        <item x="212"/>
        <item x="213"/>
        <item x="117"/>
        <item x="110"/>
        <item x="120"/>
        <item x="121"/>
        <item x="124"/>
        <item x="227"/>
        <item x="228"/>
        <item x="229"/>
        <item x="230"/>
        <item x="231"/>
        <item x="232"/>
        <item x="233"/>
        <item x="248"/>
        <item x="249"/>
        <item x="266"/>
        <item x="118"/>
        <item x="97"/>
        <item x="172"/>
        <item x="35"/>
        <item x="36"/>
        <item x="37"/>
        <item x="38"/>
        <item x="41"/>
        <item x="44"/>
        <item x="45"/>
        <item x="46"/>
        <item x="47"/>
        <item x="48"/>
        <item x="50"/>
        <item x="51"/>
        <item x="52"/>
        <item x="57"/>
        <item x="58"/>
        <item x="59"/>
        <item x="60"/>
        <item x="61"/>
        <item x="62"/>
        <item x="65"/>
        <item x="66"/>
        <item x="67"/>
        <item x="69"/>
        <item x="78"/>
        <item x="39"/>
        <item x="101"/>
        <item x="103"/>
        <item x="108"/>
        <item x="113"/>
        <item x="122"/>
        <item x="140"/>
        <item x="152"/>
        <item x="153"/>
        <item x="154"/>
        <item x="155"/>
        <item x="201"/>
        <item x="202"/>
        <item x="203"/>
        <item x="238"/>
        <item x="246"/>
        <item x="247"/>
        <item x="257"/>
        <item x="166"/>
        <item x="169"/>
        <item x="174"/>
        <item x="96"/>
        <item x="119"/>
        <item x="70"/>
        <item x="68"/>
        <item x="104"/>
        <item x="100"/>
        <item x="102"/>
        <item x="189"/>
        <item x="268"/>
      </items>
    </pivotField>
    <pivotField axis="axisRow" compact="0" outline="0" showAll="0">
      <items count="90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50"/>
        <item x="51"/>
        <item x="60"/>
        <item x="61"/>
        <item x="63"/>
        <item x="64"/>
        <item x="66"/>
        <item x="67"/>
        <item x="68"/>
        <item x="69"/>
        <item x="71"/>
        <item x="72"/>
        <item x="73"/>
        <item x="79"/>
        <item x="80"/>
        <item x="82"/>
        <item x="84"/>
        <item x="86"/>
        <item x="87"/>
        <item x="88"/>
        <item x="27"/>
        <item x="28"/>
        <item x="78"/>
        <item x="36"/>
        <item x="24"/>
        <item x="62"/>
        <item x="85"/>
        <item x="17"/>
        <item x="25"/>
        <item x="65"/>
        <item x="76"/>
        <item x="77"/>
        <item x="81"/>
        <item x="43"/>
        <item x="44"/>
        <item x="45"/>
        <item x="46"/>
        <item x="52"/>
        <item x="53"/>
        <item x="54"/>
        <item x="55"/>
        <item x="56"/>
        <item x="57"/>
        <item x="58"/>
        <item x="59"/>
        <item x="20"/>
        <item x="39"/>
        <item x="47"/>
        <item x="48"/>
        <item x="49"/>
        <item x="70"/>
        <item x="74"/>
        <item x="75"/>
        <item x="83"/>
        <item t="default"/>
      </items>
    </pivotField>
  </pivotFields>
  <rowFields count="3">
    <field x="18"/>
    <field x="2"/>
    <field x="17"/>
  </rowFields>
  <rowItems count="112">
    <i>
      <x/>
      <x/>
      <x v="1"/>
    </i>
    <i r="1">
      <x v="1"/>
      <x v="61"/>
    </i>
    <i t="default">
      <x/>
    </i>
    <i>
      <x v="1"/>
      <x v="2"/>
      <x v="62"/>
    </i>
    <i r="1">
      <x v="3"/>
      <x v="63"/>
    </i>
    <i t="default">
      <x v="1"/>
    </i>
    <i>
      <x v="2"/>
      <x v="4"/>
      <x v="64"/>
    </i>
    <i t="default">
      <x v="2"/>
    </i>
    <i>
      <x v="3"/>
      <x v="5"/>
      <x v="2"/>
    </i>
    <i r="1">
      <x v="6"/>
      <x v="65"/>
    </i>
    <i r="1">
      <x v="7"/>
      <x v="66"/>
    </i>
    <i t="default">
      <x v="3"/>
    </i>
    <i>
      <x v="4"/>
      <x v="8"/>
      <x v="3"/>
    </i>
    <i t="default">
      <x v="4"/>
    </i>
    <i>
      <x v="5"/>
      <x v="9"/>
      <x v="4"/>
    </i>
    <i t="default">
      <x v="5"/>
    </i>
    <i>
      <x v="6"/>
      <x v="10"/>
      <x v="5"/>
    </i>
    <i t="default">
      <x v="6"/>
    </i>
    <i>
      <x v="7"/>
      <x v="11"/>
      <x v="67"/>
    </i>
    <i t="default">
      <x v="7"/>
    </i>
    <i>
      <x v="8"/>
      <x v="12"/>
      <x v="6"/>
    </i>
    <i t="default">
      <x v="8"/>
    </i>
    <i>
      <x v="9"/>
      <x v="13"/>
      <x v="7"/>
    </i>
    <i r="1">
      <x v="14"/>
      <x v="68"/>
    </i>
    <i r="1">
      <x v="15"/>
      <x v="265"/>
    </i>
    <i r="1">
      <x v="17"/>
      <x v="9"/>
    </i>
    <i t="default">
      <x v="9"/>
    </i>
    <i>
      <x v="10"/>
      <x v="18"/>
      <x v="218"/>
    </i>
    <i r="1">
      <x v="19"/>
      <x v="10"/>
    </i>
    <i r="1">
      <x v="20"/>
      <x v="11"/>
    </i>
    <i r="1">
      <x v="21"/>
      <x v="12"/>
    </i>
    <i r="1">
      <x v="22"/>
      <x v="13"/>
    </i>
    <i t="default">
      <x v="10"/>
    </i>
    <i>
      <x v="11"/>
      <x v="23"/>
      <x v="14"/>
    </i>
    <i r="1">
      <x v="24"/>
      <x v="15"/>
    </i>
    <i r="1">
      <x v="25"/>
      <x v="16"/>
    </i>
    <i r="1">
      <x v="26"/>
      <x v="185"/>
    </i>
    <i r="1">
      <x v="27"/>
      <x v="17"/>
    </i>
    <i r="1">
      <x v="29"/>
      <x v="19"/>
    </i>
    <i r="1">
      <x v="30"/>
      <x v="20"/>
    </i>
    <i r="1">
      <x v="31"/>
      <x v="21"/>
    </i>
    <i t="default">
      <x v="11"/>
    </i>
    <i>
      <x v="12"/>
      <x v="32"/>
      <x v="22"/>
    </i>
    <i t="default">
      <x v="12"/>
    </i>
    <i>
      <x v="13"/>
      <x v="33"/>
      <x v="23"/>
    </i>
    <i t="default">
      <x v="13"/>
    </i>
    <i>
      <x v="14"/>
      <x v="34"/>
      <x v="24"/>
    </i>
    <i r="1">
      <x v="35"/>
      <x v="25"/>
    </i>
    <i r="1">
      <x v="36"/>
      <x v="26"/>
    </i>
    <i r="1">
      <x v="37"/>
      <x v="27"/>
    </i>
    <i r="1">
      <x v="38"/>
      <x v="28"/>
    </i>
    <i r="1">
      <x v="39"/>
      <x v="29"/>
    </i>
    <i r="1">
      <x v="40"/>
      <x v="30"/>
    </i>
    <i r="1">
      <x v="41"/>
      <x v="31"/>
    </i>
    <i r="1">
      <x v="42"/>
      <x v="32"/>
    </i>
    <i r="1">
      <x v="43"/>
      <x v="33"/>
    </i>
    <i r="1">
      <x v="44"/>
      <x v="34"/>
    </i>
    <i r="1">
      <x v="45"/>
      <x v="220"/>
    </i>
    <i r="1">
      <x v="46"/>
      <x v="270"/>
    </i>
    <i r="1">
      <x v="47"/>
      <x v="221"/>
    </i>
    <i r="1">
      <x v="48"/>
      <x v="222"/>
    </i>
    <i r="1">
      <x v="50"/>
      <x v="244"/>
    </i>
    <i r="1">
      <x v="51"/>
      <x v="35"/>
    </i>
    <i r="1">
      <x v="52"/>
      <x v="245"/>
    </i>
    <i r="1">
      <x v="53"/>
      <x v="271"/>
    </i>
    <i r="1">
      <x v="54"/>
      <x v="246"/>
    </i>
    <i r="1">
      <x v="55"/>
      <x v="224"/>
    </i>
    <i r="1">
      <x v="56"/>
      <x v="36"/>
    </i>
    <i r="1">
      <x v="57"/>
      <x v="37"/>
    </i>
    <i r="1">
      <x v="58"/>
      <x v="225"/>
    </i>
    <i r="1">
      <x v="59"/>
      <x v="226"/>
    </i>
    <i r="1">
      <x v="60"/>
      <x v="227"/>
    </i>
    <i r="1">
      <x v="62"/>
      <x v="229"/>
    </i>
    <i r="1">
      <x v="63"/>
      <x v="38"/>
    </i>
    <i r="1">
      <x v="65"/>
      <x v="231"/>
    </i>
    <i r="1">
      <x v="66"/>
      <x v="232"/>
    </i>
    <i r="1">
      <x v="67"/>
      <x v="269"/>
    </i>
    <i r="1">
      <x v="68"/>
      <x v="39"/>
    </i>
    <i r="1">
      <x v="69"/>
      <x v="40"/>
    </i>
    <i r="1">
      <x v="70"/>
      <x v="41"/>
    </i>
    <i r="1">
      <x v="71"/>
      <x v="42"/>
    </i>
    <i r="1">
      <x v="77"/>
      <x v="238"/>
    </i>
    <i r="1">
      <x v="78"/>
      <x v="69"/>
    </i>
    <i r="1">
      <x v="79"/>
      <x v="70"/>
    </i>
    <i r="1">
      <x v="80"/>
      <x v="71"/>
    </i>
    <i r="1">
      <x v="81"/>
      <x v="43"/>
    </i>
    <i r="1">
      <x v="82"/>
      <x v="239"/>
    </i>
    <i r="1">
      <x v="83"/>
      <x v="240"/>
    </i>
    <i r="1">
      <x v="86"/>
      <x v="242"/>
    </i>
    <i r="1">
      <x v="88"/>
      <x v="72"/>
    </i>
    <i r="1">
      <x v="89"/>
      <x v="44"/>
    </i>
    <i r="1">
      <x v="90"/>
      <x v="45"/>
    </i>
    <i r="1">
      <x v="91"/>
      <x v="46"/>
    </i>
    <i t="default">
      <x v="14"/>
    </i>
    <i>
      <x v="15"/>
      <x v="92"/>
      <x v="47"/>
    </i>
    <i r="1">
      <x v="93"/>
      <x v="247"/>
    </i>
    <i r="1">
      <x v="95"/>
      <x v="49"/>
    </i>
    <i r="1">
      <x v="98"/>
      <x v="50"/>
    </i>
    <i r="1">
      <x v="99"/>
      <x v="184"/>
    </i>
    <i r="1">
      <x v="100"/>
      <x v="51"/>
    </i>
    <i r="1">
      <x v="101"/>
      <x v="52"/>
    </i>
    <i t="default">
      <x v="15"/>
    </i>
    <i>
      <x v="16"/>
      <x v="102"/>
      <x v="53"/>
    </i>
    <i r="1">
      <x v="103"/>
      <x v="54"/>
    </i>
    <i r="1">
      <x v="104"/>
      <x v="55"/>
    </i>
    <i r="1">
      <x v="105"/>
      <x v="56"/>
    </i>
    <i r="1">
      <x v="106"/>
      <x v="57"/>
    </i>
    <i r="1">
      <x v="107"/>
      <x v="58"/>
    </i>
    <i r="1">
      <x v="108"/>
      <x v="59"/>
    </i>
    <i r="1">
      <x v="109"/>
      <x v="60"/>
    </i>
    <i t="default">
      <x v="1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13">
    <format dxfId="12590">
      <pivotArea field="2" type="button" dataOnly="0" labelOnly="1" outline="0" axis="axisRow" fieldPosition="1"/>
    </format>
    <format dxfId="12589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2588">
      <pivotArea field="2" type="button" dataOnly="0" labelOnly="1" outline="0" axis="axisRow" fieldPosition="1"/>
    </format>
    <format dxfId="12587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258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2585">
      <pivotArea type="topRight" dataOnly="0" labelOnly="1" outline="0" fieldPosition="0"/>
    </format>
    <format dxfId="1258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583">
      <pivotArea dataOnly="0" labelOnly="1" fieldPosition="0">
        <references count="1">
          <reference field="2" count="2">
            <x v="98"/>
            <x v="100"/>
          </reference>
        </references>
      </pivotArea>
    </format>
    <format dxfId="12582">
      <pivotArea dataOnly="0" labelOnly="1" fieldPosition="0">
        <references count="1">
          <reference field="2" count="1">
            <x v="100"/>
          </reference>
        </references>
      </pivotArea>
    </format>
    <format dxfId="12581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12580">
      <pivotArea dataOnly="0" labelOnly="1" fieldPosition="0">
        <references count="1">
          <reference field="2" count="1">
            <x v="39"/>
          </reference>
        </references>
      </pivotArea>
    </format>
    <format dxfId="12579">
      <pivotArea dataOnly="0" labelOnly="1" fieldPosition="0">
        <references count="1">
          <reference field="2" count="1">
            <x v="39"/>
          </reference>
        </references>
      </pivotArea>
    </format>
    <format dxfId="12578">
      <pivotArea dataOnly="0" labelOnly="1" fieldPosition="0">
        <references count="1">
          <reference field="2" count="1">
            <x v="38"/>
          </reference>
        </references>
      </pivotArea>
    </format>
    <format dxfId="12577">
      <pivotArea dataOnly="0" labelOnly="1" fieldPosition="0">
        <references count="1">
          <reference field="2" count="1">
            <x v="38"/>
          </reference>
        </references>
      </pivotArea>
    </format>
    <format dxfId="12576">
      <pivotArea grandRow="1" outline="0" collapsedLevelsAreSubtotals="1" fieldPosition="0"/>
    </format>
    <format dxfId="12575">
      <pivotArea outline="0" collapsedLevelsAreSubtotals="1" fieldPosition="0"/>
    </format>
    <format dxfId="12574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1"/>
            <x v="56"/>
            <x v="57"/>
            <x v="71"/>
            <x v="78"/>
            <x v="79"/>
            <x v="80"/>
            <x v="81"/>
            <x v="88"/>
            <x v="92"/>
            <x v="94"/>
            <x v="95"/>
            <x v="98"/>
            <x v="100"/>
            <x v="102"/>
          </reference>
        </references>
      </pivotArea>
    </format>
    <format dxfId="12573">
      <pivotArea dataOnly="0" labelOnly="1" fieldPosition="0">
        <references count="1">
          <reference field="2" count="4">
            <x v="103"/>
            <x v="104"/>
            <x v="105"/>
            <x v="107"/>
          </reference>
        </references>
      </pivotArea>
    </format>
    <format dxfId="12572">
      <pivotArea dataOnly="0" labelOnly="1" grandRow="1" outline="0" fieldPosition="0"/>
    </format>
    <format dxfId="12571">
      <pivotArea grandRow="1" outline="0" collapsedLevelsAreSubtotals="1" fieldPosition="0"/>
    </format>
    <format dxfId="12570">
      <pivotArea dataOnly="0" labelOnly="1" grandRow="1" outline="0" fieldPosition="0"/>
    </format>
    <format dxfId="12569">
      <pivotArea dataOnly="0" outline="0" fieldPosition="0">
        <references count="1">
          <reference field="18" count="0" defaultSubtotal="1"/>
        </references>
      </pivotArea>
    </format>
    <format dxfId="12568">
      <pivotArea dataOnly="0" outline="0" fieldPosition="0">
        <references count="1">
          <reference field="18" count="0" defaultSubtotal="1"/>
        </references>
      </pivotArea>
    </format>
    <format dxfId="12567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2566">
      <pivotArea dataOnly="0" outline="0" fieldPosition="0">
        <references count="1">
          <reference field="18" count="0" defaultSubtotal="1"/>
        </references>
      </pivotArea>
    </format>
    <format dxfId="12565">
      <pivotArea dataOnly="0" labelOnly="1" outline="0" fieldPosition="0">
        <references count="1">
          <reference field="18" count="0"/>
        </references>
      </pivotArea>
    </format>
    <format dxfId="12564">
      <pivotArea field="3" type="button" dataOnly="0" labelOnly="1" outline="0" axis="axisPage" fieldPosition="0"/>
    </format>
    <format dxfId="12563">
      <pivotArea field="0" type="button" dataOnly="0" labelOnly="1" outline="0" axis="axisPage" fieldPosition="1"/>
    </format>
    <format dxfId="12562">
      <pivotArea type="origin" dataOnly="0" labelOnly="1" outline="0" fieldPosition="0"/>
    </format>
    <format dxfId="12561">
      <pivotArea field="18" type="button" dataOnly="0" labelOnly="1" outline="0" axis="axisRow" fieldPosition="0"/>
    </format>
    <format dxfId="12560">
      <pivotArea dataOnly="0" labelOnly="1" outline="0" fieldPosition="0">
        <references count="1">
          <reference field="18" count="1">
            <x v="0"/>
          </reference>
        </references>
      </pivotArea>
    </format>
    <format dxfId="12559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2558">
      <pivotArea dataOnly="0" labelOnly="1" outline="0" fieldPosition="0">
        <references count="1">
          <reference field="18" count="1">
            <x v="2"/>
          </reference>
        </references>
      </pivotArea>
    </format>
    <format dxfId="12557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2556">
      <pivotArea dataOnly="0" labelOnly="1" outline="0" fieldPosition="0">
        <references count="1">
          <reference field="18" count="1">
            <x v="3"/>
          </reference>
        </references>
      </pivotArea>
    </format>
    <format dxfId="12555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2554">
      <pivotArea dataOnly="0" labelOnly="1" outline="0" fieldPosition="0">
        <references count="1">
          <reference field="18" count="1">
            <x v="4"/>
          </reference>
        </references>
      </pivotArea>
    </format>
    <format dxfId="12553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2552">
      <pivotArea dataOnly="0" labelOnly="1" outline="0" fieldPosition="0">
        <references count="1">
          <reference field="18" count="1">
            <x v="5"/>
          </reference>
        </references>
      </pivotArea>
    </format>
    <format dxfId="12551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2550">
      <pivotArea dataOnly="0" labelOnly="1" outline="0" fieldPosition="0">
        <references count="1">
          <reference field="18" count="1">
            <x v="6"/>
          </reference>
        </references>
      </pivotArea>
    </format>
    <format dxfId="12549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2548">
      <pivotArea dataOnly="0" labelOnly="1" outline="0" fieldPosition="0">
        <references count="1">
          <reference field="18" count="1">
            <x v="7"/>
          </reference>
        </references>
      </pivotArea>
    </format>
    <format dxfId="12547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2546">
      <pivotArea dataOnly="0" labelOnly="1" outline="0" fieldPosition="0">
        <references count="1">
          <reference field="18" count="1">
            <x v="8"/>
          </reference>
        </references>
      </pivotArea>
    </format>
    <format dxfId="12545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2544">
      <pivotArea dataOnly="0" labelOnly="1" outline="0" fieldPosition="0">
        <references count="1">
          <reference field="18" count="1">
            <x v="9"/>
          </reference>
        </references>
      </pivotArea>
    </format>
    <format dxfId="12543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2542">
      <pivotArea dataOnly="0" labelOnly="1" outline="0" fieldPosition="0">
        <references count="1">
          <reference field="18" count="1">
            <x v="10"/>
          </reference>
        </references>
      </pivotArea>
    </format>
    <format dxfId="12541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2540">
      <pivotArea dataOnly="0" labelOnly="1" outline="0" fieldPosition="0">
        <references count="1">
          <reference field="18" count="1">
            <x v="11"/>
          </reference>
        </references>
      </pivotArea>
    </format>
    <format dxfId="12539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2538">
      <pivotArea dataOnly="0" labelOnly="1" outline="0" fieldPosition="0">
        <references count="1">
          <reference field="18" count="1">
            <x v="12"/>
          </reference>
        </references>
      </pivotArea>
    </format>
    <format dxfId="12537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2536">
      <pivotArea dataOnly="0" labelOnly="1" outline="0" fieldPosition="0">
        <references count="1">
          <reference field="18" count="1">
            <x v="13"/>
          </reference>
        </references>
      </pivotArea>
    </format>
    <format dxfId="12535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2534">
      <pivotArea dataOnly="0" labelOnly="1" outline="0" fieldPosition="0">
        <references count="1">
          <reference field="18" count="1">
            <x v="14"/>
          </reference>
        </references>
      </pivotArea>
    </format>
    <format dxfId="12533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2532">
      <pivotArea dataOnly="0" labelOnly="1" outline="0" fieldPosition="0">
        <references count="1">
          <reference field="18" count="1">
            <x v="15"/>
          </reference>
        </references>
      </pivotArea>
    </format>
    <format dxfId="12531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2530">
      <pivotArea dataOnly="0" labelOnly="1" outline="0" fieldPosition="0">
        <references count="1">
          <reference field="18" count="1">
            <x v="16"/>
          </reference>
        </references>
      </pivotArea>
    </format>
    <format dxfId="12529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2528">
      <pivotArea dataOnly="0" labelOnly="1" grandRow="1" outline="0" fieldPosition="0"/>
    </format>
    <format dxfId="12527">
      <pivotArea field="3" type="button" dataOnly="0" labelOnly="1" outline="0" axis="axisPage" fieldPosition="0"/>
    </format>
    <format dxfId="12526">
      <pivotArea field="0" type="button" dataOnly="0" labelOnly="1" outline="0" axis="axisPage" fieldPosition="1"/>
    </format>
    <format dxfId="12525">
      <pivotArea type="origin" dataOnly="0" labelOnly="1" outline="0" fieldPosition="0"/>
    </format>
    <format dxfId="12524">
      <pivotArea field="18" type="button" dataOnly="0" labelOnly="1" outline="0" axis="axisRow" fieldPosition="0"/>
    </format>
    <format dxfId="12523">
      <pivotArea dataOnly="0" labelOnly="1" outline="0" fieldPosition="0">
        <references count="1">
          <reference field="18" count="1">
            <x v="0"/>
          </reference>
        </references>
      </pivotArea>
    </format>
    <format dxfId="12522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2521">
      <pivotArea dataOnly="0" labelOnly="1" outline="0" fieldPosition="0">
        <references count="1">
          <reference field="18" count="1">
            <x v="2"/>
          </reference>
        </references>
      </pivotArea>
    </format>
    <format dxfId="12520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2519">
      <pivotArea dataOnly="0" labelOnly="1" outline="0" fieldPosition="0">
        <references count="1">
          <reference field="18" count="1">
            <x v="3"/>
          </reference>
        </references>
      </pivotArea>
    </format>
    <format dxfId="12518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2517">
      <pivotArea dataOnly="0" labelOnly="1" outline="0" fieldPosition="0">
        <references count="1">
          <reference field="18" count="1">
            <x v="4"/>
          </reference>
        </references>
      </pivotArea>
    </format>
    <format dxfId="12516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2515">
      <pivotArea dataOnly="0" labelOnly="1" outline="0" fieldPosition="0">
        <references count="1">
          <reference field="18" count="1">
            <x v="5"/>
          </reference>
        </references>
      </pivotArea>
    </format>
    <format dxfId="12514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2513">
      <pivotArea dataOnly="0" labelOnly="1" outline="0" fieldPosition="0">
        <references count="1">
          <reference field="18" count="1">
            <x v="6"/>
          </reference>
        </references>
      </pivotArea>
    </format>
    <format dxfId="12512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2511">
      <pivotArea dataOnly="0" labelOnly="1" outline="0" fieldPosition="0">
        <references count="1">
          <reference field="18" count="1">
            <x v="7"/>
          </reference>
        </references>
      </pivotArea>
    </format>
    <format dxfId="12510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2509">
      <pivotArea dataOnly="0" labelOnly="1" outline="0" fieldPosition="0">
        <references count="1">
          <reference field="18" count="1">
            <x v="8"/>
          </reference>
        </references>
      </pivotArea>
    </format>
    <format dxfId="12508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2507">
      <pivotArea dataOnly="0" labelOnly="1" outline="0" fieldPosition="0">
        <references count="1">
          <reference field="18" count="1">
            <x v="9"/>
          </reference>
        </references>
      </pivotArea>
    </format>
    <format dxfId="12506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2505">
      <pivotArea dataOnly="0" labelOnly="1" outline="0" fieldPosition="0">
        <references count="1">
          <reference field="18" count="1">
            <x v="10"/>
          </reference>
        </references>
      </pivotArea>
    </format>
    <format dxfId="12504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2503">
      <pivotArea dataOnly="0" labelOnly="1" outline="0" fieldPosition="0">
        <references count="1">
          <reference field="18" count="1">
            <x v="11"/>
          </reference>
        </references>
      </pivotArea>
    </format>
    <format dxfId="12502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2501">
      <pivotArea dataOnly="0" labelOnly="1" outline="0" fieldPosition="0">
        <references count="1">
          <reference field="18" count="1">
            <x v="12"/>
          </reference>
        </references>
      </pivotArea>
    </format>
    <format dxfId="12500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2499">
      <pivotArea dataOnly="0" labelOnly="1" outline="0" fieldPosition="0">
        <references count="1">
          <reference field="18" count="1">
            <x v="13"/>
          </reference>
        </references>
      </pivotArea>
    </format>
    <format dxfId="12498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2497">
      <pivotArea dataOnly="0" labelOnly="1" outline="0" fieldPosition="0">
        <references count="1">
          <reference field="18" count="1">
            <x v="14"/>
          </reference>
        </references>
      </pivotArea>
    </format>
    <format dxfId="12496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2495">
      <pivotArea dataOnly="0" labelOnly="1" outline="0" fieldPosition="0">
        <references count="1">
          <reference field="18" count="1">
            <x v="15"/>
          </reference>
        </references>
      </pivotArea>
    </format>
    <format dxfId="12494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2493">
      <pivotArea dataOnly="0" labelOnly="1" outline="0" fieldPosition="0">
        <references count="1">
          <reference field="18" count="1">
            <x v="16"/>
          </reference>
        </references>
      </pivotArea>
    </format>
    <format dxfId="12492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2491">
      <pivotArea dataOnly="0" labelOnly="1" grandRow="1" outline="0" fieldPosition="0"/>
    </format>
    <format dxfId="12490">
      <pivotArea outline="0" collapsedLevelsAreSubtotals="1" fieldPosition="0"/>
    </format>
    <format dxfId="12489">
      <pivotArea dataOnly="0" labelOnly="1" outline="0" fieldPosition="0">
        <references count="1">
          <reference field="3" count="0"/>
        </references>
      </pivotArea>
    </format>
    <format dxfId="12488">
      <pivotArea dataOnly="0" labelOnly="1" outline="0" fieldPosition="0">
        <references count="1">
          <reference field="0" count="0"/>
        </references>
      </pivotArea>
    </format>
    <format dxfId="12487">
      <pivotArea field="2" type="button" dataOnly="0" labelOnly="1" outline="0" axis="axisRow" fieldPosition="1"/>
    </format>
    <format dxfId="12486">
      <pivotArea field="17" type="button" dataOnly="0" labelOnly="1" outline="0" axis="axisRow" fieldPosition="2"/>
    </format>
    <format dxfId="12485">
      <pivotArea field="-2" type="button" dataOnly="0" labelOnly="1" outline="0" axis="axisCol" fieldPosition="0"/>
    </format>
    <format dxfId="12484">
      <pivotArea type="topRight" dataOnly="0" labelOnly="1" outline="0" fieldPosition="0"/>
    </format>
    <format dxfId="12483">
      <pivotArea field="3" type="button" dataOnly="0" labelOnly="1" outline="0" axis="axisPage" fieldPosition="0"/>
    </format>
    <format dxfId="12482">
      <pivotArea field="0" type="button" dataOnly="0" labelOnly="1" outline="0" axis="axisPage" fieldPosition="1"/>
    </format>
    <format dxfId="12481">
      <pivotArea type="origin" dataOnly="0" labelOnly="1" outline="0" fieldPosition="0"/>
    </format>
    <format dxfId="12480">
      <pivotArea field="18" type="button" dataOnly="0" labelOnly="1" outline="0" axis="axisRow" fieldPosition="0"/>
    </format>
    <format dxfId="12479">
      <pivotArea dataOnly="0" labelOnly="1" outline="0" fieldPosition="0">
        <references count="1">
          <reference field="18" count="1">
            <x v="0"/>
          </reference>
        </references>
      </pivotArea>
    </format>
    <format dxfId="12478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2477">
      <pivotArea dataOnly="0" labelOnly="1" outline="0" fieldPosition="0">
        <references count="1">
          <reference field="18" count="1">
            <x v="2"/>
          </reference>
        </references>
      </pivotArea>
    </format>
    <format dxfId="12476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2475">
      <pivotArea dataOnly="0" labelOnly="1" outline="0" fieldPosition="0">
        <references count="1">
          <reference field="18" count="1">
            <x v="3"/>
          </reference>
        </references>
      </pivotArea>
    </format>
    <format dxfId="12474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2473">
      <pivotArea dataOnly="0" labelOnly="1" outline="0" fieldPosition="0">
        <references count="1">
          <reference field="18" count="1">
            <x v="4"/>
          </reference>
        </references>
      </pivotArea>
    </format>
    <format dxfId="12472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2471">
      <pivotArea dataOnly="0" labelOnly="1" outline="0" fieldPosition="0">
        <references count="1">
          <reference field="18" count="1">
            <x v="5"/>
          </reference>
        </references>
      </pivotArea>
    </format>
    <format dxfId="12470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2469">
      <pivotArea dataOnly="0" labelOnly="1" outline="0" fieldPosition="0">
        <references count="1">
          <reference field="18" count="1">
            <x v="6"/>
          </reference>
        </references>
      </pivotArea>
    </format>
    <format dxfId="12468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2467">
      <pivotArea dataOnly="0" labelOnly="1" outline="0" fieldPosition="0">
        <references count="1">
          <reference field="18" count="1">
            <x v="7"/>
          </reference>
        </references>
      </pivotArea>
    </format>
    <format dxfId="12466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2465">
      <pivotArea dataOnly="0" labelOnly="1" outline="0" fieldPosition="0">
        <references count="1">
          <reference field="18" count="1">
            <x v="8"/>
          </reference>
        </references>
      </pivotArea>
    </format>
    <format dxfId="12464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2463">
      <pivotArea dataOnly="0" labelOnly="1" outline="0" fieldPosition="0">
        <references count="1">
          <reference field="18" count="1">
            <x v="9"/>
          </reference>
        </references>
      </pivotArea>
    </format>
    <format dxfId="12462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2461">
      <pivotArea dataOnly="0" labelOnly="1" outline="0" fieldPosition="0">
        <references count="1">
          <reference field="18" count="1">
            <x v="10"/>
          </reference>
        </references>
      </pivotArea>
    </format>
    <format dxfId="12460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2459">
      <pivotArea dataOnly="0" labelOnly="1" outline="0" fieldPosition="0">
        <references count="1">
          <reference field="18" count="1">
            <x v="11"/>
          </reference>
        </references>
      </pivotArea>
    </format>
    <format dxfId="12458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2457">
      <pivotArea dataOnly="0" labelOnly="1" outline="0" fieldPosition="0">
        <references count="1">
          <reference field="18" count="1">
            <x v="12"/>
          </reference>
        </references>
      </pivotArea>
    </format>
    <format dxfId="12456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2455">
      <pivotArea dataOnly="0" labelOnly="1" outline="0" fieldPosition="0">
        <references count="1">
          <reference field="18" count="1">
            <x v="13"/>
          </reference>
        </references>
      </pivotArea>
    </format>
    <format dxfId="12454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2453">
      <pivotArea dataOnly="0" labelOnly="1" outline="0" fieldPosition="0">
        <references count="1">
          <reference field="18" count="1">
            <x v="14"/>
          </reference>
        </references>
      </pivotArea>
    </format>
    <format dxfId="12452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2451">
      <pivotArea dataOnly="0" labelOnly="1" outline="0" fieldPosition="0">
        <references count="1">
          <reference field="18" count="1">
            <x v="15"/>
          </reference>
        </references>
      </pivotArea>
    </format>
    <format dxfId="12450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2449">
      <pivotArea dataOnly="0" labelOnly="1" outline="0" fieldPosition="0">
        <references count="1">
          <reference field="18" count="1">
            <x v="16"/>
          </reference>
        </references>
      </pivotArea>
    </format>
    <format dxfId="12448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2447">
      <pivotArea dataOnly="0" labelOnly="1" grandRow="1" outline="0" fieldPosition="0"/>
    </format>
    <format dxfId="12446">
      <pivotArea grandRow="1" outline="0" collapsedLevelsAreSubtotals="1" fieldPosition="0"/>
    </format>
    <format dxfId="12445">
      <pivotArea grandRow="1" outline="0" collapsedLevelsAreSubtotals="1" fieldPosition="0"/>
    </format>
    <format dxfId="12444">
      <pivotArea type="all" dataOnly="0" outline="0" fieldPosition="0"/>
    </format>
    <format dxfId="12443">
      <pivotArea grandRow="1" outline="0" collapsedLevelsAreSubtotals="1" fieldPosition="0"/>
    </format>
    <format dxfId="12442">
      <pivotArea dataOnly="0" labelOnly="1" grandRow="1" outline="0" fieldPosition="0"/>
    </format>
    <format dxfId="12441">
      <pivotArea dataOnly="0" labelOnly="1" grandRow="1" outline="0" fieldPosition="0"/>
    </format>
    <format dxfId="12440">
      <pivotArea type="all" dataOnly="0" outline="0" fieldPosition="0"/>
    </format>
    <format dxfId="12439">
      <pivotArea dataOnly="0" labelOnly="1" grandRow="1" outline="0" fieldPosition="0"/>
    </format>
    <format dxfId="12438">
      <pivotArea dataOnly="0" labelOnly="1" grandRow="1" outline="0" fieldPosition="0"/>
    </format>
    <format dxfId="12437">
      <pivotArea dataOnly="0" labelOnly="1" grandRow="1" outline="0" fieldPosition="0"/>
    </format>
    <format dxfId="12436">
      <pivotArea dataOnly="0" labelOnly="1" grandRow="1" outline="0" fieldPosition="0"/>
    </format>
    <format dxfId="12435">
      <pivotArea dataOnly="0" labelOnly="1" grandRow="1" outline="0" fieldPosition="0"/>
    </format>
    <format dxfId="12434">
      <pivotArea dataOnly="0" labelOnly="1" grandRow="1" outline="0" fieldPosition="0"/>
    </format>
    <format dxfId="12433">
      <pivotArea grandRow="1" outline="0" collapsedLevelsAreSubtotals="1" fieldPosition="0"/>
    </format>
    <format dxfId="12432">
      <pivotArea grandRow="1" outline="0" collapsedLevelsAreSubtotals="1" fieldPosition="0"/>
    </format>
    <format dxfId="12431">
      <pivotArea grandRow="1" outline="0" collapsedLevelsAreSubtotals="1" fieldPosition="0"/>
    </format>
    <format dxfId="12430">
      <pivotArea dataOnly="0" labelOnly="1" grandRow="1" outline="0" fieldPosition="0"/>
    </format>
    <format dxfId="12429">
      <pivotArea dataOnly="0" labelOnly="1" grandRow="1" outline="0" fieldPosition="0"/>
    </format>
    <format dxfId="12428">
      <pivotArea dataOnly="0" labelOnly="1" grandRow="1" outline="0" fieldPosition="0"/>
    </format>
    <format dxfId="12427">
      <pivotArea dataOnly="0" labelOnly="1" grandRow="1" outline="0" offset="A256" fieldPosition="0"/>
    </format>
    <format dxfId="12426">
      <pivotArea grandRow="1" outline="0" collapsedLevelsAreSubtotals="1" fieldPosition="0"/>
    </format>
    <format dxfId="12425">
      <pivotArea dataOnly="0" labelOnly="1" grandRow="1" outline="0" fieldPosition="0"/>
    </format>
    <format dxfId="12424">
      <pivotArea dataOnly="0" labelOnly="1" grandRow="1" outline="0" offset="A256" fieldPosition="0"/>
    </format>
    <format dxfId="12423">
      <pivotArea grandRow="1" outline="0" collapsedLevelsAreSubtotals="1" fieldPosition="0"/>
    </format>
    <format dxfId="12422">
      <pivotArea dataOnly="0" labelOnly="1" grandRow="1" outline="0" fieldPosition="0"/>
    </format>
    <format dxfId="12421">
      <pivotArea dataOnly="0" labelOnly="1" grandRow="1" outline="0" offset="A256" fieldPosition="0"/>
    </format>
    <format dxfId="12420">
      <pivotArea grandRow="1" outline="0" collapsedLevelsAreSubtotals="1" fieldPosition="0"/>
    </format>
    <format dxfId="12419">
      <pivotArea dataOnly="0" labelOnly="1" grandRow="1" outline="0" fieldPosition="0"/>
    </format>
    <format dxfId="12418">
      <pivotArea dataOnly="0" labelOnly="1" grandRow="1" outline="0" offset="A256" fieldPosition="0"/>
    </format>
    <format dxfId="12417">
      <pivotArea grandRow="1" outline="0" collapsedLevelsAreSubtotals="1" fieldPosition="0"/>
    </format>
    <format dxfId="12416">
      <pivotArea dataOnly="0" labelOnly="1" grandRow="1" outline="0" fieldPosition="0"/>
    </format>
    <format dxfId="12415">
      <pivotArea dataOnly="0" labelOnly="1" grandRow="1" outline="0" offset="A256" fieldPosition="0"/>
    </format>
    <format dxfId="12414">
      <pivotArea grandRow="1" outline="0" collapsedLevelsAreSubtotals="1" fieldPosition="0"/>
    </format>
    <format dxfId="12413">
      <pivotArea dataOnly="0" labelOnly="1" grandRow="1" outline="0" fieldPosition="0"/>
    </format>
    <format dxfId="12412">
      <pivotArea dataOnly="0" labelOnly="1" grandRow="1" outline="0" offset="A256" fieldPosition="0"/>
    </format>
    <format dxfId="12411">
      <pivotArea grandRow="1" outline="0" collapsedLevelsAreSubtotals="1" fieldPosition="0"/>
    </format>
    <format dxfId="12410">
      <pivotArea dataOnly="0" labelOnly="1" grandRow="1" outline="0" fieldPosition="0"/>
    </format>
    <format dxfId="12409">
      <pivotArea dataOnly="0" labelOnly="1" grandRow="1" outline="0" offset="A256" fieldPosition="0"/>
    </format>
    <format dxfId="12408">
      <pivotArea grandRow="1" outline="0" collapsedLevelsAreSubtotals="1" fieldPosition="0"/>
    </format>
    <format dxfId="12407">
      <pivotArea dataOnly="0" labelOnly="1" grandRow="1" outline="0" fieldPosition="0"/>
    </format>
    <format dxfId="12406">
      <pivotArea dataOnly="0" labelOnly="1" grandRow="1" outline="0" offset="A256" fieldPosition="0"/>
    </format>
    <format dxfId="12405">
      <pivotArea grandRow="1" outline="0" collapsedLevelsAreSubtotals="1" fieldPosition="0"/>
    </format>
    <format dxfId="12404">
      <pivotArea dataOnly="0" labelOnly="1" grandRow="1" outline="0" fieldPosition="0"/>
    </format>
    <format dxfId="12403">
      <pivotArea dataOnly="0" labelOnly="1" grandRow="1" outline="0" offset="A256" fieldPosition="0"/>
    </format>
    <format dxfId="12402">
      <pivotArea grandRow="1" outline="0" collapsedLevelsAreSubtotals="1" fieldPosition="0"/>
    </format>
    <format dxfId="12401">
      <pivotArea dataOnly="0" labelOnly="1" grandRow="1" outline="0" fieldPosition="0"/>
    </format>
    <format dxfId="12400">
      <pivotArea dataOnly="0" labelOnly="1" grandRow="1" outline="0" offset="A256" fieldPosition="0"/>
    </format>
    <format dxfId="12399">
      <pivotArea grandRow="1" outline="0" collapsedLevelsAreSubtotals="1" fieldPosition="0"/>
    </format>
    <format dxfId="12398">
      <pivotArea dataOnly="0" labelOnly="1" grandRow="1" outline="0" fieldPosition="0"/>
    </format>
    <format dxfId="12397">
      <pivotArea dataOnly="0" labelOnly="1" grandRow="1" outline="0" offset="A256" fieldPosition="0"/>
    </format>
    <format dxfId="12396">
      <pivotArea grandRow="1" outline="0" collapsedLevelsAreSubtotals="1" fieldPosition="0"/>
    </format>
    <format dxfId="12395">
      <pivotArea dataOnly="0" labelOnly="1" grandRow="1" outline="0" fieldPosition="0"/>
    </format>
    <format dxfId="12394">
      <pivotArea dataOnly="0" labelOnly="1" grandRow="1" outline="0" offset="A256" fieldPosition="0"/>
    </format>
    <format dxfId="12393">
      <pivotArea grandRow="1" outline="0" collapsedLevelsAreSubtotals="1" fieldPosition="0"/>
    </format>
    <format dxfId="12392">
      <pivotArea dataOnly="0" labelOnly="1" grandRow="1" outline="0" fieldPosition="0"/>
    </format>
    <format dxfId="12391">
      <pivotArea dataOnly="0" labelOnly="1" grandRow="1" outline="0" offset="A256" fieldPosition="0"/>
    </format>
    <format dxfId="12390">
      <pivotArea grandRow="1" outline="0" collapsedLevelsAreSubtotals="1" fieldPosition="0"/>
    </format>
    <format dxfId="12389">
      <pivotArea dataOnly="0" labelOnly="1" grandRow="1" outline="0" fieldPosition="0"/>
    </format>
    <format dxfId="12388">
      <pivotArea dataOnly="0" labelOnly="1" grandRow="1" outline="0" offset="A256" fieldPosition="0"/>
    </format>
    <format dxfId="12387">
      <pivotArea grandRow="1" outline="0" collapsedLevelsAreSubtotals="1" fieldPosition="0"/>
    </format>
    <format dxfId="12386">
      <pivotArea dataOnly="0" labelOnly="1" grandRow="1" outline="0" fieldPosition="0"/>
    </format>
    <format dxfId="12385">
      <pivotArea dataOnly="0" labelOnly="1" grandRow="1" outline="0" offset="A256" fieldPosition="0"/>
    </format>
    <format dxfId="12384">
      <pivotArea grandRow="1" outline="0" collapsedLevelsAreSubtotals="1" fieldPosition="0"/>
    </format>
    <format dxfId="12383">
      <pivotArea dataOnly="0" labelOnly="1" grandRow="1" outline="0" fieldPosition="0"/>
    </format>
    <format dxfId="12382">
      <pivotArea dataOnly="0" labelOnly="1" grandRow="1" outline="0" offset="A256" fieldPosition="0"/>
    </format>
    <format dxfId="12381">
      <pivotArea grandRow="1" outline="0" collapsedLevelsAreSubtotals="1" fieldPosition="0"/>
    </format>
    <format dxfId="12380">
      <pivotArea dataOnly="0" labelOnly="1" grandRow="1" outline="0" fieldPosition="0"/>
    </format>
    <format dxfId="12379">
      <pivotArea dataOnly="0" labelOnly="1" grandRow="1" outline="0" offset="A256" fieldPosition="0"/>
    </format>
    <format dxfId="12378">
      <pivotArea grandRow="1" outline="0" collapsedLevelsAreSubtotals="1" fieldPosition="0"/>
    </format>
    <format dxfId="12377">
      <pivotArea dataOnly="0" labelOnly="1" grandRow="1" outline="0" fieldPosition="0"/>
    </format>
    <format dxfId="12376">
      <pivotArea dataOnly="0" labelOnly="1" outline="0" fieldPosition="0">
        <references count="1">
          <reference field="18" count="1" defaultSubtotal="1">
            <x v="1"/>
          </reference>
        </references>
      </pivotArea>
    </format>
    <format dxfId="12375">
      <pivotArea dataOnly="0" labelOnly="1" grandRow="1" outline="0" offset="A256" fieldPosition="0"/>
    </format>
    <format dxfId="12374">
      <pivotArea grandRow="1" outline="0" collapsedLevelsAreSubtotals="1" fieldPosition="0"/>
    </format>
    <format dxfId="12373">
      <pivotArea dataOnly="0" labelOnly="1" grandRow="1" outline="0" fieldPosition="0"/>
    </format>
    <format dxfId="12372">
      <pivotArea dataOnly="0" labelOnly="1" grandRow="1" outline="0" offset="A256" fieldPosition="0"/>
    </format>
    <format dxfId="12371">
      <pivotArea grandRow="1" outline="0" collapsedLevelsAreSubtotals="1" fieldPosition="0"/>
    </format>
    <format dxfId="12370">
      <pivotArea dataOnly="0" labelOnly="1" grandRow="1" outline="0" fieldPosition="0"/>
    </format>
    <format dxfId="12369">
      <pivotArea dataOnly="0" labelOnly="1" grandRow="1" outline="0" offset="A256" fieldPosition="0"/>
    </format>
    <format dxfId="12368">
      <pivotArea grandRow="1" outline="0" collapsedLevelsAreSubtotals="1" fieldPosition="0"/>
    </format>
    <format dxfId="12367">
      <pivotArea dataOnly="0" labelOnly="1" grandRow="1" outline="0" fieldPosition="0"/>
    </format>
    <format dxfId="12366">
      <pivotArea dataOnly="0" labelOnly="1" grandRow="1" outline="0" offset="A256" fieldPosition="0"/>
    </format>
    <format dxfId="12365">
      <pivotArea grandRow="1" outline="0" collapsedLevelsAreSubtotals="1" fieldPosition="0"/>
    </format>
    <format dxfId="12364">
      <pivotArea dataOnly="0" labelOnly="1" grandRow="1" outline="0" fieldPosition="0"/>
    </format>
    <format dxfId="12363">
      <pivotArea dataOnly="0" labelOnly="1" grandRow="1" outline="0" offset="A256" fieldPosition="0"/>
    </format>
    <format dxfId="12362">
      <pivotArea grandRow="1" outline="0" collapsedLevelsAreSubtotals="1" fieldPosition="0"/>
    </format>
    <format dxfId="12361">
      <pivotArea dataOnly="0" labelOnly="1" grandRow="1" outline="0" fieldPosition="0"/>
    </format>
    <format dxfId="12360">
      <pivotArea dataOnly="0" labelOnly="1" grandRow="1" outline="0" offset="A256" fieldPosition="0"/>
    </format>
    <format dxfId="12359">
      <pivotArea grandRow="1" outline="0" collapsedLevelsAreSubtotals="1" fieldPosition="0"/>
    </format>
    <format dxfId="12358">
      <pivotArea dataOnly="0" labelOnly="1" grandRow="1" outline="0" fieldPosition="0"/>
    </format>
    <format dxfId="12357">
      <pivotArea dataOnly="0" labelOnly="1" grandRow="1" outline="0" offset="A256" fieldPosition="0"/>
    </format>
    <format dxfId="12356">
      <pivotArea grandRow="1" outline="0" collapsedLevelsAreSubtotals="1" fieldPosition="0"/>
    </format>
    <format dxfId="12355">
      <pivotArea dataOnly="0" labelOnly="1" grandRow="1" outline="0" fieldPosition="0"/>
    </format>
    <format dxfId="12354">
      <pivotArea grandRow="1" outline="0" collapsedLevelsAreSubtotals="1" fieldPosition="0"/>
    </format>
    <format dxfId="12353">
      <pivotArea dataOnly="0" labelOnly="1" grandRow="1" outline="0" fieldPosition="0"/>
    </format>
    <format dxfId="12352">
      <pivotArea dataOnly="0" labelOnly="1" grandRow="1" outline="0" offset="A256" fieldPosition="0"/>
    </format>
    <format dxfId="12351">
      <pivotArea grandRow="1" outline="0" collapsedLevelsAreSubtotals="1" fieldPosition="0"/>
    </format>
    <format dxfId="12350">
      <pivotArea dataOnly="0" labelOnly="1" grandRow="1" outline="0" fieldPosition="0"/>
    </format>
    <format dxfId="12349">
      <pivotArea grandRow="1" outline="0" collapsedLevelsAreSubtotals="1" fieldPosition="0"/>
    </format>
    <format dxfId="12348">
      <pivotArea dataOnly="0" labelOnly="1" grandRow="1" outline="0" fieldPosition="0"/>
    </format>
    <format dxfId="12347">
      <pivotArea dataOnly="0" labelOnly="1" grandRow="1" outline="0" offset="A256" fieldPosition="0"/>
    </format>
    <format dxfId="12346">
      <pivotArea grandRow="1" outline="0" collapsedLevelsAreSubtotals="1" fieldPosition="0"/>
    </format>
    <format dxfId="12345">
      <pivotArea dataOnly="0" labelOnly="1" grandRow="1" outline="0" fieldPosition="0"/>
    </format>
    <format dxfId="12344">
      <pivotArea dataOnly="0" labelOnly="1" grandRow="1" outline="0" offset="A256" fieldPosition="0"/>
    </format>
    <format dxfId="12343">
      <pivotArea grandRow="1" outline="0" collapsedLevelsAreSubtotals="1" fieldPosition="0"/>
    </format>
    <format dxfId="12342">
      <pivotArea dataOnly="0" labelOnly="1" grandRow="1" outline="0" fieldPosition="0"/>
    </format>
    <format dxfId="12341">
      <pivotArea grandRow="1" outline="0" collapsedLevelsAreSubtotals="1" fieldPosition="0"/>
    </format>
    <format dxfId="12340">
      <pivotArea dataOnly="0" labelOnly="1" grandRow="1" outline="0" fieldPosition="0"/>
    </format>
    <format dxfId="12339">
      <pivotArea dataOnly="0" labelOnly="1" grandRow="1" outline="0" offset="A256" fieldPosition="0"/>
    </format>
    <format dxfId="12338">
      <pivotArea grandRow="1" outline="0" collapsedLevelsAreSubtotals="1" fieldPosition="0"/>
    </format>
    <format dxfId="12337">
      <pivotArea dataOnly="0" labelOnly="1" grandRow="1" outline="0" fieldPosition="0"/>
    </format>
    <format dxfId="12336">
      <pivotArea dataOnly="0" labelOnly="1" grandRow="1" outline="0" offset="A256" fieldPosition="0"/>
    </format>
    <format dxfId="12335">
      <pivotArea grandRow="1" outline="0" collapsedLevelsAreSubtotals="1" fieldPosition="0"/>
    </format>
    <format dxfId="12334">
      <pivotArea dataOnly="0" labelOnly="1" grandRow="1" outline="0" fieldPosition="0"/>
    </format>
    <format dxfId="12333">
      <pivotArea dataOnly="0" labelOnly="1" grandRow="1" outline="0" offset="A256" fieldPosition="0"/>
    </format>
    <format dxfId="12332">
      <pivotArea grandRow="1" outline="0" collapsedLevelsAreSubtotals="1" fieldPosition="0"/>
    </format>
    <format dxfId="12331">
      <pivotArea dataOnly="0" labelOnly="1" grandRow="1" outline="0" fieldPosition="0"/>
    </format>
    <format dxfId="12330">
      <pivotArea dataOnly="0" labelOnly="1" grandRow="1" outline="0" offset="A256" fieldPosition="0"/>
    </format>
    <format dxfId="12329">
      <pivotArea grandRow="1" outline="0" collapsedLevelsAreSubtotals="1" fieldPosition="0"/>
    </format>
    <format dxfId="12328">
      <pivotArea dataOnly="0" labelOnly="1" grandRow="1" outline="0" fieldPosition="0"/>
    </format>
    <format dxfId="12327">
      <pivotArea dataOnly="0" labelOnly="1" grandRow="1" outline="0" offset="A256" fieldPosition="0"/>
    </format>
    <format dxfId="12326">
      <pivotArea grandRow="1" outline="0" collapsedLevelsAreSubtotals="1" fieldPosition="0"/>
    </format>
    <format dxfId="12325">
      <pivotArea dataOnly="0" labelOnly="1" grandRow="1" outline="0" fieldPosition="0"/>
    </format>
    <format dxfId="12324">
      <pivotArea dataOnly="0" labelOnly="1" grandRow="1" outline="0" offset="A256" fieldPosition="0"/>
    </format>
    <format dxfId="12323">
      <pivotArea grandRow="1" outline="0" collapsedLevelsAreSubtotals="1" fieldPosition="0"/>
    </format>
    <format dxfId="12322">
      <pivotArea dataOnly="0" labelOnly="1" grandRow="1" outline="0" fieldPosition="0"/>
    </format>
    <format dxfId="12321">
      <pivotArea dataOnly="0" labelOnly="1" grandRow="1" outline="0" offset="A256" fieldPosition="0"/>
    </format>
    <format dxfId="12320">
      <pivotArea grandRow="1" outline="0" collapsedLevelsAreSubtotals="1" fieldPosition="0"/>
    </format>
    <format dxfId="12319">
      <pivotArea dataOnly="0" labelOnly="1" grandRow="1" outline="0" fieldPosition="0"/>
    </format>
    <format dxfId="12318">
      <pivotArea dataOnly="0" labelOnly="1" grandRow="1" outline="0" offset="A256" fieldPosition="0"/>
    </format>
    <format dxfId="12317">
      <pivotArea grandRow="1" outline="0" collapsedLevelsAreSubtotals="1" fieldPosition="0"/>
    </format>
    <format dxfId="12316">
      <pivotArea dataOnly="0" labelOnly="1" grandRow="1" outline="0" fieldPosition="0"/>
    </format>
    <format dxfId="12315">
      <pivotArea dataOnly="0" labelOnly="1" grandRow="1" outline="0" offset="A256" fieldPosition="0"/>
    </format>
    <format dxfId="12314">
      <pivotArea grandRow="1" outline="0" collapsedLevelsAreSubtotals="1" fieldPosition="0"/>
    </format>
    <format dxfId="12313">
      <pivotArea dataOnly="0" labelOnly="1" grandRow="1" outline="0" fieldPosition="0"/>
    </format>
    <format dxfId="12312">
      <pivotArea dataOnly="0" labelOnly="1" grandRow="1" outline="0" offset="A256" fieldPosition="0"/>
    </format>
    <format dxfId="12311">
      <pivotArea grandRow="1" outline="0" collapsedLevelsAreSubtotals="1" fieldPosition="0"/>
    </format>
    <format dxfId="12310">
      <pivotArea dataOnly="0" labelOnly="1" grandRow="1" outline="0" fieldPosition="0"/>
    </format>
    <format dxfId="12309">
      <pivotArea dataOnly="0" labelOnly="1" grandRow="1" outline="0" offset="A256" fieldPosition="0"/>
    </format>
    <format dxfId="12308">
      <pivotArea grandRow="1" outline="0" collapsedLevelsAreSubtotals="1" fieldPosition="0"/>
    </format>
    <format dxfId="12307">
      <pivotArea dataOnly="0" labelOnly="1" grandRow="1" outline="0" fieldPosition="0"/>
    </format>
    <format dxfId="12306">
      <pivotArea dataOnly="0" labelOnly="1" grandRow="1" outline="0" offset="A256" fieldPosition="0"/>
    </format>
    <format dxfId="12305">
      <pivotArea grandRow="1" outline="0" collapsedLevelsAreSubtotals="1" fieldPosition="0"/>
    </format>
    <format dxfId="12304">
      <pivotArea dataOnly="0" labelOnly="1" grandRow="1" outline="0" fieldPosition="0"/>
    </format>
    <format dxfId="12303">
      <pivotArea dataOnly="0" labelOnly="1" grandRow="1" outline="0" offset="A256" fieldPosition="0"/>
    </format>
    <format dxfId="12302">
      <pivotArea grandRow="1" outline="0" collapsedLevelsAreSubtotals="1" fieldPosition="0"/>
    </format>
    <format dxfId="12301">
      <pivotArea dataOnly="0" labelOnly="1" grandRow="1" outline="0" fieldPosition="0"/>
    </format>
    <format dxfId="12300">
      <pivotArea dataOnly="0" labelOnly="1" grandRow="1" outline="0" offset="A256" fieldPosition="0"/>
    </format>
    <format dxfId="12299">
      <pivotArea grandRow="1" outline="0" collapsedLevelsAreSubtotals="1" fieldPosition="0"/>
    </format>
    <format dxfId="12298">
      <pivotArea dataOnly="0" labelOnly="1" grandRow="1" outline="0" fieldPosition="0"/>
    </format>
    <format dxfId="12297">
      <pivotArea dataOnly="0" labelOnly="1" grandRow="1" outline="0" offset="A256" fieldPosition="0"/>
    </format>
    <format dxfId="12296">
      <pivotArea grandRow="1" outline="0" collapsedLevelsAreSubtotals="1" fieldPosition="0"/>
    </format>
    <format dxfId="12295">
      <pivotArea dataOnly="0" labelOnly="1" grandRow="1" outline="0" fieldPosition="0"/>
    </format>
    <format dxfId="12294">
      <pivotArea dataOnly="0" labelOnly="1" grandRow="1" outline="0" offset="A256" fieldPosition="0"/>
    </format>
    <format dxfId="12293">
      <pivotArea grandRow="1" outline="0" collapsedLevelsAreSubtotals="1" fieldPosition="0"/>
    </format>
    <format dxfId="12292">
      <pivotArea dataOnly="0" labelOnly="1" grandRow="1" outline="0" fieldPosition="0"/>
    </format>
    <format dxfId="12291">
      <pivotArea dataOnly="0" labelOnly="1" grandRow="1" outline="0" offset="A256" fieldPosition="0"/>
    </format>
    <format dxfId="12290">
      <pivotArea grandRow="1" outline="0" collapsedLevelsAreSubtotals="1" fieldPosition="0"/>
    </format>
    <format dxfId="12289">
      <pivotArea dataOnly="0" labelOnly="1" grandRow="1" outline="0" fieldPosition="0"/>
    </format>
    <format dxfId="12288">
      <pivotArea dataOnly="0" labelOnly="1" grandRow="1" outline="0" offset="A256" fieldPosition="0"/>
    </format>
    <format dxfId="12287">
      <pivotArea grandRow="1" outline="0" collapsedLevelsAreSubtotals="1" fieldPosition="0"/>
    </format>
    <format dxfId="12286">
      <pivotArea dataOnly="0" labelOnly="1" grandRow="1" outline="0" fieldPosition="0"/>
    </format>
    <format dxfId="12285">
      <pivotArea dataOnly="0" labelOnly="1" grandRow="1" outline="0" offset="A256" fieldPosition="0"/>
    </format>
    <format dxfId="12284">
      <pivotArea grandRow="1" outline="0" collapsedLevelsAreSubtotals="1" fieldPosition="0"/>
    </format>
    <format dxfId="12283">
      <pivotArea dataOnly="0" labelOnly="1" grandRow="1" outline="0" fieldPosition="0"/>
    </format>
    <format dxfId="12282">
      <pivotArea dataOnly="0" labelOnly="1" grandRow="1" outline="0" offset="A256" fieldPosition="0"/>
    </format>
    <format dxfId="12281">
      <pivotArea grandRow="1" outline="0" collapsedLevelsAreSubtotals="1" fieldPosition="0"/>
    </format>
    <format dxfId="12280">
      <pivotArea dataOnly="0" labelOnly="1" grandRow="1" outline="0" fieldPosition="0"/>
    </format>
    <format dxfId="12279">
      <pivotArea dataOnly="0" grandRow="1" outline="0" fieldPosition="0"/>
    </format>
    <format dxfId="12278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20.xml><?xml version="1.0" encoding="utf-8"?>
<pivotTableDefinition xmlns="http://schemas.openxmlformats.org/spreadsheetml/2006/main" name="PivotTable1" cacheId="22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45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4">
        <item x="0"/>
        <item x="1"/>
        <item x="2"/>
        <item x="90"/>
        <item x="91"/>
        <item x="3"/>
        <item x="92"/>
        <item x="93"/>
        <item x="4"/>
        <item x="5"/>
        <item x="6"/>
        <item x="94"/>
        <item x="7"/>
        <item x="8"/>
        <item x="95"/>
        <item x="96"/>
        <item x="9"/>
        <item x="10"/>
        <item x="97"/>
        <item x="11"/>
        <item x="12"/>
        <item x="13"/>
        <item x="14"/>
        <item x="15"/>
        <item x="16"/>
        <item x="17"/>
        <item x="98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100"/>
        <item x="36"/>
        <item x="37"/>
        <item x="38"/>
        <item x="39"/>
        <item x="40"/>
        <item x="101"/>
        <item x="102"/>
        <item x="103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04"/>
        <item x="53"/>
        <item x="54"/>
        <item x="55"/>
        <item x="56"/>
        <item x="57"/>
        <item x="58"/>
        <item x="59"/>
        <item x="60"/>
        <item x="61"/>
        <item x="62"/>
        <item x="105"/>
        <item x="106"/>
        <item x="63"/>
        <item x="64"/>
        <item x="65"/>
        <item x="66"/>
        <item x="67"/>
        <item x="68"/>
        <item x="69"/>
        <item x="70"/>
        <item x="107"/>
        <item x="71"/>
        <item x="72"/>
        <item x="73"/>
        <item x="74"/>
        <item x="108"/>
        <item x="75"/>
        <item x="76"/>
        <item x="77"/>
        <item x="78"/>
        <item x="79"/>
        <item x="109"/>
        <item x="80"/>
        <item x="81"/>
        <item x="82"/>
        <item x="83"/>
        <item x="84"/>
        <item x="85"/>
        <item x="86"/>
        <item x="87"/>
        <item x="88"/>
        <item x="89"/>
        <item x="110"/>
        <item x="118"/>
        <item x="119"/>
        <item x="120"/>
        <item x="111"/>
        <item x="112"/>
        <item x="113"/>
        <item x="114"/>
        <item x="115"/>
        <item x="121"/>
        <item x="116"/>
        <item x="117"/>
        <item x="122"/>
        <item x="123"/>
        <item x="124"/>
        <item x="126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9"/>
        <item x="142"/>
        <item x="150"/>
        <item x="143"/>
        <item x="151"/>
        <item x="144"/>
        <item x="145"/>
        <item x="146"/>
        <item x="147"/>
        <item x="148"/>
        <item x="155"/>
        <item x="152"/>
        <item x="153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88"/>
        <item x="173"/>
        <item x="174"/>
        <item x="175"/>
        <item x="176"/>
        <item x="177"/>
        <item x="178"/>
        <item x="189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6"/>
        <item x="247"/>
        <item x="241"/>
        <item x="242"/>
        <item x="243"/>
        <item x="244"/>
        <item x="245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</items>
    </pivotField>
    <pivotField axis="axisPage" compact="0" outline="0" multipleItemSelectionAllowed="1" showAll="0">
      <items count="59">
        <item h="1" x="0"/>
        <item h="1" x="2"/>
        <item h="1" x="6"/>
        <item h="1" x="7"/>
        <item h="1" x="9"/>
        <item h="1" x="10"/>
        <item x="12"/>
        <item h="1" x="13"/>
        <item h="1" x="22"/>
        <item h="1" x="23"/>
        <item h="1" x="32"/>
        <item h="1" x="33"/>
        <item h="1" x="35"/>
        <item h="1" x="38"/>
        <item h="1" x="44"/>
        <item h="1" x="45"/>
        <item h="1" x="49"/>
        <item h="1" x="52"/>
        <item h="1" x="53"/>
        <item h="1" x="55"/>
        <item h="1" x="57"/>
        <item h="1" x="5"/>
        <item h="1" x="14"/>
        <item h="1" x="24"/>
        <item h="1" x="25"/>
        <item h="1" x="26"/>
        <item h="1"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h="1" x="50"/>
        <item h="1" x="36"/>
        <item h="1" x="18"/>
        <item h="1" x="3"/>
        <item h="1" x="4"/>
        <item h="1" x="48"/>
        <item h="1" x="8"/>
        <item h="1" x="15"/>
        <item h="1" x="17"/>
        <item h="1" x="34"/>
        <item h="1" x="54"/>
        <item h="1" x="37"/>
        <item h="1" x="46"/>
        <item h="1" x="47"/>
        <item h="1"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4">
        <item x="273"/>
        <item x="0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40"/>
        <item x="42"/>
        <item x="43"/>
        <item x="49"/>
        <item x="53"/>
        <item x="54"/>
        <item x="55"/>
        <item x="56"/>
        <item x="64"/>
        <item x="71"/>
        <item x="72"/>
        <item x="73"/>
        <item x="74"/>
        <item x="75"/>
        <item x="76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2"/>
        <item x="90"/>
        <item x="91"/>
        <item x="92"/>
        <item x="93"/>
        <item x="94"/>
        <item x="95"/>
        <item x="105"/>
        <item x="106"/>
        <item x="63"/>
        <item x="107"/>
        <item x="111"/>
        <item x="112"/>
        <item x="114"/>
        <item x="115"/>
        <item x="116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50"/>
        <item x="143"/>
        <item x="144"/>
        <item x="145"/>
        <item x="149"/>
        <item x="151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70"/>
        <item x="188"/>
        <item x="173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204"/>
        <item x="205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264"/>
        <item x="265"/>
        <item x="267"/>
        <item x="269"/>
        <item x="271"/>
        <item x="272"/>
        <item x="270"/>
        <item x="171"/>
        <item x="109"/>
        <item x="98"/>
        <item x="77"/>
        <item x="146"/>
        <item x="147"/>
        <item x="148"/>
        <item x="197"/>
        <item x="198"/>
        <item x="199"/>
        <item x="200"/>
        <item x="206"/>
        <item x="207"/>
        <item x="208"/>
        <item x="209"/>
        <item x="210"/>
        <item x="211"/>
        <item x="212"/>
        <item x="213"/>
        <item x="117"/>
        <item x="110"/>
        <item x="120"/>
        <item x="121"/>
        <item x="124"/>
        <item x="227"/>
        <item x="228"/>
        <item x="229"/>
        <item x="230"/>
        <item x="231"/>
        <item x="232"/>
        <item x="233"/>
        <item x="248"/>
        <item x="249"/>
        <item x="266"/>
        <item x="118"/>
        <item x="97"/>
        <item x="172"/>
        <item x="35"/>
        <item x="36"/>
        <item x="37"/>
        <item x="38"/>
        <item x="41"/>
        <item x="44"/>
        <item x="45"/>
        <item x="46"/>
        <item x="47"/>
        <item x="48"/>
        <item x="50"/>
        <item x="51"/>
        <item x="52"/>
        <item x="57"/>
        <item x="58"/>
        <item x="59"/>
        <item x="60"/>
        <item x="61"/>
        <item x="62"/>
        <item x="65"/>
        <item x="66"/>
        <item x="67"/>
        <item x="69"/>
        <item x="78"/>
        <item x="39"/>
        <item x="101"/>
        <item x="103"/>
        <item x="108"/>
        <item x="113"/>
        <item x="122"/>
        <item x="140"/>
        <item x="152"/>
        <item x="153"/>
        <item x="154"/>
        <item x="155"/>
        <item x="201"/>
        <item x="202"/>
        <item x="203"/>
        <item x="238"/>
        <item x="246"/>
        <item x="247"/>
        <item x="257"/>
        <item x="166"/>
        <item x="169"/>
        <item x="174"/>
        <item x="96"/>
        <item x="119"/>
        <item x="70"/>
        <item x="68"/>
        <item x="104"/>
        <item x="100"/>
        <item x="102"/>
        <item x="189"/>
        <item x="268"/>
      </items>
    </pivotField>
    <pivotField axis="axisRow" compact="0" outline="0" showAll="0">
      <items count="90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50"/>
        <item x="51"/>
        <item x="60"/>
        <item x="61"/>
        <item x="63"/>
        <item x="64"/>
        <item x="66"/>
        <item x="67"/>
        <item x="68"/>
        <item x="69"/>
        <item x="71"/>
        <item x="72"/>
        <item x="73"/>
        <item x="79"/>
        <item x="80"/>
        <item x="82"/>
        <item x="84"/>
        <item x="86"/>
        <item x="87"/>
        <item x="88"/>
        <item x="27"/>
        <item x="28"/>
        <item x="78"/>
        <item x="36"/>
        <item x="24"/>
        <item x="62"/>
        <item x="85"/>
        <item x="17"/>
        <item x="25"/>
        <item x="65"/>
        <item x="76"/>
        <item x="77"/>
        <item x="81"/>
        <item x="43"/>
        <item x="44"/>
        <item x="45"/>
        <item x="46"/>
        <item x="52"/>
        <item x="53"/>
        <item x="54"/>
        <item x="55"/>
        <item x="56"/>
        <item x="57"/>
        <item x="58"/>
        <item x="59"/>
        <item x="20"/>
        <item x="39"/>
        <item x="47"/>
        <item x="48"/>
        <item x="49"/>
        <item x="70"/>
        <item x="74"/>
        <item x="75"/>
        <item x="83"/>
        <item t="default"/>
      </items>
    </pivotField>
  </pivotFields>
  <rowFields count="3">
    <field x="18"/>
    <field x="2"/>
    <field x="17"/>
  </rowFields>
  <rowItems count="35">
    <i>
      <x v="32"/>
      <x v="156"/>
      <x v="102"/>
    </i>
    <i r="1">
      <x v="157"/>
      <x v="103"/>
    </i>
    <i r="1">
      <x v="158"/>
      <x v="104"/>
    </i>
    <i r="1">
      <x v="159"/>
      <x v="105"/>
    </i>
    <i r="1">
      <x v="160"/>
      <x v="106"/>
    </i>
    <i r="1">
      <x v="161"/>
      <x v="107"/>
    </i>
    <i r="1">
      <x v="162"/>
      <x v="108"/>
    </i>
    <i r="1">
      <x v="163"/>
      <x v="109"/>
    </i>
    <i r="1">
      <x v="164"/>
      <x v="110"/>
    </i>
    <i r="1">
      <x v="165"/>
      <x v="111"/>
    </i>
    <i r="1">
      <x v="166"/>
      <x v="262"/>
    </i>
    <i r="1">
      <x v="167"/>
      <x v="112"/>
    </i>
    <i r="1">
      <x v="168"/>
      <x v="113"/>
    </i>
    <i r="1">
      <x v="169"/>
      <x v="263"/>
    </i>
    <i r="1">
      <x v="170"/>
      <x v="114"/>
    </i>
    <i r="1">
      <x v="171"/>
      <x v="183"/>
    </i>
    <i r="1">
      <x v="172"/>
      <x v="219"/>
    </i>
    <i r="1">
      <x v="173"/>
      <x v="115"/>
    </i>
    <i r="1">
      <x v="174"/>
      <x v="116"/>
    </i>
    <i r="1">
      <x v="175"/>
      <x v="264"/>
    </i>
    <i r="1">
      <x v="176"/>
      <x v="117"/>
    </i>
    <i r="1">
      <x v="177"/>
      <x v="118"/>
    </i>
    <i r="1">
      <x v="178"/>
      <x v="119"/>
    </i>
    <i r="1">
      <x v="179"/>
      <x v="120"/>
    </i>
    <i r="1">
      <x v="180"/>
      <x v="272"/>
    </i>
    <i r="1">
      <x v="181"/>
      <x v="121"/>
    </i>
    <i r="1">
      <x v="182"/>
      <x v="122"/>
    </i>
    <i r="1">
      <x v="183"/>
      <x v="123"/>
    </i>
    <i r="1">
      <x v="184"/>
      <x v="124"/>
    </i>
    <i r="1">
      <x v="185"/>
      <x v="125"/>
    </i>
    <i r="1">
      <x v="186"/>
      <x v="126"/>
    </i>
    <i r="1">
      <x v="187"/>
      <x v="127"/>
    </i>
    <i r="1">
      <x v="188"/>
      <x v="128"/>
    </i>
    <i t="default">
      <x v="32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97">
    <format dxfId="6741">
      <pivotArea field="2" type="button" dataOnly="0" labelOnly="1" outline="0" axis="axisRow" fieldPosition="1"/>
    </format>
    <format dxfId="6740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6739">
      <pivotArea field="2" type="button" dataOnly="0" labelOnly="1" outline="0" axis="axisRow" fieldPosition="1"/>
    </format>
    <format dxfId="6738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673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736">
      <pivotArea type="topRight" dataOnly="0" labelOnly="1" outline="0" fieldPosition="0"/>
    </format>
    <format dxfId="673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734">
      <pivotArea dataOnly="0" labelOnly="1" fieldPosition="0">
        <references count="1">
          <reference field="2" count="2">
            <x v="98"/>
            <x v="100"/>
          </reference>
        </references>
      </pivotArea>
    </format>
    <format dxfId="6733">
      <pivotArea dataOnly="0" labelOnly="1" fieldPosition="0">
        <references count="1">
          <reference field="2" count="1">
            <x v="100"/>
          </reference>
        </references>
      </pivotArea>
    </format>
    <format dxfId="6732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6731">
      <pivotArea dataOnly="0" labelOnly="1" fieldPosition="0">
        <references count="1">
          <reference field="2" count="1">
            <x v="39"/>
          </reference>
        </references>
      </pivotArea>
    </format>
    <format dxfId="6730">
      <pivotArea dataOnly="0" labelOnly="1" fieldPosition="0">
        <references count="1">
          <reference field="2" count="1">
            <x v="39"/>
          </reference>
        </references>
      </pivotArea>
    </format>
    <format dxfId="6729">
      <pivotArea dataOnly="0" labelOnly="1" fieldPosition="0">
        <references count="1">
          <reference field="2" count="1">
            <x v="38"/>
          </reference>
        </references>
      </pivotArea>
    </format>
    <format dxfId="6728">
      <pivotArea dataOnly="0" labelOnly="1" fieldPosition="0">
        <references count="1">
          <reference field="2" count="1">
            <x v="38"/>
          </reference>
        </references>
      </pivotArea>
    </format>
    <format dxfId="6727">
      <pivotArea grandRow="1" outline="0" collapsedLevelsAreSubtotals="1" fieldPosition="0"/>
    </format>
    <format dxfId="6726">
      <pivotArea outline="0" collapsedLevelsAreSubtotals="1" fieldPosition="0"/>
    </format>
    <format dxfId="6725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1"/>
            <x v="56"/>
            <x v="57"/>
            <x v="71"/>
            <x v="78"/>
            <x v="79"/>
            <x v="80"/>
            <x v="81"/>
            <x v="88"/>
            <x v="92"/>
            <x v="94"/>
            <x v="95"/>
            <x v="98"/>
            <x v="100"/>
            <x v="102"/>
          </reference>
        </references>
      </pivotArea>
    </format>
    <format dxfId="6724">
      <pivotArea dataOnly="0" labelOnly="1" fieldPosition="0">
        <references count="1">
          <reference field="2" count="4">
            <x v="103"/>
            <x v="104"/>
            <x v="105"/>
            <x v="107"/>
          </reference>
        </references>
      </pivotArea>
    </format>
    <format dxfId="6723">
      <pivotArea dataOnly="0" labelOnly="1" grandRow="1" outline="0" fieldPosition="0"/>
    </format>
    <format dxfId="6722">
      <pivotArea grandRow="1" outline="0" collapsedLevelsAreSubtotals="1" fieldPosition="0"/>
    </format>
    <format dxfId="6721">
      <pivotArea dataOnly="0" labelOnly="1" grandRow="1" outline="0" fieldPosition="0"/>
    </format>
    <format dxfId="6720">
      <pivotArea dataOnly="0" outline="0" fieldPosition="0">
        <references count="1">
          <reference field="18" count="0" defaultSubtotal="1"/>
        </references>
      </pivotArea>
    </format>
    <format dxfId="6719">
      <pivotArea dataOnly="0" outline="0" fieldPosition="0">
        <references count="1">
          <reference field="18" count="0" defaultSubtotal="1"/>
        </references>
      </pivotArea>
    </format>
    <format dxfId="6718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6717">
      <pivotArea dataOnly="0" outline="0" fieldPosition="0">
        <references count="1">
          <reference field="18" count="0" defaultSubtotal="1"/>
        </references>
      </pivotArea>
    </format>
    <format dxfId="6716">
      <pivotArea dataOnly="0" labelOnly="1" outline="0" fieldPosition="0">
        <references count="1">
          <reference field="18" count="0"/>
        </references>
      </pivotArea>
    </format>
    <format dxfId="6715">
      <pivotArea field="3" type="button" dataOnly="0" labelOnly="1" outline="0" axis="axisPage" fieldPosition="0"/>
    </format>
    <format dxfId="6714">
      <pivotArea field="0" type="button" dataOnly="0" labelOnly="1" outline="0" axis="axisPage" fieldPosition="1"/>
    </format>
    <format dxfId="6713">
      <pivotArea type="origin" dataOnly="0" labelOnly="1" outline="0" fieldPosition="0"/>
    </format>
    <format dxfId="6712">
      <pivotArea field="18" type="button" dataOnly="0" labelOnly="1" outline="0" axis="axisRow" fieldPosition="0"/>
    </format>
    <format dxfId="6711">
      <pivotArea dataOnly="0" labelOnly="1" outline="0" fieldPosition="0">
        <references count="1">
          <reference field="18" count="1">
            <x v="0"/>
          </reference>
        </references>
      </pivotArea>
    </format>
    <format dxfId="6710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6709">
      <pivotArea dataOnly="0" labelOnly="1" outline="0" fieldPosition="0">
        <references count="1">
          <reference field="18" count="1">
            <x v="2"/>
          </reference>
        </references>
      </pivotArea>
    </format>
    <format dxfId="6708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6707">
      <pivotArea dataOnly="0" labelOnly="1" outline="0" fieldPosition="0">
        <references count="1">
          <reference field="18" count="1">
            <x v="3"/>
          </reference>
        </references>
      </pivotArea>
    </format>
    <format dxfId="6706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6705">
      <pivotArea dataOnly="0" labelOnly="1" outline="0" fieldPosition="0">
        <references count="1">
          <reference field="18" count="1">
            <x v="4"/>
          </reference>
        </references>
      </pivotArea>
    </format>
    <format dxfId="6704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6703">
      <pivotArea dataOnly="0" labelOnly="1" outline="0" fieldPosition="0">
        <references count="1">
          <reference field="18" count="1">
            <x v="5"/>
          </reference>
        </references>
      </pivotArea>
    </format>
    <format dxfId="6702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6701">
      <pivotArea dataOnly="0" labelOnly="1" outline="0" fieldPosition="0">
        <references count="1">
          <reference field="18" count="1">
            <x v="6"/>
          </reference>
        </references>
      </pivotArea>
    </format>
    <format dxfId="6700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6699">
      <pivotArea dataOnly="0" labelOnly="1" outline="0" fieldPosition="0">
        <references count="1">
          <reference field="18" count="1">
            <x v="7"/>
          </reference>
        </references>
      </pivotArea>
    </format>
    <format dxfId="6698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6697">
      <pivotArea dataOnly="0" labelOnly="1" outline="0" fieldPosition="0">
        <references count="1">
          <reference field="18" count="1">
            <x v="8"/>
          </reference>
        </references>
      </pivotArea>
    </format>
    <format dxfId="6696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6695">
      <pivotArea dataOnly="0" labelOnly="1" outline="0" fieldPosition="0">
        <references count="1">
          <reference field="18" count="1">
            <x v="9"/>
          </reference>
        </references>
      </pivotArea>
    </format>
    <format dxfId="6694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6693">
      <pivotArea dataOnly="0" labelOnly="1" outline="0" fieldPosition="0">
        <references count="1">
          <reference field="18" count="1">
            <x v="10"/>
          </reference>
        </references>
      </pivotArea>
    </format>
    <format dxfId="6692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6691">
      <pivotArea dataOnly="0" labelOnly="1" outline="0" fieldPosition="0">
        <references count="1">
          <reference field="18" count="1">
            <x v="11"/>
          </reference>
        </references>
      </pivotArea>
    </format>
    <format dxfId="6690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6689">
      <pivotArea dataOnly="0" labelOnly="1" outline="0" fieldPosition="0">
        <references count="1">
          <reference field="18" count="1">
            <x v="12"/>
          </reference>
        </references>
      </pivotArea>
    </format>
    <format dxfId="6688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6687">
      <pivotArea dataOnly="0" labelOnly="1" outline="0" fieldPosition="0">
        <references count="1">
          <reference field="18" count="1">
            <x v="13"/>
          </reference>
        </references>
      </pivotArea>
    </format>
    <format dxfId="6686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6685">
      <pivotArea dataOnly="0" labelOnly="1" outline="0" fieldPosition="0">
        <references count="1">
          <reference field="18" count="1">
            <x v="14"/>
          </reference>
        </references>
      </pivotArea>
    </format>
    <format dxfId="6684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6683">
      <pivotArea dataOnly="0" labelOnly="1" outline="0" fieldPosition="0">
        <references count="1">
          <reference field="18" count="1">
            <x v="15"/>
          </reference>
        </references>
      </pivotArea>
    </format>
    <format dxfId="6682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6681">
      <pivotArea dataOnly="0" labelOnly="1" outline="0" fieldPosition="0">
        <references count="1">
          <reference field="18" count="1">
            <x v="16"/>
          </reference>
        </references>
      </pivotArea>
    </format>
    <format dxfId="6680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6679">
      <pivotArea field="3" type="button" dataOnly="0" labelOnly="1" outline="0" axis="axisPage" fieldPosition="0"/>
    </format>
    <format dxfId="6678">
      <pivotArea field="0" type="button" dataOnly="0" labelOnly="1" outline="0" axis="axisPage" fieldPosition="1"/>
    </format>
    <format dxfId="6677">
      <pivotArea type="origin" dataOnly="0" labelOnly="1" outline="0" fieldPosition="0"/>
    </format>
    <format dxfId="6676">
      <pivotArea field="18" type="button" dataOnly="0" labelOnly="1" outline="0" axis="axisRow" fieldPosition="0"/>
    </format>
    <format dxfId="6675">
      <pivotArea dataOnly="0" labelOnly="1" outline="0" fieldPosition="0">
        <references count="1">
          <reference field="18" count="1">
            <x v="0"/>
          </reference>
        </references>
      </pivotArea>
    </format>
    <format dxfId="6674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6673">
      <pivotArea dataOnly="0" labelOnly="1" outline="0" fieldPosition="0">
        <references count="1">
          <reference field="18" count="1">
            <x v="2"/>
          </reference>
        </references>
      </pivotArea>
    </format>
    <format dxfId="6672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6671">
      <pivotArea dataOnly="0" labelOnly="1" outline="0" fieldPosition="0">
        <references count="1">
          <reference field="18" count="1">
            <x v="3"/>
          </reference>
        </references>
      </pivotArea>
    </format>
    <format dxfId="6670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6669">
      <pivotArea dataOnly="0" labelOnly="1" outline="0" fieldPosition="0">
        <references count="1">
          <reference field="18" count="1">
            <x v="4"/>
          </reference>
        </references>
      </pivotArea>
    </format>
    <format dxfId="6668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6667">
      <pivotArea dataOnly="0" labelOnly="1" outline="0" fieldPosition="0">
        <references count="1">
          <reference field="18" count="1">
            <x v="5"/>
          </reference>
        </references>
      </pivotArea>
    </format>
    <format dxfId="6666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6665">
      <pivotArea dataOnly="0" labelOnly="1" outline="0" fieldPosition="0">
        <references count="1">
          <reference field="18" count="1">
            <x v="6"/>
          </reference>
        </references>
      </pivotArea>
    </format>
    <format dxfId="6664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6663">
      <pivotArea dataOnly="0" labelOnly="1" outline="0" fieldPosition="0">
        <references count="1">
          <reference field="18" count="1">
            <x v="7"/>
          </reference>
        </references>
      </pivotArea>
    </format>
    <format dxfId="6662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6661">
      <pivotArea dataOnly="0" labelOnly="1" outline="0" fieldPosition="0">
        <references count="1">
          <reference field="18" count="1">
            <x v="8"/>
          </reference>
        </references>
      </pivotArea>
    </format>
    <format dxfId="6660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6659">
      <pivotArea dataOnly="0" labelOnly="1" outline="0" fieldPosition="0">
        <references count="1">
          <reference field="18" count="1">
            <x v="9"/>
          </reference>
        </references>
      </pivotArea>
    </format>
    <format dxfId="6658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6657">
      <pivotArea dataOnly="0" labelOnly="1" outline="0" fieldPosition="0">
        <references count="1">
          <reference field="18" count="1">
            <x v="10"/>
          </reference>
        </references>
      </pivotArea>
    </format>
    <format dxfId="6656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6655">
      <pivotArea dataOnly="0" labelOnly="1" outline="0" fieldPosition="0">
        <references count="1">
          <reference field="18" count="1">
            <x v="11"/>
          </reference>
        </references>
      </pivotArea>
    </format>
    <format dxfId="6654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6653">
      <pivotArea dataOnly="0" labelOnly="1" outline="0" fieldPosition="0">
        <references count="1">
          <reference field="18" count="1">
            <x v="12"/>
          </reference>
        </references>
      </pivotArea>
    </format>
    <format dxfId="6652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6651">
      <pivotArea dataOnly="0" labelOnly="1" outline="0" fieldPosition="0">
        <references count="1">
          <reference field="18" count="1">
            <x v="13"/>
          </reference>
        </references>
      </pivotArea>
    </format>
    <format dxfId="6650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6649">
      <pivotArea dataOnly="0" labelOnly="1" outline="0" fieldPosition="0">
        <references count="1">
          <reference field="18" count="1">
            <x v="14"/>
          </reference>
        </references>
      </pivotArea>
    </format>
    <format dxfId="6648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6647">
      <pivotArea dataOnly="0" labelOnly="1" outline="0" fieldPosition="0">
        <references count="1">
          <reference field="18" count="1">
            <x v="15"/>
          </reference>
        </references>
      </pivotArea>
    </format>
    <format dxfId="6646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6645">
      <pivotArea dataOnly="0" labelOnly="1" outline="0" fieldPosition="0">
        <references count="1">
          <reference field="18" count="1">
            <x v="16"/>
          </reference>
        </references>
      </pivotArea>
    </format>
    <format dxfId="6644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6643">
      <pivotArea dataOnly="0" labelOnly="1" grandRow="1" outline="0" fieldPosition="0"/>
    </format>
    <format dxfId="6642">
      <pivotArea outline="0" collapsedLevelsAreSubtotals="1" fieldPosition="0"/>
    </format>
    <format dxfId="6641">
      <pivotArea dataOnly="0" labelOnly="1" outline="0" fieldPosition="0">
        <references count="1">
          <reference field="3" count="0"/>
        </references>
      </pivotArea>
    </format>
    <format dxfId="6640">
      <pivotArea dataOnly="0" labelOnly="1" outline="0" fieldPosition="0">
        <references count="1">
          <reference field="0" count="0"/>
        </references>
      </pivotArea>
    </format>
    <format dxfId="6639">
      <pivotArea field="2" type="button" dataOnly="0" labelOnly="1" outline="0" axis="axisRow" fieldPosition="1"/>
    </format>
    <format dxfId="6638">
      <pivotArea field="17" type="button" dataOnly="0" labelOnly="1" outline="0" axis="axisRow" fieldPosition="2"/>
    </format>
    <format dxfId="6637">
      <pivotArea field="-2" type="button" dataOnly="0" labelOnly="1" outline="0" axis="axisCol" fieldPosition="0"/>
    </format>
    <format dxfId="6636">
      <pivotArea type="topRight" dataOnly="0" labelOnly="1" outline="0" fieldPosition="0"/>
    </format>
    <format dxfId="6635">
      <pivotArea field="3" type="button" dataOnly="0" labelOnly="1" outline="0" axis="axisPage" fieldPosition="0"/>
    </format>
    <format dxfId="6634">
      <pivotArea field="0" type="button" dataOnly="0" labelOnly="1" outline="0" axis="axisPage" fieldPosition="1"/>
    </format>
    <format dxfId="6633">
      <pivotArea type="origin" dataOnly="0" labelOnly="1" outline="0" fieldPosition="0"/>
    </format>
    <format dxfId="6632">
      <pivotArea field="18" type="button" dataOnly="0" labelOnly="1" outline="0" axis="axisRow" fieldPosition="0"/>
    </format>
    <format dxfId="6631">
      <pivotArea dataOnly="0" labelOnly="1" outline="0" fieldPosition="0">
        <references count="1">
          <reference field="18" count="1">
            <x v="0"/>
          </reference>
        </references>
      </pivotArea>
    </format>
    <format dxfId="6630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6629">
      <pivotArea dataOnly="0" labelOnly="1" outline="0" fieldPosition="0">
        <references count="1">
          <reference field="18" count="1">
            <x v="2"/>
          </reference>
        </references>
      </pivotArea>
    </format>
    <format dxfId="6628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6627">
      <pivotArea dataOnly="0" labelOnly="1" outline="0" fieldPosition="0">
        <references count="1">
          <reference field="18" count="1">
            <x v="3"/>
          </reference>
        </references>
      </pivotArea>
    </format>
    <format dxfId="6626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6625">
      <pivotArea dataOnly="0" labelOnly="1" outline="0" fieldPosition="0">
        <references count="1">
          <reference field="18" count="1">
            <x v="4"/>
          </reference>
        </references>
      </pivotArea>
    </format>
    <format dxfId="6624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6623">
      <pivotArea dataOnly="0" labelOnly="1" outline="0" fieldPosition="0">
        <references count="1">
          <reference field="18" count="1">
            <x v="5"/>
          </reference>
        </references>
      </pivotArea>
    </format>
    <format dxfId="6622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6621">
      <pivotArea dataOnly="0" labelOnly="1" outline="0" fieldPosition="0">
        <references count="1">
          <reference field="18" count="1">
            <x v="6"/>
          </reference>
        </references>
      </pivotArea>
    </format>
    <format dxfId="6620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6619">
      <pivotArea dataOnly="0" labelOnly="1" outline="0" fieldPosition="0">
        <references count="1">
          <reference field="18" count="1">
            <x v="7"/>
          </reference>
        </references>
      </pivotArea>
    </format>
    <format dxfId="6618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6617">
      <pivotArea dataOnly="0" labelOnly="1" outline="0" fieldPosition="0">
        <references count="1">
          <reference field="18" count="1">
            <x v="8"/>
          </reference>
        </references>
      </pivotArea>
    </format>
    <format dxfId="6616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6615">
      <pivotArea dataOnly="0" labelOnly="1" outline="0" fieldPosition="0">
        <references count="1">
          <reference field="18" count="1">
            <x v="9"/>
          </reference>
        </references>
      </pivotArea>
    </format>
    <format dxfId="6614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6613">
      <pivotArea dataOnly="0" labelOnly="1" outline="0" fieldPosition="0">
        <references count="1">
          <reference field="18" count="1">
            <x v="10"/>
          </reference>
        </references>
      </pivotArea>
    </format>
    <format dxfId="6612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6611">
      <pivotArea dataOnly="0" labelOnly="1" outline="0" fieldPosition="0">
        <references count="1">
          <reference field="18" count="1">
            <x v="11"/>
          </reference>
        </references>
      </pivotArea>
    </format>
    <format dxfId="6610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6609">
      <pivotArea dataOnly="0" labelOnly="1" outline="0" fieldPosition="0">
        <references count="1">
          <reference field="18" count="1">
            <x v="12"/>
          </reference>
        </references>
      </pivotArea>
    </format>
    <format dxfId="6608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6607">
      <pivotArea dataOnly="0" labelOnly="1" outline="0" fieldPosition="0">
        <references count="1">
          <reference field="18" count="1">
            <x v="13"/>
          </reference>
        </references>
      </pivotArea>
    </format>
    <format dxfId="6606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6605">
      <pivotArea dataOnly="0" labelOnly="1" outline="0" fieldPosition="0">
        <references count="1">
          <reference field="18" count="1">
            <x v="14"/>
          </reference>
        </references>
      </pivotArea>
    </format>
    <format dxfId="6604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6603">
      <pivotArea dataOnly="0" labelOnly="1" outline="0" fieldPosition="0">
        <references count="1">
          <reference field="18" count="1">
            <x v="15"/>
          </reference>
        </references>
      </pivotArea>
    </format>
    <format dxfId="6602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6601">
      <pivotArea dataOnly="0" labelOnly="1" outline="0" fieldPosition="0">
        <references count="1">
          <reference field="18" count="1">
            <x v="16"/>
          </reference>
        </references>
      </pivotArea>
    </format>
    <format dxfId="6600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6599">
      <pivotArea grandRow="1" outline="0" collapsedLevelsAreSubtotals="1" fieldPosition="0"/>
    </format>
    <format dxfId="6598">
      <pivotArea dataOnly="0" labelOnly="1" grandRow="1" outline="0" fieldPosition="0"/>
    </format>
    <format dxfId="6597">
      <pivotArea field="3" type="button" dataOnly="0" labelOnly="1" outline="0" axis="axisPage" fieldPosition="0"/>
    </format>
    <format dxfId="6596">
      <pivotArea field="0" type="button" dataOnly="0" labelOnly="1" outline="0" axis="axisPage" fieldPosition="1"/>
    </format>
    <format dxfId="6595">
      <pivotArea type="origin" dataOnly="0" labelOnly="1" outline="0" fieldPosition="0"/>
    </format>
    <format dxfId="6594">
      <pivotArea field="18" type="button" dataOnly="0" labelOnly="1" outline="0" axis="axisRow" fieldPosition="0"/>
    </format>
    <format dxfId="6593">
      <pivotArea dataOnly="0" labelOnly="1" outline="0" fieldPosition="0">
        <references count="1">
          <reference field="18" count="1">
            <x v="32"/>
          </reference>
        </references>
      </pivotArea>
    </format>
    <format dxfId="6592">
      <pivotArea dataOnly="0" labelOnly="1" outline="0" fieldPosition="0">
        <references count="1">
          <reference field="18" count="1" defaultSubtotal="1">
            <x v="32"/>
          </reference>
        </references>
      </pivotArea>
    </format>
    <format dxfId="6591">
      <pivotArea dataOnly="0" labelOnly="1" grandRow="1" outline="0" fieldPosition="0"/>
    </format>
    <format dxfId="6590">
      <pivotArea field="3" type="button" dataOnly="0" labelOnly="1" outline="0" axis="axisPage" fieldPosition="0"/>
    </format>
    <format dxfId="6589">
      <pivotArea field="0" type="button" dataOnly="0" labelOnly="1" outline="0" axis="axisPage" fieldPosition="1"/>
    </format>
    <format dxfId="6588">
      <pivotArea type="origin" dataOnly="0" labelOnly="1" outline="0" fieldPosition="0"/>
    </format>
    <format dxfId="6587">
      <pivotArea field="18" type="button" dataOnly="0" labelOnly="1" outline="0" axis="axisRow" fieldPosition="0"/>
    </format>
    <format dxfId="6586">
      <pivotArea dataOnly="0" labelOnly="1" outline="0" fieldPosition="0">
        <references count="1">
          <reference field="18" count="1">
            <x v="32"/>
          </reference>
        </references>
      </pivotArea>
    </format>
    <format dxfId="6585">
      <pivotArea dataOnly="0" labelOnly="1" outline="0" fieldPosition="0">
        <references count="1">
          <reference field="18" count="1" defaultSubtotal="1">
            <x v="32"/>
          </reference>
        </references>
      </pivotArea>
    </format>
    <format dxfId="6584">
      <pivotArea dataOnly="0" labelOnly="1" grandRow="1" outline="0" fieldPosition="0"/>
    </format>
    <format dxfId="6583">
      <pivotArea dataOnly="0" labelOnly="1" grandRow="1" outline="0" fieldPosition="0"/>
    </format>
    <format dxfId="6582">
      <pivotArea type="all" dataOnly="0" outline="0" fieldPosition="0"/>
    </format>
    <format dxfId="6581">
      <pivotArea dataOnly="0" labelOnly="1" grandRow="1" outline="0" fieldPosition="0"/>
    </format>
    <format dxfId="6580">
      <pivotArea dataOnly="0" labelOnly="1" grandRow="1" outline="0" fieldPosition="0"/>
    </format>
    <format dxfId="6579">
      <pivotArea dataOnly="0" labelOnly="1" grandRow="1" outline="0" fieldPosition="0"/>
    </format>
    <format dxfId="6578">
      <pivotArea dataOnly="0" labelOnly="1" grandRow="1" outline="0" fieldPosition="0"/>
    </format>
    <format dxfId="6577">
      <pivotArea dataOnly="0" labelOnly="1" grandRow="1" outline="0" fieldPosition="0"/>
    </format>
    <format dxfId="6576">
      <pivotArea dataOnly="0" labelOnly="1" grandRow="1" outline="0" fieldPosition="0"/>
    </format>
    <format dxfId="6575">
      <pivotArea dataOnly="0" labelOnly="1" grandRow="1" outline="0" fieldPosition="0"/>
    </format>
    <format dxfId="6574">
      <pivotArea dataOnly="0" labelOnly="1" grandRow="1" outline="0" fieldPosition="0"/>
    </format>
    <format dxfId="6573">
      <pivotArea dataOnly="0" labelOnly="1" grandRow="1" outline="0" fieldPosition="0"/>
    </format>
    <format dxfId="6572">
      <pivotArea dataOnly="0" labelOnly="1" grandRow="1" outline="0" offset="A256" fieldPosition="0"/>
    </format>
    <format dxfId="6571">
      <pivotArea grandRow="1" outline="0" collapsedLevelsAreSubtotals="1" fieldPosition="0"/>
    </format>
    <format dxfId="6570">
      <pivotArea dataOnly="0" labelOnly="1" grandRow="1" outline="0" fieldPosition="0"/>
    </format>
    <format dxfId="6569">
      <pivotArea dataOnly="0" labelOnly="1" grandRow="1" outline="0" offset="A256" fieldPosition="0"/>
    </format>
    <format dxfId="6568">
      <pivotArea grandRow="1" outline="0" collapsedLevelsAreSubtotals="1" fieldPosition="0"/>
    </format>
    <format dxfId="6567">
      <pivotArea dataOnly="0" labelOnly="1" grandRow="1" outline="0" fieldPosition="0"/>
    </format>
    <format dxfId="6566">
      <pivotArea dataOnly="0" labelOnly="1" grandRow="1" outline="0" offset="A256" fieldPosition="0"/>
    </format>
    <format dxfId="6565">
      <pivotArea grandRow="1" outline="0" collapsedLevelsAreSubtotals="1" fieldPosition="0"/>
    </format>
    <format dxfId="6564">
      <pivotArea dataOnly="0" labelOnly="1" grandRow="1" outline="0" fieldPosition="0"/>
    </format>
    <format dxfId="6563">
      <pivotArea dataOnly="0" labelOnly="1" grandRow="1" outline="0" offset="A256" fieldPosition="0"/>
    </format>
    <format dxfId="6562">
      <pivotArea grandRow="1" outline="0" collapsedLevelsAreSubtotals="1" fieldPosition="0"/>
    </format>
    <format dxfId="6561">
      <pivotArea dataOnly="0" labelOnly="1" grandRow="1" outline="0" fieldPosition="0"/>
    </format>
    <format dxfId="6560">
      <pivotArea dataOnly="0" labelOnly="1" grandRow="1" outline="0" offset="A256" fieldPosition="0"/>
    </format>
    <format dxfId="6559">
      <pivotArea grandRow="1" outline="0" collapsedLevelsAreSubtotals="1" fieldPosition="0"/>
    </format>
    <format dxfId="6558">
      <pivotArea dataOnly="0" labelOnly="1" grandRow="1" outline="0" fieldPosition="0"/>
    </format>
    <format dxfId="6557">
      <pivotArea dataOnly="0" labelOnly="1" grandRow="1" outline="0" offset="A256" fieldPosition="0"/>
    </format>
    <format dxfId="6556">
      <pivotArea grandRow="1" outline="0" collapsedLevelsAreSubtotals="1" fieldPosition="0"/>
    </format>
    <format dxfId="6555">
      <pivotArea dataOnly="0" labelOnly="1" grandRow="1" outline="0" fieldPosition="0"/>
    </format>
    <format dxfId="6554">
      <pivotArea dataOnly="0" labelOnly="1" grandRow="1" outline="0" offset="A256" fieldPosition="0"/>
    </format>
    <format dxfId="6553">
      <pivotArea grandRow="1" outline="0" collapsedLevelsAreSubtotals="1" fieldPosition="0"/>
    </format>
    <format dxfId="6552">
      <pivotArea dataOnly="0" labelOnly="1" grandRow="1" outline="0" fieldPosition="0"/>
    </format>
    <format dxfId="6551">
      <pivotArea dataOnly="0" labelOnly="1" grandRow="1" outline="0" offset="A256" fieldPosition="0"/>
    </format>
    <format dxfId="6550">
      <pivotArea grandRow="1" outline="0" collapsedLevelsAreSubtotals="1" fieldPosition="0"/>
    </format>
    <format dxfId="6549">
      <pivotArea dataOnly="0" labelOnly="1" grandRow="1" outline="0" fieldPosition="0"/>
    </format>
    <format dxfId="6548">
      <pivotArea dataOnly="0" labelOnly="1" grandRow="1" outline="0" offset="A256" fieldPosition="0"/>
    </format>
    <format dxfId="6547">
      <pivotArea grandRow="1" outline="0" collapsedLevelsAreSubtotals="1" fieldPosition="0"/>
    </format>
    <format dxfId="6546">
      <pivotArea dataOnly="0" labelOnly="1" grandRow="1" outline="0" fieldPosition="0"/>
    </format>
    <format dxfId="6545">
      <pivotArea dataOnly="0" labelOnly="1" grandRow="1" outline="0" offset="A256" fieldPosition="0"/>
    </format>
    <format dxfId="6544">
      <pivotArea grandRow="1" outline="0" collapsedLevelsAreSubtotals="1" fieldPosition="0"/>
    </format>
    <format dxfId="6543">
      <pivotArea dataOnly="0" labelOnly="1" grandRow="1" outline="0" fieldPosition="0"/>
    </format>
    <format dxfId="6542">
      <pivotArea dataOnly="0" labelOnly="1" grandRow="1" outline="0" offset="A256" fieldPosition="0"/>
    </format>
    <format dxfId="6541">
      <pivotArea grandRow="1" outline="0" collapsedLevelsAreSubtotals="1" fieldPosition="0"/>
    </format>
    <format dxfId="6540">
      <pivotArea dataOnly="0" labelOnly="1" grandRow="1" outline="0" fieldPosition="0"/>
    </format>
    <format dxfId="6539">
      <pivotArea dataOnly="0" labelOnly="1" grandRow="1" outline="0" offset="A256" fieldPosition="0"/>
    </format>
    <format dxfId="6538">
      <pivotArea grandRow="1" outline="0" collapsedLevelsAreSubtotals="1" fieldPosition="0"/>
    </format>
    <format dxfId="6537">
      <pivotArea dataOnly="0" labelOnly="1" grandRow="1" outline="0" fieldPosition="0"/>
    </format>
    <format dxfId="6536">
      <pivotArea dataOnly="0" labelOnly="1" grandRow="1" outline="0" offset="A256" fieldPosition="0"/>
    </format>
    <format dxfId="6535">
      <pivotArea grandRow="1" outline="0" collapsedLevelsAreSubtotals="1" fieldPosition="0"/>
    </format>
    <format dxfId="6534">
      <pivotArea dataOnly="0" labelOnly="1" grandRow="1" outline="0" fieldPosition="0"/>
    </format>
    <format dxfId="6533">
      <pivotArea dataOnly="0" labelOnly="1" grandRow="1" outline="0" offset="A256" fieldPosition="0"/>
    </format>
    <format dxfId="6532">
      <pivotArea grandRow="1" outline="0" collapsedLevelsAreSubtotals="1" fieldPosition="0"/>
    </format>
    <format dxfId="6531">
      <pivotArea dataOnly="0" labelOnly="1" grandRow="1" outline="0" fieldPosition="0"/>
    </format>
    <format dxfId="6530">
      <pivotArea dataOnly="0" labelOnly="1" grandRow="1" outline="0" offset="A256" fieldPosition="0"/>
    </format>
    <format dxfId="6529">
      <pivotArea grandRow="1" outline="0" collapsedLevelsAreSubtotals="1" fieldPosition="0"/>
    </format>
    <format dxfId="6528">
      <pivotArea dataOnly="0" labelOnly="1" grandRow="1" outline="0" fieldPosition="0"/>
    </format>
    <format dxfId="6527">
      <pivotArea dataOnly="0" labelOnly="1" grandRow="1" outline="0" offset="A256" fieldPosition="0"/>
    </format>
    <format dxfId="6526">
      <pivotArea grandRow="1" outline="0" collapsedLevelsAreSubtotals="1" fieldPosition="0"/>
    </format>
    <format dxfId="6525">
      <pivotArea dataOnly="0" labelOnly="1" grandRow="1" outline="0" fieldPosition="0"/>
    </format>
    <format dxfId="6524">
      <pivotArea dataOnly="0" labelOnly="1" grandRow="1" outline="0" offset="A256" fieldPosition="0"/>
    </format>
    <format dxfId="6523">
      <pivotArea grandRow="1" outline="0" collapsedLevelsAreSubtotals="1" fieldPosition="0"/>
    </format>
    <format dxfId="6522">
      <pivotArea dataOnly="0" labelOnly="1" grandRow="1" outline="0" fieldPosition="0"/>
    </format>
    <format dxfId="6521">
      <pivotArea dataOnly="0" labelOnly="1" grandRow="1" outline="0" offset="A256" fieldPosition="0"/>
    </format>
    <format dxfId="6520">
      <pivotArea grandRow="1" outline="0" collapsedLevelsAreSubtotals="1" fieldPosition="0"/>
    </format>
    <format dxfId="6519">
      <pivotArea dataOnly="0" labelOnly="1" grandRow="1" outline="0" fieldPosition="0"/>
    </format>
    <format dxfId="6518">
      <pivotArea dataOnly="0" labelOnly="1" grandRow="1" outline="0" offset="A256" fieldPosition="0"/>
    </format>
    <format dxfId="6517">
      <pivotArea grandRow="1" outline="0" collapsedLevelsAreSubtotals="1" fieldPosition="0"/>
    </format>
    <format dxfId="6516">
      <pivotArea dataOnly="0" labelOnly="1" grandRow="1" outline="0" fieldPosition="0"/>
    </format>
    <format dxfId="6515">
      <pivotArea dataOnly="0" labelOnly="1" grandRow="1" outline="0" offset="A256" fieldPosition="0"/>
    </format>
    <format dxfId="6514">
      <pivotArea grandRow="1" outline="0" collapsedLevelsAreSubtotals="1" fieldPosition="0"/>
    </format>
    <format dxfId="6513">
      <pivotArea dataOnly="0" labelOnly="1" grandRow="1" outline="0" fieldPosition="0"/>
    </format>
    <format dxfId="6512">
      <pivotArea dataOnly="0" labelOnly="1" grandRow="1" outline="0" offset="A256" fieldPosition="0"/>
    </format>
    <format dxfId="6511">
      <pivotArea grandRow="1" outline="0" collapsedLevelsAreSubtotals="1" fieldPosition="0"/>
    </format>
    <format dxfId="6510">
      <pivotArea dataOnly="0" labelOnly="1" grandRow="1" outline="0" fieldPosition="0"/>
    </format>
    <format dxfId="6509">
      <pivotArea dataOnly="0" labelOnly="1" grandRow="1" outline="0" offset="A256" fieldPosition="0"/>
    </format>
    <format dxfId="6508">
      <pivotArea grandRow="1" outline="0" collapsedLevelsAreSubtotals="1" fieldPosition="0"/>
    </format>
    <format dxfId="6507">
      <pivotArea dataOnly="0" labelOnly="1" grandRow="1" outline="0" fieldPosition="0"/>
    </format>
    <format dxfId="6506">
      <pivotArea dataOnly="0" labelOnly="1" grandRow="1" outline="0" offset="A256" fieldPosition="0"/>
    </format>
    <format dxfId="6505">
      <pivotArea grandRow="1" outline="0" collapsedLevelsAreSubtotals="1" fieldPosition="0"/>
    </format>
    <format dxfId="6504">
      <pivotArea dataOnly="0" labelOnly="1" grandRow="1" outline="0" fieldPosition="0"/>
    </format>
    <format dxfId="6503">
      <pivotArea dataOnly="0" labelOnly="1" grandRow="1" outline="0" offset="A256" fieldPosition="0"/>
    </format>
    <format dxfId="6502">
      <pivotArea grandRow="1" outline="0" collapsedLevelsAreSubtotals="1" fieldPosition="0"/>
    </format>
    <format dxfId="6501">
      <pivotArea dataOnly="0" labelOnly="1" grandRow="1" outline="0" fieldPosition="0"/>
    </format>
    <format dxfId="6500">
      <pivotArea dataOnly="0" labelOnly="1" grandRow="1" outline="0" offset="A256" fieldPosition="0"/>
    </format>
    <format dxfId="6499">
      <pivotArea grandRow="1" outline="0" collapsedLevelsAreSubtotals="1" fieldPosition="0"/>
    </format>
    <format dxfId="6498">
      <pivotArea dataOnly="0" labelOnly="1" grandRow="1" outline="0" fieldPosition="0"/>
    </format>
    <format dxfId="6497">
      <pivotArea dataOnly="0" labelOnly="1" grandRow="1" outline="0" offset="A256" fieldPosition="0"/>
    </format>
    <format dxfId="6496">
      <pivotArea grandRow="1" outline="0" collapsedLevelsAreSubtotals="1" fieldPosition="0"/>
    </format>
    <format dxfId="6495">
      <pivotArea dataOnly="0" labelOnly="1" grandRow="1" outline="0" fieldPosition="0"/>
    </format>
    <format dxfId="6494">
      <pivotArea dataOnly="0" labelOnly="1" grandRow="1" outline="0" offset="A256" fieldPosition="0"/>
    </format>
    <format dxfId="6493">
      <pivotArea grandRow="1" outline="0" collapsedLevelsAreSubtotals="1" fieldPosition="0"/>
    </format>
    <format dxfId="6492">
      <pivotArea dataOnly="0" labelOnly="1" grandRow="1" outline="0" fieldPosition="0"/>
    </format>
    <format dxfId="6491">
      <pivotArea dataOnly="0" labelOnly="1" grandRow="1" outline="0" offset="A256" fieldPosition="0"/>
    </format>
    <format dxfId="6490">
      <pivotArea grandRow="1" outline="0" collapsedLevelsAreSubtotals="1" fieldPosition="0"/>
    </format>
    <format dxfId="6489">
      <pivotArea dataOnly="0" labelOnly="1" grandRow="1" outline="0" fieldPosition="0"/>
    </format>
    <format dxfId="6488">
      <pivotArea dataOnly="0" labelOnly="1" grandRow="1" outline="0" offset="A256" fieldPosition="0"/>
    </format>
    <format dxfId="6487">
      <pivotArea grandRow="1" outline="0" collapsedLevelsAreSubtotals="1" fieldPosition="0"/>
    </format>
    <format dxfId="6486">
      <pivotArea dataOnly="0" labelOnly="1" grandRow="1" outline="0" fieldPosition="0"/>
    </format>
    <format dxfId="6485">
      <pivotArea dataOnly="0" labelOnly="1" grandRow="1" outline="0" offset="A256" fieldPosition="0"/>
    </format>
    <format dxfId="6484">
      <pivotArea grandRow="1" outline="0" collapsedLevelsAreSubtotals="1" fieldPosition="0"/>
    </format>
    <format dxfId="6483">
      <pivotArea dataOnly="0" labelOnly="1" grandRow="1" outline="0" fieldPosition="0"/>
    </format>
    <format dxfId="6482">
      <pivotArea dataOnly="0" labelOnly="1" grandRow="1" outline="0" offset="A256" fieldPosition="0"/>
    </format>
    <format dxfId="6481">
      <pivotArea grandRow="1" outline="0" collapsedLevelsAreSubtotals="1" fieldPosition="0"/>
    </format>
    <format dxfId="6480">
      <pivotArea dataOnly="0" labelOnly="1" grandRow="1" outline="0" fieldPosition="0"/>
    </format>
    <format dxfId="6479">
      <pivotArea dataOnly="0" labelOnly="1" grandRow="1" outline="0" offset="A256" fieldPosition="0"/>
    </format>
    <format dxfId="6478">
      <pivotArea grandRow="1" outline="0" collapsedLevelsAreSubtotals="1" fieldPosition="0"/>
    </format>
    <format dxfId="6477">
      <pivotArea dataOnly="0" labelOnly="1" grandRow="1" outline="0" fieldPosition="0"/>
    </format>
    <format dxfId="6476">
      <pivotArea dataOnly="0" labelOnly="1" grandRow="1" outline="0" offset="A256" fieldPosition="0"/>
    </format>
    <format dxfId="6475">
      <pivotArea grandRow="1" outline="0" collapsedLevelsAreSubtotals="1" fieldPosition="0"/>
    </format>
    <format dxfId="6474">
      <pivotArea dataOnly="0" labelOnly="1" grandRow="1" outline="0" fieldPosition="0"/>
    </format>
    <format dxfId="6473">
      <pivotArea dataOnly="0" labelOnly="1" grandRow="1" outline="0" offset="A256" fieldPosition="0"/>
    </format>
    <format dxfId="6472">
      <pivotArea grandRow="1" outline="0" collapsedLevelsAreSubtotals="1" fieldPosition="0"/>
    </format>
    <format dxfId="6471">
      <pivotArea dataOnly="0" labelOnly="1" grandRow="1" outline="0" fieldPosition="0"/>
    </format>
    <format dxfId="6470">
      <pivotArea dataOnly="0" labelOnly="1" grandRow="1" outline="0" offset="A256" fieldPosition="0"/>
    </format>
    <format dxfId="6469">
      <pivotArea grandRow="1" outline="0" collapsedLevelsAreSubtotals="1" fieldPosition="0"/>
    </format>
    <format dxfId="6468">
      <pivotArea dataOnly="0" labelOnly="1" grandRow="1" outline="0" fieldPosition="0"/>
    </format>
    <format dxfId="6467">
      <pivotArea dataOnly="0" labelOnly="1" grandRow="1" outline="0" offset="A256" fieldPosition="0"/>
    </format>
    <format dxfId="6466">
      <pivotArea grandRow="1" outline="0" collapsedLevelsAreSubtotals="1" fieldPosition="0"/>
    </format>
    <format dxfId="6465">
      <pivotArea dataOnly="0" labelOnly="1" grandRow="1" outline="0" fieldPosition="0"/>
    </format>
    <format dxfId="6464">
      <pivotArea dataOnly="0" labelOnly="1" grandRow="1" outline="0" offset="A256" fieldPosition="0"/>
    </format>
    <format dxfId="6463">
      <pivotArea grandRow="1" outline="0" collapsedLevelsAreSubtotals="1" fieldPosition="0"/>
    </format>
    <format dxfId="6462">
      <pivotArea dataOnly="0" labelOnly="1" grandRow="1" outline="0" fieldPosition="0"/>
    </format>
    <format dxfId="6461">
      <pivotArea dataOnly="0" labelOnly="1" grandRow="1" outline="0" offset="A256" fieldPosition="0"/>
    </format>
    <format dxfId="6460">
      <pivotArea grandRow="1" outline="0" collapsedLevelsAreSubtotals="1" fieldPosition="0"/>
    </format>
    <format dxfId="6459">
      <pivotArea dataOnly="0" labelOnly="1" grandRow="1" outline="0" fieldPosition="0"/>
    </format>
    <format dxfId="6458">
      <pivotArea dataOnly="0" labelOnly="1" grandRow="1" outline="0" offset="A256" fieldPosition="0"/>
    </format>
    <format dxfId="6457">
      <pivotArea dataOnly="0" labelOnly="1" grandRow="1" outline="0" offset="A256" fieldPosition="0"/>
    </format>
    <format dxfId="6456">
      <pivotArea grandRow="1" outline="0" collapsedLevelsAreSubtotals="1" fieldPosition="0"/>
    </format>
    <format dxfId="6455">
      <pivotArea dataOnly="0" labelOnly="1" grandRow="1" outline="0" fieldPosition="0"/>
    </format>
    <format dxfId="6454">
      <pivotArea dataOnly="0" labelOnly="1" grandRow="1" outline="0" offset="A256" fieldPosition="0"/>
    </format>
    <format dxfId="6453">
      <pivotArea grandRow="1" outline="0" collapsedLevelsAreSubtotals="1" fieldPosition="0"/>
    </format>
    <format dxfId="6452">
      <pivotArea dataOnly="0" labelOnly="1" grandRow="1" outline="0" fieldPosition="0"/>
    </format>
    <format dxfId="6451">
      <pivotArea dataOnly="0" labelOnly="1" grandRow="1" outline="0" offset="A256" fieldPosition="0"/>
    </format>
    <format dxfId="6450">
      <pivotArea grandRow="1" outline="0" collapsedLevelsAreSubtotals="1" fieldPosition="0"/>
    </format>
    <format dxfId="6449">
      <pivotArea dataOnly="0" labelOnly="1" grandRow="1" outline="0" fieldPosition="0"/>
    </format>
    <format dxfId="6448">
      <pivotArea dataOnly="0" labelOnly="1" grandRow="1" outline="0" offset="A256" fieldPosition="0"/>
    </format>
    <format dxfId="6447">
      <pivotArea grandRow="1" outline="0" collapsedLevelsAreSubtotals="1" fieldPosition="0"/>
    </format>
    <format dxfId="6446">
      <pivotArea dataOnly="0" labelOnly="1" grandRow="1" outline="0" fieldPosition="0"/>
    </format>
    <format dxfId="6445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22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6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4">
        <item x="0"/>
        <item x="1"/>
        <item x="2"/>
        <item x="90"/>
        <item x="91"/>
        <item x="3"/>
        <item x="92"/>
        <item x="93"/>
        <item x="4"/>
        <item x="5"/>
        <item x="6"/>
        <item x="94"/>
        <item x="7"/>
        <item x="8"/>
        <item x="95"/>
        <item x="96"/>
        <item x="9"/>
        <item x="10"/>
        <item x="97"/>
        <item x="11"/>
        <item x="12"/>
        <item x="13"/>
        <item x="14"/>
        <item x="15"/>
        <item x="16"/>
        <item x="17"/>
        <item x="98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100"/>
        <item x="36"/>
        <item x="37"/>
        <item x="38"/>
        <item x="39"/>
        <item x="40"/>
        <item x="101"/>
        <item x="102"/>
        <item x="103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04"/>
        <item x="53"/>
        <item x="54"/>
        <item x="55"/>
        <item x="56"/>
        <item x="57"/>
        <item x="58"/>
        <item x="59"/>
        <item x="60"/>
        <item x="61"/>
        <item x="62"/>
        <item x="105"/>
        <item x="106"/>
        <item x="63"/>
        <item x="64"/>
        <item x="65"/>
        <item x="66"/>
        <item x="67"/>
        <item x="68"/>
        <item x="69"/>
        <item x="70"/>
        <item x="107"/>
        <item x="71"/>
        <item x="72"/>
        <item x="73"/>
        <item x="74"/>
        <item x="108"/>
        <item x="75"/>
        <item x="76"/>
        <item x="77"/>
        <item x="78"/>
        <item x="79"/>
        <item x="109"/>
        <item x="80"/>
        <item x="81"/>
        <item x="82"/>
        <item x="83"/>
        <item x="84"/>
        <item x="85"/>
        <item x="86"/>
        <item x="87"/>
        <item x="88"/>
        <item x="89"/>
        <item x="110"/>
        <item x="118"/>
        <item x="119"/>
        <item x="120"/>
        <item x="111"/>
        <item x="112"/>
        <item x="113"/>
        <item x="114"/>
        <item x="115"/>
        <item x="121"/>
        <item x="116"/>
        <item x="117"/>
        <item x="122"/>
        <item x="123"/>
        <item x="124"/>
        <item x="126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9"/>
        <item x="142"/>
        <item x="150"/>
        <item x="143"/>
        <item x="151"/>
        <item x="144"/>
        <item x="145"/>
        <item x="146"/>
        <item x="147"/>
        <item x="148"/>
        <item x="155"/>
        <item x="152"/>
        <item x="153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88"/>
        <item x="173"/>
        <item x="174"/>
        <item x="175"/>
        <item x="176"/>
        <item x="177"/>
        <item x="178"/>
        <item x="189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6"/>
        <item x="247"/>
        <item x="241"/>
        <item x="242"/>
        <item x="243"/>
        <item x="244"/>
        <item x="245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</items>
    </pivotField>
    <pivotField axis="axisPage" compact="0" outline="0" multipleItemSelectionAllowed="1" showAll="0">
      <items count="59">
        <item h="1" x="0"/>
        <item h="1" x="2"/>
        <item h="1" x="6"/>
        <item h="1" x="7"/>
        <item h="1" x="9"/>
        <item h="1" x="10"/>
        <item h="1" x="12"/>
        <item h="1" x="13"/>
        <item h="1" x="22"/>
        <item h="1" x="23"/>
        <item h="1" x="32"/>
        <item h="1" x="33"/>
        <item h="1" x="35"/>
        <item h="1" x="38"/>
        <item h="1" x="44"/>
        <item h="1" x="45"/>
        <item h="1" x="49"/>
        <item h="1" x="52"/>
        <item h="1" x="53"/>
        <item h="1" x="55"/>
        <item h="1" x="57"/>
        <item h="1" x="5"/>
        <item h="1" x="14"/>
        <item h="1" x="24"/>
        <item h="1" x="25"/>
        <item h="1" x="26"/>
        <item h="1"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h="1" x="50"/>
        <item h="1" x="36"/>
        <item h="1" x="18"/>
        <item x="3"/>
        <item x="4"/>
        <item h="1" x="48"/>
        <item h="1" x="8"/>
        <item h="1" x="15"/>
        <item h="1" x="17"/>
        <item h="1" x="34"/>
        <item h="1" x="54"/>
        <item h="1" x="37"/>
        <item h="1" x="46"/>
        <item h="1" x="47"/>
        <item h="1"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4">
        <item x="273"/>
        <item x="0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40"/>
        <item x="42"/>
        <item x="43"/>
        <item x="49"/>
        <item x="53"/>
        <item x="54"/>
        <item x="55"/>
        <item x="56"/>
        <item x="64"/>
        <item x="71"/>
        <item x="72"/>
        <item x="73"/>
        <item x="74"/>
        <item x="75"/>
        <item x="76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2"/>
        <item x="90"/>
        <item x="91"/>
        <item x="92"/>
        <item x="93"/>
        <item x="94"/>
        <item x="95"/>
        <item x="105"/>
        <item x="106"/>
        <item x="63"/>
        <item x="107"/>
        <item x="111"/>
        <item x="112"/>
        <item x="114"/>
        <item x="115"/>
        <item x="116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50"/>
        <item x="143"/>
        <item x="144"/>
        <item x="145"/>
        <item x="149"/>
        <item x="151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70"/>
        <item x="188"/>
        <item x="173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204"/>
        <item x="205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264"/>
        <item x="265"/>
        <item x="267"/>
        <item x="269"/>
        <item x="271"/>
        <item x="272"/>
        <item x="270"/>
        <item x="171"/>
        <item x="109"/>
        <item x="98"/>
        <item x="77"/>
        <item x="146"/>
        <item x="147"/>
        <item x="148"/>
        <item x="197"/>
        <item x="198"/>
        <item x="199"/>
        <item x="200"/>
        <item x="206"/>
        <item x="207"/>
        <item x="208"/>
        <item x="209"/>
        <item x="210"/>
        <item x="211"/>
        <item x="212"/>
        <item x="213"/>
        <item x="117"/>
        <item x="110"/>
        <item x="120"/>
        <item x="121"/>
        <item x="124"/>
        <item x="227"/>
        <item x="228"/>
        <item x="229"/>
        <item x="230"/>
        <item x="231"/>
        <item x="232"/>
        <item x="233"/>
        <item x="248"/>
        <item x="249"/>
        <item x="266"/>
        <item x="118"/>
        <item x="97"/>
        <item x="172"/>
        <item x="35"/>
        <item x="36"/>
        <item x="37"/>
        <item x="38"/>
        <item x="41"/>
        <item x="44"/>
        <item x="45"/>
        <item x="46"/>
        <item x="47"/>
        <item x="48"/>
        <item x="50"/>
        <item x="51"/>
        <item x="52"/>
        <item x="57"/>
        <item x="58"/>
        <item x="59"/>
        <item x="60"/>
        <item x="61"/>
        <item x="62"/>
        <item x="65"/>
        <item x="66"/>
        <item x="67"/>
        <item x="69"/>
        <item x="78"/>
        <item x="39"/>
        <item x="101"/>
        <item x="103"/>
        <item x="108"/>
        <item x="113"/>
        <item x="122"/>
        <item x="140"/>
        <item x="152"/>
        <item x="153"/>
        <item x="154"/>
        <item x="155"/>
        <item x="201"/>
        <item x="202"/>
        <item x="203"/>
        <item x="238"/>
        <item x="246"/>
        <item x="247"/>
        <item x="257"/>
        <item x="166"/>
        <item x="169"/>
        <item x="174"/>
        <item x="96"/>
        <item x="119"/>
        <item x="70"/>
        <item x="68"/>
        <item x="104"/>
        <item x="100"/>
        <item x="102"/>
        <item x="189"/>
        <item x="268"/>
      </items>
    </pivotField>
    <pivotField axis="axisRow" compact="0" outline="0" showAll="0">
      <items count="90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50"/>
        <item x="51"/>
        <item x="60"/>
        <item x="61"/>
        <item x="63"/>
        <item x="64"/>
        <item x="66"/>
        <item x="67"/>
        <item x="68"/>
        <item x="69"/>
        <item x="71"/>
        <item x="72"/>
        <item x="73"/>
        <item x="79"/>
        <item x="80"/>
        <item x="82"/>
        <item x="84"/>
        <item x="86"/>
        <item x="87"/>
        <item x="88"/>
        <item x="27"/>
        <item x="28"/>
        <item x="78"/>
        <item x="36"/>
        <item x="24"/>
        <item x="62"/>
        <item x="85"/>
        <item x="17"/>
        <item x="25"/>
        <item x="65"/>
        <item x="76"/>
        <item x="77"/>
        <item x="81"/>
        <item x="43"/>
        <item x="44"/>
        <item x="45"/>
        <item x="46"/>
        <item x="52"/>
        <item x="53"/>
        <item x="54"/>
        <item x="55"/>
        <item x="56"/>
        <item x="57"/>
        <item x="58"/>
        <item x="59"/>
        <item x="20"/>
        <item x="39"/>
        <item x="47"/>
        <item x="48"/>
        <item x="49"/>
        <item x="70"/>
        <item x="74"/>
        <item x="75"/>
        <item x="83"/>
        <item t="default"/>
      </items>
    </pivotField>
  </pivotFields>
  <rowFields count="3">
    <field x="18"/>
    <field x="2"/>
    <field x="17"/>
  </rowFields>
  <rowItems count="6">
    <i>
      <x v="55"/>
      <x v="127"/>
      <x v="81"/>
    </i>
    <i t="default">
      <x v="55"/>
    </i>
    <i>
      <x v="56"/>
      <x v="128"/>
      <x v="82"/>
    </i>
    <i r="1">
      <x v="129"/>
      <x v="83"/>
    </i>
    <i t="default">
      <x v="5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13">
    <format dxfId="12272">
      <pivotArea field="2" type="button" dataOnly="0" labelOnly="1" outline="0" axis="axisRow" fieldPosition="1"/>
    </format>
    <format dxfId="12271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2270">
      <pivotArea field="2" type="button" dataOnly="0" labelOnly="1" outline="0" axis="axisRow" fieldPosition="1"/>
    </format>
    <format dxfId="12269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226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2267">
      <pivotArea type="topRight" dataOnly="0" labelOnly="1" outline="0" fieldPosition="0"/>
    </format>
    <format dxfId="1226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265">
      <pivotArea dataOnly="0" labelOnly="1" fieldPosition="0">
        <references count="1">
          <reference field="2" count="2">
            <x v="98"/>
            <x v="100"/>
          </reference>
        </references>
      </pivotArea>
    </format>
    <format dxfId="12264">
      <pivotArea dataOnly="0" labelOnly="1" fieldPosition="0">
        <references count="1">
          <reference field="2" count="1">
            <x v="100"/>
          </reference>
        </references>
      </pivotArea>
    </format>
    <format dxfId="12263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12262">
      <pivotArea dataOnly="0" labelOnly="1" fieldPosition="0">
        <references count="1">
          <reference field="2" count="1">
            <x v="39"/>
          </reference>
        </references>
      </pivotArea>
    </format>
    <format dxfId="12261">
      <pivotArea dataOnly="0" labelOnly="1" fieldPosition="0">
        <references count="1">
          <reference field="2" count="1">
            <x v="39"/>
          </reference>
        </references>
      </pivotArea>
    </format>
    <format dxfId="12260">
      <pivotArea dataOnly="0" labelOnly="1" fieldPosition="0">
        <references count="1">
          <reference field="2" count="1">
            <x v="38"/>
          </reference>
        </references>
      </pivotArea>
    </format>
    <format dxfId="12259">
      <pivotArea dataOnly="0" labelOnly="1" fieldPosition="0">
        <references count="1">
          <reference field="2" count="1">
            <x v="38"/>
          </reference>
        </references>
      </pivotArea>
    </format>
    <format dxfId="12258">
      <pivotArea grandRow="1" outline="0" collapsedLevelsAreSubtotals="1" fieldPosition="0"/>
    </format>
    <format dxfId="12257">
      <pivotArea outline="0" collapsedLevelsAreSubtotals="1" fieldPosition="0"/>
    </format>
    <format dxfId="12256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1"/>
            <x v="56"/>
            <x v="57"/>
            <x v="71"/>
            <x v="78"/>
            <x v="79"/>
            <x v="80"/>
            <x v="81"/>
            <x v="88"/>
            <x v="92"/>
            <x v="94"/>
            <x v="95"/>
            <x v="98"/>
            <x v="100"/>
            <x v="102"/>
          </reference>
        </references>
      </pivotArea>
    </format>
    <format dxfId="12255">
      <pivotArea dataOnly="0" labelOnly="1" fieldPosition="0">
        <references count="1">
          <reference field="2" count="4">
            <x v="103"/>
            <x v="104"/>
            <x v="105"/>
            <x v="107"/>
          </reference>
        </references>
      </pivotArea>
    </format>
    <format dxfId="12254">
      <pivotArea dataOnly="0" labelOnly="1" grandRow="1" outline="0" fieldPosition="0"/>
    </format>
    <format dxfId="12253">
      <pivotArea grandRow="1" outline="0" collapsedLevelsAreSubtotals="1" fieldPosition="0"/>
    </format>
    <format dxfId="12252">
      <pivotArea dataOnly="0" labelOnly="1" grandRow="1" outline="0" fieldPosition="0"/>
    </format>
    <format dxfId="12251">
      <pivotArea dataOnly="0" outline="0" fieldPosition="0">
        <references count="1">
          <reference field="18" count="0" defaultSubtotal="1"/>
        </references>
      </pivotArea>
    </format>
    <format dxfId="12250">
      <pivotArea dataOnly="0" outline="0" fieldPosition="0">
        <references count="1">
          <reference field="18" count="0" defaultSubtotal="1"/>
        </references>
      </pivotArea>
    </format>
    <format dxfId="12249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2248">
      <pivotArea dataOnly="0" outline="0" fieldPosition="0">
        <references count="1">
          <reference field="18" count="0" defaultSubtotal="1"/>
        </references>
      </pivotArea>
    </format>
    <format dxfId="12247">
      <pivotArea dataOnly="0" labelOnly="1" outline="0" fieldPosition="0">
        <references count="1">
          <reference field="18" count="0"/>
        </references>
      </pivotArea>
    </format>
    <format dxfId="12246">
      <pivotArea field="3" type="button" dataOnly="0" labelOnly="1" outline="0" axis="axisPage" fieldPosition="0"/>
    </format>
    <format dxfId="12245">
      <pivotArea field="0" type="button" dataOnly="0" labelOnly="1" outline="0" axis="axisPage" fieldPosition="1"/>
    </format>
    <format dxfId="12244">
      <pivotArea type="origin" dataOnly="0" labelOnly="1" outline="0" fieldPosition="0"/>
    </format>
    <format dxfId="12243">
      <pivotArea field="18" type="button" dataOnly="0" labelOnly="1" outline="0" axis="axisRow" fieldPosition="0"/>
    </format>
    <format dxfId="12242">
      <pivotArea dataOnly="0" labelOnly="1" outline="0" fieldPosition="0">
        <references count="1">
          <reference field="18" count="1">
            <x v="0"/>
          </reference>
        </references>
      </pivotArea>
    </format>
    <format dxfId="12241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2240">
      <pivotArea dataOnly="0" labelOnly="1" outline="0" fieldPosition="0">
        <references count="1">
          <reference field="18" count="1">
            <x v="2"/>
          </reference>
        </references>
      </pivotArea>
    </format>
    <format dxfId="12239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2238">
      <pivotArea dataOnly="0" labelOnly="1" outline="0" fieldPosition="0">
        <references count="1">
          <reference field="18" count="1">
            <x v="3"/>
          </reference>
        </references>
      </pivotArea>
    </format>
    <format dxfId="12237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2236">
      <pivotArea dataOnly="0" labelOnly="1" outline="0" fieldPosition="0">
        <references count="1">
          <reference field="18" count="1">
            <x v="4"/>
          </reference>
        </references>
      </pivotArea>
    </format>
    <format dxfId="12235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2234">
      <pivotArea dataOnly="0" labelOnly="1" outline="0" fieldPosition="0">
        <references count="1">
          <reference field="18" count="1">
            <x v="5"/>
          </reference>
        </references>
      </pivotArea>
    </format>
    <format dxfId="12233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2232">
      <pivotArea dataOnly="0" labelOnly="1" outline="0" fieldPosition="0">
        <references count="1">
          <reference field="18" count="1">
            <x v="6"/>
          </reference>
        </references>
      </pivotArea>
    </format>
    <format dxfId="12231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2230">
      <pivotArea dataOnly="0" labelOnly="1" outline="0" fieldPosition="0">
        <references count="1">
          <reference field="18" count="1">
            <x v="7"/>
          </reference>
        </references>
      </pivotArea>
    </format>
    <format dxfId="12229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2228">
      <pivotArea dataOnly="0" labelOnly="1" outline="0" fieldPosition="0">
        <references count="1">
          <reference field="18" count="1">
            <x v="8"/>
          </reference>
        </references>
      </pivotArea>
    </format>
    <format dxfId="12227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2226">
      <pivotArea dataOnly="0" labelOnly="1" outline="0" fieldPosition="0">
        <references count="1">
          <reference field="18" count="1">
            <x v="9"/>
          </reference>
        </references>
      </pivotArea>
    </format>
    <format dxfId="12225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2224">
      <pivotArea dataOnly="0" labelOnly="1" outline="0" fieldPosition="0">
        <references count="1">
          <reference field="18" count="1">
            <x v="10"/>
          </reference>
        </references>
      </pivotArea>
    </format>
    <format dxfId="12223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2222">
      <pivotArea dataOnly="0" labelOnly="1" outline="0" fieldPosition="0">
        <references count="1">
          <reference field="18" count="1">
            <x v="11"/>
          </reference>
        </references>
      </pivotArea>
    </format>
    <format dxfId="12221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2220">
      <pivotArea dataOnly="0" labelOnly="1" outline="0" fieldPosition="0">
        <references count="1">
          <reference field="18" count="1">
            <x v="12"/>
          </reference>
        </references>
      </pivotArea>
    </format>
    <format dxfId="12219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2218">
      <pivotArea dataOnly="0" labelOnly="1" outline="0" fieldPosition="0">
        <references count="1">
          <reference field="18" count="1">
            <x v="13"/>
          </reference>
        </references>
      </pivotArea>
    </format>
    <format dxfId="12217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2216">
      <pivotArea dataOnly="0" labelOnly="1" outline="0" fieldPosition="0">
        <references count="1">
          <reference field="18" count="1">
            <x v="14"/>
          </reference>
        </references>
      </pivotArea>
    </format>
    <format dxfId="12215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2214">
      <pivotArea dataOnly="0" labelOnly="1" outline="0" fieldPosition="0">
        <references count="1">
          <reference field="18" count="1">
            <x v="15"/>
          </reference>
        </references>
      </pivotArea>
    </format>
    <format dxfId="12213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2212">
      <pivotArea dataOnly="0" labelOnly="1" outline="0" fieldPosition="0">
        <references count="1">
          <reference field="18" count="1">
            <x v="16"/>
          </reference>
        </references>
      </pivotArea>
    </format>
    <format dxfId="12211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2210">
      <pivotArea dataOnly="0" labelOnly="1" grandRow="1" outline="0" fieldPosition="0"/>
    </format>
    <format dxfId="12209">
      <pivotArea field="3" type="button" dataOnly="0" labelOnly="1" outline="0" axis="axisPage" fieldPosition="0"/>
    </format>
    <format dxfId="12208">
      <pivotArea field="0" type="button" dataOnly="0" labelOnly="1" outline="0" axis="axisPage" fieldPosition="1"/>
    </format>
    <format dxfId="12207">
      <pivotArea type="origin" dataOnly="0" labelOnly="1" outline="0" fieldPosition="0"/>
    </format>
    <format dxfId="12206">
      <pivotArea field="18" type="button" dataOnly="0" labelOnly="1" outline="0" axis="axisRow" fieldPosition="0"/>
    </format>
    <format dxfId="12205">
      <pivotArea dataOnly="0" labelOnly="1" outline="0" fieldPosition="0">
        <references count="1">
          <reference field="18" count="1">
            <x v="0"/>
          </reference>
        </references>
      </pivotArea>
    </format>
    <format dxfId="12204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2203">
      <pivotArea dataOnly="0" labelOnly="1" outline="0" fieldPosition="0">
        <references count="1">
          <reference field="18" count="1">
            <x v="2"/>
          </reference>
        </references>
      </pivotArea>
    </format>
    <format dxfId="12202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2201">
      <pivotArea dataOnly="0" labelOnly="1" outline="0" fieldPosition="0">
        <references count="1">
          <reference field="18" count="1">
            <x v="3"/>
          </reference>
        </references>
      </pivotArea>
    </format>
    <format dxfId="12200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2199">
      <pivotArea dataOnly="0" labelOnly="1" outline="0" fieldPosition="0">
        <references count="1">
          <reference field="18" count="1">
            <x v="4"/>
          </reference>
        </references>
      </pivotArea>
    </format>
    <format dxfId="12198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2197">
      <pivotArea dataOnly="0" labelOnly="1" outline="0" fieldPosition="0">
        <references count="1">
          <reference field="18" count="1">
            <x v="5"/>
          </reference>
        </references>
      </pivotArea>
    </format>
    <format dxfId="12196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2195">
      <pivotArea dataOnly="0" labelOnly="1" outline="0" fieldPosition="0">
        <references count="1">
          <reference field="18" count="1">
            <x v="6"/>
          </reference>
        </references>
      </pivotArea>
    </format>
    <format dxfId="12194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2193">
      <pivotArea dataOnly="0" labelOnly="1" outline="0" fieldPosition="0">
        <references count="1">
          <reference field="18" count="1">
            <x v="7"/>
          </reference>
        </references>
      </pivotArea>
    </format>
    <format dxfId="12192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2191">
      <pivotArea dataOnly="0" labelOnly="1" outline="0" fieldPosition="0">
        <references count="1">
          <reference field="18" count="1">
            <x v="8"/>
          </reference>
        </references>
      </pivotArea>
    </format>
    <format dxfId="12190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2189">
      <pivotArea dataOnly="0" labelOnly="1" outline="0" fieldPosition="0">
        <references count="1">
          <reference field="18" count="1">
            <x v="9"/>
          </reference>
        </references>
      </pivotArea>
    </format>
    <format dxfId="12188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2187">
      <pivotArea dataOnly="0" labelOnly="1" outline="0" fieldPosition="0">
        <references count="1">
          <reference field="18" count="1">
            <x v="10"/>
          </reference>
        </references>
      </pivotArea>
    </format>
    <format dxfId="12186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2185">
      <pivotArea dataOnly="0" labelOnly="1" outline="0" fieldPosition="0">
        <references count="1">
          <reference field="18" count="1">
            <x v="11"/>
          </reference>
        </references>
      </pivotArea>
    </format>
    <format dxfId="12184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2183">
      <pivotArea dataOnly="0" labelOnly="1" outline="0" fieldPosition="0">
        <references count="1">
          <reference field="18" count="1">
            <x v="12"/>
          </reference>
        </references>
      </pivotArea>
    </format>
    <format dxfId="12182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2181">
      <pivotArea dataOnly="0" labelOnly="1" outline="0" fieldPosition="0">
        <references count="1">
          <reference field="18" count="1">
            <x v="13"/>
          </reference>
        </references>
      </pivotArea>
    </format>
    <format dxfId="12180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2179">
      <pivotArea dataOnly="0" labelOnly="1" outline="0" fieldPosition="0">
        <references count="1">
          <reference field="18" count="1">
            <x v="14"/>
          </reference>
        </references>
      </pivotArea>
    </format>
    <format dxfId="12178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2177">
      <pivotArea dataOnly="0" labelOnly="1" outline="0" fieldPosition="0">
        <references count="1">
          <reference field="18" count="1">
            <x v="15"/>
          </reference>
        </references>
      </pivotArea>
    </format>
    <format dxfId="12176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2175">
      <pivotArea dataOnly="0" labelOnly="1" outline="0" fieldPosition="0">
        <references count="1">
          <reference field="18" count="1">
            <x v="16"/>
          </reference>
        </references>
      </pivotArea>
    </format>
    <format dxfId="12174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2173">
      <pivotArea dataOnly="0" labelOnly="1" grandRow="1" outline="0" fieldPosition="0"/>
    </format>
    <format dxfId="12172">
      <pivotArea outline="0" collapsedLevelsAreSubtotals="1" fieldPosition="0"/>
    </format>
    <format dxfId="12171">
      <pivotArea dataOnly="0" labelOnly="1" outline="0" fieldPosition="0">
        <references count="1">
          <reference field="3" count="0"/>
        </references>
      </pivotArea>
    </format>
    <format dxfId="12170">
      <pivotArea dataOnly="0" labelOnly="1" outline="0" fieldPosition="0">
        <references count="1">
          <reference field="0" count="0"/>
        </references>
      </pivotArea>
    </format>
    <format dxfId="12169">
      <pivotArea field="2" type="button" dataOnly="0" labelOnly="1" outline="0" axis="axisRow" fieldPosition="1"/>
    </format>
    <format dxfId="12168">
      <pivotArea field="17" type="button" dataOnly="0" labelOnly="1" outline="0" axis="axisRow" fieldPosition="2"/>
    </format>
    <format dxfId="12167">
      <pivotArea field="-2" type="button" dataOnly="0" labelOnly="1" outline="0" axis="axisCol" fieldPosition="0"/>
    </format>
    <format dxfId="12166">
      <pivotArea type="topRight" dataOnly="0" labelOnly="1" outline="0" fieldPosition="0"/>
    </format>
    <format dxfId="12165">
      <pivotArea field="3" type="button" dataOnly="0" labelOnly="1" outline="0" axis="axisPage" fieldPosition="0"/>
    </format>
    <format dxfId="12164">
      <pivotArea field="0" type="button" dataOnly="0" labelOnly="1" outline="0" axis="axisPage" fieldPosition="1"/>
    </format>
    <format dxfId="12163">
      <pivotArea type="origin" dataOnly="0" labelOnly="1" outline="0" fieldPosition="0"/>
    </format>
    <format dxfId="12162">
      <pivotArea field="18" type="button" dataOnly="0" labelOnly="1" outline="0" axis="axisRow" fieldPosition="0"/>
    </format>
    <format dxfId="12161">
      <pivotArea dataOnly="0" labelOnly="1" outline="0" fieldPosition="0">
        <references count="1">
          <reference field="18" count="1">
            <x v="0"/>
          </reference>
        </references>
      </pivotArea>
    </format>
    <format dxfId="12160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2159">
      <pivotArea dataOnly="0" labelOnly="1" outline="0" fieldPosition="0">
        <references count="1">
          <reference field="18" count="1">
            <x v="2"/>
          </reference>
        </references>
      </pivotArea>
    </format>
    <format dxfId="12158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2157">
      <pivotArea dataOnly="0" labelOnly="1" outline="0" fieldPosition="0">
        <references count="1">
          <reference field="18" count="1">
            <x v="3"/>
          </reference>
        </references>
      </pivotArea>
    </format>
    <format dxfId="12156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2155">
      <pivotArea dataOnly="0" labelOnly="1" outline="0" fieldPosition="0">
        <references count="1">
          <reference field="18" count="1">
            <x v="4"/>
          </reference>
        </references>
      </pivotArea>
    </format>
    <format dxfId="12154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2153">
      <pivotArea dataOnly="0" labelOnly="1" outline="0" fieldPosition="0">
        <references count="1">
          <reference field="18" count="1">
            <x v="5"/>
          </reference>
        </references>
      </pivotArea>
    </format>
    <format dxfId="12152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2151">
      <pivotArea dataOnly="0" labelOnly="1" outline="0" fieldPosition="0">
        <references count="1">
          <reference field="18" count="1">
            <x v="6"/>
          </reference>
        </references>
      </pivotArea>
    </format>
    <format dxfId="12150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2149">
      <pivotArea dataOnly="0" labelOnly="1" outline="0" fieldPosition="0">
        <references count="1">
          <reference field="18" count="1">
            <x v="7"/>
          </reference>
        </references>
      </pivotArea>
    </format>
    <format dxfId="12148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2147">
      <pivotArea dataOnly="0" labelOnly="1" outline="0" fieldPosition="0">
        <references count="1">
          <reference field="18" count="1">
            <x v="8"/>
          </reference>
        </references>
      </pivotArea>
    </format>
    <format dxfId="12146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2145">
      <pivotArea dataOnly="0" labelOnly="1" outline="0" fieldPosition="0">
        <references count="1">
          <reference field="18" count="1">
            <x v="9"/>
          </reference>
        </references>
      </pivotArea>
    </format>
    <format dxfId="12144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2143">
      <pivotArea dataOnly="0" labelOnly="1" outline="0" fieldPosition="0">
        <references count="1">
          <reference field="18" count="1">
            <x v="10"/>
          </reference>
        </references>
      </pivotArea>
    </format>
    <format dxfId="12142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2141">
      <pivotArea dataOnly="0" labelOnly="1" outline="0" fieldPosition="0">
        <references count="1">
          <reference field="18" count="1">
            <x v="11"/>
          </reference>
        </references>
      </pivotArea>
    </format>
    <format dxfId="12140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2139">
      <pivotArea dataOnly="0" labelOnly="1" outline="0" fieldPosition="0">
        <references count="1">
          <reference field="18" count="1">
            <x v="12"/>
          </reference>
        </references>
      </pivotArea>
    </format>
    <format dxfId="12138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2137">
      <pivotArea dataOnly="0" labelOnly="1" outline="0" fieldPosition="0">
        <references count="1">
          <reference field="18" count="1">
            <x v="13"/>
          </reference>
        </references>
      </pivotArea>
    </format>
    <format dxfId="12136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2135">
      <pivotArea dataOnly="0" labelOnly="1" outline="0" fieldPosition="0">
        <references count="1">
          <reference field="18" count="1">
            <x v="14"/>
          </reference>
        </references>
      </pivotArea>
    </format>
    <format dxfId="12134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2133">
      <pivotArea dataOnly="0" labelOnly="1" outline="0" fieldPosition="0">
        <references count="1">
          <reference field="18" count="1">
            <x v="15"/>
          </reference>
        </references>
      </pivotArea>
    </format>
    <format dxfId="12132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2131">
      <pivotArea dataOnly="0" labelOnly="1" outline="0" fieldPosition="0">
        <references count="1">
          <reference field="18" count="1">
            <x v="16"/>
          </reference>
        </references>
      </pivotArea>
    </format>
    <format dxfId="12130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2129">
      <pivotArea dataOnly="0" labelOnly="1" grandRow="1" outline="0" fieldPosition="0"/>
    </format>
    <format dxfId="12128">
      <pivotArea dataOnly="0" labelOnly="1" grandRow="1" outline="0" fieldPosition="0"/>
    </format>
    <format dxfId="12127">
      <pivotArea grandRow="1" outline="0" collapsedLevelsAreSubtotals="1" fieldPosition="0"/>
    </format>
    <format dxfId="12126">
      <pivotArea dataOnly="0" labelOnly="1" grandRow="1" outline="0" offset="A256" fieldPosition="0"/>
    </format>
    <format dxfId="12125">
      <pivotArea field="3" type="button" dataOnly="0" labelOnly="1" outline="0" axis="axisPage" fieldPosition="0"/>
    </format>
    <format dxfId="12124">
      <pivotArea field="0" type="button" dataOnly="0" labelOnly="1" outline="0" axis="axisPage" fieldPosition="1"/>
    </format>
    <format dxfId="12123">
      <pivotArea type="origin" dataOnly="0" labelOnly="1" outline="0" fieldPosition="0"/>
    </format>
    <format dxfId="12122">
      <pivotArea field="18" type="button" dataOnly="0" labelOnly="1" outline="0" axis="axisRow" fieldPosition="0"/>
    </format>
    <format dxfId="12121">
      <pivotArea dataOnly="0" labelOnly="1" outline="0" fieldPosition="0">
        <references count="1">
          <reference field="18" count="1">
            <x v="28"/>
          </reference>
        </references>
      </pivotArea>
    </format>
    <format dxfId="12120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12119">
      <pivotArea dataOnly="0" labelOnly="1" outline="0" fieldPosition="0">
        <references count="1">
          <reference field="18" count="1">
            <x v="29"/>
          </reference>
        </references>
      </pivotArea>
    </format>
    <format dxfId="12118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12117">
      <pivotArea dataOnly="0" labelOnly="1" outline="0" fieldPosition="0">
        <references count="1">
          <reference field="18" count="1">
            <x v="31"/>
          </reference>
        </references>
      </pivotArea>
    </format>
    <format dxfId="12116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12115">
      <pivotArea dataOnly="0" labelOnly="1" grandRow="1" outline="0" fieldPosition="0"/>
    </format>
    <format dxfId="12114">
      <pivotArea field="3" type="button" dataOnly="0" labelOnly="1" outline="0" axis="axisPage" fieldPosition="0"/>
    </format>
    <format dxfId="12113">
      <pivotArea field="0" type="button" dataOnly="0" labelOnly="1" outline="0" axis="axisPage" fieldPosition="1"/>
    </format>
    <format dxfId="12112">
      <pivotArea type="origin" dataOnly="0" labelOnly="1" outline="0" fieldPosition="0"/>
    </format>
    <format dxfId="12111">
      <pivotArea field="18" type="button" dataOnly="0" labelOnly="1" outline="0" axis="axisRow" fieldPosition="0"/>
    </format>
    <format dxfId="12110">
      <pivotArea dataOnly="0" labelOnly="1" outline="0" fieldPosition="0">
        <references count="1">
          <reference field="18" count="1">
            <x v="28"/>
          </reference>
        </references>
      </pivotArea>
    </format>
    <format dxfId="12109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12108">
      <pivotArea dataOnly="0" labelOnly="1" outline="0" fieldPosition="0">
        <references count="1">
          <reference field="18" count="1">
            <x v="29"/>
          </reference>
        </references>
      </pivotArea>
    </format>
    <format dxfId="12107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12106">
      <pivotArea dataOnly="0" labelOnly="1" outline="0" fieldPosition="0">
        <references count="1">
          <reference field="18" count="1">
            <x v="31"/>
          </reference>
        </references>
      </pivotArea>
    </format>
    <format dxfId="12105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12104">
      <pivotArea dataOnly="0" labelOnly="1" grandRow="1" outline="0" fieldPosition="0"/>
    </format>
    <format dxfId="12103">
      <pivotArea dataOnly="0" labelOnly="1" grandRow="1" outline="0" fieldPosition="0"/>
    </format>
    <format dxfId="12102">
      <pivotArea type="all" dataOnly="0" outline="0" fieldPosition="0"/>
    </format>
    <format dxfId="12101">
      <pivotArea dataOnly="0" labelOnly="1" grandRow="1" outline="0" fieldPosition="0"/>
    </format>
    <format dxfId="12100">
      <pivotArea dataOnly="0" labelOnly="1" grandRow="1" outline="0" fieldPosition="0"/>
    </format>
    <format dxfId="12099">
      <pivotArea dataOnly="0" labelOnly="1" grandRow="1" outline="0" fieldPosition="0"/>
    </format>
    <format dxfId="12098">
      <pivotArea dataOnly="0" labelOnly="1" grandRow="1" outline="0" fieldPosition="0"/>
    </format>
    <format dxfId="12097">
      <pivotArea dataOnly="0" labelOnly="1" grandRow="1" outline="0" fieldPosition="0"/>
    </format>
    <format dxfId="12096">
      <pivotArea dataOnly="0" labelOnly="1" grandRow="1" outline="0" fieldPosition="0"/>
    </format>
    <format dxfId="12095">
      <pivotArea dataOnly="0" labelOnly="1" grandRow="1" outline="0" fieldPosition="0"/>
    </format>
    <format dxfId="12094">
      <pivotArea dataOnly="0" labelOnly="1" grandRow="1" outline="0" fieldPosition="0"/>
    </format>
    <format dxfId="12093">
      <pivotArea dataOnly="0" labelOnly="1" grandRow="1" outline="0" fieldPosition="0"/>
    </format>
    <format dxfId="12092">
      <pivotArea dataOnly="0" labelOnly="1" grandRow="1" outline="0" fieldPosition="0"/>
    </format>
    <format dxfId="12091">
      <pivotArea dataOnly="0" labelOnly="1" grandRow="1" outline="0" offset="A256" fieldPosition="0"/>
    </format>
    <format dxfId="12090">
      <pivotArea grandRow="1" outline="0" collapsedLevelsAreSubtotals="1" fieldPosition="0"/>
    </format>
    <format dxfId="12089">
      <pivotArea dataOnly="0" labelOnly="1" grandRow="1" outline="0" fieldPosition="0"/>
    </format>
    <format dxfId="12088">
      <pivotArea dataOnly="0" labelOnly="1" grandRow="1" outline="0" offset="A256" fieldPosition="0"/>
    </format>
    <format dxfId="12087">
      <pivotArea grandRow="1" outline="0" collapsedLevelsAreSubtotals="1" fieldPosition="0"/>
    </format>
    <format dxfId="12086">
      <pivotArea dataOnly="0" labelOnly="1" grandRow="1" outline="0" fieldPosition="0"/>
    </format>
    <format dxfId="12085">
      <pivotArea dataOnly="0" labelOnly="1" grandRow="1" outline="0" offset="A256" fieldPosition="0"/>
    </format>
    <format dxfId="12084">
      <pivotArea grandRow="1" outline="0" collapsedLevelsAreSubtotals="1" fieldPosition="0"/>
    </format>
    <format dxfId="12083">
      <pivotArea dataOnly="0" labelOnly="1" grandRow="1" outline="0" fieldPosition="0"/>
    </format>
    <format dxfId="12082">
      <pivotArea dataOnly="0" labelOnly="1" grandRow="1" outline="0" offset="A256" fieldPosition="0"/>
    </format>
    <format dxfId="12081">
      <pivotArea grandRow="1" outline="0" collapsedLevelsAreSubtotals="1" fieldPosition="0"/>
    </format>
    <format dxfId="12080">
      <pivotArea dataOnly="0" labelOnly="1" grandRow="1" outline="0" fieldPosition="0"/>
    </format>
    <format dxfId="12079">
      <pivotArea dataOnly="0" labelOnly="1" grandRow="1" outline="0" offset="A256" fieldPosition="0"/>
    </format>
    <format dxfId="12078">
      <pivotArea grandRow="1" outline="0" collapsedLevelsAreSubtotals="1" fieldPosition="0"/>
    </format>
    <format dxfId="12077">
      <pivotArea dataOnly="0" labelOnly="1" grandRow="1" outline="0" fieldPosition="0"/>
    </format>
    <format dxfId="12076">
      <pivotArea dataOnly="0" labelOnly="1" grandRow="1" outline="0" offset="A256" fieldPosition="0"/>
    </format>
    <format dxfId="12075">
      <pivotArea grandRow="1" outline="0" collapsedLevelsAreSubtotals="1" fieldPosition="0"/>
    </format>
    <format dxfId="12074">
      <pivotArea dataOnly="0" labelOnly="1" grandRow="1" outline="0" fieldPosition="0"/>
    </format>
    <format dxfId="12073">
      <pivotArea dataOnly="0" labelOnly="1" grandRow="1" outline="0" offset="A256" fieldPosition="0"/>
    </format>
    <format dxfId="12072">
      <pivotArea grandRow="1" outline="0" collapsedLevelsAreSubtotals="1" fieldPosition="0"/>
    </format>
    <format dxfId="12071">
      <pivotArea dataOnly="0" labelOnly="1" grandRow="1" outline="0" fieldPosition="0"/>
    </format>
    <format dxfId="12070">
      <pivotArea dataOnly="0" labelOnly="1" grandRow="1" outline="0" offset="A256" fieldPosition="0"/>
    </format>
    <format dxfId="12069">
      <pivotArea grandRow="1" outline="0" collapsedLevelsAreSubtotals="1" fieldPosition="0"/>
    </format>
    <format dxfId="12068">
      <pivotArea dataOnly="0" labelOnly="1" grandRow="1" outline="0" fieldPosition="0"/>
    </format>
    <format dxfId="12067">
      <pivotArea dataOnly="0" labelOnly="1" grandRow="1" outline="0" offset="A256" fieldPosition="0"/>
    </format>
    <format dxfId="12066">
      <pivotArea grandRow="1" outline="0" collapsedLevelsAreSubtotals="1" fieldPosition="0"/>
    </format>
    <format dxfId="12065">
      <pivotArea dataOnly="0" labelOnly="1" grandRow="1" outline="0" fieldPosition="0"/>
    </format>
    <format dxfId="12064">
      <pivotArea dataOnly="0" labelOnly="1" grandRow="1" outline="0" offset="A256" fieldPosition="0"/>
    </format>
    <format dxfId="12063">
      <pivotArea grandRow="1" outline="0" collapsedLevelsAreSubtotals="1" fieldPosition="0"/>
    </format>
    <format dxfId="12062">
      <pivotArea dataOnly="0" labelOnly="1" grandRow="1" outline="0" fieldPosition="0"/>
    </format>
    <format dxfId="12061">
      <pivotArea dataOnly="0" labelOnly="1" grandRow="1" outline="0" offset="A256" fieldPosition="0"/>
    </format>
    <format dxfId="12060">
      <pivotArea grandRow="1" outline="0" collapsedLevelsAreSubtotals="1" fieldPosition="0"/>
    </format>
    <format dxfId="12059">
      <pivotArea dataOnly="0" labelOnly="1" grandRow="1" outline="0" fieldPosition="0"/>
    </format>
    <format dxfId="12058">
      <pivotArea dataOnly="0" labelOnly="1" outline="0" fieldPosition="0">
        <references count="1">
          <reference field="18" count="1" defaultSubtotal="1">
            <x v="55"/>
          </reference>
        </references>
      </pivotArea>
    </format>
    <format dxfId="12057">
      <pivotArea dataOnly="0" labelOnly="1" outline="0" fieldPosition="0">
        <references count="1">
          <reference field="18" count="1" defaultSubtotal="1">
            <x v="56"/>
          </reference>
        </references>
      </pivotArea>
    </format>
    <format dxfId="12056">
      <pivotArea dataOnly="0" labelOnly="1" grandRow="1" outline="0" offset="A256" fieldPosition="0"/>
    </format>
    <format dxfId="12055">
      <pivotArea grandRow="1" outline="0" collapsedLevelsAreSubtotals="1" fieldPosition="0"/>
    </format>
    <format dxfId="12054">
      <pivotArea dataOnly="0" labelOnly="1" grandRow="1" outline="0" fieldPosition="0"/>
    </format>
    <format dxfId="12053">
      <pivotArea dataOnly="0" labelOnly="1" grandRow="1" outline="0" offset="A256" fieldPosition="0"/>
    </format>
    <format dxfId="12052">
      <pivotArea grandRow="1" outline="0" collapsedLevelsAreSubtotals="1" fieldPosition="0"/>
    </format>
    <format dxfId="12051">
      <pivotArea dataOnly="0" labelOnly="1" grandRow="1" outline="0" fieldPosition="0"/>
    </format>
    <format dxfId="12050">
      <pivotArea dataOnly="0" labelOnly="1" grandRow="1" outline="0" offset="A256" fieldPosition="0"/>
    </format>
    <format dxfId="12049">
      <pivotArea grandRow="1" outline="0" collapsedLevelsAreSubtotals="1" fieldPosition="0"/>
    </format>
    <format dxfId="12048">
      <pivotArea dataOnly="0" labelOnly="1" grandRow="1" outline="0" fieldPosition="0"/>
    </format>
    <format dxfId="12047">
      <pivotArea dataOnly="0" labelOnly="1" grandRow="1" outline="0" offset="A256" fieldPosition="0"/>
    </format>
    <format dxfId="12046">
      <pivotArea grandRow="1" outline="0" collapsedLevelsAreSubtotals="1" fieldPosition="0"/>
    </format>
    <format dxfId="12045">
      <pivotArea dataOnly="0" labelOnly="1" grandRow="1" outline="0" fieldPosition="0"/>
    </format>
    <format dxfId="12044">
      <pivotArea dataOnly="0" labelOnly="1" grandRow="1" outline="0" offset="A256" fieldPosition="0"/>
    </format>
    <format dxfId="12043">
      <pivotArea grandRow="1" outline="0" collapsedLevelsAreSubtotals="1" fieldPosition="0"/>
    </format>
    <format dxfId="12042">
      <pivotArea dataOnly="0" labelOnly="1" grandRow="1" outline="0" fieldPosition="0"/>
    </format>
    <format dxfId="12041">
      <pivotArea dataOnly="0" labelOnly="1" grandRow="1" outline="0" offset="A256" fieldPosition="0"/>
    </format>
    <format dxfId="12040">
      <pivotArea grandRow="1" outline="0" collapsedLevelsAreSubtotals="1" fieldPosition="0"/>
    </format>
    <format dxfId="12039">
      <pivotArea dataOnly="0" labelOnly="1" grandRow="1" outline="0" fieldPosition="0"/>
    </format>
    <format dxfId="12038">
      <pivotArea dataOnly="0" labelOnly="1" grandRow="1" outline="0" offset="A256" fieldPosition="0"/>
    </format>
    <format dxfId="12037">
      <pivotArea grandRow="1" outline="0" collapsedLevelsAreSubtotals="1" fieldPosition="0"/>
    </format>
    <format dxfId="12036">
      <pivotArea dataOnly="0" labelOnly="1" grandRow="1" outline="0" fieldPosition="0"/>
    </format>
    <format dxfId="12035">
      <pivotArea dataOnly="0" labelOnly="1" grandRow="1" outline="0" offset="A256" fieldPosition="0"/>
    </format>
    <format dxfId="12034">
      <pivotArea grandRow="1" outline="0" collapsedLevelsAreSubtotals="1" fieldPosition="0"/>
    </format>
    <format dxfId="12033">
      <pivotArea dataOnly="0" labelOnly="1" grandRow="1" outline="0" fieldPosition="0"/>
    </format>
    <format dxfId="12032">
      <pivotArea dataOnly="0" labelOnly="1" grandRow="1" outline="0" offset="A256" fieldPosition="0"/>
    </format>
    <format dxfId="12031">
      <pivotArea grandRow="1" outline="0" collapsedLevelsAreSubtotals="1" fieldPosition="0"/>
    </format>
    <format dxfId="12030">
      <pivotArea dataOnly="0" labelOnly="1" grandRow="1" outline="0" fieldPosition="0"/>
    </format>
    <format dxfId="12029">
      <pivotArea dataOnly="0" labelOnly="1" grandRow="1" outline="0" offset="A256" fieldPosition="0"/>
    </format>
    <format dxfId="12028">
      <pivotArea grandRow="1" outline="0" collapsedLevelsAreSubtotals="1" fieldPosition="0"/>
    </format>
    <format dxfId="12027">
      <pivotArea dataOnly="0" labelOnly="1" grandRow="1" outline="0" fieldPosition="0"/>
    </format>
    <format dxfId="12026">
      <pivotArea dataOnly="0" labelOnly="1" grandRow="1" outline="0" offset="A256" fieldPosition="0"/>
    </format>
    <format dxfId="12025">
      <pivotArea grandRow="1" outline="0" collapsedLevelsAreSubtotals="1" fieldPosition="0"/>
    </format>
    <format dxfId="12024">
      <pivotArea dataOnly="0" labelOnly="1" grandRow="1" outline="0" fieldPosition="0"/>
    </format>
    <format dxfId="12023">
      <pivotArea dataOnly="0" labelOnly="1" grandRow="1" outline="0" offset="A256" fieldPosition="0"/>
    </format>
    <format dxfId="12022">
      <pivotArea grandRow="1" outline="0" collapsedLevelsAreSubtotals="1" fieldPosition="0"/>
    </format>
    <format dxfId="12021">
      <pivotArea dataOnly="0" labelOnly="1" grandRow="1" outline="0" fieldPosition="0"/>
    </format>
    <format dxfId="12020">
      <pivotArea dataOnly="0" labelOnly="1" grandRow="1" outline="0" offset="A256" fieldPosition="0"/>
    </format>
    <format dxfId="12019">
      <pivotArea grandRow="1" outline="0" collapsedLevelsAreSubtotals="1" fieldPosition="0"/>
    </format>
    <format dxfId="12018">
      <pivotArea dataOnly="0" labelOnly="1" grandRow="1" outline="0" fieldPosition="0"/>
    </format>
    <format dxfId="12017">
      <pivotArea dataOnly="0" labelOnly="1" grandRow="1" outline="0" offset="A256" fieldPosition="0"/>
    </format>
    <format dxfId="12016">
      <pivotArea grandRow="1" outline="0" collapsedLevelsAreSubtotals="1" fieldPosition="0"/>
    </format>
    <format dxfId="12015">
      <pivotArea dataOnly="0" labelOnly="1" grandRow="1" outline="0" fieldPosition="0"/>
    </format>
    <format dxfId="12014">
      <pivotArea dataOnly="0" labelOnly="1" grandRow="1" outline="0" offset="A256" fieldPosition="0"/>
    </format>
    <format dxfId="12013">
      <pivotArea grandRow="1" outline="0" collapsedLevelsAreSubtotals="1" fieldPosition="0"/>
    </format>
    <format dxfId="12012">
      <pivotArea dataOnly="0" labelOnly="1" grandRow="1" outline="0" fieldPosition="0"/>
    </format>
    <format dxfId="12011">
      <pivotArea dataOnly="0" labelOnly="1" grandRow="1" outline="0" offset="A256" fieldPosition="0"/>
    </format>
    <format dxfId="12010">
      <pivotArea grandRow="1" outline="0" collapsedLevelsAreSubtotals="1" fieldPosition="0"/>
    </format>
    <format dxfId="12009">
      <pivotArea dataOnly="0" labelOnly="1" grandRow="1" outline="0" fieldPosition="0"/>
    </format>
    <format dxfId="12008">
      <pivotArea dataOnly="0" labelOnly="1" grandRow="1" outline="0" offset="A256" fieldPosition="0"/>
    </format>
    <format dxfId="12007">
      <pivotArea grandRow="1" outline="0" collapsedLevelsAreSubtotals="1" fieldPosition="0"/>
    </format>
    <format dxfId="12006">
      <pivotArea dataOnly="0" labelOnly="1" grandRow="1" outline="0" fieldPosition="0"/>
    </format>
    <format dxfId="12005">
      <pivotArea grandRow="1" outline="0" collapsedLevelsAreSubtotals="1" fieldPosition="0"/>
    </format>
    <format dxfId="12004">
      <pivotArea dataOnly="0" labelOnly="1" grandRow="1" outline="0" fieldPosition="0"/>
    </format>
    <format dxfId="12003">
      <pivotArea dataOnly="0" labelOnly="1" grandRow="1" outline="0" offset="A256" fieldPosition="0"/>
    </format>
    <format dxfId="12002">
      <pivotArea grandRow="1" outline="0" collapsedLevelsAreSubtotals="1" fieldPosition="0"/>
    </format>
    <format dxfId="12001">
      <pivotArea dataOnly="0" labelOnly="1" grandRow="1" outline="0" fieldPosition="0"/>
    </format>
    <format dxfId="12000">
      <pivotArea dataOnly="0" labelOnly="1" grandRow="1" outline="0" offset="A256" fieldPosition="0"/>
    </format>
    <format dxfId="11999">
      <pivotArea grandRow="1" outline="0" collapsedLevelsAreSubtotals="1" fieldPosition="0"/>
    </format>
    <format dxfId="11998">
      <pivotArea dataOnly="0" labelOnly="1" grandRow="1" outline="0" fieldPosition="0"/>
    </format>
    <format dxfId="11997">
      <pivotArea dataOnly="0" labelOnly="1" grandRow="1" outline="0" offset="A256" fieldPosition="0"/>
    </format>
    <format dxfId="11996">
      <pivotArea grandRow="1" outline="0" collapsedLevelsAreSubtotals="1" fieldPosition="0"/>
    </format>
    <format dxfId="11995">
      <pivotArea dataOnly="0" labelOnly="1" grandRow="1" outline="0" fieldPosition="0"/>
    </format>
    <format dxfId="11994">
      <pivotArea dataOnly="0" labelOnly="1" grandRow="1" outline="0" offset="A256" fieldPosition="0"/>
    </format>
    <format dxfId="11993">
      <pivotArea grandRow="1" outline="0" collapsedLevelsAreSubtotals="1" fieldPosition="0"/>
    </format>
    <format dxfId="11992">
      <pivotArea dataOnly="0" labelOnly="1" grandRow="1" outline="0" fieldPosition="0"/>
    </format>
    <format dxfId="11991">
      <pivotArea dataOnly="0" labelOnly="1" grandRow="1" outline="0" offset="A256" fieldPosition="0"/>
    </format>
    <format dxfId="11990">
      <pivotArea grandRow="1" outline="0" collapsedLevelsAreSubtotals="1" fieldPosition="0"/>
    </format>
    <format dxfId="11989">
      <pivotArea dataOnly="0" labelOnly="1" grandRow="1" outline="0" fieldPosition="0"/>
    </format>
    <format dxfId="11988">
      <pivotArea dataOnly="0" labelOnly="1" grandRow="1" outline="0" offset="A256" fieldPosition="0"/>
    </format>
    <format dxfId="11987">
      <pivotArea grandRow="1" outline="0" collapsedLevelsAreSubtotals="1" fieldPosition="0"/>
    </format>
    <format dxfId="11986">
      <pivotArea dataOnly="0" labelOnly="1" grandRow="1" outline="0" fieldPosition="0"/>
    </format>
    <format dxfId="11985">
      <pivotArea dataOnly="0" labelOnly="1" grandRow="1" outline="0" offset="A256" fieldPosition="0"/>
    </format>
    <format dxfId="11984">
      <pivotArea grandRow="1" outline="0" collapsedLevelsAreSubtotals="1" fieldPosition="0"/>
    </format>
    <format dxfId="11983">
      <pivotArea dataOnly="0" labelOnly="1" grandRow="1" outline="0" fieldPosition="0"/>
    </format>
    <format dxfId="11982">
      <pivotArea dataOnly="0" labelOnly="1" grandRow="1" outline="0" offset="A256" fieldPosition="0"/>
    </format>
    <format dxfId="11981">
      <pivotArea grandRow="1" outline="0" collapsedLevelsAreSubtotals="1" fieldPosition="0"/>
    </format>
    <format dxfId="11980">
      <pivotArea dataOnly="0" labelOnly="1" grandRow="1" outline="0" fieldPosition="0"/>
    </format>
    <format dxfId="11979">
      <pivotArea dataOnly="0" labelOnly="1" grandRow="1" outline="0" offset="A256" fieldPosition="0"/>
    </format>
    <format dxfId="11978">
      <pivotArea grandRow="1" outline="0" collapsedLevelsAreSubtotals="1" fieldPosition="0"/>
    </format>
    <format dxfId="11977">
      <pivotArea dataOnly="0" labelOnly="1" grandRow="1" outline="0" fieldPosition="0"/>
    </format>
    <format dxfId="11976">
      <pivotArea dataOnly="0" labelOnly="1" grandRow="1" outline="0" offset="A256" fieldPosition="0"/>
    </format>
    <format dxfId="11975">
      <pivotArea grandRow="1" outline="0" collapsedLevelsAreSubtotals="1" fieldPosition="0"/>
    </format>
    <format dxfId="11974">
      <pivotArea dataOnly="0" labelOnly="1" grandRow="1" outline="0" fieldPosition="0"/>
    </format>
    <format dxfId="11973">
      <pivotArea dataOnly="0" labelOnly="1" grandRow="1" outline="0" offset="A256" fieldPosition="0"/>
    </format>
    <format dxfId="11972">
      <pivotArea grandRow="1" outline="0" collapsedLevelsAreSubtotals="1" fieldPosition="0"/>
    </format>
    <format dxfId="11971">
      <pivotArea dataOnly="0" labelOnly="1" grandRow="1" outline="0" fieldPosition="0"/>
    </format>
    <format dxfId="11970">
      <pivotArea dataOnly="0" labelOnly="1" grandRow="1" outline="0" offset="A256" fieldPosition="0"/>
    </format>
    <format dxfId="11969">
      <pivotArea grandRow="1" outline="0" collapsedLevelsAreSubtotals="1" fieldPosition="0"/>
    </format>
    <format dxfId="11968">
      <pivotArea dataOnly="0" labelOnly="1" grandRow="1" outline="0" fieldPosition="0"/>
    </format>
    <format dxfId="11967">
      <pivotArea dataOnly="0" labelOnly="1" grandRow="1" outline="0" offset="A256" fieldPosition="0"/>
    </format>
    <format dxfId="11966">
      <pivotArea grandRow="1" outline="0" collapsedLevelsAreSubtotals="1" fieldPosition="0"/>
    </format>
    <format dxfId="11965">
      <pivotArea dataOnly="0" labelOnly="1" grandRow="1" outline="0" fieldPosition="0"/>
    </format>
    <format dxfId="11964">
      <pivotArea dataOnly="0" labelOnly="1" grandRow="1" outline="0" offset="A256" fieldPosition="0"/>
    </format>
    <format dxfId="11963">
      <pivotArea grandRow="1" outline="0" collapsedLevelsAreSubtotals="1" fieldPosition="0"/>
    </format>
    <format dxfId="11962">
      <pivotArea dataOnly="0" labelOnly="1" grandRow="1" outline="0" fieldPosition="0"/>
    </format>
    <format dxfId="11961">
      <pivotArea dataOnly="0" grandRow="1" outline="0" fieldPosition="0"/>
    </format>
    <format dxfId="11960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22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6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4">
        <item x="0"/>
        <item x="1"/>
        <item x="2"/>
        <item x="90"/>
        <item x="91"/>
        <item x="3"/>
        <item x="92"/>
        <item x="93"/>
        <item x="4"/>
        <item x="5"/>
        <item x="6"/>
        <item x="94"/>
        <item x="7"/>
        <item x="8"/>
        <item x="95"/>
        <item x="96"/>
        <item x="9"/>
        <item x="10"/>
        <item x="97"/>
        <item x="11"/>
        <item x="12"/>
        <item x="13"/>
        <item x="14"/>
        <item x="15"/>
        <item x="16"/>
        <item x="17"/>
        <item x="98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100"/>
        <item x="36"/>
        <item x="37"/>
        <item x="38"/>
        <item x="39"/>
        <item x="40"/>
        <item x="101"/>
        <item x="102"/>
        <item x="103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04"/>
        <item x="53"/>
        <item x="54"/>
        <item x="55"/>
        <item x="56"/>
        <item x="57"/>
        <item x="58"/>
        <item x="59"/>
        <item x="60"/>
        <item x="61"/>
        <item x="62"/>
        <item x="105"/>
        <item x="106"/>
        <item x="63"/>
        <item x="64"/>
        <item x="65"/>
        <item x="66"/>
        <item x="67"/>
        <item x="68"/>
        <item x="69"/>
        <item x="70"/>
        <item x="107"/>
        <item x="71"/>
        <item x="72"/>
        <item x="73"/>
        <item x="74"/>
        <item x="108"/>
        <item x="75"/>
        <item x="76"/>
        <item x="77"/>
        <item x="78"/>
        <item x="79"/>
        <item x="109"/>
        <item x="80"/>
        <item x="81"/>
        <item x="82"/>
        <item x="83"/>
        <item x="84"/>
        <item x="85"/>
        <item x="86"/>
        <item x="87"/>
        <item x="88"/>
        <item x="89"/>
        <item x="110"/>
        <item x="118"/>
        <item x="119"/>
        <item x="120"/>
        <item x="111"/>
        <item x="112"/>
        <item x="113"/>
        <item x="114"/>
        <item x="115"/>
        <item x="121"/>
        <item x="116"/>
        <item x="117"/>
        <item x="122"/>
        <item x="123"/>
        <item x="124"/>
        <item x="126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9"/>
        <item x="142"/>
        <item x="150"/>
        <item x="143"/>
        <item x="151"/>
        <item x="144"/>
        <item x="145"/>
        <item x="146"/>
        <item x="147"/>
        <item x="148"/>
        <item x="155"/>
        <item x="152"/>
        <item x="153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88"/>
        <item x="173"/>
        <item x="174"/>
        <item x="175"/>
        <item x="176"/>
        <item x="177"/>
        <item x="178"/>
        <item x="189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6"/>
        <item x="247"/>
        <item x="241"/>
        <item x="242"/>
        <item x="243"/>
        <item x="244"/>
        <item x="245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</items>
    </pivotField>
    <pivotField axis="axisPage" compact="0" outline="0" multipleItemSelectionAllowed="1" showAll="0">
      <items count="59">
        <item h="1" x="0"/>
        <item h="1" x="2"/>
        <item h="1" x="6"/>
        <item h="1" x="7"/>
        <item h="1" x="9"/>
        <item h="1" x="10"/>
        <item h="1" x="12"/>
        <item h="1" x="13"/>
        <item h="1" x="22"/>
        <item h="1" x="23"/>
        <item h="1" x="32"/>
        <item h="1" x="33"/>
        <item h="1" x="35"/>
        <item h="1" x="38"/>
        <item h="1" x="44"/>
        <item h="1" x="45"/>
        <item h="1" x="49"/>
        <item h="1" x="52"/>
        <item h="1" x="53"/>
        <item h="1" x="55"/>
        <item h="1" x="57"/>
        <item h="1" x="5"/>
        <item h="1" x="14"/>
        <item h="1" x="24"/>
        <item h="1" x="25"/>
        <item h="1" x="26"/>
        <item h="1"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h="1" x="50"/>
        <item h="1" x="36"/>
        <item h="1" x="18"/>
        <item x="3"/>
        <item x="4"/>
        <item h="1" x="48"/>
        <item h="1" x="8"/>
        <item h="1" x="15"/>
        <item h="1" x="17"/>
        <item h="1" x="34"/>
        <item h="1" x="54"/>
        <item h="1" x="37"/>
        <item h="1" x="46"/>
        <item h="1" x="47"/>
        <item h="1"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4">
        <item x="273"/>
        <item x="0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40"/>
        <item x="42"/>
        <item x="43"/>
        <item x="49"/>
        <item x="53"/>
        <item x="54"/>
        <item x="55"/>
        <item x="56"/>
        <item x="64"/>
        <item x="71"/>
        <item x="72"/>
        <item x="73"/>
        <item x="74"/>
        <item x="75"/>
        <item x="76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2"/>
        <item x="90"/>
        <item x="91"/>
        <item x="92"/>
        <item x="93"/>
        <item x="94"/>
        <item x="95"/>
        <item x="105"/>
        <item x="106"/>
        <item x="63"/>
        <item x="107"/>
        <item x="111"/>
        <item x="112"/>
        <item x="114"/>
        <item x="115"/>
        <item x="116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50"/>
        <item x="143"/>
        <item x="144"/>
        <item x="145"/>
        <item x="149"/>
        <item x="151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70"/>
        <item x="188"/>
        <item x="173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204"/>
        <item x="205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264"/>
        <item x="265"/>
        <item x="267"/>
        <item x="269"/>
        <item x="271"/>
        <item x="272"/>
        <item x="270"/>
        <item x="171"/>
        <item x="109"/>
        <item x="98"/>
        <item x="77"/>
        <item x="146"/>
        <item x="147"/>
        <item x="148"/>
        <item x="197"/>
        <item x="198"/>
        <item x="199"/>
        <item x="200"/>
        <item x="206"/>
        <item x="207"/>
        <item x="208"/>
        <item x="209"/>
        <item x="210"/>
        <item x="211"/>
        <item x="212"/>
        <item x="213"/>
        <item x="117"/>
        <item x="110"/>
        <item x="120"/>
        <item x="121"/>
        <item x="124"/>
        <item x="227"/>
        <item x="228"/>
        <item x="229"/>
        <item x="230"/>
        <item x="231"/>
        <item x="232"/>
        <item x="233"/>
        <item x="248"/>
        <item x="249"/>
        <item x="266"/>
        <item x="118"/>
        <item x="97"/>
        <item x="172"/>
        <item x="35"/>
        <item x="36"/>
        <item x="37"/>
        <item x="38"/>
        <item x="41"/>
        <item x="44"/>
        <item x="45"/>
        <item x="46"/>
        <item x="47"/>
        <item x="48"/>
        <item x="50"/>
        <item x="51"/>
        <item x="52"/>
        <item x="57"/>
        <item x="58"/>
        <item x="59"/>
        <item x="60"/>
        <item x="61"/>
        <item x="62"/>
        <item x="65"/>
        <item x="66"/>
        <item x="67"/>
        <item x="69"/>
        <item x="78"/>
        <item x="39"/>
        <item x="101"/>
        <item x="103"/>
        <item x="108"/>
        <item x="113"/>
        <item x="122"/>
        <item x="140"/>
        <item x="152"/>
        <item x="153"/>
        <item x="154"/>
        <item x="155"/>
        <item x="201"/>
        <item x="202"/>
        <item x="203"/>
        <item x="238"/>
        <item x="246"/>
        <item x="247"/>
        <item x="257"/>
        <item x="166"/>
        <item x="169"/>
        <item x="174"/>
        <item x="96"/>
        <item x="119"/>
        <item x="70"/>
        <item x="68"/>
        <item x="104"/>
        <item x="100"/>
        <item x="102"/>
        <item x="189"/>
        <item x="268"/>
      </items>
    </pivotField>
    <pivotField axis="axisRow" compact="0" outline="0" showAll="0">
      <items count="90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50"/>
        <item x="51"/>
        <item x="60"/>
        <item x="61"/>
        <item x="63"/>
        <item x="64"/>
        <item x="66"/>
        <item x="67"/>
        <item x="68"/>
        <item x="69"/>
        <item x="71"/>
        <item x="72"/>
        <item x="73"/>
        <item x="79"/>
        <item x="80"/>
        <item x="82"/>
        <item x="84"/>
        <item x="86"/>
        <item x="87"/>
        <item x="88"/>
        <item x="27"/>
        <item x="28"/>
        <item x="78"/>
        <item x="36"/>
        <item x="24"/>
        <item x="62"/>
        <item x="85"/>
        <item x="17"/>
        <item x="25"/>
        <item x="65"/>
        <item x="76"/>
        <item x="77"/>
        <item x="81"/>
        <item x="43"/>
        <item x="44"/>
        <item x="45"/>
        <item x="46"/>
        <item x="52"/>
        <item x="53"/>
        <item x="54"/>
        <item x="55"/>
        <item x="56"/>
        <item x="57"/>
        <item x="58"/>
        <item x="59"/>
        <item x="20"/>
        <item x="39"/>
        <item x="47"/>
        <item x="48"/>
        <item x="49"/>
        <item x="70"/>
        <item x="74"/>
        <item x="75"/>
        <item x="83"/>
        <item t="default"/>
      </items>
    </pivotField>
  </pivotFields>
  <rowFields count="3">
    <field x="18"/>
    <field x="2"/>
    <field x="17"/>
  </rowFields>
  <rowItems count="6">
    <i>
      <x v="55"/>
      <x v="127"/>
      <x v="81"/>
    </i>
    <i t="default">
      <x v="55"/>
    </i>
    <i>
      <x v="56"/>
      <x v="128"/>
      <x v="82"/>
    </i>
    <i r="1">
      <x v="129"/>
      <x v="83"/>
    </i>
    <i t="default">
      <x v="5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16">
    <format dxfId="11953">
      <pivotArea field="2" type="button" dataOnly="0" labelOnly="1" outline="0" axis="axisRow" fieldPosition="1"/>
    </format>
    <format dxfId="11952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1951">
      <pivotArea field="2" type="button" dataOnly="0" labelOnly="1" outline="0" axis="axisRow" fieldPosition="1"/>
    </format>
    <format dxfId="11950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194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1948">
      <pivotArea type="topRight" dataOnly="0" labelOnly="1" outline="0" fieldPosition="0"/>
    </format>
    <format dxfId="1194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1946">
      <pivotArea dataOnly="0" labelOnly="1" fieldPosition="0">
        <references count="1">
          <reference field="2" count="2">
            <x v="98"/>
            <x v="100"/>
          </reference>
        </references>
      </pivotArea>
    </format>
    <format dxfId="11945">
      <pivotArea dataOnly="0" labelOnly="1" fieldPosition="0">
        <references count="1">
          <reference field="2" count="1">
            <x v="100"/>
          </reference>
        </references>
      </pivotArea>
    </format>
    <format dxfId="11944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11943">
      <pivotArea dataOnly="0" labelOnly="1" fieldPosition="0">
        <references count="1">
          <reference field="2" count="1">
            <x v="39"/>
          </reference>
        </references>
      </pivotArea>
    </format>
    <format dxfId="11942">
      <pivotArea dataOnly="0" labelOnly="1" fieldPosition="0">
        <references count="1">
          <reference field="2" count="1">
            <x v="39"/>
          </reference>
        </references>
      </pivotArea>
    </format>
    <format dxfId="11941">
      <pivotArea dataOnly="0" labelOnly="1" fieldPosition="0">
        <references count="1">
          <reference field="2" count="1">
            <x v="38"/>
          </reference>
        </references>
      </pivotArea>
    </format>
    <format dxfId="11940">
      <pivotArea dataOnly="0" labelOnly="1" fieldPosition="0">
        <references count="1">
          <reference field="2" count="1">
            <x v="38"/>
          </reference>
        </references>
      </pivotArea>
    </format>
    <format dxfId="11939">
      <pivotArea grandRow="1" outline="0" collapsedLevelsAreSubtotals="1" fieldPosition="0"/>
    </format>
    <format dxfId="11938">
      <pivotArea outline="0" collapsedLevelsAreSubtotals="1" fieldPosition="0"/>
    </format>
    <format dxfId="11937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1"/>
            <x v="56"/>
            <x v="57"/>
            <x v="71"/>
            <x v="78"/>
            <x v="79"/>
            <x v="80"/>
            <x v="81"/>
            <x v="88"/>
            <x v="92"/>
            <x v="94"/>
            <x v="95"/>
            <x v="98"/>
            <x v="100"/>
            <x v="102"/>
          </reference>
        </references>
      </pivotArea>
    </format>
    <format dxfId="11936">
      <pivotArea dataOnly="0" labelOnly="1" fieldPosition="0">
        <references count="1">
          <reference field="2" count="4">
            <x v="103"/>
            <x v="104"/>
            <x v="105"/>
            <x v="107"/>
          </reference>
        </references>
      </pivotArea>
    </format>
    <format dxfId="11935">
      <pivotArea dataOnly="0" labelOnly="1" grandRow="1" outline="0" fieldPosition="0"/>
    </format>
    <format dxfId="11934">
      <pivotArea grandRow="1" outline="0" collapsedLevelsAreSubtotals="1" fieldPosition="0"/>
    </format>
    <format dxfId="11933">
      <pivotArea dataOnly="0" labelOnly="1" grandRow="1" outline="0" fieldPosition="0"/>
    </format>
    <format dxfId="11932">
      <pivotArea dataOnly="0" outline="0" fieldPosition="0">
        <references count="1">
          <reference field="18" count="0" defaultSubtotal="1"/>
        </references>
      </pivotArea>
    </format>
    <format dxfId="11931">
      <pivotArea dataOnly="0" outline="0" fieldPosition="0">
        <references count="1">
          <reference field="18" count="0" defaultSubtotal="1"/>
        </references>
      </pivotArea>
    </format>
    <format dxfId="11930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1929">
      <pivotArea dataOnly="0" outline="0" fieldPosition="0">
        <references count="1">
          <reference field="18" count="0" defaultSubtotal="1"/>
        </references>
      </pivotArea>
    </format>
    <format dxfId="11928">
      <pivotArea dataOnly="0" labelOnly="1" outline="0" fieldPosition="0">
        <references count="1">
          <reference field="18" count="0"/>
        </references>
      </pivotArea>
    </format>
    <format dxfId="11927">
      <pivotArea field="3" type="button" dataOnly="0" labelOnly="1" outline="0" axis="axisPage" fieldPosition="0"/>
    </format>
    <format dxfId="11926">
      <pivotArea field="0" type="button" dataOnly="0" labelOnly="1" outline="0" axis="axisPage" fieldPosition="1"/>
    </format>
    <format dxfId="11925">
      <pivotArea type="origin" dataOnly="0" labelOnly="1" outline="0" fieldPosition="0"/>
    </format>
    <format dxfId="11924">
      <pivotArea field="18" type="button" dataOnly="0" labelOnly="1" outline="0" axis="axisRow" fieldPosition="0"/>
    </format>
    <format dxfId="11923">
      <pivotArea dataOnly="0" labelOnly="1" outline="0" fieldPosition="0">
        <references count="1">
          <reference field="18" count="1">
            <x v="0"/>
          </reference>
        </references>
      </pivotArea>
    </format>
    <format dxfId="11922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1921">
      <pivotArea dataOnly="0" labelOnly="1" outline="0" fieldPosition="0">
        <references count="1">
          <reference field="18" count="1">
            <x v="2"/>
          </reference>
        </references>
      </pivotArea>
    </format>
    <format dxfId="11920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1919">
      <pivotArea dataOnly="0" labelOnly="1" outline="0" fieldPosition="0">
        <references count="1">
          <reference field="18" count="1">
            <x v="3"/>
          </reference>
        </references>
      </pivotArea>
    </format>
    <format dxfId="11918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1917">
      <pivotArea dataOnly="0" labelOnly="1" outline="0" fieldPosition="0">
        <references count="1">
          <reference field="18" count="1">
            <x v="4"/>
          </reference>
        </references>
      </pivotArea>
    </format>
    <format dxfId="11916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1915">
      <pivotArea dataOnly="0" labelOnly="1" outline="0" fieldPosition="0">
        <references count="1">
          <reference field="18" count="1">
            <x v="5"/>
          </reference>
        </references>
      </pivotArea>
    </format>
    <format dxfId="11914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1913">
      <pivotArea dataOnly="0" labelOnly="1" outline="0" fieldPosition="0">
        <references count="1">
          <reference field="18" count="1">
            <x v="6"/>
          </reference>
        </references>
      </pivotArea>
    </format>
    <format dxfId="11912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1911">
      <pivotArea dataOnly="0" labelOnly="1" outline="0" fieldPosition="0">
        <references count="1">
          <reference field="18" count="1">
            <x v="7"/>
          </reference>
        </references>
      </pivotArea>
    </format>
    <format dxfId="11910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1909">
      <pivotArea dataOnly="0" labelOnly="1" outline="0" fieldPosition="0">
        <references count="1">
          <reference field="18" count="1">
            <x v="8"/>
          </reference>
        </references>
      </pivotArea>
    </format>
    <format dxfId="11908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1907">
      <pivotArea dataOnly="0" labelOnly="1" outline="0" fieldPosition="0">
        <references count="1">
          <reference field="18" count="1">
            <x v="9"/>
          </reference>
        </references>
      </pivotArea>
    </format>
    <format dxfId="11906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1905">
      <pivotArea dataOnly="0" labelOnly="1" outline="0" fieldPosition="0">
        <references count="1">
          <reference field="18" count="1">
            <x v="10"/>
          </reference>
        </references>
      </pivotArea>
    </format>
    <format dxfId="11904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1903">
      <pivotArea dataOnly="0" labelOnly="1" outline="0" fieldPosition="0">
        <references count="1">
          <reference field="18" count="1">
            <x v="11"/>
          </reference>
        </references>
      </pivotArea>
    </format>
    <format dxfId="11902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1901">
      <pivotArea dataOnly="0" labelOnly="1" outline="0" fieldPosition="0">
        <references count="1">
          <reference field="18" count="1">
            <x v="12"/>
          </reference>
        </references>
      </pivotArea>
    </format>
    <format dxfId="11900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1899">
      <pivotArea dataOnly="0" labelOnly="1" outline="0" fieldPosition="0">
        <references count="1">
          <reference field="18" count="1">
            <x v="13"/>
          </reference>
        </references>
      </pivotArea>
    </format>
    <format dxfId="11898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1897">
      <pivotArea dataOnly="0" labelOnly="1" outline="0" fieldPosition="0">
        <references count="1">
          <reference field="18" count="1">
            <x v="14"/>
          </reference>
        </references>
      </pivotArea>
    </format>
    <format dxfId="11896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1895">
      <pivotArea dataOnly="0" labelOnly="1" outline="0" fieldPosition="0">
        <references count="1">
          <reference field="18" count="1">
            <x v="15"/>
          </reference>
        </references>
      </pivotArea>
    </format>
    <format dxfId="11894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1893">
      <pivotArea dataOnly="0" labelOnly="1" outline="0" fieldPosition="0">
        <references count="1">
          <reference field="18" count="1">
            <x v="16"/>
          </reference>
        </references>
      </pivotArea>
    </format>
    <format dxfId="11892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1891">
      <pivotArea dataOnly="0" labelOnly="1" grandRow="1" outline="0" fieldPosition="0"/>
    </format>
    <format dxfId="11890">
      <pivotArea field="3" type="button" dataOnly="0" labelOnly="1" outline="0" axis="axisPage" fieldPosition="0"/>
    </format>
    <format dxfId="11889">
      <pivotArea field="0" type="button" dataOnly="0" labelOnly="1" outline="0" axis="axisPage" fieldPosition="1"/>
    </format>
    <format dxfId="11888">
      <pivotArea type="origin" dataOnly="0" labelOnly="1" outline="0" fieldPosition="0"/>
    </format>
    <format dxfId="11887">
      <pivotArea field="18" type="button" dataOnly="0" labelOnly="1" outline="0" axis="axisRow" fieldPosition="0"/>
    </format>
    <format dxfId="11886">
      <pivotArea dataOnly="0" labelOnly="1" outline="0" fieldPosition="0">
        <references count="1">
          <reference field="18" count="1">
            <x v="0"/>
          </reference>
        </references>
      </pivotArea>
    </format>
    <format dxfId="11885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1884">
      <pivotArea dataOnly="0" labelOnly="1" outline="0" fieldPosition="0">
        <references count="1">
          <reference field="18" count="1">
            <x v="2"/>
          </reference>
        </references>
      </pivotArea>
    </format>
    <format dxfId="11883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1882">
      <pivotArea dataOnly="0" labelOnly="1" outline="0" fieldPosition="0">
        <references count="1">
          <reference field="18" count="1">
            <x v="3"/>
          </reference>
        </references>
      </pivotArea>
    </format>
    <format dxfId="11881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1880">
      <pivotArea dataOnly="0" labelOnly="1" outline="0" fieldPosition="0">
        <references count="1">
          <reference field="18" count="1">
            <x v="4"/>
          </reference>
        </references>
      </pivotArea>
    </format>
    <format dxfId="11879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1878">
      <pivotArea dataOnly="0" labelOnly="1" outline="0" fieldPosition="0">
        <references count="1">
          <reference field="18" count="1">
            <x v="5"/>
          </reference>
        </references>
      </pivotArea>
    </format>
    <format dxfId="11877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1876">
      <pivotArea dataOnly="0" labelOnly="1" outline="0" fieldPosition="0">
        <references count="1">
          <reference field="18" count="1">
            <x v="6"/>
          </reference>
        </references>
      </pivotArea>
    </format>
    <format dxfId="11875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1874">
      <pivotArea dataOnly="0" labelOnly="1" outline="0" fieldPosition="0">
        <references count="1">
          <reference field="18" count="1">
            <x v="7"/>
          </reference>
        </references>
      </pivotArea>
    </format>
    <format dxfId="11873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1872">
      <pivotArea dataOnly="0" labelOnly="1" outline="0" fieldPosition="0">
        <references count="1">
          <reference field="18" count="1">
            <x v="8"/>
          </reference>
        </references>
      </pivotArea>
    </format>
    <format dxfId="11871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1870">
      <pivotArea dataOnly="0" labelOnly="1" outline="0" fieldPosition="0">
        <references count="1">
          <reference field="18" count="1">
            <x v="9"/>
          </reference>
        </references>
      </pivotArea>
    </format>
    <format dxfId="11869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1868">
      <pivotArea dataOnly="0" labelOnly="1" outline="0" fieldPosition="0">
        <references count="1">
          <reference field="18" count="1">
            <x v="10"/>
          </reference>
        </references>
      </pivotArea>
    </format>
    <format dxfId="11867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1866">
      <pivotArea dataOnly="0" labelOnly="1" outline="0" fieldPosition="0">
        <references count="1">
          <reference field="18" count="1">
            <x v="11"/>
          </reference>
        </references>
      </pivotArea>
    </format>
    <format dxfId="11865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1864">
      <pivotArea dataOnly="0" labelOnly="1" outline="0" fieldPosition="0">
        <references count="1">
          <reference field="18" count="1">
            <x v="12"/>
          </reference>
        </references>
      </pivotArea>
    </format>
    <format dxfId="11863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1862">
      <pivotArea dataOnly="0" labelOnly="1" outline="0" fieldPosition="0">
        <references count="1">
          <reference field="18" count="1">
            <x v="13"/>
          </reference>
        </references>
      </pivotArea>
    </format>
    <format dxfId="11861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1860">
      <pivotArea dataOnly="0" labelOnly="1" outline="0" fieldPosition="0">
        <references count="1">
          <reference field="18" count="1">
            <x v="14"/>
          </reference>
        </references>
      </pivotArea>
    </format>
    <format dxfId="11859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1858">
      <pivotArea dataOnly="0" labelOnly="1" outline="0" fieldPosition="0">
        <references count="1">
          <reference field="18" count="1">
            <x v="15"/>
          </reference>
        </references>
      </pivotArea>
    </format>
    <format dxfId="11857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1856">
      <pivotArea dataOnly="0" labelOnly="1" outline="0" fieldPosition="0">
        <references count="1">
          <reference field="18" count="1">
            <x v="16"/>
          </reference>
        </references>
      </pivotArea>
    </format>
    <format dxfId="11855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1854">
      <pivotArea dataOnly="0" labelOnly="1" grandRow="1" outline="0" fieldPosition="0"/>
    </format>
    <format dxfId="11853">
      <pivotArea outline="0" collapsedLevelsAreSubtotals="1" fieldPosition="0"/>
    </format>
    <format dxfId="11852">
      <pivotArea dataOnly="0" labelOnly="1" outline="0" fieldPosition="0">
        <references count="1">
          <reference field="3" count="0"/>
        </references>
      </pivotArea>
    </format>
    <format dxfId="11851">
      <pivotArea dataOnly="0" labelOnly="1" outline="0" fieldPosition="0">
        <references count="1">
          <reference field="0" count="0"/>
        </references>
      </pivotArea>
    </format>
    <format dxfId="11850">
      <pivotArea field="2" type="button" dataOnly="0" labelOnly="1" outline="0" axis="axisRow" fieldPosition="1"/>
    </format>
    <format dxfId="11849">
      <pivotArea field="17" type="button" dataOnly="0" labelOnly="1" outline="0" axis="axisRow" fieldPosition="2"/>
    </format>
    <format dxfId="11848">
      <pivotArea field="-2" type="button" dataOnly="0" labelOnly="1" outline="0" axis="axisCol" fieldPosition="0"/>
    </format>
    <format dxfId="11847">
      <pivotArea type="topRight" dataOnly="0" labelOnly="1" outline="0" fieldPosition="0"/>
    </format>
    <format dxfId="11846">
      <pivotArea field="3" type="button" dataOnly="0" labelOnly="1" outline="0" axis="axisPage" fieldPosition="0"/>
    </format>
    <format dxfId="11845">
      <pivotArea field="0" type="button" dataOnly="0" labelOnly="1" outline="0" axis="axisPage" fieldPosition="1"/>
    </format>
    <format dxfId="11844">
      <pivotArea type="origin" dataOnly="0" labelOnly="1" outline="0" fieldPosition="0"/>
    </format>
    <format dxfId="11843">
      <pivotArea field="18" type="button" dataOnly="0" labelOnly="1" outline="0" axis="axisRow" fieldPosition="0"/>
    </format>
    <format dxfId="11842">
      <pivotArea dataOnly="0" labelOnly="1" outline="0" fieldPosition="0">
        <references count="1">
          <reference field="18" count="1">
            <x v="0"/>
          </reference>
        </references>
      </pivotArea>
    </format>
    <format dxfId="11841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1840">
      <pivotArea dataOnly="0" labelOnly="1" outline="0" fieldPosition="0">
        <references count="1">
          <reference field="18" count="1">
            <x v="2"/>
          </reference>
        </references>
      </pivotArea>
    </format>
    <format dxfId="11839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1838">
      <pivotArea dataOnly="0" labelOnly="1" outline="0" fieldPosition="0">
        <references count="1">
          <reference field="18" count="1">
            <x v="3"/>
          </reference>
        </references>
      </pivotArea>
    </format>
    <format dxfId="11837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1836">
      <pivotArea dataOnly="0" labelOnly="1" outline="0" fieldPosition="0">
        <references count="1">
          <reference field="18" count="1">
            <x v="4"/>
          </reference>
        </references>
      </pivotArea>
    </format>
    <format dxfId="11835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1834">
      <pivotArea dataOnly="0" labelOnly="1" outline="0" fieldPosition="0">
        <references count="1">
          <reference field="18" count="1">
            <x v="5"/>
          </reference>
        </references>
      </pivotArea>
    </format>
    <format dxfId="11833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1832">
      <pivotArea dataOnly="0" labelOnly="1" outline="0" fieldPosition="0">
        <references count="1">
          <reference field="18" count="1">
            <x v="6"/>
          </reference>
        </references>
      </pivotArea>
    </format>
    <format dxfId="11831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1830">
      <pivotArea dataOnly="0" labelOnly="1" outline="0" fieldPosition="0">
        <references count="1">
          <reference field="18" count="1">
            <x v="7"/>
          </reference>
        </references>
      </pivotArea>
    </format>
    <format dxfId="11829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1828">
      <pivotArea dataOnly="0" labelOnly="1" outline="0" fieldPosition="0">
        <references count="1">
          <reference field="18" count="1">
            <x v="8"/>
          </reference>
        </references>
      </pivotArea>
    </format>
    <format dxfId="11827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1826">
      <pivotArea dataOnly="0" labelOnly="1" outline="0" fieldPosition="0">
        <references count="1">
          <reference field="18" count="1">
            <x v="9"/>
          </reference>
        </references>
      </pivotArea>
    </format>
    <format dxfId="11825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1824">
      <pivotArea dataOnly="0" labelOnly="1" outline="0" fieldPosition="0">
        <references count="1">
          <reference field="18" count="1">
            <x v="10"/>
          </reference>
        </references>
      </pivotArea>
    </format>
    <format dxfId="11823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1822">
      <pivotArea dataOnly="0" labelOnly="1" outline="0" fieldPosition="0">
        <references count="1">
          <reference field="18" count="1">
            <x v="11"/>
          </reference>
        </references>
      </pivotArea>
    </format>
    <format dxfId="11821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1820">
      <pivotArea dataOnly="0" labelOnly="1" outline="0" fieldPosition="0">
        <references count="1">
          <reference field="18" count="1">
            <x v="12"/>
          </reference>
        </references>
      </pivotArea>
    </format>
    <format dxfId="11819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1818">
      <pivotArea dataOnly="0" labelOnly="1" outline="0" fieldPosition="0">
        <references count="1">
          <reference field="18" count="1">
            <x v="13"/>
          </reference>
        </references>
      </pivotArea>
    </format>
    <format dxfId="11817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1816">
      <pivotArea dataOnly="0" labelOnly="1" outline="0" fieldPosition="0">
        <references count="1">
          <reference field="18" count="1">
            <x v="14"/>
          </reference>
        </references>
      </pivotArea>
    </format>
    <format dxfId="11815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1814">
      <pivotArea dataOnly="0" labelOnly="1" outline="0" fieldPosition="0">
        <references count="1">
          <reference field="18" count="1">
            <x v="15"/>
          </reference>
        </references>
      </pivotArea>
    </format>
    <format dxfId="11813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1812">
      <pivotArea dataOnly="0" labelOnly="1" outline="0" fieldPosition="0">
        <references count="1">
          <reference field="18" count="1">
            <x v="16"/>
          </reference>
        </references>
      </pivotArea>
    </format>
    <format dxfId="11811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1810">
      <pivotArea dataOnly="0" labelOnly="1" grandRow="1" outline="0" fieldPosition="0"/>
    </format>
    <format dxfId="11809">
      <pivotArea grandRow="1" outline="0" collapsedLevelsAreSubtotals="1" fieldPosition="0"/>
    </format>
    <format dxfId="11808">
      <pivotArea dataOnly="0" labelOnly="1" grandRow="1" outline="0" fieldPosition="0"/>
    </format>
    <format dxfId="11807">
      <pivotArea grandRow="1" outline="0" collapsedLevelsAreSubtotals="1" fieldPosition="0"/>
    </format>
    <format dxfId="11806">
      <pivotArea field="3" type="button" dataOnly="0" labelOnly="1" outline="0" axis="axisPage" fieldPosition="0"/>
    </format>
    <format dxfId="11805">
      <pivotArea field="0" type="button" dataOnly="0" labelOnly="1" outline="0" axis="axisPage" fieldPosition="1"/>
    </format>
    <format dxfId="11804">
      <pivotArea type="origin" dataOnly="0" labelOnly="1" outline="0" fieldPosition="0"/>
    </format>
    <format dxfId="11803">
      <pivotArea field="18" type="button" dataOnly="0" labelOnly="1" outline="0" axis="axisRow" fieldPosition="0"/>
    </format>
    <format dxfId="11802">
      <pivotArea dataOnly="0" labelOnly="1" outline="0" fieldPosition="0">
        <references count="1">
          <reference field="18" count="1">
            <x v="28"/>
          </reference>
        </references>
      </pivotArea>
    </format>
    <format dxfId="11801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11800">
      <pivotArea dataOnly="0" labelOnly="1" outline="0" fieldPosition="0">
        <references count="1">
          <reference field="18" count="1">
            <x v="29"/>
          </reference>
        </references>
      </pivotArea>
    </format>
    <format dxfId="11799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11798">
      <pivotArea dataOnly="0" labelOnly="1" outline="0" fieldPosition="0">
        <references count="1">
          <reference field="18" count="1">
            <x v="31"/>
          </reference>
        </references>
      </pivotArea>
    </format>
    <format dxfId="11797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11796">
      <pivotArea dataOnly="0" labelOnly="1" grandRow="1" outline="0" fieldPosition="0"/>
    </format>
    <format dxfId="11795">
      <pivotArea field="3" type="button" dataOnly="0" labelOnly="1" outline="0" axis="axisPage" fieldPosition="0"/>
    </format>
    <format dxfId="11794">
      <pivotArea field="0" type="button" dataOnly="0" labelOnly="1" outline="0" axis="axisPage" fieldPosition="1"/>
    </format>
    <format dxfId="11793">
      <pivotArea type="origin" dataOnly="0" labelOnly="1" outline="0" fieldPosition="0"/>
    </format>
    <format dxfId="11792">
      <pivotArea field="18" type="button" dataOnly="0" labelOnly="1" outline="0" axis="axisRow" fieldPosition="0"/>
    </format>
    <format dxfId="11791">
      <pivotArea dataOnly="0" labelOnly="1" outline="0" fieldPosition="0">
        <references count="1">
          <reference field="18" count="1">
            <x v="28"/>
          </reference>
        </references>
      </pivotArea>
    </format>
    <format dxfId="11790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11789">
      <pivotArea dataOnly="0" labelOnly="1" outline="0" fieldPosition="0">
        <references count="1">
          <reference field="18" count="1">
            <x v="29"/>
          </reference>
        </references>
      </pivotArea>
    </format>
    <format dxfId="11788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11787">
      <pivotArea dataOnly="0" labelOnly="1" outline="0" fieldPosition="0">
        <references count="1">
          <reference field="18" count="1">
            <x v="31"/>
          </reference>
        </references>
      </pivotArea>
    </format>
    <format dxfId="11786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11785">
      <pivotArea dataOnly="0" labelOnly="1" grandRow="1" outline="0" fieldPosition="0"/>
    </format>
    <format dxfId="11784">
      <pivotArea grandRow="1" outline="0" collapsedLevelsAreSubtotals="1" fieldPosition="0"/>
    </format>
    <format dxfId="11783">
      <pivotArea dataOnly="0" labelOnly="1" grandRow="1" outline="0" fieldPosition="0"/>
    </format>
    <format dxfId="11782">
      <pivotArea dataOnly="0" labelOnly="1" grandRow="1" outline="0" fieldPosition="0"/>
    </format>
    <format dxfId="11781">
      <pivotArea dataOnly="0" labelOnly="1" grandRow="1" outline="0" fieldPosition="0"/>
    </format>
    <format dxfId="11780">
      <pivotArea type="all" dataOnly="0" outline="0" fieldPosition="0"/>
    </format>
    <format dxfId="11779">
      <pivotArea dataOnly="0" labelOnly="1" grandRow="1" outline="0" fieldPosition="0"/>
    </format>
    <format dxfId="11778">
      <pivotArea dataOnly="0" labelOnly="1" grandRow="1" outline="0" fieldPosition="0"/>
    </format>
    <format dxfId="11777">
      <pivotArea dataOnly="0" labelOnly="1" grandRow="1" outline="0" fieldPosition="0"/>
    </format>
    <format dxfId="11776">
      <pivotArea grandRow="1" outline="0" collapsedLevelsAreSubtotals="1" fieldPosition="0"/>
    </format>
    <format dxfId="11775">
      <pivotArea dataOnly="0" labelOnly="1" grandRow="1" outline="0" fieldPosition="0"/>
    </format>
    <format dxfId="11774">
      <pivotArea grandRow="1" outline="0" collapsedLevelsAreSubtotals="1" fieldPosition="0"/>
    </format>
    <format dxfId="11773">
      <pivotArea dataOnly="0" labelOnly="1" grandRow="1" outline="0" fieldPosition="0"/>
    </format>
    <format dxfId="11772">
      <pivotArea dataOnly="0" labelOnly="1" grandRow="1" outline="0" fieldPosition="0"/>
    </format>
    <format dxfId="11771">
      <pivotArea dataOnly="0" labelOnly="1" grandRow="1" outline="0" fieldPosition="0"/>
    </format>
    <format dxfId="11770">
      <pivotArea dataOnly="0" labelOnly="1" grandRow="1" outline="0" fieldPosition="0"/>
    </format>
    <format dxfId="11769">
      <pivotArea dataOnly="0" labelOnly="1" grandRow="1" outline="0" fieldPosition="0"/>
    </format>
    <format dxfId="11768">
      <pivotArea dataOnly="0" labelOnly="1" grandRow="1" outline="0" fieldPosition="0"/>
    </format>
    <format dxfId="11767">
      <pivotArea dataOnly="0" labelOnly="1" grandRow="1" outline="0" fieldPosition="0"/>
    </format>
    <format dxfId="11766">
      <pivotArea dataOnly="0" labelOnly="1" grandRow="1" outline="0" offset="A256" fieldPosition="0"/>
    </format>
    <format dxfId="11765">
      <pivotArea grandRow="1" outline="0" collapsedLevelsAreSubtotals="1" fieldPosition="0"/>
    </format>
    <format dxfId="11764">
      <pivotArea dataOnly="0" labelOnly="1" grandRow="1" outline="0" fieldPosition="0"/>
    </format>
    <format dxfId="11763">
      <pivotArea dataOnly="0" labelOnly="1" grandRow="1" outline="0" offset="A256" fieldPosition="0"/>
    </format>
    <format dxfId="11762">
      <pivotArea grandRow="1" outline="0" collapsedLevelsAreSubtotals="1" fieldPosition="0"/>
    </format>
    <format dxfId="11761">
      <pivotArea dataOnly="0" labelOnly="1" grandRow="1" outline="0" fieldPosition="0"/>
    </format>
    <format dxfId="11760">
      <pivotArea dataOnly="0" labelOnly="1" grandRow="1" outline="0" offset="A256" fieldPosition="0"/>
    </format>
    <format dxfId="11759">
      <pivotArea grandRow="1" outline="0" collapsedLevelsAreSubtotals="1" fieldPosition="0"/>
    </format>
    <format dxfId="11758">
      <pivotArea dataOnly="0" labelOnly="1" grandRow="1" outline="0" fieldPosition="0"/>
    </format>
    <format dxfId="11757">
      <pivotArea dataOnly="0" labelOnly="1" grandRow="1" outline="0" offset="A256" fieldPosition="0"/>
    </format>
    <format dxfId="11756">
      <pivotArea grandRow="1" outline="0" collapsedLevelsAreSubtotals="1" fieldPosition="0"/>
    </format>
    <format dxfId="11755">
      <pivotArea dataOnly="0" labelOnly="1" grandRow="1" outline="0" fieldPosition="0"/>
    </format>
    <format dxfId="11754">
      <pivotArea dataOnly="0" labelOnly="1" grandRow="1" outline="0" offset="A256" fieldPosition="0"/>
    </format>
    <format dxfId="11753">
      <pivotArea grandRow="1" outline="0" collapsedLevelsAreSubtotals="1" fieldPosition="0"/>
    </format>
    <format dxfId="11752">
      <pivotArea dataOnly="0" labelOnly="1" grandRow="1" outline="0" fieldPosition="0"/>
    </format>
    <format dxfId="11751">
      <pivotArea dataOnly="0" labelOnly="1" grandRow="1" outline="0" offset="A256" fieldPosition="0"/>
    </format>
    <format dxfId="11750">
      <pivotArea grandRow="1" outline="0" collapsedLevelsAreSubtotals="1" fieldPosition="0"/>
    </format>
    <format dxfId="11749">
      <pivotArea dataOnly="0" labelOnly="1" grandRow="1" outline="0" fieldPosition="0"/>
    </format>
    <format dxfId="11748">
      <pivotArea dataOnly="0" labelOnly="1" grandRow="1" outline="0" offset="A256" fieldPosition="0"/>
    </format>
    <format dxfId="11747">
      <pivotArea grandRow="1" outline="0" collapsedLevelsAreSubtotals="1" fieldPosition="0"/>
    </format>
    <format dxfId="11746">
      <pivotArea dataOnly="0" labelOnly="1" grandRow="1" outline="0" fieldPosition="0"/>
    </format>
    <format dxfId="11745">
      <pivotArea dataOnly="0" labelOnly="1" grandRow="1" outline="0" offset="A256" fieldPosition="0"/>
    </format>
    <format dxfId="11744">
      <pivotArea grandRow="1" outline="0" collapsedLevelsAreSubtotals="1" fieldPosition="0"/>
    </format>
    <format dxfId="11743">
      <pivotArea dataOnly="0" labelOnly="1" grandRow="1" outline="0" fieldPosition="0"/>
    </format>
    <format dxfId="11742">
      <pivotArea dataOnly="0" labelOnly="1" grandRow="1" outline="0" offset="A256" fieldPosition="0"/>
    </format>
    <format dxfId="11741">
      <pivotArea grandRow="1" outline="0" collapsedLevelsAreSubtotals="1" fieldPosition="0"/>
    </format>
    <format dxfId="11740">
      <pivotArea dataOnly="0" labelOnly="1" grandRow="1" outline="0" fieldPosition="0"/>
    </format>
    <format dxfId="11739">
      <pivotArea dataOnly="0" labelOnly="1" grandRow="1" outline="0" offset="A256" fieldPosition="0"/>
    </format>
    <format dxfId="11738">
      <pivotArea grandRow="1" outline="0" collapsedLevelsAreSubtotals="1" fieldPosition="0"/>
    </format>
    <format dxfId="11737">
      <pivotArea dataOnly="0" labelOnly="1" grandRow="1" outline="0" fieldPosition="0"/>
    </format>
    <format dxfId="11736">
      <pivotArea dataOnly="0" labelOnly="1" grandRow="1" outline="0" offset="A256" fieldPosition="0"/>
    </format>
    <format dxfId="11735">
      <pivotArea grandRow="1" outline="0" collapsedLevelsAreSubtotals="1" fieldPosition="0"/>
    </format>
    <format dxfId="11734">
      <pivotArea dataOnly="0" labelOnly="1" grandRow="1" outline="0" fieldPosition="0"/>
    </format>
    <format dxfId="11733">
      <pivotArea dataOnly="0" labelOnly="1" outline="0" fieldPosition="0">
        <references count="1">
          <reference field="18" count="1" defaultSubtotal="1">
            <x v="56"/>
          </reference>
        </references>
      </pivotArea>
    </format>
    <format dxfId="11732">
      <pivotArea dataOnly="0" labelOnly="1" outline="0" fieldPosition="0">
        <references count="1">
          <reference field="18" count="1" defaultSubtotal="1">
            <x v="55"/>
          </reference>
        </references>
      </pivotArea>
    </format>
    <format dxfId="11731">
      <pivotArea dataOnly="0" labelOnly="1" grandRow="1" outline="0" offset="A256" fieldPosition="0"/>
    </format>
    <format dxfId="11730">
      <pivotArea grandRow="1" outline="0" collapsedLevelsAreSubtotals="1" fieldPosition="0"/>
    </format>
    <format dxfId="11729">
      <pivotArea dataOnly="0" labelOnly="1" grandRow="1" outline="0" fieldPosition="0"/>
    </format>
    <format dxfId="11728">
      <pivotArea dataOnly="0" labelOnly="1" grandRow="1" outline="0" offset="A256" fieldPosition="0"/>
    </format>
    <format dxfId="11727">
      <pivotArea grandRow="1" outline="0" collapsedLevelsAreSubtotals="1" fieldPosition="0"/>
    </format>
    <format dxfId="11726">
      <pivotArea dataOnly="0" labelOnly="1" grandRow="1" outline="0" fieldPosition="0"/>
    </format>
    <format dxfId="11725">
      <pivotArea dataOnly="0" labelOnly="1" grandRow="1" outline="0" offset="A256" fieldPosition="0"/>
    </format>
    <format dxfId="11724">
      <pivotArea grandRow="1" outline="0" collapsedLevelsAreSubtotals="1" fieldPosition="0"/>
    </format>
    <format dxfId="11723">
      <pivotArea dataOnly="0" labelOnly="1" grandRow="1" outline="0" fieldPosition="0"/>
    </format>
    <format dxfId="11722">
      <pivotArea dataOnly="0" labelOnly="1" grandRow="1" outline="0" offset="A256" fieldPosition="0"/>
    </format>
    <format dxfId="11721">
      <pivotArea grandRow="1" outline="0" collapsedLevelsAreSubtotals="1" fieldPosition="0"/>
    </format>
    <format dxfId="11720">
      <pivotArea dataOnly="0" labelOnly="1" grandRow="1" outline="0" fieldPosition="0"/>
    </format>
    <format dxfId="11719">
      <pivotArea dataOnly="0" labelOnly="1" grandRow="1" outline="0" offset="A256" fieldPosition="0"/>
    </format>
    <format dxfId="11718">
      <pivotArea grandRow="1" outline="0" collapsedLevelsAreSubtotals="1" fieldPosition="0"/>
    </format>
    <format dxfId="11717">
      <pivotArea dataOnly="0" labelOnly="1" grandRow="1" outline="0" fieldPosition="0"/>
    </format>
    <format dxfId="11716">
      <pivotArea dataOnly="0" labelOnly="1" grandRow="1" outline="0" offset="A256" fieldPosition="0"/>
    </format>
    <format dxfId="11715">
      <pivotArea grandRow="1" outline="0" collapsedLevelsAreSubtotals="1" fieldPosition="0"/>
    </format>
    <format dxfId="11714">
      <pivotArea dataOnly="0" labelOnly="1" grandRow="1" outline="0" fieldPosition="0"/>
    </format>
    <format dxfId="11713">
      <pivotArea dataOnly="0" labelOnly="1" grandRow="1" outline="0" offset="A256" fieldPosition="0"/>
    </format>
    <format dxfId="11712">
      <pivotArea grandRow="1" outline="0" collapsedLevelsAreSubtotals="1" fieldPosition="0"/>
    </format>
    <format dxfId="11711">
      <pivotArea dataOnly="0" labelOnly="1" grandRow="1" outline="0" fieldPosition="0"/>
    </format>
    <format dxfId="11710">
      <pivotArea dataOnly="0" labelOnly="1" grandRow="1" outline="0" offset="A256" fieldPosition="0"/>
    </format>
    <format dxfId="11709">
      <pivotArea grandRow="1" outline="0" collapsedLevelsAreSubtotals="1" fieldPosition="0"/>
    </format>
    <format dxfId="11708">
      <pivotArea dataOnly="0" labelOnly="1" grandRow="1" outline="0" fieldPosition="0"/>
    </format>
    <format dxfId="11707">
      <pivotArea dataOnly="0" labelOnly="1" grandRow="1" outline="0" offset="A256" fieldPosition="0"/>
    </format>
    <format dxfId="11706">
      <pivotArea grandRow="1" outline="0" collapsedLevelsAreSubtotals="1" fieldPosition="0"/>
    </format>
    <format dxfId="11705">
      <pivotArea dataOnly="0" labelOnly="1" grandRow="1" outline="0" fieldPosition="0"/>
    </format>
    <format dxfId="11704">
      <pivotArea dataOnly="0" labelOnly="1" grandRow="1" outline="0" offset="A256" fieldPosition="0"/>
    </format>
    <format dxfId="11703">
      <pivotArea grandRow="1" outline="0" collapsedLevelsAreSubtotals="1" fieldPosition="0"/>
    </format>
    <format dxfId="11702">
      <pivotArea dataOnly="0" labelOnly="1" grandRow="1" outline="0" fieldPosition="0"/>
    </format>
    <format dxfId="11701">
      <pivotArea dataOnly="0" labelOnly="1" grandRow="1" outline="0" offset="A256" fieldPosition="0"/>
    </format>
    <format dxfId="11700">
      <pivotArea grandRow="1" outline="0" collapsedLevelsAreSubtotals="1" fieldPosition="0"/>
    </format>
    <format dxfId="11699">
      <pivotArea dataOnly="0" labelOnly="1" grandRow="1" outline="0" fieldPosition="0"/>
    </format>
    <format dxfId="11698">
      <pivotArea dataOnly="0" labelOnly="1" grandRow="1" outline="0" offset="A256" fieldPosition="0"/>
    </format>
    <format dxfId="11697">
      <pivotArea grandRow="1" outline="0" collapsedLevelsAreSubtotals="1" fieldPosition="0"/>
    </format>
    <format dxfId="11696">
      <pivotArea dataOnly="0" labelOnly="1" grandRow="1" outline="0" fieldPosition="0"/>
    </format>
    <format dxfId="11695">
      <pivotArea dataOnly="0" labelOnly="1" grandRow="1" outline="0" offset="A256" fieldPosition="0"/>
    </format>
    <format dxfId="11694">
      <pivotArea grandRow="1" outline="0" collapsedLevelsAreSubtotals="1" fieldPosition="0"/>
    </format>
    <format dxfId="11693">
      <pivotArea dataOnly="0" labelOnly="1" grandRow="1" outline="0" fieldPosition="0"/>
    </format>
    <format dxfId="11692">
      <pivotArea dataOnly="0" labelOnly="1" grandRow="1" outline="0" offset="A256" fieldPosition="0"/>
    </format>
    <format dxfId="11691">
      <pivotArea grandRow="1" outline="0" collapsedLevelsAreSubtotals="1" fieldPosition="0"/>
    </format>
    <format dxfId="11690">
      <pivotArea dataOnly="0" labelOnly="1" grandRow="1" outline="0" fieldPosition="0"/>
    </format>
    <format dxfId="11689">
      <pivotArea dataOnly="0" labelOnly="1" grandRow="1" outline="0" offset="A256" fieldPosition="0"/>
    </format>
    <format dxfId="11688">
      <pivotArea grandRow="1" outline="0" collapsedLevelsAreSubtotals="1" fieldPosition="0"/>
    </format>
    <format dxfId="11687">
      <pivotArea dataOnly="0" labelOnly="1" grandRow="1" outline="0" fieldPosition="0"/>
    </format>
    <format dxfId="11686">
      <pivotArea dataOnly="0" labelOnly="1" grandRow="1" outline="0" offset="A256" fieldPosition="0"/>
    </format>
    <format dxfId="11685">
      <pivotArea grandRow="1" outline="0" collapsedLevelsAreSubtotals="1" fieldPosition="0"/>
    </format>
    <format dxfId="11684">
      <pivotArea dataOnly="0" labelOnly="1" grandRow="1" outline="0" fieldPosition="0"/>
    </format>
    <format dxfId="11683">
      <pivotArea dataOnly="0" labelOnly="1" grandRow="1" outline="0" offset="A256" fieldPosition="0"/>
    </format>
    <format dxfId="11682">
      <pivotArea grandRow="1" outline="0" collapsedLevelsAreSubtotals="1" fieldPosition="0"/>
    </format>
    <format dxfId="11681">
      <pivotArea dataOnly="0" labelOnly="1" grandRow="1" outline="0" fieldPosition="0"/>
    </format>
    <format dxfId="11680">
      <pivotArea dataOnly="0" labelOnly="1" grandRow="1" outline="0" offset="A256" fieldPosition="0"/>
    </format>
    <format dxfId="11679">
      <pivotArea grandRow="1" outline="0" collapsedLevelsAreSubtotals="1" fieldPosition="0"/>
    </format>
    <format dxfId="11678">
      <pivotArea dataOnly="0" labelOnly="1" grandRow="1" outline="0" fieldPosition="0"/>
    </format>
    <format dxfId="11677">
      <pivotArea dataOnly="0" labelOnly="1" grandRow="1" outline="0" offset="A256" fieldPosition="0"/>
    </format>
    <format dxfId="11676">
      <pivotArea grandRow="1" outline="0" collapsedLevelsAreSubtotals="1" fieldPosition="0"/>
    </format>
    <format dxfId="11675">
      <pivotArea dataOnly="0" labelOnly="1" grandRow="1" outline="0" fieldPosition="0"/>
    </format>
    <format dxfId="11674">
      <pivotArea dataOnly="0" labelOnly="1" grandRow="1" outline="0" offset="A256" fieldPosition="0"/>
    </format>
    <format dxfId="11673">
      <pivotArea grandRow="1" outline="0" collapsedLevelsAreSubtotals="1" fieldPosition="0"/>
    </format>
    <format dxfId="11672">
      <pivotArea dataOnly="0" labelOnly="1" grandRow="1" outline="0" fieldPosition="0"/>
    </format>
    <format dxfId="11671">
      <pivotArea dataOnly="0" labelOnly="1" grandRow="1" outline="0" offset="A256" fieldPosition="0"/>
    </format>
    <format dxfId="11670">
      <pivotArea grandRow="1" outline="0" collapsedLevelsAreSubtotals="1" fieldPosition="0"/>
    </format>
    <format dxfId="11669">
      <pivotArea dataOnly="0" labelOnly="1" grandRow="1" outline="0" fieldPosition="0"/>
    </format>
    <format dxfId="11668">
      <pivotArea dataOnly="0" labelOnly="1" grandRow="1" outline="0" offset="A256" fieldPosition="0"/>
    </format>
    <format dxfId="11667">
      <pivotArea grandRow="1" outline="0" collapsedLevelsAreSubtotals="1" fieldPosition="0"/>
    </format>
    <format dxfId="11666">
      <pivotArea dataOnly="0" labelOnly="1" grandRow="1" outline="0" fieldPosition="0"/>
    </format>
    <format dxfId="11665">
      <pivotArea dataOnly="0" labelOnly="1" grandRow="1" outline="0" offset="A256" fieldPosition="0"/>
    </format>
    <format dxfId="11664">
      <pivotArea grandRow="1" outline="0" collapsedLevelsAreSubtotals="1" fieldPosition="0"/>
    </format>
    <format dxfId="11663">
      <pivotArea dataOnly="0" labelOnly="1" grandRow="1" outline="0" fieldPosition="0"/>
    </format>
    <format dxfId="11662">
      <pivotArea dataOnly="0" labelOnly="1" grandRow="1" outline="0" offset="A256" fieldPosition="0"/>
    </format>
    <format dxfId="11661">
      <pivotArea grandRow="1" outline="0" collapsedLevelsAreSubtotals="1" fieldPosition="0"/>
    </format>
    <format dxfId="11660">
      <pivotArea dataOnly="0" labelOnly="1" grandRow="1" outline="0" fieldPosition="0"/>
    </format>
    <format dxfId="11659">
      <pivotArea dataOnly="0" labelOnly="1" grandRow="1" outline="0" offset="A256" fieldPosition="0"/>
    </format>
    <format dxfId="11658">
      <pivotArea grandRow="1" outline="0" collapsedLevelsAreSubtotals="1" fieldPosition="0"/>
    </format>
    <format dxfId="11657">
      <pivotArea dataOnly="0" labelOnly="1" grandRow="1" outline="0" fieldPosition="0"/>
    </format>
    <format dxfId="11656">
      <pivotArea dataOnly="0" labelOnly="1" grandRow="1" outline="0" offset="A256" fieldPosition="0"/>
    </format>
    <format dxfId="11655">
      <pivotArea grandRow="1" outline="0" collapsedLevelsAreSubtotals="1" fieldPosition="0"/>
    </format>
    <format dxfId="11654">
      <pivotArea dataOnly="0" labelOnly="1" grandRow="1" outline="0" fieldPosition="0"/>
    </format>
    <format dxfId="11653">
      <pivotArea dataOnly="0" labelOnly="1" grandRow="1" outline="0" offset="A256" fieldPosition="0"/>
    </format>
    <format dxfId="11652">
      <pivotArea grandRow="1" outline="0" collapsedLevelsAreSubtotals="1" fieldPosition="0"/>
    </format>
    <format dxfId="11651">
      <pivotArea dataOnly="0" labelOnly="1" grandRow="1" outline="0" fieldPosition="0"/>
    </format>
    <format dxfId="11650">
      <pivotArea dataOnly="0" labelOnly="1" grandRow="1" outline="0" offset="A256" fieldPosition="0"/>
    </format>
    <format dxfId="11649">
      <pivotArea grandRow="1" outline="0" collapsedLevelsAreSubtotals="1" fieldPosition="0"/>
    </format>
    <format dxfId="11648">
      <pivotArea dataOnly="0" labelOnly="1" grandRow="1" outline="0" fieldPosition="0"/>
    </format>
    <format dxfId="11647">
      <pivotArea dataOnly="0" labelOnly="1" grandRow="1" outline="0" offset="A256" fieldPosition="0"/>
    </format>
    <format dxfId="11646">
      <pivotArea grandRow="1" outline="0" collapsedLevelsAreSubtotals="1" fieldPosition="0"/>
    </format>
    <format dxfId="11645">
      <pivotArea dataOnly="0" labelOnly="1" grandRow="1" outline="0" fieldPosition="0"/>
    </format>
    <format dxfId="11644">
      <pivotArea dataOnly="0" labelOnly="1" grandRow="1" outline="0" offset="A256" fieldPosition="0"/>
    </format>
    <format dxfId="11643">
      <pivotArea grandRow="1" outline="0" collapsedLevelsAreSubtotals="1" fieldPosition="0"/>
    </format>
    <format dxfId="11642">
      <pivotArea dataOnly="0" labelOnly="1" grandRow="1" outline="0" fieldPosition="0"/>
    </format>
    <format dxfId="11641">
      <pivotArea dataOnly="0" labelOnly="1" grandRow="1" outline="0" offset="A256" fieldPosition="0"/>
    </format>
    <format dxfId="11640">
      <pivotArea grandRow="1" outline="0" collapsedLevelsAreSubtotals="1" fieldPosition="0"/>
    </format>
    <format dxfId="11639">
      <pivotArea dataOnly="0" labelOnly="1" grandRow="1" outline="0" fieldPosition="0"/>
    </format>
    <format dxfId="11638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1" cacheId="22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31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4">
        <item x="0"/>
        <item x="1"/>
        <item x="2"/>
        <item x="90"/>
        <item x="91"/>
        <item x="3"/>
        <item x="92"/>
        <item x="93"/>
        <item x="4"/>
        <item x="5"/>
        <item x="6"/>
        <item x="94"/>
        <item x="7"/>
        <item x="8"/>
        <item x="95"/>
        <item x="96"/>
        <item x="9"/>
        <item x="10"/>
        <item x="97"/>
        <item x="11"/>
        <item x="12"/>
        <item x="13"/>
        <item x="14"/>
        <item x="15"/>
        <item x="16"/>
        <item x="17"/>
        <item x="98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100"/>
        <item x="36"/>
        <item x="37"/>
        <item x="38"/>
        <item x="39"/>
        <item x="40"/>
        <item x="101"/>
        <item x="102"/>
        <item x="103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04"/>
        <item x="53"/>
        <item x="54"/>
        <item x="55"/>
        <item x="56"/>
        <item x="57"/>
        <item x="58"/>
        <item x="59"/>
        <item x="60"/>
        <item x="61"/>
        <item x="62"/>
        <item x="105"/>
        <item x="106"/>
        <item x="63"/>
        <item x="64"/>
        <item x="65"/>
        <item x="66"/>
        <item x="67"/>
        <item x="68"/>
        <item x="69"/>
        <item x="70"/>
        <item x="107"/>
        <item x="71"/>
        <item x="72"/>
        <item x="73"/>
        <item x="74"/>
        <item x="108"/>
        <item x="75"/>
        <item x="76"/>
        <item x="77"/>
        <item x="78"/>
        <item x="79"/>
        <item x="109"/>
        <item x="80"/>
        <item x="81"/>
        <item x="82"/>
        <item x="83"/>
        <item x="84"/>
        <item x="85"/>
        <item x="86"/>
        <item x="87"/>
        <item x="88"/>
        <item x="89"/>
        <item x="110"/>
        <item x="118"/>
        <item x="119"/>
        <item x="120"/>
        <item x="111"/>
        <item x="112"/>
        <item x="113"/>
        <item x="114"/>
        <item x="115"/>
        <item x="121"/>
        <item x="116"/>
        <item x="117"/>
        <item x="122"/>
        <item x="123"/>
        <item x="124"/>
        <item x="126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9"/>
        <item x="142"/>
        <item x="150"/>
        <item x="143"/>
        <item x="151"/>
        <item x="144"/>
        <item x="145"/>
        <item x="146"/>
        <item x="147"/>
        <item x="148"/>
        <item x="155"/>
        <item x="152"/>
        <item x="153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88"/>
        <item x="173"/>
        <item x="174"/>
        <item x="175"/>
        <item x="176"/>
        <item x="177"/>
        <item x="178"/>
        <item x="189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6"/>
        <item x="247"/>
        <item x="241"/>
        <item x="242"/>
        <item x="243"/>
        <item x="244"/>
        <item x="245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</items>
    </pivotField>
    <pivotField axis="axisPage" compact="0" outline="0" multipleItemSelectionAllowed="1" showAll="0">
      <items count="59">
        <item h="1" x="0"/>
        <item h="1" x="2"/>
        <item x="6"/>
        <item x="7"/>
        <item h="1" x="9"/>
        <item x="10"/>
        <item h="1" x="12"/>
        <item h="1" x="13"/>
        <item h="1" x="22"/>
        <item h="1" x="23"/>
        <item h="1" x="32"/>
        <item h="1" x="33"/>
        <item h="1" x="35"/>
        <item h="1" x="38"/>
        <item h="1" x="44"/>
        <item h="1" x="45"/>
        <item h="1" x="49"/>
        <item h="1" x="52"/>
        <item h="1" x="53"/>
        <item h="1" x="55"/>
        <item h="1" x="57"/>
        <item h="1" x="5"/>
        <item h="1" x="14"/>
        <item h="1" x="24"/>
        <item h="1" x="25"/>
        <item h="1" x="26"/>
        <item h="1"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h="1" x="50"/>
        <item h="1" x="36"/>
        <item h="1" x="18"/>
        <item h="1" x="3"/>
        <item h="1" x="4"/>
        <item h="1" x="48"/>
        <item x="8"/>
        <item h="1" x="15"/>
        <item h="1" x="17"/>
        <item h="1" x="34"/>
        <item h="1" x="54"/>
        <item h="1" x="37"/>
        <item h="1" x="46"/>
        <item h="1" x="47"/>
        <item h="1" x="51"/>
        <item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4">
        <item x="273"/>
        <item x="0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40"/>
        <item x="42"/>
        <item x="43"/>
        <item x="49"/>
        <item x="53"/>
        <item x="54"/>
        <item x="55"/>
        <item x="56"/>
        <item x="64"/>
        <item x="71"/>
        <item x="72"/>
        <item x="73"/>
        <item x="74"/>
        <item x="75"/>
        <item x="76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2"/>
        <item x="90"/>
        <item x="91"/>
        <item x="92"/>
        <item x="93"/>
        <item x="94"/>
        <item x="95"/>
        <item x="105"/>
        <item x="106"/>
        <item x="63"/>
        <item x="107"/>
        <item x="111"/>
        <item x="112"/>
        <item x="114"/>
        <item x="115"/>
        <item x="116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50"/>
        <item x="143"/>
        <item x="144"/>
        <item x="145"/>
        <item x="149"/>
        <item x="151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70"/>
        <item x="188"/>
        <item x="173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204"/>
        <item x="205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264"/>
        <item x="265"/>
        <item x="267"/>
        <item x="269"/>
        <item x="271"/>
        <item x="272"/>
        <item x="270"/>
        <item x="171"/>
        <item x="109"/>
        <item x="98"/>
        <item x="77"/>
        <item x="146"/>
        <item x="147"/>
        <item x="148"/>
        <item x="197"/>
        <item x="198"/>
        <item x="199"/>
        <item x="200"/>
        <item x="206"/>
        <item x="207"/>
        <item x="208"/>
        <item x="209"/>
        <item x="210"/>
        <item x="211"/>
        <item x="212"/>
        <item x="213"/>
        <item x="117"/>
        <item x="110"/>
        <item x="120"/>
        <item x="121"/>
        <item x="124"/>
        <item x="227"/>
        <item x="228"/>
        <item x="229"/>
        <item x="230"/>
        <item x="231"/>
        <item x="232"/>
        <item x="233"/>
        <item x="248"/>
        <item x="249"/>
        <item x="266"/>
        <item x="118"/>
        <item x="97"/>
        <item x="172"/>
        <item x="35"/>
        <item x="36"/>
        <item x="37"/>
        <item x="38"/>
        <item x="41"/>
        <item x="44"/>
        <item x="45"/>
        <item x="46"/>
        <item x="47"/>
        <item x="48"/>
        <item x="50"/>
        <item x="51"/>
        <item x="52"/>
        <item x="57"/>
        <item x="58"/>
        <item x="59"/>
        <item x="60"/>
        <item x="61"/>
        <item x="62"/>
        <item x="65"/>
        <item x="66"/>
        <item x="67"/>
        <item x="69"/>
        <item x="78"/>
        <item x="39"/>
        <item x="101"/>
        <item x="103"/>
        <item x="108"/>
        <item x="113"/>
        <item x="122"/>
        <item x="140"/>
        <item x="152"/>
        <item x="153"/>
        <item x="154"/>
        <item x="155"/>
        <item x="201"/>
        <item x="202"/>
        <item x="203"/>
        <item x="238"/>
        <item x="246"/>
        <item x="247"/>
        <item x="257"/>
        <item x="166"/>
        <item x="169"/>
        <item x="174"/>
        <item x="96"/>
        <item x="119"/>
        <item x="70"/>
        <item x="68"/>
        <item x="104"/>
        <item x="100"/>
        <item x="102"/>
        <item x="189"/>
        <item x="268"/>
      </items>
    </pivotField>
    <pivotField axis="axisRow" compact="0" outline="0" showAll="0">
      <items count="90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6"/>
        <item x="38"/>
        <item x="40"/>
        <item x="41"/>
        <item x="42"/>
        <item x="50"/>
        <item x="51"/>
        <item x="60"/>
        <item x="61"/>
        <item x="63"/>
        <item x="64"/>
        <item x="66"/>
        <item x="67"/>
        <item x="68"/>
        <item x="69"/>
        <item x="71"/>
        <item x="72"/>
        <item x="73"/>
        <item x="79"/>
        <item x="80"/>
        <item x="82"/>
        <item x="84"/>
        <item x="86"/>
        <item x="87"/>
        <item x="88"/>
        <item x="27"/>
        <item x="28"/>
        <item x="78"/>
        <item x="24"/>
        <item x="62"/>
        <item x="85"/>
        <item x="17"/>
        <item x="25"/>
        <item x="65"/>
        <item x="76"/>
        <item x="77"/>
        <item x="81"/>
        <item x="43"/>
        <item x="44"/>
        <item x="45"/>
        <item x="46"/>
        <item x="52"/>
        <item x="53"/>
        <item x="54"/>
        <item x="55"/>
        <item x="56"/>
        <item x="57"/>
        <item x="58"/>
        <item x="59"/>
        <item x="20"/>
        <item x="39"/>
        <item x="47"/>
        <item x="48"/>
        <item x="49"/>
        <item x="70"/>
        <item x="74"/>
        <item x="75"/>
        <item x="83"/>
        <item t="default"/>
      </items>
    </pivotField>
  </pivotFields>
  <rowFields count="3">
    <field x="18"/>
    <field x="2"/>
    <field x="17"/>
  </rowFields>
  <rowItems count="21">
    <i>
      <x v="28"/>
      <x v="135"/>
      <x v="89"/>
    </i>
    <i r="1">
      <x v="136"/>
      <x v="90"/>
    </i>
    <i r="1">
      <x v="137"/>
      <x v="91"/>
    </i>
    <i t="default">
      <x v="28"/>
    </i>
    <i>
      <x v="29"/>
      <x v="138"/>
      <x v="92"/>
    </i>
    <i t="default">
      <x v="29"/>
    </i>
    <i>
      <x v="31"/>
      <x v="139"/>
      <x v="93"/>
    </i>
    <i t="default">
      <x v="31"/>
    </i>
    <i>
      <x v="32"/>
      <x v="143"/>
      <x v="95"/>
    </i>
    <i r="1">
      <x v="145"/>
      <x v="97"/>
    </i>
    <i r="1">
      <x v="147"/>
      <x v="98"/>
    </i>
    <i r="1">
      <x v="148"/>
      <x v="99"/>
    </i>
    <i r="1">
      <x v="149"/>
      <x v="187"/>
    </i>
    <i r="1">
      <x v="150"/>
      <x v="188"/>
    </i>
    <i r="1">
      <x v="151"/>
      <x v="189"/>
    </i>
    <i t="default">
      <x v="32"/>
    </i>
    <i>
      <x v="81"/>
      <x v="153"/>
      <x v="251"/>
    </i>
    <i r="1">
      <x v="154"/>
      <x v="252"/>
    </i>
    <i r="1">
      <x v="155"/>
      <x v="253"/>
    </i>
    <i t="default">
      <x v="81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07">
    <format dxfId="11616">
      <pivotArea field="2" type="button" dataOnly="0" labelOnly="1" outline="0" axis="axisRow" fieldPosition="1"/>
    </format>
    <format dxfId="11615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1614">
      <pivotArea field="2" type="button" dataOnly="0" labelOnly="1" outline="0" axis="axisRow" fieldPosition="1"/>
    </format>
    <format dxfId="11613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161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1611">
      <pivotArea type="topRight" dataOnly="0" labelOnly="1" outline="0" fieldPosition="0"/>
    </format>
    <format dxfId="1161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1609">
      <pivotArea dataOnly="0" labelOnly="1" fieldPosition="0">
        <references count="1">
          <reference field="2" count="2">
            <x v="98"/>
            <x v="100"/>
          </reference>
        </references>
      </pivotArea>
    </format>
    <format dxfId="11608">
      <pivotArea dataOnly="0" labelOnly="1" fieldPosition="0">
        <references count="1">
          <reference field="2" count="1">
            <x v="100"/>
          </reference>
        </references>
      </pivotArea>
    </format>
    <format dxfId="11607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11606">
      <pivotArea dataOnly="0" labelOnly="1" fieldPosition="0">
        <references count="1">
          <reference field="2" count="1">
            <x v="39"/>
          </reference>
        </references>
      </pivotArea>
    </format>
    <format dxfId="11605">
      <pivotArea dataOnly="0" labelOnly="1" fieldPosition="0">
        <references count="1">
          <reference field="2" count="1">
            <x v="39"/>
          </reference>
        </references>
      </pivotArea>
    </format>
    <format dxfId="11604">
      <pivotArea dataOnly="0" labelOnly="1" fieldPosition="0">
        <references count="1">
          <reference field="2" count="1">
            <x v="38"/>
          </reference>
        </references>
      </pivotArea>
    </format>
    <format dxfId="11603">
      <pivotArea dataOnly="0" labelOnly="1" fieldPosition="0">
        <references count="1">
          <reference field="2" count="1">
            <x v="38"/>
          </reference>
        </references>
      </pivotArea>
    </format>
    <format dxfId="11602">
      <pivotArea grandRow="1" outline="0" collapsedLevelsAreSubtotals="1" fieldPosition="0"/>
    </format>
    <format dxfId="11601">
      <pivotArea outline="0" collapsedLevelsAreSubtotals="1" fieldPosition="0"/>
    </format>
    <format dxfId="11600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1"/>
            <x v="56"/>
            <x v="57"/>
            <x v="71"/>
            <x v="78"/>
            <x v="79"/>
            <x v="80"/>
            <x v="81"/>
            <x v="88"/>
            <x v="92"/>
            <x v="94"/>
            <x v="95"/>
            <x v="98"/>
            <x v="100"/>
            <x v="102"/>
          </reference>
        </references>
      </pivotArea>
    </format>
    <format dxfId="11599">
      <pivotArea dataOnly="0" labelOnly="1" fieldPosition="0">
        <references count="1">
          <reference field="2" count="4">
            <x v="103"/>
            <x v="104"/>
            <x v="105"/>
            <x v="107"/>
          </reference>
        </references>
      </pivotArea>
    </format>
    <format dxfId="11598">
      <pivotArea dataOnly="0" labelOnly="1" grandRow="1" outline="0" fieldPosition="0"/>
    </format>
    <format dxfId="11597">
      <pivotArea grandRow="1" outline="0" collapsedLevelsAreSubtotals="1" fieldPosition="0"/>
    </format>
    <format dxfId="11596">
      <pivotArea dataOnly="0" labelOnly="1" grandRow="1" outline="0" fieldPosition="0"/>
    </format>
    <format dxfId="11595">
      <pivotArea dataOnly="0" outline="0" fieldPosition="0">
        <references count="1">
          <reference field="18" count="0" defaultSubtotal="1"/>
        </references>
      </pivotArea>
    </format>
    <format dxfId="11594">
      <pivotArea dataOnly="0" outline="0" fieldPosition="0">
        <references count="1">
          <reference field="18" count="0" defaultSubtotal="1"/>
        </references>
      </pivotArea>
    </format>
    <format dxfId="11593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1592">
      <pivotArea dataOnly="0" outline="0" fieldPosition="0">
        <references count="1">
          <reference field="18" count="0" defaultSubtotal="1"/>
        </references>
      </pivotArea>
    </format>
    <format dxfId="11591">
      <pivotArea dataOnly="0" labelOnly="1" outline="0" fieldPosition="0">
        <references count="1">
          <reference field="18" count="0"/>
        </references>
      </pivotArea>
    </format>
    <format dxfId="11590">
      <pivotArea field="3" type="button" dataOnly="0" labelOnly="1" outline="0" axis="axisPage" fieldPosition="0"/>
    </format>
    <format dxfId="11589">
      <pivotArea field="0" type="button" dataOnly="0" labelOnly="1" outline="0" axis="axisPage" fieldPosition="1"/>
    </format>
    <format dxfId="11588">
      <pivotArea type="origin" dataOnly="0" labelOnly="1" outline="0" fieldPosition="0"/>
    </format>
    <format dxfId="11587">
      <pivotArea field="18" type="button" dataOnly="0" labelOnly="1" outline="0" axis="axisRow" fieldPosition="0"/>
    </format>
    <format dxfId="11586">
      <pivotArea dataOnly="0" labelOnly="1" outline="0" fieldPosition="0">
        <references count="1">
          <reference field="18" count="1">
            <x v="0"/>
          </reference>
        </references>
      </pivotArea>
    </format>
    <format dxfId="11585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1584">
      <pivotArea dataOnly="0" labelOnly="1" outline="0" fieldPosition="0">
        <references count="1">
          <reference field="18" count="1">
            <x v="2"/>
          </reference>
        </references>
      </pivotArea>
    </format>
    <format dxfId="11583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1582">
      <pivotArea dataOnly="0" labelOnly="1" outline="0" fieldPosition="0">
        <references count="1">
          <reference field="18" count="1">
            <x v="3"/>
          </reference>
        </references>
      </pivotArea>
    </format>
    <format dxfId="11581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1580">
      <pivotArea dataOnly="0" labelOnly="1" outline="0" fieldPosition="0">
        <references count="1">
          <reference field="18" count="1">
            <x v="4"/>
          </reference>
        </references>
      </pivotArea>
    </format>
    <format dxfId="11579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1578">
      <pivotArea dataOnly="0" labelOnly="1" outline="0" fieldPosition="0">
        <references count="1">
          <reference field="18" count="1">
            <x v="5"/>
          </reference>
        </references>
      </pivotArea>
    </format>
    <format dxfId="11577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1576">
      <pivotArea dataOnly="0" labelOnly="1" outline="0" fieldPosition="0">
        <references count="1">
          <reference field="18" count="1">
            <x v="6"/>
          </reference>
        </references>
      </pivotArea>
    </format>
    <format dxfId="11575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1574">
      <pivotArea dataOnly="0" labelOnly="1" outline="0" fieldPosition="0">
        <references count="1">
          <reference field="18" count="1">
            <x v="7"/>
          </reference>
        </references>
      </pivotArea>
    </format>
    <format dxfId="11573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1572">
      <pivotArea dataOnly="0" labelOnly="1" outline="0" fieldPosition="0">
        <references count="1">
          <reference field="18" count="1">
            <x v="8"/>
          </reference>
        </references>
      </pivotArea>
    </format>
    <format dxfId="11571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1570">
      <pivotArea dataOnly="0" labelOnly="1" outline="0" fieldPosition="0">
        <references count="1">
          <reference field="18" count="1">
            <x v="9"/>
          </reference>
        </references>
      </pivotArea>
    </format>
    <format dxfId="11569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1568">
      <pivotArea dataOnly="0" labelOnly="1" outline="0" fieldPosition="0">
        <references count="1">
          <reference field="18" count="1">
            <x v="10"/>
          </reference>
        </references>
      </pivotArea>
    </format>
    <format dxfId="11567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1566">
      <pivotArea dataOnly="0" labelOnly="1" outline="0" fieldPosition="0">
        <references count="1">
          <reference field="18" count="1">
            <x v="11"/>
          </reference>
        </references>
      </pivotArea>
    </format>
    <format dxfId="11565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1564">
      <pivotArea dataOnly="0" labelOnly="1" outline="0" fieldPosition="0">
        <references count="1">
          <reference field="18" count="1">
            <x v="12"/>
          </reference>
        </references>
      </pivotArea>
    </format>
    <format dxfId="11563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1562">
      <pivotArea dataOnly="0" labelOnly="1" outline="0" fieldPosition="0">
        <references count="1">
          <reference field="18" count="1">
            <x v="13"/>
          </reference>
        </references>
      </pivotArea>
    </format>
    <format dxfId="11561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1560">
      <pivotArea dataOnly="0" labelOnly="1" outline="0" fieldPosition="0">
        <references count="1">
          <reference field="18" count="1">
            <x v="14"/>
          </reference>
        </references>
      </pivotArea>
    </format>
    <format dxfId="11559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1558">
      <pivotArea dataOnly="0" labelOnly="1" outline="0" fieldPosition="0">
        <references count="1">
          <reference field="18" count="1">
            <x v="15"/>
          </reference>
        </references>
      </pivotArea>
    </format>
    <format dxfId="11557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1556">
      <pivotArea dataOnly="0" labelOnly="1" outline="0" fieldPosition="0">
        <references count="1">
          <reference field="18" count="1">
            <x v="16"/>
          </reference>
        </references>
      </pivotArea>
    </format>
    <format dxfId="11555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1554">
      <pivotArea dataOnly="0" labelOnly="1" grandRow="1" outline="0" fieldPosition="0"/>
    </format>
    <format dxfId="11553">
      <pivotArea field="3" type="button" dataOnly="0" labelOnly="1" outline="0" axis="axisPage" fieldPosition="0"/>
    </format>
    <format dxfId="11552">
      <pivotArea field="0" type="button" dataOnly="0" labelOnly="1" outline="0" axis="axisPage" fieldPosition="1"/>
    </format>
    <format dxfId="11551">
      <pivotArea type="origin" dataOnly="0" labelOnly="1" outline="0" fieldPosition="0"/>
    </format>
    <format dxfId="11550">
      <pivotArea field="18" type="button" dataOnly="0" labelOnly="1" outline="0" axis="axisRow" fieldPosition="0"/>
    </format>
    <format dxfId="11549">
      <pivotArea dataOnly="0" labelOnly="1" outline="0" fieldPosition="0">
        <references count="1">
          <reference field="18" count="1">
            <x v="0"/>
          </reference>
        </references>
      </pivotArea>
    </format>
    <format dxfId="11548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1547">
      <pivotArea dataOnly="0" labelOnly="1" outline="0" fieldPosition="0">
        <references count="1">
          <reference field="18" count="1">
            <x v="2"/>
          </reference>
        </references>
      </pivotArea>
    </format>
    <format dxfId="11546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1545">
      <pivotArea dataOnly="0" labelOnly="1" outline="0" fieldPosition="0">
        <references count="1">
          <reference field="18" count="1">
            <x v="3"/>
          </reference>
        </references>
      </pivotArea>
    </format>
    <format dxfId="11544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1543">
      <pivotArea dataOnly="0" labelOnly="1" outline="0" fieldPosition="0">
        <references count="1">
          <reference field="18" count="1">
            <x v="4"/>
          </reference>
        </references>
      </pivotArea>
    </format>
    <format dxfId="11542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1541">
      <pivotArea dataOnly="0" labelOnly="1" outline="0" fieldPosition="0">
        <references count="1">
          <reference field="18" count="1">
            <x v="5"/>
          </reference>
        </references>
      </pivotArea>
    </format>
    <format dxfId="11540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1539">
      <pivotArea dataOnly="0" labelOnly="1" outline="0" fieldPosition="0">
        <references count="1">
          <reference field="18" count="1">
            <x v="6"/>
          </reference>
        </references>
      </pivotArea>
    </format>
    <format dxfId="11538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1537">
      <pivotArea dataOnly="0" labelOnly="1" outline="0" fieldPosition="0">
        <references count="1">
          <reference field="18" count="1">
            <x v="7"/>
          </reference>
        </references>
      </pivotArea>
    </format>
    <format dxfId="11536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1535">
      <pivotArea dataOnly="0" labelOnly="1" outline="0" fieldPosition="0">
        <references count="1">
          <reference field="18" count="1">
            <x v="8"/>
          </reference>
        </references>
      </pivotArea>
    </format>
    <format dxfId="11534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1533">
      <pivotArea dataOnly="0" labelOnly="1" outline="0" fieldPosition="0">
        <references count="1">
          <reference field="18" count="1">
            <x v="9"/>
          </reference>
        </references>
      </pivotArea>
    </format>
    <format dxfId="11532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1531">
      <pivotArea dataOnly="0" labelOnly="1" outline="0" fieldPosition="0">
        <references count="1">
          <reference field="18" count="1">
            <x v="10"/>
          </reference>
        </references>
      </pivotArea>
    </format>
    <format dxfId="11530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1529">
      <pivotArea dataOnly="0" labelOnly="1" outline="0" fieldPosition="0">
        <references count="1">
          <reference field="18" count="1">
            <x v="11"/>
          </reference>
        </references>
      </pivotArea>
    </format>
    <format dxfId="11528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1527">
      <pivotArea dataOnly="0" labelOnly="1" outline="0" fieldPosition="0">
        <references count="1">
          <reference field="18" count="1">
            <x v="12"/>
          </reference>
        </references>
      </pivotArea>
    </format>
    <format dxfId="11526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1525">
      <pivotArea dataOnly="0" labelOnly="1" outline="0" fieldPosition="0">
        <references count="1">
          <reference field="18" count="1">
            <x v="13"/>
          </reference>
        </references>
      </pivotArea>
    </format>
    <format dxfId="11524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1523">
      <pivotArea dataOnly="0" labelOnly="1" outline="0" fieldPosition="0">
        <references count="1">
          <reference field="18" count="1">
            <x v="14"/>
          </reference>
        </references>
      </pivotArea>
    </format>
    <format dxfId="11522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1521">
      <pivotArea dataOnly="0" labelOnly="1" outline="0" fieldPosition="0">
        <references count="1">
          <reference field="18" count="1">
            <x v="15"/>
          </reference>
        </references>
      </pivotArea>
    </format>
    <format dxfId="11520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1519">
      <pivotArea dataOnly="0" labelOnly="1" outline="0" fieldPosition="0">
        <references count="1">
          <reference field="18" count="1">
            <x v="16"/>
          </reference>
        </references>
      </pivotArea>
    </format>
    <format dxfId="11518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1517">
      <pivotArea dataOnly="0" labelOnly="1" grandRow="1" outline="0" fieldPosition="0"/>
    </format>
    <format dxfId="11516">
      <pivotArea outline="0" collapsedLevelsAreSubtotals="1" fieldPosition="0"/>
    </format>
    <format dxfId="11515">
      <pivotArea dataOnly="0" labelOnly="1" outline="0" fieldPosition="0">
        <references count="1">
          <reference field="3" count="0"/>
        </references>
      </pivotArea>
    </format>
    <format dxfId="11514">
      <pivotArea dataOnly="0" labelOnly="1" outline="0" fieldPosition="0">
        <references count="1">
          <reference field="0" count="0"/>
        </references>
      </pivotArea>
    </format>
    <format dxfId="11513">
      <pivotArea field="2" type="button" dataOnly="0" labelOnly="1" outline="0" axis="axisRow" fieldPosition="1"/>
    </format>
    <format dxfId="11512">
      <pivotArea field="17" type="button" dataOnly="0" labelOnly="1" outline="0" axis="axisRow" fieldPosition="2"/>
    </format>
    <format dxfId="11511">
      <pivotArea field="-2" type="button" dataOnly="0" labelOnly="1" outline="0" axis="axisCol" fieldPosition="0"/>
    </format>
    <format dxfId="11510">
      <pivotArea type="topRight" dataOnly="0" labelOnly="1" outline="0" fieldPosition="0"/>
    </format>
    <format dxfId="11509">
      <pivotArea field="3" type="button" dataOnly="0" labelOnly="1" outline="0" axis="axisPage" fieldPosition="0"/>
    </format>
    <format dxfId="11508">
      <pivotArea field="0" type="button" dataOnly="0" labelOnly="1" outline="0" axis="axisPage" fieldPosition="1"/>
    </format>
    <format dxfId="11507">
      <pivotArea type="origin" dataOnly="0" labelOnly="1" outline="0" fieldPosition="0"/>
    </format>
    <format dxfId="11506">
      <pivotArea field="18" type="button" dataOnly="0" labelOnly="1" outline="0" axis="axisRow" fieldPosition="0"/>
    </format>
    <format dxfId="11505">
      <pivotArea dataOnly="0" labelOnly="1" outline="0" fieldPosition="0">
        <references count="1">
          <reference field="18" count="1">
            <x v="0"/>
          </reference>
        </references>
      </pivotArea>
    </format>
    <format dxfId="11504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1503">
      <pivotArea dataOnly="0" labelOnly="1" outline="0" fieldPosition="0">
        <references count="1">
          <reference field="18" count="1">
            <x v="2"/>
          </reference>
        </references>
      </pivotArea>
    </format>
    <format dxfId="11502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1501">
      <pivotArea dataOnly="0" labelOnly="1" outline="0" fieldPosition="0">
        <references count="1">
          <reference field="18" count="1">
            <x v="3"/>
          </reference>
        </references>
      </pivotArea>
    </format>
    <format dxfId="11500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1499">
      <pivotArea dataOnly="0" labelOnly="1" outline="0" fieldPosition="0">
        <references count="1">
          <reference field="18" count="1">
            <x v="4"/>
          </reference>
        </references>
      </pivotArea>
    </format>
    <format dxfId="11498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1497">
      <pivotArea dataOnly="0" labelOnly="1" outline="0" fieldPosition="0">
        <references count="1">
          <reference field="18" count="1">
            <x v="5"/>
          </reference>
        </references>
      </pivotArea>
    </format>
    <format dxfId="11496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1495">
      <pivotArea dataOnly="0" labelOnly="1" outline="0" fieldPosition="0">
        <references count="1">
          <reference field="18" count="1">
            <x v="6"/>
          </reference>
        </references>
      </pivotArea>
    </format>
    <format dxfId="11494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1493">
      <pivotArea dataOnly="0" labelOnly="1" outline="0" fieldPosition="0">
        <references count="1">
          <reference field="18" count="1">
            <x v="7"/>
          </reference>
        </references>
      </pivotArea>
    </format>
    <format dxfId="11492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1491">
      <pivotArea dataOnly="0" labelOnly="1" outline="0" fieldPosition="0">
        <references count="1">
          <reference field="18" count="1">
            <x v="8"/>
          </reference>
        </references>
      </pivotArea>
    </format>
    <format dxfId="11490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1489">
      <pivotArea dataOnly="0" labelOnly="1" outline="0" fieldPosition="0">
        <references count="1">
          <reference field="18" count="1">
            <x v="9"/>
          </reference>
        </references>
      </pivotArea>
    </format>
    <format dxfId="11488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1487">
      <pivotArea dataOnly="0" labelOnly="1" outline="0" fieldPosition="0">
        <references count="1">
          <reference field="18" count="1">
            <x v="10"/>
          </reference>
        </references>
      </pivotArea>
    </format>
    <format dxfId="11486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1485">
      <pivotArea dataOnly="0" labelOnly="1" outline="0" fieldPosition="0">
        <references count="1">
          <reference field="18" count="1">
            <x v="11"/>
          </reference>
        </references>
      </pivotArea>
    </format>
    <format dxfId="11484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1483">
      <pivotArea dataOnly="0" labelOnly="1" outline="0" fieldPosition="0">
        <references count="1">
          <reference field="18" count="1">
            <x v="12"/>
          </reference>
        </references>
      </pivotArea>
    </format>
    <format dxfId="11482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1481">
      <pivotArea dataOnly="0" labelOnly="1" outline="0" fieldPosition="0">
        <references count="1">
          <reference field="18" count="1">
            <x v="13"/>
          </reference>
        </references>
      </pivotArea>
    </format>
    <format dxfId="11480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1479">
      <pivotArea dataOnly="0" labelOnly="1" outline="0" fieldPosition="0">
        <references count="1">
          <reference field="18" count="1">
            <x v="14"/>
          </reference>
        </references>
      </pivotArea>
    </format>
    <format dxfId="11478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1477">
      <pivotArea dataOnly="0" labelOnly="1" outline="0" fieldPosition="0">
        <references count="1">
          <reference field="18" count="1">
            <x v="15"/>
          </reference>
        </references>
      </pivotArea>
    </format>
    <format dxfId="11476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1475">
      <pivotArea dataOnly="0" labelOnly="1" outline="0" fieldPosition="0">
        <references count="1">
          <reference field="18" count="1">
            <x v="16"/>
          </reference>
        </references>
      </pivotArea>
    </format>
    <format dxfId="11474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1473">
      <pivotArea dataOnly="0" labelOnly="1" grandRow="1" outline="0" fieldPosition="0"/>
    </format>
    <format dxfId="11472">
      <pivotArea dataOnly="0" labelOnly="1" grandRow="1" outline="0" fieldPosition="0"/>
    </format>
    <format dxfId="11471">
      <pivotArea grandRow="1" outline="0" collapsedLevelsAreSubtotals="1" fieldPosition="0"/>
    </format>
    <format dxfId="11470">
      <pivotArea dataOnly="0" labelOnly="1" grandRow="1" outline="0" offset="A256" fieldPosition="0"/>
    </format>
    <format dxfId="11469">
      <pivotArea field="3" type="button" dataOnly="0" labelOnly="1" outline="0" axis="axisPage" fieldPosition="0"/>
    </format>
    <format dxfId="11468">
      <pivotArea field="0" type="button" dataOnly="0" labelOnly="1" outline="0" axis="axisPage" fieldPosition="1"/>
    </format>
    <format dxfId="11467">
      <pivotArea type="origin" dataOnly="0" labelOnly="1" outline="0" fieldPosition="0"/>
    </format>
    <format dxfId="11466">
      <pivotArea field="18" type="button" dataOnly="0" labelOnly="1" outline="0" axis="axisRow" fieldPosition="0"/>
    </format>
    <format dxfId="11465">
      <pivotArea dataOnly="0" labelOnly="1" outline="0" fieldPosition="0">
        <references count="1">
          <reference field="18" count="1">
            <x v="28"/>
          </reference>
        </references>
      </pivotArea>
    </format>
    <format dxfId="11464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11463">
      <pivotArea dataOnly="0" labelOnly="1" outline="0" fieldPosition="0">
        <references count="1">
          <reference field="18" count="1">
            <x v="29"/>
          </reference>
        </references>
      </pivotArea>
    </format>
    <format dxfId="11462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11461">
      <pivotArea dataOnly="0" labelOnly="1" outline="0" fieldPosition="0">
        <references count="1">
          <reference field="18" count="1">
            <x v="32"/>
          </reference>
        </references>
      </pivotArea>
    </format>
    <format dxfId="11460">
      <pivotArea dataOnly="0" labelOnly="1" outline="0" fieldPosition="0">
        <references count="1">
          <reference field="18" count="1" defaultSubtotal="1">
            <x v="32"/>
          </reference>
        </references>
      </pivotArea>
    </format>
    <format dxfId="11459">
      <pivotArea dataOnly="0" labelOnly="1" grandRow="1" outline="0" fieldPosition="0"/>
    </format>
    <format dxfId="11458">
      <pivotArea field="3" type="button" dataOnly="0" labelOnly="1" outline="0" axis="axisPage" fieldPosition="0"/>
    </format>
    <format dxfId="11457">
      <pivotArea field="0" type="button" dataOnly="0" labelOnly="1" outline="0" axis="axisPage" fieldPosition="1"/>
    </format>
    <format dxfId="11456">
      <pivotArea type="origin" dataOnly="0" labelOnly="1" outline="0" fieldPosition="0"/>
    </format>
    <format dxfId="11455">
      <pivotArea field="18" type="button" dataOnly="0" labelOnly="1" outline="0" axis="axisRow" fieldPosition="0"/>
    </format>
    <format dxfId="11454">
      <pivotArea dataOnly="0" labelOnly="1" outline="0" fieldPosition="0">
        <references count="1">
          <reference field="18" count="1">
            <x v="28"/>
          </reference>
        </references>
      </pivotArea>
    </format>
    <format dxfId="11453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11452">
      <pivotArea dataOnly="0" labelOnly="1" outline="0" fieldPosition="0">
        <references count="1">
          <reference field="18" count="1">
            <x v="29"/>
          </reference>
        </references>
      </pivotArea>
    </format>
    <format dxfId="11451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11450">
      <pivotArea dataOnly="0" labelOnly="1" outline="0" fieldPosition="0">
        <references count="1">
          <reference field="18" count="1">
            <x v="32"/>
          </reference>
        </references>
      </pivotArea>
    </format>
    <format dxfId="11449">
      <pivotArea dataOnly="0" labelOnly="1" outline="0" fieldPosition="0">
        <references count="1">
          <reference field="18" count="1" defaultSubtotal="1">
            <x v="32"/>
          </reference>
        </references>
      </pivotArea>
    </format>
    <format dxfId="11448">
      <pivotArea dataOnly="0" labelOnly="1" grandRow="1" outline="0" fieldPosition="0"/>
    </format>
    <format dxfId="11447">
      <pivotArea dataOnly="0" labelOnly="1" grandRow="1" outline="0" fieldPosition="0"/>
    </format>
    <format dxfId="11446">
      <pivotArea type="all" dataOnly="0" outline="0" fieldPosition="0"/>
    </format>
    <format dxfId="11445">
      <pivotArea dataOnly="0" labelOnly="1" grandRow="1" outline="0" fieldPosition="0"/>
    </format>
    <format dxfId="11444">
      <pivotArea dataOnly="0" labelOnly="1" grandRow="1" outline="0" fieldPosition="0"/>
    </format>
    <format dxfId="11443">
      <pivotArea dataOnly="0" labelOnly="1" grandRow="1" outline="0" fieldPosition="0"/>
    </format>
    <format dxfId="11442">
      <pivotArea dataOnly="0" labelOnly="1" grandRow="1" outline="0" fieldPosition="0"/>
    </format>
    <format dxfId="11441">
      <pivotArea dataOnly="0" labelOnly="1" grandRow="1" outline="0" fieldPosition="0"/>
    </format>
    <format dxfId="11440">
      <pivotArea dataOnly="0" labelOnly="1" grandRow="1" outline="0" fieldPosition="0"/>
    </format>
    <format dxfId="11439">
      <pivotArea dataOnly="0" labelOnly="1" grandRow="1" outline="0" fieldPosition="0"/>
    </format>
    <format dxfId="11438">
      <pivotArea dataOnly="0" labelOnly="1" grandRow="1" outline="0" fieldPosition="0"/>
    </format>
    <format dxfId="11437">
      <pivotArea dataOnly="0" labelOnly="1" grandRow="1" outline="0" fieldPosition="0"/>
    </format>
    <format dxfId="11436">
      <pivotArea dataOnly="0" labelOnly="1" grandRow="1" outline="0" fieldPosition="0"/>
    </format>
    <format dxfId="11435">
      <pivotArea dataOnly="0" labelOnly="1" grandRow="1" outline="0" offset="A256" fieldPosition="0"/>
    </format>
    <format dxfId="11434">
      <pivotArea grandRow="1" outline="0" collapsedLevelsAreSubtotals="1" fieldPosition="0"/>
    </format>
    <format dxfId="11433">
      <pivotArea dataOnly="0" labelOnly="1" grandRow="1" outline="0" fieldPosition="0"/>
    </format>
    <format dxfId="11432">
      <pivotArea dataOnly="0" labelOnly="1" grandRow="1" outline="0" offset="A256" fieldPosition="0"/>
    </format>
    <format dxfId="11431">
      <pivotArea grandRow="1" outline="0" collapsedLevelsAreSubtotals="1" fieldPosition="0"/>
    </format>
    <format dxfId="11430">
      <pivotArea dataOnly="0" labelOnly="1" grandRow="1" outline="0" fieldPosition="0"/>
    </format>
    <format dxfId="11429">
      <pivotArea dataOnly="0" labelOnly="1" grandRow="1" outline="0" offset="A256" fieldPosition="0"/>
    </format>
    <format dxfId="11428">
      <pivotArea grandRow="1" outline="0" collapsedLevelsAreSubtotals="1" fieldPosition="0"/>
    </format>
    <format dxfId="11427">
      <pivotArea dataOnly="0" labelOnly="1" grandRow="1" outline="0" fieldPosition="0"/>
    </format>
    <format dxfId="11426">
      <pivotArea dataOnly="0" labelOnly="1" grandRow="1" outline="0" offset="A256" fieldPosition="0"/>
    </format>
    <format dxfId="11425">
      <pivotArea grandRow="1" outline="0" collapsedLevelsAreSubtotals="1" fieldPosition="0"/>
    </format>
    <format dxfId="11424">
      <pivotArea dataOnly="0" labelOnly="1" grandRow="1" outline="0" fieldPosition="0"/>
    </format>
    <format dxfId="11423">
      <pivotArea dataOnly="0" labelOnly="1" grandRow="1" outline="0" offset="A256" fieldPosition="0"/>
    </format>
    <format dxfId="11422">
      <pivotArea grandRow="1" outline="0" collapsedLevelsAreSubtotals="1" fieldPosition="0"/>
    </format>
    <format dxfId="11421">
      <pivotArea dataOnly="0" labelOnly="1" grandRow="1" outline="0" fieldPosition="0"/>
    </format>
    <format dxfId="11420">
      <pivotArea dataOnly="0" labelOnly="1" grandRow="1" outline="0" offset="A256" fieldPosition="0"/>
    </format>
    <format dxfId="11419">
      <pivotArea grandRow="1" outline="0" collapsedLevelsAreSubtotals="1" fieldPosition="0"/>
    </format>
    <format dxfId="11418">
      <pivotArea dataOnly="0" labelOnly="1" grandRow="1" outline="0" fieldPosition="0"/>
    </format>
    <format dxfId="11417">
      <pivotArea dataOnly="0" labelOnly="1" grandRow="1" outline="0" offset="A256" fieldPosition="0"/>
    </format>
    <format dxfId="11416">
      <pivotArea grandRow="1" outline="0" collapsedLevelsAreSubtotals="1" fieldPosition="0"/>
    </format>
    <format dxfId="11415">
      <pivotArea dataOnly="0" labelOnly="1" grandRow="1" outline="0" fieldPosition="0"/>
    </format>
    <format dxfId="11414">
      <pivotArea dataOnly="0" labelOnly="1" grandRow="1" outline="0" offset="A256" fieldPosition="0"/>
    </format>
    <format dxfId="11413">
      <pivotArea grandRow="1" outline="0" collapsedLevelsAreSubtotals="1" fieldPosition="0"/>
    </format>
    <format dxfId="11412">
      <pivotArea dataOnly="0" labelOnly="1" grandRow="1" outline="0" fieldPosition="0"/>
    </format>
    <format dxfId="11411">
      <pivotArea dataOnly="0" labelOnly="1" grandRow="1" outline="0" offset="A256" fieldPosition="0"/>
    </format>
    <format dxfId="11410">
      <pivotArea grandRow="1" outline="0" collapsedLevelsAreSubtotals="1" fieldPosition="0"/>
    </format>
    <format dxfId="11409">
      <pivotArea dataOnly="0" labelOnly="1" grandRow="1" outline="0" fieldPosition="0"/>
    </format>
    <format dxfId="11408">
      <pivotArea dataOnly="0" labelOnly="1" grandRow="1" outline="0" offset="A256" fieldPosition="0"/>
    </format>
    <format dxfId="11407">
      <pivotArea grandRow="1" outline="0" collapsedLevelsAreSubtotals="1" fieldPosition="0"/>
    </format>
    <format dxfId="11406">
      <pivotArea dataOnly="0" labelOnly="1" grandRow="1" outline="0" fieldPosition="0"/>
    </format>
    <format dxfId="11405">
      <pivotArea dataOnly="0" labelOnly="1" grandRow="1" outline="0" offset="A256" fieldPosition="0"/>
    </format>
    <format dxfId="11404">
      <pivotArea grandRow="1" outline="0" collapsedLevelsAreSubtotals="1" fieldPosition="0"/>
    </format>
    <format dxfId="11403">
      <pivotArea dataOnly="0" labelOnly="1" grandRow="1" outline="0" fieldPosition="0"/>
    </format>
    <format dxfId="11402">
      <pivotArea dataOnly="0" labelOnly="1" grandRow="1" outline="0" offset="A256" fieldPosition="0"/>
    </format>
    <format dxfId="11401">
      <pivotArea grandRow="1" outline="0" collapsedLevelsAreSubtotals="1" fieldPosition="0"/>
    </format>
    <format dxfId="11400">
      <pivotArea dataOnly="0" labelOnly="1" grandRow="1" outline="0" fieldPosition="0"/>
    </format>
    <format dxfId="11399">
      <pivotArea dataOnly="0" labelOnly="1" grandRow="1" outline="0" offset="A256" fieldPosition="0"/>
    </format>
    <format dxfId="11398">
      <pivotArea grandRow="1" outline="0" collapsedLevelsAreSubtotals="1" fieldPosition="0"/>
    </format>
    <format dxfId="11397">
      <pivotArea dataOnly="0" labelOnly="1" grandRow="1" outline="0" fieldPosition="0"/>
    </format>
    <format dxfId="11396">
      <pivotArea dataOnly="0" labelOnly="1" grandRow="1" outline="0" offset="A256" fieldPosition="0"/>
    </format>
    <format dxfId="11395">
      <pivotArea grandRow="1" outline="0" collapsedLevelsAreSubtotals="1" fieldPosition="0"/>
    </format>
    <format dxfId="11394">
      <pivotArea dataOnly="0" labelOnly="1" grandRow="1" outline="0" fieldPosition="0"/>
    </format>
    <format dxfId="11393">
      <pivotArea dataOnly="0" labelOnly="1" grandRow="1" outline="0" offset="A256" fieldPosition="0"/>
    </format>
    <format dxfId="11392">
      <pivotArea grandRow="1" outline="0" collapsedLevelsAreSubtotals="1" fieldPosition="0"/>
    </format>
    <format dxfId="11391">
      <pivotArea dataOnly="0" labelOnly="1" grandRow="1" outline="0" fieldPosition="0"/>
    </format>
    <format dxfId="11390">
      <pivotArea dataOnly="0" labelOnly="1" grandRow="1" outline="0" offset="A256" fieldPosition="0"/>
    </format>
    <format dxfId="11389">
      <pivotArea grandRow="1" outline="0" collapsedLevelsAreSubtotals="1" fieldPosition="0"/>
    </format>
    <format dxfId="11388">
      <pivotArea dataOnly="0" labelOnly="1" grandRow="1" outline="0" fieldPosition="0"/>
    </format>
    <format dxfId="11387">
      <pivotArea outline="0" collapsedLevelsAreSubtotals="1" fieldPosition="0">
        <references count="1">
          <reference field="18" count="1" selected="0" defaultSubtotal="1">
            <x v="31"/>
          </reference>
        </references>
      </pivotArea>
    </format>
    <format dxfId="11386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11385">
      <pivotArea dataOnly="0" labelOnly="1" grandRow="1" outline="0" offset="A256" fieldPosition="0"/>
    </format>
    <format dxfId="11384">
      <pivotArea grandRow="1" outline="0" collapsedLevelsAreSubtotals="1" fieldPosition="0"/>
    </format>
    <format dxfId="11383">
      <pivotArea dataOnly="0" labelOnly="1" grandRow="1" outline="0" fieldPosition="0"/>
    </format>
    <format dxfId="11382">
      <pivotArea dataOnly="0" labelOnly="1" grandRow="1" outline="0" offset="A256" fieldPosition="0"/>
    </format>
    <format dxfId="11381">
      <pivotArea grandRow="1" outline="0" collapsedLevelsAreSubtotals="1" fieldPosition="0"/>
    </format>
    <format dxfId="11380">
      <pivotArea dataOnly="0" labelOnly="1" grandRow="1" outline="0" fieldPosition="0"/>
    </format>
    <format dxfId="11379">
      <pivotArea dataOnly="0" labelOnly="1" grandRow="1" outline="0" offset="A256" fieldPosition="0"/>
    </format>
    <format dxfId="11378">
      <pivotArea grandRow="1" outline="0" collapsedLevelsAreSubtotals="1" fieldPosition="0"/>
    </format>
    <format dxfId="11377">
      <pivotArea dataOnly="0" labelOnly="1" grandRow="1" outline="0" fieldPosition="0"/>
    </format>
    <format dxfId="11376">
      <pivotArea dataOnly="0" labelOnly="1" grandRow="1" outline="0" offset="A256" fieldPosition="0"/>
    </format>
    <format dxfId="11375">
      <pivotArea grandRow="1" outline="0" collapsedLevelsAreSubtotals="1" fieldPosition="0"/>
    </format>
    <format dxfId="11374">
      <pivotArea dataOnly="0" labelOnly="1" grandRow="1" outline="0" fieldPosition="0"/>
    </format>
    <format dxfId="11373">
      <pivotArea dataOnly="0" labelOnly="1" grandRow="1" outline="0" offset="A256" fieldPosition="0"/>
    </format>
    <format dxfId="11372">
      <pivotArea grandRow="1" outline="0" collapsedLevelsAreSubtotals="1" fieldPosition="0"/>
    </format>
    <format dxfId="11371">
      <pivotArea dataOnly="0" labelOnly="1" grandRow="1" outline="0" fieldPosition="0"/>
    </format>
    <format dxfId="11370">
      <pivotArea dataOnly="0" labelOnly="1" grandRow="1" outline="0" offset="A256" fieldPosition="0"/>
    </format>
    <format dxfId="11369">
      <pivotArea grandRow="1" outline="0" collapsedLevelsAreSubtotals="1" fieldPosition="0"/>
    </format>
    <format dxfId="11368">
      <pivotArea dataOnly="0" labelOnly="1" grandRow="1" outline="0" fieldPosition="0"/>
    </format>
    <format dxfId="11367">
      <pivotArea dataOnly="0" labelOnly="1" grandRow="1" outline="0" offset="A256" fieldPosition="0"/>
    </format>
    <format dxfId="11366">
      <pivotArea grandRow="1" outline="0" collapsedLevelsAreSubtotals="1" fieldPosition="0"/>
    </format>
    <format dxfId="11365">
      <pivotArea dataOnly="0" labelOnly="1" grandRow="1" outline="0" fieldPosition="0"/>
    </format>
    <format dxfId="11364">
      <pivotArea dataOnly="0" labelOnly="1" grandRow="1" outline="0" offset="A256" fieldPosition="0"/>
    </format>
    <format dxfId="11363">
      <pivotArea grandRow="1" outline="0" collapsedLevelsAreSubtotals="1" fieldPosition="0"/>
    </format>
    <format dxfId="11362">
      <pivotArea dataOnly="0" labelOnly="1" grandRow="1" outline="0" fieldPosition="0"/>
    </format>
    <format dxfId="11361">
      <pivotArea dataOnly="0" labelOnly="1" grandRow="1" outline="0" offset="A256" fieldPosition="0"/>
    </format>
    <format dxfId="11360">
      <pivotArea grandRow="1" outline="0" collapsedLevelsAreSubtotals="1" fieldPosition="0"/>
    </format>
    <format dxfId="11359">
      <pivotArea dataOnly="0" labelOnly="1" grandRow="1" outline="0" fieldPosition="0"/>
    </format>
    <format dxfId="11358">
      <pivotArea dataOnly="0" labelOnly="1" grandRow="1" outline="0" offset="A256" fieldPosition="0"/>
    </format>
    <format dxfId="11357">
      <pivotArea grandRow="1" outline="0" collapsedLevelsAreSubtotals="1" fieldPosition="0"/>
    </format>
    <format dxfId="11356">
      <pivotArea dataOnly="0" labelOnly="1" grandRow="1" outline="0" fieldPosition="0"/>
    </format>
    <format dxfId="11355">
      <pivotArea dataOnly="0" labelOnly="1" grandRow="1" outline="0" offset="A256" fieldPosition="0"/>
    </format>
    <format dxfId="11354">
      <pivotArea grandRow="1" outline="0" collapsedLevelsAreSubtotals="1" fieldPosition="0"/>
    </format>
    <format dxfId="11353">
      <pivotArea dataOnly="0" labelOnly="1" grandRow="1" outline="0" fieldPosition="0"/>
    </format>
    <format dxfId="11352">
      <pivotArea dataOnly="0" labelOnly="1" grandRow="1" outline="0" offset="A256" fieldPosition="0"/>
    </format>
    <format dxfId="11351">
      <pivotArea grandRow="1" outline="0" collapsedLevelsAreSubtotals="1" fieldPosition="0"/>
    </format>
    <format dxfId="11350">
      <pivotArea dataOnly="0" labelOnly="1" grandRow="1" outline="0" fieldPosition="0"/>
    </format>
    <format dxfId="11349">
      <pivotArea dataOnly="0" labelOnly="1" grandRow="1" outline="0" offset="A256" fieldPosition="0"/>
    </format>
    <format dxfId="11348">
      <pivotArea grandRow="1" outline="0" collapsedLevelsAreSubtotals="1" fieldPosition="0"/>
    </format>
    <format dxfId="11347">
      <pivotArea dataOnly="0" labelOnly="1" grandRow="1" outline="0" fieldPosition="0"/>
    </format>
    <format dxfId="11346">
      <pivotArea dataOnly="0" labelOnly="1" grandRow="1" outline="0" offset="A256" fieldPosition="0"/>
    </format>
    <format dxfId="11345">
      <pivotArea grandRow="1" outline="0" collapsedLevelsAreSubtotals="1" fieldPosition="0"/>
    </format>
    <format dxfId="11344">
      <pivotArea dataOnly="0" labelOnly="1" grandRow="1" outline="0" fieldPosition="0"/>
    </format>
    <format dxfId="11343">
      <pivotArea dataOnly="0" labelOnly="1" grandRow="1" outline="0" offset="A256" fieldPosition="0"/>
    </format>
    <format dxfId="11342">
      <pivotArea grandRow="1" outline="0" collapsedLevelsAreSubtotals="1" fieldPosition="0"/>
    </format>
    <format dxfId="11341">
      <pivotArea dataOnly="0" labelOnly="1" grandRow="1" outline="0" fieldPosition="0"/>
    </format>
    <format dxfId="11340">
      <pivotArea dataOnly="0" labelOnly="1" grandRow="1" outline="0" offset="A256" fieldPosition="0"/>
    </format>
    <format dxfId="11339">
      <pivotArea grandRow="1" outline="0" collapsedLevelsAreSubtotals="1" fieldPosition="0"/>
    </format>
    <format dxfId="11338">
      <pivotArea dataOnly="0" labelOnly="1" grandRow="1" outline="0" fieldPosition="0"/>
    </format>
    <format dxfId="11337">
      <pivotArea dataOnly="0" labelOnly="1" grandRow="1" outline="0" offset="A256" fieldPosition="0"/>
    </format>
    <format dxfId="11336">
      <pivotArea grandRow="1" outline="0" collapsedLevelsAreSubtotals="1" fieldPosition="0"/>
    </format>
    <format dxfId="11335">
      <pivotArea dataOnly="0" labelOnly="1" grandRow="1" outline="0" fieldPosition="0"/>
    </format>
    <format dxfId="11334">
      <pivotArea dataOnly="0" labelOnly="1" grandRow="1" outline="0" offset="A256" fieldPosition="0"/>
    </format>
    <format dxfId="11333">
      <pivotArea grandRow="1" outline="0" collapsedLevelsAreSubtotals="1" fieldPosition="0"/>
    </format>
    <format dxfId="11332">
      <pivotArea dataOnly="0" labelOnly="1" grandRow="1" outline="0" fieldPosition="0"/>
    </format>
    <format dxfId="11331">
      <pivotArea dataOnly="0" labelOnly="1" grandRow="1" outline="0" offset="A256" fieldPosition="0"/>
    </format>
    <format dxfId="11330">
      <pivotArea grandRow="1" outline="0" collapsedLevelsAreSubtotals="1" fieldPosition="0"/>
    </format>
    <format dxfId="11329">
      <pivotArea dataOnly="0" labelOnly="1" grandRow="1" outline="0" fieldPosition="0"/>
    </format>
    <format dxfId="11328">
      <pivotArea dataOnly="0" labelOnly="1" grandRow="1" outline="0" offset="A256" fieldPosition="0"/>
    </format>
    <format dxfId="11327">
      <pivotArea grandRow="1" outline="0" collapsedLevelsAreSubtotals="1" fieldPosition="0"/>
    </format>
    <format dxfId="11326">
      <pivotArea dataOnly="0" labelOnly="1" grandRow="1" outline="0" fieldPosition="0"/>
    </format>
    <format dxfId="11325">
      <pivotArea dataOnly="0" labelOnly="1" grandRow="1" outline="0" offset="A256" fieldPosition="0"/>
    </format>
    <format dxfId="11324">
      <pivotArea grandRow="1" outline="0" collapsedLevelsAreSubtotals="1" fieldPosition="0"/>
    </format>
    <format dxfId="11323">
      <pivotArea dataOnly="0" labelOnly="1" grandRow="1" outline="0" fieldPosition="0"/>
    </format>
    <format dxfId="11322">
      <pivotArea dataOnly="0" labelOnly="1" grandRow="1" outline="0" offset="A256" fieldPosition="0"/>
    </format>
    <format dxfId="11321">
      <pivotArea grandRow="1" outline="0" collapsedLevelsAreSubtotals="1" fieldPosition="0"/>
    </format>
    <format dxfId="11320">
      <pivotArea dataOnly="0" labelOnly="1" grandRow="1" outline="0" fieldPosition="0"/>
    </format>
    <format dxfId="11319">
      <pivotArea dataOnly="0" labelOnly="1" grandRow="1" outline="0" offset="A256" fieldPosition="0"/>
    </format>
    <format dxfId="11318">
      <pivotArea grandRow="1" outline="0" collapsedLevelsAreSubtotals="1" fieldPosition="0"/>
    </format>
    <format dxfId="11317">
      <pivotArea dataOnly="0" labelOnly="1" grandRow="1" outline="0" fieldPosition="0"/>
    </format>
    <format dxfId="11316">
      <pivotArea dataOnly="0" labelOnly="1" grandRow="1" outline="0" offset="A256" fieldPosition="0"/>
    </format>
    <format dxfId="11315">
      <pivotArea grandRow="1" outline="0" collapsedLevelsAreSubtotals="1" fieldPosition="0"/>
    </format>
    <format dxfId="11314">
      <pivotArea dataOnly="0" labelOnly="1" grandRow="1" outline="0" fieldPosition="0"/>
    </format>
    <format dxfId="11313">
      <pivotArea dataOnly="0" labelOnly="1" grandRow="1" outline="0" offset="A256" fieldPosition="0"/>
    </format>
    <format dxfId="11312">
      <pivotArea grandRow="1" outline="0" collapsedLevelsAreSubtotals="1" fieldPosition="0"/>
    </format>
    <format dxfId="11311">
      <pivotArea dataOnly="0" labelOnly="1" grandRow="1" outline="0" fieldPosition="0"/>
    </format>
    <format dxfId="11310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1" cacheId="22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36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4">
        <item x="0"/>
        <item x="1"/>
        <item x="2"/>
        <item x="90"/>
        <item x="91"/>
        <item x="3"/>
        <item x="92"/>
        <item x="93"/>
        <item x="4"/>
        <item x="5"/>
        <item x="6"/>
        <item x="94"/>
        <item x="7"/>
        <item x="8"/>
        <item x="95"/>
        <item x="96"/>
        <item x="9"/>
        <item x="10"/>
        <item x="97"/>
        <item x="11"/>
        <item x="12"/>
        <item x="13"/>
        <item x="14"/>
        <item x="15"/>
        <item x="16"/>
        <item x="17"/>
        <item x="98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100"/>
        <item x="36"/>
        <item x="37"/>
        <item x="38"/>
        <item x="39"/>
        <item x="40"/>
        <item x="101"/>
        <item x="102"/>
        <item x="103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04"/>
        <item x="53"/>
        <item x="54"/>
        <item x="55"/>
        <item x="56"/>
        <item x="57"/>
        <item x="58"/>
        <item x="59"/>
        <item x="60"/>
        <item x="61"/>
        <item x="62"/>
        <item x="105"/>
        <item x="106"/>
        <item x="63"/>
        <item x="64"/>
        <item x="65"/>
        <item x="66"/>
        <item x="67"/>
        <item x="68"/>
        <item x="69"/>
        <item x="70"/>
        <item x="107"/>
        <item x="71"/>
        <item x="72"/>
        <item x="73"/>
        <item x="74"/>
        <item x="108"/>
        <item x="75"/>
        <item x="76"/>
        <item x="77"/>
        <item x="78"/>
        <item x="79"/>
        <item x="109"/>
        <item x="80"/>
        <item x="81"/>
        <item x="82"/>
        <item x="83"/>
        <item x="84"/>
        <item x="85"/>
        <item x="86"/>
        <item x="87"/>
        <item x="88"/>
        <item x="89"/>
        <item x="110"/>
        <item x="118"/>
        <item x="119"/>
        <item x="120"/>
        <item x="111"/>
        <item x="112"/>
        <item x="113"/>
        <item x="114"/>
        <item x="115"/>
        <item x="121"/>
        <item x="116"/>
        <item x="117"/>
        <item x="122"/>
        <item x="123"/>
        <item x="124"/>
        <item x="126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9"/>
        <item x="142"/>
        <item x="150"/>
        <item x="143"/>
        <item x="151"/>
        <item x="144"/>
        <item x="145"/>
        <item x="146"/>
        <item x="147"/>
        <item x="148"/>
        <item x="155"/>
        <item x="152"/>
        <item x="153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88"/>
        <item x="173"/>
        <item x="174"/>
        <item x="175"/>
        <item x="176"/>
        <item x="177"/>
        <item x="178"/>
        <item x="189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6"/>
        <item x="247"/>
        <item x="241"/>
        <item x="242"/>
        <item x="243"/>
        <item x="244"/>
        <item x="245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</items>
    </pivotField>
    <pivotField axis="axisPage" compact="0" outline="0" multipleItemSelectionAllowed="1" showAll="0">
      <items count="59">
        <item h="1" x="0"/>
        <item h="1" x="2"/>
        <item x="6"/>
        <item x="7"/>
        <item h="1" x="9"/>
        <item x="10"/>
        <item h="1" x="12"/>
        <item h="1" x="13"/>
        <item h="1" x="22"/>
        <item h="1" x="23"/>
        <item h="1" x="32"/>
        <item h="1" x="33"/>
        <item h="1" x="35"/>
        <item h="1" x="38"/>
        <item h="1" x="44"/>
        <item h="1" x="45"/>
        <item h="1" x="49"/>
        <item h="1" x="52"/>
        <item h="1" x="53"/>
        <item h="1" x="55"/>
        <item h="1" x="57"/>
        <item h="1" x="5"/>
        <item h="1" x="14"/>
        <item h="1" x="24"/>
        <item h="1" x="25"/>
        <item h="1" x="26"/>
        <item h="1"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h="1" x="50"/>
        <item h="1" x="36"/>
        <item h="1" x="18"/>
        <item h="1" x="3"/>
        <item h="1" x="4"/>
        <item h="1" x="48"/>
        <item x="8"/>
        <item h="1" x="15"/>
        <item h="1" x="17"/>
        <item h="1" x="34"/>
        <item h="1" x="54"/>
        <item h="1" x="37"/>
        <item h="1" x="46"/>
        <item h="1" x="47"/>
        <item h="1" x="51"/>
        <item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4">
        <item x="273"/>
        <item x="0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40"/>
        <item x="42"/>
        <item x="43"/>
        <item x="49"/>
        <item x="53"/>
        <item x="54"/>
        <item x="55"/>
        <item x="56"/>
        <item x="64"/>
        <item x="71"/>
        <item x="72"/>
        <item x="73"/>
        <item x="74"/>
        <item x="75"/>
        <item x="76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2"/>
        <item x="90"/>
        <item x="91"/>
        <item x="92"/>
        <item x="93"/>
        <item x="94"/>
        <item x="95"/>
        <item x="105"/>
        <item x="106"/>
        <item x="63"/>
        <item x="107"/>
        <item x="111"/>
        <item x="112"/>
        <item x="114"/>
        <item x="115"/>
        <item x="116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50"/>
        <item x="143"/>
        <item x="144"/>
        <item x="145"/>
        <item x="149"/>
        <item x="151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70"/>
        <item x="188"/>
        <item x="173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204"/>
        <item x="205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264"/>
        <item x="265"/>
        <item x="267"/>
        <item x="269"/>
        <item x="271"/>
        <item x="272"/>
        <item x="270"/>
        <item x="171"/>
        <item x="109"/>
        <item x="98"/>
        <item x="77"/>
        <item x="146"/>
        <item x="147"/>
        <item x="148"/>
        <item x="197"/>
        <item x="198"/>
        <item x="199"/>
        <item x="200"/>
        <item x="206"/>
        <item x="207"/>
        <item x="208"/>
        <item x="209"/>
        <item x="210"/>
        <item x="211"/>
        <item x="212"/>
        <item x="213"/>
        <item x="117"/>
        <item x="110"/>
        <item x="120"/>
        <item x="121"/>
        <item x="124"/>
        <item x="227"/>
        <item x="228"/>
        <item x="229"/>
        <item x="230"/>
        <item x="231"/>
        <item x="232"/>
        <item x="233"/>
        <item x="248"/>
        <item x="249"/>
        <item x="266"/>
        <item x="118"/>
        <item x="97"/>
        <item x="172"/>
        <item x="35"/>
        <item x="36"/>
        <item x="37"/>
        <item x="38"/>
        <item x="41"/>
        <item x="44"/>
        <item x="45"/>
        <item x="46"/>
        <item x="47"/>
        <item x="48"/>
        <item x="50"/>
        <item x="51"/>
        <item x="52"/>
        <item x="57"/>
        <item x="58"/>
        <item x="59"/>
        <item x="60"/>
        <item x="61"/>
        <item x="62"/>
        <item x="65"/>
        <item x="66"/>
        <item x="67"/>
        <item x="69"/>
        <item x="78"/>
        <item x="39"/>
        <item x="101"/>
        <item x="103"/>
        <item x="108"/>
        <item x="113"/>
        <item x="122"/>
        <item x="140"/>
        <item x="152"/>
        <item x="153"/>
        <item x="154"/>
        <item x="155"/>
        <item x="201"/>
        <item x="202"/>
        <item x="203"/>
        <item x="238"/>
        <item x="246"/>
        <item x="247"/>
        <item x="257"/>
        <item x="166"/>
        <item x="169"/>
        <item x="174"/>
        <item x="96"/>
        <item x="119"/>
        <item x="70"/>
        <item x="68"/>
        <item x="104"/>
        <item x="100"/>
        <item x="102"/>
        <item x="189"/>
        <item x="268"/>
      </items>
    </pivotField>
    <pivotField axis="axisRow" compact="0" outline="0" showAll="0">
      <items count="90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6"/>
        <item x="38"/>
        <item x="40"/>
        <item x="41"/>
        <item x="42"/>
        <item x="50"/>
        <item x="51"/>
        <item x="60"/>
        <item x="61"/>
        <item x="63"/>
        <item x="64"/>
        <item x="66"/>
        <item x="67"/>
        <item x="68"/>
        <item x="69"/>
        <item x="71"/>
        <item x="72"/>
        <item x="73"/>
        <item x="79"/>
        <item x="80"/>
        <item x="82"/>
        <item x="84"/>
        <item x="86"/>
        <item x="87"/>
        <item x="88"/>
        <item x="27"/>
        <item x="28"/>
        <item x="78"/>
        <item x="24"/>
        <item x="62"/>
        <item x="85"/>
        <item x="17"/>
        <item x="25"/>
        <item x="65"/>
        <item x="76"/>
        <item x="77"/>
        <item x="81"/>
        <item x="43"/>
        <item x="44"/>
        <item x="45"/>
        <item x="46"/>
        <item x="52"/>
        <item x="53"/>
        <item x="54"/>
        <item x="55"/>
        <item x="56"/>
        <item x="57"/>
        <item x="58"/>
        <item x="59"/>
        <item x="20"/>
        <item x="39"/>
        <item x="47"/>
        <item x="48"/>
        <item x="49"/>
        <item x="70"/>
        <item x="74"/>
        <item x="75"/>
        <item x="83"/>
        <item t="default"/>
      </items>
    </pivotField>
  </pivotFields>
  <rowFields count="3">
    <field x="18"/>
    <field x="2"/>
    <field x="17"/>
  </rowFields>
  <rowItems count="26">
    <i>
      <x v="28"/>
      <x v="135"/>
      <x v="89"/>
    </i>
    <i r="1">
      <x v="136"/>
      <x v="90"/>
    </i>
    <i r="1">
      <x v="137"/>
      <x v="91"/>
    </i>
    <i t="default">
      <x v="28"/>
    </i>
    <i>
      <x v="29"/>
      <x v="138"/>
      <x v="92"/>
    </i>
    <i t="default">
      <x v="29"/>
    </i>
    <i>
      <x v="31"/>
      <x v="139"/>
      <x v="93"/>
    </i>
    <i r="1">
      <x v="140"/>
      <x v="250"/>
    </i>
    <i t="default">
      <x v="31"/>
    </i>
    <i>
      <x v="32"/>
      <x v="142"/>
      <x v="100"/>
    </i>
    <i r="1">
      <x v="143"/>
      <x v="95"/>
    </i>
    <i r="1">
      <x v="144"/>
      <x v="96"/>
    </i>
    <i r="1">
      <x v="145"/>
      <x v="97"/>
    </i>
    <i r="1">
      <x v="146"/>
      <x v="101"/>
    </i>
    <i r="1">
      <x v="147"/>
      <x v="98"/>
    </i>
    <i r="1">
      <x v="148"/>
      <x v="99"/>
    </i>
    <i r="1">
      <x v="149"/>
      <x v="187"/>
    </i>
    <i r="1">
      <x v="150"/>
      <x v="188"/>
    </i>
    <i r="1">
      <x v="151"/>
      <x v="189"/>
    </i>
    <i t="default">
      <x v="32"/>
    </i>
    <i>
      <x v="81"/>
      <x v="152"/>
      <x v="254"/>
    </i>
    <i r="1">
      <x v="153"/>
      <x v="251"/>
    </i>
    <i r="1">
      <x v="154"/>
      <x v="252"/>
    </i>
    <i r="1">
      <x v="155"/>
      <x v="253"/>
    </i>
    <i t="default">
      <x v="81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11">
    <format dxfId="11280">
      <pivotArea field="2" type="button" dataOnly="0" labelOnly="1" outline="0" axis="axisRow" fieldPosition="1"/>
    </format>
    <format dxfId="11279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1278">
      <pivotArea field="2" type="button" dataOnly="0" labelOnly="1" outline="0" axis="axisRow" fieldPosition="1"/>
    </format>
    <format dxfId="11277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127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1275">
      <pivotArea type="topRight" dataOnly="0" labelOnly="1" outline="0" fieldPosition="0"/>
    </format>
    <format dxfId="1127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1273">
      <pivotArea dataOnly="0" labelOnly="1" fieldPosition="0">
        <references count="1">
          <reference field="2" count="2">
            <x v="98"/>
            <x v="100"/>
          </reference>
        </references>
      </pivotArea>
    </format>
    <format dxfId="11272">
      <pivotArea dataOnly="0" labelOnly="1" fieldPosition="0">
        <references count="1">
          <reference field="2" count="1">
            <x v="100"/>
          </reference>
        </references>
      </pivotArea>
    </format>
    <format dxfId="11271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11270">
      <pivotArea dataOnly="0" labelOnly="1" fieldPosition="0">
        <references count="1">
          <reference field="2" count="1">
            <x v="39"/>
          </reference>
        </references>
      </pivotArea>
    </format>
    <format dxfId="11269">
      <pivotArea dataOnly="0" labelOnly="1" fieldPosition="0">
        <references count="1">
          <reference field="2" count="1">
            <x v="39"/>
          </reference>
        </references>
      </pivotArea>
    </format>
    <format dxfId="11268">
      <pivotArea dataOnly="0" labelOnly="1" fieldPosition="0">
        <references count="1">
          <reference field="2" count="1">
            <x v="38"/>
          </reference>
        </references>
      </pivotArea>
    </format>
    <format dxfId="11267">
      <pivotArea dataOnly="0" labelOnly="1" fieldPosition="0">
        <references count="1">
          <reference field="2" count="1">
            <x v="38"/>
          </reference>
        </references>
      </pivotArea>
    </format>
    <format dxfId="11266">
      <pivotArea grandRow="1" outline="0" collapsedLevelsAreSubtotals="1" fieldPosition="0"/>
    </format>
    <format dxfId="11265">
      <pivotArea outline="0" collapsedLevelsAreSubtotals="1" fieldPosition="0"/>
    </format>
    <format dxfId="11264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1"/>
            <x v="56"/>
            <x v="57"/>
            <x v="71"/>
            <x v="78"/>
            <x v="79"/>
            <x v="80"/>
            <x v="81"/>
            <x v="88"/>
            <x v="92"/>
            <x v="94"/>
            <x v="95"/>
            <x v="98"/>
            <x v="100"/>
            <x v="102"/>
          </reference>
        </references>
      </pivotArea>
    </format>
    <format dxfId="11263">
      <pivotArea dataOnly="0" labelOnly="1" fieldPosition="0">
        <references count="1">
          <reference field="2" count="4">
            <x v="103"/>
            <x v="104"/>
            <x v="105"/>
            <x v="107"/>
          </reference>
        </references>
      </pivotArea>
    </format>
    <format dxfId="11262">
      <pivotArea dataOnly="0" labelOnly="1" grandRow="1" outline="0" fieldPosition="0"/>
    </format>
    <format dxfId="11261">
      <pivotArea grandRow="1" outline="0" collapsedLevelsAreSubtotals="1" fieldPosition="0"/>
    </format>
    <format dxfId="11260">
      <pivotArea dataOnly="0" labelOnly="1" grandRow="1" outline="0" fieldPosition="0"/>
    </format>
    <format dxfId="11259">
      <pivotArea dataOnly="0" outline="0" fieldPosition="0">
        <references count="1">
          <reference field="18" count="0" defaultSubtotal="1"/>
        </references>
      </pivotArea>
    </format>
    <format dxfId="11258">
      <pivotArea dataOnly="0" outline="0" fieldPosition="0">
        <references count="1">
          <reference field="18" count="0" defaultSubtotal="1"/>
        </references>
      </pivotArea>
    </format>
    <format dxfId="11257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1256">
      <pivotArea dataOnly="0" outline="0" fieldPosition="0">
        <references count="1">
          <reference field="18" count="0" defaultSubtotal="1"/>
        </references>
      </pivotArea>
    </format>
    <format dxfId="11255">
      <pivotArea dataOnly="0" labelOnly="1" outline="0" fieldPosition="0">
        <references count="1">
          <reference field="18" count="0"/>
        </references>
      </pivotArea>
    </format>
    <format dxfId="11254">
      <pivotArea field="3" type="button" dataOnly="0" labelOnly="1" outline="0" axis="axisPage" fieldPosition="0"/>
    </format>
    <format dxfId="11253">
      <pivotArea field="0" type="button" dataOnly="0" labelOnly="1" outline="0" axis="axisPage" fieldPosition="1"/>
    </format>
    <format dxfId="11252">
      <pivotArea type="origin" dataOnly="0" labelOnly="1" outline="0" fieldPosition="0"/>
    </format>
    <format dxfId="11251">
      <pivotArea field="18" type="button" dataOnly="0" labelOnly="1" outline="0" axis="axisRow" fieldPosition="0"/>
    </format>
    <format dxfId="11250">
      <pivotArea dataOnly="0" labelOnly="1" outline="0" fieldPosition="0">
        <references count="1">
          <reference field="18" count="1">
            <x v="0"/>
          </reference>
        </references>
      </pivotArea>
    </format>
    <format dxfId="11249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1248">
      <pivotArea dataOnly="0" labelOnly="1" outline="0" fieldPosition="0">
        <references count="1">
          <reference field="18" count="1">
            <x v="2"/>
          </reference>
        </references>
      </pivotArea>
    </format>
    <format dxfId="11247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1246">
      <pivotArea dataOnly="0" labelOnly="1" outline="0" fieldPosition="0">
        <references count="1">
          <reference field="18" count="1">
            <x v="3"/>
          </reference>
        </references>
      </pivotArea>
    </format>
    <format dxfId="11245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1244">
      <pivotArea dataOnly="0" labelOnly="1" outline="0" fieldPosition="0">
        <references count="1">
          <reference field="18" count="1">
            <x v="4"/>
          </reference>
        </references>
      </pivotArea>
    </format>
    <format dxfId="11243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1242">
      <pivotArea dataOnly="0" labelOnly="1" outline="0" fieldPosition="0">
        <references count="1">
          <reference field="18" count="1">
            <x v="5"/>
          </reference>
        </references>
      </pivotArea>
    </format>
    <format dxfId="11241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1240">
      <pivotArea dataOnly="0" labelOnly="1" outline="0" fieldPosition="0">
        <references count="1">
          <reference field="18" count="1">
            <x v="6"/>
          </reference>
        </references>
      </pivotArea>
    </format>
    <format dxfId="11239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1238">
      <pivotArea dataOnly="0" labelOnly="1" outline="0" fieldPosition="0">
        <references count="1">
          <reference field="18" count="1">
            <x v="7"/>
          </reference>
        </references>
      </pivotArea>
    </format>
    <format dxfId="11237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1236">
      <pivotArea dataOnly="0" labelOnly="1" outline="0" fieldPosition="0">
        <references count="1">
          <reference field="18" count="1">
            <x v="8"/>
          </reference>
        </references>
      </pivotArea>
    </format>
    <format dxfId="11235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1234">
      <pivotArea dataOnly="0" labelOnly="1" outline="0" fieldPosition="0">
        <references count="1">
          <reference field="18" count="1">
            <x v="9"/>
          </reference>
        </references>
      </pivotArea>
    </format>
    <format dxfId="11233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1232">
      <pivotArea dataOnly="0" labelOnly="1" outline="0" fieldPosition="0">
        <references count="1">
          <reference field="18" count="1">
            <x v="10"/>
          </reference>
        </references>
      </pivotArea>
    </format>
    <format dxfId="11231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1230">
      <pivotArea dataOnly="0" labelOnly="1" outline="0" fieldPosition="0">
        <references count="1">
          <reference field="18" count="1">
            <x v="11"/>
          </reference>
        </references>
      </pivotArea>
    </format>
    <format dxfId="11229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1228">
      <pivotArea dataOnly="0" labelOnly="1" outline="0" fieldPosition="0">
        <references count="1">
          <reference field="18" count="1">
            <x v="12"/>
          </reference>
        </references>
      </pivotArea>
    </format>
    <format dxfId="11227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1226">
      <pivotArea dataOnly="0" labelOnly="1" outline="0" fieldPosition="0">
        <references count="1">
          <reference field="18" count="1">
            <x v="13"/>
          </reference>
        </references>
      </pivotArea>
    </format>
    <format dxfId="11225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1224">
      <pivotArea dataOnly="0" labelOnly="1" outline="0" fieldPosition="0">
        <references count="1">
          <reference field="18" count="1">
            <x v="14"/>
          </reference>
        </references>
      </pivotArea>
    </format>
    <format dxfId="11223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1222">
      <pivotArea dataOnly="0" labelOnly="1" outline="0" fieldPosition="0">
        <references count="1">
          <reference field="18" count="1">
            <x v="15"/>
          </reference>
        </references>
      </pivotArea>
    </format>
    <format dxfId="11221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1220">
      <pivotArea dataOnly="0" labelOnly="1" outline="0" fieldPosition="0">
        <references count="1">
          <reference field="18" count="1">
            <x v="16"/>
          </reference>
        </references>
      </pivotArea>
    </format>
    <format dxfId="11219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1218">
      <pivotArea dataOnly="0" labelOnly="1" grandRow="1" outline="0" fieldPosition="0"/>
    </format>
    <format dxfId="11217">
      <pivotArea field="3" type="button" dataOnly="0" labelOnly="1" outline="0" axis="axisPage" fieldPosition="0"/>
    </format>
    <format dxfId="11216">
      <pivotArea field="0" type="button" dataOnly="0" labelOnly="1" outline="0" axis="axisPage" fieldPosition="1"/>
    </format>
    <format dxfId="11215">
      <pivotArea type="origin" dataOnly="0" labelOnly="1" outline="0" fieldPosition="0"/>
    </format>
    <format dxfId="11214">
      <pivotArea field="18" type="button" dataOnly="0" labelOnly="1" outline="0" axis="axisRow" fieldPosition="0"/>
    </format>
    <format dxfId="11213">
      <pivotArea dataOnly="0" labelOnly="1" outline="0" fieldPosition="0">
        <references count="1">
          <reference field="18" count="1">
            <x v="0"/>
          </reference>
        </references>
      </pivotArea>
    </format>
    <format dxfId="11212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1211">
      <pivotArea dataOnly="0" labelOnly="1" outline="0" fieldPosition="0">
        <references count="1">
          <reference field="18" count="1">
            <x v="2"/>
          </reference>
        </references>
      </pivotArea>
    </format>
    <format dxfId="11210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1209">
      <pivotArea dataOnly="0" labelOnly="1" outline="0" fieldPosition="0">
        <references count="1">
          <reference field="18" count="1">
            <x v="3"/>
          </reference>
        </references>
      </pivotArea>
    </format>
    <format dxfId="11208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1207">
      <pivotArea dataOnly="0" labelOnly="1" outline="0" fieldPosition="0">
        <references count="1">
          <reference field="18" count="1">
            <x v="4"/>
          </reference>
        </references>
      </pivotArea>
    </format>
    <format dxfId="11206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1205">
      <pivotArea dataOnly="0" labelOnly="1" outline="0" fieldPosition="0">
        <references count="1">
          <reference field="18" count="1">
            <x v="5"/>
          </reference>
        </references>
      </pivotArea>
    </format>
    <format dxfId="11204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1203">
      <pivotArea dataOnly="0" labelOnly="1" outline="0" fieldPosition="0">
        <references count="1">
          <reference field="18" count="1">
            <x v="6"/>
          </reference>
        </references>
      </pivotArea>
    </format>
    <format dxfId="11202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1201">
      <pivotArea dataOnly="0" labelOnly="1" outline="0" fieldPosition="0">
        <references count="1">
          <reference field="18" count="1">
            <x v="7"/>
          </reference>
        </references>
      </pivotArea>
    </format>
    <format dxfId="11200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1199">
      <pivotArea dataOnly="0" labelOnly="1" outline="0" fieldPosition="0">
        <references count="1">
          <reference field="18" count="1">
            <x v="8"/>
          </reference>
        </references>
      </pivotArea>
    </format>
    <format dxfId="11198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1197">
      <pivotArea dataOnly="0" labelOnly="1" outline="0" fieldPosition="0">
        <references count="1">
          <reference field="18" count="1">
            <x v="9"/>
          </reference>
        </references>
      </pivotArea>
    </format>
    <format dxfId="11196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1195">
      <pivotArea dataOnly="0" labelOnly="1" outline="0" fieldPosition="0">
        <references count="1">
          <reference field="18" count="1">
            <x v="10"/>
          </reference>
        </references>
      </pivotArea>
    </format>
    <format dxfId="11194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1193">
      <pivotArea dataOnly="0" labelOnly="1" outline="0" fieldPosition="0">
        <references count="1">
          <reference field="18" count="1">
            <x v="11"/>
          </reference>
        </references>
      </pivotArea>
    </format>
    <format dxfId="11192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1191">
      <pivotArea dataOnly="0" labelOnly="1" outline="0" fieldPosition="0">
        <references count="1">
          <reference field="18" count="1">
            <x v="12"/>
          </reference>
        </references>
      </pivotArea>
    </format>
    <format dxfId="11190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1189">
      <pivotArea dataOnly="0" labelOnly="1" outline="0" fieldPosition="0">
        <references count="1">
          <reference field="18" count="1">
            <x v="13"/>
          </reference>
        </references>
      </pivotArea>
    </format>
    <format dxfId="11188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1187">
      <pivotArea dataOnly="0" labelOnly="1" outline="0" fieldPosition="0">
        <references count="1">
          <reference field="18" count="1">
            <x v="14"/>
          </reference>
        </references>
      </pivotArea>
    </format>
    <format dxfId="11186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1185">
      <pivotArea dataOnly="0" labelOnly="1" outline="0" fieldPosition="0">
        <references count="1">
          <reference field="18" count="1">
            <x v="15"/>
          </reference>
        </references>
      </pivotArea>
    </format>
    <format dxfId="11184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1183">
      <pivotArea dataOnly="0" labelOnly="1" outline="0" fieldPosition="0">
        <references count="1">
          <reference field="18" count="1">
            <x v="16"/>
          </reference>
        </references>
      </pivotArea>
    </format>
    <format dxfId="11182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1181">
      <pivotArea dataOnly="0" labelOnly="1" grandRow="1" outline="0" fieldPosition="0"/>
    </format>
    <format dxfId="11180">
      <pivotArea outline="0" collapsedLevelsAreSubtotals="1" fieldPosition="0"/>
    </format>
    <format dxfId="11179">
      <pivotArea dataOnly="0" labelOnly="1" outline="0" fieldPosition="0">
        <references count="1">
          <reference field="3" count="0"/>
        </references>
      </pivotArea>
    </format>
    <format dxfId="11178">
      <pivotArea dataOnly="0" labelOnly="1" outline="0" fieldPosition="0">
        <references count="1">
          <reference field="0" count="0"/>
        </references>
      </pivotArea>
    </format>
    <format dxfId="11177">
      <pivotArea field="2" type="button" dataOnly="0" labelOnly="1" outline="0" axis="axisRow" fieldPosition="1"/>
    </format>
    <format dxfId="11176">
      <pivotArea field="17" type="button" dataOnly="0" labelOnly="1" outline="0" axis="axisRow" fieldPosition="2"/>
    </format>
    <format dxfId="11175">
      <pivotArea field="-2" type="button" dataOnly="0" labelOnly="1" outline="0" axis="axisCol" fieldPosition="0"/>
    </format>
    <format dxfId="11174">
      <pivotArea type="topRight" dataOnly="0" labelOnly="1" outline="0" fieldPosition="0"/>
    </format>
    <format dxfId="11173">
      <pivotArea field="3" type="button" dataOnly="0" labelOnly="1" outline="0" axis="axisPage" fieldPosition="0"/>
    </format>
    <format dxfId="11172">
      <pivotArea field="0" type="button" dataOnly="0" labelOnly="1" outline="0" axis="axisPage" fieldPosition="1"/>
    </format>
    <format dxfId="11171">
      <pivotArea type="origin" dataOnly="0" labelOnly="1" outline="0" fieldPosition="0"/>
    </format>
    <format dxfId="11170">
      <pivotArea field="18" type="button" dataOnly="0" labelOnly="1" outline="0" axis="axisRow" fieldPosition="0"/>
    </format>
    <format dxfId="11169">
      <pivotArea dataOnly="0" labelOnly="1" outline="0" fieldPosition="0">
        <references count="1">
          <reference field="18" count="1">
            <x v="0"/>
          </reference>
        </references>
      </pivotArea>
    </format>
    <format dxfId="11168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1167">
      <pivotArea dataOnly="0" labelOnly="1" outline="0" fieldPosition="0">
        <references count="1">
          <reference field="18" count="1">
            <x v="2"/>
          </reference>
        </references>
      </pivotArea>
    </format>
    <format dxfId="11166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1165">
      <pivotArea dataOnly="0" labelOnly="1" outline="0" fieldPosition="0">
        <references count="1">
          <reference field="18" count="1">
            <x v="3"/>
          </reference>
        </references>
      </pivotArea>
    </format>
    <format dxfId="11164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1163">
      <pivotArea dataOnly="0" labelOnly="1" outline="0" fieldPosition="0">
        <references count="1">
          <reference field="18" count="1">
            <x v="4"/>
          </reference>
        </references>
      </pivotArea>
    </format>
    <format dxfId="11162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1161">
      <pivotArea dataOnly="0" labelOnly="1" outline="0" fieldPosition="0">
        <references count="1">
          <reference field="18" count="1">
            <x v="5"/>
          </reference>
        </references>
      </pivotArea>
    </format>
    <format dxfId="11160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1159">
      <pivotArea dataOnly="0" labelOnly="1" outline="0" fieldPosition="0">
        <references count="1">
          <reference field="18" count="1">
            <x v="6"/>
          </reference>
        </references>
      </pivotArea>
    </format>
    <format dxfId="11158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1157">
      <pivotArea dataOnly="0" labelOnly="1" outline="0" fieldPosition="0">
        <references count="1">
          <reference field="18" count="1">
            <x v="7"/>
          </reference>
        </references>
      </pivotArea>
    </format>
    <format dxfId="11156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1155">
      <pivotArea dataOnly="0" labelOnly="1" outline="0" fieldPosition="0">
        <references count="1">
          <reference field="18" count="1">
            <x v="8"/>
          </reference>
        </references>
      </pivotArea>
    </format>
    <format dxfId="11154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1153">
      <pivotArea dataOnly="0" labelOnly="1" outline="0" fieldPosition="0">
        <references count="1">
          <reference field="18" count="1">
            <x v="9"/>
          </reference>
        </references>
      </pivotArea>
    </format>
    <format dxfId="11152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1151">
      <pivotArea dataOnly="0" labelOnly="1" outline="0" fieldPosition="0">
        <references count="1">
          <reference field="18" count="1">
            <x v="10"/>
          </reference>
        </references>
      </pivotArea>
    </format>
    <format dxfId="11150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1149">
      <pivotArea dataOnly="0" labelOnly="1" outline="0" fieldPosition="0">
        <references count="1">
          <reference field="18" count="1">
            <x v="11"/>
          </reference>
        </references>
      </pivotArea>
    </format>
    <format dxfId="11148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1147">
      <pivotArea dataOnly="0" labelOnly="1" outline="0" fieldPosition="0">
        <references count="1">
          <reference field="18" count="1">
            <x v="12"/>
          </reference>
        </references>
      </pivotArea>
    </format>
    <format dxfId="11146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1145">
      <pivotArea dataOnly="0" labelOnly="1" outline="0" fieldPosition="0">
        <references count="1">
          <reference field="18" count="1">
            <x v="13"/>
          </reference>
        </references>
      </pivotArea>
    </format>
    <format dxfId="11144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1143">
      <pivotArea dataOnly="0" labelOnly="1" outline="0" fieldPosition="0">
        <references count="1">
          <reference field="18" count="1">
            <x v="14"/>
          </reference>
        </references>
      </pivotArea>
    </format>
    <format dxfId="11142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1141">
      <pivotArea dataOnly="0" labelOnly="1" outline="0" fieldPosition="0">
        <references count="1">
          <reference field="18" count="1">
            <x v="15"/>
          </reference>
        </references>
      </pivotArea>
    </format>
    <format dxfId="11140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1139">
      <pivotArea dataOnly="0" labelOnly="1" outline="0" fieldPosition="0">
        <references count="1">
          <reference field="18" count="1">
            <x v="16"/>
          </reference>
        </references>
      </pivotArea>
    </format>
    <format dxfId="11138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1137">
      <pivotArea dataOnly="0" labelOnly="1" grandRow="1" outline="0" fieldPosition="0"/>
    </format>
    <format dxfId="11136">
      <pivotArea grandRow="1" outline="0" collapsedLevelsAreSubtotals="1" fieldPosition="0"/>
    </format>
    <format dxfId="11135">
      <pivotArea dataOnly="0" labelOnly="1" grandRow="1" outline="0" fieldPosition="0"/>
    </format>
    <format dxfId="11134">
      <pivotArea grandRow="1" outline="0" collapsedLevelsAreSubtotals="1" fieldPosition="0"/>
    </format>
    <format dxfId="11133">
      <pivotArea field="3" type="button" dataOnly="0" labelOnly="1" outline="0" axis="axisPage" fieldPosition="0"/>
    </format>
    <format dxfId="11132">
      <pivotArea field="0" type="button" dataOnly="0" labelOnly="1" outline="0" axis="axisPage" fieldPosition="1"/>
    </format>
    <format dxfId="11131">
      <pivotArea type="origin" dataOnly="0" labelOnly="1" outline="0" fieldPosition="0"/>
    </format>
    <format dxfId="11130">
      <pivotArea field="18" type="button" dataOnly="0" labelOnly="1" outline="0" axis="axisRow" fieldPosition="0"/>
    </format>
    <format dxfId="11129">
      <pivotArea dataOnly="0" labelOnly="1" outline="0" fieldPosition="0">
        <references count="1">
          <reference field="18" count="1">
            <x v="28"/>
          </reference>
        </references>
      </pivotArea>
    </format>
    <format dxfId="11128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11127">
      <pivotArea dataOnly="0" labelOnly="1" outline="0" fieldPosition="0">
        <references count="1">
          <reference field="18" count="1">
            <x v="29"/>
          </reference>
        </references>
      </pivotArea>
    </format>
    <format dxfId="11126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11125">
      <pivotArea dataOnly="0" labelOnly="1" outline="0" fieldPosition="0">
        <references count="1">
          <reference field="18" count="1">
            <x v="32"/>
          </reference>
        </references>
      </pivotArea>
    </format>
    <format dxfId="11124">
      <pivotArea dataOnly="0" labelOnly="1" outline="0" fieldPosition="0">
        <references count="1">
          <reference field="18" count="1" defaultSubtotal="1">
            <x v="32"/>
          </reference>
        </references>
      </pivotArea>
    </format>
    <format dxfId="11123">
      <pivotArea dataOnly="0" labelOnly="1" grandRow="1" outline="0" fieldPosition="0"/>
    </format>
    <format dxfId="11122">
      <pivotArea field="3" type="button" dataOnly="0" labelOnly="1" outline="0" axis="axisPage" fieldPosition="0"/>
    </format>
    <format dxfId="11121">
      <pivotArea field="0" type="button" dataOnly="0" labelOnly="1" outline="0" axis="axisPage" fieldPosition="1"/>
    </format>
    <format dxfId="11120">
      <pivotArea type="origin" dataOnly="0" labelOnly="1" outline="0" fieldPosition="0"/>
    </format>
    <format dxfId="11119">
      <pivotArea field="18" type="button" dataOnly="0" labelOnly="1" outline="0" axis="axisRow" fieldPosition="0"/>
    </format>
    <format dxfId="11118">
      <pivotArea dataOnly="0" labelOnly="1" outline="0" fieldPosition="0">
        <references count="1">
          <reference field="18" count="1">
            <x v="28"/>
          </reference>
        </references>
      </pivotArea>
    </format>
    <format dxfId="11117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11116">
      <pivotArea dataOnly="0" labelOnly="1" outline="0" fieldPosition="0">
        <references count="1">
          <reference field="18" count="1">
            <x v="29"/>
          </reference>
        </references>
      </pivotArea>
    </format>
    <format dxfId="11115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11114">
      <pivotArea dataOnly="0" labelOnly="1" outline="0" fieldPosition="0">
        <references count="1">
          <reference field="18" count="1">
            <x v="32"/>
          </reference>
        </references>
      </pivotArea>
    </format>
    <format dxfId="11113">
      <pivotArea dataOnly="0" labelOnly="1" outline="0" fieldPosition="0">
        <references count="1">
          <reference field="18" count="1" defaultSubtotal="1">
            <x v="32"/>
          </reference>
        </references>
      </pivotArea>
    </format>
    <format dxfId="11112">
      <pivotArea dataOnly="0" labelOnly="1" grandRow="1" outline="0" fieldPosition="0"/>
    </format>
    <format dxfId="11111">
      <pivotArea grandRow="1" outline="0" collapsedLevelsAreSubtotals="1" fieldPosition="0"/>
    </format>
    <format dxfId="11110">
      <pivotArea dataOnly="0" labelOnly="1" grandRow="1" outline="0" fieldPosition="0"/>
    </format>
    <format dxfId="11109">
      <pivotArea dataOnly="0" labelOnly="1" grandRow="1" outline="0" fieldPosition="0"/>
    </format>
    <format dxfId="11108">
      <pivotArea dataOnly="0" labelOnly="1" grandRow="1" outline="0" fieldPosition="0"/>
    </format>
    <format dxfId="11107">
      <pivotArea type="all" dataOnly="0" outline="0" fieldPosition="0"/>
    </format>
    <format dxfId="11106">
      <pivotArea dataOnly="0" labelOnly="1" grandRow="1" outline="0" fieldPosition="0"/>
    </format>
    <format dxfId="11105">
      <pivotArea dataOnly="0" labelOnly="1" grandRow="1" outline="0" fieldPosition="0"/>
    </format>
    <format dxfId="11104">
      <pivotArea dataOnly="0" labelOnly="1" grandRow="1" outline="0" fieldPosition="0"/>
    </format>
    <format dxfId="11103">
      <pivotArea grandRow="1" outline="0" collapsedLevelsAreSubtotals="1" fieldPosition="0"/>
    </format>
    <format dxfId="11102">
      <pivotArea dataOnly="0" labelOnly="1" grandRow="1" outline="0" fieldPosition="0"/>
    </format>
    <format dxfId="11101">
      <pivotArea grandRow="1" outline="0" collapsedLevelsAreSubtotals="1" fieldPosition="0"/>
    </format>
    <format dxfId="11100">
      <pivotArea dataOnly="0" labelOnly="1" grandRow="1" outline="0" fieldPosition="0"/>
    </format>
    <format dxfId="11099">
      <pivotArea dataOnly="0" labelOnly="1" grandRow="1" outline="0" fieldPosition="0"/>
    </format>
    <format dxfId="11098">
      <pivotArea dataOnly="0" labelOnly="1" grandRow="1" outline="0" fieldPosition="0"/>
    </format>
    <format dxfId="11097">
      <pivotArea dataOnly="0" labelOnly="1" grandRow="1" outline="0" fieldPosition="0"/>
    </format>
    <format dxfId="11096">
      <pivotArea dataOnly="0" labelOnly="1" grandRow="1" outline="0" fieldPosition="0"/>
    </format>
    <format dxfId="11095">
      <pivotArea dataOnly="0" labelOnly="1" grandRow="1" outline="0" fieldPosition="0"/>
    </format>
    <format dxfId="11094">
      <pivotArea dataOnly="0" labelOnly="1" grandRow="1" outline="0" fieldPosition="0"/>
    </format>
    <format dxfId="11093">
      <pivotArea dataOnly="0" labelOnly="1" grandRow="1" outline="0" offset="A256" fieldPosition="0"/>
    </format>
    <format dxfId="11092">
      <pivotArea grandRow="1" outline="0" collapsedLevelsAreSubtotals="1" fieldPosition="0"/>
    </format>
    <format dxfId="11091">
      <pivotArea dataOnly="0" labelOnly="1" grandRow="1" outline="0" fieldPosition="0"/>
    </format>
    <format dxfId="11090">
      <pivotArea dataOnly="0" labelOnly="1" grandRow="1" outline="0" offset="A256" fieldPosition="0"/>
    </format>
    <format dxfId="11089">
      <pivotArea grandRow="1" outline="0" collapsedLevelsAreSubtotals="1" fieldPosition="0"/>
    </format>
    <format dxfId="11088">
      <pivotArea dataOnly="0" labelOnly="1" grandRow="1" outline="0" fieldPosition="0"/>
    </format>
    <format dxfId="11087">
      <pivotArea dataOnly="0" labelOnly="1" grandRow="1" outline="0" offset="A256" fieldPosition="0"/>
    </format>
    <format dxfId="11086">
      <pivotArea grandRow="1" outline="0" collapsedLevelsAreSubtotals="1" fieldPosition="0"/>
    </format>
    <format dxfId="11085">
      <pivotArea dataOnly="0" labelOnly="1" grandRow="1" outline="0" fieldPosition="0"/>
    </format>
    <format dxfId="11084">
      <pivotArea dataOnly="0" labelOnly="1" grandRow="1" outline="0" offset="A256" fieldPosition="0"/>
    </format>
    <format dxfId="11083">
      <pivotArea grandRow="1" outline="0" collapsedLevelsAreSubtotals="1" fieldPosition="0"/>
    </format>
    <format dxfId="11082">
      <pivotArea dataOnly="0" labelOnly="1" grandRow="1" outline="0" fieldPosition="0"/>
    </format>
    <format dxfId="11081">
      <pivotArea dataOnly="0" labelOnly="1" grandRow="1" outline="0" offset="A256" fieldPosition="0"/>
    </format>
    <format dxfId="11080">
      <pivotArea grandRow="1" outline="0" collapsedLevelsAreSubtotals="1" fieldPosition="0"/>
    </format>
    <format dxfId="11079">
      <pivotArea dataOnly="0" labelOnly="1" grandRow="1" outline="0" fieldPosition="0"/>
    </format>
    <format dxfId="11078">
      <pivotArea dataOnly="0" labelOnly="1" grandRow="1" outline="0" offset="A256" fieldPosition="0"/>
    </format>
    <format dxfId="11077">
      <pivotArea grandRow="1" outline="0" collapsedLevelsAreSubtotals="1" fieldPosition="0"/>
    </format>
    <format dxfId="11076">
      <pivotArea dataOnly="0" labelOnly="1" grandRow="1" outline="0" fieldPosition="0"/>
    </format>
    <format dxfId="11075">
      <pivotArea dataOnly="0" labelOnly="1" grandRow="1" outline="0" offset="A256" fieldPosition="0"/>
    </format>
    <format dxfId="11074">
      <pivotArea grandRow="1" outline="0" collapsedLevelsAreSubtotals="1" fieldPosition="0"/>
    </format>
    <format dxfId="11073">
      <pivotArea dataOnly="0" labelOnly="1" grandRow="1" outline="0" fieldPosition="0"/>
    </format>
    <format dxfId="11072">
      <pivotArea dataOnly="0" labelOnly="1" grandRow="1" outline="0" offset="A256" fieldPosition="0"/>
    </format>
    <format dxfId="11071">
      <pivotArea grandRow="1" outline="0" collapsedLevelsAreSubtotals="1" fieldPosition="0"/>
    </format>
    <format dxfId="11070">
      <pivotArea dataOnly="0" labelOnly="1" grandRow="1" outline="0" fieldPosition="0"/>
    </format>
    <format dxfId="11069">
      <pivotArea dataOnly="0" labelOnly="1" grandRow="1" outline="0" offset="A256" fieldPosition="0"/>
    </format>
    <format dxfId="11068">
      <pivotArea grandRow="1" outline="0" collapsedLevelsAreSubtotals="1" fieldPosition="0"/>
    </format>
    <format dxfId="11067">
      <pivotArea dataOnly="0" labelOnly="1" grandRow="1" outline="0" fieldPosition="0"/>
    </format>
    <format dxfId="11066">
      <pivotArea dataOnly="0" labelOnly="1" grandRow="1" outline="0" offset="A256" fieldPosition="0"/>
    </format>
    <format dxfId="11065">
      <pivotArea grandRow="1" outline="0" collapsedLevelsAreSubtotals="1" fieldPosition="0"/>
    </format>
    <format dxfId="11064">
      <pivotArea dataOnly="0" labelOnly="1" grandRow="1" outline="0" fieldPosition="0"/>
    </format>
    <format dxfId="11063">
      <pivotArea dataOnly="0" labelOnly="1" grandRow="1" outline="0" offset="A256" fieldPosition="0"/>
    </format>
    <format dxfId="11062">
      <pivotArea grandRow="1" outline="0" collapsedLevelsAreSubtotals="1" fieldPosition="0"/>
    </format>
    <format dxfId="11061">
      <pivotArea dataOnly="0" labelOnly="1" grandRow="1" outline="0" fieldPosition="0"/>
    </format>
    <format dxfId="11060">
      <pivotArea dataOnly="0" labelOnly="1" grandRow="1" outline="0" offset="A256" fieldPosition="0"/>
    </format>
    <format dxfId="11059">
      <pivotArea grandRow="1" outline="0" collapsedLevelsAreSubtotals="1" fieldPosition="0"/>
    </format>
    <format dxfId="11058">
      <pivotArea dataOnly="0" labelOnly="1" grandRow="1" outline="0" fieldPosition="0"/>
    </format>
    <format dxfId="11057">
      <pivotArea dataOnly="0" labelOnly="1" grandRow="1" outline="0" offset="A256" fieldPosition="0"/>
    </format>
    <format dxfId="11056">
      <pivotArea grandRow="1" outline="0" collapsedLevelsAreSubtotals="1" fieldPosition="0"/>
    </format>
    <format dxfId="11055">
      <pivotArea dataOnly="0" labelOnly="1" grandRow="1" outline="0" fieldPosition="0"/>
    </format>
    <format dxfId="11054">
      <pivotArea dataOnly="0" labelOnly="1" grandRow="1" outline="0" offset="A256" fieldPosition="0"/>
    </format>
    <format dxfId="11053">
      <pivotArea grandRow="1" outline="0" collapsedLevelsAreSubtotals="1" fieldPosition="0"/>
    </format>
    <format dxfId="11052">
      <pivotArea dataOnly="0" labelOnly="1" grandRow="1" outline="0" fieldPosition="0"/>
    </format>
    <format dxfId="11051">
      <pivotArea dataOnly="0" labelOnly="1" grandRow="1" outline="0" offset="A256" fieldPosition="0"/>
    </format>
    <format dxfId="11050">
      <pivotArea grandRow="1" outline="0" collapsedLevelsAreSubtotals="1" fieldPosition="0"/>
    </format>
    <format dxfId="11049">
      <pivotArea dataOnly="0" labelOnly="1" grandRow="1" outline="0" fieldPosition="0"/>
    </format>
    <format dxfId="11048">
      <pivotArea dataOnly="0" labelOnly="1" grandRow="1" outline="0" offset="A256" fieldPosition="0"/>
    </format>
    <format dxfId="11047">
      <pivotArea grandRow="1" outline="0" collapsedLevelsAreSubtotals="1" fieldPosition="0"/>
    </format>
    <format dxfId="11046">
      <pivotArea dataOnly="0" labelOnly="1" grandRow="1" outline="0" fieldPosition="0"/>
    </format>
    <format dxfId="11045">
      <pivotArea outline="0" collapsedLevelsAreSubtotals="1" fieldPosition="0">
        <references count="1">
          <reference field="18" count="1" selected="0" defaultSubtotal="1">
            <x v="31"/>
          </reference>
        </references>
      </pivotArea>
    </format>
    <format dxfId="11044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11043">
      <pivotArea dataOnly="0" labelOnly="1" grandRow="1" outline="0" offset="A256" fieldPosition="0"/>
    </format>
    <format dxfId="11042">
      <pivotArea grandRow="1" outline="0" collapsedLevelsAreSubtotals="1" fieldPosition="0"/>
    </format>
    <format dxfId="11041">
      <pivotArea dataOnly="0" labelOnly="1" grandRow="1" outline="0" fieldPosition="0"/>
    </format>
    <format dxfId="11040">
      <pivotArea dataOnly="0" labelOnly="1" grandRow="1" outline="0" offset="A256" fieldPosition="0"/>
    </format>
    <format dxfId="11039">
      <pivotArea grandRow="1" outline="0" collapsedLevelsAreSubtotals="1" fieldPosition="0"/>
    </format>
    <format dxfId="11038">
      <pivotArea dataOnly="0" labelOnly="1" grandRow="1" outline="0" fieldPosition="0"/>
    </format>
    <format dxfId="11037">
      <pivotArea dataOnly="0" labelOnly="1" grandRow="1" outline="0" offset="A256" fieldPosition="0"/>
    </format>
    <format dxfId="11036">
      <pivotArea grandRow="1" outline="0" collapsedLevelsAreSubtotals="1" fieldPosition="0"/>
    </format>
    <format dxfId="11035">
      <pivotArea dataOnly="0" labelOnly="1" grandRow="1" outline="0" fieldPosition="0"/>
    </format>
    <format dxfId="11034">
      <pivotArea dataOnly="0" labelOnly="1" grandRow="1" outline="0" offset="A256" fieldPosition="0"/>
    </format>
    <format dxfId="11033">
      <pivotArea grandRow="1" outline="0" collapsedLevelsAreSubtotals="1" fieldPosition="0"/>
    </format>
    <format dxfId="11032">
      <pivotArea dataOnly="0" labelOnly="1" grandRow="1" outline="0" fieldPosition="0"/>
    </format>
    <format dxfId="11031">
      <pivotArea dataOnly="0" labelOnly="1" grandRow="1" outline="0" offset="A256" fieldPosition="0"/>
    </format>
    <format dxfId="11030">
      <pivotArea grandRow="1" outline="0" collapsedLevelsAreSubtotals="1" fieldPosition="0"/>
    </format>
    <format dxfId="11029">
      <pivotArea dataOnly="0" labelOnly="1" grandRow="1" outline="0" fieldPosition="0"/>
    </format>
    <format dxfId="11028">
      <pivotArea dataOnly="0" labelOnly="1" grandRow="1" outline="0" offset="A256" fieldPosition="0"/>
    </format>
    <format dxfId="11027">
      <pivotArea grandRow="1" outline="0" collapsedLevelsAreSubtotals="1" fieldPosition="0"/>
    </format>
    <format dxfId="11026">
      <pivotArea dataOnly="0" labelOnly="1" grandRow="1" outline="0" fieldPosition="0"/>
    </format>
    <format dxfId="11025">
      <pivotArea dataOnly="0" labelOnly="1" grandRow="1" outline="0" offset="A256" fieldPosition="0"/>
    </format>
    <format dxfId="11024">
      <pivotArea grandRow="1" outline="0" collapsedLevelsAreSubtotals="1" fieldPosition="0"/>
    </format>
    <format dxfId="11023">
      <pivotArea dataOnly="0" labelOnly="1" grandRow="1" outline="0" fieldPosition="0"/>
    </format>
    <format dxfId="11022">
      <pivotArea dataOnly="0" labelOnly="1" grandRow="1" outline="0" offset="A256" fieldPosition="0"/>
    </format>
    <format dxfId="11021">
      <pivotArea grandRow="1" outline="0" collapsedLevelsAreSubtotals="1" fieldPosition="0"/>
    </format>
    <format dxfId="11020">
      <pivotArea dataOnly="0" labelOnly="1" grandRow="1" outline="0" fieldPosition="0"/>
    </format>
    <format dxfId="11019">
      <pivotArea dataOnly="0" labelOnly="1" grandRow="1" outline="0" offset="A256" fieldPosition="0"/>
    </format>
    <format dxfId="11018">
      <pivotArea grandRow="1" outline="0" collapsedLevelsAreSubtotals="1" fieldPosition="0"/>
    </format>
    <format dxfId="11017">
      <pivotArea dataOnly="0" labelOnly="1" grandRow="1" outline="0" fieldPosition="0"/>
    </format>
    <format dxfId="11016">
      <pivotArea dataOnly="0" labelOnly="1" grandRow="1" outline="0" offset="A256" fieldPosition="0"/>
    </format>
    <format dxfId="11015">
      <pivotArea grandRow="1" outline="0" collapsedLevelsAreSubtotals="1" fieldPosition="0"/>
    </format>
    <format dxfId="11014">
      <pivotArea dataOnly="0" labelOnly="1" grandRow="1" outline="0" fieldPosition="0"/>
    </format>
    <format dxfId="11013">
      <pivotArea dataOnly="0" labelOnly="1" grandRow="1" outline="0" offset="A256" fieldPosition="0"/>
    </format>
    <format dxfId="11012">
      <pivotArea grandRow="1" outline="0" collapsedLevelsAreSubtotals="1" fieldPosition="0"/>
    </format>
    <format dxfId="11011">
      <pivotArea dataOnly="0" labelOnly="1" grandRow="1" outline="0" fieldPosition="0"/>
    </format>
    <format dxfId="11010">
      <pivotArea dataOnly="0" labelOnly="1" grandRow="1" outline="0" offset="A256" fieldPosition="0"/>
    </format>
    <format dxfId="11009">
      <pivotArea grandRow="1" outline="0" collapsedLevelsAreSubtotals="1" fieldPosition="0"/>
    </format>
    <format dxfId="11008">
      <pivotArea dataOnly="0" labelOnly="1" grandRow="1" outline="0" fieldPosition="0"/>
    </format>
    <format dxfId="11007">
      <pivotArea dataOnly="0" labelOnly="1" grandRow="1" outline="0" offset="A256" fieldPosition="0"/>
    </format>
    <format dxfId="11006">
      <pivotArea grandRow="1" outline="0" collapsedLevelsAreSubtotals="1" fieldPosition="0"/>
    </format>
    <format dxfId="11005">
      <pivotArea dataOnly="0" labelOnly="1" grandRow="1" outline="0" fieldPosition="0"/>
    </format>
    <format dxfId="11004">
      <pivotArea dataOnly="0" labelOnly="1" grandRow="1" outline="0" offset="A256" fieldPosition="0"/>
    </format>
    <format dxfId="11003">
      <pivotArea grandRow="1" outline="0" collapsedLevelsAreSubtotals="1" fieldPosition="0"/>
    </format>
    <format dxfId="11002">
      <pivotArea dataOnly="0" labelOnly="1" grandRow="1" outline="0" fieldPosition="0"/>
    </format>
    <format dxfId="11001">
      <pivotArea dataOnly="0" labelOnly="1" grandRow="1" outline="0" offset="A256" fieldPosition="0"/>
    </format>
    <format dxfId="11000">
      <pivotArea grandRow="1" outline="0" collapsedLevelsAreSubtotals="1" fieldPosition="0"/>
    </format>
    <format dxfId="10999">
      <pivotArea dataOnly="0" labelOnly="1" grandRow="1" outline="0" fieldPosition="0"/>
    </format>
    <format dxfId="10998">
      <pivotArea dataOnly="0" labelOnly="1" grandRow="1" outline="0" offset="A256" fieldPosition="0"/>
    </format>
    <format dxfId="10997">
      <pivotArea grandRow="1" outline="0" collapsedLevelsAreSubtotals="1" fieldPosition="0"/>
    </format>
    <format dxfId="10996">
      <pivotArea dataOnly="0" labelOnly="1" grandRow="1" outline="0" fieldPosition="0"/>
    </format>
    <format dxfId="10995">
      <pivotArea dataOnly="0" labelOnly="1" grandRow="1" outline="0" offset="A256" fieldPosition="0"/>
    </format>
    <format dxfId="10994">
      <pivotArea grandRow="1" outline="0" collapsedLevelsAreSubtotals="1" fieldPosition="0"/>
    </format>
    <format dxfId="10993">
      <pivotArea dataOnly="0" labelOnly="1" grandRow="1" outline="0" fieldPosition="0"/>
    </format>
    <format dxfId="10992">
      <pivotArea dataOnly="0" labelOnly="1" grandRow="1" outline="0" offset="A256" fieldPosition="0"/>
    </format>
    <format dxfId="10991">
      <pivotArea grandRow="1" outline="0" collapsedLevelsAreSubtotals="1" fieldPosition="0"/>
    </format>
    <format dxfId="10990">
      <pivotArea dataOnly="0" labelOnly="1" grandRow="1" outline="0" fieldPosition="0"/>
    </format>
    <format dxfId="10989">
      <pivotArea outline="0" collapsedLevelsAreSubtotals="1" fieldPosition="0">
        <references count="2">
          <reference field="4294967294" count="1" selected="0">
            <x v="0"/>
          </reference>
          <reference field="18" count="1" selected="0" defaultSubtotal="1">
            <x v="31"/>
          </reference>
        </references>
      </pivotArea>
    </format>
    <format dxfId="10988">
      <pivotArea dataOnly="0" labelOnly="1" grandRow="1" outline="0" offset="A256" fieldPosition="0"/>
    </format>
    <format dxfId="10987">
      <pivotArea grandRow="1" outline="0" collapsedLevelsAreSubtotals="1" fieldPosition="0"/>
    </format>
    <format dxfId="10986">
      <pivotArea dataOnly="0" labelOnly="1" grandRow="1" outline="0" fieldPosition="0"/>
    </format>
    <format dxfId="10985">
      <pivotArea dataOnly="0" labelOnly="1" grandRow="1" outline="0" offset="A256" fieldPosition="0"/>
    </format>
    <format dxfId="10984">
      <pivotArea grandRow="1" outline="0" collapsedLevelsAreSubtotals="1" fieldPosition="0"/>
    </format>
    <format dxfId="10983">
      <pivotArea dataOnly="0" labelOnly="1" grandRow="1" outline="0" fieldPosition="0"/>
    </format>
    <format dxfId="10982">
      <pivotArea dataOnly="0" labelOnly="1" grandRow="1" outline="0" offset="A256" fieldPosition="0"/>
    </format>
    <format dxfId="10981">
      <pivotArea grandRow="1" outline="0" collapsedLevelsAreSubtotals="1" fieldPosition="0"/>
    </format>
    <format dxfId="10980">
      <pivotArea dataOnly="0" labelOnly="1" grandRow="1" outline="0" fieldPosition="0"/>
    </format>
    <format dxfId="10979">
      <pivotArea dataOnly="0" labelOnly="1" grandRow="1" outline="0" offset="A256" fieldPosition="0"/>
    </format>
    <format dxfId="10978">
      <pivotArea grandRow="1" outline="0" collapsedLevelsAreSubtotals="1" fieldPosition="0"/>
    </format>
    <format dxfId="10977">
      <pivotArea dataOnly="0" labelOnly="1" grandRow="1" outline="0" fieldPosition="0"/>
    </format>
    <format dxfId="10976">
      <pivotArea dataOnly="0" labelOnly="1" grandRow="1" outline="0" offset="A256" fieldPosition="0"/>
    </format>
    <format dxfId="10975">
      <pivotArea grandRow="1" outline="0" collapsedLevelsAreSubtotals="1" fieldPosition="0"/>
    </format>
    <format dxfId="10974">
      <pivotArea dataOnly="0" labelOnly="1" grandRow="1" outline="0" fieldPosition="0"/>
    </format>
    <format dxfId="10973">
      <pivotArea dataOnly="0" labelOnly="1" grandRow="1" outline="0" offset="A256" fieldPosition="0"/>
    </format>
    <format dxfId="10972">
      <pivotArea grandRow="1" outline="0" collapsedLevelsAreSubtotals="1" fieldPosition="0"/>
    </format>
    <format dxfId="10971">
      <pivotArea dataOnly="0" labelOnly="1" grandRow="1" outline="0" fieldPosition="0"/>
    </format>
    <format dxfId="10970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1" cacheId="22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21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4">
        <item x="0"/>
        <item x="1"/>
        <item x="2"/>
        <item x="90"/>
        <item x="91"/>
        <item x="3"/>
        <item x="92"/>
        <item x="93"/>
        <item x="4"/>
        <item x="5"/>
        <item x="6"/>
        <item x="94"/>
        <item x="7"/>
        <item x="8"/>
        <item x="95"/>
        <item x="96"/>
        <item x="9"/>
        <item x="10"/>
        <item x="97"/>
        <item x="11"/>
        <item x="12"/>
        <item x="13"/>
        <item x="14"/>
        <item x="15"/>
        <item x="16"/>
        <item x="17"/>
        <item x="98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100"/>
        <item x="36"/>
        <item x="37"/>
        <item x="38"/>
        <item x="39"/>
        <item x="40"/>
        <item x="101"/>
        <item x="102"/>
        <item x="103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04"/>
        <item x="53"/>
        <item x="54"/>
        <item x="55"/>
        <item x="56"/>
        <item x="57"/>
        <item x="58"/>
        <item x="59"/>
        <item x="60"/>
        <item x="61"/>
        <item x="62"/>
        <item x="105"/>
        <item x="106"/>
        <item x="63"/>
        <item x="64"/>
        <item x="65"/>
        <item x="66"/>
        <item x="67"/>
        <item x="68"/>
        <item x="69"/>
        <item x="70"/>
        <item x="107"/>
        <item x="71"/>
        <item x="72"/>
        <item x="73"/>
        <item x="74"/>
        <item x="108"/>
        <item x="75"/>
        <item x="76"/>
        <item x="77"/>
        <item x="78"/>
        <item x="79"/>
        <item x="109"/>
        <item x="80"/>
        <item x="81"/>
        <item x="82"/>
        <item x="83"/>
        <item x="84"/>
        <item x="85"/>
        <item x="86"/>
        <item x="87"/>
        <item x="88"/>
        <item x="89"/>
        <item x="110"/>
        <item x="118"/>
        <item x="119"/>
        <item x="120"/>
        <item x="111"/>
        <item x="112"/>
        <item x="113"/>
        <item x="114"/>
        <item x="115"/>
        <item x="121"/>
        <item x="116"/>
        <item x="117"/>
        <item x="122"/>
        <item x="123"/>
        <item x="124"/>
        <item x="126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9"/>
        <item x="142"/>
        <item x="150"/>
        <item x="143"/>
        <item x="151"/>
        <item x="144"/>
        <item x="145"/>
        <item x="146"/>
        <item x="147"/>
        <item x="148"/>
        <item x="155"/>
        <item x="152"/>
        <item x="153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88"/>
        <item x="173"/>
        <item x="174"/>
        <item x="175"/>
        <item x="176"/>
        <item x="177"/>
        <item x="178"/>
        <item x="189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6"/>
        <item x="247"/>
        <item x="241"/>
        <item x="242"/>
        <item x="243"/>
        <item x="244"/>
        <item x="245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</items>
    </pivotField>
    <pivotField axis="axisPage" compact="0" outline="0" multipleItemSelectionAllowed="1" showAll="0">
      <items count="59">
        <item h="1" x="0"/>
        <item h="1" x="2"/>
        <item h="1" x="6"/>
        <item h="1" x="7"/>
        <item h="1" x="9"/>
        <item h="1" x="10"/>
        <item h="1" x="12"/>
        <item h="1" x="13"/>
        <item h="1" x="22"/>
        <item h="1" x="23"/>
        <item h="1" x="32"/>
        <item h="1" x="33"/>
        <item h="1" x="35"/>
        <item h="1" x="38"/>
        <item h="1" x="44"/>
        <item h="1" x="45"/>
        <item h="1" x="49"/>
        <item h="1" x="52"/>
        <item h="1" x="53"/>
        <item h="1" x="55"/>
        <item h="1" x="57"/>
        <item x="5"/>
        <item h="1" x="14"/>
        <item h="1" x="24"/>
        <item h="1" x="25"/>
        <item h="1" x="26"/>
        <item h="1"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h="1" x="50"/>
        <item h="1" x="36"/>
        <item h="1" x="18"/>
        <item h="1" x="3"/>
        <item h="1" x="4"/>
        <item h="1" x="48"/>
        <item h="1" x="8"/>
        <item h="1" x="15"/>
        <item h="1" x="17"/>
        <item h="1" x="34"/>
        <item h="1" x="54"/>
        <item h="1" x="37"/>
        <item h="1" x="46"/>
        <item h="1" x="47"/>
        <item h="1"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4">
        <item x="273"/>
        <item x="0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40"/>
        <item x="42"/>
        <item x="43"/>
        <item x="49"/>
        <item x="53"/>
        <item x="54"/>
        <item x="55"/>
        <item x="56"/>
        <item x="64"/>
        <item x="71"/>
        <item x="72"/>
        <item x="73"/>
        <item x="74"/>
        <item x="75"/>
        <item x="76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2"/>
        <item x="90"/>
        <item x="91"/>
        <item x="92"/>
        <item x="93"/>
        <item x="94"/>
        <item x="95"/>
        <item x="105"/>
        <item x="106"/>
        <item x="63"/>
        <item x="107"/>
        <item x="111"/>
        <item x="112"/>
        <item x="114"/>
        <item x="115"/>
        <item x="116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50"/>
        <item x="143"/>
        <item x="144"/>
        <item x="145"/>
        <item x="149"/>
        <item x="151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70"/>
        <item x="188"/>
        <item x="173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204"/>
        <item x="205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264"/>
        <item x="265"/>
        <item x="267"/>
        <item x="269"/>
        <item x="271"/>
        <item x="272"/>
        <item x="270"/>
        <item x="171"/>
        <item x="109"/>
        <item x="98"/>
        <item x="77"/>
        <item x="146"/>
        <item x="147"/>
        <item x="148"/>
        <item x="197"/>
        <item x="198"/>
        <item x="199"/>
        <item x="200"/>
        <item x="206"/>
        <item x="207"/>
        <item x="208"/>
        <item x="209"/>
        <item x="210"/>
        <item x="211"/>
        <item x="212"/>
        <item x="213"/>
        <item x="117"/>
        <item x="110"/>
        <item x="120"/>
        <item x="121"/>
        <item x="124"/>
        <item x="227"/>
        <item x="228"/>
        <item x="229"/>
        <item x="230"/>
        <item x="231"/>
        <item x="232"/>
        <item x="233"/>
        <item x="248"/>
        <item x="249"/>
        <item x="266"/>
        <item x="118"/>
        <item x="97"/>
        <item x="172"/>
        <item x="35"/>
        <item x="36"/>
        <item x="37"/>
        <item x="38"/>
        <item x="41"/>
        <item x="44"/>
        <item x="45"/>
        <item x="46"/>
        <item x="47"/>
        <item x="48"/>
        <item x="50"/>
        <item x="51"/>
        <item x="52"/>
        <item x="57"/>
        <item x="58"/>
        <item x="59"/>
        <item x="60"/>
        <item x="61"/>
        <item x="62"/>
        <item x="65"/>
        <item x="66"/>
        <item x="67"/>
        <item x="69"/>
        <item x="78"/>
        <item x="39"/>
        <item x="101"/>
        <item x="103"/>
        <item x="108"/>
        <item x="113"/>
        <item x="122"/>
        <item x="140"/>
        <item x="152"/>
        <item x="153"/>
        <item x="154"/>
        <item x="155"/>
        <item x="201"/>
        <item x="202"/>
        <item x="203"/>
        <item x="238"/>
        <item x="246"/>
        <item x="247"/>
        <item x="257"/>
        <item x="166"/>
        <item x="169"/>
        <item x="174"/>
        <item x="96"/>
        <item x="119"/>
        <item x="70"/>
        <item x="68"/>
        <item x="104"/>
        <item x="100"/>
        <item x="102"/>
        <item x="189"/>
        <item x="268"/>
      </items>
    </pivotField>
    <pivotField axis="axisRow" compact="0" outline="0" showAll="0">
      <items count="90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50"/>
        <item x="51"/>
        <item x="60"/>
        <item x="61"/>
        <item x="63"/>
        <item x="64"/>
        <item x="66"/>
        <item x="67"/>
        <item x="68"/>
        <item x="69"/>
        <item x="71"/>
        <item x="72"/>
        <item x="73"/>
        <item x="79"/>
        <item x="80"/>
        <item x="82"/>
        <item x="84"/>
        <item x="86"/>
        <item x="87"/>
        <item x="88"/>
        <item x="27"/>
        <item x="28"/>
        <item x="78"/>
        <item x="36"/>
        <item x="24"/>
        <item x="62"/>
        <item x="85"/>
        <item x="17"/>
        <item x="25"/>
        <item x="65"/>
        <item x="76"/>
        <item x="77"/>
        <item x="81"/>
        <item x="43"/>
        <item x="44"/>
        <item x="45"/>
        <item x="46"/>
        <item x="52"/>
        <item x="53"/>
        <item x="54"/>
        <item x="55"/>
        <item x="56"/>
        <item x="57"/>
        <item x="58"/>
        <item x="59"/>
        <item x="20"/>
        <item x="39"/>
        <item x="47"/>
        <item x="48"/>
        <item x="49"/>
        <item x="70"/>
        <item x="74"/>
        <item x="75"/>
        <item x="83"/>
        <item t="default"/>
      </items>
    </pivotField>
  </pivotFields>
  <rowFields count="3">
    <field x="18"/>
    <field x="2"/>
    <field x="17"/>
  </rowFields>
  <rowItems count="11">
    <i>
      <x v="23"/>
      <x v="130"/>
      <x v="84"/>
    </i>
    <i t="default">
      <x v="23"/>
    </i>
    <i>
      <x v="24"/>
      <x v="131"/>
      <x v="85"/>
    </i>
    <i t="default">
      <x v="24"/>
    </i>
    <i>
      <x v="25"/>
      <x v="132"/>
      <x v="86"/>
    </i>
    <i t="default">
      <x v="25"/>
    </i>
    <i>
      <x v="26"/>
      <x v="133"/>
      <x v="87"/>
    </i>
    <i t="default">
      <x v="26"/>
    </i>
    <i>
      <x v="27"/>
      <x v="134"/>
      <x v="88"/>
    </i>
    <i t="default">
      <x v="27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30">
    <format dxfId="10962">
      <pivotArea field="2" type="button" dataOnly="0" labelOnly="1" outline="0" axis="axisRow" fieldPosition="1"/>
    </format>
    <format dxfId="10961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0960">
      <pivotArea field="2" type="button" dataOnly="0" labelOnly="1" outline="0" axis="axisRow" fieldPosition="1"/>
    </format>
    <format dxfId="10959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095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0957">
      <pivotArea type="topRight" dataOnly="0" labelOnly="1" outline="0" fieldPosition="0"/>
    </format>
    <format dxfId="1095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955">
      <pivotArea dataOnly="0" labelOnly="1" fieldPosition="0">
        <references count="1">
          <reference field="2" count="2">
            <x v="98"/>
            <x v="100"/>
          </reference>
        </references>
      </pivotArea>
    </format>
    <format dxfId="10954">
      <pivotArea dataOnly="0" labelOnly="1" fieldPosition="0">
        <references count="1">
          <reference field="2" count="1">
            <x v="100"/>
          </reference>
        </references>
      </pivotArea>
    </format>
    <format dxfId="10953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10952">
      <pivotArea dataOnly="0" labelOnly="1" fieldPosition="0">
        <references count="1">
          <reference field="2" count="1">
            <x v="39"/>
          </reference>
        </references>
      </pivotArea>
    </format>
    <format dxfId="10951">
      <pivotArea dataOnly="0" labelOnly="1" fieldPosition="0">
        <references count="1">
          <reference field="2" count="1">
            <x v="39"/>
          </reference>
        </references>
      </pivotArea>
    </format>
    <format dxfId="10950">
      <pivotArea dataOnly="0" labelOnly="1" fieldPosition="0">
        <references count="1">
          <reference field="2" count="1">
            <x v="38"/>
          </reference>
        </references>
      </pivotArea>
    </format>
    <format dxfId="10949">
      <pivotArea dataOnly="0" labelOnly="1" fieldPosition="0">
        <references count="1">
          <reference field="2" count="1">
            <x v="38"/>
          </reference>
        </references>
      </pivotArea>
    </format>
    <format dxfId="10948">
      <pivotArea grandRow="1" outline="0" collapsedLevelsAreSubtotals="1" fieldPosition="0"/>
    </format>
    <format dxfId="10947">
      <pivotArea outline="0" collapsedLevelsAreSubtotals="1" fieldPosition="0"/>
    </format>
    <format dxfId="10946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1"/>
            <x v="56"/>
            <x v="57"/>
            <x v="71"/>
            <x v="78"/>
            <x v="79"/>
            <x v="80"/>
            <x v="81"/>
            <x v="88"/>
            <x v="92"/>
            <x v="94"/>
            <x v="95"/>
            <x v="98"/>
            <x v="100"/>
            <x v="102"/>
          </reference>
        </references>
      </pivotArea>
    </format>
    <format dxfId="10945">
      <pivotArea dataOnly="0" labelOnly="1" fieldPosition="0">
        <references count="1">
          <reference field="2" count="4">
            <x v="103"/>
            <x v="104"/>
            <x v="105"/>
            <x v="107"/>
          </reference>
        </references>
      </pivotArea>
    </format>
    <format dxfId="10944">
      <pivotArea dataOnly="0" labelOnly="1" grandRow="1" outline="0" fieldPosition="0"/>
    </format>
    <format dxfId="10943">
      <pivotArea grandRow="1" outline="0" collapsedLevelsAreSubtotals="1" fieldPosition="0"/>
    </format>
    <format dxfId="10942">
      <pivotArea dataOnly="0" labelOnly="1" grandRow="1" outline="0" fieldPosition="0"/>
    </format>
    <format dxfId="10941">
      <pivotArea dataOnly="0" outline="0" fieldPosition="0">
        <references count="1">
          <reference field="18" count="0" defaultSubtotal="1"/>
        </references>
      </pivotArea>
    </format>
    <format dxfId="10940">
      <pivotArea dataOnly="0" outline="0" fieldPosition="0">
        <references count="1">
          <reference field="18" count="0" defaultSubtotal="1"/>
        </references>
      </pivotArea>
    </format>
    <format dxfId="10939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0938">
      <pivotArea dataOnly="0" outline="0" fieldPosition="0">
        <references count="1">
          <reference field="18" count="0" defaultSubtotal="1"/>
        </references>
      </pivotArea>
    </format>
    <format dxfId="10937">
      <pivotArea dataOnly="0" labelOnly="1" outline="0" fieldPosition="0">
        <references count="1">
          <reference field="18" count="0"/>
        </references>
      </pivotArea>
    </format>
    <format dxfId="10936">
      <pivotArea field="3" type="button" dataOnly="0" labelOnly="1" outline="0" axis="axisPage" fieldPosition="0"/>
    </format>
    <format dxfId="10935">
      <pivotArea field="0" type="button" dataOnly="0" labelOnly="1" outline="0" axis="axisPage" fieldPosition="1"/>
    </format>
    <format dxfId="10934">
      <pivotArea type="origin" dataOnly="0" labelOnly="1" outline="0" fieldPosition="0"/>
    </format>
    <format dxfId="10933">
      <pivotArea field="18" type="button" dataOnly="0" labelOnly="1" outline="0" axis="axisRow" fieldPosition="0"/>
    </format>
    <format dxfId="10932">
      <pivotArea dataOnly="0" labelOnly="1" outline="0" fieldPosition="0">
        <references count="1">
          <reference field="18" count="1">
            <x v="0"/>
          </reference>
        </references>
      </pivotArea>
    </format>
    <format dxfId="10931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0930">
      <pivotArea dataOnly="0" labelOnly="1" outline="0" fieldPosition="0">
        <references count="1">
          <reference field="18" count="1">
            <x v="2"/>
          </reference>
        </references>
      </pivotArea>
    </format>
    <format dxfId="10929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0928">
      <pivotArea dataOnly="0" labelOnly="1" outline="0" fieldPosition="0">
        <references count="1">
          <reference field="18" count="1">
            <x v="3"/>
          </reference>
        </references>
      </pivotArea>
    </format>
    <format dxfId="10927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0926">
      <pivotArea dataOnly="0" labelOnly="1" outline="0" fieldPosition="0">
        <references count="1">
          <reference field="18" count="1">
            <x v="4"/>
          </reference>
        </references>
      </pivotArea>
    </format>
    <format dxfId="10925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0924">
      <pivotArea dataOnly="0" labelOnly="1" outline="0" fieldPosition="0">
        <references count="1">
          <reference field="18" count="1">
            <x v="5"/>
          </reference>
        </references>
      </pivotArea>
    </format>
    <format dxfId="10923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0922">
      <pivotArea dataOnly="0" labelOnly="1" outline="0" fieldPosition="0">
        <references count="1">
          <reference field="18" count="1">
            <x v="6"/>
          </reference>
        </references>
      </pivotArea>
    </format>
    <format dxfId="10921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0920">
      <pivotArea dataOnly="0" labelOnly="1" outline="0" fieldPosition="0">
        <references count="1">
          <reference field="18" count="1">
            <x v="7"/>
          </reference>
        </references>
      </pivotArea>
    </format>
    <format dxfId="10919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0918">
      <pivotArea dataOnly="0" labelOnly="1" outline="0" fieldPosition="0">
        <references count="1">
          <reference field="18" count="1">
            <x v="8"/>
          </reference>
        </references>
      </pivotArea>
    </format>
    <format dxfId="10917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0916">
      <pivotArea dataOnly="0" labelOnly="1" outline="0" fieldPosition="0">
        <references count="1">
          <reference field="18" count="1">
            <x v="9"/>
          </reference>
        </references>
      </pivotArea>
    </format>
    <format dxfId="10915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0914">
      <pivotArea dataOnly="0" labelOnly="1" outline="0" fieldPosition="0">
        <references count="1">
          <reference field="18" count="1">
            <x v="10"/>
          </reference>
        </references>
      </pivotArea>
    </format>
    <format dxfId="10913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0912">
      <pivotArea dataOnly="0" labelOnly="1" outline="0" fieldPosition="0">
        <references count="1">
          <reference field="18" count="1">
            <x v="11"/>
          </reference>
        </references>
      </pivotArea>
    </format>
    <format dxfId="10911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0910">
      <pivotArea dataOnly="0" labelOnly="1" outline="0" fieldPosition="0">
        <references count="1">
          <reference field="18" count="1">
            <x v="12"/>
          </reference>
        </references>
      </pivotArea>
    </format>
    <format dxfId="10909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0908">
      <pivotArea dataOnly="0" labelOnly="1" outline="0" fieldPosition="0">
        <references count="1">
          <reference field="18" count="1">
            <x v="13"/>
          </reference>
        </references>
      </pivotArea>
    </format>
    <format dxfId="10907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0906">
      <pivotArea dataOnly="0" labelOnly="1" outline="0" fieldPosition="0">
        <references count="1">
          <reference field="18" count="1">
            <x v="14"/>
          </reference>
        </references>
      </pivotArea>
    </format>
    <format dxfId="10905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0904">
      <pivotArea dataOnly="0" labelOnly="1" outline="0" fieldPosition="0">
        <references count="1">
          <reference field="18" count="1">
            <x v="15"/>
          </reference>
        </references>
      </pivotArea>
    </format>
    <format dxfId="10903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0902">
      <pivotArea dataOnly="0" labelOnly="1" outline="0" fieldPosition="0">
        <references count="1">
          <reference field="18" count="1">
            <x v="16"/>
          </reference>
        </references>
      </pivotArea>
    </format>
    <format dxfId="10901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0900">
      <pivotArea dataOnly="0" labelOnly="1" grandRow="1" outline="0" fieldPosition="0"/>
    </format>
    <format dxfId="10899">
      <pivotArea field="3" type="button" dataOnly="0" labelOnly="1" outline="0" axis="axisPage" fieldPosition="0"/>
    </format>
    <format dxfId="10898">
      <pivotArea field="0" type="button" dataOnly="0" labelOnly="1" outline="0" axis="axisPage" fieldPosition="1"/>
    </format>
    <format dxfId="10897">
      <pivotArea type="origin" dataOnly="0" labelOnly="1" outline="0" fieldPosition="0"/>
    </format>
    <format dxfId="10896">
      <pivotArea field="18" type="button" dataOnly="0" labelOnly="1" outline="0" axis="axisRow" fieldPosition="0"/>
    </format>
    <format dxfId="10895">
      <pivotArea dataOnly="0" labelOnly="1" outline="0" fieldPosition="0">
        <references count="1">
          <reference field="18" count="1">
            <x v="0"/>
          </reference>
        </references>
      </pivotArea>
    </format>
    <format dxfId="10894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0893">
      <pivotArea dataOnly="0" labelOnly="1" outline="0" fieldPosition="0">
        <references count="1">
          <reference field="18" count="1">
            <x v="2"/>
          </reference>
        </references>
      </pivotArea>
    </format>
    <format dxfId="10892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0891">
      <pivotArea dataOnly="0" labelOnly="1" outline="0" fieldPosition="0">
        <references count="1">
          <reference field="18" count="1">
            <x v="3"/>
          </reference>
        </references>
      </pivotArea>
    </format>
    <format dxfId="10890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0889">
      <pivotArea dataOnly="0" labelOnly="1" outline="0" fieldPosition="0">
        <references count="1">
          <reference field="18" count="1">
            <x v="4"/>
          </reference>
        </references>
      </pivotArea>
    </format>
    <format dxfId="10888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0887">
      <pivotArea dataOnly="0" labelOnly="1" outline="0" fieldPosition="0">
        <references count="1">
          <reference field="18" count="1">
            <x v="5"/>
          </reference>
        </references>
      </pivotArea>
    </format>
    <format dxfId="10886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0885">
      <pivotArea dataOnly="0" labelOnly="1" outline="0" fieldPosition="0">
        <references count="1">
          <reference field="18" count="1">
            <x v="6"/>
          </reference>
        </references>
      </pivotArea>
    </format>
    <format dxfId="10884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0883">
      <pivotArea dataOnly="0" labelOnly="1" outline="0" fieldPosition="0">
        <references count="1">
          <reference field="18" count="1">
            <x v="7"/>
          </reference>
        </references>
      </pivotArea>
    </format>
    <format dxfId="10882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0881">
      <pivotArea dataOnly="0" labelOnly="1" outline="0" fieldPosition="0">
        <references count="1">
          <reference field="18" count="1">
            <x v="8"/>
          </reference>
        </references>
      </pivotArea>
    </format>
    <format dxfId="10880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0879">
      <pivotArea dataOnly="0" labelOnly="1" outline="0" fieldPosition="0">
        <references count="1">
          <reference field="18" count="1">
            <x v="9"/>
          </reference>
        </references>
      </pivotArea>
    </format>
    <format dxfId="10878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0877">
      <pivotArea dataOnly="0" labelOnly="1" outline="0" fieldPosition="0">
        <references count="1">
          <reference field="18" count="1">
            <x v="10"/>
          </reference>
        </references>
      </pivotArea>
    </format>
    <format dxfId="10876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0875">
      <pivotArea dataOnly="0" labelOnly="1" outline="0" fieldPosition="0">
        <references count="1">
          <reference field="18" count="1">
            <x v="11"/>
          </reference>
        </references>
      </pivotArea>
    </format>
    <format dxfId="10874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0873">
      <pivotArea dataOnly="0" labelOnly="1" outline="0" fieldPosition="0">
        <references count="1">
          <reference field="18" count="1">
            <x v="12"/>
          </reference>
        </references>
      </pivotArea>
    </format>
    <format dxfId="10872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0871">
      <pivotArea dataOnly="0" labelOnly="1" outline="0" fieldPosition="0">
        <references count="1">
          <reference field="18" count="1">
            <x v="13"/>
          </reference>
        </references>
      </pivotArea>
    </format>
    <format dxfId="10870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0869">
      <pivotArea dataOnly="0" labelOnly="1" outline="0" fieldPosition="0">
        <references count="1">
          <reference field="18" count="1">
            <x v="14"/>
          </reference>
        </references>
      </pivotArea>
    </format>
    <format dxfId="10868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0867">
      <pivotArea dataOnly="0" labelOnly="1" outline="0" fieldPosition="0">
        <references count="1">
          <reference field="18" count="1">
            <x v="15"/>
          </reference>
        </references>
      </pivotArea>
    </format>
    <format dxfId="10866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0865">
      <pivotArea dataOnly="0" labelOnly="1" outline="0" fieldPosition="0">
        <references count="1">
          <reference field="18" count="1">
            <x v="16"/>
          </reference>
        </references>
      </pivotArea>
    </format>
    <format dxfId="10864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0863">
      <pivotArea dataOnly="0" labelOnly="1" grandRow="1" outline="0" fieldPosition="0"/>
    </format>
    <format dxfId="10862">
      <pivotArea outline="0" collapsedLevelsAreSubtotals="1" fieldPosition="0"/>
    </format>
    <format dxfId="10861">
      <pivotArea dataOnly="0" labelOnly="1" outline="0" fieldPosition="0">
        <references count="1">
          <reference field="3" count="0"/>
        </references>
      </pivotArea>
    </format>
    <format dxfId="10860">
      <pivotArea dataOnly="0" labelOnly="1" outline="0" fieldPosition="0">
        <references count="1">
          <reference field="0" count="0"/>
        </references>
      </pivotArea>
    </format>
    <format dxfId="10859">
      <pivotArea field="2" type="button" dataOnly="0" labelOnly="1" outline="0" axis="axisRow" fieldPosition="1"/>
    </format>
    <format dxfId="10858">
      <pivotArea field="17" type="button" dataOnly="0" labelOnly="1" outline="0" axis="axisRow" fieldPosition="2"/>
    </format>
    <format dxfId="10857">
      <pivotArea field="-2" type="button" dataOnly="0" labelOnly="1" outline="0" axis="axisCol" fieldPosition="0"/>
    </format>
    <format dxfId="10856">
      <pivotArea type="topRight" dataOnly="0" labelOnly="1" outline="0" fieldPosition="0"/>
    </format>
    <format dxfId="10855">
      <pivotArea field="3" type="button" dataOnly="0" labelOnly="1" outline="0" axis="axisPage" fieldPosition="0"/>
    </format>
    <format dxfId="10854">
      <pivotArea field="0" type="button" dataOnly="0" labelOnly="1" outline="0" axis="axisPage" fieldPosition="1"/>
    </format>
    <format dxfId="10853">
      <pivotArea type="origin" dataOnly="0" labelOnly="1" outline="0" fieldPosition="0"/>
    </format>
    <format dxfId="10852">
      <pivotArea field="18" type="button" dataOnly="0" labelOnly="1" outline="0" axis="axisRow" fieldPosition="0"/>
    </format>
    <format dxfId="10851">
      <pivotArea dataOnly="0" labelOnly="1" outline="0" fieldPosition="0">
        <references count="1">
          <reference field="18" count="1">
            <x v="0"/>
          </reference>
        </references>
      </pivotArea>
    </format>
    <format dxfId="10850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0849">
      <pivotArea dataOnly="0" labelOnly="1" outline="0" fieldPosition="0">
        <references count="1">
          <reference field="18" count="1">
            <x v="2"/>
          </reference>
        </references>
      </pivotArea>
    </format>
    <format dxfId="10848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0847">
      <pivotArea dataOnly="0" labelOnly="1" outline="0" fieldPosition="0">
        <references count="1">
          <reference field="18" count="1">
            <x v="3"/>
          </reference>
        </references>
      </pivotArea>
    </format>
    <format dxfId="10846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0845">
      <pivotArea dataOnly="0" labelOnly="1" outline="0" fieldPosition="0">
        <references count="1">
          <reference field="18" count="1">
            <x v="4"/>
          </reference>
        </references>
      </pivotArea>
    </format>
    <format dxfId="10844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0843">
      <pivotArea dataOnly="0" labelOnly="1" outline="0" fieldPosition="0">
        <references count="1">
          <reference field="18" count="1">
            <x v="5"/>
          </reference>
        </references>
      </pivotArea>
    </format>
    <format dxfId="10842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0841">
      <pivotArea dataOnly="0" labelOnly="1" outline="0" fieldPosition="0">
        <references count="1">
          <reference field="18" count="1">
            <x v="6"/>
          </reference>
        </references>
      </pivotArea>
    </format>
    <format dxfId="10840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0839">
      <pivotArea dataOnly="0" labelOnly="1" outline="0" fieldPosition="0">
        <references count="1">
          <reference field="18" count="1">
            <x v="7"/>
          </reference>
        </references>
      </pivotArea>
    </format>
    <format dxfId="10838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0837">
      <pivotArea dataOnly="0" labelOnly="1" outline="0" fieldPosition="0">
        <references count="1">
          <reference field="18" count="1">
            <x v="8"/>
          </reference>
        </references>
      </pivotArea>
    </format>
    <format dxfId="10836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0835">
      <pivotArea dataOnly="0" labelOnly="1" outline="0" fieldPosition="0">
        <references count="1">
          <reference field="18" count="1">
            <x v="9"/>
          </reference>
        </references>
      </pivotArea>
    </format>
    <format dxfId="10834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0833">
      <pivotArea dataOnly="0" labelOnly="1" outline="0" fieldPosition="0">
        <references count="1">
          <reference field="18" count="1">
            <x v="10"/>
          </reference>
        </references>
      </pivotArea>
    </format>
    <format dxfId="10832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0831">
      <pivotArea dataOnly="0" labelOnly="1" outline="0" fieldPosition="0">
        <references count="1">
          <reference field="18" count="1">
            <x v="11"/>
          </reference>
        </references>
      </pivotArea>
    </format>
    <format dxfId="10830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0829">
      <pivotArea dataOnly="0" labelOnly="1" outline="0" fieldPosition="0">
        <references count="1">
          <reference field="18" count="1">
            <x v="12"/>
          </reference>
        </references>
      </pivotArea>
    </format>
    <format dxfId="10828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0827">
      <pivotArea dataOnly="0" labelOnly="1" outline="0" fieldPosition="0">
        <references count="1">
          <reference field="18" count="1">
            <x v="13"/>
          </reference>
        </references>
      </pivotArea>
    </format>
    <format dxfId="10826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0825">
      <pivotArea dataOnly="0" labelOnly="1" outline="0" fieldPosition="0">
        <references count="1">
          <reference field="18" count="1">
            <x v="14"/>
          </reference>
        </references>
      </pivotArea>
    </format>
    <format dxfId="10824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0823">
      <pivotArea dataOnly="0" labelOnly="1" outline="0" fieldPosition="0">
        <references count="1">
          <reference field="18" count="1">
            <x v="15"/>
          </reference>
        </references>
      </pivotArea>
    </format>
    <format dxfId="10822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0821">
      <pivotArea dataOnly="0" labelOnly="1" outline="0" fieldPosition="0">
        <references count="1">
          <reference field="18" count="1">
            <x v="16"/>
          </reference>
        </references>
      </pivotArea>
    </format>
    <format dxfId="10820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0819">
      <pivotArea dataOnly="0" labelOnly="1" grandRow="1" outline="0" fieldPosition="0"/>
    </format>
    <format dxfId="10818">
      <pivotArea dataOnly="0" labelOnly="1" grandRow="1" outline="0" fieldPosition="0"/>
    </format>
    <format dxfId="10817">
      <pivotArea dataOnly="0" labelOnly="1" grandRow="1" outline="0" offset="A256" fieldPosition="0"/>
    </format>
    <format dxfId="10816">
      <pivotArea dataOnly="0" labelOnly="1" outline="0" fieldPosition="0">
        <references count="1">
          <reference field="18" count="1">
            <x v="28"/>
          </reference>
        </references>
      </pivotArea>
    </format>
    <format dxfId="10815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10814">
      <pivotArea dataOnly="0" labelOnly="1" outline="0" fieldPosition="0">
        <references count="1">
          <reference field="18" count="1">
            <x v="29"/>
          </reference>
        </references>
      </pivotArea>
    </format>
    <format dxfId="10813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10812">
      <pivotArea dataOnly="0" labelOnly="1" outline="0" fieldPosition="0">
        <references count="1">
          <reference field="18" count="1">
            <x v="31"/>
          </reference>
        </references>
      </pivotArea>
    </format>
    <format dxfId="10811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10810">
      <pivotArea dataOnly="0" labelOnly="1" outline="0" fieldPosition="0">
        <references count="1">
          <reference field="18" count="1">
            <x v="28"/>
          </reference>
        </references>
      </pivotArea>
    </format>
    <format dxfId="10809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10808">
      <pivotArea dataOnly="0" labelOnly="1" outline="0" fieldPosition="0">
        <references count="1">
          <reference field="18" count="1">
            <x v="29"/>
          </reference>
        </references>
      </pivotArea>
    </format>
    <format dxfId="10807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10806">
      <pivotArea dataOnly="0" labelOnly="1" outline="0" fieldPosition="0">
        <references count="1">
          <reference field="18" count="1">
            <x v="31"/>
          </reference>
        </references>
      </pivotArea>
    </format>
    <format dxfId="10805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10804">
      <pivotArea dataOnly="0" labelOnly="1" grandRow="1" outline="0" fieldPosition="0"/>
    </format>
    <format dxfId="10803">
      <pivotArea grandRow="1" outline="0" collapsedLevelsAreSubtotals="1" fieldPosition="0"/>
    </format>
    <format dxfId="10802">
      <pivotArea dataOnly="0" labelOnly="1" grandRow="1" outline="0" fieldPosition="0"/>
    </format>
    <format dxfId="10801">
      <pivotArea dataOnly="0" labelOnly="1" grandRow="1" outline="0" fieldPosition="0"/>
    </format>
    <format dxfId="10800">
      <pivotArea type="all" dataOnly="0" outline="0" fieldPosition="0"/>
    </format>
    <format dxfId="10799">
      <pivotArea field="3" type="button" dataOnly="0" labelOnly="1" outline="0" axis="axisPage" fieldPosition="0"/>
    </format>
    <format dxfId="10798">
      <pivotArea field="0" type="button" dataOnly="0" labelOnly="1" outline="0" axis="axisPage" fieldPosition="1"/>
    </format>
    <format dxfId="10797">
      <pivotArea type="origin" dataOnly="0" labelOnly="1" outline="0" fieldPosition="0"/>
    </format>
    <format dxfId="10796">
      <pivotArea field="18" type="button" dataOnly="0" labelOnly="1" outline="0" axis="axisRow" fieldPosition="0"/>
    </format>
    <format dxfId="10795">
      <pivotArea dataOnly="0" labelOnly="1" outline="0" fieldPosition="0">
        <references count="1">
          <reference field="18" count="1">
            <x v="23"/>
          </reference>
        </references>
      </pivotArea>
    </format>
    <format dxfId="10794">
      <pivotArea dataOnly="0" labelOnly="1" outline="0" fieldPosition="0">
        <references count="1">
          <reference field="18" count="1" defaultSubtotal="1">
            <x v="23"/>
          </reference>
        </references>
      </pivotArea>
    </format>
    <format dxfId="10793">
      <pivotArea dataOnly="0" labelOnly="1" outline="0" fieldPosition="0">
        <references count="1">
          <reference field="18" count="1">
            <x v="24"/>
          </reference>
        </references>
      </pivotArea>
    </format>
    <format dxfId="10792">
      <pivotArea dataOnly="0" labelOnly="1" outline="0" fieldPosition="0">
        <references count="1">
          <reference field="18" count="1" defaultSubtotal="1">
            <x v="24"/>
          </reference>
        </references>
      </pivotArea>
    </format>
    <format dxfId="10791">
      <pivotArea dataOnly="0" labelOnly="1" outline="0" fieldPosition="0">
        <references count="1">
          <reference field="18" count="1">
            <x v="25"/>
          </reference>
        </references>
      </pivotArea>
    </format>
    <format dxfId="10790">
      <pivotArea dataOnly="0" labelOnly="1" outline="0" fieldPosition="0">
        <references count="1">
          <reference field="18" count="1" defaultSubtotal="1">
            <x v="25"/>
          </reference>
        </references>
      </pivotArea>
    </format>
    <format dxfId="10789">
      <pivotArea dataOnly="0" labelOnly="1" outline="0" fieldPosition="0">
        <references count="1">
          <reference field="18" count="1">
            <x v="26"/>
          </reference>
        </references>
      </pivotArea>
    </format>
    <format dxfId="10788">
      <pivotArea dataOnly="0" labelOnly="1" outline="0" fieldPosition="0">
        <references count="1">
          <reference field="18" count="1" defaultSubtotal="1">
            <x v="26"/>
          </reference>
        </references>
      </pivotArea>
    </format>
    <format dxfId="10787">
      <pivotArea dataOnly="0" labelOnly="1" outline="0" fieldPosition="0">
        <references count="1">
          <reference field="18" count="1">
            <x v="27"/>
          </reference>
        </references>
      </pivotArea>
    </format>
    <format dxfId="10786">
      <pivotArea dataOnly="0" labelOnly="1" outline="0" fieldPosition="0">
        <references count="1">
          <reference field="18" count="1" defaultSubtotal="1">
            <x v="27"/>
          </reference>
        </references>
      </pivotArea>
    </format>
    <format dxfId="10785">
      <pivotArea dataOnly="0" labelOnly="1" grandRow="1" outline="0" fieldPosition="0"/>
    </format>
    <format dxfId="10784">
      <pivotArea field="3" type="button" dataOnly="0" labelOnly="1" outline="0" axis="axisPage" fieldPosition="0"/>
    </format>
    <format dxfId="10783">
      <pivotArea field="0" type="button" dataOnly="0" labelOnly="1" outline="0" axis="axisPage" fieldPosition="1"/>
    </format>
    <format dxfId="10782">
      <pivotArea type="origin" dataOnly="0" labelOnly="1" outline="0" fieldPosition="0"/>
    </format>
    <format dxfId="10781">
      <pivotArea field="18" type="button" dataOnly="0" labelOnly="1" outline="0" axis="axisRow" fieldPosition="0"/>
    </format>
    <format dxfId="10780">
      <pivotArea dataOnly="0" labelOnly="1" outline="0" fieldPosition="0">
        <references count="1">
          <reference field="18" count="1">
            <x v="23"/>
          </reference>
        </references>
      </pivotArea>
    </format>
    <format dxfId="10779">
      <pivotArea dataOnly="0" labelOnly="1" outline="0" fieldPosition="0">
        <references count="1">
          <reference field="18" count="1" defaultSubtotal="1">
            <x v="23"/>
          </reference>
        </references>
      </pivotArea>
    </format>
    <format dxfId="10778">
      <pivotArea dataOnly="0" labelOnly="1" outline="0" fieldPosition="0">
        <references count="1">
          <reference field="18" count="1">
            <x v="24"/>
          </reference>
        </references>
      </pivotArea>
    </format>
    <format dxfId="10777">
      <pivotArea dataOnly="0" labelOnly="1" outline="0" fieldPosition="0">
        <references count="1">
          <reference field="18" count="1" defaultSubtotal="1">
            <x v="24"/>
          </reference>
        </references>
      </pivotArea>
    </format>
    <format dxfId="10776">
      <pivotArea dataOnly="0" labelOnly="1" outline="0" fieldPosition="0">
        <references count="1">
          <reference field="18" count="1">
            <x v="25"/>
          </reference>
        </references>
      </pivotArea>
    </format>
    <format dxfId="10775">
      <pivotArea dataOnly="0" labelOnly="1" outline="0" fieldPosition="0">
        <references count="1">
          <reference field="18" count="1" defaultSubtotal="1">
            <x v="25"/>
          </reference>
        </references>
      </pivotArea>
    </format>
    <format dxfId="10774">
      <pivotArea dataOnly="0" labelOnly="1" outline="0" fieldPosition="0">
        <references count="1">
          <reference field="18" count="1">
            <x v="26"/>
          </reference>
        </references>
      </pivotArea>
    </format>
    <format dxfId="10773">
      <pivotArea dataOnly="0" labelOnly="1" outline="0" fieldPosition="0">
        <references count="1">
          <reference field="18" count="1" defaultSubtotal="1">
            <x v="26"/>
          </reference>
        </references>
      </pivotArea>
    </format>
    <format dxfId="10772">
      <pivotArea dataOnly="0" labelOnly="1" outline="0" fieldPosition="0">
        <references count="1">
          <reference field="18" count="1">
            <x v="27"/>
          </reference>
        </references>
      </pivotArea>
    </format>
    <format dxfId="10771">
      <pivotArea dataOnly="0" labelOnly="1" outline="0" fieldPosition="0">
        <references count="1">
          <reference field="18" count="1" defaultSubtotal="1">
            <x v="27"/>
          </reference>
        </references>
      </pivotArea>
    </format>
    <format dxfId="10770">
      <pivotArea dataOnly="0" labelOnly="1" grandRow="1" outline="0" fieldPosition="0"/>
    </format>
    <format dxfId="10769">
      <pivotArea grandRow="1" outline="0" collapsedLevelsAreSubtotals="1" fieldPosition="0"/>
    </format>
    <format dxfId="10768">
      <pivotArea dataOnly="0" labelOnly="1" grandRow="1" outline="0" fieldPosition="0"/>
    </format>
    <format dxfId="10767">
      <pivotArea grandRow="1" outline="0" collapsedLevelsAreSubtotals="1" fieldPosition="0"/>
    </format>
    <format dxfId="10766">
      <pivotArea dataOnly="0" labelOnly="1" grandRow="1" outline="0" fieldPosition="0"/>
    </format>
    <format dxfId="10765">
      <pivotArea dataOnly="0" labelOnly="1" grandRow="1" outline="0" fieldPosition="0"/>
    </format>
    <format dxfId="10764">
      <pivotArea dataOnly="0" labelOnly="1" grandRow="1" outline="0" fieldPosition="0"/>
    </format>
    <format dxfId="10763">
      <pivotArea grandRow="1" outline="0" collapsedLevelsAreSubtotals="1" fieldPosition="0"/>
    </format>
    <format dxfId="10762">
      <pivotArea dataOnly="0" labelOnly="1" grandRow="1" outline="0" fieldPosition="0"/>
    </format>
    <format dxfId="10761">
      <pivotArea grandRow="1" outline="0" collapsedLevelsAreSubtotals="1" fieldPosition="0"/>
    </format>
    <format dxfId="10760">
      <pivotArea dataOnly="0" labelOnly="1" grandRow="1" outline="0" fieldPosition="0"/>
    </format>
    <format dxfId="10759">
      <pivotArea dataOnly="0" labelOnly="1" grandRow="1" outline="0" fieldPosition="0"/>
    </format>
    <format dxfId="10758">
      <pivotArea dataOnly="0" labelOnly="1" grandRow="1" outline="0" fieldPosition="0"/>
    </format>
    <format dxfId="10757">
      <pivotArea dataOnly="0" labelOnly="1" grandRow="1" outline="0" fieldPosition="0"/>
    </format>
    <format dxfId="10756">
      <pivotArea dataOnly="0" labelOnly="1" grandRow="1" outline="0" fieldPosition="0"/>
    </format>
    <format dxfId="10755">
      <pivotArea dataOnly="0" labelOnly="1" grandRow="1" outline="0" fieldPosition="0"/>
    </format>
    <format dxfId="10754">
      <pivotArea dataOnly="0" labelOnly="1" grandRow="1" outline="0" fieldPosition="0"/>
    </format>
    <format dxfId="10753">
      <pivotArea dataOnly="0" labelOnly="1" grandRow="1" outline="0" offset="A256" fieldPosition="0"/>
    </format>
    <format dxfId="10752">
      <pivotArea grandRow="1" outline="0" collapsedLevelsAreSubtotals="1" fieldPosition="0"/>
    </format>
    <format dxfId="10751">
      <pivotArea dataOnly="0" labelOnly="1" grandRow="1" outline="0" fieldPosition="0"/>
    </format>
    <format dxfId="10750">
      <pivotArea dataOnly="0" labelOnly="1" grandRow="1" outline="0" offset="A256" fieldPosition="0"/>
    </format>
    <format dxfId="10749">
      <pivotArea grandRow="1" outline="0" collapsedLevelsAreSubtotals="1" fieldPosition="0"/>
    </format>
    <format dxfId="10748">
      <pivotArea dataOnly="0" labelOnly="1" grandRow="1" outline="0" fieldPosition="0"/>
    </format>
    <format dxfId="10747">
      <pivotArea dataOnly="0" labelOnly="1" grandRow="1" outline="0" offset="A256" fieldPosition="0"/>
    </format>
    <format dxfId="10746">
      <pivotArea grandRow="1" outline="0" collapsedLevelsAreSubtotals="1" fieldPosition="0"/>
    </format>
    <format dxfId="10745">
      <pivotArea dataOnly="0" labelOnly="1" grandRow="1" outline="0" fieldPosition="0"/>
    </format>
    <format dxfId="10744">
      <pivotArea dataOnly="0" labelOnly="1" grandRow="1" outline="0" offset="A256" fieldPosition="0"/>
    </format>
    <format dxfId="10743">
      <pivotArea grandRow="1" outline="0" collapsedLevelsAreSubtotals="1" fieldPosition="0"/>
    </format>
    <format dxfId="10742">
      <pivotArea dataOnly="0" labelOnly="1" grandRow="1" outline="0" fieldPosition="0"/>
    </format>
    <format dxfId="10741">
      <pivotArea dataOnly="0" labelOnly="1" grandRow="1" outline="0" offset="A256" fieldPosition="0"/>
    </format>
    <format dxfId="10740">
      <pivotArea grandRow="1" outline="0" collapsedLevelsAreSubtotals="1" fieldPosition="0"/>
    </format>
    <format dxfId="10739">
      <pivotArea dataOnly="0" labelOnly="1" grandRow="1" outline="0" fieldPosition="0"/>
    </format>
    <format dxfId="10738">
      <pivotArea dataOnly="0" labelOnly="1" grandRow="1" outline="0" offset="A256" fieldPosition="0"/>
    </format>
    <format dxfId="10737">
      <pivotArea grandRow="1" outline="0" collapsedLevelsAreSubtotals="1" fieldPosition="0"/>
    </format>
    <format dxfId="10736">
      <pivotArea dataOnly="0" labelOnly="1" grandRow="1" outline="0" fieldPosition="0"/>
    </format>
    <format dxfId="10735">
      <pivotArea dataOnly="0" labelOnly="1" grandRow="1" outline="0" offset="A256" fieldPosition="0"/>
    </format>
    <format dxfId="10734">
      <pivotArea grandRow="1" outline="0" collapsedLevelsAreSubtotals="1" fieldPosition="0"/>
    </format>
    <format dxfId="10733">
      <pivotArea dataOnly="0" labelOnly="1" grandRow="1" outline="0" fieldPosition="0"/>
    </format>
    <format dxfId="10732">
      <pivotArea dataOnly="0" labelOnly="1" grandRow="1" outline="0" offset="A256" fieldPosition="0"/>
    </format>
    <format dxfId="10731">
      <pivotArea grandRow="1" outline="0" collapsedLevelsAreSubtotals="1" fieldPosition="0"/>
    </format>
    <format dxfId="10730">
      <pivotArea dataOnly="0" labelOnly="1" grandRow="1" outline="0" fieldPosition="0"/>
    </format>
    <format dxfId="10729">
      <pivotArea dataOnly="0" labelOnly="1" grandRow="1" outline="0" offset="A256" fieldPosition="0"/>
    </format>
    <format dxfId="10728">
      <pivotArea grandRow="1" outline="0" collapsedLevelsAreSubtotals="1" fieldPosition="0"/>
    </format>
    <format dxfId="10727">
      <pivotArea dataOnly="0" labelOnly="1" grandRow="1" outline="0" fieldPosition="0"/>
    </format>
    <format dxfId="10726">
      <pivotArea dataOnly="0" labelOnly="1" grandRow="1" outline="0" offset="A256" fieldPosition="0"/>
    </format>
    <format dxfId="10725">
      <pivotArea grandRow="1" outline="0" collapsedLevelsAreSubtotals="1" fieldPosition="0"/>
    </format>
    <format dxfId="10724">
      <pivotArea dataOnly="0" labelOnly="1" grandRow="1" outline="0" fieldPosition="0"/>
    </format>
    <format dxfId="10723">
      <pivotArea dataOnly="0" labelOnly="1" grandRow="1" outline="0" offset="A256" fieldPosition="0"/>
    </format>
    <format dxfId="10722">
      <pivotArea grandRow="1" outline="0" collapsedLevelsAreSubtotals="1" fieldPosition="0"/>
    </format>
    <format dxfId="10721">
      <pivotArea dataOnly="0" labelOnly="1" grandRow="1" outline="0" fieldPosition="0"/>
    </format>
    <format dxfId="10720">
      <pivotArea dataOnly="0" labelOnly="1" grandRow="1" outline="0" offset="A256" fieldPosition="0"/>
    </format>
    <format dxfId="10719">
      <pivotArea grandRow="1" outline="0" collapsedLevelsAreSubtotals="1" fieldPosition="0"/>
    </format>
    <format dxfId="10718">
      <pivotArea dataOnly="0" labelOnly="1" grandRow="1" outline="0" fieldPosition="0"/>
    </format>
    <format dxfId="10717">
      <pivotArea dataOnly="0" labelOnly="1" grandRow="1" outline="0" offset="A256" fieldPosition="0"/>
    </format>
    <format dxfId="10716">
      <pivotArea grandRow="1" outline="0" collapsedLevelsAreSubtotals="1" fieldPosition="0"/>
    </format>
    <format dxfId="10715">
      <pivotArea dataOnly="0" labelOnly="1" grandRow="1" outline="0" fieldPosition="0"/>
    </format>
    <format dxfId="10714">
      <pivotArea dataOnly="0" labelOnly="1" grandRow="1" outline="0" offset="A256" fieldPosition="0"/>
    </format>
    <format dxfId="10713">
      <pivotArea grandRow="1" outline="0" collapsedLevelsAreSubtotals="1" fieldPosition="0"/>
    </format>
    <format dxfId="10712">
      <pivotArea dataOnly="0" labelOnly="1" grandRow="1" outline="0" fieldPosition="0"/>
    </format>
    <format dxfId="10711">
      <pivotArea dataOnly="0" labelOnly="1" grandRow="1" outline="0" offset="A256" fieldPosition="0"/>
    </format>
    <format dxfId="10710">
      <pivotArea grandRow="1" outline="0" collapsedLevelsAreSubtotals="1" fieldPosition="0"/>
    </format>
    <format dxfId="10709">
      <pivotArea dataOnly="0" labelOnly="1" grandRow="1" outline="0" fieldPosition="0"/>
    </format>
    <format dxfId="10708">
      <pivotArea dataOnly="0" labelOnly="1" grandRow="1" outline="0" offset="A256" fieldPosition="0"/>
    </format>
    <format dxfId="10707">
      <pivotArea grandRow="1" outline="0" collapsedLevelsAreSubtotals="1" fieldPosition="0"/>
    </format>
    <format dxfId="10706">
      <pivotArea dataOnly="0" labelOnly="1" grandRow="1" outline="0" fieldPosition="0"/>
    </format>
    <format dxfId="10705">
      <pivotArea dataOnly="0" labelOnly="1" grandRow="1" outline="0" offset="A256" fieldPosition="0"/>
    </format>
    <format dxfId="10704">
      <pivotArea grandRow="1" outline="0" collapsedLevelsAreSubtotals="1" fieldPosition="0"/>
    </format>
    <format dxfId="10703">
      <pivotArea dataOnly="0" labelOnly="1" grandRow="1" outline="0" fieldPosition="0"/>
    </format>
    <format dxfId="10702">
      <pivotArea dataOnly="0" labelOnly="1" grandRow="1" outline="0" offset="A256" fieldPosition="0"/>
    </format>
    <format dxfId="10701">
      <pivotArea grandRow="1" outline="0" collapsedLevelsAreSubtotals="1" fieldPosition="0"/>
    </format>
    <format dxfId="10700">
      <pivotArea dataOnly="0" labelOnly="1" grandRow="1" outline="0" fieldPosition="0"/>
    </format>
    <format dxfId="10699">
      <pivotArea dataOnly="0" labelOnly="1" grandRow="1" outline="0" offset="A256" fieldPosition="0"/>
    </format>
    <format dxfId="10698">
      <pivotArea grandRow="1" outline="0" collapsedLevelsAreSubtotals="1" fieldPosition="0"/>
    </format>
    <format dxfId="10697">
      <pivotArea dataOnly="0" labelOnly="1" grandRow="1" outline="0" fieldPosition="0"/>
    </format>
    <format dxfId="10696">
      <pivotArea dataOnly="0" labelOnly="1" grandRow="1" outline="0" offset="A256" fieldPosition="0"/>
    </format>
    <format dxfId="10695">
      <pivotArea grandRow="1" outline="0" collapsedLevelsAreSubtotals="1" fieldPosition="0"/>
    </format>
    <format dxfId="10694">
      <pivotArea dataOnly="0" labelOnly="1" grandRow="1" outline="0" fieldPosition="0"/>
    </format>
    <format dxfId="10693">
      <pivotArea dataOnly="0" labelOnly="1" grandRow="1" outline="0" offset="A256" fieldPosition="0"/>
    </format>
    <format dxfId="10692">
      <pivotArea grandRow="1" outline="0" collapsedLevelsAreSubtotals="1" fieldPosition="0"/>
    </format>
    <format dxfId="10691">
      <pivotArea dataOnly="0" labelOnly="1" grandRow="1" outline="0" fieldPosition="0"/>
    </format>
    <format dxfId="10690">
      <pivotArea dataOnly="0" labelOnly="1" grandRow="1" outline="0" offset="A256" fieldPosition="0"/>
    </format>
    <format dxfId="10689">
      <pivotArea grandRow="1" outline="0" collapsedLevelsAreSubtotals="1" fieldPosition="0"/>
    </format>
    <format dxfId="10688">
      <pivotArea dataOnly="0" labelOnly="1" grandRow="1" outline="0" fieldPosition="0"/>
    </format>
    <format dxfId="10687">
      <pivotArea dataOnly="0" labelOnly="1" grandRow="1" outline="0" offset="A256" fieldPosition="0"/>
    </format>
    <format dxfId="10686">
      <pivotArea grandRow="1" outline="0" collapsedLevelsAreSubtotals="1" fieldPosition="0"/>
    </format>
    <format dxfId="10685">
      <pivotArea dataOnly="0" labelOnly="1" grandRow="1" outline="0" fieldPosition="0"/>
    </format>
    <format dxfId="10684">
      <pivotArea dataOnly="0" labelOnly="1" grandRow="1" outline="0" offset="A256" fieldPosition="0"/>
    </format>
    <format dxfId="10683">
      <pivotArea grandRow="1" outline="0" collapsedLevelsAreSubtotals="1" fieldPosition="0"/>
    </format>
    <format dxfId="10682">
      <pivotArea dataOnly="0" labelOnly="1" grandRow="1" outline="0" fieldPosition="0"/>
    </format>
    <format dxfId="10681">
      <pivotArea dataOnly="0" labelOnly="1" grandRow="1" outline="0" offset="A256" fieldPosition="0"/>
    </format>
    <format dxfId="10680">
      <pivotArea grandRow="1" outline="0" collapsedLevelsAreSubtotals="1" fieldPosition="0"/>
    </format>
    <format dxfId="10679">
      <pivotArea dataOnly="0" labelOnly="1" grandRow="1" outline="0" fieldPosition="0"/>
    </format>
    <format dxfId="10678">
      <pivotArea dataOnly="0" labelOnly="1" grandRow="1" outline="0" offset="A256" fieldPosition="0"/>
    </format>
    <format dxfId="10677">
      <pivotArea grandRow="1" outline="0" collapsedLevelsAreSubtotals="1" fieldPosition="0"/>
    </format>
    <format dxfId="10676">
      <pivotArea dataOnly="0" labelOnly="1" grandRow="1" outline="0" fieldPosition="0"/>
    </format>
    <format dxfId="10675">
      <pivotArea dataOnly="0" labelOnly="1" grandRow="1" outline="0" offset="A256" fieldPosition="0"/>
    </format>
    <format dxfId="10674">
      <pivotArea grandRow="1" outline="0" collapsedLevelsAreSubtotals="1" fieldPosition="0"/>
    </format>
    <format dxfId="10673">
      <pivotArea dataOnly="0" labelOnly="1" grandRow="1" outline="0" fieldPosition="0"/>
    </format>
    <format dxfId="10672">
      <pivotArea dataOnly="0" labelOnly="1" grandRow="1" outline="0" offset="A256" fieldPosition="0"/>
    </format>
    <format dxfId="10671">
      <pivotArea grandRow="1" outline="0" collapsedLevelsAreSubtotals="1" fieldPosition="0"/>
    </format>
    <format dxfId="10670">
      <pivotArea dataOnly="0" labelOnly="1" grandRow="1" outline="0" fieldPosition="0"/>
    </format>
    <format dxfId="10669">
      <pivotArea dataOnly="0" labelOnly="1" grandRow="1" outline="0" offset="A256" fieldPosition="0"/>
    </format>
    <format dxfId="10668">
      <pivotArea grandRow="1" outline="0" collapsedLevelsAreSubtotals="1" fieldPosition="0"/>
    </format>
    <format dxfId="10667">
      <pivotArea dataOnly="0" labelOnly="1" grandRow="1" outline="0" fieldPosition="0"/>
    </format>
    <format dxfId="10666">
      <pivotArea dataOnly="0" labelOnly="1" grandRow="1" outline="0" offset="A256" fieldPosition="0"/>
    </format>
    <format dxfId="10665">
      <pivotArea grandRow="1" outline="0" collapsedLevelsAreSubtotals="1" fieldPosition="0"/>
    </format>
    <format dxfId="10664">
      <pivotArea dataOnly="0" labelOnly="1" grandRow="1" outline="0" fieldPosition="0"/>
    </format>
    <format dxfId="10663">
      <pivotArea dataOnly="0" labelOnly="1" grandRow="1" outline="0" offset="A256" fieldPosition="0"/>
    </format>
    <format dxfId="10662">
      <pivotArea grandRow="1" outline="0" collapsedLevelsAreSubtotals="1" fieldPosition="0"/>
    </format>
    <format dxfId="10661">
      <pivotArea dataOnly="0" labelOnly="1" grandRow="1" outline="0" fieldPosition="0"/>
    </format>
    <format dxfId="10660">
      <pivotArea dataOnly="0" labelOnly="1" grandRow="1" outline="0" offset="A256" fieldPosition="0"/>
    </format>
    <format dxfId="10659">
      <pivotArea grandRow="1" outline="0" collapsedLevelsAreSubtotals="1" fieldPosition="0"/>
    </format>
    <format dxfId="10658">
      <pivotArea dataOnly="0" labelOnly="1" grandRow="1" outline="0" fieldPosition="0"/>
    </format>
    <format dxfId="10657">
      <pivotArea dataOnly="0" labelOnly="1" grandRow="1" outline="0" offset="A256" fieldPosition="0"/>
    </format>
    <format dxfId="10656">
      <pivotArea grandRow="1" outline="0" collapsedLevelsAreSubtotals="1" fieldPosition="0"/>
    </format>
    <format dxfId="10655">
      <pivotArea dataOnly="0" labelOnly="1" grandRow="1" outline="0" fieldPosition="0"/>
    </format>
    <format dxfId="10654">
      <pivotArea dataOnly="0" labelOnly="1" grandRow="1" outline="0" offset="A256" fieldPosition="0"/>
    </format>
    <format dxfId="10653">
      <pivotArea grandRow="1" outline="0" collapsedLevelsAreSubtotals="1" fieldPosition="0"/>
    </format>
    <format dxfId="10652">
      <pivotArea dataOnly="0" labelOnly="1" grandRow="1" outline="0" fieldPosition="0"/>
    </format>
    <format dxfId="10651">
      <pivotArea dataOnly="0" labelOnly="1" grandRow="1" outline="0" offset="A256" fieldPosition="0"/>
    </format>
    <format dxfId="10650">
      <pivotArea grandRow="1" outline="0" collapsedLevelsAreSubtotals="1" fieldPosition="0"/>
    </format>
    <format dxfId="10649">
      <pivotArea dataOnly="0" labelOnly="1" grandRow="1" outline="0" fieldPosition="0"/>
    </format>
    <format dxfId="10648">
      <pivotArea dataOnly="0" labelOnly="1" grandRow="1" outline="0" offset="A256" fieldPosition="0"/>
    </format>
    <format dxfId="10647">
      <pivotArea grandRow="1" outline="0" collapsedLevelsAreSubtotals="1" fieldPosition="0"/>
    </format>
    <format dxfId="10646">
      <pivotArea dataOnly="0" labelOnly="1" grandRow="1" outline="0" fieldPosition="0"/>
    </format>
    <format dxfId="10645">
      <pivotArea dataOnly="0" labelOnly="1" grandRow="1" outline="0" offset="A256" fieldPosition="0"/>
    </format>
    <format dxfId="10644">
      <pivotArea grandRow="1" outline="0" collapsedLevelsAreSubtotals="1" fieldPosition="0"/>
    </format>
    <format dxfId="10643">
      <pivotArea dataOnly="0" labelOnly="1" grandRow="1" outline="0" fieldPosition="0"/>
    </format>
    <format dxfId="10642">
      <pivotArea dataOnly="0" labelOnly="1" grandRow="1" outline="0" offset="A256" fieldPosition="0"/>
    </format>
    <format dxfId="10641">
      <pivotArea grandRow="1" outline="0" collapsedLevelsAreSubtotals="1" fieldPosition="0"/>
    </format>
    <format dxfId="10640">
      <pivotArea dataOnly="0" labelOnly="1" grandRow="1" outline="0" fieldPosition="0"/>
    </format>
    <format dxfId="10639">
      <pivotArea dataOnly="0" labelOnly="1" grandRow="1" outline="0" offset="A256" fieldPosition="0"/>
    </format>
    <format dxfId="10638">
      <pivotArea grandRow="1" outline="0" collapsedLevelsAreSubtotals="1" fieldPosition="0"/>
    </format>
    <format dxfId="10637">
      <pivotArea dataOnly="0" labelOnly="1" grandRow="1" outline="0" fieldPosition="0"/>
    </format>
    <format dxfId="10636">
      <pivotArea dataOnly="0" labelOnly="1" grandRow="1" outline="0" offset="A256" fieldPosition="0"/>
    </format>
    <format dxfId="10635">
      <pivotArea grandRow="1" outline="0" collapsedLevelsAreSubtotals="1" fieldPosition="0"/>
    </format>
    <format dxfId="10634">
      <pivotArea dataOnly="0" labelOnly="1" grandRow="1" outline="0" fieldPosition="0"/>
    </format>
    <format dxfId="10633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PivotTable1" cacheId="22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9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4">
        <item x="0"/>
        <item x="1"/>
        <item x="2"/>
        <item x="90"/>
        <item x="91"/>
        <item x="3"/>
        <item x="92"/>
        <item x="93"/>
        <item x="4"/>
        <item x="5"/>
        <item x="6"/>
        <item x="94"/>
        <item x="7"/>
        <item x="8"/>
        <item x="95"/>
        <item x="96"/>
        <item x="9"/>
        <item x="10"/>
        <item x="97"/>
        <item x="11"/>
        <item x="12"/>
        <item x="13"/>
        <item x="14"/>
        <item x="15"/>
        <item x="16"/>
        <item x="17"/>
        <item x="98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100"/>
        <item x="36"/>
        <item x="37"/>
        <item x="38"/>
        <item x="39"/>
        <item x="40"/>
        <item x="101"/>
        <item x="102"/>
        <item x="103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04"/>
        <item x="53"/>
        <item x="54"/>
        <item x="55"/>
        <item x="56"/>
        <item x="57"/>
        <item x="58"/>
        <item x="59"/>
        <item x="60"/>
        <item x="61"/>
        <item x="62"/>
        <item x="105"/>
        <item x="106"/>
        <item x="63"/>
        <item x="64"/>
        <item x="65"/>
        <item x="66"/>
        <item x="67"/>
        <item x="68"/>
        <item x="69"/>
        <item x="70"/>
        <item x="107"/>
        <item x="71"/>
        <item x="72"/>
        <item x="73"/>
        <item x="74"/>
        <item x="108"/>
        <item x="75"/>
        <item x="76"/>
        <item x="77"/>
        <item x="78"/>
        <item x="79"/>
        <item x="109"/>
        <item x="80"/>
        <item x="81"/>
        <item x="82"/>
        <item x="83"/>
        <item x="84"/>
        <item x="85"/>
        <item x="86"/>
        <item x="87"/>
        <item x="88"/>
        <item x="89"/>
        <item x="110"/>
        <item x="118"/>
        <item x="119"/>
        <item x="120"/>
        <item x="111"/>
        <item x="112"/>
        <item x="113"/>
        <item x="114"/>
        <item x="115"/>
        <item x="121"/>
        <item x="116"/>
        <item x="117"/>
        <item x="122"/>
        <item x="123"/>
        <item x="124"/>
        <item x="126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9"/>
        <item x="142"/>
        <item x="150"/>
        <item x="143"/>
        <item x="151"/>
        <item x="144"/>
        <item x="145"/>
        <item x="146"/>
        <item x="147"/>
        <item x="148"/>
        <item x="155"/>
        <item x="152"/>
        <item x="153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88"/>
        <item x="173"/>
        <item x="174"/>
        <item x="175"/>
        <item x="176"/>
        <item x="177"/>
        <item x="178"/>
        <item x="189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6"/>
        <item x="247"/>
        <item x="241"/>
        <item x="242"/>
        <item x="243"/>
        <item x="244"/>
        <item x="245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</items>
    </pivotField>
    <pivotField axis="axisPage" compact="0" outline="0" multipleItemSelectionAllowed="1" showAll="0">
      <items count="59">
        <item h="1" x="0"/>
        <item h="1" x="2"/>
        <item h="1" x="6"/>
        <item h="1" x="7"/>
        <item h="1" x="9"/>
        <item h="1" x="10"/>
        <item h="1" x="12"/>
        <item h="1" x="13"/>
        <item h="1" x="22"/>
        <item h="1" x="23"/>
        <item h="1" x="32"/>
        <item h="1" x="33"/>
        <item h="1" x="35"/>
        <item h="1" x="38"/>
        <item h="1" x="44"/>
        <item h="1" x="45"/>
        <item h="1" x="49"/>
        <item h="1" x="52"/>
        <item h="1" x="53"/>
        <item h="1" x="55"/>
        <item h="1" x="57"/>
        <item x="5"/>
        <item h="1" x="14"/>
        <item h="1" x="24"/>
        <item h="1" x="25"/>
        <item h="1" x="26"/>
        <item h="1"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h="1" x="50"/>
        <item h="1" x="36"/>
        <item h="1" x="18"/>
        <item h="1" x="3"/>
        <item h="1" x="4"/>
        <item h="1" x="48"/>
        <item h="1" x="8"/>
        <item h="1" x="15"/>
        <item h="1" x="17"/>
        <item h="1" x="34"/>
        <item h="1" x="54"/>
        <item h="1" x="37"/>
        <item h="1" x="46"/>
        <item h="1" x="47"/>
        <item h="1"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4">
        <item x="273"/>
        <item x="0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40"/>
        <item x="42"/>
        <item x="43"/>
        <item x="49"/>
        <item x="53"/>
        <item x="54"/>
        <item x="55"/>
        <item x="56"/>
        <item x="64"/>
        <item x="71"/>
        <item x="72"/>
        <item x="73"/>
        <item x="74"/>
        <item x="75"/>
        <item x="76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2"/>
        <item x="90"/>
        <item x="91"/>
        <item x="92"/>
        <item x="93"/>
        <item x="94"/>
        <item x="95"/>
        <item x="105"/>
        <item x="106"/>
        <item x="63"/>
        <item x="107"/>
        <item x="111"/>
        <item x="112"/>
        <item x="114"/>
        <item x="115"/>
        <item x="116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50"/>
        <item x="143"/>
        <item x="144"/>
        <item x="145"/>
        <item x="149"/>
        <item x="151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70"/>
        <item x="188"/>
        <item x="173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204"/>
        <item x="205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264"/>
        <item x="265"/>
        <item x="267"/>
        <item x="269"/>
        <item x="271"/>
        <item x="272"/>
        <item x="270"/>
        <item x="171"/>
        <item x="109"/>
        <item x="98"/>
        <item x="77"/>
        <item x="146"/>
        <item x="147"/>
        <item x="148"/>
        <item x="197"/>
        <item x="198"/>
        <item x="199"/>
        <item x="200"/>
        <item x="206"/>
        <item x="207"/>
        <item x="208"/>
        <item x="209"/>
        <item x="210"/>
        <item x="211"/>
        <item x="212"/>
        <item x="213"/>
        <item x="117"/>
        <item x="110"/>
        <item x="120"/>
        <item x="121"/>
        <item x="124"/>
        <item x="227"/>
        <item x="228"/>
        <item x="229"/>
        <item x="230"/>
        <item x="231"/>
        <item x="232"/>
        <item x="233"/>
        <item x="248"/>
        <item x="249"/>
        <item x="266"/>
        <item x="118"/>
        <item x="97"/>
        <item x="172"/>
        <item x="35"/>
        <item x="36"/>
        <item x="37"/>
        <item x="38"/>
        <item x="41"/>
        <item x="44"/>
        <item x="45"/>
        <item x="46"/>
        <item x="47"/>
        <item x="48"/>
        <item x="50"/>
        <item x="51"/>
        <item x="52"/>
        <item x="57"/>
        <item x="58"/>
        <item x="59"/>
        <item x="60"/>
        <item x="61"/>
        <item x="62"/>
        <item x="65"/>
        <item x="66"/>
        <item x="67"/>
        <item x="69"/>
        <item x="78"/>
        <item x="39"/>
        <item x="101"/>
        <item x="103"/>
        <item x="108"/>
        <item x="113"/>
        <item x="122"/>
        <item x="140"/>
        <item x="152"/>
        <item x="153"/>
        <item x="154"/>
        <item x="155"/>
        <item x="201"/>
        <item x="202"/>
        <item x="203"/>
        <item x="238"/>
        <item x="246"/>
        <item x="247"/>
        <item x="257"/>
        <item x="166"/>
        <item x="169"/>
        <item x="174"/>
        <item x="96"/>
        <item x="119"/>
        <item x="70"/>
        <item x="68"/>
        <item x="104"/>
        <item x="100"/>
        <item x="102"/>
        <item x="189"/>
        <item x="268"/>
      </items>
    </pivotField>
    <pivotField axis="axisRow" compact="0" outline="0" showAll="0">
      <items count="90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50"/>
        <item x="51"/>
        <item x="60"/>
        <item x="61"/>
        <item x="63"/>
        <item x="64"/>
        <item x="66"/>
        <item x="67"/>
        <item x="68"/>
        <item x="69"/>
        <item x="71"/>
        <item x="72"/>
        <item x="73"/>
        <item x="79"/>
        <item x="80"/>
        <item x="82"/>
        <item x="84"/>
        <item x="86"/>
        <item x="87"/>
        <item x="88"/>
        <item x="27"/>
        <item x="28"/>
        <item x="78"/>
        <item x="36"/>
        <item x="24"/>
        <item x="62"/>
        <item x="85"/>
        <item x="17"/>
        <item x="25"/>
        <item x="65"/>
        <item x="76"/>
        <item x="77"/>
        <item x="81"/>
        <item x="43"/>
        <item x="44"/>
        <item x="45"/>
        <item x="46"/>
        <item x="52"/>
        <item x="53"/>
        <item x="54"/>
        <item x="55"/>
        <item x="56"/>
        <item x="57"/>
        <item x="58"/>
        <item x="59"/>
        <item x="20"/>
        <item x="39"/>
        <item x="47"/>
        <item x="48"/>
        <item x="49"/>
        <item x="70"/>
        <item x="74"/>
        <item x="75"/>
        <item x="83"/>
        <item t="default"/>
      </items>
    </pivotField>
  </pivotFields>
  <rowFields count="3">
    <field x="18"/>
    <field x="2"/>
    <field x="17"/>
  </rowFields>
  <rowItems count="9">
    <i>
      <x v="24"/>
      <x v="131"/>
      <x v="85"/>
    </i>
    <i t="default">
      <x v="24"/>
    </i>
    <i>
      <x v="25"/>
      <x v="132"/>
      <x v="86"/>
    </i>
    <i t="default">
      <x v="25"/>
    </i>
    <i>
      <x v="26"/>
      <x v="133"/>
      <x v="87"/>
    </i>
    <i t="default">
      <x v="26"/>
    </i>
    <i>
      <x v="27"/>
      <x v="134"/>
      <x v="88"/>
    </i>
    <i t="default">
      <x v="27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32">
    <format dxfId="10625">
      <pivotArea field="2" type="button" dataOnly="0" labelOnly="1" outline="0" axis="axisRow" fieldPosition="1"/>
    </format>
    <format dxfId="10624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0623">
      <pivotArea field="2" type="button" dataOnly="0" labelOnly="1" outline="0" axis="axisRow" fieldPosition="1"/>
    </format>
    <format dxfId="10622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062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0620">
      <pivotArea type="topRight" dataOnly="0" labelOnly="1" outline="0" fieldPosition="0"/>
    </format>
    <format dxfId="1061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618">
      <pivotArea dataOnly="0" labelOnly="1" fieldPosition="0">
        <references count="1">
          <reference field="2" count="2">
            <x v="98"/>
            <x v="100"/>
          </reference>
        </references>
      </pivotArea>
    </format>
    <format dxfId="10617">
      <pivotArea dataOnly="0" labelOnly="1" fieldPosition="0">
        <references count="1">
          <reference field="2" count="1">
            <x v="100"/>
          </reference>
        </references>
      </pivotArea>
    </format>
    <format dxfId="10616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10615">
      <pivotArea dataOnly="0" labelOnly="1" fieldPosition="0">
        <references count="1">
          <reference field="2" count="1">
            <x v="39"/>
          </reference>
        </references>
      </pivotArea>
    </format>
    <format dxfId="10614">
      <pivotArea dataOnly="0" labelOnly="1" fieldPosition="0">
        <references count="1">
          <reference field="2" count="1">
            <x v="39"/>
          </reference>
        </references>
      </pivotArea>
    </format>
    <format dxfId="10613">
      <pivotArea dataOnly="0" labelOnly="1" fieldPosition="0">
        <references count="1">
          <reference field="2" count="1">
            <x v="38"/>
          </reference>
        </references>
      </pivotArea>
    </format>
    <format dxfId="10612">
      <pivotArea dataOnly="0" labelOnly="1" fieldPosition="0">
        <references count="1">
          <reference field="2" count="1">
            <x v="38"/>
          </reference>
        </references>
      </pivotArea>
    </format>
    <format dxfId="10611">
      <pivotArea grandRow="1" outline="0" collapsedLevelsAreSubtotals="1" fieldPosition="0"/>
    </format>
    <format dxfId="10610">
      <pivotArea outline="0" collapsedLevelsAreSubtotals="1" fieldPosition="0"/>
    </format>
    <format dxfId="10609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1"/>
            <x v="56"/>
            <x v="57"/>
            <x v="71"/>
            <x v="78"/>
            <x v="79"/>
            <x v="80"/>
            <x v="81"/>
            <x v="88"/>
            <x v="92"/>
            <x v="94"/>
            <x v="95"/>
            <x v="98"/>
            <x v="100"/>
            <x v="102"/>
          </reference>
        </references>
      </pivotArea>
    </format>
    <format dxfId="10608">
      <pivotArea dataOnly="0" labelOnly="1" fieldPosition="0">
        <references count="1">
          <reference field="2" count="4">
            <x v="103"/>
            <x v="104"/>
            <x v="105"/>
            <x v="107"/>
          </reference>
        </references>
      </pivotArea>
    </format>
    <format dxfId="10607">
      <pivotArea dataOnly="0" labelOnly="1" grandRow="1" outline="0" fieldPosition="0"/>
    </format>
    <format dxfId="10606">
      <pivotArea grandRow="1" outline="0" collapsedLevelsAreSubtotals="1" fieldPosition="0"/>
    </format>
    <format dxfId="10605">
      <pivotArea dataOnly="0" labelOnly="1" grandRow="1" outline="0" fieldPosition="0"/>
    </format>
    <format dxfId="10604">
      <pivotArea dataOnly="0" outline="0" fieldPosition="0">
        <references count="1">
          <reference field="18" count="0" defaultSubtotal="1"/>
        </references>
      </pivotArea>
    </format>
    <format dxfId="10603">
      <pivotArea dataOnly="0" outline="0" fieldPosition="0">
        <references count="1">
          <reference field="18" count="0" defaultSubtotal="1"/>
        </references>
      </pivotArea>
    </format>
    <format dxfId="10602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0601">
      <pivotArea dataOnly="0" outline="0" fieldPosition="0">
        <references count="1">
          <reference field="18" count="0" defaultSubtotal="1"/>
        </references>
      </pivotArea>
    </format>
    <format dxfId="10600">
      <pivotArea dataOnly="0" labelOnly="1" outline="0" fieldPosition="0">
        <references count="1">
          <reference field="18" count="0"/>
        </references>
      </pivotArea>
    </format>
    <format dxfId="10599">
      <pivotArea field="3" type="button" dataOnly="0" labelOnly="1" outline="0" axis="axisPage" fieldPosition="0"/>
    </format>
    <format dxfId="10598">
      <pivotArea field="0" type="button" dataOnly="0" labelOnly="1" outline="0" axis="axisPage" fieldPosition="1"/>
    </format>
    <format dxfId="10597">
      <pivotArea type="origin" dataOnly="0" labelOnly="1" outline="0" fieldPosition="0"/>
    </format>
    <format dxfId="10596">
      <pivotArea field="18" type="button" dataOnly="0" labelOnly="1" outline="0" axis="axisRow" fieldPosition="0"/>
    </format>
    <format dxfId="10595">
      <pivotArea dataOnly="0" labelOnly="1" outline="0" fieldPosition="0">
        <references count="1">
          <reference field="18" count="1">
            <x v="0"/>
          </reference>
        </references>
      </pivotArea>
    </format>
    <format dxfId="10594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0593">
      <pivotArea dataOnly="0" labelOnly="1" outline="0" fieldPosition="0">
        <references count="1">
          <reference field="18" count="1">
            <x v="2"/>
          </reference>
        </references>
      </pivotArea>
    </format>
    <format dxfId="10592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0591">
      <pivotArea dataOnly="0" labelOnly="1" outline="0" fieldPosition="0">
        <references count="1">
          <reference field="18" count="1">
            <x v="3"/>
          </reference>
        </references>
      </pivotArea>
    </format>
    <format dxfId="10590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0589">
      <pivotArea dataOnly="0" labelOnly="1" outline="0" fieldPosition="0">
        <references count="1">
          <reference field="18" count="1">
            <x v="4"/>
          </reference>
        </references>
      </pivotArea>
    </format>
    <format dxfId="10588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0587">
      <pivotArea dataOnly="0" labelOnly="1" outline="0" fieldPosition="0">
        <references count="1">
          <reference field="18" count="1">
            <x v="5"/>
          </reference>
        </references>
      </pivotArea>
    </format>
    <format dxfId="10586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0585">
      <pivotArea dataOnly="0" labelOnly="1" outline="0" fieldPosition="0">
        <references count="1">
          <reference field="18" count="1">
            <x v="6"/>
          </reference>
        </references>
      </pivotArea>
    </format>
    <format dxfId="10584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0583">
      <pivotArea dataOnly="0" labelOnly="1" outline="0" fieldPosition="0">
        <references count="1">
          <reference field="18" count="1">
            <x v="7"/>
          </reference>
        </references>
      </pivotArea>
    </format>
    <format dxfId="10582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0581">
      <pivotArea dataOnly="0" labelOnly="1" outline="0" fieldPosition="0">
        <references count="1">
          <reference field="18" count="1">
            <x v="8"/>
          </reference>
        </references>
      </pivotArea>
    </format>
    <format dxfId="10580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0579">
      <pivotArea dataOnly="0" labelOnly="1" outline="0" fieldPosition="0">
        <references count="1">
          <reference field="18" count="1">
            <x v="9"/>
          </reference>
        </references>
      </pivotArea>
    </format>
    <format dxfId="10578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0577">
      <pivotArea dataOnly="0" labelOnly="1" outline="0" fieldPosition="0">
        <references count="1">
          <reference field="18" count="1">
            <x v="10"/>
          </reference>
        </references>
      </pivotArea>
    </format>
    <format dxfId="10576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0575">
      <pivotArea dataOnly="0" labelOnly="1" outline="0" fieldPosition="0">
        <references count="1">
          <reference field="18" count="1">
            <x v="11"/>
          </reference>
        </references>
      </pivotArea>
    </format>
    <format dxfId="10574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0573">
      <pivotArea dataOnly="0" labelOnly="1" outline="0" fieldPosition="0">
        <references count="1">
          <reference field="18" count="1">
            <x v="12"/>
          </reference>
        </references>
      </pivotArea>
    </format>
    <format dxfId="10572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0571">
      <pivotArea dataOnly="0" labelOnly="1" outline="0" fieldPosition="0">
        <references count="1">
          <reference field="18" count="1">
            <x v="13"/>
          </reference>
        </references>
      </pivotArea>
    </format>
    <format dxfId="10570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0569">
      <pivotArea dataOnly="0" labelOnly="1" outline="0" fieldPosition="0">
        <references count="1">
          <reference field="18" count="1">
            <x v="14"/>
          </reference>
        </references>
      </pivotArea>
    </format>
    <format dxfId="10568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0567">
      <pivotArea dataOnly="0" labelOnly="1" outline="0" fieldPosition="0">
        <references count="1">
          <reference field="18" count="1">
            <x v="15"/>
          </reference>
        </references>
      </pivotArea>
    </format>
    <format dxfId="10566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0565">
      <pivotArea dataOnly="0" labelOnly="1" outline="0" fieldPosition="0">
        <references count="1">
          <reference field="18" count="1">
            <x v="16"/>
          </reference>
        </references>
      </pivotArea>
    </format>
    <format dxfId="10564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0563">
      <pivotArea dataOnly="0" labelOnly="1" grandRow="1" outline="0" fieldPosition="0"/>
    </format>
    <format dxfId="10562">
      <pivotArea field="3" type="button" dataOnly="0" labelOnly="1" outline="0" axis="axisPage" fieldPosition="0"/>
    </format>
    <format dxfId="10561">
      <pivotArea field="0" type="button" dataOnly="0" labelOnly="1" outline="0" axis="axisPage" fieldPosition="1"/>
    </format>
    <format dxfId="10560">
      <pivotArea type="origin" dataOnly="0" labelOnly="1" outline="0" fieldPosition="0"/>
    </format>
    <format dxfId="10559">
      <pivotArea field="18" type="button" dataOnly="0" labelOnly="1" outline="0" axis="axisRow" fieldPosition="0"/>
    </format>
    <format dxfId="10558">
      <pivotArea dataOnly="0" labelOnly="1" outline="0" fieldPosition="0">
        <references count="1">
          <reference field="18" count="1">
            <x v="0"/>
          </reference>
        </references>
      </pivotArea>
    </format>
    <format dxfId="10557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0556">
      <pivotArea dataOnly="0" labelOnly="1" outline="0" fieldPosition="0">
        <references count="1">
          <reference field="18" count="1">
            <x v="2"/>
          </reference>
        </references>
      </pivotArea>
    </format>
    <format dxfId="10555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0554">
      <pivotArea dataOnly="0" labelOnly="1" outline="0" fieldPosition="0">
        <references count="1">
          <reference field="18" count="1">
            <x v="3"/>
          </reference>
        </references>
      </pivotArea>
    </format>
    <format dxfId="10553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0552">
      <pivotArea dataOnly="0" labelOnly="1" outline="0" fieldPosition="0">
        <references count="1">
          <reference field="18" count="1">
            <x v="4"/>
          </reference>
        </references>
      </pivotArea>
    </format>
    <format dxfId="10551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0550">
      <pivotArea dataOnly="0" labelOnly="1" outline="0" fieldPosition="0">
        <references count="1">
          <reference field="18" count="1">
            <x v="5"/>
          </reference>
        </references>
      </pivotArea>
    </format>
    <format dxfId="10549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0548">
      <pivotArea dataOnly="0" labelOnly="1" outline="0" fieldPosition="0">
        <references count="1">
          <reference field="18" count="1">
            <x v="6"/>
          </reference>
        </references>
      </pivotArea>
    </format>
    <format dxfId="10547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0546">
      <pivotArea dataOnly="0" labelOnly="1" outline="0" fieldPosition="0">
        <references count="1">
          <reference field="18" count="1">
            <x v="7"/>
          </reference>
        </references>
      </pivotArea>
    </format>
    <format dxfId="10545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0544">
      <pivotArea dataOnly="0" labelOnly="1" outline="0" fieldPosition="0">
        <references count="1">
          <reference field="18" count="1">
            <x v="8"/>
          </reference>
        </references>
      </pivotArea>
    </format>
    <format dxfId="10543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0542">
      <pivotArea dataOnly="0" labelOnly="1" outline="0" fieldPosition="0">
        <references count="1">
          <reference field="18" count="1">
            <x v="9"/>
          </reference>
        </references>
      </pivotArea>
    </format>
    <format dxfId="10541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0540">
      <pivotArea dataOnly="0" labelOnly="1" outline="0" fieldPosition="0">
        <references count="1">
          <reference field="18" count="1">
            <x v="10"/>
          </reference>
        </references>
      </pivotArea>
    </format>
    <format dxfId="10539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0538">
      <pivotArea dataOnly="0" labelOnly="1" outline="0" fieldPosition="0">
        <references count="1">
          <reference field="18" count="1">
            <x v="11"/>
          </reference>
        </references>
      </pivotArea>
    </format>
    <format dxfId="10537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0536">
      <pivotArea dataOnly="0" labelOnly="1" outline="0" fieldPosition="0">
        <references count="1">
          <reference field="18" count="1">
            <x v="12"/>
          </reference>
        </references>
      </pivotArea>
    </format>
    <format dxfId="10535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0534">
      <pivotArea dataOnly="0" labelOnly="1" outline="0" fieldPosition="0">
        <references count="1">
          <reference field="18" count="1">
            <x v="13"/>
          </reference>
        </references>
      </pivotArea>
    </format>
    <format dxfId="10533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0532">
      <pivotArea dataOnly="0" labelOnly="1" outline="0" fieldPosition="0">
        <references count="1">
          <reference field="18" count="1">
            <x v="14"/>
          </reference>
        </references>
      </pivotArea>
    </format>
    <format dxfId="10531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0530">
      <pivotArea dataOnly="0" labelOnly="1" outline="0" fieldPosition="0">
        <references count="1">
          <reference field="18" count="1">
            <x v="15"/>
          </reference>
        </references>
      </pivotArea>
    </format>
    <format dxfId="10529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0528">
      <pivotArea dataOnly="0" labelOnly="1" outline="0" fieldPosition="0">
        <references count="1">
          <reference field="18" count="1">
            <x v="16"/>
          </reference>
        </references>
      </pivotArea>
    </format>
    <format dxfId="10527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0526">
      <pivotArea dataOnly="0" labelOnly="1" grandRow="1" outline="0" fieldPosition="0"/>
    </format>
    <format dxfId="10525">
      <pivotArea outline="0" collapsedLevelsAreSubtotals="1" fieldPosition="0"/>
    </format>
    <format dxfId="10524">
      <pivotArea dataOnly="0" labelOnly="1" outline="0" fieldPosition="0">
        <references count="1">
          <reference field="3" count="0"/>
        </references>
      </pivotArea>
    </format>
    <format dxfId="10523">
      <pivotArea dataOnly="0" labelOnly="1" outline="0" fieldPosition="0">
        <references count="1">
          <reference field="0" count="0"/>
        </references>
      </pivotArea>
    </format>
    <format dxfId="10522">
      <pivotArea field="2" type="button" dataOnly="0" labelOnly="1" outline="0" axis="axisRow" fieldPosition="1"/>
    </format>
    <format dxfId="10521">
      <pivotArea field="17" type="button" dataOnly="0" labelOnly="1" outline="0" axis="axisRow" fieldPosition="2"/>
    </format>
    <format dxfId="10520">
      <pivotArea field="-2" type="button" dataOnly="0" labelOnly="1" outline="0" axis="axisCol" fieldPosition="0"/>
    </format>
    <format dxfId="10519">
      <pivotArea type="topRight" dataOnly="0" labelOnly="1" outline="0" fieldPosition="0"/>
    </format>
    <format dxfId="10518">
      <pivotArea field="3" type="button" dataOnly="0" labelOnly="1" outline="0" axis="axisPage" fieldPosition="0"/>
    </format>
    <format dxfId="10517">
      <pivotArea field="0" type="button" dataOnly="0" labelOnly="1" outline="0" axis="axisPage" fieldPosition="1"/>
    </format>
    <format dxfId="10516">
      <pivotArea type="origin" dataOnly="0" labelOnly="1" outline="0" fieldPosition="0"/>
    </format>
    <format dxfId="10515">
      <pivotArea field="18" type="button" dataOnly="0" labelOnly="1" outline="0" axis="axisRow" fieldPosition="0"/>
    </format>
    <format dxfId="10514">
      <pivotArea dataOnly="0" labelOnly="1" outline="0" fieldPosition="0">
        <references count="1">
          <reference field="18" count="1">
            <x v="0"/>
          </reference>
        </references>
      </pivotArea>
    </format>
    <format dxfId="10513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0512">
      <pivotArea dataOnly="0" labelOnly="1" outline="0" fieldPosition="0">
        <references count="1">
          <reference field="18" count="1">
            <x v="2"/>
          </reference>
        </references>
      </pivotArea>
    </format>
    <format dxfId="10511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0510">
      <pivotArea dataOnly="0" labelOnly="1" outline="0" fieldPosition="0">
        <references count="1">
          <reference field="18" count="1">
            <x v="3"/>
          </reference>
        </references>
      </pivotArea>
    </format>
    <format dxfId="10509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0508">
      <pivotArea dataOnly="0" labelOnly="1" outline="0" fieldPosition="0">
        <references count="1">
          <reference field="18" count="1">
            <x v="4"/>
          </reference>
        </references>
      </pivotArea>
    </format>
    <format dxfId="10507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0506">
      <pivotArea dataOnly="0" labelOnly="1" outline="0" fieldPosition="0">
        <references count="1">
          <reference field="18" count="1">
            <x v="5"/>
          </reference>
        </references>
      </pivotArea>
    </format>
    <format dxfId="10505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0504">
      <pivotArea dataOnly="0" labelOnly="1" outline="0" fieldPosition="0">
        <references count="1">
          <reference field="18" count="1">
            <x v="6"/>
          </reference>
        </references>
      </pivotArea>
    </format>
    <format dxfId="10503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0502">
      <pivotArea dataOnly="0" labelOnly="1" outline="0" fieldPosition="0">
        <references count="1">
          <reference field="18" count="1">
            <x v="7"/>
          </reference>
        </references>
      </pivotArea>
    </format>
    <format dxfId="10501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0500">
      <pivotArea dataOnly="0" labelOnly="1" outline="0" fieldPosition="0">
        <references count="1">
          <reference field="18" count="1">
            <x v="8"/>
          </reference>
        </references>
      </pivotArea>
    </format>
    <format dxfId="10499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0498">
      <pivotArea dataOnly="0" labelOnly="1" outline="0" fieldPosition="0">
        <references count="1">
          <reference field="18" count="1">
            <x v="9"/>
          </reference>
        </references>
      </pivotArea>
    </format>
    <format dxfId="10497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0496">
      <pivotArea dataOnly="0" labelOnly="1" outline="0" fieldPosition="0">
        <references count="1">
          <reference field="18" count="1">
            <x v="10"/>
          </reference>
        </references>
      </pivotArea>
    </format>
    <format dxfId="10495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0494">
      <pivotArea dataOnly="0" labelOnly="1" outline="0" fieldPosition="0">
        <references count="1">
          <reference field="18" count="1">
            <x v="11"/>
          </reference>
        </references>
      </pivotArea>
    </format>
    <format dxfId="10493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0492">
      <pivotArea dataOnly="0" labelOnly="1" outline="0" fieldPosition="0">
        <references count="1">
          <reference field="18" count="1">
            <x v="12"/>
          </reference>
        </references>
      </pivotArea>
    </format>
    <format dxfId="10491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0490">
      <pivotArea dataOnly="0" labelOnly="1" outline="0" fieldPosition="0">
        <references count="1">
          <reference field="18" count="1">
            <x v="13"/>
          </reference>
        </references>
      </pivotArea>
    </format>
    <format dxfId="10489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0488">
      <pivotArea dataOnly="0" labelOnly="1" outline="0" fieldPosition="0">
        <references count="1">
          <reference field="18" count="1">
            <x v="14"/>
          </reference>
        </references>
      </pivotArea>
    </format>
    <format dxfId="10487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0486">
      <pivotArea dataOnly="0" labelOnly="1" outline="0" fieldPosition="0">
        <references count="1">
          <reference field="18" count="1">
            <x v="15"/>
          </reference>
        </references>
      </pivotArea>
    </format>
    <format dxfId="10485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0484">
      <pivotArea dataOnly="0" labelOnly="1" outline="0" fieldPosition="0">
        <references count="1">
          <reference field="18" count="1">
            <x v="16"/>
          </reference>
        </references>
      </pivotArea>
    </format>
    <format dxfId="10483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0482">
      <pivotArea dataOnly="0" labelOnly="1" grandRow="1" outline="0" fieldPosition="0"/>
    </format>
    <format dxfId="10481">
      <pivotArea grandRow="1" outline="0" collapsedLevelsAreSubtotals="1" fieldPosition="0"/>
    </format>
    <format dxfId="10480">
      <pivotArea dataOnly="0" labelOnly="1" grandRow="1" outline="0" fieldPosition="0"/>
    </format>
    <format dxfId="10479">
      <pivotArea grandRow="1" outline="0" collapsedLevelsAreSubtotals="1" fieldPosition="0"/>
    </format>
    <format dxfId="10478">
      <pivotArea dataOnly="0" labelOnly="1" outline="0" fieldPosition="0">
        <references count="1">
          <reference field="18" count="1">
            <x v="28"/>
          </reference>
        </references>
      </pivotArea>
    </format>
    <format dxfId="10477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10476">
      <pivotArea dataOnly="0" labelOnly="1" outline="0" fieldPosition="0">
        <references count="1">
          <reference field="18" count="1">
            <x v="29"/>
          </reference>
        </references>
      </pivotArea>
    </format>
    <format dxfId="10475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10474">
      <pivotArea dataOnly="0" labelOnly="1" outline="0" fieldPosition="0">
        <references count="1">
          <reference field="18" count="1">
            <x v="31"/>
          </reference>
        </references>
      </pivotArea>
    </format>
    <format dxfId="10473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10472">
      <pivotArea dataOnly="0" labelOnly="1" grandRow="1" outline="0" fieldPosition="0"/>
    </format>
    <format dxfId="10471">
      <pivotArea dataOnly="0" labelOnly="1" outline="0" fieldPosition="0">
        <references count="1">
          <reference field="18" count="1">
            <x v="28"/>
          </reference>
        </references>
      </pivotArea>
    </format>
    <format dxfId="10470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10469">
      <pivotArea dataOnly="0" labelOnly="1" outline="0" fieldPosition="0">
        <references count="1">
          <reference field="18" count="1">
            <x v="29"/>
          </reference>
        </references>
      </pivotArea>
    </format>
    <format dxfId="10468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10467">
      <pivotArea dataOnly="0" labelOnly="1" outline="0" fieldPosition="0">
        <references count="1">
          <reference field="18" count="1">
            <x v="31"/>
          </reference>
        </references>
      </pivotArea>
    </format>
    <format dxfId="10466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10465">
      <pivotArea dataOnly="0" labelOnly="1" grandRow="1" outline="0" fieldPosition="0"/>
    </format>
    <format dxfId="10464">
      <pivotArea grandRow="1" outline="0" collapsedLevelsAreSubtotals="1" fieldPosition="0"/>
    </format>
    <format dxfId="10463">
      <pivotArea dataOnly="0" labelOnly="1" grandRow="1" outline="0" fieldPosition="0"/>
    </format>
    <format dxfId="10462">
      <pivotArea grandRow="1" outline="0" collapsedLevelsAreSubtotals="1" fieldPosition="0"/>
    </format>
    <format dxfId="10461">
      <pivotArea dataOnly="0" labelOnly="1" grandRow="1" outline="0" fieldPosition="0"/>
    </format>
    <format dxfId="10460">
      <pivotArea dataOnly="0" labelOnly="1" grandRow="1" outline="0" fieldPosition="0"/>
    </format>
    <format dxfId="10459">
      <pivotArea type="all" dataOnly="0" outline="0" fieldPosition="0"/>
    </format>
    <format dxfId="10458">
      <pivotArea grandRow="1" outline="0" collapsedLevelsAreSubtotals="1" fieldPosition="0"/>
    </format>
    <format dxfId="10457">
      <pivotArea field="3" type="button" dataOnly="0" labelOnly="1" outline="0" axis="axisPage" fieldPosition="0"/>
    </format>
    <format dxfId="10456">
      <pivotArea field="0" type="button" dataOnly="0" labelOnly="1" outline="0" axis="axisPage" fieldPosition="1"/>
    </format>
    <format dxfId="10455">
      <pivotArea type="origin" dataOnly="0" labelOnly="1" outline="0" fieldPosition="0"/>
    </format>
    <format dxfId="10454">
      <pivotArea field="18" type="button" dataOnly="0" labelOnly="1" outline="0" axis="axisRow" fieldPosition="0"/>
    </format>
    <format dxfId="10453">
      <pivotArea dataOnly="0" labelOnly="1" outline="0" fieldPosition="0">
        <references count="1">
          <reference field="18" count="1">
            <x v="23"/>
          </reference>
        </references>
      </pivotArea>
    </format>
    <format dxfId="10452">
      <pivotArea dataOnly="0" labelOnly="1" outline="0" fieldPosition="0">
        <references count="1">
          <reference field="18" count="1" defaultSubtotal="1">
            <x v="23"/>
          </reference>
        </references>
      </pivotArea>
    </format>
    <format dxfId="10451">
      <pivotArea dataOnly="0" labelOnly="1" outline="0" fieldPosition="0">
        <references count="1">
          <reference field="18" count="1">
            <x v="24"/>
          </reference>
        </references>
      </pivotArea>
    </format>
    <format dxfId="10450">
      <pivotArea dataOnly="0" labelOnly="1" outline="0" fieldPosition="0">
        <references count="1">
          <reference field="18" count="1" defaultSubtotal="1">
            <x v="24"/>
          </reference>
        </references>
      </pivotArea>
    </format>
    <format dxfId="10449">
      <pivotArea dataOnly="0" labelOnly="1" outline="0" fieldPosition="0">
        <references count="1">
          <reference field="18" count="1">
            <x v="26"/>
          </reference>
        </references>
      </pivotArea>
    </format>
    <format dxfId="10448">
      <pivotArea dataOnly="0" labelOnly="1" outline="0" fieldPosition="0">
        <references count="1">
          <reference field="18" count="1" defaultSubtotal="1">
            <x v="26"/>
          </reference>
        </references>
      </pivotArea>
    </format>
    <format dxfId="10447">
      <pivotArea dataOnly="0" labelOnly="1" outline="0" fieldPosition="0">
        <references count="1">
          <reference field="18" count="1">
            <x v="27"/>
          </reference>
        </references>
      </pivotArea>
    </format>
    <format dxfId="10446">
      <pivotArea dataOnly="0" labelOnly="1" outline="0" fieldPosition="0">
        <references count="1">
          <reference field="18" count="1" defaultSubtotal="1">
            <x v="27"/>
          </reference>
        </references>
      </pivotArea>
    </format>
    <format dxfId="10445">
      <pivotArea dataOnly="0" labelOnly="1" grandRow="1" outline="0" fieldPosition="0"/>
    </format>
    <format dxfId="10444">
      <pivotArea field="3" type="button" dataOnly="0" labelOnly="1" outline="0" axis="axisPage" fieldPosition="0"/>
    </format>
    <format dxfId="10443">
      <pivotArea field="0" type="button" dataOnly="0" labelOnly="1" outline="0" axis="axisPage" fieldPosition="1"/>
    </format>
    <format dxfId="10442">
      <pivotArea type="origin" dataOnly="0" labelOnly="1" outline="0" fieldPosition="0"/>
    </format>
    <format dxfId="10441">
      <pivotArea field="18" type="button" dataOnly="0" labelOnly="1" outline="0" axis="axisRow" fieldPosition="0"/>
    </format>
    <format dxfId="10440">
      <pivotArea dataOnly="0" labelOnly="1" outline="0" fieldPosition="0">
        <references count="1">
          <reference field="18" count="1">
            <x v="23"/>
          </reference>
        </references>
      </pivotArea>
    </format>
    <format dxfId="10439">
      <pivotArea dataOnly="0" labelOnly="1" outline="0" fieldPosition="0">
        <references count="1">
          <reference field="18" count="1" defaultSubtotal="1">
            <x v="23"/>
          </reference>
        </references>
      </pivotArea>
    </format>
    <format dxfId="10438">
      <pivotArea dataOnly="0" labelOnly="1" outline="0" fieldPosition="0">
        <references count="1">
          <reference field="18" count="1">
            <x v="24"/>
          </reference>
        </references>
      </pivotArea>
    </format>
    <format dxfId="10437">
      <pivotArea dataOnly="0" labelOnly="1" outline="0" fieldPosition="0">
        <references count="1">
          <reference field="18" count="1" defaultSubtotal="1">
            <x v="24"/>
          </reference>
        </references>
      </pivotArea>
    </format>
    <format dxfId="10436">
      <pivotArea dataOnly="0" labelOnly="1" outline="0" fieldPosition="0">
        <references count="1">
          <reference field="18" count="1">
            <x v="26"/>
          </reference>
        </references>
      </pivotArea>
    </format>
    <format dxfId="10435">
      <pivotArea dataOnly="0" labelOnly="1" outline="0" fieldPosition="0">
        <references count="1">
          <reference field="18" count="1" defaultSubtotal="1">
            <x v="26"/>
          </reference>
        </references>
      </pivotArea>
    </format>
    <format dxfId="10434">
      <pivotArea dataOnly="0" labelOnly="1" outline="0" fieldPosition="0">
        <references count="1">
          <reference field="18" count="1">
            <x v="27"/>
          </reference>
        </references>
      </pivotArea>
    </format>
    <format dxfId="10433">
      <pivotArea dataOnly="0" labelOnly="1" outline="0" fieldPosition="0">
        <references count="1">
          <reference field="18" count="1" defaultSubtotal="1">
            <x v="27"/>
          </reference>
        </references>
      </pivotArea>
    </format>
    <format dxfId="10432">
      <pivotArea dataOnly="0" labelOnly="1" grandRow="1" outline="0" fieldPosition="0"/>
    </format>
    <format dxfId="10431">
      <pivotArea grandRow="1" outline="0" collapsedLevelsAreSubtotals="1" fieldPosition="0"/>
    </format>
    <format dxfId="10430">
      <pivotArea dataOnly="0" labelOnly="1" grandRow="1" outline="0" fieldPosition="0"/>
    </format>
    <format dxfId="10429">
      <pivotArea grandRow="1" outline="0" collapsedLevelsAreSubtotals="1" fieldPosition="0"/>
    </format>
    <format dxfId="10428">
      <pivotArea dataOnly="0" labelOnly="1" grandRow="1" outline="0" fieldPosition="0"/>
    </format>
    <format dxfId="10427">
      <pivotArea grandRow="1" outline="0" collapsedLevelsAreSubtotals="1" fieldPosition="0"/>
    </format>
    <format dxfId="10426">
      <pivotArea dataOnly="0" labelOnly="1" grandRow="1" outline="0" fieldPosition="0"/>
    </format>
    <format dxfId="10425">
      <pivotArea dataOnly="0" labelOnly="1" grandRow="1" outline="0" fieldPosition="0"/>
    </format>
    <format dxfId="10424">
      <pivotArea dataOnly="0" labelOnly="1" grandRow="1" outline="0" fieldPosition="0"/>
    </format>
    <format dxfId="10423">
      <pivotArea grandRow="1" outline="0" collapsedLevelsAreSubtotals="1" fieldPosition="0"/>
    </format>
    <format dxfId="10422">
      <pivotArea dataOnly="0" labelOnly="1" grandRow="1" outline="0" fieldPosition="0"/>
    </format>
    <format dxfId="10421">
      <pivotArea grandRow="1" outline="0" collapsedLevelsAreSubtotals="1" fieldPosition="0"/>
    </format>
    <format dxfId="10420">
      <pivotArea dataOnly="0" labelOnly="1" grandRow="1" outline="0" fieldPosition="0"/>
    </format>
    <format dxfId="10419">
      <pivotArea dataOnly="0" labelOnly="1" grandRow="1" outline="0" fieldPosition="0"/>
    </format>
    <format dxfId="10418">
      <pivotArea dataOnly="0" labelOnly="1" grandRow="1" outline="0" fieldPosition="0"/>
    </format>
    <format dxfId="10417">
      <pivotArea dataOnly="0" labelOnly="1" grandRow="1" outline="0" fieldPosition="0"/>
    </format>
    <format dxfId="10416">
      <pivotArea dataOnly="0" labelOnly="1" grandRow="1" outline="0" fieldPosition="0"/>
    </format>
    <format dxfId="10415">
      <pivotArea dataOnly="0" labelOnly="1" grandRow="1" outline="0" fieldPosition="0"/>
    </format>
    <format dxfId="10414">
      <pivotArea dataOnly="0" labelOnly="1" grandRow="1" outline="0" offset="A256" fieldPosition="0"/>
    </format>
    <format dxfId="10413">
      <pivotArea grandRow="1" outline="0" collapsedLevelsAreSubtotals="1" fieldPosition="0"/>
    </format>
    <format dxfId="10412">
      <pivotArea dataOnly="0" labelOnly="1" grandRow="1" outline="0" fieldPosition="0"/>
    </format>
    <format dxfId="10411">
      <pivotArea dataOnly="0" labelOnly="1" grandRow="1" outline="0" offset="A256" fieldPosition="0"/>
    </format>
    <format dxfId="10410">
      <pivotArea grandRow="1" outline="0" collapsedLevelsAreSubtotals="1" fieldPosition="0"/>
    </format>
    <format dxfId="10409">
      <pivotArea dataOnly="0" labelOnly="1" grandRow="1" outline="0" fieldPosition="0"/>
    </format>
    <format dxfId="10408">
      <pivotArea dataOnly="0" labelOnly="1" grandRow="1" outline="0" offset="A256" fieldPosition="0"/>
    </format>
    <format dxfId="10407">
      <pivotArea grandRow="1" outline="0" collapsedLevelsAreSubtotals="1" fieldPosition="0"/>
    </format>
    <format dxfId="10406">
      <pivotArea dataOnly="0" labelOnly="1" grandRow="1" outline="0" fieldPosition="0"/>
    </format>
    <format dxfId="10405">
      <pivotArea dataOnly="0" labelOnly="1" grandRow="1" outline="0" offset="A256" fieldPosition="0"/>
    </format>
    <format dxfId="10404">
      <pivotArea grandRow="1" outline="0" collapsedLevelsAreSubtotals="1" fieldPosition="0"/>
    </format>
    <format dxfId="10403">
      <pivotArea dataOnly="0" labelOnly="1" grandRow="1" outline="0" fieldPosition="0"/>
    </format>
    <format dxfId="10402">
      <pivotArea dataOnly="0" labelOnly="1" grandRow="1" outline="0" offset="A256" fieldPosition="0"/>
    </format>
    <format dxfId="10401">
      <pivotArea grandRow="1" outline="0" collapsedLevelsAreSubtotals="1" fieldPosition="0"/>
    </format>
    <format dxfId="10400">
      <pivotArea dataOnly="0" labelOnly="1" grandRow="1" outline="0" fieldPosition="0"/>
    </format>
    <format dxfId="10399">
      <pivotArea dataOnly="0" labelOnly="1" grandRow="1" outline="0" offset="A256" fieldPosition="0"/>
    </format>
    <format dxfId="10398">
      <pivotArea grandRow="1" outline="0" collapsedLevelsAreSubtotals="1" fieldPosition="0"/>
    </format>
    <format dxfId="10397">
      <pivotArea dataOnly="0" labelOnly="1" grandRow="1" outline="0" fieldPosition="0"/>
    </format>
    <format dxfId="10396">
      <pivotArea dataOnly="0" labelOnly="1" grandRow="1" outline="0" offset="A256" fieldPosition="0"/>
    </format>
    <format dxfId="10395">
      <pivotArea grandRow="1" outline="0" collapsedLevelsAreSubtotals="1" fieldPosition="0"/>
    </format>
    <format dxfId="10394">
      <pivotArea dataOnly="0" labelOnly="1" grandRow="1" outline="0" fieldPosition="0"/>
    </format>
    <format dxfId="10393">
      <pivotArea dataOnly="0" labelOnly="1" grandRow="1" outline="0" offset="A256" fieldPosition="0"/>
    </format>
    <format dxfId="10392">
      <pivotArea grandRow="1" outline="0" collapsedLevelsAreSubtotals="1" fieldPosition="0"/>
    </format>
    <format dxfId="10391">
      <pivotArea dataOnly="0" labelOnly="1" grandRow="1" outline="0" fieldPosition="0"/>
    </format>
    <format dxfId="10390">
      <pivotArea dataOnly="0" labelOnly="1" grandRow="1" outline="0" offset="A256" fieldPosition="0"/>
    </format>
    <format dxfId="10389">
      <pivotArea grandRow="1" outline="0" collapsedLevelsAreSubtotals="1" fieldPosition="0"/>
    </format>
    <format dxfId="10388">
      <pivotArea dataOnly="0" labelOnly="1" grandRow="1" outline="0" fieldPosition="0"/>
    </format>
    <format dxfId="10387">
      <pivotArea dataOnly="0" labelOnly="1" grandRow="1" outline="0" offset="A256" fieldPosition="0"/>
    </format>
    <format dxfId="10386">
      <pivotArea grandRow="1" outline="0" collapsedLevelsAreSubtotals="1" fieldPosition="0"/>
    </format>
    <format dxfId="10385">
      <pivotArea dataOnly="0" labelOnly="1" grandRow="1" outline="0" fieldPosition="0"/>
    </format>
    <format dxfId="10384">
      <pivotArea dataOnly="0" labelOnly="1" grandRow="1" outline="0" offset="A256" fieldPosition="0"/>
    </format>
    <format dxfId="10383">
      <pivotArea grandRow="1" outline="0" collapsedLevelsAreSubtotals="1" fieldPosition="0"/>
    </format>
    <format dxfId="10382">
      <pivotArea dataOnly="0" labelOnly="1" grandRow="1" outline="0" fieldPosition="0"/>
    </format>
    <format dxfId="10381">
      <pivotArea dataOnly="0" labelOnly="1" grandRow="1" outline="0" offset="A256" fieldPosition="0"/>
    </format>
    <format dxfId="10380">
      <pivotArea grandRow="1" outline="0" collapsedLevelsAreSubtotals="1" fieldPosition="0"/>
    </format>
    <format dxfId="10379">
      <pivotArea dataOnly="0" labelOnly="1" grandRow="1" outline="0" fieldPosition="0"/>
    </format>
    <format dxfId="10378">
      <pivotArea dataOnly="0" labelOnly="1" grandRow="1" outline="0" offset="A256" fieldPosition="0"/>
    </format>
    <format dxfId="10377">
      <pivotArea grandRow="1" outline="0" collapsedLevelsAreSubtotals="1" fieldPosition="0"/>
    </format>
    <format dxfId="10376">
      <pivotArea dataOnly="0" labelOnly="1" grandRow="1" outline="0" fieldPosition="0"/>
    </format>
    <format dxfId="10375">
      <pivotArea dataOnly="0" labelOnly="1" grandRow="1" outline="0" offset="A256" fieldPosition="0"/>
    </format>
    <format dxfId="10374">
      <pivotArea grandRow="1" outline="0" collapsedLevelsAreSubtotals="1" fieldPosition="0"/>
    </format>
    <format dxfId="10373">
      <pivotArea dataOnly="0" labelOnly="1" grandRow="1" outline="0" fieldPosition="0"/>
    </format>
    <format dxfId="10372">
      <pivotArea dataOnly="0" labelOnly="1" grandRow="1" outline="0" offset="A256" fieldPosition="0"/>
    </format>
    <format dxfId="10371">
      <pivotArea grandRow="1" outline="0" collapsedLevelsAreSubtotals="1" fieldPosition="0"/>
    </format>
    <format dxfId="10370">
      <pivotArea dataOnly="0" labelOnly="1" grandRow="1" outline="0" fieldPosition="0"/>
    </format>
    <format dxfId="10369">
      <pivotArea dataOnly="0" labelOnly="1" grandRow="1" outline="0" offset="A256" fieldPosition="0"/>
    </format>
    <format dxfId="10368">
      <pivotArea grandRow="1" outline="0" collapsedLevelsAreSubtotals="1" fieldPosition="0"/>
    </format>
    <format dxfId="10367">
      <pivotArea dataOnly="0" labelOnly="1" grandRow="1" outline="0" fieldPosition="0"/>
    </format>
    <format dxfId="10366">
      <pivotArea dataOnly="0" labelOnly="1" grandRow="1" outline="0" offset="A256" fieldPosition="0"/>
    </format>
    <format dxfId="10365">
      <pivotArea grandRow="1" outline="0" collapsedLevelsAreSubtotals="1" fieldPosition="0"/>
    </format>
    <format dxfId="10364">
      <pivotArea dataOnly="0" labelOnly="1" grandRow="1" outline="0" fieldPosition="0"/>
    </format>
    <format dxfId="10363">
      <pivotArea dataOnly="0" labelOnly="1" grandRow="1" outline="0" offset="A256" fieldPosition="0"/>
    </format>
    <format dxfId="10362">
      <pivotArea grandRow="1" outline="0" collapsedLevelsAreSubtotals="1" fieldPosition="0"/>
    </format>
    <format dxfId="10361">
      <pivotArea dataOnly="0" labelOnly="1" grandRow="1" outline="0" fieldPosition="0"/>
    </format>
    <format dxfId="10360">
      <pivotArea dataOnly="0" labelOnly="1" grandRow="1" outline="0" offset="A256" fieldPosition="0"/>
    </format>
    <format dxfId="10359">
      <pivotArea grandRow="1" outline="0" collapsedLevelsAreSubtotals="1" fieldPosition="0"/>
    </format>
    <format dxfId="10358">
      <pivotArea dataOnly="0" labelOnly="1" grandRow="1" outline="0" fieldPosition="0"/>
    </format>
    <format dxfId="10357">
      <pivotArea dataOnly="0" labelOnly="1" grandRow="1" outline="0" offset="A256" fieldPosition="0"/>
    </format>
    <format dxfId="10356">
      <pivotArea grandRow="1" outline="0" collapsedLevelsAreSubtotals="1" fieldPosition="0"/>
    </format>
    <format dxfId="10355">
      <pivotArea dataOnly="0" labelOnly="1" grandRow="1" outline="0" fieldPosition="0"/>
    </format>
    <format dxfId="10354">
      <pivotArea dataOnly="0" labelOnly="1" grandRow="1" outline="0" offset="A256" fieldPosition="0"/>
    </format>
    <format dxfId="10353">
      <pivotArea grandRow="1" outline="0" collapsedLevelsAreSubtotals="1" fieldPosition="0"/>
    </format>
    <format dxfId="10352">
      <pivotArea dataOnly="0" labelOnly="1" grandRow="1" outline="0" fieldPosition="0"/>
    </format>
    <format dxfId="10351">
      <pivotArea dataOnly="0" labelOnly="1" grandRow="1" outline="0" offset="A256" fieldPosition="0"/>
    </format>
    <format dxfId="10350">
      <pivotArea grandRow="1" outline="0" collapsedLevelsAreSubtotals="1" fieldPosition="0"/>
    </format>
    <format dxfId="10349">
      <pivotArea dataOnly="0" labelOnly="1" grandRow="1" outline="0" fieldPosition="0"/>
    </format>
    <format dxfId="10348">
      <pivotArea dataOnly="0" labelOnly="1" grandRow="1" outline="0" offset="A256" fieldPosition="0"/>
    </format>
    <format dxfId="10347">
      <pivotArea grandRow="1" outline="0" collapsedLevelsAreSubtotals="1" fieldPosition="0"/>
    </format>
    <format dxfId="10346">
      <pivotArea dataOnly="0" labelOnly="1" grandRow="1" outline="0" fieldPosition="0"/>
    </format>
    <format dxfId="10345">
      <pivotArea dataOnly="0" labelOnly="1" grandRow="1" outline="0" offset="A256" fieldPosition="0"/>
    </format>
    <format dxfId="10344">
      <pivotArea grandRow="1" outline="0" collapsedLevelsAreSubtotals="1" fieldPosition="0"/>
    </format>
    <format dxfId="10343">
      <pivotArea dataOnly="0" labelOnly="1" grandRow="1" outline="0" fieldPosition="0"/>
    </format>
    <format dxfId="10342">
      <pivotArea dataOnly="0" labelOnly="1" grandRow="1" outline="0" offset="A256" fieldPosition="0"/>
    </format>
    <format dxfId="10341">
      <pivotArea grandRow="1" outline="0" collapsedLevelsAreSubtotals="1" fieldPosition="0"/>
    </format>
    <format dxfId="10340">
      <pivotArea dataOnly="0" labelOnly="1" grandRow="1" outline="0" fieldPosition="0"/>
    </format>
    <format dxfId="10339">
      <pivotArea dataOnly="0" labelOnly="1" grandRow="1" outline="0" offset="A256" fieldPosition="0"/>
    </format>
    <format dxfId="10338">
      <pivotArea grandRow="1" outline="0" collapsedLevelsAreSubtotals="1" fieldPosition="0"/>
    </format>
    <format dxfId="10337">
      <pivotArea dataOnly="0" labelOnly="1" grandRow="1" outline="0" fieldPosition="0"/>
    </format>
    <format dxfId="10336">
      <pivotArea dataOnly="0" labelOnly="1" grandRow="1" outline="0" offset="A256" fieldPosition="0"/>
    </format>
    <format dxfId="10335">
      <pivotArea grandRow="1" outline="0" collapsedLevelsAreSubtotals="1" fieldPosition="0"/>
    </format>
    <format dxfId="10334">
      <pivotArea dataOnly="0" labelOnly="1" grandRow="1" outline="0" fieldPosition="0"/>
    </format>
    <format dxfId="10333">
      <pivotArea dataOnly="0" labelOnly="1" grandRow="1" outline="0" offset="A256" fieldPosition="0"/>
    </format>
    <format dxfId="10332">
      <pivotArea grandRow="1" outline="0" collapsedLevelsAreSubtotals="1" fieldPosition="0"/>
    </format>
    <format dxfId="10331">
      <pivotArea dataOnly="0" labelOnly="1" grandRow="1" outline="0" fieldPosition="0"/>
    </format>
    <format dxfId="10330">
      <pivotArea dataOnly="0" labelOnly="1" grandRow="1" outline="0" offset="A256" fieldPosition="0"/>
    </format>
    <format dxfId="10329">
      <pivotArea grandRow="1" outline="0" collapsedLevelsAreSubtotals="1" fieldPosition="0"/>
    </format>
    <format dxfId="10328">
      <pivotArea dataOnly="0" labelOnly="1" grandRow="1" outline="0" fieldPosition="0"/>
    </format>
    <format dxfId="10327">
      <pivotArea dataOnly="0" labelOnly="1" grandRow="1" outline="0" offset="A256" fieldPosition="0"/>
    </format>
    <format dxfId="10326">
      <pivotArea grandRow="1" outline="0" collapsedLevelsAreSubtotals="1" fieldPosition="0"/>
    </format>
    <format dxfId="10325">
      <pivotArea dataOnly="0" labelOnly="1" grandRow="1" outline="0" fieldPosition="0"/>
    </format>
    <format dxfId="10324">
      <pivotArea dataOnly="0" labelOnly="1" grandRow="1" outline="0" offset="A256" fieldPosition="0"/>
    </format>
    <format dxfId="10323">
      <pivotArea grandRow="1" outline="0" collapsedLevelsAreSubtotals="1" fieldPosition="0"/>
    </format>
    <format dxfId="10322">
      <pivotArea dataOnly="0" labelOnly="1" grandRow="1" outline="0" fieldPosition="0"/>
    </format>
    <format dxfId="10321">
      <pivotArea dataOnly="0" labelOnly="1" grandRow="1" outline="0" offset="A256" fieldPosition="0"/>
    </format>
    <format dxfId="10320">
      <pivotArea grandRow="1" outline="0" collapsedLevelsAreSubtotals="1" fieldPosition="0"/>
    </format>
    <format dxfId="10319">
      <pivotArea dataOnly="0" labelOnly="1" grandRow="1" outline="0" fieldPosition="0"/>
    </format>
    <format dxfId="10318">
      <pivotArea dataOnly="0" labelOnly="1" grandRow="1" outline="0" offset="A256" fieldPosition="0"/>
    </format>
    <format dxfId="10317">
      <pivotArea grandRow="1" outline="0" collapsedLevelsAreSubtotals="1" fieldPosition="0"/>
    </format>
    <format dxfId="10316">
      <pivotArea dataOnly="0" labelOnly="1" grandRow="1" outline="0" fieldPosition="0"/>
    </format>
    <format dxfId="10315">
      <pivotArea dataOnly="0" labelOnly="1" grandRow="1" outline="0" offset="A256" fieldPosition="0"/>
    </format>
    <format dxfId="10314">
      <pivotArea grandRow="1" outline="0" collapsedLevelsAreSubtotals="1" fieldPosition="0"/>
    </format>
    <format dxfId="10313">
      <pivotArea dataOnly="0" labelOnly="1" grandRow="1" outline="0" fieldPosition="0"/>
    </format>
    <format dxfId="10312">
      <pivotArea dataOnly="0" labelOnly="1" grandRow="1" outline="0" offset="A256" fieldPosition="0"/>
    </format>
    <format dxfId="10311">
      <pivotArea grandRow="1" outline="0" collapsedLevelsAreSubtotals="1" fieldPosition="0"/>
    </format>
    <format dxfId="10310">
      <pivotArea dataOnly="0" labelOnly="1" grandRow="1" outline="0" fieldPosition="0"/>
    </format>
    <format dxfId="10309">
      <pivotArea dataOnly="0" labelOnly="1" grandRow="1" outline="0" offset="A256" fieldPosition="0"/>
    </format>
    <format dxfId="10308">
      <pivotArea grandRow="1" outline="0" collapsedLevelsAreSubtotals="1" fieldPosition="0"/>
    </format>
    <format dxfId="10307">
      <pivotArea dataOnly="0" labelOnly="1" grandRow="1" outline="0" fieldPosition="0"/>
    </format>
    <format dxfId="10306">
      <pivotArea dataOnly="0" labelOnly="1" grandRow="1" outline="0" offset="A256" fieldPosition="0"/>
    </format>
    <format dxfId="10305">
      <pivotArea grandRow="1" outline="0" collapsedLevelsAreSubtotals="1" fieldPosition="0"/>
    </format>
    <format dxfId="10304">
      <pivotArea dataOnly="0" labelOnly="1" grandRow="1" outline="0" fieldPosition="0"/>
    </format>
    <format dxfId="10303">
      <pivotArea dataOnly="0" labelOnly="1" grandRow="1" outline="0" offset="A256" fieldPosition="0"/>
    </format>
    <format dxfId="10302">
      <pivotArea grandRow="1" outline="0" collapsedLevelsAreSubtotals="1" fieldPosition="0"/>
    </format>
    <format dxfId="10301">
      <pivotArea dataOnly="0" labelOnly="1" grandRow="1" outline="0" fieldPosition="0"/>
    </format>
    <format dxfId="10300">
      <pivotArea dataOnly="0" labelOnly="1" grandRow="1" outline="0" offset="A256" fieldPosition="0"/>
    </format>
    <format dxfId="10299">
      <pivotArea grandRow="1" outline="0" collapsedLevelsAreSubtotals="1" fieldPosition="0"/>
    </format>
    <format dxfId="10298">
      <pivotArea dataOnly="0" labelOnly="1" grandRow="1" outline="0" fieldPosition="0"/>
    </format>
    <format dxfId="10297">
      <pivotArea dataOnly="0" labelOnly="1" grandRow="1" outline="0" offset="A256" fieldPosition="0"/>
    </format>
    <format dxfId="10296">
      <pivotArea grandRow="1" outline="0" collapsedLevelsAreSubtotals="1" fieldPosition="0"/>
    </format>
    <format dxfId="10295">
      <pivotArea dataOnly="0" labelOnly="1" grandRow="1" outline="0" fieldPosition="0"/>
    </format>
    <format dxfId="10294">
      <pivotArea dataOnly="0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PivotTable1" cacheId="22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50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74">
        <item x="0"/>
        <item x="1"/>
        <item x="2"/>
        <item x="90"/>
        <item x="91"/>
        <item x="3"/>
        <item x="92"/>
        <item x="93"/>
        <item x="4"/>
        <item x="5"/>
        <item x="6"/>
        <item x="94"/>
        <item x="7"/>
        <item x="8"/>
        <item x="95"/>
        <item x="96"/>
        <item x="9"/>
        <item x="10"/>
        <item x="97"/>
        <item x="11"/>
        <item x="12"/>
        <item x="13"/>
        <item x="14"/>
        <item x="15"/>
        <item x="16"/>
        <item x="17"/>
        <item x="98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100"/>
        <item x="36"/>
        <item x="37"/>
        <item x="38"/>
        <item x="39"/>
        <item x="40"/>
        <item x="101"/>
        <item x="102"/>
        <item x="103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04"/>
        <item x="53"/>
        <item x="54"/>
        <item x="55"/>
        <item x="56"/>
        <item x="57"/>
        <item x="58"/>
        <item x="59"/>
        <item x="60"/>
        <item x="61"/>
        <item x="62"/>
        <item x="105"/>
        <item x="106"/>
        <item x="63"/>
        <item x="64"/>
        <item x="65"/>
        <item x="66"/>
        <item x="67"/>
        <item x="68"/>
        <item x="69"/>
        <item x="70"/>
        <item x="107"/>
        <item x="71"/>
        <item x="72"/>
        <item x="73"/>
        <item x="74"/>
        <item x="108"/>
        <item x="75"/>
        <item x="76"/>
        <item x="77"/>
        <item x="78"/>
        <item x="79"/>
        <item x="109"/>
        <item x="80"/>
        <item x="81"/>
        <item x="82"/>
        <item x="83"/>
        <item x="84"/>
        <item x="85"/>
        <item x="86"/>
        <item x="87"/>
        <item x="88"/>
        <item x="89"/>
        <item x="110"/>
        <item x="118"/>
        <item x="119"/>
        <item x="120"/>
        <item x="111"/>
        <item x="112"/>
        <item x="113"/>
        <item x="114"/>
        <item x="115"/>
        <item x="121"/>
        <item x="116"/>
        <item x="117"/>
        <item x="122"/>
        <item x="123"/>
        <item x="124"/>
        <item x="126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9"/>
        <item x="142"/>
        <item x="150"/>
        <item x="143"/>
        <item x="151"/>
        <item x="144"/>
        <item x="145"/>
        <item x="146"/>
        <item x="147"/>
        <item x="148"/>
        <item x="155"/>
        <item x="152"/>
        <item x="153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88"/>
        <item x="173"/>
        <item x="174"/>
        <item x="175"/>
        <item x="176"/>
        <item x="177"/>
        <item x="178"/>
        <item x="189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6"/>
        <item x="247"/>
        <item x="241"/>
        <item x="242"/>
        <item x="243"/>
        <item x="244"/>
        <item x="245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</items>
    </pivotField>
    <pivotField axis="axisPage" compact="0" outline="0" multipleItemSelectionAllowed="1" showAll="0">
      <items count="59">
        <item h="1" x="0"/>
        <item h="1" x="2"/>
        <item h="1" x="6"/>
        <item h="1" x="7"/>
        <item h="1" x="9"/>
        <item h="1" x="10"/>
        <item h="1" x="12"/>
        <item h="1" x="13"/>
        <item h="1" x="22"/>
        <item h="1" x="23"/>
        <item h="1" x="32"/>
        <item h="1" x="33"/>
        <item h="1" x="35"/>
        <item h="1" x="38"/>
        <item h="1" x="44"/>
        <item x="45"/>
        <item x="49"/>
        <item x="52"/>
        <item x="53"/>
        <item x="55"/>
        <item h="1" x="57"/>
        <item h="1" x="5"/>
        <item h="1" x="14"/>
        <item h="1" x="24"/>
        <item h="1" x="25"/>
        <item h="1" x="26"/>
        <item x="56"/>
        <item h="1" x="1"/>
        <item h="1" x="16"/>
        <item h="1" x="27"/>
        <item h="1" x="28"/>
        <item h="1" x="29"/>
        <item h="1" x="30"/>
        <item h="1" x="31"/>
        <item h="1" x="39"/>
        <item h="1" x="40"/>
        <item h="1" x="41"/>
        <item h="1" x="43"/>
        <item x="50"/>
        <item h="1" x="36"/>
        <item h="1" x="18"/>
        <item h="1" x="3"/>
        <item h="1" x="4"/>
        <item x="48"/>
        <item h="1" x="8"/>
        <item h="1" x="15"/>
        <item h="1" x="17"/>
        <item h="1" x="34"/>
        <item x="54"/>
        <item h="1" x="37"/>
        <item x="46"/>
        <item x="47"/>
        <item x="51"/>
        <item h="1" x="11"/>
        <item h="1" x="19"/>
        <item h="1" x="20"/>
        <item h="1" x="21"/>
        <item h="1" x="4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74">
        <item x="273"/>
        <item x="0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9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40"/>
        <item x="42"/>
        <item x="43"/>
        <item x="49"/>
        <item x="53"/>
        <item x="54"/>
        <item x="55"/>
        <item x="56"/>
        <item x="64"/>
        <item x="71"/>
        <item x="72"/>
        <item x="73"/>
        <item x="74"/>
        <item x="75"/>
        <item x="76"/>
        <item x="79"/>
        <item x="80"/>
        <item x="81"/>
        <item x="82"/>
        <item x="83"/>
        <item x="84"/>
        <item x="85"/>
        <item x="86"/>
        <item x="87"/>
        <item x="88"/>
        <item x="89"/>
        <item x="1"/>
        <item x="2"/>
        <item x="90"/>
        <item x="91"/>
        <item x="92"/>
        <item x="93"/>
        <item x="94"/>
        <item x="95"/>
        <item x="105"/>
        <item x="106"/>
        <item x="63"/>
        <item x="107"/>
        <item x="111"/>
        <item x="112"/>
        <item x="114"/>
        <item x="115"/>
        <item x="116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50"/>
        <item x="143"/>
        <item x="144"/>
        <item x="145"/>
        <item x="149"/>
        <item x="151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70"/>
        <item x="188"/>
        <item x="173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90"/>
        <item x="191"/>
        <item x="192"/>
        <item x="193"/>
        <item x="194"/>
        <item x="195"/>
        <item x="196"/>
        <item x="204"/>
        <item x="205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264"/>
        <item x="265"/>
        <item x="267"/>
        <item x="269"/>
        <item x="271"/>
        <item x="272"/>
        <item x="270"/>
        <item x="171"/>
        <item x="109"/>
        <item x="98"/>
        <item x="77"/>
        <item x="146"/>
        <item x="147"/>
        <item x="148"/>
        <item x="197"/>
        <item x="198"/>
        <item x="199"/>
        <item x="200"/>
        <item x="206"/>
        <item x="207"/>
        <item x="208"/>
        <item x="209"/>
        <item x="210"/>
        <item x="211"/>
        <item x="212"/>
        <item x="213"/>
        <item x="117"/>
        <item x="110"/>
        <item x="120"/>
        <item x="121"/>
        <item x="124"/>
        <item x="227"/>
        <item x="228"/>
        <item x="229"/>
        <item x="230"/>
        <item x="231"/>
        <item x="232"/>
        <item x="233"/>
        <item x="248"/>
        <item x="249"/>
        <item x="266"/>
        <item x="118"/>
        <item x="97"/>
        <item x="172"/>
        <item x="35"/>
        <item x="36"/>
        <item x="37"/>
        <item x="38"/>
        <item x="41"/>
        <item x="44"/>
        <item x="45"/>
        <item x="46"/>
        <item x="47"/>
        <item x="48"/>
        <item x="50"/>
        <item x="51"/>
        <item x="52"/>
        <item x="57"/>
        <item x="58"/>
        <item x="59"/>
        <item x="60"/>
        <item x="61"/>
        <item x="62"/>
        <item x="65"/>
        <item x="66"/>
        <item x="67"/>
        <item x="69"/>
        <item x="78"/>
        <item x="39"/>
        <item x="101"/>
        <item x="103"/>
        <item x="108"/>
        <item x="113"/>
        <item x="122"/>
        <item x="140"/>
        <item x="152"/>
        <item x="153"/>
        <item x="154"/>
        <item x="155"/>
        <item x="201"/>
        <item x="202"/>
        <item x="203"/>
        <item x="238"/>
        <item x="246"/>
        <item x="247"/>
        <item x="257"/>
        <item x="166"/>
        <item x="169"/>
        <item x="174"/>
        <item x="96"/>
        <item x="119"/>
        <item x="70"/>
        <item x="68"/>
        <item x="104"/>
        <item x="100"/>
        <item x="102"/>
        <item x="189"/>
        <item x="268"/>
      </items>
    </pivotField>
    <pivotField axis="axisRow" compact="0" outline="0" showAll="0" sortType="ascending">
      <items count="90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4"/>
        <item x="75"/>
        <item x="73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t="default"/>
      </items>
    </pivotField>
  </pivotFields>
  <rowFields count="3">
    <field x="18"/>
    <field x="2"/>
    <field x="17"/>
  </rowFields>
  <rowItems count="40">
    <i>
      <x v="75"/>
      <x v="243"/>
      <x v="158"/>
    </i>
    <i r="1">
      <x v="244"/>
      <x v="159"/>
    </i>
    <i r="1">
      <x v="245"/>
      <x v="160"/>
    </i>
    <i r="1">
      <x v="246"/>
      <x v="161"/>
    </i>
    <i r="1">
      <x v="247"/>
      <x v="162"/>
    </i>
    <i t="default">
      <x v="75"/>
    </i>
    <i>
      <x v="76"/>
      <x v="248"/>
      <x v="214"/>
    </i>
    <i t="default">
      <x v="76"/>
    </i>
    <i>
      <x v="78"/>
      <x v="250"/>
      <x v="163"/>
    </i>
    <i t="default">
      <x v="78"/>
    </i>
    <i>
      <x v="79"/>
      <x v="251"/>
      <x v="164"/>
    </i>
    <i r="1">
      <x v="252"/>
      <x v="165"/>
    </i>
    <i r="1">
      <x v="253"/>
      <x v="166"/>
    </i>
    <i r="1">
      <x v="254"/>
      <x v="167"/>
    </i>
    <i r="1">
      <x v="255"/>
      <x v="168"/>
    </i>
    <i r="1">
      <x v="256"/>
      <x v="169"/>
    </i>
    <i r="1">
      <x v="257"/>
      <x v="261"/>
    </i>
    <i r="1">
      <x v="258"/>
      <x v="170"/>
    </i>
    <i r="1">
      <x v="259"/>
      <x v="171"/>
    </i>
    <i r="1">
      <x v="260"/>
      <x v="172"/>
    </i>
    <i r="1">
      <x v="261"/>
      <x v="173"/>
    </i>
    <i r="1">
      <x v="262"/>
      <x v="174"/>
    </i>
    <i r="1">
      <x v="263"/>
      <x v="175"/>
    </i>
    <i r="1">
      <x v="264"/>
      <x v="176"/>
    </i>
    <i t="default">
      <x v="79"/>
    </i>
    <i>
      <x v="80"/>
      <x v="265"/>
      <x v="177"/>
    </i>
    <i t="default">
      <x v="80"/>
    </i>
    <i>
      <x v="81"/>
      <x v="266"/>
      <x v="216"/>
    </i>
    <i t="default">
      <x v="81"/>
    </i>
    <i>
      <x v="82"/>
      <x v="267"/>
      <x v="178"/>
    </i>
    <i t="default">
      <x v="82"/>
    </i>
    <i>
      <x v="84"/>
      <x v="269"/>
      <x v="179"/>
    </i>
    <i t="default">
      <x v="84"/>
    </i>
    <i>
      <x v="85"/>
      <x v="270"/>
      <x v="182"/>
    </i>
    <i t="default">
      <x v="85"/>
    </i>
    <i>
      <x v="86"/>
      <x v="271"/>
      <x v="180"/>
    </i>
    <i t="default">
      <x v="86"/>
    </i>
    <i>
      <x v="87"/>
      <x v="272"/>
      <x v="181"/>
    </i>
    <i t="default">
      <x v="87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25">
    <format dxfId="10286">
      <pivotArea field="2" type="button" dataOnly="0" labelOnly="1" outline="0" axis="axisRow" fieldPosition="1"/>
    </format>
    <format dxfId="10285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0284">
      <pivotArea field="2" type="button" dataOnly="0" labelOnly="1" outline="0" axis="axisRow" fieldPosition="1"/>
    </format>
    <format dxfId="10283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028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0281">
      <pivotArea type="topRight" dataOnly="0" labelOnly="1" outline="0" fieldPosition="0"/>
    </format>
    <format dxfId="1028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279">
      <pivotArea dataOnly="0" labelOnly="1" fieldPosition="0">
        <references count="1">
          <reference field="2" count="2">
            <x v="98"/>
            <x v="100"/>
          </reference>
        </references>
      </pivotArea>
    </format>
    <format dxfId="10278">
      <pivotArea dataOnly="0" labelOnly="1" fieldPosition="0">
        <references count="1">
          <reference field="2" count="1">
            <x v="100"/>
          </reference>
        </references>
      </pivotArea>
    </format>
    <format dxfId="10277">
      <pivotArea dataOnly="0" labelOnly="1" fieldPosition="0">
        <references count="1">
          <reference field="2" count="2">
            <x v="38"/>
            <x v="39"/>
          </reference>
        </references>
      </pivotArea>
    </format>
    <format dxfId="10276">
      <pivotArea dataOnly="0" labelOnly="1" fieldPosition="0">
        <references count="1">
          <reference field="2" count="1">
            <x v="39"/>
          </reference>
        </references>
      </pivotArea>
    </format>
    <format dxfId="10275">
      <pivotArea dataOnly="0" labelOnly="1" fieldPosition="0">
        <references count="1">
          <reference field="2" count="1">
            <x v="39"/>
          </reference>
        </references>
      </pivotArea>
    </format>
    <format dxfId="10274">
      <pivotArea dataOnly="0" labelOnly="1" fieldPosition="0">
        <references count="1">
          <reference field="2" count="1">
            <x v="38"/>
          </reference>
        </references>
      </pivotArea>
    </format>
    <format dxfId="10273">
      <pivotArea dataOnly="0" labelOnly="1" fieldPosition="0">
        <references count="1">
          <reference field="2" count="1">
            <x v="38"/>
          </reference>
        </references>
      </pivotArea>
    </format>
    <format dxfId="10272">
      <pivotArea grandRow="1" outline="0" collapsedLevelsAreSubtotals="1" fieldPosition="0"/>
    </format>
    <format dxfId="10271">
      <pivotArea outline="0" collapsedLevelsAreSubtotals="1" fieldPosition="0"/>
    </format>
    <format dxfId="10270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6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43"/>
            <x v="44"/>
            <x v="51"/>
            <x v="56"/>
            <x v="57"/>
            <x v="71"/>
            <x v="78"/>
            <x v="79"/>
            <x v="80"/>
            <x v="81"/>
            <x v="88"/>
            <x v="92"/>
            <x v="94"/>
            <x v="95"/>
            <x v="98"/>
            <x v="100"/>
            <x v="102"/>
          </reference>
        </references>
      </pivotArea>
    </format>
    <format dxfId="10269">
      <pivotArea dataOnly="0" labelOnly="1" fieldPosition="0">
        <references count="1">
          <reference field="2" count="4">
            <x v="103"/>
            <x v="104"/>
            <x v="105"/>
            <x v="107"/>
          </reference>
        </references>
      </pivotArea>
    </format>
    <format dxfId="10268">
      <pivotArea dataOnly="0" labelOnly="1" grandRow="1" outline="0" fieldPosition="0"/>
    </format>
    <format dxfId="10267">
      <pivotArea grandRow="1" outline="0" collapsedLevelsAreSubtotals="1" fieldPosition="0"/>
    </format>
    <format dxfId="10266">
      <pivotArea dataOnly="0" labelOnly="1" grandRow="1" outline="0" fieldPosition="0"/>
    </format>
    <format dxfId="10265">
      <pivotArea dataOnly="0" outline="0" fieldPosition="0">
        <references count="1">
          <reference field="18" count="0" defaultSubtotal="1"/>
        </references>
      </pivotArea>
    </format>
    <format dxfId="10264">
      <pivotArea dataOnly="0" outline="0" fieldPosition="0">
        <references count="1">
          <reference field="18" count="0" defaultSubtotal="1"/>
        </references>
      </pivotArea>
    </format>
    <format dxfId="10263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0262">
      <pivotArea dataOnly="0" outline="0" fieldPosition="0">
        <references count="1">
          <reference field="18" count="0" defaultSubtotal="1"/>
        </references>
      </pivotArea>
    </format>
    <format dxfId="10261">
      <pivotArea dataOnly="0" labelOnly="1" outline="0" fieldPosition="0">
        <references count="1">
          <reference field="18" count="0"/>
        </references>
      </pivotArea>
    </format>
    <format dxfId="10260">
      <pivotArea field="3" type="button" dataOnly="0" labelOnly="1" outline="0" axis="axisPage" fieldPosition="0"/>
    </format>
    <format dxfId="10259">
      <pivotArea field="0" type="button" dataOnly="0" labelOnly="1" outline="0" axis="axisPage" fieldPosition="1"/>
    </format>
    <format dxfId="10258">
      <pivotArea type="origin" dataOnly="0" labelOnly="1" outline="0" fieldPosition="0"/>
    </format>
    <format dxfId="10257">
      <pivotArea field="18" type="button" dataOnly="0" labelOnly="1" outline="0" axis="axisRow" fieldPosition="0"/>
    </format>
    <format dxfId="10256">
      <pivotArea dataOnly="0" labelOnly="1" outline="0" fieldPosition="0">
        <references count="1">
          <reference field="18" count="1">
            <x v="0"/>
          </reference>
        </references>
      </pivotArea>
    </format>
    <format dxfId="10255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0254">
      <pivotArea dataOnly="0" labelOnly="1" outline="0" fieldPosition="0">
        <references count="1">
          <reference field="18" count="1">
            <x v="2"/>
          </reference>
        </references>
      </pivotArea>
    </format>
    <format dxfId="10253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0252">
      <pivotArea dataOnly="0" labelOnly="1" outline="0" fieldPosition="0">
        <references count="1">
          <reference field="18" count="1">
            <x v="3"/>
          </reference>
        </references>
      </pivotArea>
    </format>
    <format dxfId="10251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0250">
      <pivotArea dataOnly="0" labelOnly="1" outline="0" fieldPosition="0">
        <references count="1">
          <reference field="18" count="1">
            <x v="4"/>
          </reference>
        </references>
      </pivotArea>
    </format>
    <format dxfId="10249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0248">
      <pivotArea dataOnly="0" labelOnly="1" outline="0" fieldPosition="0">
        <references count="1">
          <reference field="18" count="1">
            <x v="5"/>
          </reference>
        </references>
      </pivotArea>
    </format>
    <format dxfId="10247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0246">
      <pivotArea dataOnly="0" labelOnly="1" outline="0" fieldPosition="0">
        <references count="1">
          <reference field="18" count="1">
            <x v="6"/>
          </reference>
        </references>
      </pivotArea>
    </format>
    <format dxfId="10245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0244">
      <pivotArea dataOnly="0" labelOnly="1" outline="0" fieldPosition="0">
        <references count="1">
          <reference field="18" count="1">
            <x v="7"/>
          </reference>
        </references>
      </pivotArea>
    </format>
    <format dxfId="10243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0242">
      <pivotArea dataOnly="0" labelOnly="1" outline="0" fieldPosition="0">
        <references count="1">
          <reference field="18" count="1">
            <x v="8"/>
          </reference>
        </references>
      </pivotArea>
    </format>
    <format dxfId="10241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0240">
      <pivotArea dataOnly="0" labelOnly="1" outline="0" fieldPosition="0">
        <references count="1">
          <reference field="18" count="1">
            <x v="9"/>
          </reference>
        </references>
      </pivotArea>
    </format>
    <format dxfId="10239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0238">
      <pivotArea dataOnly="0" labelOnly="1" outline="0" fieldPosition="0">
        <references count="1">
          <reference field="18" count="1">
            <x v="10"/>
          </reference>
        </references>
      </pivotArea>
    </format>
    <format dxfId="10237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0236">
      <pivotArea dataOnly="0" labelOnly="1" outline="0" fieldPosition="0">
        <references count="1">
          <reference field="18" count="1">
            <x v="11"/>
          </reference>
        </references>
      </pivotArea>
    </format>
    <format dxfId="10235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0234">
      <pivotArea dataOnly="0" labelOnly="1" outline="0" fieldPosition="0">
        <references count="1">
          <reference field="18" count="1">
            <x v="12"/>
          </reference>
        </references>
      </pivotArea>
    </format>
    <format dxfId="10233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0232">
      <pivotArea dataOnly="0" labelOnly="1" outline="0" fieldPosition="0">
        <references count="1">
          <reference field="18" count="1">
            <x v="13"/>
          </reference>
        </references>
      </pivotArea>
    </format>
    <format dxfId="10231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0230">
      <pivotArea dataOnly="0" labelOnly="1" outline="0" fieldPosition="0">
        <references count="1">
          <reference field="18" count="1">
            <x v="14"/>
          </reference>
        </references>
      </pivotArea>
    </format>
    <format dxfId="10229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0228">
      <pivotArea dataOnly="0" labelOnly="1" outline="0" fieldPosition="0">
        <references count="1">
          <reference field="18" count="1">
            <x v="15"/>
          </reference>
        </references>
      </pivotArea>
    </format>
    <format dxfId="10227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0226">
      <pivotArea dataOnly="0" labelOnly="1" outline="0" fieldPosition="0">
        <references count="1">
          <reference field="18" count="1">
            <x v="16"/>
          </reference>
        </references>
      </pivotArea>
    </format>
    <format dxfId="10225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0224">
      <pivotArea field="3" type="button" dataOnly="0" labelOnly="1" outline="0" axis="axisPage" fieldPosition="0"/>
    </format>
    <format dxfId="10223">
      <pivotArea field="0" type="button" dataOnly="0" labelOnly="1" outline="0" axis="axisPage" fieldPosition="1"/>
    </format>
    <format dxfId="10222">
      <pivotArea type="origin" dataOnly="0" labelOnly="1" outline="0" fieldPosition="0"/>
    </format>
    <format dxfId="10221">
      <pivotArea field="18" type="button" dataOnly="0" labelOnly="1" outline="0" axis="axisRow" fieldPosition="0"/>
    </format>
    <format dxfId="10220">
      <pivotArea dataOnly="0" labelOnly="1" outline="0" fieldPosition="0">
        <references count="1">
          <reference field="18" count="1">
            <x v="0"/>
          </reference>
        </references>
      </pivotArea>
    </format>
    <format dxfId="10219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0218">
      <pivotArea dataOnly="0" labelOnly="1" outline="0" fieldPosition="0">
        <references count="1">
          <reference field="18" count="1">
            <x v="2"/>
          </reference>
        </references>
      </pivotArea>
    </format>
    <format dxfId="10217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0216">
      <pivotArea dataOnly="0" labelOnly="1" outline="0" fieldPosition="0">
        <references count="1">
          <reference field="18" count="1">
            <x v="3"/>
          </reference>
        </references>
      </pivotArea>
    </format>
    <format dxfId="10215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0214">
      <pivotArea dataOnly="0" labelOnly="1" outline="0" fieldPosition="0">
        <references count="1">
          <reference field="18" count="1">
            <x v="4"/>
          </reference>
        </references>
      </pivotArea>
    </format>
    <format dxfId="10213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0212">
      <pivotArea dataOnly="0" labelOnly="1" outline="0" fieldPosition="0">
        <references count="1">
          <reference field="18" count="1">
            <x v="5"/>
          </reference>
        </references>
      </pivotArea>
    </format>
    <format dxfId="10211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0210">
      <pivotArea dataOnly="0" labelOnly="1" outline="0" fieldPosition="0">
        <references count="1">
          <reference field="18" count="1">
            <x v="6"/>
          </reference>
        </references>
      </pivotArea>
    </format>
    <format dxfId="10209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0208">
      <pivotArea dataOnly="0" labelOnly="1" outline="0" fieldPosition="0">
        <references count="1">
          <reference field="18" count="1">
            <x v="7"/>
          </reference>
        </references>
      </pivotArea>
    </format>
    <format dxfId="10207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0206">
      <pivotArea dataOnly="0" labelOnly="1" outline="0" fieldPosition="0">
        <references count="1">
          <reference field="18" count="1">
            <x v="8"/>
          </reference>
        </references>
      </pivotArea>
    </format>
    <format dxfId="10205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0204">
      <pivotArea dataOnly="0" labelOnly="1" outline="0" fieldPosition="0">
        <references count="1">
          <reference field="18" count="1">
            <x v="9"/>
          </reference>
        </references>
      </pivotArea>
    </format>
    <format dxfId="10203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0202">
      <pivotArea dataOnly="0" labelOnly="1" outline="0" fieldPosition="0">
        <references count="1">
          <reference field="18" count="1">
            <x v="10"/>
          </reference>
        </references>
      </pivotArea>
    </format>
    <format dxfId="10201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0200">
      <pivotArea dataOnly="0" labelOnly="1" outline="0" fieldPosition="0">
        <references count="1">
          <reference field="18" count="1">
            <x v="11"/>
          </reference>
        </references>
      </pivotArea>
    </format>
    <format dxfId="10199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0198">
      <pivotArea dataOnly="0" labelOnly="1" outline="0" fieldPosition="0">
        <references count="1">
          <reference field="18" count="1">
            <x v="12"/>
          </reference>
        </references>
      </pivotArea>
    </format>
    <format dxfId="10197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0196">
      <pivotArea dataOnly="0" labelOnly="1" outline="0" fieldPosition="0">
        <references count="1">
          <reference field="18" count="1">
            <x v="13"/>
          </reference>
        </references>
      </pivotArea>
    </format>
    <format dxfId="10195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0194">
      <pivotArea dataOnly="0" labelOnly="1" outline="0" fieldPosition="0">
        <references count="1">
          <reference field="18" count="1">
            <x v="14"/>
          </reference>
        </references>
      </pivotArea>
    </format>
    <format dxfId="10193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0192">
      <pivotArea dataOnly="0" labelOnly="1" outline="0" fieldPosition="0">
        <references count="1">
          <reference field="18" count="1">
            <x v="15"/>
          </reference>
        </references>
      </pivotArea>
    </format>
    <format dxfId="10191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0190">
      <pivotArea dataOnly="0" labelOnly="1" outline="0" fieldPosition="0">
        <references count="1">
          <reference field="18" count="1">
            <x v="16"/>
          </reference>
        </references>
      </pivotArea>
    </format>
    <format dxfId="10189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0188">
      <pivotArea dataOnly="0" labelOnly="1" grandRow="1" outline="0" fieldPosition="0"/>
    </format>
    <format dxfId="10187">
      <pivotArea outline="0" collapsedLevelsAreSubtotals="1" fieldPosition="0"/>
    </format>
    <format dxfId="10186">
      <pivotArea dataOnly="0" labelOnly="1" outline="0" fieldPosition="0">
        <references count="1">
          <reference field="3" count="0"/>
        </references>
      </pivotArea>
    </format>
    <format dxfId="10185">
      <pivotArea dataOnly="0" labelOnly="1" outline="0" fieldPosition="0">
        <references count="1">
          <reference field="0" count="0"/>
        </references>
      </pivotArea>
    </format>
    <format dxfId="10184">
      <pivotArea field="2" type="button" dataOnly="0" labelOnly="1" outline="0" axis="axisRow" fieldPosition="1"/>
    </format>
    <format dxfId="10183">
      <pivotArea field="17" type="button" dataOnly="0" labelOnly="1" outline="0" axis="axisRow" fieldPosition="2"/>
    </format>
    <format dxfId="10182">
      <pivotArea field="-2" type="button" dataOnly="0" labelOnly="1" outline="0" axis="axisCol" fieldPosition="0"/>
    </format>
    <format dxfId="10181">
      <pivotArea type="topRight" dataOnly="0" labelOnly="1" outline="0" fieldPosition="0"/>
    </format>
    <format dxfId="10180">
      <pivotArea field="3" type="button" dataOnly="0" labelOnly="1" outline="0" axis="axisPage" fieldPosition="0"/>
    </format>
    <format dxfId="10179">
      <pivotArea field="0" type="button" dataOnly="0" labelOnly="1" outline="0" axis="axisPage" fieldPosition="1"/>
    </format>
    <format dxfId="10178">
      <pivotArea type="origin" dataOnly="0" labelOnly="1" outline="0" fieldPosition="0"/>
    </format>
    <format dxfId="10177">
      <pivotArea field="18" type="button" dataOnly="0" labelOnly="1" outline="0" axis="axisRow" fieldPosition="0"/>
    </format>
    <format dxfId="10176">
      <pivotArea dataOnly="0" labelOnly="1" outline="0" fieldPosition="0">
        <references count="1">
          <reference field="18" count="1">
            <x v="0"/>
          </reference>
        </references>
      </pivotArea>
    </format>
    <format dxfId="10175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0174">
      <pivotArea dataOnly="0" labelOnly="1" outline="0" fieldPosition="0">
        <references count="1">
          <reference field="18" count="1">
            <x v="2"/>
          </reference>
        </references>
      </pivotArea>
    </format>
    <format dxfId="10173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0172">
      <pivotArea dataOnly="0" labelOnly="1" outline="0" fieldPosition="0">
        <references count="1">
          <reference field="18" count="1">
            <x v="3"/>
          </reference>
        </references>
      </pivotArea>
    </format>
    <format dxfId="10171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0170">
      <pivotArea dataOnly="0" labelOnly="1" outline="0" fieldPosition="0">
        <references count="1">
          <reference field="18" count="1">
            <x v="4"/>
          </reference>
        </references>
      </pivotArea>
    </format>
    <format dxfId="10169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0168">
      <pivotArea dataOnly="0" labelOnly="1" outline="0" fieldPosition="0">
        <references count="1">
          <reference field="18" count="1">
            <x v="5"/>
          </reference>
        </references>
      </pivotArea>
    </format>
    <format dxfId="10167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0166">
      <pivotArea dataOnly="0" labelOnly="1" outline="0" fieldPosition="0">
        <references count="1">
          <reference field="18" count="1">
            <x v="6"/>
          </reference>
        </references>
      </pivotArea>
    </format>
    <format dxfId="10165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0164">
      <pivotArea dataOnly="0" labelOnly="1" outline="0" fieldPosition="0">
        <references count="1">
          <reference field="18" count="1">
            <x v="7"/>
          </reference>
        </references>
      </pivotArea>
    </format>
    <format dxfId="10163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0162">
      <pivotArea dataOnly="0" labelOnly="1" outline="0" fieldPosition="0">
        <references count="1">
          <reference field="18" count="1">
            <x v="8"/>
          </reference>
        </references>
      </pivotArea>
    </format>
    <format dxfId="10161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0160">
      <pivotArea dataOnly="0" labelOnly="1" outline="0" fieldPosition="0">
        <references count="1">
          <reference field="18" count="1">
            <x v="9"/>
          </reference>
        </references>
      </pivotArea>
    </format>
    <format dxfId="10159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0158">
      <pivotArea dataOnly="0" labelOnly="1" outline="0" fieldPosition="0">
        <references count="1">
          <reference field="18" count="1">
            <x v="10"/>
          </reference>
        </references>
      </pivotArea>
    </format>
    <format dxfId="10157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0156">
      <pivotArea dataOnly="0" labelOnly="1" outline="0" fieldPosition="0">
        <references count="1">
          <reference field="18" count="1">
            <x v="11"/>
          </reference>
        </references>
      </pivotArea>
    </format>
    <format dxfId="10155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0154">
      <pivotArea dataOnly="0" labelOnly="1" outline="0" fieldPosition="0">
        <references count="1">
          <reference field="18" count="1">
            <x v="12"/>
          </reference>
        </references>
      </pivotArea>
    </format>
    <format dxfId="10153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0152">
      <pivotArea dataOnly="0" labelOnly="1" outline="0" fieldPosition="0">
        <references count="1">
          <reference field="18" count="1">
            <x v="13"/>
          </reference>
        </references>
      </pivotArea>
    </format>
    <format dxfId="10151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0150">
      <pivotArea dataOnly="0" labelOnly="1" outline="0" fieldPosition="0">
        <references count="1">
          <reference field="18" count="1">
            <x v="14"/>
          </reference>
        </references>
      </pivotArea>
    </format>
    <format dxfId="10149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0148">
      <pivotArea dataOnly="0" labelOnly="1" outline="0" fieldPosition="0">
        <references count="1">
          <reference field="18" count="1">
            <x v="15"/>
          </reference>
        </references>
      </pivotArea>
    </format>
    <format dxfId="10147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0146">
      <pivotArea dataOnly="0" labelOnly="1" outline="0" fieldPosition="0">
        <references count="1">
          <reference field="18" count="1">
            <x v="16"/>
          </reference>
        </references>
      </pivotArea>
    </format>
    <format dxfId="10145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0144">
      <pivotArea grandRow="1" outline="0" collapsedLevelsAreSubtotals="1" fieldPosition="0"/>
    </format>
    <format dxfId="10143">
      <pivotArea dataOnly="0" labelOnly="1" grandRow="1" outline="0" fieldPosition="0"/>
    </format>
    <format dxfId="10142">
      <pivotArea field="3" type="button" dataOnly="0" labelOnly="1" outline="0" axis="axisPage" fieldPosition="0"/>
    </format>
    <format dxfId="10141">
      <pivotArea field="0" type="button" dataOnly="0" labelOnly="1" outline="0" axis="axisPage" fieldPosition="1"/>
    </format>
    <format dxfId="10140">
      <pivotArea type="origin" dataOnly="0" labelOnly="1" outline="0" fieldPosition="0"/>
    </format>
    <format dxfId="10139">
      <pivotArea field="18" type="button" dataOnly="0" labelOnly="1" outline="0" axis="axisRow" fieldPosition="0"/>
    </format>
    <format dxfId="10138">
      <pivotArea dataOnly="0" labelOnly="1" outline="0" fieldPosition="0">
        <references count="1">
          <reference field="18" count="1">
            <x v="75"/>
          </reference>
        </references>
      </pivotArea>
    </format>
    <format dxfId="10137">
      <pivotArea dataOnly="0" labelOnly="1" outline="0" fieldPosition="0">
        <references count="1">
          <reference field="18" count="1" defaultSubtotal="1">
            <x v="75"/>
          </reference>
        </references>
      </pivotArea>
    </format>
    <format dxfId="10136">
      <pivotArea dataOnly="0" labelOnly="1" outline="0" fieldPosition="0">
        <references count="1">
          <reference field="18" count="1">
            <x v="79"/>
          </reference>
        </references>
      </pivotArea>
    </format>
    <format dxfId="10135">
      <pivotArea dataOnly="0" labelOnly="1" outline="0" fieldPosition="0">
        <references count="1">
          <reference field="18" count="1" defaultSubtotal="1">
            <x v="79"/>
          </reference>
        </references>
      </pivotArea>
    </format>
    <format dxfId="10134">
      <pivotArea dataOnly="0" labelOnly="1" outline="0" fieldPosition="0">
        <references count="1">
          <reference field="18" count="1">
            <x v="80"/>
          </reference>
        </references>
      </pivotArea>
    </format>
    <format dxfId="10133">
      <pivotArea dataOnly="0" labelOnly="1" outline="0" fieldPosition="0">
        <references count="1">
          <reference field="18" count="1" defaultSubtotal="1">
            <x v="80"/>
          </reference>
        </references>
      </pivotArea>
    </format>
    <format dxfId="10132">
      <pivotArea dataOnly="0" labelOnly="1" outline="0" fieldPosition="0">
        <references count="1">
          <reference field="18" count="1">
            <x v="82"/>
          </reference>
        </references>
      </pivotArea>
    </format>
    <format dxfId="10131">
      <pivotArea dataOnly="0" labelOnly="1" outline="0" fieldPosition="0">
        <references count="1">
          <reference field="18" count="1" defaultSubtotal="1">
            <x v="82"/>
          </reference>
        </references>
      </pivotArea>
    </format>
    <format dxfId="10130">
      <pivotArea dataOnly="0" labelOnly="1" outline="0" fieldPosition="0">
        <references count="1">
          <reference field="18" count="1">
            <x v="84"/>
          </reference>
        </references>
      </pivotArea>
    </format>
    <format dxfId="10129">
      <pivotArea dataOnly="0" labelOnly="1" outline="0" fieldPosition="0">
        <references count="1">
          <reference field="18" count="1" defaultSubtotal="1">
            <x v="84"/>
          </reference>
        </references>
      </pivotArea>
    </format>
    <format dxfId="10128">
      <pivotArea dataOnly="0" labelOnly="1" outline="0" fieldPosition="0">
        <references count="1">
          <reference field="18" count="1">
            <x v="86"/>
          </reference>
        </references>
      </pivotArea>
    </format>
    <format dxfId="10127">
      <pivotArea dataOnly="0" labelOnly="1" outline="0" fieldPosition="0">
        <references count="1">
          <reference field="18" count="1" defaultSubtotal="1">
            <x v="86"/>
          </reference>
        </references>
      </pivotArea>
    </format>
    <format dxfId="10126">
      <pivotArea dataOnly="0" labelOnly="1" outline="0" fieldPosition="0">
        <references count="1">
          <reference field="18" count="1">
            <x v="87"/>
          </reference>
        </references>
      </pivotArea>
    </format>
    <format dxfId="10125">
      <pivotArea dataOnly="0" labelOnly="1" outline="0" fieldPosition="0">
        <references count="1">
          <reference field="18" count="1" defaultSubtotal="1">
            <x v="87"/>
          </reference>
        </references>
      </pivotArea>
    </format>
    <format dxfId="10124">
      <pivotArea dataOnly="0" labelOnly="1" grandRow="1" outline="0" fieldPosition="0"/>
    </format>
    <format dxfId="10123">
      <pivotArea field="3" type="button" dataOnly="0" labelOnly="1" outline="0" axis="axisPage" fieldPosition="0"/>
    </format>
    <format dxfId="10122">
      <pivotArea field="0" type="button" dataOnly="0" labelOnly="1" outline="0" axis="axisPage" fieldPosition="1"/>
    </format>
    <format dxfId="10121">
      <pivotArea type="origin" dataOnly="0" labelOnly="1" outline="0" fieldPosition="0"/>
    </format>
    <format dxfId="10120">
      <pivotArea field="18" type="button" dataOnly="0" labelOnly="1" outline="0" axis="axisRow" fieldPosition="0"/>
    </format>
    <format dxfId="10119">
      <pivotArea dataOnly="0" labelOnly="1" outline="0" fieldPosition="0">
        <references count="1">
          <reference field="18" count="1">
            <x v="75"/>
          </reference>
        </references>
      </pivotArea>
    </format>
    <format dxfId="10118">
      <pivotArea dataOnly="0" labelOnly="1" outline="0" fieldPosition="0">
        <references count="1">
          <reference field="18" count="1" defaultSubtotal="1">
            <x v="75"/>
          </reference>
        </references>
      </pivotArea>
    </format>
    <format dxfId="10117">
      <pivotArea dataOnly="0" labelOnly="1" outline="0" fieldPosition="0">
        <references count="1">
          <reference field="18" count="1">
            <x v="79"/>
          </reference>
        </references>
      </pivotArea>
    </format>
    <format dxfId="10116">
      <pivotArea dataOnly="0" labelOnly="1" outline="0" fieldPosition="0">
        <references count="1">
          <reference field="18" count="1" defaultSubtotal="1">
            <x v="79"/>
          </reference>
        </references>
      </pivotArea>
    </format>
    <format dxfId="10115">
      <pivotArea dataOnly="0" labelOnly="1" outline="0" fieldPosition="0">
        <references count="1">
          <reference field="18" count="1">
            <x v="80"/>
          </reference>
        </references>
      </pivotArea>
    </format>
    <format dxfId="10114">
      <pivotArea dataOnly="0" labelOnly="1" outline="0" fieldPosition="0">
        <references count="1">
          <reference field="18" count="1" defaultSubtotal="1">
            <x v="80"/>
          </reference>
        </references>
      </pivotArea>
    </format>
    <format dxfId="10113">
      <pivotArea dataOnly="0" labelOnly="1" outline="0" fieldPosition="0">
        <references count="1">
          <reference field="18" count="1">
            <x v="82"/>
          </reference>
        </references>
      </pivotArea>
    </format>
    <format dxfId="10112">
      <pivotArea dataOnly="0" labelOnly="1" outline="0" fieldPosition="0">
        <references count="1">
          <reference field="18" count="1" defaultSubtotal="1">
            <x v="82"/>
          </reference>
        </references>
      </pivotArea>
    </format>
    <format dxfId="10111">
      <pivotArea dataOnly="0" labelOnly="1" outline="0" fieldPosition="0">
        <references count="1">
          <reference field="18" count="1">
            <x v="84"/>
          </reference>
        </references>
      </pivotArea>
    </format>
    <format dxfId="10110">
      <pivotArea dataOnly="0" labelOnly="1" outline="0" fieldPosition="0">
        <references count="1">
          <reference field="18" count="1" defaultSubtotal="1">
            <x v="84"/>
          </reference>
        </references>
      </pivotArea>
    </format>
    <format dxfId="10109">
      <pivotArea dataOnly="0" labelOnly="1" outline="0" fieldPosition="0">
        <references count="1">
          <reference field="18" count="1">
            <x v="86"/>
          </reference>
        </references>
      </pivotArea>
    </format>
    <format dxfId="10108">
      <pivotArea dataOnly="0" labelOnly="1" outline="0" fieldPosition="0">
        <references count="1">
          <reference field="18" count="1" defaultSubtotal="1">
            <x v="86"/>
          </reference>
        </references>
      </pivotArea>
    </format>
    <format dxfId="10107">
      <pivotArea dataOnly="0" labelOnly="1" outline="0" fieldPosition="0">
        <references count="1">
          <reference field="18" count="1">
            <x v="87"/>
          </reference>
        </references>
      </pivotArea>
    </format>
    <format dxfId="10106">
      <pivotArea dataOnly="0" labelOnly="1" outline="0" fieldPosition="0">
        <references count="1">
          <reference field="18" count="1" defaultSubtotal="1">
            <x v="87"/>
          </reference>
        </references>
      </pivotArea>
    </format>
    <format dxfId="10105">
      <pivotArea dataOnly="0" labelOnly="1" grandRow="1" outline="0" fieldPosition="0"/>
    </format>
    <format dxfId="10104">
      <pivotArea dataOnly="0" labelOnly="1" grandRow="1" outline="0" fieldPosition="0"/>
    </format>
    <format dxfId="10103">
      <pivotArea type="all" dataOnly="0" outline="0" fieldPosition="0"/>
    </format>
    <format dxfId="10102">
      <pivotArea dataOnly="0" labelOnly="1" grandRow="1" outline="0" fieldPosition="0"/>
    </format>
    <format dxfId="10101">
      <pivotArea dataOnly="0" labelOnly="1" grandRow="1" outline="0" fieldPosition="0"/>
    </format>
    <format dxfId="10100">
      <pivotArea dataOnly="0" labelOnly="1" grandRow="1" outline="0" fieldPosition="0"/>
    </format>
    <format dxfId="10099">
      <pivotArea dataOnly="0" labelOnly="1" grandRow="1" outline="0" fieldPosition="0"/>
    </format>
    <format dxfId="10098">
      <pivotArea dataOnly="0" labelOnly="1" grandRow="1" outline="0" fieldPosition="0"/>
    </format>
    <format dxfId="10097">
      <pivotArea dataOnly="0" labelOnly="1" grandRow="1" outline="0" fieldPosition="0"/>
    </format>
    <format dxfId="10096">
      <pivotArea dataOnly="0" labelOnly="1" grandRow="1" outline="0" fieldPosition="0"/>
    </format>
    <format dxfId="10095">
      <pivotArea dataOnly="0" labelOnly="1" grandRow="1" outline="0" fieldPosition="0"/>
    </format>
    <format dxfId="10094">
      <pivotArea dataOnly="0" labelOnly="1" grandRow="1" outline="0" fieldPosition="0"/>
    </format>
    <format dxfId="10093">
      <pivotArea dataOnly="0" labelOnly="1" grandRow="1" outline="0" fieldPosition="0"/>
    </format>
    <format dxfId="10092">
      <pivotArea dataOnly="0" labelOnly="1" grandRow="1" outline="0" offset="A256" fieldPosition="0"/>
    </format>
    <format dxfId="10091">
      <pivotArea grandRow="1" outline="0" collapsedLevelsAreSubtotals="1" fieldPosition="0"/>
    </format>
    <format dxfId="10090">
      <pivotArea dataOnly="0" labelOnly="1" grandRow="1" outline="0" fieldPosition="0"/>
    </format>
    <format dxfId="10089">
      <pivotArea dataOnly="0" labelOnly="1" grandRow="1" outline="0" offset="A256" fieldPosition="0"/>
    </format>
    <format dxfId="10088">
      <pivotArea grandRow="1" outline="0" collapsedLevelsAreSubtotals="1" fieldPosition="0"/>
    </format>
    <format dxfId="10087">
      <pivotArea dataOnly="0" labelOnly="1" grandRow="1" outline="0" fieldPosition="0"/>
    </format>
    <format dxfId="10086">
      <pivotArea dataOnly="0" labelOnly="1" grandRow="1" outline="0" offset="A256" fieldPosition="0"/>
    </format>
    <format dxfId="10085">
      <pivotArea grandRow="1" outline="0" collapsedLevelsAreSubtotals="1" fieldPosition="0"/>
    </format>
    <format dxfId="10084">
      <pivotArea dataOnly="0" labelOnly="1" grandRow="1" outline="0" fieldPosition="0"/>
    </format>
    <format dxfId="10083">
      <pivotArea dataOnly="0" labelOnly="1" grandRow="1" outline="0" offset="A256" fieldPosition="0"/>
    </format>
    <format dxfId="10082">
      <pivotArea grandRow="1" outline="0" collapsedLevelsAreSubtotals="1" fieldPosition="0"/>
    </format>
    <format dxfId="10081">
      <pivotArea dataOnly="0" labelOnly="1" grandRow="1" outline="0" fieldPosition="0"/>
    </format>
    <format dxfId="10080">
      <pivotArea dataOnly="0" labelOnly="1" grandRow="1" outline="0" offset="A256" fieldPosition="0"/>
    </format>
    <format dxfId="10079">
      <pivotArea grandRow="1" outline="0" collapsedLevelsAreSubtotals="1" fieldPosition="0"/>
    </format>
    <format dxfId="10078">
      <pivotArea dataOnly="0" labelOnly="1" grandRow="1" outline="0" fieldPosition="0"/>
    </format>
    <format dxfId="10077">
      <pivotArea dataOnly="0" labelOnly="1" grandRow="1" outline="0" offset="A256" fieldPosition="0"/>
    </format>
    <format dxfId="10076">
      <pivotArea grandRow="1" outline="0" collapsedLevelsAreSubtotals="1" fieldPosition="0"/>
    </format>
    <format dxfId="10075">
      <pivotArea dataOnly="0" labelOnly="1" grandRow="1" outline="0" fieldPosition="0"/>
    </format>
    <format dxfId="10074">
      <pivotArea dataOnly="0" labelOnly="1" grandRow="1" outline="0" offset="A256" fieldPosition="0"/>
    </format>
    <format dxfId="10073">
      <pivotArea grandRow="1" outline="0" collapsedLevelsAreSubtotals="1" fieldPosition="0"/>
    </format>
    <format dxfId="10072">
      <pivotArea dataOnly="0" labelOnly="1" grandRow="1" outline="0" fieldPosition="0"/>
    </format>
    <format dxfId="10071">
      <pivotArea dataOnly="0" labelOnly="1" grandRow="1" outline="0" offset="A256" fieldPosition="0"/>
    </format>
    <format dxfId="10070">
      <pivotArea grandRow="1" outline="0" collapsedLevelsAreSubtotals="1" fieldPosition="0"/>
    </format>
    <format dxfId="10069">
      <pivotArea dataOnly="0" labelOnly="1" grandRow="1" outline="0" fieldPosition="0"/>
    </format>
    <format dxfId="10068">
      <pivotArea dataOnly="0" labelOnly="1" grandRow="1" outline="0" offset="A256" fieldPosition="0"/>
    </format>
    <format dxfId="10067">
      <pivotArea grandRow="1" outline="0" collapsedLevelsAreSubtotals="1" fieldPosition="0"/>
    </format>
    <format dxfId="10066">
      <pivotArea dataOnly="0" labelOnly="1" grandRow="1" outline="0" fieldPosition="0"/>
    </format>
    <format dxfId="10065">
      <pivotArea dataOnly="0" labelOnly="1" grandRow="1" outline="0" offset="A256" fieldPosition="0"/>
    </format>
    <format dxfId="10064">
      <pivotArea grandRow="1" outline="0" collapsedLevelsAreSubtotals="1" fieldPosition="0"/>
    </format>
    <format dxfId="10063">
      <pivotArea dataOnly="0" labelOnly="1" grandRow="1" outline="0" fieldPosition="0"/>
    </format>
    <format dxfId="10062">
      <pivotArea dataOnly="0" labelOnly="1" grandRow="1" outline="0" offset="A256" fieldPosition="0"/>
    </format>
    <format dxfId="10061">
      <pivotArea grandRow="1" outline="0" collapsedLevelsAreSubtotals="1" fieldPosition="0"/>
    </format>
    <format dxfId="10060">
      <pivotArea dataOnly="0" labelOnly="1" grandRow="1" outline="0" fieldPosition="0"/>
    </format>
    <format dxfId="10059">
      <pivotArea dataOnly="0" labelOnly="1" grandRow="1" outline="0" offset="A256" fieldPosition="0"/>
    </format>
    <format dxfId="10058">
      <pivotArea grandRow="1" outline="0" collapsedLevelsAreSubtotals="1" fieldPosition="0"/>
    </format>
    <format dxfId="10057">
      <pivotArea dataOnly="0" labelOnly="1" grandRow="1" outline="0" fieldPosition="0"/>
    </format>
    <format dxfId="10056">
      <pivotArea dataOnly="0" labelOnly="1" grandRow="1" outline="0" offset="A256" fieldPosition="0"/>
    </format>
    <format dxfId="10055">
      <pivotArea grandRow="1" outline="0" collapsedLevelsAreSubtotals="1" fieldPosition="0"/>
    </format>
    <format dxfId="10054">
      <pivotArea dataOnly="0" labelOnly="1" grandRow="1" outline="0" fieldPosition="0"/>
    </format>
    <format dxfId="10053">
      <pivotArea dataOnly="0" labelOnly="1" grandRow="1" outline="0" offset="A256" fieldPosition="0"/>
    </format>
    <format dxfId="10052">
      <pivotArea grandRow="1" outline="0" collapsedLevelsAreSubtotals="1" fieldPosition="0"/>
    </format>
    <format dxfId="10051">
      <pivotArea dataOnly="0" labelOnly="1" grandRow="1" outline="0" fieldPosition="0"/>
    </format>
    <format dxfId="10050">
      <pivotArea dataOnly="0" labelOnly="1" grandRow="1" outline="0" offset="A256" fieldPosition="0"/>
    </format>
    <format dxfId="10049">
      <pivotArea grandRow="1" outline="0" collapsedLevelsAreSubtotals="1" fieldPosition="0"/>
    </format>
    <format dxfId="10048">
      <pivotArea dataOnly="0" labelOnly="1" grandRow="1" outline="0" fieldPosition="0"/>
    </format>
    <format dxfId="10047">
      <pivotArea field="18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10046">
      <pivotArea field="18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10045">
      <pivotArea dataOnly="0" labelOnly="1" grandRow="1" outline="0" offset="A256" fieldPosition="0"/>
    </format>
    <format dxfId="10044">
      <pivotArea grandRow="1" outline="0" collapsedLevelsAreSubtotals="1" fieldPosition="0"/>
    </format>
    <format dxfId="10043">
      <pivotArea dataOnly="0" labelOnly="1" grandRow="1" outline="0" fieldPosition="0"/>
    </format>
    <format dxfId="10042">
      <pivotArea dataOnly="0" labelOnly="1" grandRow="1" outline="0" offset="A256" fieldPosition="0"/>
    </format>
    <format dxfId="10041">
      <pivotArea grandRow="1" outline="0" collapsedLevelsAreSubtotals="1" fieldPosition="0"/>
    </format>
    <format dxfId="10040">
      <pivotArea dataOnly="0" labelOnly="1" grandRow="1" outline="0" fieldPosition="0"/>
    </format>
    <format dxfId="10039">
      <pivotArea dataOnly="0" labelOnly="1" grandRow="1" outline="0" offset="A256" fieldPosition="0"/>
    </format>
    <format dxfId="10038">
      <pivotArea grandRow="1" outline="0" collapsedLevelsAreSubtotals="1" fieldPosition="0"/>
    </format>
    <format dxfId="10037">
      <pivotArea dataOnly="0" labelOnly="1" grandRow="1" outline="0" fieldPosition="0"/>
    </format>
    <format dxfId="10036">
      <pivotArea dataOnly="0" labelOnly="1" grandRow="1" outline="0" offset="A256" fieldPosition="0"/>
    </format>
    <format dxfId="10035">
      <pivotArea grandRow="1" outline="0" collapsedLevelsAreSubtotals="1" fieldPosition="0"/>
    </format>
    <format dxfId="10034">
      <pivotArea dataOnly="0" labelOnly="1" grandRow="1" outline="0" fieldPosition="0"/>
    </format>
    <format dxfId="10033">
      <pivotArea dataOnly="0" labelOnly="1" grandRow="1" outline="0" offset="A256" fieldPosition="0"/>
    </format>
    <format dxfId="10032">
      <pivotArea grandRow="1" outline="0" collapsedLevelsAreSubtotals="1" fieldPosition="0"/>
    </format>
    <format dxfId="10031">
      <pivotArea dataOnly="0" labelOnly="1" grandRow="1" outline="0" fieldPosition="0"/>
    </format>
    <format dxfId="10030">
      <pivotArea dataOnly="0" labelOnly="1" grandRow="1" outline="0" offset="A256" fieldPosition="0"/>
    </format>
    <format dxfId="10029">
      <pivotArea grandRow="1" outline="0" collapsedLevelsAreSubtotals="1" fieldPosition="0"/>
    </format>
    <format dxfId="10028">
      <pivotArea dataOnly="0" labelOnly="1" grandRow="1" outline="0" fieldPosition="0"/>
    </format>
    <format dxfId="10027">
      <pivotArea dataOnly="0" labelOnly="1" grandRow="1" outline="0" offset="A256" fieldPosition="0"/>
    </format>
    <format dxfId="10026">
      <pivotArea grandRow="1" outline="0" collapsedLevelsAreSubtotals="1" fieldPosition="0"/>
    </format>
    <format dxfId="10025">
      <pivotArea dataOnly="0" labelOnly="1" grandRow="1" outline="0" fieldPosition="0"/>
    </format>
    <format dxfId="10024">
      <pivotArea dataOnly="0" labelOnly="1" grandRow="1" outline="0" offset="A256" fieldPosition="0"/>
    </format>
    <format dxfId="10023">
      <pivotArea grandRow="1" outline="0" collapsedLevelsAreSubtotals="1" fieldPosition="0"/>
    </format>
    <format dxfId="10022">
      <pivotArea dataOnly="0" labelOnly="1" grandRow="1" outline="0" fieldPosition="0"/>
    </format>
    <format dxfId="10021">
      <pivotArea dataOnly="0" labelOnly="1" grandRow="1" outline="0" offset="A256" fieldPosition="0"/>
    </format>
    <format dxfId="10020">
      <pivotArea grandRow="1" outline="0" collapsedLevelsAreSubtotals="1" fieldPosition="0"/>
    </format>
    <format dxfId="10019">
      <pivotArea dataOnly="0" labelOnly="1" grandRow="1" outline="0" fieldPosition="0"/>
    </format>
    <format dxfId="10018">
      <pivotArea dataOnly="0" labelOnly="1" grandRow="1" outline="0" offset="A256" fieldPosition="0"/>
    </format>
    <format dxfId="10017">
      <pivotArea grandRow="1" outline="0" collapsedLevelsAreSubtotals="1" fieldPosition="0"/>
    </format>
    <format dxfId="10016">
      <pivotArea dataOnly="0" labelOnly="1" grandRow="1" outline="0" fieldPosition="0"/>
    </format>
    <format dxfId="10015">
      <pivotArea dataOnly="0" labelOnly="1" grandRow="1" outline="0" offset="A256" fieldPosition="0"/>
    </format>
    <format dxfId="10014">
      <pivotArea grandRow="1" outline="0" collapsedLevelsAreSubtotals="1" fieldPosition="0"/>
    </format>
    <format dxfId="10013">
      <pivotArea dataOnly="0" labelOnly="1" grandRow="1" outline="0" fieldPosition="0"/>
    </format>
    <format dxfId="10012">
      <pivotArea dataOnly="0" labelOnly="1" grandRow="1" outline="0" offset="A256" fieldPosition="0"/>
    </format>
    <format dxfId="10011">
      <pivotArea grandRow="1" outline="0" collapsedLevelsAreSubtotals="1" fieldPosition="0"/>
    </format>
    <format dxfId="10010">
      <pivotArea dataOnly="0" labelOnly="1" grandRow="1" outline="0" fieldPosition="0"/>
    </format>
    <format dxfId="10009">
      <pivotArea dataOnly="0" labelOnly="1" grandRow="1" outline="0" offset="A256" fieldPosition="0"/>
    </format>
    <format dxfId="10008">
      <pivotArea grandRow="1" outline="0" collapsedLevelsAreSubtotals="1" fieldPosition="0"/>
    </format>
    <format dxfId="10007">
      <pivotArea dataOnly="0" labelOnly="1" grandRow="1" outline="0" fieldPosition="0"/>
    </format>
    <format dxfId="10006">
      <pivotArea dataOnly="0" labelOnly="1" grandRow="1" outline="0" offset="A256" fieldPosition="0"/>
    </format>
    <format dxfId="10005">
      <pivotArea grandRow="1" outline="0" collapsedLevelsAreSubtotals="1" fieldPosition="0"/>
    </format>
    <format dxfId="10004">
      <pivotArea dataOnly="0" labelOnly="1" grandRow="1" outline="0" fieldPosition="0"/>
    </format>
    <format dxfId="10003">
      <pivotArea dataOnly="0" labelOnly="1" grandRow="1" outline="0" offset="A256" fieldPosition="0"/>
    </format>
    <format dxfId="10002">
      <pivotArea grandRow="1" outline="0" collapsedLevelsAreSubtotals="1" fieldPosition="0"/>
    </format>
    <format dxfId="10001">
      <pivotArea dataOnly="0" labelOnly="1" grandRow="1" outline="0" fieldPosition="0"/>
    </format>
    <format dxfId="10000">
      <pivotArea dataOnly="0" labelOnly="1" grandRow="1" outline="0" offset="A256" fieldPosition="0"/>
    </format>
    <format dxfId="9999">
      <pivotArea grandRow="1" outline="0" collapsedLevelsAreSubtotals="1" fieldPosition="0"/>
    </format>
    <format dxfId="9998">
      <pivotArea dataOnly="0" labelOnly="1" grandRow="1" outline="0" fieldPosition="0"/>
    </format>
    <format dxfId="9997">
      <pivotArea dataOnly="0" labelOnly="1" grandRow="1" outline="0" offset="A256" fieldPosition="0"/>
    </format>
    <format dxfId="9996">
      <pivotArea grandRow="1" outline="0" collapsedLevelsAreSubtotals="1" fieldPosition="0"/>
    </format>
    <format dxfId="9995">
      <pivotArea dataOnly="0" labelOnly="1" grandRow="1" outline="0" fieldPosition="0"/>
    </format>
    <format dxfId="9994">
      <pivotArea dataOnly="0" labelOnly="1" grandRow="1" outline="0" offset="A256" fieldPosition="0"/>
    </format>
    <format dxfId="9993">
      <pivotArea grandRow="1" outline="0" collapsedLevelsAreSubtotals="1" fieldPosition="0"/>
    </format>
    <format dxfId="9992">
      <pivotArea dataOnly="0" labelOnly="1" grandRow="1" outline="0" fieldPosition="0"/>
    </format>
    <format dxfId="9991">
      <pivotArea dataOnly="0" labelOnly="1" grandRow="1" outline="0" offset="A256" fieldPosition="0"/>
    </format>
    <format dxfId="9990">
      <pivotArea grandRow="1" outline="0" collapsedLevelsAreSubtotals="1" fieldPosition="0"/>
    </format>
    <format dxfId="9989">
      <pivotArea dataOnly="0" labelOnly="1" grandRow="1" outline="0" fieldPosition="0"/>
    </format>
    <format dxfId="9988">
      <pivotArea dataOnly="0" labelOnly="1" grandRow="1" outline="0" offset="A256" fieldPosition="0"/>
    </format>
    <format dxfId="9987">
      <pivotArea grandRow="1" outline="0" collapsedLevelsAreSubtotals="1" fieldPosition="0"/>
    </format>
    <format dxfId="9986">
      <pivotArea dataOnly="0" labelOnly="1" grandRow="1" outline="0" fieldPosition="0"/>
    </format>
    <format dxfId="9985">
      <pivotArea dataOnly="0" labelOnly="1" grandRow="1" outline="0" offset="A256" fieldPosition="0"/>
    </format>
    <format dxfId="9984">
      <pivotArea grandRow="1" outline="0" collapsedLevelsAreSubtotals="1" fieldPosition="0"/>
    </format>
    <format dxfId="9983">
      <pivotArea dataOnly="0" labelOnly="1" grandRow="1" outline="0" fieldPosition="0"/>
    </format>
    <format dxfId="9982">
      <pivotArea dataOnly="0" labelOnly="1" grandRow="1" outline="0" offset="A256" fieldPosition="0"/>
    </format>
    <format dxfId="9981">
      <pivotArea grandRow="1" outline="0" collapsedLevelsAreSubtotals="1" fieldPosition="0"/>
    </format>
    <format dxfId="9980">
      <pivotArea dataOnly="0" labelOnly="1" grandRow="1" outline="0" fieldPosition="0"/>
    </format>
    <format dxfId="9979">
      <pivotArea dataOnly="0" labelOnly="1" grandRow="1" outline="0" offset="A256" fieldPosition="0"/>
    </format>
    <format dxfId="9978">
      <pivotArea grandRow="1" outline="0" collapsedLevelsAreSubtotals="1" fieldPosition="0"/>
    </format>
    <format dxfId="9977">
      <pivotArea dataOnly="0" labelOnly="1" grandRow="1" outline="0" fieldPosition="0"/>
    </format>
    <format dxfId="9976">
      <pivotArea dataOnly="0" labelOnly="1" grandRow="1" outline="0" offset="A256" fieldPosition="0"/>
    </format>
    <format dxfId="9975">
      <pivotArea grandRow="1" outline="0" collapsedLevelsAreSubtotals="1" fieldPosition="0"/>
    </format>
    <format dxfId="9974">
      <pivotArea dataOnly="0" labelOnly="1" grandRow="1" outline="0" fieldPosition="0"/>
    </format>
    <format dxfId="9973">
      <pivotArea dataOnly="0" labelOnly="1" grandRow="1" outline="0" offset="A256" fieldPosition="0"/>
    </format>
    <format dxfId="9972">
      <pivotArea grandRow="1" outline="0" collapsedLevelsAreSubtotals="1" fieldPosition="0"/>
    </format>
    <format dxfId="9971">
      <pivotArea dataOnly="0" labelOnly="1" grandRow="1" outline="0" fieldPosition="0"/>
    </format>
    <format dxfId="9970">
      <pivotArea dataOnly="0" labelOnly="1" grandRow="1" outline="0" offset="A256" fieldPosition="0"/>
    </format>
    <format dxfId="9969">
      <pivotArea grandRow="1" outline="0" collapsedLevelsAreSubtotals="1" fieldPosition="0"/>
    </format>
    <format dxfId="9968">
      <pivotArea dataOnly="0" labelOnly="1" grandRow="1" outline="0" fieldPosition="0"/>
    </format>
    <format dxfId="9967">
      <pivotArea dataOnly="0" grandRow="1" outline="0" fieldPosition="0"/>
    </format>
    <format dxfId="6444">
      <pivotArea dataOnly="0" labelOnly="1" outline="0" fieldPosition="0">
        <references count="1">
          <reference field="18" count="0"/>
        </references>
      </pivotArea>
    </format>
    <format dxfId="6443">
      <pivotArea dataOnly="0" labelOnly="1" outline="0" fieldPosition="0">
        <references count="1">
          <reference field="18" count="1" defaultSubtotal="1">
            <x v="78"/>
          </reference>
        </references>
      </pivotArea>
    </format>
    <format dxfId="6442">
      <pivotArea dataOnly="0" labelOnly="1" outline="0" fieldPosition="0">
        <references count="1">
          <reference field="18" count="1" defaultSubtotal="1">
            <x v="85"/>
          </reference>
        </references>
      </pivotArea>
    </format>
    <format dxfId="6441">
      <pivotArea dataOnly="0" labelOnly="1" outline="0" fieldPosition="0">
        <references count="1">
          <reference field="18" count="1" defaultSubtotal="1">
            <x v="76"/>
          </reference>
        </references>
      </pivotArea>
    </format>
    <format dxfId="6440">
      <pivotArea dataOnly="0" labelOnly="1" outline="0" fieldPosition="0">
        <references count="1">
          <reference field="18" count="1" defaultSubtotal="1">
            <x v="81"/>
          </reference>
        </references>
      </pivotArea>
    </format>
  </formats>
  <pivotTableStyleInfo name="PivotTable Style 2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8.xml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9.xml"/><Relationship Id="rId4" Type="http://schemas.openxmlformats.org/officeDocument/2006/relationships/comments" Target="../comments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0.xml"/><Relationship Id="rId4" Type="http://schemas.openxmlformats.org/officeDocument/2006/relationships/comments" Target="../comments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1.xml"/><Relationship Id="rId4" Type="http://schemas.openxmlformats.org/officeDocument/2006/relationships/comments" Target="../comments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2.xml"/><Relationship Id="rId4" Type="http://schemas.openxmlformats.org/officeDocument/2006/relationships/comments" Target="../comments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3.xml"/><Relationship Id="rId4" Type="http://schemas.openxmlformats.org/officeDocument/2006/relationships/comments" Target="../comments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4.xml"/><Relationship Id="rId4" Type="http://schemas.openxmlformats.org/officeDocument/2006/relationships/comments" Target="../comments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15.xml"/><Relationship Id="rId4" Type="http://schemas.openxmlformats.org/officeDocument/2006/relationships/comments" Target="../comments1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16.xml"/><Relationship Id="rId4" Type="http://schemas.openxmlformats.org/officeDocument/2006/relationships/comments" Target="../comments1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printerSettings" Target="../printerSettings/printerSettings19.bin"/><Relationship Id="rId1" Type="http://schemas.openxmlformats.org/officeDocument/2006/relationships/pivotTable" Target="../pivotTables/pivotTable17.xml"/><Relationship Id="rId4" Type="http://schemas.openxmlformats.org/officeDocument/2006/relationships/comments" Target="../comments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printerSettings" Target="../printerSettings/printerSettings20.bin"/><Relationship Id="rId1" Type="http://schemas.openxmlformats.org/officeDocument/2006/relationships/pivotTable" Target="../pivotTables/pivotTable18.xml"/><Relationship Id="rId4" Type="http://schemas.openxmlformats.org/officeDocument/2006/relationships/comments" Target="../comments1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printerSettings" Target="../printerSettings/printerSettings21.bin"/><Relationship Id="rId1" Type="http://schemas.openxmlformats.org/officeDocument/2006/relationships/pivotTable" Target="../pivotTables/pivotTable19.xml"/><Relationship Id="rId4" Type="http://schemas.openxmlformats.org/officeDocument/2006/relationships/comments" Target="../comments2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printerSettings" Target="../printerSettings/printerSettings22.bin"/><Relationship Id="rId1" Type="http://schemas.openxmlformats.org/officeDocument/2006/relationships/pivotTable" Target="../pivotTables/pivotTable20.xml"/><Relationship Id="rId4" Type="http://schemas.openxmlformats.org/officeDocument/2006/relationships/comments" Target="../comments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5.xml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7.xml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I231"/>
  <sheetViews>
    <sheetView workbookViewId="0">
      <selection activeCell="A6" sqref="A6"/>
    </sheetView>
  </sheetViews>
  <sheetFormatPr defaultColWidth="9.109375" defaultRowHeight="14.4" x14ac:dyDescent="0.3"/>
  <cols>
    <col min="1" max="1" width="19.109375" style="22" bestFit="1" customWidth="1"/>
    <col min="2" max="2" width="29.109375" style="22" customWidth="1"/>
    <col min="3" max="3" width="35.88671875" style="17" customWidth="1"/>
    <col min="4" max="4" width="36.109375" style="17" customWidth="1"/>
    <col min="5" max="5" width="5" style="22" customWidth="1"/>
    <col min="6" max="6" width="16.109375" style="22" bestFit="1" customWidth="1"/>
    <col min="7" max="7" width="50.44140625" style="22" bestFit="1" customWidth="1"/>
    <col min="8" max="8" width="40.44140625" style="17" customWidth="1"/>
    <col min="9" max="9" width="40.109375" style="17" bestFit="1" customWidth="1"/>
    <col min="10" max="16384" width="9.109375" style="22"/>
  </cols>
  <sheetData>
    <row r="1" spans="1:9" x14ac:dyDescent="0.3">
      <c r="A1" s="22" t="s">
        <v>1211</v>
      </c>
      <c r="D1" s="25"/>
      <c r="F1" s="22" t="s">
        <v>1212</v>
      </c>
      <c r="I1" s="25"/>
    </row>
    <row r="2" spans="1:9" x14ac:dyDescent="0.3">
      <c r="A2" s="22" t="s">
        <v>933</v>
      </c>
      <c r="B2" s="22" t="s">
        <v>2</v>
      </c>
      <c r="C2" s="17" t="s">
        <v>929</v>
      </c>
      <c r="D2" s="25" t="s">
        <v>1233</v>
      </c>
      <c r="F2" s="22" t="s">
        <v>933</v>
      </c>
      <c r="G2" s="22" t="s">
        <v>2</v>
      </c>
      <c r="H2" s="23" t="s">
        <v>929</v>
      </c>
      <c r="I2" s="25" t="s">
        <v>1233</v>
      </c>
    </row>
    <row r="3" spans="1:9" ht="28.8" x14ac:dyDescent="0.3">
      <c r="A3" s="24"/>
      <c r="B3" s="24"/>
      <c r="D3" s="25" t="str">
        <f>IF(C3=""," ",C3)</f>
        <v xml:space="preserve"> </v>
      </c>
      <c r="F3" s="24"/>
      <c r="G3" s="24"/>
      <c r="I3" s="25" t="str">
        <f>IF(H3=""," ",H3)</f>
        <v xml:space="preserve"> </v>
      </c>
    </row>
    <row r="4" spans="1:9" ht="28.8" x14ac:dyDescent="0.3">
      <c r="A4" s="24"/>
      <c r="B4" s="24"/>
      <c r="C4" s="88"/>
      <c r="D4" s="25" t="str">
        <f t="shared" ref="D4:D67" si="0">IF(C4=""," ",C4)</f>
        <v xml:space="preserve"> </v>
      </c>
      <c r="I4" s="25" t="str">
        <f t="shared" ref="I4:I67" si="1">IF(H4=""," ",H4)</f>
        <v xml:space="preserve"> </v>
      </c>
    </row>
    <row r="5" spans="1:9" ht="28.8" x14ac:dyDescent="0.3">
      <c r="A5" s="24"/>
      <c r="B5" s="24"/>
      <c r="D5" s="25" t="str">
        <f t="shared" si="0"/>
        <v xml:space="preserve"> </v>
      </c>
      <c r="I5" s="25" t="str">
        <f t="shared" si="1"/>
        <v xml:space="preserve"> </v>
      </c>
    </row>
    <row r="6" spans="1:9" x14ac:dyDescent="0.3">
      <c r="A6" s="24"/>
      <c r="B6" s="24"/>
      <c r="D6" s="25" t="str">
        <f t="shared" si="0"/>
        <v xml:space="preserve"> </v>
      </c>
      <c r="I6" s="25" t="str">
        <f t="shared" si="1"/>
        <v xml:space="preserve"> </v>
      </c>
    </row>
    <row r="7" spans="1:9" x14ac:dyDescent="0.3">
      <c r="A7" s="24"/>
      <c r="B7" s="24"/>
      <c r="D7" s="25" t="str">
        <f t="shared" si="0"/>
        <v xml:space="preserve"> </v>
      </c>
      <c r="I7" s="25" t="str">
        <f t="shared" si="1"/>
        <v xml:space="preserve"> </v>
      </c>
    </row>
    <row r="8" spans="1:9" ht="28.8" x14ac:dyDescent="0.3">
      <c r="A8" s="24"/>
      <c r="B8" s="24"/>
      <c r="D8" s="25" t="str">
        <f t="shared" si="0"/>
        <v xml:space="preserve"> </v>
      </c>
      <c r="I8" s="25" t="str">
        <f t="shared" si="1"/>
        <v xml:space="preserve"> </v>
      </c>
    </row>
    <row r="9" spans="1:9" x14ac:dyDescent="0.3">
      <c r="A9" s="24"/>
      <c r="B9" s="24"/>
      <c r="D9" s="25" t="str">
        <f t="shared" si="0"/>
        <v xml:space="preserve"> </v>
      </c>
      <c r="I9" s="25" t="str">
        <f t="shared" si="1"/>
        <v xml:space="preserve"> </v>
      </c>
    </row>
    <row r="10" spans="1:9" x14ac:dyDescent="0.3">
      <c r="A10" s="24"/>
      <c r="B10" s="24"/>
      <c r="D10" s="25" t="str">
        <f t="shared" si="0"/>
        <v xml:space="preserve"> </v>
      </c>
      <c r="I10" s="25" t="str">
        <f t="shared" si="1"/>
        <v xml:space="preserve"> </v>
      </c>
    </row>
    <row r="11" spans="1:9" ht="86.4" x14ac:dyDescent="0.3">
      <c r="A11" s="24"/>
      <c r="B11" s="24"/>
      <c r="D11" s="25" t="str">
        <f t="shared" si="0"/>
        <v xml:space="preserve"> </v>
      </c>
      <c r="I11" s="25" t="str">
        <f t="shared" si="1"/>
        <v xml:space="preserve"> </v>
      </c>
    </row>
    <row r="12" spans="1:9" ht="86.4" x14ac:dyDescent="0.3">
      <c r="A12" s="24"/>
      <c r="B12" s="24"/>
      <c r="D12" s="25" t="str">
        <f t="shared" si="0"/>
        <v xml:space="preserve"> </v>
      </c>
      <c r="I12" s="25" t="str">
        <f t="shared" si="1"/>
        <v xml:space="preserve"> </v>
      </c>
    </row>
    <row r="13" spans="1:9" ht="86.4" x14ac:dyDescent="0.3">
      <c r="A13" s="24"/>
      <c r="B13" s="24"/>
      <c r="D13" s="25" t="str">
        <f t="shared" si="0"/>
        <v xml:space="preserve"> </v>
      </c>
      <c r="I13" s="25" t="str">
        <f t="shared" si="1"/>
        <v xml:space="preserve"> </v>
      </c>
    </row>
    <row r="14" spans="1:9" ht="86.4" x14ac:dyDescent="0.3">
      <c r="A14" s="24"/>
      <c r="B14" s="24"/>
      <c r="D14" s="25" t="str">
        <f t="shared" si="0"/>
        <v xml:space="preserve"> </v>
      </c>
      <c r="I14" s="25" t="str">
        <f t="shared" si="1"/>
        <v xml:space="preserve"> </v>
      </c>
    </row>
    <row r="15" spans="1:9" ht="100.8" x14ac:dyDescent="0.3">
      <c r="A15" s="24"/>
      <c r="B15" s="24"/>
      <c r="D15" s="25" t="str">
        <f t="shared" si="0"/>
        <v xml:space="preserve"> </v>
      </c>
      <c r="F15" s="24"/>
      <c r="G15" s="24"/>
      <c r="I15" s="25" t="str">
        <f t="shared" si="1"/>
        <v xml:space="preserve"> </v>
      </c>
    </row>
    <row r="16" spans="1:9" ht="115.2" x14ac:dyDescent="0.3">
      <c r="A16" s="48"/>
      <c r="B16" s="48"/>
      <c r="C16" s="101"/>
      <c r="D16" s="25" t="str">
        <f t="shared" si="0"/>
        <v xml:space="preserve"> </v>
      </c>
      <c r="I16" s="25" t="str">
        <f t="shared" si="1"/>
        <v xml:space="preserve"> </v>
      </c>
    </row>
    <row r="17" spans="1:9" x14ac:dyDescent="0.3">
      <c r="D17" s="25" t="str">
        <f t="shared" si="0"/>
        <v xml:space="preserve"> </v>
      </c>
      <c r="I17" s="25" t="str">
        <f t="shared" si="1"/>
        <v xml:space="preserve"> </v>
      </c>
    </row>
    <row r="18" spans="1:9" x14ac:dyDescent="0.3">
      <c r="D18" s="25" t="str">
        <f t="shared" si="0"/>
        <v xml:space="preserve"> </v>
      </c>
      <c r="I18" s="25" t="str">
        <f t="shared" si="1"/>
        <v xml:space="preserve"> </v>
      </c>
    </row>
    <row r="19" spans="1:9" ht="28.8" x14ac:dyDescent="0.3">
      <c r="A19" s="38"/>
      <c r="B19" s="38"/>
      <c r="C19" s="99"/>
      <c r="D19" s="25" t="str">
        <f t="shared" si="0"/>
        <v xml:space="preserve"> </v>
      </c>
      <c r="I19" s="25" t="str">
        <f t="shared" si="1"/>
        <v xml:space="preserve"> </v>
      </c>
    </row>
    <row r="20" spans="1:9" ht="28.8" x14ac:dyDescent="0.3">
      <c r="A20" s="38"/>
      <c r="B20" s="38"/>
      <c r="C20" s="99"/>
      <c r="D20" s="25" t="str">
        <f t="shared" si="0"/>
        <v xml:space="preserve"> </v>
      </c>
      <c r="I20" s="25" t="str">
        <f t="shared" si="1"/>
        <v xml:space="preserve"> </v>
      </c>
    </row>
    <row r="21" spans="1:9" x14ac:dyDescent="0.3">
      <c r="A21" s="38"/>
      <c r="B21" s="38"/>
      <c r="C21" s="99"/>
      <c r="D21" s="25" t="str">
        <f t="shared" si="0"/>
        <v xml:space="preserve"> </v>
      </c>
      <c r="I21" s="25" t="str">
        <f t="shared" si="1"/>
        <v xml:space="preserve"> </v>
      </c>
    </row>
    <row r="22" spans="1:9" x14ac:dyDescent="0.3">
      <c r="A22" s="38"/>
      <c r="B22" s="38"/>
      <c r="C22" s="99"/>
      <c r="D22" s="25" t="str">
        <f t="shared" si="0"/>
        <v xml:space="preserve"> </v>
      </c>
      <c r="F22" s="24"/>
      <c r="G22" s="24"/>
      <c r="I22" s="25" t="str">
        <f t="shared" si="1"/>
        <v xml:space="preserve"> </v>
      </c>
    </row>
    <row r="23" spans="1:9" x14ac:dyDescent="0.3">
      <c r="A23" s="38"/>
      <c r="B23" s="38"/>
      <c r="C23" s="99"/>
      <c r="D23" s="25" t="str">
        <f t="shared" si="0"/>
        <v xml:space="preserve"> </v>
      </c>
      <c r="I23" s="25" t="str">
        <f t="shared" si="1"/>
        <v xml:space="preserve"> </v>
      </c>
    </row>
    <row r="24" spans="1:9" x14ac:dyDescent="0.3">
      <c r="A24" s="38"/>
      <c r="B24" s="38"/>
      <c r="C24" s="99"/>
      <c r="D24" s="25" t="str">
        <f t="shared" si="0"/>
        <v xml:space="preserve"> </v>
      </c>
      <c r="I24" s="25" t="str">
        <f t="shared" si="1"/>
        <v xml:space="preserve"> </v>
      </c>
    </row>
    <row r="25" spans="1:9" x14ac:dyDescent="0.3">
      <c r="A25" s="38"/>
      <c r="B25" s="38"/>
      <c r="C25" s="99"/>
      <c r="D25" s="25" t="str">
        <f t="shared" si="0"/>
        <v xml:space="preserve"> </v>
      </c>
      <c r="I25" s="25" t="str">
        <f t="shared" si="1"/>
        <v xml:space="preserve"> </v>
      </c>
    </row>
    <row r="26" spans="1:9" x14ac:dyDescent="0.3">
      <c r="A26" s="38"/>
      <c r="B26" s="38"/>
      <c r="C26" s="99"/>
      <c r="D26" s="25" t="str">
        <f t="shared" si="0"/>
        <v xml:space="preserve"> </v>
      </c>
      <c r="I26" s="25" t="str">
        <f t="shared" si="1"/>
        <v xml:space="preserve"> </v>
      </c>
    </row>
    <row r="27" spans="1:9" x14ac:dyDescent="0.3">
      <c r="A27" s="38"/>
      <c r="B27" s="38"/>
      <c r="C27" s="99"/>
      <c r="D27" s="25" t="str">
        <f t="shared" si="0"/>
        <v xml:space="preserve"> </v>
      </c>
      <c r="I27" s="25" t="str">
        <f t="shared" si="1"/>
        <v xml:space="preserve"> </v>
      </c>
    </row>
    <row r="28" spans="1:9" x14ac:dyDescent="0.3">
      <c r="A28" s="38"/>
      <c r="B28" s="38"/>
      <c r="C28" s="99"/>
      <c r="D28" s="25" t="str">
        <f t="shared" si="0"/>
        <v xml:space="preserve"> </v>
      </c>
      <c r="I28" s="25" t="str">
        <f t="shared" si="1"/>
        <v xml:space="preserve"> </v>
      </c>
    </row>
    <row r="29" spans="1:9" x14ac:dyDescent="0.3">
      <c r="D29" s="25" t="str">
        <f t="shared" si="0"/>
        <v xml:space="preserve"> </v>
      </c>
      <c r="I29" s="25" t="str">
        <f t="shared" si="1"/>
        <v xml:space="preserve"> </v>
      </c>
    </row>
    <row r="30" spans="1:9" x14ac:dyDescent="0.3">
      <c r="D30" s="25" t="str">
        <f t="shared" si="0"/>
        <v xml:space="preserve"> </v>
      </c>
      <c r="I30" s="25" t="str">
        <f t="shared" si="1"/>
        <v xml:space="preserve"> </v>
      </c>
    </row>
    <row r="31" spans="1:9" x14ac:dyDescent="0.3">
      <c r="D31" s="25" t="str">
        <f t="shared" si="0"/>
        <v xml:space="preserve"> </v>
      </c>
      <c r="I31" s="25" t="str">
        <f t="shared" si="1"/>
        <v xml:space="preserve"> </v>
      </c>
    </row>
    <row r="32" spans="1:9" x14ac:dyDescent="0.3">
      <c r="D32" s="25" t="str">
        <f t="shared" si="0"/>
        <v xml:space="preserve"> </v>
      </c>
      <c r="I32" s="25" t="str">
        <f t="shared" si="1"/>
        <v xml:space="preserve"> </v>
      </c>
    </row>
    <row r="33" spans="1:9" x14ac:dyDescent="0.3">
      <c r="D33" s="25" t="str">
        <f t="shared" si="0"/>
        <v xml:space="preserve"> </v>
      </c>
      <c r="I33" s="25" t="str">
        <f t="shared" si="1"/>
        <v xml:space="preserve"> </v>
      </c>
    </row>
    <row r="34" spans="1:9" x14ac:dyDescent="0.3">
      <c r="D34" s="25" t="str">
        <f t="shared" si="0"/>
        <v xml:space="preserve"> </v>
      </c>
      <c r="I34" s="25" t="str">
        <f t="shared" si="1"/>
        <v xml:space="preserve"> </v>
      </c>
    </row>
    <row r="35" spans="1:9" x14ac:dyDescent="0.3">
      <c r="D35" s="25" t="str">
        <f t="shared" si="0"/>
        <v xml:space="preserve"> </v>
      </c>
      <c r="I35" s="25" t="str">
        <f t="shared" si="1"/>
        <v xml:space="preserve"> </v>
      </c>
    </row>
    <row r="36" spans="1:9" x14ac:dyDescent="0.3">
      <c r="D36" s="25" t="str">
        <f t="shared" si="0"/>
        <v xml:space="preserve"> </v>
      </c>
      <c r="I36" s="25" t="str">
        <f t="shared" si="1"/>
        <v xml:space="preserve"> </v>
      </c>
    </row>
    <row r="37" spans="1:9" x14ac:dyDescent="0.3">
      <c r="A37" s="24"/>
      <c r="B37" s="24"/>
      <c r="D37" s="25" t="str">
        <f t="shared" si="0"/>
        <v xml:space="preserve"> </v>
      </c>
      <c r="I37" s="25" t="str">
        <f t="shared" si="1"/>
        <v xml:space="preserve"> </v>
      </c>
    </row>
    <row r="38" spans="1:9" x14ac:dyDescent="0.3">
      <c r="A38" s="24"/>
      <c r="B38" s="24"/>
      <c r="D38" s="25" t="str">
        <f t="shared" si="0"/>
        <v xml:space="preserve"> </v>
      </c>
      <c r="I38" s="25" t="str">
        <f t="shared" si="1"/>
        <v xml:space="preserve"> </v>
      </c>
    </row>
    <row r="39" spans="1:9" x14ac:dyDescent="0.3">
      <c r="A39" s="24"/>
      <c r="B39" s="24"/>
      <c r="D39" s="25" t="str">
        <f t="shared" si="0"/>
        <v xml:space="preserve"> </v>
      </c>
      <c r="I39" s="25" t="str">
        <f t="shared" si="1"/>
        <v xml:space="preserve"> </v>
      </c>
    </row>
    <row r="40" spans="1:9" x14ac:dyDescent="0.3">
      <c r="A40" s="24"/>
      <c r="B40" s="24"/>
      <c r="D40" s="25" t="str">
        <f t="shared" si="0"/>
        <v xml:space="preserve"> </v>
      </c>
      <c r="I40" s="25" t="str">
        <f t="shared" si="1"/>
        <v xml:space="preserve"> </v>
      </c>
    </row>
    <row r="41" spans="1:9" x14ac:dyDescent="0.3">
      <c r="A41" s="24"/>
      <c r="B41" s="24"/>
      <c r="D41" s="25" t="str">
        <f t="shared" si="0"/>
        <v xml:space="preserve"> </v>
      </c>
      <c r="I41" s="25" t="str">
        <f t="shared" si="1"/>
        <v xml:space="preserve"> </v>
      </c>
    </row>
    <row r="42" spans="1:9" x14ac:dyDescent="0.3">
      <c r="A42" s="24"/>
      <c r="B42" s="24"/>
      <c r="D42" s="25" t="str">
        <f t="shared" si="0"/>
        <v xml:space="preserve"> </v>
      </c>
      <c r="I42" s="25" t="str">
        <f t="shared" si="1"/>
        <v xml:space="preserve"> </v>
      </c>
    </row>
    <row r="43" spans="1:9" x14ac:dyDescent="0.3">
      <c r="A43" s="24"/>
      <c r="B43" s="24"/>
      <c r="D43" s="25" t="str">
        <f t="shared" si="0"/>
        <v xml:space="preserve"> </v>
      </c>
      <c r="I43" s="25" t="str">
        <f t="shared" si="1"/>
        <v xml:space="preserve"> </v>
      </c>
    </row>
    <row r="44" spans="1:9" x14ac:dyDescent="0.3">
      <c r="A44" s="24"/>
      <c r="B44" s="24"/>
      <c r="D44" s="25" t="str">
        <f t="shared" si="0"/>
        <v xml:space="preserve"> </v>
      </c>
      <c r="I44" s="25" t="str">
        <f t="shared" si="1"/>
        <v xml:space="preserve"> </v>
      </c>
    </row>
    <row r="45" spans="1:9" x14ac:dyDescent="0.3">
      <c r="A45" s="24"/>
      <c r="B45" s="24"/>
      <c r="D45" s="25" t="str">
        <f t="shared" si="0"/>
        <v xml:space="preserve"> </v>
      </c>
      <c r="I45" s="25" t="str">
        <f t="shared" si="1"/>
        <v xml:space="preserve"> </v>
      </c>
    </row>
    <row r="46" spans="1:9" x14ac:dyDescent="0.3">
      <c r="A46" s="24"/>
      <c r="B46" s="24"/>
      <c r="D46" s="25" t="str">
        <f t="shared" si="0"/>
        <v xml:space="preserve"> </v>
      </c>
      <c r="I46" s="25" t="str">
        <f t="shared" si="1"/>
        <v xml:space="preserve"> </v>
      </c>
    </row>
    <row r="47" spans="1:9" x14ac:dyDescent="0.3">
      <c r="D47" s="25" t="str">
        <f t="shared" si="0"/>
        <v xml:space="preserve"> </v>
      </c>
      <c r="I47" s="25" t="str">
        <f t="shared" si="1"/>
        <v xml:space="preserve"> </v>
      </c>
    </row>
    <row r="48" spans="1:9" x14ac:dyDescent="0.3">
      <c r="D48" s="25" t="str">
        <f t="shared" si="0"/>
        <v xml:space="preserve"> </v>
      </c>
      <c r="I48" s="25" t="str">
        <f t="shared" si="1"/>
        <v xml:space="preserve"> </v>
      </c>
    </row>
    <row r="49" spans="4:9" x14ac:dyDescent="0.3">
      <c r="D49" s="25" t="str">
        <f t="shared" si="0"/>
        <v xml:space="preserve"> </v>
      </c>
      <c r="I49" s="25" t="str">
        <f t="shared" si="1"/>
        <v xml:space="preserve"> </v>
      </c>
    </row>
    <row r="50" spans="4:9" x14ac:dyDescent="0.3">
      <c r="D50" s="25" t="str">
        <f t="shared" si="0"/>
        <v xml:space="preserve"> </v>
      </c>
      <c r="I50" s="25" t="str">
        <f t="shared" si="1"/>
        <v xml:space="preserve"> </v>
      </c>
    </row>
    <row r="51" spans="4:9" x14ac:dyDescent="0.3">
      <c r="D51" s="25" t="str">
        <f t="shared" si="0"/>
        <v xml:space="preserve"> </v>
      </c>
      <c r="I51" s="25" t="str">
        <f t="shared" si="1"/>
        <v xml:space="preserve"> </v>
      </c>
    </row>
    <row r="52" spans="4:9" x14ac:dyDescent="0.3">
      <c r="D52" s="25" t="str">
        <f t="shared" si="0"/>
        <v xml:space="preserve"> </v>
      </c>
      <c r="I52" s="25" t="str">
        <f t="shared" si="1"/>
        <v xml:space="preserve"> </v>
      </c>
    </row>
    <row r="53" spans="4:9" x14ac:dyDescent="0.3">
      <c r="D53" s="25" t="str">
        <f t="shared" si="0"/>
        <v xml:space="preserve"> </v>
      </c>
      <c r="I53" s="25" t="str">
        <f t="shared" si="1"/>
        <v xml:space="preserve"> </v>
      </c>
    </row>
    <row r="54" spans="4:9" x14ac:dyDescent="0.3">
      <c r="D54" s="25" t="str">
        <f t="shared" si="0"/>
        <v xml:space="preserve"> </v>
      </c>
      <c r="I54" s="25" t="str">
        <f t="shared" si="1"/>
        <v xml:space="preserve"> </v>
      </c>
    </row>
    <row r="55" spans="4:9" x14ac:dyDescent="0.3">
      <c r="D55" s="25" t="str">
        <f t="shared" si="0"/>
        <v xml:space="preserve"> </v>
      </c>
      <c r="I55" s="25" t="str">
        <f t="shared" si="1"/>
        <v xml:space="preserve"> </v>
      </c>
    </row>
    <row r="56" spans="4:9" x14ac:dyDescent="0.3">
      <c r="D56" s="25" t="str">
        <f t="shared" si="0"/>
        <v xml:space="preserve"> </v>
      </c>
      <c r="I56" s="25" t="str">
        <f t="shared" si="1"/>
        <v xml:space="preserve"> </v>
      </c>
    </row>
    <row r="57" spans="4:9" x14ac:dyDescent="0.3">
      <c r="D57" s="25" t="str">
        <f t="shared" si="0"/>
        <v xml:space="preserve"> </v>
      </c>
      <c r="I57" s="25" t="str">
        <f t="shared" si="1"/>
        <v xml:space="preserve"> </v>
      </c>
    </row>
    <row r="58" spans="4:9" x14ac:dyDescent="0.3">
      <c r="D58" s="25" t="str">
        <f t="shared" si="0"/>
        <v xml:space="preserve"> </v>
      </c>
      <c r="I58" s="25" t="str">
        <f t="shared" si="1"/>
        <v xml:space="preserve"> </v>
      </c>
    </row>
    <row r="59" spans="4:9" x14ac:dyDescent="0.3">
      <c r="D59" s="25" t="str">
        <f t="shared" si="0"/>
        <v xml:space="preserve"> </v>
      </c>
      <c r="I59" s="25" t="str">
        <f t="shared" si="1"/>
        <v xml:space="preserve"> </v>
      </c>
    </row>
    <row r="60" spans="4:9" x14ac:dyDescent="0.3">
      <c r="D60" s="25" t="str">
        <f t="shared" si="0"/>
        <v xml:space="preserve"> </v>
      </c>
      <c r="I60" s="25" t="str">
        <f t="shared" si="1"/>
        <v xml:space="preserve"> </v>
      </c>
    </row>
    <row r="61" spans="4:9" x14ac:dyDescent="0.3">
      <c r="D61" s="25" t="str">
        <f t="shared" si="0"/>
        <v xml:space="preserve"> </v>
      </c>
      <c r="I61" s="25" t="str">
        <f t="shared" si="1"/>
        <v xml:space="preserve"> </v>
      </c>
    </row>
    <row r="62" spans="4:9" x14ac:dyDescent="0.3">
      <c r="D62" s="25" t="str">
        <f t="shared" si="0"/>
        <v xml:space="preserve"> </v>
      </c>
      <c r="I62" s="25" t="str">
        <f t="shared" si="1"/>
        <v xml:space="preserve"> </v>
      </c>
    </row>
    <row r="63" spans="4:9" x14ac:dyDescent="0.3">
      <c r="D63" s="25" t="str">
        <f t="shared" si="0"/>
        <v xml:space="preserve"> </v>
      </c>
      <c r="I63" s="25" t="str">
        <f t="shared" si="1"/>
        <v xml:space="preserve"> </v>
      </c>
    </row>
    <row r="64" spans="4:9" x14ac:dyDescent="0.3">
      <c r="D64" s="25" t="str">
        <f t="shared" si="0"/>
        <v xml:space="preserve"> </v>
      </c>
      <c r="I64" s="25" t="str">
        <f t="shared" si="1"/>
        <v xml:space="preserve"> </v>
      </c>
    </row>
    <row r="65" spans="4:9" x14ac:dyDescent="0.3">
      <c r="D65" s="25" t="str">
        <f t="shared" si="0"/>
        <v xml:space="preserve"> </v>
      </c>
      <c r="I65" s="25" t="str">
        <f t="shared" si="1"/>
        <v xml:space="preserve"> </v>
      </c>
    </row>
    <row r="66" spans="4:9" x14ac:dyDescent="0.3">
      <c r="D66" s="25" t="str">
        <f t="shared" si="0"/>
        <v xml:space="preserve"> </v>
      </c>
      <c r="I66" s="25" t="str">
        <f t="shared" si="1"/>
        <v xml:space="preserve"> </v>
      </c>
    </row>
    <row r="67" spans="4:9" x14ac:dyDescent="0.3">
      <c r="D67" s="25" t="str">
        <f t="shared" si="0"/>
        <v xml:space="preserve"> </v>
      </c>
      <c r="I67" s="25" t="str">
        <f t="shared" si="1"/>
        <v xml:space="preserve"> </v>
      </c>
    </row>
    <row r="68" spans="4:9" x14ac:dyDescent="0.3">
      <c r="D68" s="25" t="str">
        <f t="shared" ref="D68:D131" si="2">IF(C68=""," ",C68)</f>
        <v xml:space="preserve"> </v>
      </c>
      <c r="I68" s="25" t="str">
        <f t="shared" ref="I68:I131" si="3">IF(H68=""," ",H68)</f>
        <v xml:space="preserve"> </v>
      </c>
    </row>
    <row r="69" spans="4:9" x14ac:dyDescent="0.3">
      <c r="D69" s="25" t="str">
        <f t="shared" si="2"/>
        <v xml:space="preserve"> </v>
      </c>
      <c r="I69" s="25" t="str">
        <f t="shared" si="3"/>
        <v xml:space="preserve"> </v>
      </c>
    </row>
    <row r="70" spans="4:9" x14ac:dyDescent="0.3">
      <c r="D70" s="25" t="str">
        <f t="shared" si="2"/>
        <v xml:space="preserve"> </v>
      </c>
      <c r="I70" s="25" t="str">
        <f t="shared" si="3"/>
        <v xml:space="preserve"> </v>
      </c>
    </row>
    <row r="71" spans="4:9" x14ac:dyDescent="0.3">
      <c r="D71" s="25" t="str">
        <f t="shared" si="2"/>
        <v xml:space="preserve"> </v>
      </c>
      <c r="I71" s="25" t="str">
        <f t="shared" si="3"/>
        <v xml:space="preserve"> </v>
      </c>
    </row>
    <row r="72" spans="4:9" x14ac:dyDescent="0.3">
      <c r="D72" s="25" t="str">
        <f t="shared" si="2"/>
        <v xml:space="preserve"> </v>
      </c>
      <c r="I72" s="25" t="str">
        <f t="shared" si="3"/>
        <v xml:space="preserve"> </v>
      </c>
    </row>
    <row r="73" spans="4:9" x14ac:dyDescent="0.3">
      <c r="D73" s="25" t="str">
        <f t="shared" si="2"/>
        <v xml:space="preserve"> </v>
      </c>
      <c r="I73" s="25" t="str">
        <f t="shared" si="3"/>
        <v xml:space="preserve"> </v>
      </c>
    </row>
    <row r="74" spans="4:9" x14ac:dyDescent="0.3">
      <c r="D74" s="25" t="str">
        <f t="shared" si="2"/>
        <v xml:space="preserve"> </v>
      </c>
      <c r="I74" s="25" t="str">
        <f t="shared" si="3"/>
        <v xml:space="preserve"> </v>
      </c>
    </row>
    <row r="75" spans="4:9" x14ac:dyDescent="0.3">
      <c r="D75" s="25" t="str">
        <f t="shared" si="2"/>
        <v xml:space="preserve"> </v>
      </c>
      <c r="I75" s="25" t="str">
        <f t="shared" si="3"/>
        <v xml:space="preserve"> </v>
      </c>
    </row>
    <row r="76" spans="4:9" x14ac:dyDescent="0.3">
      <c r="D76" s="25" t="str">
        <f t="shared" si="2"/>
        <v xml:space="preserve"> </v>
      </c>
      <c r="I76" s="25" t="str">
        <f t="shared" si="3"/>
        <v xml:space="preserve"> </v>
      </c>
    </row>
    <row r="77" spans="4:9" x14ac:dyDescent="0.3">
      <c r="D77" s="25" t="str">
        <f t="shared" si="2"/>
        <v xml:space="preserve"> </v>
      </c>
      <c r="I77" s="25" t="str">
        <f t="shared" si="3"/>
        <v xml:space="preserve"> </v>
      </c>
    </row>
    <row r="78" spans="4:9" x14ac:dyDescent="0.3">
      <c r="D78" s="25" t="str">
        <f t="shared" si="2"/>
        <v xml:space="preserve"> </v>
      </c>
      <c r="I78" s="25" t="str">
        <f t="shared" si="3"/>
        <v xml:space="preserve"> </v>
      </c>
    </row>
    <row r="79" spans="4:9" x14ac:dyDescent="0.3">
      <c r="D79" s="25" t="str">
        <f t="shared" si="2"/>
        <v xml:space="preserve"> </v>
      </c>
      <c r="I79" s="25" t="str">
        <f t="shared" si="3"/>
        <v xml:space="preserve"> </v>
      </c>
    </row>
    <row r="80" spans="4:9" x14ac:dyDescent="0.3">
      <c r="D80" s="25" t="str">
        <f t="shared" si="2"/>
        <v xml:space="preserve"> </v>
      </c>
      <c r="I80" s="25" t="str">
        <f t="shared" si="3"/>
        <v xml:space="preserve"> </v>
      </c>
    </row>
    <row r="81" spans="4:9" x14ac:dyDescent="0.3">
      <c r="D81" s="25" t="str">
        <f t="shared" si="2"/>
        <v xml:space="preserve"> </v>
      </c>
      <c r="I81" s="25" t="str">
        <f t="shared" si="3"/>
        <v xml:space="preserve"> </v>
      </c>
    </row>
    <row r="82" spans="4:9" x14ac:dyDescent="0.3">
      <c r="D82" s="25" t="str">
        <f t="shared" si="2"/>
        <v xml:space="preserve"> </v>
      </c>
      <c r="I82" s="25" t="str">
        <f t="shared" si="3"/>
        <v xml:space="preserve"> </v>
      </c>
    </row>
    <row r="83" spans="4:9" x14ac:dyDescent="0.3">
      <c r="D83" s="25" t="str">
        <f t="shared" si="2"/>
        <v xml:space="preserve"> </v>
      </c>
      <c r="I83" s="25" t="str">
        <f t="shared" si="3"/>
        <v xml:space="preserve"> </v>
      </c>
    </row>
    <row r="84" spans="4:9" x14ac:dyDescent="0.3">
      <c r="D84" s="25" t="str">
        <f t="shared" si="2"/>
        <v xml:space="preserve"> </v>
      </c>
      <c r="I84" s="25" t="str">
        <f t="shared" si="3"/>
        <v xml:space="preserve"> </v>
      </c>
    </row>
    <row r="85" spans="4:9" x14ac:dyDescent="0.3">
      <c r="D85" s="25" t="str">
        <f t="shared" si="2"/>
        <v xml:space="preserve"> </v>
      </c>
      <c r="I85" s="25" t="str">
        <f t="shared" si="3"/>
        <v xml:space="preserve"> </v>
      </c>
    </row>
    <row r="86" spans="4:9" x14ac:dyDescent="0.3">
      <c r="D86" s="25" t="str">
        <f t="shared" si="2"/>
        <v xml:space="preserve"> </v>
      </c>
      <c r="I86" s="25" t="str">
        <f t="shared" si="3"/>
        <v xml:space="preserve"> </v>
      </c>
    </row>
    <row r="87" spans="4:9" x14ac:dyDescent="0.3">
      <c r="D87" s="25" t="str">
        <f t="shared" si="2"/>
        <v xml:space="preserve"> </v>
      </c>
      <c r="I87" s="25" t="str">
        <f t="shared" si="3"/>
        <v xml:space="preserve"> </v>
      </c>
    </row>
    <row r="88" spans="4:9" x14ac:dyDescent="0.3">
      <c r="D88" s="25" t="str">
        <f t="shared" si="2"/>
        <v xml:space="preserve"> </v>
      </c>
      <c r="I88" s="25" t="str">
        <f t="shared" si="3"/>
        <v xml:space="preserve"> </v>
      </c>
    </row>
    <row r="89" spans="4:9" x14ac:dyDescent="0.3">
      <c r="D89" s="25" t="str">
        <f t="shared" si="2"/>
        <v xml:space="preserve"> </v>
      </c>
      <c r="I89" s="25" t="str">
        <f t="shared" si="3"/>
        <v xml:space="preserve"> </v>
      </c>
    </row>
    <row r="90" spans="4:9" x14ac:dyDescent="0.3">
      <c r="D90" s="25" t="str">
        <f t="shared" si="2"/>
        <v xml:space="preserve"> </v>
      </c>
      <c r="I90" s="25" t="str">
        <f t="shared" si="3"/>
        <v xml:space="preserve"> </v>
      </c>
    </row>
    <row r="91" spans="4:9" x14ac:dyDescent="0.3">
      <c r="D91" s="25" t="str">
        <f t="shared" si="2"/>
        <v xml:space="preserve"> </v>
      </c>
      <c r="I91" s="25" t="str">
        <f t="shared" si="3"/>
        <v xml:space="preserve"> </v>
      </c>
    </row>
    <row r="92" spans="4:9" x14ac:dyDescent="0.3">
      <c r="D92" s="25" t="str">
        <f t="shared" si="2"/>
        <v xml:space="preserve"> </v>
      </c>
      <c r="I92" s="25" t="str">
        <f t="shared" si="3"/>
        <v xml:space="preserve"> </v>
      </c>
    </row>
    <row r="93" spans="4:9" x14ac:dyDescent="0.3">
      <c r="D93" s="25" t="str">
        <f t="shared" si="2"/>
        <v xml:space="preserve"> </v>
      </c>
      <c r="I93" s="25" t="str">
        <f t="shared" si="3"/>
        <v xml:space="preserve"> </v>
      </c>
    </row>
    <row r="94" spans="4:9" x14ac:dyDescent="0.3">
      <c r="D94" s="25" t="str">
        <f t="shared" si="2"/>
        <v xml:space="preserve"> </v>
      </c>
      <c r="I94" s="25" t="str">
        <f t="shared" si="3"/>
        <v xml:space="preserve"> </v>
      </c>
    </row>
    <row r="95" spans="4:9" x14ac:dyDescent="0.3">
      <c r="D95" s="25" t="str">
        <f t="shared" si="2"/>
        <v xml:space="preserve"> </v>
      </c>
      <c r="I95" s="25" t="str">
        <f t="shared" si="3"/>
        <v xml:space="preserve"> </v>
      </c>
    </row>
    <row r="96" spans="4:9" x14ac:dyDescent="0.3">
      <c r="D96" s="25" t="str">
        <f t="shared" si="2"/>
        <v xml:space="preserve"> </v>
      </c>
      <c r="I96" s="25" t="str">
        <f t="shared" si="3"/>
        <v xml:space="preserve"> </v>
      </c>
    </row>
    <row r="97" spans="4:9" x14ac:dyDescent="0.3">
      <c r="D97" s="25" t="str">
        <f t="shared" si="2"/>
        <v xml:space="preserve"> </v>
      </c>
      <c r="I97" s="25" t="str">
        <f t="shared" si="3"/>
        <v xml:space="preserve"> </v>
      </c>
    </row>
    <row r="98" spans="4:9" x14ac:dyDescent="0.3">
      <c r="D98" s="25" t="str">
        <f t="shared" si="2"/>
        <v xml:space="preserve"> </v>
      </c>
      <c r="I98" s="25" t="str">
        <f t="shared" si="3"/>
        <v xml:space="preserve"> </v>
      </c>
    </row>
    <row r="99" spans="4:9" x14ac:dyDescent="0.3">
      <c r="D99" s="25" t="str">
        <f t="shared" si="2"/>
        <v xml:space="preserve"> </v>
      </c>
      <c r="I99" s="25" t="str">
        <f t="shared" si="3"/>
        <v xml:space="preserve"> </v>
      </c>
    </row>
    <row r="100" spans="4:9" x14ac:dyDescent="0.3">
      <c r="D100" s="25" t="str">
        <f t="shared" si="2"/>
        <v xml:space="preserve"> </v>
      </c>
      <c r="I100" s="25" t="str">
        <f t="shared" si="3"/>
        <v xml:space="preserve"> </v>
      </c>
    </row>
    <row r="101" spans="4:9" x14ac:dyDescent="0.3">
      <c r="D101" s="25" t="str">
        <f t="shared" si="2"/>
        <v xml:space="preserve"> </v>
      </c>
      <c r="I101" s="25" t="str">
        <f t="shared" si="3"/>
        <v xml:space="preserve"> </v>
      </c>
    </row>
    <row r="102" spans="4:9" x14ac:dyDescent="0.3">
      <c r="D102" s="25" t="str">
        <f t="shared" si="2"/>
        <v xml:space="preserve"> </v>
      </c>
      <c r="I102" s="25" t="str">
        <f t="shared" si="3"/>
        <v xml:space="preserve"> </v>
      </c>
    </row>
    <row r="103" spans="4:9" x14ac:dyDescent="0.3">
      <c r="D103" s="25" t="str">
        <f t="shared" si="2"/>
        <v xml:space="preserve"> </v>
      </c>
      <c r="I103" s="25" t="str">
        <f t="shared" si="3"/>
        <v xml:space="preserve"> </v>
      </c>
    </row>
    <row r="104" spans="4:9" x14ac:dyDescent="0.3">
      <c r="D104" s="25" t="str">
        <f t="shared" si="2"/>
        <v xml:space="preserve"> </v>
      </c>
      <c r="I104" s="25" t="str">
        <f t="shared" si="3"/>
        <v xml:space="preserve"> </v>
      </c>
    </row>
    <row r="105" spans="4:9" x14ac:dyDescent="0.3">
      <c r="D105" s="25" t="str">
        <f t="shared" si="2"/>
        <v xml:space="preserve"> </v>
      </c>
      <c r="I105" s="25" t="str">
        <f t="shared" si="3"/>
        <v xml:space="preserve"> </v>
      </c>
    </row>
    <row r="106" spans="4:9" x14ac:dyDescent="0.3">
      <c r="D106" s="25" t="str">
        <f t="shared" si="2"/>
        <v xml:space="preserve"> </v>
      </c>
      <c r="I106" s="25" t="str">
        <f t="shared" si="3"/>
        <v xml:space="preserve"> </v>
      </c>
    </row>
    <row r="107" spans="4:9" x14ac:dyDescent="0.3">
      <c r="D107" s="25" t="str">
        <f t="shared" si="2"/>
        <v xml:space="preserve"> </v>
      </c>
      <c r="I107" s="25" t="str">
        <f t="shared" si="3"/>
        <v xml:space="preserve"> </v>
      </c>
    </row>
    <row r="108" spans="4:9" x14ac:dyDescent="0.3">
      <c r="D108" s="25" t="str">
        <f t="shared" si="2"/>
        <v xml:space="preserve"> </v>
      </c>
      <c r="I108" s="25" t="str">
        <f t="shared" si="3"/>
        <v xml:space="preserve"> </v>
      </c>
    </row>
    <row r="109" spans="4:9" x14ac:dyDescent="0.3">
      <c r="D109" s="25" t="str">
        <f t="shared" si="2"/>
        <v xml:space="preserve"> </v>
      </c>
      <c r="I109" s="25" t="str">
        <f t="shared" si="3"/>
        <v xml:space="preserve"> </v>
      </c>
    </row>
    <row r="110" spans="4:9" x14ac:dyDescent="0.3">
      <c r="D110" s="25" t="str">
        <f t="shared" si="2"/>
        <v xml:space="preserve"> </v>
      </c>
      <c r="I110" s="25" t="str">
        <f t="shared" si="3"/>
        <v xml:space="preserve"> </v>
      </c>
    </row>
    <row r="111" spans="4:9" x14ac:dyDescent="0.3">
      <c r="D111" s="25" t="str">
        <f t="shared" si="2"/>
        <v xml:space="preserve"> </v>
      </c>
      <c r="I111" s="25" t="str">
        <f t="shared" si="3"/>
        <v xml:space="preserve"> </v>
      </c>
    </row>
    <row r="112" spans="4:9" x14ac:dyDescent="0.3">
      <c r="D112" s="25" t="str">
        <f t="shared" si="2"/>
        <v xml:space="preserve"> </v>
      </c>
      <c r="I112" s="25" t="str">
        <f t="shared" si="3"/>
        <v xml:space="preserve"> </v>
      </c>
    </row>
    <row r="113" spans="4:9" x14ac:dyDescent="0.3">
      <c r="D113" s="25" t="str">
        <f t="shared" si="2"/>
        <v xml:space="preserve"> </v>
      </c>
      <c r="I113" s="25" t="str">
        <f t="shared" si="3"/>
        <v xml:space="preserve"> </v>
      </c>
    </row>
    <row r="114" spans="4:9" x14ac:dyDescent="0.3">
      <c r="D114" s="25" t="str">
        <f t="shared" si="2"/>
        <v xml:space="preserve"> </v>
      </c>
      <c r="I114" s="25" t="str">
        <f t="shared" si="3"/>
        <v xml:space="preserve"> </v>
      </c>
    </row>
    <row r="115" spans="4:9" x14ac:dyDescent="0.3">
      <c r="D115" s="25" t="str">
        <f t="shared" si="2"/>
        <v xml:space="preserve"> </v>
      </c>
      <c r="I115" s="25" t="str">
        <f t="shared" si="3"/>
        <v xml:space="preserve"> </v>
      </c>
    </row>
    <row r="116" spans="4:9" x14ac:dyDescent="0.3">
      <c r="D116" s="25" t="str">
        <f t="shared" si="2"/>
        <v xml:space="preserve"> </v>
      </c>
      <c r="I116" s="25" t="str">
        <f t="shared" si="3"/>
        <v xml:space="preserve"> </v>
      </c>
    </row>
    <row r="117" spans="4:9" x14ac:dyDescent="0.3">
      <c r="D117" s="25" t="str">
        <f t="shared" si="2"/>
        <v xml:space="preserve"> </v>
      </c>
      <c r="I117" s="25" t="str">
        <f t="shared" si="3"/>
        <v xml:space="preserve"> </v>
      </c>
    </row>
    <row r="118" spans="4:9" x14ac:dyDescent="0.3">
      <c r="D118" s="25" t="str">
        <f t="shared" si="2"/>
        <v xml:space="preserve"> </v>
      </c>
      <c r="I118" s="25" t="str">
        <f t="shared" si="3"/>
        <v xml:space="preserve"> </v>
      </c>
    </row>
    <row r="119" spans="4:9" x14ac:dyDescent="0.3">
      <c r="D119" s="25" t="str">
        <f t="shared" si="2"/>
        <v xml:space="preserve"> </v>
      </c>
      <c r="I119" s="25" t="str">
        <f t="shared" si="3"/>
        <v xml:space="preserve"> </v>
      </c>
    </row>
    <row r="120" spans="4:9" x14ac:dyDescent="0.3">
      <c r="D120" s="25" t="str">
        <f t="shared" si="2"/>
        <v xml:space="preserve"> </v>
      </c>
      <c r="I120" s="25" t="str">
        <f t="shared" si="3"/>
        <v xml:space="preserve"> </v>
      </c>
    </row>
    <row r="121" spans="4:9" x14ac:dyDescent="0.3">
      <c r="D121" s="25" t="str">
        <f t="shared" si="2"/>
        <v xml:space="preserve"> </v>
      </c>
      <c r="I121" s="25" t="str">
        <f t="shared" si="3"/>
        <v xml:space="preserve"> </v>
      </c>
    </row>
    <row r="122" spans="4:9" x14ac:dyDescent="0.3">
      <c r="D122" s="25" t="str">
        <f t="shared" si="2"/>
        <v xml:space="preserve"> </v>
      </c>
      <c r="I122" s="25" t="str">
        <f t="shared" si="3"/>
        <v xml:space="preserve"> </v>
      </c>
    </row>
    <row r="123" spans="4:9" x14ac:dyDescent="0.3">
      <c r="D123" s="25" t="str">
        <f t="shared" si="2"/>
        <v xml:space="preserve"> </v>
      </c>
      <c r="I123" s="25" t="str">
        <f t="shared" si="3"/>
        <v xml:space="preserve"> </v>
      </c>
    </row>
    <row r="124" spans="4:9" x14ac:dyDescent="0.3">
      <c r="D124" s="25" t="str">
        <f t="shared" si="2"/>
        <v xml:space="preserve"> </v>
      </c>
      <c r="I124" s="25" t="str">
        <f t="shared" si="3"/>
        <v xml:space="preserve"> </v>
      </c>
    </row>
    <row r="125" spans="4:9" x14ac:dyDescent="0.3">
      <c r="D125" s="25" t="str">
        <f t="shared" si="2"/>
        <v xml:space="preserve"> </v>
      </c>
      <c r="I125" s="25" t="str">
        <f t="shared" si="3"/>
        <v xml:space="preserve"> </v>
      </c>
    </row>
    <row r="126" spans="4:9" x14ac:dyDescent="0.3">
      <c r="D126" s="25" t="str">
        <f t="shared" si="2"/>
        <v xml:space="preserve"> </v>
      </c>
      <c r="I126" s="25" t="str">
        <f t="shared" si="3"/>
        <v xml:space="preserve"> </v>
      </c>
    </row>
    <row r="127" spans="4:9" x14ac:dyDescent="0.3">
      <c r="D127" s="25" t="str">
        <f t="shared" si="2"/>
        <v xml:space="preserve"> </v>
      </c>
      <c r="I127" s="25" t="str">
        <f t="shared" si="3"/>
        <v xml:space="preserve"> </v>
      </c>
    </row>
    <row r="128" spans="4:9" x14ac:dyDescent="0.3">
      <c r="D128" s="25" t="str">
        <f t="shared" si="2"/>
        <v xml:space="preserve"> </v>
      </c>
      <c r="I128" s="25" t="str">
        <f t="shared" si="3"/>
        <v xml:space="preserve"> </v>
      </c>
    </row>
    <row r="129" spans="4:9" x14ac:dyDescent="0.3">
      <c r="D129" s="25" t="str">
        <f t="shared" si="2"/>
        <v xml:space="preserve"> </v>
      </c>
      <c r="I129" s="25" t="str">
        <f t="shared" si="3"/>
        <v xml:space="preserve"> </v>
      </c>
    </row>
    <row r="130" spans="4:9" x14ac:dyDescent="0.3">
      <c r="D130" s="25" t="str">
        <f t="shared" si="2"/>
        <v xml:space="preserve"> </v>
      </c>
      <c r="I130" s="25" t="str">
        <f t="shared" si="3"/>
        <v xml:space="preserve"> </v>
      </c>
    </row>
    <row r="131" spans="4:9" x14ac:dyDescent="0.3">
      <c r="D131" s="25" t="str">
        <f t="shared" si="2"/>
        <v xml:space="preserve"> </v>
      </c>
      <c r="I131" s="25" t="str">
        <f t="shared" si="3"/>
        <v xml:space="preserve"> </v>
      </c>
    </row>
    <row r="132" spans="4:9" x14ac:dyDescent="0.3">
      <c r="D132" s="25" t="str">
        <f t="shared" ref="D132:D168" si="4">IF(C132=""," ",C132)</f>
        <v xml:space="preserve"> </v>
      </c>
      <c r="I132" s="25" t="str">
        <f t="shared" ref="I132:I195" si="5">IF(H132=""," ",H132)</f>
        <v xml:space="preserve"> </v>
      </c>
    </row>
    <row r="133" spans="4:9" x14ac:dyDescent="0.3">
      <c r="D133" s="25" t="str">
        <f t="shared" si="4"/>
        <v xml:space="preserve"> </v>
      </c>
      <c r="I133" s="25" t="str">
        <f t="shared" si="5"/>
        <v xml:space="preserve"> </v>
      </c>
    </row>
    <row r="134" spans="4:9" x14ac:dyDescent="0.3">
      <c r="D134" s="25" t="str">
        <f t="shared" si="4"/>
        <v xml:space="preserve"> </v>
      </c>
      <c r="I134" s="25" t="str">
        <f t="shared" si="5"/>
        <v xml:space="preserve"> </v>
      </c>
    </row>
    <row r="135" spans="4:9" x14ac:dyDescent="0.3">
      <c r="D135" s="25" t="str">
        <f t="shared" si="4"/>
        <v xml:space="preserve"> </v>
      </c>
      <c r="I135" s="25" t="str">
        <f t="shared" si="5"/>
        <v xml:space="preserve"> </v>
      </c>
    </row>
    <row r="136" spans="4:9" x14ac:dyDescent="0.3">
      <c r="D136" s="25" t="str">
        <f t="shared" si="4"/>
        <v xml:space="preserve"> </v>
      </c>
      <c r="I136" s="25" t="str">
        <f t="shared" si="5"/>
        <v xml:space="preserve"> </v>
      </c>
    </row>
    <row r="137" spans="4:9" x14ac:dyDescent="0.3">
      <c r="D137" s="25" t="str">
        <f t="shared" si="4"/>
        <v xml:space="preserve"> </v>
      </c>
      <c r="I137" s="25" t="str">
        <f t="shared" si="5"/>
        <v xml:space="preserve"> </v>
      </c>
    </row>
    <row r="138" spans="4:9" x14ac:dyDescent="0.3">
      <c r="D138" s="25" t="str">
        <f t="shared" si="4"/>
        <v xml:space="preserve"> </v>
      </c>
      <c r="I138" s="25" t="str">
        <f t="shared" si="5"/>
        <v xml:space="preserve"> </v>
      </c>
    </row>
    <row r="139" spans="4:9" x14ac:dyDescent="0.3">
      <c r="D139" s="25" t="str">
        <f t="shared" si="4"/>
        <v xml:space="preserve"> </v>
      </c>
      <c r="I139" s="25" t="str">
        <f t="shared" si="5"/>
        <v xml:space="preserve"> </v>
      </c>
    </row>
    <row r="140" spans="4:9" x14ac:dyDescent="0.3">
      <c r="D140" s="25" t="str">
        <f t="shared" si="4"/>
        <v xml:space="preserve"> </v>
      </c>
      <c r="I140" s="25" t="str">
        <f t="shared" si="5"/>
        <v xml:space="preserve"> </v>
      </c>
    </row>
    <row r="141" spans="4:9" x14ac:dyDescent="0.3">
      <c r="D141" s="25" t="str">
        <f t="shared" si="4"/>
        <v xml:space="preserve"> </v>
      </c>
      <c r="I141" s="25" t="str">
        <f t="shared" si="5"/>
        <v xml:space="preserve"> </v>
      </c>
    </row>
    <row r="142" spans="4:9" x14ac:dyDescent="0.3">
      <c r="D142" s="25" t="str">
        <f t="shared" si="4"/>
        <v xml:space="preserve"> </v>
      </c>
      <c r="I142" s="25" t="str">
        <f t="shared" si="5"/>
        <v xml:space="preserve"> </v>
      </c>
    </row>
    <row r="143" spans="4:9" x14ac:dyDescent="0.3">
      <c r="D143" s="25" t="str">
        <f t="shared" si="4"/>
        <v xml:space="preserve"> </v>
      </c>
      <c r="I143" s="25" t="str">
        <f t="shared" si="5"/>
        <v xml:space="preserve"> </v>
      </c>
    </row>
    <row r="144" spans="4:9" x14ac:dyDescent="0.3">
      <c r="D144" s="25" t="str">
        <f t="shared" si="4"/>
        <v xml:space="preserve"> </v>
      </c>
      <c r="I144" s="25" t="str">
        <f t="shared" si="5"/>
        <v xml:space="preserve"> </v>
      </c>
    </row>
    <row r="145" spans="4:9" x14ac:dyDescent="0.3">
      <c r="D145" s="25" t="str">
        <f t="shared" si="4"/>
        <v xml:space="preserve"> </v>
      </c>
      <c r="I145" s="25" t="str">
        <f t="shared" si="5"/>
        <v xml:space="preserve"> </v>
      </c>
    </row>
    <row r="146" spans="4:9" x14ac:dyDescent="0.3">
      <c r="D146" s="25" t="str">
        <f t="shared" si="4"/>
        <v xml:space="preserve"> </v>
      </c>
      <c r="I146" s="25" t="str">
        <f t="shared" si="5"/>
        <v xml:space="preserve"> </v>
      </c>
    </row>
    <row r="147" spans="4:9" x14ac:dyDescent="0.3">
      <c r="D147" s="25" t="str">
        <f t="shared" si="4"/>
        <v xml:space="preserve"> </v>
      </c>
      <c r="I147" s="25" t="str">
        <f t="shared" si="5"/>
        <v xml:space="preserve"> </v>
      </c>
    </row>
    <row r="148" spans="4:9" x14ac:dyDescent="0.3">
      <c r="D148" s="25" t="str">
        <f t="shared" si="4"/>
        <v xml:space="preserve"> </v>
      </c>
      <c r="I148" s="25" t="str">
        <f t="shared" si="5"/>
        <v xml:space="preserve"> </v>
      </c>
    </row>
    <row r="149" spans="4:9" x14ac:dyDescent="0.3">
      <c r="D149" s="25" t="str">
        <f t="shared" si="4"/>
        <v xml:space="preserve"> </v>
      </c>
      <c r="I149" s="25" t="str">
        <f t="shared" si="5"/>
        <v xml:space="preserve"> </v>
      </c>
    </row>
    <row r="150" spans="4:9" x14ac:dyDescent="0.3">
      <c r="D150" s="25" t="str">
        <f t="shared" si="4"/>
        <v xml:space="preserve"> </v>
      </c>
      <c r="I150" s="25" t="str">
        <f t="shared" si="5"/>
        <v xml:space="preserve"> </v>
      </c>
    </row>
    <row r="151" spans="4:9" x14ac:dyDescent="0.3">
      <c r="D151" s="25" t="str">
        <f t="shared" si="4"/>
        <v xml:space="preserve"> </v>
      </c>
      <c r="I151" s="25" t="str">
        <f t="shared" si="5"/>
        <v xml:space="preserve"> </v>
      </c>
    </row>
    <row r="152" spans="4:9" x14ac:dyDescent="0.3">
      <c r="D152" s="25" t="str">
        <f t="shared" si="4"/>
        <v xml:space="preserve"> </v>
      </c>
      <c r="I152" s="25" t="str">
        <f t="shared" si="5"/>
        <v xml:space="preserve"> </v>
      </c>
    </row>
    <row r="153" spans="4:9" x14ac:dyDescent="0.3">
      <c r="D153" s="25" t="str">
        <f t="shared" si="4"/>
        <v xml:space="preserve"> </v>
      </c>
      <c r="I153" s="25" t="str">
        <f t="shared" si="5"/>
        <v xml:space="preserve"> </v>
      </c>
    </row>
    <row r="154" spans="4:9" x14ac:dyDescent="0.3">
      <c r="D154" s="25" t="str">
        <f t="shared" si="4"/>
        <v xml:space="preserve"> </v>
      </c>
      <c r="I154" s="25" t="str">
        <f t="shared" si="5"/>
        <v xml:space="preserve"> </v>
      </c>
    </row>
    <row r="155" spans="4:9" x14ac:dyDescent="0.3">
      <c r="D155" s="25" t="str">
        <f t="shared" si="4"/>
        <v xml:space="preserve"> </v>
      </c>
      <c r="I155" s="25" t="str">
        <f t="shared" si="5"/>
        <v xml:space="preserve"> </v>
      </c>
    </row>
    <row r="156" spans="4:9" x14ac:dyDescent="0.3">
      <c r="D156" s="25" t="str">
        <f t="shared" si="4"/>
        <v xml:space="preserve"> </v>
      </c>
      <c r="I156" s="25" t="str">
        <f t="shared" si="5"/>
        <v xml:space="preserve"> </v>
      </c>
    </row>
    <row r="157" spans="4:9" x14ac:dyDescent="0.3">
      <c r="D157" s="25" t="str">
        <f t="shared" si="4"/>
        <v xml:space="preserve"> </v>
      </c>
      <c r="I157" s="25" t="str">
        <f t="shared" si="5"/>
        <v xml:space="preserve"> </v>
      </c>
    </row>
    <row r="158" spans="4:9" x14ac:dyDescent="0.3">
      <c r="D158" s="25" t="str">
        <f t="shared" si="4"/>
        <v xml:space="preserve"> </v>
      </c>
      <c r="I158" s="25" t="str">
        <f t="shared" si="5"/>
        <v xml:space="preserve"> </v>
      </c>
    </row>
    <row r="159" spans="4:9" x14ac:dyDescent="0.3">
      <c r="D159" s="25" t="str">
        <f t="shared" si="4"/>
        <v xml:space="preserve"> </v>
      </c>
      <c r="I159" s="25" t="str">
        <f t="shared" si="5"/>
        <v xml:space="preserve"> </v>
      </c>
    </row>
    <row r="160" spans="4:9" x14ac:dyDescent="0.3">
      <c r="D160" s="25" t="str">
        <f t="shared" si="4"/>
        <v xml:space="preserve"> </v>
      </c>
      <c r="I160" s="25" t="str">
        <f t="shared" si="5"/>
        <v xml:space="preserve"> </v>
      </c>
    </row>
    <row r="161" spans="4:9" x14ac:dyDescent="0.3">
      <c r="D161" s="25" t="str">
        <f t="shared" si="4"/>
        <v xml:space="preserve"> </v>
      </c>
      <c r="I161" s="25" t="str">
        <f t="shared" si="5"/>
        <v xml:space="preserve"> </v>
      </c>
    </row>
    <row r="162" spans="4:9" x14ac:dyDescent="0.3">
      <c r="D162" s="25" t="str">
        <f t="shared" si="4"/>
        <v xml:space="preserve"> </v>
      </c>
      <c r="I162" s="25" t="str">
        <f t="shared" si="5"/>
        <v xml:space="preserve"> </v>
      </c>
    </row>
    <row r="163" spans="4:9" x14ac:dyDescent="0.3">
      <c r="D163" s="25" t="str">
        <f t="shared" si="4"/>
        <v xml:space="preserve"> </v>
      </c>
      <c r="I163" s="25" t="str">
        <f t="shared" si="5"/>
        <v xml:space="preserve"> </v>
      </c>
    </row>
    <row r="164" spans="4:9" x14ac:dyDescent="0.3">
      <c r="D164" s="25" t="str">
        <f t="shared" si="4"/>
        <v xml:space="preserve"> </v>
      </c>
      <c r="I164" s="25" t="str">
        <f t="shared" si="5"/>
        <v xml:space="preserve"> </v>
      </c>
    </row>
    <row r="165" spans="4:9" x14ac:dyDescent="0.3">
      <c r="D165" s="25" t="str">
        <f t="shared" si="4"/>
        <v xml:space="preserve"> </v>
      </c>
      <c r="I165" s="25" t="str">
        <f t="shared" si="5"/>
        <v xml:space="preserve"> </v>
      </c>
    </row>
    <row r="166" spans="4:9" x14ac:dyDescent="0.3">
      <c r="D166" s="25" t="str">
        <f t="shared" si="4"/>
        <v xml:space="preserve"> </v>
      </c>
      <c r="I166" s="25" t="str">
        <f t="shared" si="5"/>
        <v xml:space="preserve"> </v>
      </c>
    </row>
    <row r="167" spans="4:9" x14ac:dyDescent="0.3">
      <c r="D167" s="25" t="str">
        <f t="shared" si="4"/>
        <v xml:space="preserve"> </v>
      </c>
      <c r="I167" s="25" t="str">
        <f t="shared" si="5"/>
        <v xml:space="preserve"> </v>
      </c>
    </row>
    <row r="168" spans="4:9" x14ac:dyDescent="0.3">
      <c r="D168" s="25" t="str">
        <f t="shared" si="4"/>
        <v xml:space="preserve"> </v>
      </c>
      <c r="I168" s="25" t="str">
        <f t="shared" si="5"/>
        <v xml:space="preserve"> </v>
      </c>
    </row>
    <row r="169" spans="4:9" x14ac:dyDescent="0.3">
      <c r="I169" s="25" t="str">
        <f t="shared" si="5"/>
        <v xml:space="preserve"> </v>
      </c>
    </row>
    <row r="170" spans="4:9" x14ac:dyDescent="0.3">
      <c r="I170" s="25" t="str">
        <f t="shared" si="5"/>
        <v xml:space="preserve"> </v>
      </c>
    </row>
    <row r="171" spans="4:9" x14ac:dyDescent="0.3">
      <c r="I171" s="25" t="str">
        <f t="shared" si="5"/>
        <v xml:space="preserve"> </v>
      </c>
    </row>
    <row r="172" spans="4:9" x14ac:dyDescent="0.3">
      <c r="I172" s="25" t="str">
        <f t="shared" si="5"/>
        <v xml:space="preserve"> </v>
      </c>
    </row>
    <row r="173" spans="4:9" x14ac:dyDescent="0.3">
      <c r="I173" s="25" t="str">
        <f t="shared" si="5"/>
        <v xml:space="preserve"> </v>
      </c>
    </row>
    <row r="174" spans="4:9" x14ac:dyDescent="0.3">
      <c r="I174" s="25" t="str">
        <f t="shared" si="5"/>
        <v xml:space="preserve"> </v>
      </c>
    </row>
    <row r="175" spans="4:9" x14ac:dyDescent="0.3">
      <c r="I175" s="25" t="str">
        <f t="shared" si="5"/>
        <v xml:space="preserve"> </v>
      </c>
    </row>
    <row r="176" spans="4:9" x14ac:dyDescent="0.3">
      <c r="I176" s="25" t="str">
        <f t="shared" si="5"/>
        <v xml:space="preserve"> </v>
      </c>
    </row>
    <row r="177" spans="9:9" x14ac:dyDescent="0.3">
      <c r="I177" s="25" t="str">
        <f t="shared" si="5"/>
        <v xml:space="preserve"> </v>
      </c>
    </row>
    <row r="178" spans="9:9" x14ac:dyDescent="0.3">
      <c r="I178" s="25" t="str">
        <f t="shared" si="5"/>
        <v xml:space="preserve"> </v>
      </c>
    </row>
    <row r="179" spans="9:9" x14ac:dyDescent="0.3">
      <c r="I179" s="25" t="str">
        <f t="shared" si="5"/>
        <v xml:space="preserve"> </v>
      </c>
    </row>
    <row r="180" spans="9:9" x14ac:dyDescent="0.3">
      <c r="I180" s="25" t="str">
        <f t="shared" si="5"/>
        <v xml:space="preserve"> </v>
      </c>
    </row>
    <row r="181" spans="9:9" x14ac:dyDescent="0.3">
      <c r="I181" s="25" t="str">
        <f t="shared" si="5"/>
        <v xml:space="preserve"> </v>
      </c>
    </row>
    <row r="182" spans="9:9" x14ac:dyDescent="0.3">
      <c r="I182" s="25" t="str">
        <f t="shared" si="5"/>
        <v xml:space="preserve"> </v>
      </c>
    </row>
    <row r="183" spans="9:9" x14ac:dyDescent="0.3">
      <c r="I183" s="25" t="str">
        <f t="shared" si="5"/>
        <v xml:space="preserve"> </v>
      </c>
    </row>
    <row r="184" spans="9:9" x14ac:dyDescent="0.3">
      <c r="I184" s="25" t="str">
        <f t="shared" si="5"/>
        <v xml:space="preserve"> </v>
      </c>
    </row>
    <row r="185" spans="9:9" x14ac:dyDescent="0.3">
      <c r="I185" s="25" t="str">
        <f t="shared" si="5"/>
        <v xml:space="preserve"> </v>
      </c>
    </row>
    <row r="186" spans="9:9" x14ac:dyDescent="0.3">
      <c r="I186" s="25" t="str">
        <f t="shared" si="5"/>
        <v xml:space="preserve"> </v>
      </c>
    </row>
    <row r="187" spans="9:9" x14ac:dyDescent="0.3">
      <c r="I187" s="25" t="str">
        <f t="shared" si="5"/>
        <v xml:space="preserve"> </v>
      </c>
    </row>
    <row r="188" spans="9:9" x14ac:dyDescent="0.3">
      <c r="I188" s="25" t="str">
        <f t="shared" si="5"/>
        <v xml:space="preserve"> </v>
      </c>
    </row>
    <row r="189" spans="9:9" x14ac:dyDescent="0.3">
      <c r="I189" s="25" t="str">
        <f t="shared" si="5"/>
        <v xml:space="preserve"> </v>
      </c>
    </row>
    <row r="190" spans="9:9" x14ac:dyDescent="0.3">
      <c r="I190" s="25" t="str">
        <f t="shared" si="5"/>
        <v xml:space="preserve"> </v>
      </c>
    </row>
    <row r="191" spans="9:9" x14ac:dyDescent="0.3">
      <c r="I191" s="25" t="str">
        <f t="shared" si="5"/>
        <v xml:space="preserve"> </v>
      </c>
    </row>
    <row r="192" spans="9:9" x14ac:dyDescent="0.3">
      <c r="I192" s="25" t="str">
        <f t="shared" si="5"/>
        <v xml:space="preserve"> </v>
      </c>
    </row>
    <row r="193" spans="9:9" x14ac:dyDescent="0.3">
      <c r="I193" s="25" t="str">
        <f t="shared" si="5"/>
        <v xml:space="preserve"> </v>
      </c>
    </row>
    <row r="194" spans="9:9" x14ac:dyDescent="0.3">
      <c r="I194" s="25" t="str">
        <f t="shared" si="5"/>
        <v xml:space="preserve"> </v>
      </c>
    </row>
    <row r="195" spans="9:9" x14ac:dyDescent="0.3">
      <c r="I195" s="25" t="str">
        <f t="shared" si="5"/>
        <v xml:space="preserve"> </v>
      </c>
    </row>
    <row r="196" spans="9:9" x14ac:dyDescent="0.3">
      <c r="I196" s="25" t="str">
        <f t="shared" ref="I196:I231" si="6">IF(H196=""," ",H196)</f>
        <v xml:space="preserve"> </v>
      </c>
    </row>
    <row r="197" spans="9:9" x14ac:dyDescent="0.3">
      <c r="I197" s="25" t="str">
        <f t="shared" si="6"/>
        <v xml:space="preserve"> </v>
      </c>
    </row>
    <row r="198" spans="9:9" x14ac:dyDescent="0.3">
      <c r="I198" s="25" t="str">
        <f t="shared" si="6"/>
        <v xml:space="preserve"> </v>
      </c>
    </row>
    <row r="199" spans="9:9" x14ac:dyDescent="0.3">
      <c r="I199" s="25" t="str">
        <f t="shared" si="6"/>
        <v xml:space="preserve"> </v>
      </c>
    </row>
    <row r="200" spans="9:9" x14ac:dyDescent="0.3">
      <c r="I200" s="25" t="str">
        <f t="shared" si="6"/>
        <v xml:space="preserve"> </v>
      </c>
    </row>
    <row r="201" spans="9:9" x14ac:dyDescent="0.3">
      <c r="I201" s="25" t="str">
        <f t="shared" si="6"/>
        <v xml:space="preserve"> </v>
      </c>
    </row>
    <row r="202" spans="9:9" x14ac:dyDescent="0.3">
      <c r="I202" s="25" t="str">
        <f t="shared" si="6"/>
        <v xml:space="preserve"> </v>
      </c>
    </row>
    <row r="203" spans="9:9" x14ac:dyDescent="0.3">
      <c r="I203" s="25" t="str">
        <f t="shared" si="6"/>
        <v xml:space="preserve"> </v>
      </c>
    </row>
    <row r="204" spans="9:9" x14ac:dyDescent="0.3">
      <c r="I204" s="25" t="str">
        <f t="shared" si="6"/>
        <v xml:space="preserve"> </v>
      </c>
    </row>
    <row r="205" spans="9:9" x14ac:dyDescent="0.3">
      <c r="I205" s="25" t="str">
        <f t="shared" si="6"/>
        <v xml:space="preserve"> </v>
      </c>
    </row>
    <row r="206" spans="9:9" x14ac:dyDescent="0.3">
      <c r="I206" s="25" t="str">
        <f t="shared" si="6"/>
        <v xml:space="preserve"> </v>
      </c>
    </row>
    <row r="207" spans="9:9" x14ac:dyDescent="0.3">
      <c r="I207" s="25" t="str">
        <f t="shared" si="6"/>
        <v xml:space="preserve"> </v>
      </c>
    </row>
    <row r="208" spans="9:9" x14ac:dyDescent="0.3">
      <c r="I208" s="25" t="str">
        <f t="shared" si="6"/>
        <v xml:space="preserve"> </v>
      </c>
    </row>
    <row r="209" spans="9:9" x14ac:dyDescent="0.3">
      <c r="I209" s="25" t="str">
        <f t="shared" si="6"/>
        <v xml:space="preserve"> </v>
      </c>
    </row>
    <row r="210" spans="9:9" x14ac:dyDescent="0.3">
      <c r="I210" s="25" t="str">
        <f t="shared" si="6"/>
        <v xml:space="preserve"> </v>
      </c>
    </row>
    <row r="211" spans="9:9" x14ac:dyDescent="0.3">
      <c r="I211" s="25" t="str">
        <f t="shared" si="6"/>
        <v xml:space="preserve"> </v>
      </c>
    </row>
    <row r="212" spans="9:9" x14ac:dyDescent="0.3">
      <c r="I212" s="25" t="str">
        <f t="shared" si="6"/>
        <v xml:space="preserve"> </v>
      </c>
    </row>
    <row r="213" spans="9:9" x14ac:dyDescent="0.3">
      <c r="I213" s="25" t="str">
        <f t="shared" si="6"/>
        <v xml:space="preserve"> </v>
      </c>
    </row>
    <row r="214" spans="9:9" x14ac:dyDescent="0.3">
      <c r="I214" s="25" t="str">
        <f t="shared" si="6"/>
        <v xml:space="preserve"> </v>
      </c>
    </row>
    <row r="215" spans="9:9" x14ac:dyDescent="0.3">
      <c r="I215" s="25" t="str">
        <f t="shared" si="6"/>
        <v xml:space="preserve"> </v>
      </c>
    </row>
    <row r="216" spans="9:9" x14ac:dyDescent="0.3">
      <c r="I216" s="25" t="str">
        <f t="shared" si="6"/>
        <v xml:space="preserve"> </v>
      </c>
    </row>
    <row r="217" spans="9:9" x14ac:dyDescent="0.3">
      <c r="I217" s="25" t="str">
        <f t="shared" si="6"/>
        <v xml:space="preserve"> </v>
      </c>
    </row>
    <row r="218" spans="9:9" x14ac:dyDescent="0.3">
      <c r="I218" s="25" t="str">
        <f t="shared" si="6"/>
        <v xml:space="preserve"> </v>
      </c>
    </row>
    <row r="219" spans="9:9" x14ac:dyDescent="0.3">
      <c r="I219" s="25" t="str">
        <f t="shared" si="6"/>
        <v xml:space="preserve"> </v>
      </c>
    </row>
    <row r="220" spans="9:9" x14ac:dyDescent="0.3">
      <c r="I220" s="25" t="str">
        <f t="shared" si="6"/>
        <v xml:space="preserve"> </v>
      </c>
    </row>
    <row r="221" spans="9:9" x14ac:dyDescent="0.3">
      <c r="I221" s="25" t="str">
        <f t="shared" si="6"/>
        <v xml:space="preserve"> </v>
      </c>
    </row>
    <row r="222" spans="9:9" x14ac:dyDescent="0.3">
      <c r="I222" s="25" t="str">
        <f t="shared" si="6"/>
        <v xml:space="preserve"> </v>
      </c>
    </row>
    <row r="223" spans="9:9" x14ac:dyDescent="0.3">
      <c r="I223" s="25" t="str">
        <f t="shared" si="6"/>
        <v xml:space="preserve"> </v>
      </c>
    </row>
    <row r="224" spans="9:9" x14ac:dyDescent="0.3">
      <c r="I224" s="25" t="str">
        <f t="shared" si="6"/>
        <v xml:space="preserve"> </v>
      </c>
    </row>
    <row r="225" spans="9:9" x14ac:dyDescent="0.3">
      <c r="I225" s="25" t="str">
        <f t="shared" si="6"/>
        <v xml:space="preserve"> </v>
      </c>
    </row>
    <row r="226" spans="9:9" x14ac:dyDescent="0.3">
      <c r="I226" s="25" t="str">
        <f t="shared" si="6"/>
        <v xml:space="preserve"> </v>
      </c>
    </row>
    <row r="227" spans="9:9" x14ac:dyDescent="0.3">
      <c r="I227" s="25" t="str">
        <f t="shared" si="6"/>
        <v xml:space="preserve"> </v>
      </c>
    </row>
    <row r="228" spans="9:9" x14ac:dyDescent="0.3">
      <c r="I228" s="25" t="str">
        <f t="shared" si="6"/>
        <v xml:space="preserve"> </v>
      </c>
    </row>
    <row r="229" spans="9:9" x14ac:dyDescent="0.3">
      <c r="I229" s="25" t="str">
        <f t="shared" si="6"/>
        <v xml:space="preserve"> </v>
      </c>
    </row>
    <row r="230" spans="9:9" x14ac:dyDescent="0.3">
      <c r="I230" s="25" t="str">
        <f t="shared" si="6"/>
        <v xml:space="preserve"> </v>
      </c>
    </row>
    <row r="231" spans="9:9" x14ac:dyDescent="0.3">
      <c r="I231" s="25" t="str">
        <f t="shared" si="6"/>
        <v xml:space="preserve"> </v>
      </c>
    </row>
  </sheetData>
  <autoFilter ref="A2:H160"/>
  <conditionalFormatting sqref="C19:C37">
    <cfRule type="expression" dxfId="13088" priority="2">
      <formula>ISNUMBER(SEARCH("Total",$A19))</formula>
    </cfRule>
  </conditionalFormatting>
  <conditionalFormatting sqref="C19:C37">
    <cfRule type="expression" dxfId="13087" priority="1">
      <formula>ISNUMBER(SEARCH("Total",$A19))</formula>
    </cfRule>
  </conditionalFormatting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pageSetUpPr fitToPage="1"/>
  </sheetPr>
  <dimension ref="A1:T65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8.6640625" style="77" customWidth="1"/>
    <col min="2" max="2" width="15.88671875" style="26" customWidth="1"/>
    <col min="3" max="3" width="35.44140625" style="26" customWidth="1"/>
    <col min="4" max="4" width="7.33203125" style="28" customWidth="1"/>
    <col min="5" max="5" width="2" style="26" hidden="1" customWidth="1"/>
    <col min="6" max="6" width="8.5546875" style="26" customWidth="1"/>
    <col min="7" max="7" width="9.77734375" style="26" customWidth="1"/>
    <col min="8" max="8" width="9.21875" style="26" customWidth="1"/>
    <col min="9" max="9" width="10.6640625" style="26" customWidth="1"/>
    <col min="10" max="10" width="11.5546875" style="26" customWidth="1"/>
    <col min="11" max="11" width="10.109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1646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May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1634</v>
      </c>
      <c r="L4" s="60">
        <f>Notes!I11</f>
        <v>0.91666666666666663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Notes!I16</f>
        <v>May Expenses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928</v>
      </c>
      <c r="K5" s="63" t="s">
        <v>936</v>
      </c>
      <c r="L5" s="30" t="s">
        <v>938</v>
      </c>
      <c r="M5" s="30" t="s">
        <v>992</v>
      </c>
      <c r="N5" s="31" t="s">
        <v>1136</v>
      </c>
      <c r="O5" s="64" t="s">
        <v>1493</v>
      </c>
      <c r="P5" s="32"/>
    </row>
    <row r="6" spans="1:20" hidden="1" x14ac:dyDescent="0.3">
      <c r="A6" s="78" t="s">
        <v>3</v>
      </c>
      <c r="B6" s="26" t="s">
        <v>953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465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1492</v>
      </c>
      <c r="B10" s="34" t="s">
        <v>2</v>
      </c>
      <c r="C10" s="33" t="s">
        <v>931</v>
      </c>
      <c r="D10" s="35" t="s">
        <v>927</v>
      </c>
      <c r="E10" s="28" t="s">
        <v>951</v>
      </c>
      <c r="F10" s="35" t="s">
        <v>921</v>
      </c>
      <c r="G10" s="35" t="s">
        <v>923</v>
      </c>
      <c r="H10" s="35" t="s">
        <v>922</v>
      </c>
      <c r="I10" s="35" t="s">
        <v>924</v>
      </c>
      <c r="J10" s="35" t="s">
        <v>925</v>
      </c>
      <c r="K10" s="35" t="s">
        <v>926</v>
      </c>
      <c r="L10" s="65"/>
      <c r="M10" s="65"/>
      <c r="N10" s="66"/>
      <c r="O10" s="67"/>
    </row>
    <row r="11" spans="1:20" x14ac:dyDescent="0.3">
      <c r="A11" s="77" t="s">
        <v>1462</v>
      </c>
      <c r="B11" s="26" t="s">
        <v>954</v>
      </c>
      <c r="C11" s="26" t="s">
        <v>1890</v>
      </c>
      <c r="D11" s="45">
        <v>0</v>
      </c>
      <c r="E11" s="46">
        <v>2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68" t="str">
        <f>IF(ISERROR((I11+J11)/H11),"",(I11+J11)/H11)</f>
        <v/>
      </c>
      <c r="M11" s="68">
        <f>IFERROR(IF(ISERROR(SEARCH("Total",A11)),VLOOKUP(B11,'PrYear%'!E:H,3,FALSE),VLOOKUP(LEFT(A11,6),'PrYear%'!F:H,3,FALSE)),"")</f>
        <v>0.99995504962054871</v>
      </c>
      <c r="N11" s="44" t="str">
        <f>IF(AND(OR($L$4-IFERROR(VALUE(L11),0)&lt;=-0.05,$L$4-IFERROR(VALUE(L11),0)&gt;=0.15),ABS((G11*$L$4)-I11-J11)&gt;=5000),"X","")</f>
        <v/>
      </c>
      <c r="O11" s="69" t="str">
        <f>IFERROR(VLOOKUP(B11,'GF Comments'!F:I,4,FALSE),"")</f>
        <v/>
      </c>
      <c r="P11" s="27"/>
      <c r="R11" s="86"/>
      <c r="S11" s="86"/>
      <c r="T11" s="86"/>
    </row>
    <row r="12" spans="1:20" x14ac:dyDescent="0.3">
      <c r="A12" s="79" t="s">
        <v>1641</v>
      </c>
      <c r="B12" s="79"/>
      <c r="C12" s="79"/>
      <c r="D12" s="71">
        <v>0</v>
      </c>
      <c r="E12" s="72">
        <v>2</v>
      </c>
      <c r="F12" s="71">
        <v>0</v>
      </c>
      <c r="G12" s="71">
        <v>0</v>
      </c>
      <c r="H12" s="71">
        <v>0</v>
      </c>
      <c r="I12" s="71">
        <v>0</v>
      </c>
      <c r="J12" s="71">
        <v>0</v>
      </c>
      <c r="K12" s="71">
        <v>0</v>
      </c>
      <c r="L12" s="68" t="str">
        <f t="shared" ref="L12:L18" si="0">IF(ISERROR((I12+J12)/H12),"",(I12+J12)/H12)</f>
        <v/>
      </c>
      <c r="M12" s="68">
        <f>IFERROR(IF(ISERROR(SEARCH("Total",A12)),VLOOKUP(B12,'PrYear%'!E:H,3,FALSE),VLOOKUP(LEFT(A12,6),'PrYear%'!F:H,3,FALSE)),"")</f>
        <v>0.99995504962054871</v>
      </c>
      <c r="N12" s="44" t="str">
        <f t="shared" ref="N12:N18" si="1">IF(AND(OR($L$4-IFERROR(VALUE(L12),0)&lt;=-0.05,$L$4-IFERROR(VALUE(L12),0)&gt;=0.15),ABS((G12*$L$4)-I12-J12)&gt;=5000),"X","")</f>
        <v/>
      </c>
      <c r="O12" s="69" t="str">
        <f>IFERROR(VLOOKUP(B12,'GF Comments'!F:I,4,FALSE),"")</f>
        <v/>
      </c>
      <c r="P12" s="27"/>
      <c r="R12" s="86"/>
      <c r="S12" s="86"/>
    </row>
    <row r="13" spans="1:20" x14ac:dyDescent="0.3">
      <c r="A13" s="80" t="s">
        <v>1463</v>
      </c>
      <c r="B13" s="26" t="s">
        <v>955</v>
      </c>
      <c r="C13" s="26" t="s">
        <v>1891</v>
      </c>
      <c r="D13" s="45">
        <v>0</v>
      </c>
      <c r="E13" s="46">
        <v>1</v>
      </c>
      <c r="F13" s="45">
        <v>0</v>
      </c>
      <c r="G13" s="45">
        <v>0</v>
      </c>
      <c r="H13" s="45">
        <v>0</v>
      </c>
      <c r="I13" s="45">
        <v>0</v>
      </c>
      <c r="J13" s="45">
        <v>263145</v>
      </c>
      <c r="K13" s="45">
        <v>-263145</v>
      </c>
      <c r="L13" s="68" t="str">
        <f t="shared" si="0"/>
        <v/>
      </c>
      <c r="M13" s="68" t="str">
        <f>IFERROR(IF(ISERROR(SEARCH("Total",A13)),VLOOKUP(B13,'PrYear%'!E:H,3,FALSE),VLOOKUP(LEFT(A13,6),'PrYear%'!F:H,3,FALSE)),"")</f>
        <v/>
      </c>
      <c r="N13" s="44" t="str">
        <f t="shared" si="1"/>
        <v>X</v>
      </c>
      <c r="O13" s="69" t="str">
        <f>IFERROR(VLOOKUP(B13,'GF Comments'!F:I,4,FALSE),"")</f>
        <v/>
      </c>
      <c r="P13" s="27"/>
      <c r="S13" s="86"/>
    </row>
    <row r="14" spans="1:20" x14ac:dyDescent="0.3">
      <c r="A14" s="70" t="s">
        <v>1642</v>
      </c>
      <c r="B14" s="70"/>
      <c r="C14" s="70"/>
      <c r="D14" s="71">
        <v>0</v>
      </c>
      <c r="E14" s="72">
        <v>1</v>
      </c>
      <c r="F14" s="71">
        <v>0</v>
      </c>
      <c r="G14" s="71">
        <v>0</v>
      </c>
      <c r="H14" s="71">
        <v>0</v>
      </c>
      <c r="I14" s="71">
        <v>0</v>
      </c>
      <c r="J14" s="71">
        <v>263145</v>
      </c>
      <c r="K14" s="71">
        <v>-263145</v>
      </c>
      <c r="L14" s="68" t="str">
        <f t="shared" si="0"/>
        <v/>
      </c>
      <c r="M14" s="68" t="str">
        <f>IFERROR(IF(ISERROR(SEARCH("Total",A14)),VLOOKUP(B14,'PrYear%'!E:H,3,FALSE),VLOOKUP(LEFT(A14,6),'PrYear%'!F:H,3,FALSE)),"")</f>
        <v/>
      </c>
      <c r="N14" s="44" t="str">
        <f t="shared" si="1"/>
        <v>X</v>
      </c>
      <c r="O14" s="69" t="str">
        <f>IFERROR(VLOOKUP(B14,'GF Comments'!F:I,4,FALSE),"")</f>
        <v/>
      </c>
      <c r="P14" s="27"/>
      <c r="S14" s="86"/>
    </row>
    <row r="15" spans="1:20" x14ac:dyDescent="0.3">
      <c r="A15" s="77" t="s">
        <v>1464</v>
      </c>
      <c r="B15" s="26" t="s">
        <v>956</v>
      </c>
      <c r="C15" s="26" t="s">
        <v>1892</v>
      </c>
      <c r="D15" s="45">
        <v>0</v>
      </c>
      <c r="E15" s="46">
        <v>1</v>
      </c>
      <c r="F15" s="45">
        <v>0</v>
      </c>
      <c r="G15" s="45">
        <v>0</v>
      </c>
      <c r="H15" s="45">
        <v>0</v>
      </c>
      <c r="I15" s="45">
        <v>186.22</v>
      </c>
      <c r="J15" s="45">
        <v>34593.230000000003</v>
      </c>
      <c r="K15" s="45">
        <v>-34779.449999999997</v>
      </c>
      <c r="L15" s="68" t="str">
        <f t="shared" si="0"/>
        <v/>
      </c>
      <c r="M15" s="68" t="str">
        <f>IFERROR(IF(ISERROR(SEARCH("Total",A15)),VLOOKUP(B15,'PrYear%'!E:H,3,FALSE),VLOOKUP(LEFT(A15,6),'PrYear%'!F:H,3,FALSE)),"")</f>
        <v/>
      </c>
      <c r="N15" s="44" t="str">
        <f t="shared" si="1"/>
        <v>X</v>
      </c>
      <c r="O15" s="69" t="str">
        <f>IFERROR(VLOOKUP(B15,'GF Comments'!F:I,4,FALSE),"")</f>
        <v/>
      </c>
      <c r="P15" s="27"/>
      <c r="S15" s="86"/>
    </row>
    <row r="16" spans="1:20" x14ac:dyDescent="0.3">
      <c r="A16" s="79" t="s">
        <v>1643</v>
      </c>
      <c r="B16" s="79"/>
      <c r="C16" s="79"/>
      <c r="D16" s="71">
        <v>0</v>
      </c>
      <c r="E16" s="72">
        <v>1</v>
      </c>
      <c r="F16" s="71">
        <v>0</v>
      </c>
      <c r="G16" s="71">
        <v>0</v>
      </c>
      <c r="H16" s="71">
        <v>0</v>
      </c>
      <c r="I16" s="71">
        <v>186.22</v>
      </c>
      <c r="J16" s="71">
        <v>34593.230000000003</v>
      </c>
      <c r="K16" s="71">
        <v>-34779.449999999997</v>
      </c>
      <c r="L16" s="68" t="str">
        <f t="shared" si="0"/>
        <v/>
      </c>
      <c r="M16" s="68" t="str">
        <f>IFERROR(IF(ISERROR(SEARCH("Total",A16)),VLOOKUP(B16,'PrYear%'!E:H,3,FALSE),VLOOKUP(LEFT(A16,6),'PrYear%'!F:H,3,FALSE)),"")</f>
        <v/>
      </c>
      <c r="N16" s="44" t="str">
        <f t="shared" si="1"/>
        <v>X</v>
      </c>
      <c r="O16" s="69" t="str">
        <f>IFERROR(VLOOKUP(B16,'GF Comments'!F:I,4,FALSE),"")</f>
        <v/>
      </c>
      <c r="P16" s="27"/>
      <c r="S16" s="86"/>
    </row>
    <row r="17" spans="1:20" x14ac:dyDescent="0.3">
      <c r="A17" s="77" t="s">
        <v>1465</v>
      </c>
      <c r="B17" s="26" t="s">
        <v>957</v>
      </c>
      <c r="C17" s="26" t="s">
        <v>1893</v>
      </c>
      <c r="D17" s="45">
        <v>2483.85</v>
      </c>
      <c r="E17" s="46">
        <v>1</v>
      </c>
      <c r="F17" s="45">
        <v>152000</v>
      </c>
      <c r="G17" s="45">
        <v>0</v>
      </c>
      <c r="H17" s="45">
        <v>152000</v>
      </c>
      <c r="I17" s="45">
        <v>43007.56</v>
      </c>
      <c r="J17" s="45">
        <v>27894.5</v>
      </c>
      <c r="K17" s="45">
        <v>81097.94</v>
      </c>
      <c r="L17" s="68">
        <f t="shared" si="0"/>
        <v>0.46646092105263154</v>
      </c>
      <c r="M17" s="68">
        <f>IFERROR(IF(ISERROR(SEARCH("Total",A17)),VLOOKUP(B17,'PrYear%'!E:H,3,FALSE),VLOOKUP(LEFT(A17,6),'PrYear%'!F:H,3,FALSE)),"")</f>
        <v>0.32200621468926555</v>
      </c>
      <c r="N17" s="44" t="str">
        <f t="shared" si="1"/>
        <v>X</v>
      </c>
      <c r="O17" s="69" t="str">
        <f>IFERROR(VLOOKUP(B17,'GF Comments'!F:I,4,FALSE),"")</f>
        <v/>
      </c>
      <c r="P17" s="27"/>
      <c r="S17" s="86"/>
    </row>
    <row r="18" spans="1:20" x14ac:dyDescent="0.3">
      <c r="A18" s="79" t="s">
        <v>1644</v>
      </c>
      <c r="B18" s="79"/>
      <c r="C18" s="79"/>
      <c r="D18" s="71">
        <v>2483.85</v>
      </c>
      <c r="E18" s="72">
        <v>1</v>
      </c>
      <c r="F18" s="71">
        <v>152000</v>
      </c>
      <c r="G18" s="71">
        <v>0</v>
      </c>
      <c r="H18" s="71">
        <v>152000</v>
      </c>
      <c r="I18" s="71">
        <v>43007.56</v>
      </c>
      <c r="J18" s="71">
        <v>27894.5</v>
      </c>
      <c r="K18" s="71">
        <v>81097.94</v>
      </c>
      <c r="L18" s="68">
        <f t="shared" si="0"/>
        <v>0.46646092105263154</v>
      </c>
      <c r="M18" s="68">
        <f>IFERROR(IF(ISERROR(SEARCH("Total",A18)),VLOOKUP(B18,'PrYear%'!E:H,3,FALSE),VLOOKUP(LEFT(A18,6),'PrYear%'!F:H,3,FALSE)),"")</f>
        <v>0.32200621468926555</v>
      </c>
      <c r="N18" s="44" t="str">
        <f t="shared" si="1"/>
        <v>X</v>
      </c>
      <c r="O18" s="69" t="str">
        <f>IFERROR(VLOOKUP(B18,'GF Comments'!F:I,4,FALSE),"")</f>
        <v/>
      </c>
      <c r="P18" s="27"/>
      <c r="S18" s="86"/>
    </row>
    <row r="19" spans="1:20" s="85" customFormat="1" x14ac:dyDescent="0.3">
      <c r="A19" s="121" t="s">
        <v>920</v>
      </c>
      <c r="B19" s="121"/>
      <c r="C19" s="121"/>
      <c r="D19" s="122">
        <v>2483.85</v>
      </c>
      <c r="E19" s="123">
        <v>5</v>
      </c>
      <c r="F19" s="122">
        <v>152000</v>
      </c>
      <c r="G19" s="122">
        <v>0</v>
      </c>
      <c r="H19" s="122">
        <v>152000</v>
      </c>
      <c r="I19" s="122">
        <v>43193.78</v>
      </c>
      <c r="J19" s="122">
        <v>325632.73</v>
      </c>
      <c r="K19" s="122">
        <v>-216826.51</v>
      </c>
      <c r="L19" s="68">
        <f t="shared" ref="L19" si="2">IF(ISERROR((I19+J19)/H19),"",(I19+J19)/H19)</f>
        <v>2.426490197368421</v>
      </c>
      <c r="M19" s="55">
        <v>0.44691867840575594</v>
      </c>
      <c r="N19" s="44" t="str">
        <f t="shared" ref="N19" si="3">IF(AND(OR($L$4-IFERROR(VALUE(L19),0)&lt;=-0.05,$L$4-IFERROR(VALUE(L19),0)&gt;=0.15),ABS((G19*$L$4)-I19-J19)&gt;=5000),"X","")</f>
        <v>X</v>
      </c>
      <c r="O19" s="69" t="str">
        <f>IFERROR(VLOOKUP(B19,'GF Comments'!F:I,4,FALSE),"")</f>
        <v/>
      </c>
      <c r="P19" s="73"/>
      <c r="S19" s="87"/>
    </row>
    <row r="20" spans="1:20" s="58" customFormat="1" x14ac:dyDescent="0.3">
      <c r="A20" s="77"/>
      <c r="B20" s="26"/>
      <c r="C20" s="26"/>
      <c r="D20" s="28"/>
      <c r="E20" s="26"/>
      <c r="F20" s="26"/>
      <c r="G20" s="26"/>
      <c r="H20" s="26"/>
      <c r="I20" s="39" t="str">
        <f t="shared" ref="I20:I65" si="4">IF(ISERROR((G20+F20)/E20),"",(G20+F20)/E20)</f>
        <v/>
      </c>
      <c r="J20" s="39"/>
      <c r="K20" s="36"/>
      <c r="L20" s="74"/>
      <c r="M20" s="75"/>
      <c r="N20" s="76"/>
      <c r="P20" s="26"/>
      <c r="Q20" s="38"/>
      <c r="R20" s="38"/>
      <c r="S20" s="38"/>
      <c r="T20" s="38"/>
    </row>
    <row r="21" spans="1:20" s="58" customFormat="1" x14ac:dyDescent="0.3">
      <c r="A21" s="77"/>
      <c r="B21" s="26"/>
      <c r="C21" s="26"/>
      <c r="D21" s="28"/>
      <c r="E21" s="26"/>
      <c r="F21" s="26"/>
      <c r="G21" s="26"/>
      <c r="H21" s="26"/>
      <c r="I21" s="39" t="str">
        <f t="shared" si="4"/>
        <v/>
      </c>
      <c r="J21" s="39"/>
      <c r="K21" s="36"/>
      <c r="L21" s="74"/>
      <c r="M21" s="75"/>
      <c r="N21" s="76"/>
      <c r="P21" s="26"/>
      <c r="Q21" s="38"/>
      <c r="R21" s="38"/>
      <c r="S21" s="38"/>
      <c r="T21" s="38"/>
    </row>
    <row r="22" spans="1:20" s="58" customFormat="1" x14ac:dyDescent="0.3">
      <c r="A22" s="77"/>
      <c r="B22" s="26"/>
      <c r="C22" s="26"/>
      <c r="D22" s="28"/>
      <c r="E22" s="26"/>
      <c r="F22" s="26"/>
      <c r="G22" s="26"/>
      <c r="H22" s="26"/>
      <c r="I22" s="39" t="str">
        <f t="shared" si="4"/>
        <v/>
      </c>
      <c r="J22" s="39"/>
      <c r="K22" s="36"/>
      <c r="L22" s="74"/>
      <c r="M22" s="75"/>
      <c r="N22" s="76"/>
      <c r="P22" s="26"/>
      <c r="Q22" s="38"/>
      <c r="R22" s="38"/>
      <c r="S22" s="38"/>
      <c r="T22" s="38"/>
    </row>
    <row r="23" spans="1:20" s="58" customFormat="1" x14ac:dyDescent="0.3">
      <c r="A23" s="77"/>
      <c r="B23" s="26"/>
      <c r="C23" s="26"/>
      <c r="D23" s="28"/>
      <c r="E23" s="26"/>
      <c r="F23" s="26"/>
      <c r="G23" s="26"/>
      <c r="H23" s="26"/>
      <c r="I23" s="39" t="str">
        <f t="shared" si="4"/>
        <v/>
      </c>
      <c r="J23" s="39"/>
      <c r="K23" s="36"/>
      <c r="L23" s="74"/>
      <c r="M23" s="75"/>
      <c r="N23" s="76"/>
      <c r="P23" s="26"/>
      <c r="Q23" s="38"/>
      <c r="R23" s="38"/>
      <c r="S23" s="38"/>
      <c r="T23" s="38"/>
    </row>
    <row r="24" spans="1:20" s="58" customFormat="1" x14ac:dyDescent="0.3">
      <c r="A24" s="77"/>
      <c r="B24" s="26"/>
      <c r="C24" s="26"/>
      <c r="D24" s="28"/>
      <c r="E24" s="26"/>
      <c r="F24" s="26"/>
      <c r="G24" s="26"/>
      <c r="H24" s="26"/>
      <c r="I24" s="39" t="str">
        <f t="shared" si="4"/>
        <v/>
      </c>
      <c r="J24" s="39"/>
      <c r="K24" s="36"/>
      <c r="L24" s="74"/>
      <c r="M24" s="75"/>
      <c r="N24" s="76"/>
      <c r="P24" s="26"/>
      <c r="Q24" s="38"/>
      <c r="R24" s="38"/>
      <c r="S24" s="38"/>
      <c r="T24" s="38"/>
    </row>
    <row r="25" spans="1:20" s="58" customFormat="1" x14ac:dyDescent="0.3">
      <c r="A25" s="77"/>
      <c r="B25" s="26"/>
      <c r="C25" s="26"/>
      <c r="D25" s="28"/>
      <c r="E25" s="26"/>
      <c r="F25" s="26"/>
      <c r="G25" s="26"/>
      <c r="H25" s="26"/>
      <c r="I25" s="39" t="str">
        <f t="shared" si="4"/>
        <v/>
      </c>
      <c r="J25" s="39"/>
      <c r="K25" s="36"/>
      <c r="L25" s="74"/>
      <c r="M25" s="75"/>
      <c r="N25" s="76"/>
      <c r="P25" s="26"/>
      <c r="Q25" s="38"/>
      <c r="R25" s="38"/>
      <c r="S25" s="38"/>
      <c r="T25" s="38"/>
    </row>
    <row r="26" spans="1:20" s="58" customFormat="1" x14ac:dyDescent="0.3">
      <c r="A26" s="77"/>
      <c r="B26" s="26"/>
      <c r="C26" s="26"/>
      <c r="D26" s="28"/>
      <c r="E26" s="26"/>
      <c r="F26" s="26"/>
      <c r="G26" s="26"/>
      <c r="H26" s="26"/>
      <c r="I26" s="39" t="str">
        <f t="shared" si="4"/>
        <v/>
      </c>
      <c r="J26" s="39"/>
      <c r="K26" s="36"/>
      <c r="L26" s="74"/>
      <c r="M26" s="75"/>
      <c r="N26" s="76"/>
      <c r="P26" s="26"/>
      <c r="Q26" s="38"/>
      <c r="R26" s="38"/>
      <c r="S26" s="38"/>
      <c r="T26" s="38"/>
    </row>
    <row r="27" spans="1:20" s="58" customFormat="1" x14ac:dyDescent="0.3">
      <c r="A27" s="77"/>
      <c r="B27" s="26"/>
      <c r="C27" s="26"/>
      <c r="D27" s="28"/>
      <c r="E27" s="26"/>
      <c r="F27" s="26"/>
      <c r="G27" s="26"/>
      <c r="H27" s="26"/>
      <c r="I27" s="39" t="str">
        <f t="shared" si="4"/>
        <v/>
      </c>
      <c r="J27" s="39"/>
      <c r="K27" s="36"/>
      <c r="L27" s="74"/>
      <c r="M27" s="75"/>
      <c r="N27" s="76"/>
      <c r="P27" s="26"/>
      <c r="Q27" s="38"/>
      <c r="R27" s="38"/>
      <c r="S27" s="38"/>
      <c r="T27" s="38"/>
    </row>
    <row r="28" spans="1:20" s="58" customFormat="1" x14ac:dyDescent="0.3">
      <c r="A28" s="77"/>
      <c r="B28" s="26"/>
      <c r="C28" s="26"/>
      <c r="D28" s="28"/>
      <c r="E28" s="26"/>
      <c r="F28" s="26"/>
      <c r="G28" s="26"/>
      <c r="H28" s="26"/>
      <c r="I28" s="39" t="str">
        <f t="shared" si="4"/>
        <v/>
      </c>
      <c r="J28" s="39"/>
      <c r="K28" s="36"/>
      <c r="L28" s="74"/>
      <c r="M28" s="75"/>
      <c r="N28" s="76"/>
      <c r="P28" s="26"/>
      <c r="Q28" s="38"/>
      <c r="R28" s="38"/>
      <c r="S28" s="38"/>
      <c r="T28" s="38"/>
    </row>
    <row r="29" spans="1:20" s="58" customFormat="1" x14ac:dyDescent="0.3">
      <c r="A29" s="77"/>
      <c r="B29" s="26"/>
      <c r="C29" s="26"/>
      <c r="D29" s="28"/>
      <c r="E29" s="26"/>
      <c r="F29" s="26"/>
      <c r="G29" s="26"/>
      <c r="H29" s="26"/>
      <c r="I29" s="39" t="str">
        <f t="shared" si="4"/>
        <v/>
      </c>
      <c r="J29" s="39"/>
      <c r="K29" s="36"/>
      <c r="L29" s="74"/>
      <c r="M29" s="75"/>
      <c r="N29" s="76"/>
      <c r="P29" s="26"/>
      <c r="Q29" s="38"/>
      <c r="R29" s="38"/>
      <c r="S29" s="38"/>
      <c r="T29" s="38"/>
    </row>
    <row r="30" spans="1:20" s="58" customFormat="1" x14ac:dyDescent="0.3">
      <c r="A30" s="77"/>
      <c r="B30" s="26"/>
      <c r="C30" s="26"/>
      <c r="D30" s="28"/>
      <c r="E30" s="26"/>
      <c r="F30" s="26"/>
      <c r="G30" s="26"/>
      <c r="H30" s="26"/>
      <c r="I30" s="39" t="str">
        <f t="shared" si="4"/>
        <v/>
      </c>
      <c r="J30" s="39"/>
      <c r="K30" s="36"/>
      <c r="L30" s="74"/>
      <c r="M30" s="75"/>
      <c r="N30" s="76"/>
      <c r="P30" s="26"/>
      <c r="Q30" s="38"/>
      <c r="R30" s="38"/>
      <c r="S30" s="38"/>
      <c r="T30" s="38"/>
    </row>
    <row r="31" spans="1:20" s="58" customFormat="1" x14ac:dyDescent="0.3">
      <c r="A31" s="77"/>
      <c r="B31" s="26"/>
      <c r="C31" s="26"/>
      <c r="D31" s="28"/>
      <c r="E31" s="26"/>
      <c r="F31" s="26"/>
      <c r="G31" s="26"/>
      <c r="H31" s="26"/>
      <c r="I31" s="39" t="str">
        <f t="shared" si="4"/>
        <v/>
      </c>
      <c r="J31" s="39"/>
      <c r="K31" s="36"/>
      <c r="L31" s="74"/>
      <c r="M31" s="75"/>
      <c r="N31" s="76"/>
      <c r="P31" s="26"/>
      <c r="Q31" s="38"/>
      <c r="R31" s="38"/>
      <c r="S31" s="38"/>
      <c r="T31" s="38"/>
    </row>
    <row r="32" spans="1:20" s="58" customFormat="1" x14ac:dyDescent="0.3">
      <c r="A32" s="77"/>
      <c r="B32" s="26"/>
      <c r="C32" s="26"/>
      <c r="D32" s="28"/>
      <c r="E32" s="26"/>
      <c r="F32" s="26"/>
      <c r="G32" s="26"/>
      <c r="H32" s="26"/>
      <c r="I32" s="39" t="str">
        <f t="shared" si="4"/>
        <v/>
      </c>
      <c r="J32" s="39"/>
      <c r="K32" s="36"/>
      <c r="L32" s="74"/>
      <c r="M32" s="75"/>
      <c r="N32" s="76"/>
      <c r="P32" s="26"/>
      <c r="Q32" s="38"/>
      <c r="R32" s="38"/>
      <c r="S32" s="38"/>
      <c r="T32" s="38"/>
    </row>
    <row r="33" spans="1:20" s="58" customFormat="1" x14ac:dyDescent="0.3">
      <c r="A33" s="77"/>
      <c r="B33" s="26"/>
      <c r="C33" s="26"/>
      <c r="D33" s="28"/>
      <c r="E33" s="26"/>
      <c r="F33" s="26"/>
      <c r="G33" s="26"/>
      <c r="H33" s="26"/>
      <c r="I33" s="39" t="str">
        <f t="shared" si="4"/>
        <v/>
      </c>
      <c r="J33" s="39"/>
      <c r="K33" s="36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 s="77"/>
      <c r="B34" s="26"/>
      <c r="C34" s="26"/>
      <c r="D34" s="28"/>
      <c r="E34" s="26"/>
      <c r="F34" s="26"/>
      <c r="G34" s="26"/>
      <c r="H34" s="26"/>
      <c r="I34" s="39" t="str">
        <f t="shared" si="4"/>
        <v/>
      </c>
      <c r="J34" s="39"/>
      <c r="K34" s="36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 s="77"/>
      <c r="B35" s="26"/>
      <c r="C35" s="26"/>
      <c r="D35" s="28"/>
      <c r="E35" s="26"/>
      <c r="F35" s="26"/>
      <c r="G35" s="26"/>
      <c r="H35" s="26"/>
      <c r="I35" s="39" t="str">
        <f t="shared" si="4"/>
        <v/>
      </c>
      <c r="J35" s="39"/>
      <c r="K35" s="36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 s="77"/>
      <c r="B36" s="26"/>
      <c r="C36" s="26"/>
      <c r="D36" s="28"/>
      <c r="E36" s="26"/>
      <c r="F36" s="26"/>
      <c r="G36" s="26"/>
      <c r="H36" s="26"/>
      <c r="I36" s="39" t="str">
        <f t="shared" si="4"/>
        <v/>
      </c>
      <c r="J36" s="39"/>
      <c r="K36" s="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 s="77"/>
      <c r="B37" s="26"/>
      <c r="C37" s="26"/>
      <c r="D37" s="28"/>
      <c r="E37" s="26"/>
      <c r="F37" s="26"/>
      <c r="G37" s="26"/>
      <c r="H37" s="26"/>
      <c r="I37" s="39" t="str">
        <f t="shared" si="4"/>
        <v/>
      </c>
      <c r="J37" s="39"/>
      <c r="K37" s="36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4"/>
        <v/>
      </c>
      <c r="J38" s="39"/>
      <c r="K38" s="36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4"/>
        <v/>
      </c>
      <c r="J39" s="39"/>
      <c r="K39" s="36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4"/>
        <v/>
      </c>
      <c r="J40" s="39"/>
      <c r="K40" s="36"/>
      <c r="L40" s="74"/>
      <c r="M40" s="75"/>
      <c r="N40" s="76"/>
      <c r="P40" s="26"/>
      <c r="Q40" s="38"/>
      <c r="R40" s="38"/>
      <c r="S40" s="38"/>
      <c r="T40" s="38"/>
    </row>
    <row r="41" spans="1:20" s="58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4"/>
        <v/>
      </c>
      <c r="J41" s="39"/>
      <c r="K41" s="36"/>
      <c r="L41" s="74"/>
      <c r="M41" s="75"/>
      <c r="N41" s="76"/>
      <c r="P41" s="26"/>
      <c r="Q41" s="38"/>
      <c r="R41" s="38"/>
      <c r="S41" s="38"/>
      <c r="T41" s="38"/>
    </row>
    <row r="42" spans="1:20" s="58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si="4"/>
        <v/>
      </c>
      <c r="J42" s="39"/>
      <c r="K42" s="36"/>
      <c r="L42" s="74"/>
      <c r="M42" s="75"/>
      <c r="N42" s="76"/>
      <c r="P42" s="26"/>
      <c r="Q42" s="38"/>
      <c r="R42" s="38"/>
      <c r="S42" s="38"/>
      <c r="T42" s="38"/>
    </row>
    <row r="43" spans="1:20" s="58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4"/>
        <v/>
      </c>
      <c r="J43" s="39"/>
      <c r="K43" s="36"/>
      <c r="L43" s="74"/>
      <c r="M43" s="75"/>
      <c r="N43" s="76"/>
      <c r="P43" s="26"/>
      <c r="Q43" s="38"/>
      <c r="R43" s="38"/>
      <c r="S43" s="38"/>
      <c r="T43" s="38"/>
    </row>
    <row r="44" spans="1:20" s="58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4"/>
        <v/>
      </c>
      <c r="J44" s="39"/>
      <c r="K44" s="36"/>
      <c r="L44" s="74"/>
      <c r="M44" s="75"/>
      <c r="N44" s="76"/>
      <c r="P44" s="26"/>
      <c r="Q44" s="38"/>
      <c r="R44" s="38"/>
      <c r="S44" s="38"/>
      <c r="T44" s="38"/>
    </row>
    <row r="45" spans="1:20" s="58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4"/>
        <v/>
      </c>
      <c r="J45" s="39"/>
      <c r="K45" s="36"/>
      <c r="L45" s="74"/>
      <c r="M45" s="75"/>
      <c r="N45" s="76"/>
      <c r="P45" s="26"/>
      <c r="Q45" s="38"/>
      <c r="R45" s="38"/>
      <c r="S45" s="38"/>
      <c r="T45" s="38"/>
    </row>
    <row r="46" spans="1:20" s="58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4"/>
        <v/>
      </c>
      <c r="J46" s="39"/>
      <c r="K46" s="36"/>
      <c r="L46" s="74"/>
      <c r="M46" s="75"/>
      <c r="N46" s="76"/>
      <c r="P46" s="26"/>
      <c r="Q46" s="38"/>
      <c r="R46" s="38"/>
      <c r="S46" s="38"/>
      <c r="T46" s="38"/>
    </row>
    <row r="47" spans="1:20" s="58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4"/>
        <v/>
      </c>
      <c r="J47" s="39"/>
      <c r="K47" s="36"/>
      <c r="L47" s="74"/>
      <c r="M47" s="75"/>
      <c r="N47" s="76"/>
      <c r="P47" s="26"/>
      <c r="Q47" s="38"/>
      <c r="R47" s="38"/>
      <c r="S47" s="38"/>
      <c r="T47" s="38"/>
    </row>
    <row r="48" spans="1:20" s="58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4"/>
        <v/>
      </c>
      <c r="J48" s="39"/>
      <c r="K48" s="36"/>
      <c r="L48" s="74"/>
      <c r="M48" s="75"/>
      <c r="N48" s="76"/>
      <c r="P48" s="26"/>
      <c r="Q48" s="38"/>
      <c r="R48" s="38"/>
      <c r="S48" s="38"/>
      <c r="T48" s="38"/>
    </row>
    <row r="49" spans="1:20" s="58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4"/>
        <v/>
      </c>
      <c r="J49" s="39"/>
      <c r="K49" s="36"/>
      <c r="L49" s="74"/>
      <c r="M49" s="75"/>
      <c r="N49" s="76"/>
      <c r="P49" s="26"/>
      <c r="Q49" s="38"/>
      <c r="R49" s="38"/>
      <c r="S49" s="38"/>
      <c r="T49" s="38"/>
    </row>
    <row r="50" spans="1:20" s="58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4"/>
        <v/>
      </c>
      <c r="J50" s="39"/>
      <c r="K50" s="36"/>
      <c r="L50" s="74"/>
      <c r="M50" s="75"/>
      <c r="N50" s="76"/>
      <c r="P50" s="26"/>
      <c r="Q50" s="38"/>
      <c r="R50" s="38"/>
      <c r="S50" s="38"/>
      <c r="T50" s="38"/>
    </row>
    <row r="51" spans="1:20" s="58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4"/>
        <v/>
      </c>
      <c r="J51" s="39"/>
      <c r="K51" s="36"/>
      <c r="L51" s="74"/>
      <c r="M51" s="75"/>
      <c r="N51" s="76"/>
      <c r="P51" s="26"/>
      <c r="Q51" s="38"/>
      <c r="R51" s="38"/>
      <c r="S51" s="38"/>
      <c r="T51" s="38"/>
    </row>
    <row r="52" spans="1:20" s="58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4"/>
        <v/>
      </c>
      <c r="J52" s="39"/>
      <c r="K52" s="36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4"/>
        <v/>
      </c>
      <c r="J53" s="39"/>
      <c r="K53" s="36"/>
      <c r="L53" s="74"/>
      <c r="M53" s="75"/>
      <c r="N53" s="76"/>
      <c r="P53" s="26"/>
      <c r="Q53" s="38"/>
      <c r="R53" s="38"/>
      <c r="S53" s="38"/>
      <c r="T53" s="38"/>
    </row>
    <row r="54" spans="1:20" s="58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4"/>
        <v/>
      </c>
      <c r="J54" s="39"/>
      <c r="K54" s="36"/>
      <c r="L54" s="74"/>
      <c r="M54" s="75"/>
      <c r="N54" s="76"/>
      <c r="P54" s="26"/>
      <c r="Q54" s="38"/>
      <c r="R54" s="38"/>
      <c r="S54" s="38"/>
      <c r="T54" s="38"/>
    </row>
    <row r="55" spans="1:20" s="58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4"/>
        <v/>
      </c>
      <c r="J55" s="39"/>
      <c r="K55" s="36"/>
      <c r="L55" s="74"/>
      <c r="M55" s="75"/>
      <c r="N55" s="76"/>
      <c r="P55" s="26"/>
      <c r="Q55" s="38"/>
      <c r="R55" s="38"/>
      <c r="S55" s="38"/>
      <c r="T55" s="38"/>
    </row>
    <row r="56" spans="1:20" s="58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4"/>
        <v/>
      </c>
      <c r="J56" s="39"/>
      <c r="K56" s="36"/>
      <c r="L56" s="36"/>
      <c r="M56" s="36"/>
      <c r="N56" s="56"/>
      <c r="P56" s="26"/>
      <c r="Q56" s="38"/>
      <c r="R56" s="38"/>
      <c r="S56" s="38"/>
      <c r="T56" s="38"/>
    </row>
    <row r="57" spans="1:20" s="58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4"/>
        <v/>
      </c>
      <c r="J57" s="39"/>
      <c r="K57" s="36"/>
      <c r="L57" s="36"/>
      <c r="M57" s="36"/>
      <c r="N57" s="56"/>
      <c r="P57" s="26"/>
      <c r="Q57" s="38"/>
      <c r="R57" s="38"/>
      <c r="S57" s="38"/>
      <c r="T57" s="38"/>
    </row>
    <row r="58" spans="1:20" s="36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4"/>
        <v/>
      </c>
      <c r="J58" s="39"/>
      <c r="N58" s="56"/>
      <c r="O58" s="58"/>
      <c r="P58" s="26"/>
      <c r="Q58" s="38"/>
      <c r="R58" s="38"/>
      <c r="S58" s="38"/>
      <c r="T58" s="38"/>
    </row>
    <row r="59" spans="1:20" s="36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si="4"/>
        <v/>
      </c>
      <c r="J59" s="39"/>
      <c r="N59" s="56"/>
      <c r="O59" s="58"/>
      <c r="P59" s="26"/>
      <c r="Q59" s="38"/>
      <c r="R59" s="38"/>
      <c r="S59" s="38"/>
      <c r="T59" s="38"/>
    </row>
    <row r="60" spans="1:20" s="36" customFormat="1" x14ac:dyDescent="0.3">
      <c r="A60" s="77"/>
      <c r="B60" s="26"/>
      <c r="C60" s="26"/>
      <c r="D60" s="28"/>
      <c r="E60" s="26"/>
      <c r="F60" s="26"/>
      <c r="G60" s="26"/>
      <c r="H60" s="26"/>
      <c r="I60" s="39" t="str">
        <f t="shared" si="4"/>
        <v/>
      </c>
      <c r="J60" s="39"/>
      <c r="N60" s="56"/>
      <c r="O60" s="58"/>
      <c r="P60" s="26"/>
      <c r="Q60" s="38"/>
      <c r="R60" s="38"/>
      <c r="S60" s="38"/>
      <c r="T60" s="38"/>
    </row>
    <row r="61" spans="1:20" s="36" customFormat="1" x14ac:dyDescent="0.3">
      <c r="A61" s="77"/>
      <c r="B61" s="26"/>
      <c r="C61" s="26"/>
      <c r="D61" s="28"/>
      <c r="E61" s="26"/>
      <c r="F61" s="26"/>
      <c r="G61" s="26"/>
      <c r="H61" s="26"/>
      <c r="I61" s="39" t="str">
        <f t="shared" si="4"/>
        <v/>
      </c>
      <c r="J61" s="39"/>
      <c r="N61" s="56"/>
      <c r="O61" s="58"/>
      <c r="P61" s="26"/>
      <c r="Q61" s="38"/>
      <c r="R61" s="38"/>
      <c r="S61" s="38"/>
      <c r="T61" s="38"/>
    </row>
    <row r="62" spans="1:20" s="36" customFormat="1" x14ac:dyDescent="0.3">
      <c r="A62" s="77"/>
      <c r="B62" s="26"/>
      <c r="C62" s="26"/>
      <c r="D62" s="28"/>
      <c r="E62" s="26"/>
      <c r="F62" s="26"/>
      <c r="G62" s="26"/>
      <c r="H62" s="26"/>
      <c r="I62" s="39" t="str">
        <f t="shared" si="4"/>
        <v/>
      </c>
      <c r="J62" s="39"/>
      <c r="N62" s="56"/>
      <c r="O62" s="58"/>
      <c r="P62" s="26"/>
      <c r="Q62" s="38"/>
      <c r="R62" s="38"/>
      <c r="S62" s="38"/>
      <c r="T62" s="38"/>
    </row>
    <row r="63" spans="1:20" s="36" customFormat="1" x14ac:dyDescent="0.3">
      <c r="A63" s="77"/>
      <c r="B63" s="26"/>
      <c r="C63" s="26"/>
      <c r="D63" s="28"/>
      <c r="E63" s="26"/>
      <c r="F63" s="26"/>
      <c r="G63" s="26"/>
      <c r="H63" s="26"/>
      <c r="I63" s="39" t="str">
        <f t="shared" si="4"/>
        <v/>
      </c>
      <c r="J63" s="39"/>
      <c r="N63" s="56"/>
      <c r="O63" s="58"/>
      <c r="P63" s="26"/>
      <c r="Q63" s="38"/>
      <c r="R63" s="38"/>
      <c r="S63" s="38"/>
      <c r="T63" s="38"/>
    </row>
    <row r="64" spans="1:20" s="36" customFormat="1" x14ac:dyDescent="0.3">
      <c r="A64" s="77"/>
      <c r="B64" s="26"/>
      <c r="C64" s="26"/>
      <c r="D64" s="28"/>
      <c r="E64" s="26"/>
      <c r="F64" s="26"/>
      <c r="G64" s="26"/>
      <c r="H64" s="26"/>
      <c r="I64" s="39" t="str">
        <f t="shared" si="4"/>
        <v/>
      </c>
      <c r="J64" s="39"/>
      <c r="N64" s="56"/>
      <c r="O64" s="58"/>
      <c r="P64" s="26"/>
      <c r="Q64" s="38"/>
      <c r="R64" s="38"/>
      <c r="S64" s="38"/>
      <c r="T64" s="38"/>
    </row>
    <row r="65" spans="1:20" s="36" customFormat="1" x14ac:dyDescent="0.3">
      <c r="A65" s="77"/>
      <c r="B65" s="26"/>
      <c r="C65" s="26"/>
      <c r="D65" s="28"/>
      <c r="E65" s="26"/>
      <c r="F65" s="26"/>
      <c r="G65" s="26"/>
      <c r="H65" s="26"/>
      <c r="I65" s="39" t="str">
        <f t="shared" si="4"/>
        <v/>
      </c>
      <c r="J65" s="39"/>
      <c r="N65" s="56"/>
      <c r="O65" s="58"/>
      <c r="P65" s="26"/>
      <c r="Q65" s="38"/>
      <c r="R65" s="38"/>
      <c r="S65" s="38"/>
      <c r="T65" s="38"/>
    </row>
  </sheetData>
  <mergeCells count="2">
    <mergeCell ref="A1:H1"/>
    <mergeCell ref="A2:H2"/>
  </mergeCells>
  <conditionalFormatting sqref="L11 O19">
    <cfRule type="expression" dxfId="10632" priority="24">
      <formula>ISNUMBER(SEARCH("Total",$A11))</formula>
    </cfRule>
  </conditionalFormatting>
  <conditionalFormatting sqref="L11:L19 O19">
    <cfRule type="expression" dxfId="10631" priority="23">
      <formula>ISNUMBER(SEARCH("Total",$A11))</formula>
    </cfRule>
  </conditionalFormatting>
  <conditionalFormatting sqref="M11:M18">
    <cfRule type="expression" dxfId="10630" priority="22">
      <formula>ISNUMBER(SEARCH("Total",$A11))</formula>
    </cfRule>
  </conditionalFormatting>
  <conditionalFormatting sqref="M11:M18">
    <cfRule type="expression" dxfId="10629" priority="21">
      <formula>ISNUMBER(SEARCH("Total",$A11))</formula>
    </cfRule>
  </conditionalFormatting>
  <conditionalFormatting sqref="O11:O18">
    <cfRule type="expression" dxfId="10628" priority="20">
      <formula>ISNUMBER(SEARCH("Total",$A11))</formula>
    </cfRule>
  </conditionalFormatting>
  <conditionalFormatting sqref="O11:O18">
    <cfRule type="expression" dxfId="10627" priority="19">
      <formula>ISNUMBER(SEARCH("Total",$A11))</formula>
    </cfRule>
  </conditionalFormatting>
  <conditionalFormatting sqref="M19">
    <cfRule type="expression" dxfId="10626" priority="9">
      <formula>LEN(#REF!)&gt;0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pageSetUpPr fitToPage="1"/>
  </sheetPr>
  <dimension ref="A1:T78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52.6640625" style="77" customWidth="1"/>
    <col min="2" max="2" width="19.6640625" style="26" bestFit="1" customWidth="1"/>
    <col min="3" max="3" width="77.88671875" style="26" customWidth="1"/>
    <col min="4" max="4" width="8.5546875" style="28" customWidth="1"/>
    <col min="5" max="5" width="1.33203125" style="26" hidden="1" customWidth="1"/>
    <col min="6" max="6" width="11.109375" style="26" customWidth="1"/>
    <col min="7" max="7" width="12.3320312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1.109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949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May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1634</v>
      </c>
      <c r="L4" s="60">
        <f>Notes!I11</f>
        <v>0.91666666666666663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Notes!I15</f>
        <v>May Collected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934</v>
      </c>
      <c r="K5" s="63" t="s">
        <v>937</v>
      </c>
      <c r="L5" s="30" t="s">
        <v>935</v>
      </c>
      <c r="M5" s="30" t="s">
        <v>989</v>
      </c>
      <c r="N5" s="31" t="s">
        <v>1136</v>
      </c>
      <c r="O5" s="64" t="s">
        <v>1493</v>
      </c>
      <c r="P5" s="32"/>
    </row>
    <row r="6" spans="1:20" hidden="1" x14ac:dyDescent="0.3">
      <c r="A6" s="78" t="s">
        <v>3</v>
      </c>
      <c r="B6" s="26" t="s">
        <v>948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17</v>
      </c>
      <c r="K7" s="26"/>
      <c r="L7" s="65"/>
      <c r="M7" s="65"/>
      <c r="N7" s="66"/>
      <c r="O7" s="67"/>
    </row>
    <row r="8" spans="1:20" ht="14.4" hidden="1" customHeight="1" x14ac:dyDescent="0.3">
      <c r="K8" s="26"/>
      <c r="L8" s="65"/>
      <c r="M8" s="65"/>
      <c r="N8" s="66"/>
      <c r="O8" s="67"/>
    </row>
    <row r="9" spans="1:20" ht="14.4" hidden="1" customHeight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43.2" hidden="1" x14ac:dyDescent="0.3">
      <c r="A10" s="78" t="s">
        <v>1492</v>
      </c>
      <c r="B10" s="34" t="s">
        <v>2</v>
      </c>
      <c r="C10" s="33" t="s">
        <v>931</v>
      </c>
      <c r="D10" s="35" t="s">
        <v>927</v>
      </c>
      <c r="E10" s="28" t="s">
        <v>951</v>
      </c>
      <c r="F10" s="35" t="s">
        <v>921</v>
      </c>
      <c r="G10" s="35" t="s">
        <v>923</v>
      </c>
      <c r="H10" s="35" t="s">
        <v>922</v>
      </c>
      <c r="I10" s="35" t="s">
        <v>924</v>
      </c>
      <c r="J10" s="35" t="s">
        <v>925</v>
      </c>
      <c r="K10" s="35" t="s">
        <v>926</v>
      </c>
      <c r="L10" s="65"/>
      <c r="M10" s="65"/>
      <c r="N10" s="66"/>
      <c r="O10" s="67"/>
    </row>
    <row r="11" spans="1:20" x14ac:dyDescent="0.3">
      <c r="A11" s="80" t="s">
        <v>1485</v>
      </c>
      <c r="B11" s="26" t="s">
        <v>1103</v>
      </c>
      <c r="C11" s="26" t="s">
        <v>1963</v>
      </c>
      <c r="D11" s="45">
        <v>30401</v>
      </c>
      <c r="E11" s="46">
        <v>4</v>
      </c>
      <c r="F11" s="45">
        <v>457198</v>
      </c>
      <c r="G11" s="45">
        <v>0</v>
      </c>
      <c r="H11" s="45">
        <v>457198</v>
      </c>
      <c r="I11" s="45">
        <v>0</v>
      </c>
      <c r="J11" s="45">
        <v>385911</v>
      </c>
      <c r="K11" s="45">
        <v>71287</v>
      </c>
      <c r="L11" s="68">
        <f>IF(ISERROR((I11+J11)/H11),"",(I11+J11)/H11)</f>
        <v>0.84407849553147651</v>
      </c>
      <c r="M11" s="68">
        <f>IFERROR(IF(ISERROR(SEARCH("Total",A11)),VLOOKUP(B11,'PrYear%'!A:D,3,FALSE),VLOOKUP(LEFT(A11,6),'PrYear%'!B:D,3,FALSE)),"")</f>
        <v>0.91803016632934786</v>
      </c>
      <c r="N11" s="44" t="str">
        <f>IF(AND(OR($L$4-IFERROR(VALUE(L11),0)&lt;=-0.15,$L$4-IFERROR(VALUE(L11),0)&gt;=0.05),ABS((G11*$L$4)-I11-J11)&gt;=5000),"X","")</f>
        <v>X</v>
      </c>
      <c r="O11" s="69" t="str">
        <f>IFERROR(VLOOKUP(B11,'GF Comments'!A:D,4,FALSE),"")</f>
        <v/>
      </c>
      <c r="P11" s="27"/>
      <c r="R11" s="86"/>
      <c r="S11" s="86"/>
      <c r="T11" s="86"/>
    </row>
    <row r="12" spans="1:20" x14ac:dyDescent="0.3">
      <c r="A12" s="80"/>
      <c r="B12" s="26" t="s">
        <v>1105</v>
      </c>
      <c r="C12" s="26" t="s">
        <v>1964</v>
      </c>
      <c r="D12" s="45">
        <v>13064.05</v>
      </c>
      <c r="E12" s="46">
        <v>3</v>
      </c>
      <c r="F12" s="45">
        <v>295000</v>
      </c>
      <c r="G12" s="45">
        <v>0</v>
      </c>
      <c r="H12" s="45">
        <v>295000</v>
      </c>
      <c r="I12" s="45">
        <v>0</v>
      </c>
      <c r="J12" s="45">
        <v>134624.54999999999</v>
      </c>
      <c r="K12" s="45">
        <v>160375.45000000001</v>
      </c>
      <c r="L12" s="68">
        <f t="shared" ref="L12:L41" si="0">IF(ISERROR((I12+J12)/H12),"",(I12+J12)/H12)</f>
        <v>0.45635440677966099</v>
      </c>
      <c r="M12" s="68">
        <f>IFERROR(IF(ISERROR(SEARCH("Total",A12)),VLOOKUP(B12,'PrYear%'!A:D,3,FALSE),VLOOKUP(LEFT(A12,6),'PrYear%'!B:D,3,FALSE)),"")</f>
        <v>0.6046600843984089</v>
      </c>
      <c r="N12" s="44" t="str">
        <f t="shared" ref="N12:N41" si="1">IF(AND(OR($L$4-IFERROR(VALUE(L12),0)&lt;=-0.15,$L$4-IFERROR(VALUE(L12),0)&gt;=0.05),ABS((G12*$L$4)-I12-J12)&gt;=5000),"X","")</f>
        <v>X</v>
      </c>
      <c r="O12" s="69" t="str">
        <f>IFERROR(VLOOKUP(B12,'GF Comments'!A:D,4,FALSE),"")</f>
        <v/>
      </c>
      <c r="P12" s="27"/>
      <c r="R12" s="86"/>
      <c r="S12" s="86"/>
    </row>
    <row r="13" spans="1:20" x14ac:dyDescent="0.3">
      <c r="A13" s="80"/>
      <c r="B13" s="26" t="s">
        <v>1107</v>
      </c>
      <c r="C13" s="26" t="s">
        <v>1965</v>
      </c>
      <c r="D13" s="45">
        <v>16281</v>
      </c>
      <c r="E13" s="46">
        <v>3</v>
      </c>
      <c r="F13" s="45">
        <v>200382</v>
      </c>
      <c r="G13" s="45">
        <v>0</v>
      </c>
      <c r="H13" s="45">
        <v>200382</v>
      </c>
      <c r="I13" s="45">
        <v>0</v>
      </c>
      <c r="J13" s="45">
        <v>687817.02</v>
      </c>
      <c r="K13" s="45">
        <v>-487435.02</v>
      </c>
      <c r="L13" s="68">
        <f t="shared" si="0"/>
        <v>3.4325289696679344</v>
      </c>
      <c r="M13" s="68">
        <f>IFERROR(IF(ISERROR(SEARCH("Total",A13)),VLOOKUP(B13,'PrYear%'!A:D,3,FALSE),VLOOKUP(LEFT(A13,6),'PrYear%'!B:D,3,FALSE)),"")</f>
        <v>0.91805104687743033</v>
      </c>
      <c r="N13" s="44" t="str">
        <f t="shared" si="1"/>
        <v>X</v>
      </c>
      <c r="O13" s="69" t="str">
        <f>IFERROR(VLOOKUP(B13,'GF Comments'!A:D,4,FALSE),"")</f>
        <v/>
      </c>
      <c r="P13" s="27"/>
      <c r="S13" s="86"/>
    </row>
    <row r="14" spans="1:20" x14ac:dyDescent="0.3">
      <c r="A14" s="80"/>
      <c r="B14" s="26" t="s">
        <v>1109</v>
      </c>
      <c r="C14" s="26" t="s">
        <v>1966</v>
      </c>
      <c r="D14" s="45">
        <v>15379</v>
      </c>
      <c r="E14" s="46">
        <v>1</v>
      </c>
      <c r="F14" s="45">
        <v>184543</v>
      </c>
      <c r="G14" s="45">
        <v>0</v>
      </c>
      <c r="H14" s="45">
        <v>184543</v>
      </c>
      <c r="I14" s="45">
        <v>0</v>
      </c>
      <c r="J14" s="45">
        <v>169169</v>
      </c>
      <c r="K14" s="45">
        <v>15374</v>
      </c>
      <c r="L14" s="68">
        <f t="shared" si="0"/>
        <v>0.91669150279338696</v>
      </c>
      <c r="M14" s="68">
        <f>IFERROR(IF(ISERROR(SEARCH("Total",A14)),VLOOKUP(B14,'PrYear%'!A:D,3,FALSE),VLOOKUP(LEFT(A14,6),'PrYear%'!B:D,3,FALSE)),"")</f>
        <v>0</v>
      </c>
      <c r="N14" s="44" t="str">
        <f t="shared" si="1"/>
        <v/>
      </c>
      <c r="O14" s="69" t="str">
        <f>IFERROR(VLOOKUP(B14,'GF Comments'!A:D,4,FALSE),"")</f>
        <v/>
      </c>
      <c r="P14" s="27"/>
      <c r="S14" s="86"/>
    </row>
    <row r="15" spans="1:20" x14ac:dyDescent="0.3">
      <c r="A15" s="80"/>
      <c r="B15" s="26" t="s">
        <v>1383</v>
      </c>
      <c r="C15" s="26" t="s">
        <v>1967</v>
      </c>
      <c r="D15" s="45">
        <v>100000</v>
      </c>
      <c r="E15" s="46">
        <v>5</v>
      </c>
      <c r="F15" s="45">
        <v>3711000</v>
      </c>
      <c r="G15" s="45">
        <v>0</v>
      </c>
      <c r="H15" s="45">
        <v>3711000</v>
      </c>
      <c r="I15" s="45">
        <v>0</v>
      </c>
      <c r="J15" s="45">
        <v>440084.64</v>
      </c>
      <c r="K15" s="45">
        <v>3270915.36</v>
      </c>
      <c r="L15" s="68">
        <f t="shared" si="0"/>
        <v>0.11858923201293452</v>
      </c>
      <c r="M15" s="68">
        <f>IFERROR(IF(ISERROR(SEARCH("Total",A15)),VLOOKUP(B15,'PrYear%'!A:D,3,FALSE),VLOOKUP(LEFT(A15,6),'PrYear%'!B:D,3,FALSE)),"")</f>
        <v>0.36339403470932163</v>
      </c>
      <c r="N15" s="44" t="str">
        <f t="shared" si="1"/>
        <v>X</v>
      </c>
      <c r="O15" s="69" t="str">
        <f>IFERROR(VLOOKUP(B15,'GF Comments'!A:D,4,FALSE),"")</f>
        <v/>
      </c>
      <c r="P15" s="27"/>
      <c r="S15" s="86"/>
    </row>
    <row r="16" spans="1:20" x14ac:dyDescent="0.3">
      <c r="A16" s="79" t="s">
        <v>1647</v>
      </c>
      <c r="B16" s="79"/>
      <c r="C16" s="79"/>
      <c r="D16" s="71">
        <v>175125.05</v>
      </c>
      <c r="E16" s="72">
        <v>16</v>
      </c>
      <c r="F16" s="71">
        <v>4848123</v>
      </c>
      <c r="G16" s="71">
        <v>0</v>
      </c>
      <c r="H16" s="71">
        <v>4848123</v>
      </c>
      <c r="I16" s="71">
        <v>0</v>
      </c>
      <c r="J16" s="71">
        <v>1817606.21</v>
      </c>
      <c r="K16" s="71">
        <v>3030516.79</v>
      </c>
      <c r="L16" s="68">
        <f t="shared" si="0"/>
        <v>0.37490926075926706</v>
      </c>
      <c r="M16" s="68">
        <f>IFERROR(IF(ISERROR(SEARCH("Total",A16)),VLOOKUP(B16,'PrYear%'!A:D,3,FALSE),VLOOKUP(LEFT(A16,6),'PrYear%'!B:D,3,FALSE)),"")</f>
        <v>0.42946835658149934</v>
      </c>
      <c r="N16" s="44" t="str">
        <f t="shared" si="1"/>
        <v>X</v>
      </c>
      <c r="O16" s="69" t="str">
        <f>IFERROR(VLOOKUP(B16,'GF Comments'!A:D,4,FALSE),"")</f>
        <v/>
      </c>
      <c r="P16" s="27"/>
      <c r="S16" s="86"/>
    </row>
    <row r="17" spans="1:19" x14ac:dyDescent="0.3">
      <c r="A17" s="80" t="s">
        <v>2116</v>
      </c>
      <c r="B17" s="26" t="s">
        <v>1019</v>
      </c>
      <c r="C17" s="26" t="s">
        <v>2115</v>
      </c>
      <c r="D17" s="45">
        <v>0</v>
      </c>
      <c r="E17" s="46">
        <v>1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68" t="str">
        <f t="shared" si="0"/>
        <v/>
      </c>
      <c r="M17" s="68" t="str">
        <f>IFERROR(IF(ISERROR(SEARCH("Total",A17)),VLOOKUP(B17,'PrYear%'!A:D,3,FALSE),VLOOKUP(LEFT(A17,6),'PrYear%'!B:D,3,FALSE)),"")</f>
        <v/>
      </c>
      <c r="N17" s="44" t="str">
        <f t="shared" si="1"/>
        <v/>
      </c>
      <c r="O17" s="69" t="str">
        <f>IFERROR(VLOOKUP(B17,'GF Comments'!A:D,4,FALSE),"")</f>
        <v/>
      </c>
      <c r="P17" s="27"/>
      <c r="S17" s="86"/>
    </row>
    <row r="18" spans="1:19" x14ac:dyDescent="0.3">
      <c r="A18" s="79" t="s">
        <v>2371</v>
      </c>
      <c r="B18" s="79"/>
      <c r="C18" s="79"/>
      <c r="D18" s="71">
        <v>0</v>
      </c>
      <c r="E18" s="72">
        <v>1</v>
      </c>
      <c r="F18" s="71">
        <v>0</v>
      </c>
      <c r="G18" s="71">
        <v>0</v>
      </c>
      <c r="H18" s="71">
        <v>0</v>
      </c>
      <c r="I18" s="71">
        <v>0</v>
      </c>
      <c r="J18" s="71">
        <v>0</v>
      </c>
      <c r="K18" s="71">
        <v>0</v>
      </c>
      <c r="L18" s="68" t="str">
        <f t="shared" ref="L18" si="2">IF(ISERROR((I18+J18)/H18),"",(I18+J18)/H18)</f>
        <v/>
      </c>
      <c r="M18" s="68" t="str">
        <f>IFERROR(IF(ISERROR(SEARCH("Total",A18)),VLOOKUP(B18,'PrYear%'!A:D,3,FALSE),VLOOKUP(LEFT(A18,6),'PrYear%'!B:D,3,FALSE)),"")</f>
        <v/>
      </c>
      <c r="N18" s="44" t="str">
        <f t="shared" ref="N18" si="3">IF(AND(OR($L$4-IFERROR(VALUE(L18),0)&lt;=-0.15,$L$4-IFERROR(VALUE(L18),0)&gt;=0.05),ABS((G18*$L$4)-I18-J18)&gt;=5000),"X","")</f>
        <v/>
      </c>
      <c r="O18" s="69" t="str">
        <f>IFERROR(VLOOKUP(B18,'GF Comments'!A:D,4,FALSE),"")</f>
        <v/>
      </c>
      <c r="P18" s="27"/>
      <c r="S18" s="86"/>
    </row>
    <row r="19" spans="1:19" x14ac:dyDescent="0.3">
      <c r="A19" s="80" t="s">
        <v>1752</v>
      </c>
      <c r="B19" s="26" t="s">
        <v>1022</v>
      </c>
      <c r="C19" s="26" t="s">
        <v>1968</v>
      </c>
      <c r="D19" s="45">
        <v>0</v>
      </c>
      <c r="E19" s="46">
        <v>1</v>
      </c>
      <c r="F19" s="45">
        <v>0</v>
      </c>
      <c r="G19" s="45">
        <v>0</v>
      </c>
      <c r="H19" s="45">
        <v>0</v>
      </c>
      <c r="I19" s="45">
        <v>0</v>
      </c>
      <c r="J19" s="45">
        <v>314.70999999999998</v>
      </c>
      <c r="K19" s="45">
        <v>-314.70999999999998</v>
      </c>
      <c r="L19" s="68" t="str">
        <f t="shared" si="0"/>
        <v/>
      </c>
      <c r="M19" s="68" t="str">
        <f>IFERROR(IF(ISERROR(SEARCH("Total",A19)),VLOOKUP(B19,'PrYear%'!A:D,3,FALSE),VLOOKUP(LEFT(A19,6),'PrYear%'!B:D,3,FALSE)),"")</f>
        <v/>
      </c>
      <c r="N19" s="44" t="str">
        <f t="shared" si="1"/>
        <v/>
      </c>
      <c r="O19" s="69" t="str">
        <f>IFERROR(VLOOKUP(B19,'GF Comments'!A:D,4,FALSE),"")</f>
        <v/>
      </c>
      <c r="P19" s="27"/>
      <c r="S19" s="86"/>
    </row>
    <row r="20" spans="1:19" x14ac:dyDescent="0.3">
      <c r="A20" s="79" t="s">
        <v>2369</v>
      </c>
      <c r="B20" s="79"/>
      <c r="C20" s="79"/>
      <c r="D20" s="71">
        <v>0</v>
      </c>
      <c r="E20" s="72">
        <v>1</v>
      </c>
      <c r="F20" s="71">
        <v>0</v>
      </c>
      <c r="G20" s="71">
        <v>0</v>
      </c>
      <c r="H20" s="71">
        <v>0</v>
      </c>
      <c r="I20" s="71">
        <v>0</v>
      </c>
      <c r="J20" s="71">
        <v>314.70999999999998</v>
      </c>
      <c r="K20" s="71">
        <v>-314.70999999999998</v>
      </c>
      <c r="L20" s="68" t="str">
        <f t="shared" ref="L20" si="4">IF(ISERROR((I20+J20)/H20),"",(I20+J20)/H20)</f>
        <v/>
      </c>
      <c r="M20" s="68" t="str">
        <f>IFERROR(IF(ISERROR(SEARCH("Total",A20)),VLOOKUP(B20,'PrYear%'!A:D,3,FALSE),VLOOKUP(LEFT(A20,6),'PrYear%'!B:D,3,FALSE)),"")</f>
        <v/>
      </c>
      <c r="N20" s="44" t="str">
        <f t="shared" ref="N20" si="5">IF(AND(OR($L$4-IFERROR(VALUE(L20),0)&lt;=-0.15,$L$4-IFERROR(VALUE(L20),0)&gt;=0.05),ABS((G20*$L$4)-I20-J20)&gt;=5000),"X","")</f>
        <v/>
      </c>
      <c r="O20" s="69" t="str">
        <f>IFERROR(VLOOKUP(B20,'GF Comments'!A:D,4,FALSE),"")</f>
        <v/>
      </c>
      <c r="P20" s="27"/>
      <c r="S20" s="86"/>
    </row>
    <row r="21" spans="1:19" x14ac:dyDescent="0.3">
      <c r="A21" s="80" t="s">
        <v>1486</v>
      </c>
      <c r="B21" s="26" t="s">
        <v>1111</v>
      </c>
      <c r="C21" s="26" t="s">
        <v>1969</v>
      </c>
      <c r="D21" s="45">
        <v>228012.93000000002</v>
      </c>
      <c r="E21" s="46">
        <v>5</v>
      </c>
      <c r="F21" s="45">
        <v>3142150</v>
      </c>
      <c r="G21" s="45">
        <v>0</v>
      </c>
      <c r="H21" s="45">
        <v>3142150</v>
      </c>
      <c r="I21" s="45">
        <v>0</v>
      </c>
      <c r="J21" s="45">
        <v>2201063.29</v>
      </c>
      <c r="K21" s="45">
        <v>941086.71</v>
      </c>
      <c r="L21" s="68">
        <f t="shared" si="0"/>
        <v>0.70049593112995878</v>
      </c>
      <c r="M21" s="68">
        <f>IFERROR(IF(ISERROR(SEARCH("Total",A21)),VLOOKUP(B21,'PrYear%'!A:D,3,FALSE),VLOOKUP(LEFT(A21,6),'PrYear%'!B:D,3,FALSE)),"")</f>
        <v>0.87788441699332487</v>
      </c>
      <c r="N21" s="44" t="str">
        <f t="shared" si="1"/>
        <v>X</v>
      </c>
      <c r="O21" s="69" t="str">
        <f>IFERROR(VLOOKUP(B21,'GF Comments'!A:D,4,FALSE),"")</f>
        <v/>
      </c>
      <c r="P21" s="27"/>
      <c r="S21" s="86"/>
    </row>
    <row r="22" spans="1:19" x14ac:dyDescent="0.3">
      <c r="A22" s="80"/>
      <c r="B22" s="26" t="s">
        <v>1117</v>
      </c>
      <c r="C22" s="26" t="s">
        <v>1970</v>
      </c>
      <c r="D22" s="45">
        <v>0</v>
      </c>
      <c r="E22" s="46">
        <v>2</v>
      </c>
      <c r="F22" s="45">
        <v>50000</v>
      </c>
      <c r="G22" s="45">
        <v>0</v>
      </c>
      <c r="H22" s="45">
        <v>50000</v>
      </c>
      <c r="I22" s="45">
        <v>0</v>
      </c>
      <c r="J22" s="45">
        <v>0</v>
      </c>
      <c r="K22" s="45">
        <v>50000</v>
      </c>
      <c r="L22" s="68">
        <f t="shared" si="0"/>
        <v>0</v>
      </c>
      <c r="M22" s="68">
        <f>IFERROR(IF(ISERROR(SEARCH("Total",A22)),VLOOKUP(B22,'PrYear%'!A:D,3,FALSE),VLOOKUP(LEFT(A22,6),'PrYear%'!B:D,3,FALSE)),"")</f>
        <v>2.0337999999999999E-4</v>
      </c>
      <c r="N22" s="44" t="str">
        <f t="shared" si="1"/>
        <v/>
      </c>
      <c r="O22" s="69" t="str">
        <f>IFERROR(VLOOKUP(B22,'GF Comments'!A:D,4,FALSE),"")</f>
        <v/>
      </c>
      <c r="P22" s="27"/>
      <c r="S22" s="86"/>
    </row>
    <row r="23" spans="1:19" x14ac:dyDescent="0.3">
      <c r="A23" s="80"/>
      <c r="B23" s="26" t="s">
        <v>1386</v>
      </c>
      <c r="C23" s="26" t="s">
        <v>1971</v>
      </c>
      <c r="D23" s="45">
        <v>12673.96</v>
      </c>
      <c r="E23" s="46">
        <v>3</v>
      </c>
      <c r="F23" s="45">
        <v>948092</v>
      </c>
      <c r="G23" s="45">
        <v>0</v>
      </c>
      <c r="H23" s="45">
        <v>948092</v>
      </c>
      <c r="I23" s="45">
        <v>0</v>
      </c>
      <c r="J23" s="45">
        <v>29507.050000000003</v>
      </c>
      <c r="K23" s="45">
        <v>918584.95</v>
      </c>
      <c r="L23" s="68">
        <f t="shared" si="0"/>
        <v>3.1122559835965288E-2</v>
      </c>
      <c r="M23" s="68">
        <f>IFERROR(IF(ISERROR(SEARCH("Total",A23)),VLOOKUP(B23,'PrYear%'!A:D,3,FALSE),VLOOKUP(LEFT(A23,6),'PrYear%'!B:D,3,FALSE)),"")</f>
        <v>5.7706494850956913E-2</v>
      </c>
      <c r="N23" s="44" t="str">
        <f t="shared" si="1"/>
        <v>X</v>
      </c>
      <c r="O23" s="69" t="str">
        <f>IFERROR(VLOOKUP(B23,'GF Comments'!A:D,4,FALSE),"")</f>
        <v/>
      </c>
      <c r="P23" s="27"/>
      <c r="S23" s="86"/>
    </row>
    <row r="24" spans="1:19" x14ac:dyDescent="0.3">
      <c r="A24" s="80"/>
      <c r="B24" s="26" t="s">
        <v>1119</v>
      </c>
      <c r="C24" s="26" t="s">
        <v>1972</v>
      </c>
      <c r="D24" s="45">
        <v>3188.96</v>
      </c>
      <c r="E24" s="46">
        <v>4</v>
      </c>
      <c r="F24" s="45">
        <v>321437</v>
      </c>
      <c r="G24" s="45">
        <v>0</v>
      </c>
      <c r="H24" s="45">
        <v>321437</v>
      </c>
      <c r="I24" s="45">
        <v>0</v>
      </c>
      <c r="J24" s="45">
        <v>7533.0599999999995</v>
      </c>
      <c r="K24" s="45">
        <v>313903.94</v>
      </c>
      <c r="L24" s="68">
        <f t="shared" si="0"/>
        <v>2.3435572133886265E-2</v>
      </c>
      <c r="M24" s="68">
        <f>IFERROR(IF(ISERROR(SEARCH("Total",A24)),VLOOKUP(B24,'PrYear%'!A:D,3,FALSE),VLOOKUP(LEFT(A24,6),'PrYear%'!B:D,3,FALSE)),"")</f>
        <v>0.31311044444444441</v>
      </c>
      <c r="N24" s="44" t="str">
        <f t="shared" si="1"/>
        <v>X</v>
      </c>
      <c r="O24" s="69" t="str">
        <f>IFERROR(VLOOKUP(B24,'GF Comments'!A:D,4,FALSE),"")</f>
        <v/>
      </c>
      <c r="P24" s="27"/>
      <c r="S24" s="86"/>
    </row>
    <row r="25" spans="1:19" x14ac:dyDescent="0.3">
      <c r="A25" s="80"/>
      <c r="B25" s="26" t="s">
        <v>1132</v>
      </c>
      <c r="C25" s="26" t="s">
        <v>1973</v>
      </c>
      <c r="D25" s="45">
        <v>0</v>
      </c>
      <c r="E25" s="46">
        <v>3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68" t="str">
        <f t="shared" si="0"/>
        <v/>
      </c>
      <c r="M25" s="68">
        <f>IFERROR(IF(ISERROR(SEARCH("Total",A25)),VLOOKUP(B25,'PrYear%'!A:D,3,FALSE),VLOOKUP(LEFT(A25,6),'PrYear%'!B:D,3,FALSE)),"")</f>
        <v>0.75129604377859516</v>
      </c>
      <c r="N25" s="44" t="str">
        <f t="shared" si="1"/>
        <v/>
      </c>
      <c r="O25" s="69" t="str">
        <f>IFERROR(VLOOKUP(B25,'GF Comments'!A:D,4,FALSE),"")</f>
        <v/>
      </c>
      <c r="P25" s="27"/>
      <c r="S25" s="86"/>
    </row>
    <row r="26" spans="1:19" x14ac:dyDescent="0.3">
      <c r="A26" s="80"/>
      <c r="B26" s="26" t="s">
        <v>1121</v>
      </c>
      <c r="C26" s="26" t="s">
        <v>1974</v>
      </c>
      <c r="D26" s="45">
        <v>0</v>
      </c>
      <c r="E26" s="46">
        <v>1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68" t="str">
        <f t="shared" si="0"/>
        <v/>
      </c>
      <c r="M26" s="68" t="str">
        <f>IFERROR(IF(ISERROR(SEARCH("Total",A26)),VLOOKUP(B26,'PrYear%'!A:D,3,FALSE),VLOOKUP(LEFT(A26,6),'PrYear%'!B:D,3,FALSE)),"")</f>
        <v/>
      </c>
      <c r="N26" s="44" t="str">
        <f t="shared" si="1"/>
        <v/>
      </c>
      <c r="O26" s="69" t="str">
        <f>IFERROR(VLOOKUP(B26,'GF Comments'!A:D,4,FALSE),"")</f>
        <v/>
      </c>
      <c r="P26" s="27"/>
      <c r="S26" s="86"/>
    </row>
    <row r="27" spans="1:19" x14ac:dyDescent="0.3">
      <c r="A27" s="80"/>
      <c r="B27" s="26" t="s">
        <v>2101</v>
      </c>
      <c r="C27" s="26" t="s">
        <v>2119</v>
      </c>
      <c r="D27" s="45">
        <v>0</v>
      </c>
      <c r="E27" s="46">
        <v>2</v>
      </c>
      <c r="F27" s="45">
        <v>312556</v>
      </c>
      <c r="G27" s="45">
        <v>0</v>
      </c>
      <c r="H27" s="45">
        <v>312556</v>
      </c>
      <c r="I27" s="45">
        <v>0</v>
      </c>
      <c r="J27" s="45">
        <v>0</v>
      </c>
      <c r="K27" s="45">
        <v>312556</v>
      </c>
      <c r="L27" s="68">
        <f t="shared" si="0"/>
        <v>0</v>
      </c>
      <c r="M27" s="68" t="str">
        <f>IFERROR(IF(ISERROR(SEARCH("Total",A27)),VLOOKUP(B27,'PrYear%'!A:D,3,FALSE),VLOOKUP(LEFT(A27,6),'PrYear%'!B:D,3,FALSE)),"")</f>
        <v/>
      </c>
      <c r="N27" s="44" t="str">
        <f t="shared" si="1"/>
        <v/>
      </c>
      <c r="O27" s="69" t="str">
        <f>IFERROR(VLOOKUP(B27,'GF Comments'!A:D,4,FALSE),"")</f>
        <v/>
      </c>
      <c r="P27" s="27"/>
      <c r="S27" s="86"/>
    </row>
    <row r="28" spans="1:19" x14ac:dyDescent="0.3">
      <c r="A28" s="80"/>
      <c r="B28" s="26" t="s">
        <v>1122</v>
      </c>
      <c r="C28" s="26" t="s">
        <v>1975</v>
      </c>
      <c r="D28" s="45">
        <v>0</v>
      </c>
      <c r="E28" s="46">
        <v>1</v>
      </c>
      <c r="F28" s="45">
        <v>1200000</v>
      </c>
      <c r="G28" s="45">
        <v>0</v>
      </c>
      <c r="H28" s="45">
        <v>1200000</v>
      </c>
      <c r="I28" s="45">
        <v>0</v>
      </c>
      <c r="J28" s="45">
        <v>0</v>
      </c>
      <c r="K28" s="45">
        <v>1200000</v>
      </c>
      <c r="L28" s="68">
        <f t="shared" si="0"/>
        <v>0</v>
      </c>
      <c r="M28" s="68">
        <f>IFERROR(IF(ISERROR(SEARCH("Total",A28)),VLOOKUP(B28,'PrYear%'!A:D,3,FALSE),VLOOKUP(LEFT(A28,6),'PrYear%'!B:D,3,FALSE)),"")</f>
        <v>0</v>
      </c>
      <c r="N28" s="44" t="str">
        <f t="shared" si="1"/>
        <v/>
      </c>
      <c r="O28" s="69" t="str">
        <f>IFERROR(VLOOKUP(B28,'GF Comments'!A:D,4,FALSE),"")</f>
        <v/>
      </c>
      <c r="P28" s="27"/>
      <c r="S28" s="86"/>
    </row>
    <row r="29" spans="1:19" x14ac:dyDescent="0.3">
      <c r="A29" s="80"/>
      <c r="B29" s="26" t="s">
        <v>1125</v>
      </c>
      <c r="C29" s="26" t="s">
        <v>1976</v>
      </c>
      <c r="D29" s="45">
        <v>0</v>
      </c>
      <c r="E29" s="46">
        <v>3</v>
      </c>
      <c r="F29" s="45">
        <v>2019901</v>
      </c>
      <c r="G29" s="45">
        <v>0</v>
      </c>
      <c r="H29" s="45">
        <v>2019901</v>
      </c>
      <c r="I29" s="45">
        <v>0</v>
      </c>
      <c r="J29" s="45">
        <v>857</v>
      </c>
      <c r="K29" s="45">
        <v>2019044</v>
      </c>
      <c r="L29" s="68">
        <f t="shared" si="0"/>
        <v>4.2427821957610794E-4</v>
      </c>
      <c r="M29" s="68">
        <f>IFERROR(IF(ISERROR(SEARCH("Total",A29)),VLOOKUP(B29,'PrYear%'!A:D,3,FALSE),VLOOKUP(LEFT(A29,6),'PrYear%'!B:D,3,FALSE)),"")</f>
        <v>0.79696378902678522</v>
      </c>
      <c r="N29" s="44" t="str">
        <f t="shared" si="1"/>
        <v/>
      </c>
      <c r="O29" s="69" t="str">
        <f>IFERROR(VLOOKUP(B29,'GF Comments'!A:D,4,FALSE),"")</f>
        <v/>
      </c>
      <c r="P29" s="27"/>
      <c r="S29" s="86"/>
    </row>
    <row r="30" spans="1:19" x14ac:dyDescent="0.3">
      <c r="A30" s="80"/>
      <c r="B30" s="26" t="s">
        <v>1128</v>
      </c>
      <c r="C30" s="26" t="s">
        <v>1977</v>
      </c>
      <c r="D30" s="45">
        <v>0</v>
      </c>
      <c r="E30" s="46">
        <v>2</v>
      </c>
      <c r="F30" s="45">
        <v>5654908</v>
      </c>
      <c r="G30" s="45">
        <v>0</v>
      </c>
      <c r="H30" s="45">
        <v>5654908</v>
      </c>
      <c r="I30" s="45">
        <v>0</v>
      </c>
      <c r="J30" s="45">
        <v>0</v>
      </c>
      <c r="K30" s="45">
        <v>5654908</v>
      </c>
      <c r="L30" s="68">
        <f t="shared" si="0"/>
        <v>0</v>
      </c>
      <c r="M30" s="68">
        <f>IFERROR(IF(ISERROR(SEARCH("Total",A30)),VLOOKUP(B30,'PrYear%'!A:D,3,FALSE),VLOOKUP(LEFT(A30,6),'PrYear%'!B:D,3,FALSE)),"")</f>
        <v>2.3043262027828066</v>
      </c>
      <c r="N30" s="44" t="str">
        <f t="shared" si="1"/>
        <v/>
      </c>
      <c r="O30" s="69" t="str">
        <f>IFERROR(VLOOKUP(B30,'GF Comments'!A:D,4,FALSE),"")</f>
        <v/>
      </c>
      <c r="P30" s="27"/>
      <c r="S30" s="86"/>
    </row>
    <row r="31" spans="1:19" x14ac:dyDescent="0.3">
      <c r="A31" s="80"/>
      <c r="B31" s="26" t="s">
        <v>1130</v>
      </c>
      <c r="C31" s="26" t="s">
        <v>1978</v>
      </c>
      <c r="D31" s="45">
        <v>0</v>
      </c>
      <c r="E31" s="46">
        <v>6</v>
      </c>
      <c r="F31" s="45">
        <v>5120517</v>
      </c>
      <c r="G31" s="45">
        <v>0</v>
      </c>
      <c r="H31" s="45">
        <v>5120517</v>
      </c>
      <c r="I31" s="45">
        <v>0</v>
      </c>
      <c r="J31" s="45">
        <v>4157.43</v>
      </c>
      <c r="K31" s="45">
        <v>5116359.57</v>
      </c>
      <c r="L31" s="68">
        <f t="shared" si="0"/>
        <v>8.1191606238198216E-4</v>
      </c>
      <c r="M31" s="68">
        <f>IFERROR(IF(ISERROR(SEARCH("Total",A31)),VLOOKUP(B31,'PrYear%'!A:D,3,FALSE),VLOOKUP(LEFT(A31,6),'PrYear%'!B:D,3,FALSE)),"")</f>
        <v>1.1198002088578392</v>
      </c>
      <c r="N31" s="44" t="str">
        <f t="shared" si="1"/>
        <v/>
      </c>
      <c r="O31" s="69" t="str">
        <f>IFERROR(VLOOKUP(B31,'GF Comments'!A:D,4,FALSE),"")</f>
        <v/>
      </c>
      <c r="P31" s="27"/>
      <c r="S31" s="86"/>
    </row>
    <row r="32" spans="1:19" x14ac:dyDescent="0.3">
      <c r="A32" s="80"/>
      <c r="B32" s="26" t="s">
        <v>1388</v>
      </c>
      <c r="C32" s="26" t="s">
        <v>1979</v>
      </c>
      <c r="D32" s="45">
        <v>0</v>
      </c>
      <c r="E32" s="46">
        <v>2</v>
      </c>
      <c r="F32" s="45">
        <v>460000</v>
      </c>
      <c r="G32" s="45">
        <v>0</v>
      </c>
      <c r="H32" s="45">
        <v>460000</v>
      </c>
      <c r="I32" s="45">
        <v>0</v>
      </c>
      <c r="J32" s="45">
        <v>0</v>
      </c>
      <c r="K32" s="45">
        <v>460000</v>
      </c>
      <c r="L32" s="68">
        <f t="shared" si="0"/>
        <v>0</v>
      </c>
      <c r="M32" s="68">
        <f>IFERROR(IF(ISERROR(SEARCH("Total",A32)),VLOOKUP(B32,'PrYear%'!A:D,3,FALSE),VLOOKUP(LEFT(A32,6),'PrYear%'!B:D,3,FALSE)),"")</f>
        <v>1</v>
      </c>
      <c r="N32" s="44" t="str">
        <f t="shared" si="1"/>
        <v/>
      </c>
      <c r="O32" s="69" t="str">
        <f>IFERROR(VLOOKUP(B32,'GF Comments'!A:D,4,FALSE),"")</f>
        <v/>
      </c>
      <c r="P32" s="27"/>
      <c r="S32" s="86"/>
    </row>
    <row r="33" spans="1:20" x14ac:dyDescent="0.3">
      <c r="A33" s="80"/>
      <c r="B33" s="26" t="s">
        <v>1750</v>
      </c>
      <c r="C33" s="26" t="s">
        <v>1980</v>
      </c>
      <c r="D33" s="45">
        <v>0</v>
      </c>
      <c r="E33" s="46">
        <v>3</v>
      </c>
      <c r="F33" s="45">
        <v>321000</v>
      </c>
      <c r="G33" s="45">
        <v>0</v>
      </c>
      <c r="H33" s="45">
        <v>321000</v>
      </c>
      <c r="I33" s="45">
        <v>0</v>
      </c>
      <c r="J33" s="45">
        <v>435</v>
      </c>
      <c r="K33" s="45">
        <v>320565</v>
      </c>
      <c r="L33" s="68">
        <f t="shared" si="0"/>
        <v>1.3551401869158878E-3</v>
      </c>
      <c r="M33" s="68">
        <f>IFERROR(IF(ISERROR(SEARCH("Total",A33)),VLOOKUP(B33,'PrYear%'!A:D,3,FALSE),VLOOKUP(LEFT(A33,6),'PrYear%'!B:D,3,FALSE)),"")</f>
        <v>1</v>
      </c>
      <c r="N33" s="44" t="str">
        <f t="shared" si="1"/>
        <v/>
      </c>
      <c r="O33" s="69" t="str">
        <f>IFERROR(VLOOKUP(B33,'GF Comments'!A:D,4,FALSE),"")</f>
        <v/>
      </c>
      <c r="P33" s="27"/>
      <c r="S33" s="86"/>
    </row>
    <row r="34" spans="1:20" x14ac:dyDescent="0.3">
      <c r="A34" s="80"/>
      <c r="B34" s="26" t="s">
        <v>1751</v>
      </c>
      <c r="C34" s="26" t="s">
        <v>1981</v>
      </c>
      <c r="D34" s="45">
        <v>0</v>
      </c>
      <c r="E34" s="46">
        <v>3</v>
      </c>
      <c r="F34" s="45">
        <v>377000</v>
      </c>
      <c r="G34" s="45">
        <v>0</v>
      </c>
      <c r="H34" s="45">
        <v>377000</v>
      </c>
      <c r="I34" s="45">
        <v>0</v>
      </c>
      <c r="J34" s="45">
        <v>12065</v>
      </c>
      <c r="K34" s="45">
        <v>364935</v>
      </c>
      <c r="L34" s="68">
        <f t="shared" si="0"/>
        <v>3.2002652519893898E-2</v>
      </c>
      <c r="M34" s="68">
        <f>IFERROR(IF(ISERROR(SEARCH("Total",A34)),VLOOKUP(B34,'PrYear%'!A:D,3,FALSE),VLOOKUP(LEFT(A34,6),'PrYear%'!B:D,3,FALSE)),"")</f>
        <v>2.0596792803970225</v>
      </c>
      <c r="N34" s="44" t="str">
        <f t="shared" si="1"/>
        <v>X</v>
      </c>
      <c r="O34" s="69" t="str">
        <f>IFERROR(VLOOKUP(B34,'GF Comments'!A:D,4,FALSE),"")</f>
        <v/>
      </c>
      <c r="P34" s="27"/>
      <c r="S34" s="86"/>
    </row>
    <row r="35" spans="1:20" x14ac:dyDescent="0.3">
      <c r="A35" s="79" t="s">
        <v>1648</v>
      </c>
      <c r="B35" s="79"/>
      <c r="C35" s="79"/>
      <c r="D35" s="71">
        <v>243875.85000000006</v>
      </c>
      <c r="E35" s="72">
        <v>40</v>
      </c>
      <c r="F35" s="71">
        <v>19927561</v>
      </c>
      <c r="G35" s="71">
        <v>0</v>
      </c>
      <c r="H35" s="71">
        <v>19927561</v>
      </c>
      <c r="I35" s="71">
        <v>0</v>
      </c>
      <c r="J35" s="71">
        <v>2255617.8300000005</v>
      </c>
      <c r="K35" s="71">
        <v>17671943.170000002</v>
      </c>
      <c r="L35" s="68">
        <f t="shared" si="0"/>
        <v>0.11319086314677448</v>
      </c>
      <c r="M35" s="68">
        <f>IFERROR(IF(ISERROR(SEARCH("Total",A35)),VLOOKUP(B35,'PrYear%'!A:D,3,FALSE),VLOOKUP(LEFT(A35,6),'PrYear%'!B:D,3,FALSE)),"")</f>
        <v>1.1879106667724346</v>
      </c>
      <c r="N35" s="44" t="str">
        <f t="shared" si="1"/>
        <v>X</v>
      </c>
      <c r="O35" s="69" t="str">
        <f>IFERROR(VLOOKUP(B35,'GF Comments'!A:D,4,FALSE),"")</f>
        <v/>
      </c>
      <c r="P35" s="27"/>
      <c r="S35" s="86"/>
    </row>
    <row r="36" spans="1:20" x14ac:dyDescent="0.3">
      <c r="A36" s="80" t="s">
        <v>1487</v>
      </c>
      <c r="B36" s="26" t="s">
        <v>1391</v>
      </c>
      <c r="C36" s="26" t="s">
        <v>1982</v>
      </c>
      <c r="D36" s="45">
        <v>0</v>
      </c>
      <c r="E36" s="46">
        <v>7</v>
      </c>
      <c r="F36" s="45">
        <v>5203680</v>
      </c>
      <c r="G36" s="45">
        <v>0</v>
      </c>
      <c r="H36" s="45">
        <v>5203680</v>
      </c>
      <c r="I36" s="45">
        <v>0</v>
      </c>
      <c r="J36" s="45">
        <v>25950</v>
      </c>
      <c r="K36" s="45">
        <v>5177730</v>
      </c>
      <c r="L36" s="68">
        <f t="shared" si="0"/>
        <v>4.9868554561387328E-3</v>
      </c>
      <c r="M36" s="68">
        <f>IFERROR(IF(ISERROR(SEARCH("Total",A36)),VLOOKUP(B36,'PrYear%'!A:D,3,FALSE),VLOOKUP(LEFT(A36,6),'PrYear%'!B:D,3,FALSE)),"")</f>
        <v>0</v>
      </c>
      <c r="N36" s="44" t="str">
        <f t="shared" si="1"/>
        <v>X</v>
      </c>
      <c r="O36" s="69" t="str">
        <f>IFERROR(VLOOKUP(B36,'GF Comments'!A:D,4,FALSE),"")</f>
        <v/>
      </c>
      <c r="P36" s="27"/>
      <c r="S36" s="86"/>
    </row>
    <row r="37" spans="1:20" s="85" customFormat="1" x14ac:dyDescent="0.3">
      <c r="A37" s="79" t="s">
        <v>1649</v>
      </c>
      <c r="B37" s="79"/>
      <c r="C37" s="79"/>
      <c r="D37" s="71">
        <v>0</v>
      </c>
      <c r="E37" s="72">
        <v>7</v>
      </c>
      <c r="F37" s="71">
        <v>5203680</v>
      </c>
      <c r="G37" s="71">
        <v>0</v>
      </c>
      <c r="H37" s="71">
        <v>5203680</v>
      </c>
      <c r="I37" s="71">
        <v>0</v>
      </c>
      <c r="J37" s="71">
        <v>25950</v>
      </c>
      <c r="K37" s="71">
        <v>5177730</v>
      </c>
      <c r="L37" s="68">
        <f t="shared" si="0"/>
        <v>4.9868554561387328E-3</v>
      </c>
      <c r="M37" s="68">
        <f>IFERROR(IF(ISERROR(SEARCH("Total",A37)),VLOOKUP(B37,'PrYear%'!A:D,3,FALSE),VLOOKUP(LEFT(A37,6),'PrYear%'!B:D,3,FALSE)),"")</f>
        <v>0</v>
      </c>
      <c r="N37" s="44" t="str">
        <f t="shared" si="1"/>
        <v>X</v>
      </c>
      <c r="O37" s="69" t="str">
        <f>IFERROR(VLOOKUP(B37,'GF Comments'!A:D,4,FALSE),"")</f>
        <v/>
      </c>
      <c r="P37" s="73"/>
      <c r="S37" s="87"/>
    </row>
    <row r="38" spans="1:20" s="85" customFormat="1" x14ac:dyDescent="0.3">
      <c r="A38" s="80" t="s">
        <v>2122</v>
      </c>
      <c r="B38" s="26" t="s">
        <v>2120</v>
      </c>
      <c r="C38" s="26" t="s">
        <v>2121</v>
      </c>
      <c r="D38" s="45">
        <v>0</v>
      </c>
      <c r="E38" s="46">
        <v>1</v>
      </c>
      <c r="F38" s="45">
        <v>0</v>
      </c>
      <c r="G38" s="45">
        <v>1000000</v>
      </c>
      <c r="H38" s="45">
        <v>1000000</v>
      </c>
      <c r="I38" s="45">
        <v>0</v>
      </c>
      <c r="J38" s="45">
        <v>0</v>
      </c>
      <c r="K38" s="45">
        <v>1000000</v>
      </c>
      <c r="L38" s="68">
        <f t="shared" si="0"/>
        <v>0</v>
      </c>
      <c r="M38" s="68">
        <f>IFERROR(IF(ISERROR(SEARCH("Total",A38)),VLOOKUP(B38,'PrYear%'!A:D,3,FALSE),VLOOKUP(LEFT(A38,6),'PrYear%'!B:D,3,FALSE)),"")</f>
        <v>0</v>
      </c>
      <c r="N38" s="44" t="str">
        <f t="shared" si="1"/>
        <v>X</v>
      </c>
      <c r="O38" s="69" t="str">
        <f>IFERROR(VLOOKUP(B38,'GF Comments'!A:D,4,FALSE),"")</f>
        <v/>
      </c>
      <c r="P38" s="73"/>
      <c r="S38" s="87"/>
    </row>
    <row r="39" spans="1:20" x14ac:dyDescent="0.3">
      <c r="A39" s="79" t="s">
        <v>2372</v>
      </c>
      <c r="B39" s="79"/>
      <c r="C39" s="79"/>
      <c r="D39" s="71">
        <v>0</v>
      </c>
      <c r="E39" s="72">
        <v>1</v>
      </c>
      <c r="F39" s="71">
        <v>0</v>
      </c>
      <c r="G39" s="71">
        <v>1000000</v>
      </c>
      <c r="H39" s="71">
        <v>1000000</v>
      </c>
      <c r="I39" s="71">
        <v>0</v>
      </c>
      <c r="J39" s="71">
        <v>0</v>
      </c>
      <c r="K39" s="71">
        <v>1000000</v>
      </c>
      <c r="L39" s="68">
        <f t="shared" si="0"/>
        <v>0</v>
      </c>
      <c r="M39" s="68">
        <f>IFERROR(IF(ISERROR(SEARCH("Total",A39)),VLOOKUP(B39,'PrYear%'!A:D,3,FALSE),VLOOKUP(LEFT(A39,6),'PrYear%'!B:D,3,FALSE)),"")</f>
        <v>0</v>
      </c>
      <c r="N39" s="44" t="str">
        <f t="shared" si="1"/>
        <v>X</v>
      </c>
      <c r="O39" s="69" t="str">
        <f>IFERROR(VLOOKUP(B39,'GF Comments'!A:D,4,FALSE),"")</f>
        <v/>
      </c>
      <c r="P39" s="27"/>
      <c r="S39" s="86"/>
    </row>
    <row r="40" spans="1:20" x14ac:dyDescent="0.3">
      <c r="A40" s="80" t="s">
        <v>1488</v>
      </c>
      <c r="B40" s="26" t="s">
        <v>852</v>
      </c>
      <c r="C40" s="26" t="s">
        <v>1983</v>
      </c>
      <c r="D40" s="45">
        <v>0</v>
      </c>
      <c r="E40" s="46">
        <v>2</v>
      </c>
      <c r="F40" s="45">
        <v>0</v>
      </c>
      <c r="G40" s="45">
        <v>0</v>
      </c>
      <c r="H40" s="45">
        <v>0</v>
      </c>
      <c r="I40" s="45">
        <v>0</v>
      </c>
      <c r="J40" s="45">
        <v>70000</v>
      </c>
      <c r="K40" s="45">
        <v>-70000</v>
      </c>
      <c r="L40" s="68" t="str">
        <f t="shared" si="0"/>
        <v/>
      </c>
      <c r="M40" s="68">
        <f>IFERROR(IF(ISERROR(SEARCH("Total",A40)),VLOOKUP(B40,'PrYear%'!A:D,3,FALSE),VLOOKUP(LEFT(A40,6),'PrYear%'!B:D,3,FALSE)),"")</f>
        <v>0.78689623529411756</v>
      </c>
      <c r="N40" s="44" t="str">
        <f t="shared" si="1"/>
        <v>X</v>
      </c>
      <c r="O40" s="69" t="str">
        <f>IFERROR(VLOOKUP(B40,'GF Comments'!A:D,4,FALSE),"")</f>
        <v/>
      </c>
      <c r="P40" s="27"/>
      <c r="S40" s="86"/>
    </row>
    <row r="41" spans="1:20" x14ac:dyDescent="0.3">
      <c r="A41" s="79" t="s">
        <v>1650</v>
      </c>
      <c r="B41" s="79"/>
      <c r="C41" s="79"/>
      <c r="D41" s="71">
        <v>0</v>
      </c>
      <c r="E41" s="72">
        <v>2</v>
      </c>
      <c r="F41" s="71">
        <v>0</v>
      </c>
      <c r="G41" s="71">
        <v>0</v>
      </c>
      <c r="H41" s="71">
        <v>0</v>
      </c>
      <c r="I41" s="71">
        <v>0</v>
      </c>
      <c r="J41" s="71">
        <v>70000</v>
      </c>
      <c r="K41" s="71">
        <v>-70000</v>
      </c>
      <c r="L41" s="68" t="str">
        <f t="shared" ref="L41" si="6">IF(ISERROR((I41+J41)/H41),"",(I41+J41)/H41)</f>
        <v/>
      </c>
      <c r="M41" s="68">
        <f>IFERROR(IF(ISERROR(SEARCH("Total",A41)),VLOOKUP(B41,'PrYear%'!A:D,3,FALSE),VLOOKUP(LEFT(A41,6),'PrYear%'!B:D,3,FALSE)),"")</f>
        <v>0.78689623529411756</v>
      </c>
      <c r="N41" s="44" t="str">
        <f t="shared" ref="N41" si="7">IF(AND(OR($L$4-IFERROR(VALUE(L41),0)&lt;=-0.15,$L$4-IFERROR(VALUE(L41),0)&gt;=0.05),ABS((G41*$L$4)-I41-J41)&gt;=5000),"X","")</f>
        <v>X</v>
      </c>
      <c r="O41" s="69" t="str">
        <f>IFERROR(VLOOKUP(B41,'GF Comments'!A:D,4,FALSE),"")</f>
        <v/>
      </c>
      <c r="P41" s="27"/>
      <c r="S41" s="86"/>
    </row>
    <row r="42" spans="1:20" x14ac:dyDescent="0.3">
      <c r="A42" s="80" t="s">
        <v>1489</v>
      </c>
      <c r="B42" s="26" t="s">
        <v>850</v>
      </c>
      <c r="C42" s="26" t="s">
        <v>1984</v>
      </c>
      <c r="D42" s="45">
        <v>1894.27</v>
      </c>
      <c r="E42" s="46">
        <v>3</v>
      </c>
      <c r="F42" s="45">
        <v>15000</v>
      </c>
      <c r="G42" s="45">
        <v>0</v>
      </c>
      <c r="H42" s="45">
        <v>15000</v>
      </c>
      <c r="I42" s="45">
        <v>0</v>
      </c>
      <c r="J42" s="45">
        <v>1894.27</v>
      </c>
      <c r="K42" s="45">
        <v>13105.73</v>
      </c>
      <c r="L42" s="68">
        <f t="shared" ref="L42:L50" si="8">IF(ISERROR((I42+J42)/H42),"",(I42+J42)/H42)</f>
        <v>0.12628466666666666</v>
      </c>
      <c r="M42" s="68">
        <f>IFERROR(IF(ISERROR(SEARCH("Total",A42)),VLOOKUP(B42,'PrYear%'!A:D,3,FALSE),VLOOKUP(LEFT(A42,6),'PrYear%'!B:D,3,FALSE)),"")</f>
        <v>9.9447925486875532E-2</v>
      </c>
      <c r="N42" s="44" t="str">
        <f t="shared" ref="N42:N49" si="9">IF(AND(OR($L$4-IFERROR(VALUE(L42),0)&lt;=-0.15,$L$4-IFERROR(VALUE(L42),0)&gt;=0.05),ABS((G42*$L$4)-I42-J42)&gt;=5000),"X","")</f>
        <v/>
      </c>
      <c r="O42" s="69" t="str">
        <f>IFERROR(VLOOKUP(B42,'GF Comments'!A:D,4,FALSE),"")</f>
        <v/>
      </c>
      <c r="P42" s="27"/>
      <c r="S42" s="86"/>
    </row>
    <row r="43" spans="1:20" s="58" customFormat="1" x14ac:dyDescent="0.3">
      <c r="A43" s="79" t="s">
        <v>1651</v>
      </c>
      <c r="B43" s="79"/>
      <c r="C43" s="79"/>
      <c r="D43" s="71">
        <v>1894.27</v>
      </c>
      <c r="E43" s="72">
        <v>3</v>
      </c>
      <c r="F43" s="71">
        <v>15000</v>
      </c>
      <c r="G43" s="71">
        <v>0</v>
      </c>
      <c r="H43" s="71">
        <v>15000</v>
      </c>
      <c r="I43" s="71">
        <v>0</v>
      </c>
      <c r="J43" s="71">
        <v>1894.27</v>
      </c>
      <c r="K43" s="71">
        <v>13105.73</v>
      </c>
      <c r="L43" s="68">
        <f t="shared" si="8"/>
        <v>0.12628466666666666</v>
      </c>
      <c r="M43" s="68">
        <f>IFERROR(IF(ISERROR(SEARCH("Total",A43)),VLOOKUP(B43,'PrYear%'!A:D,3,FALSE),VLOOKUP(LEFT(A43,6),'PrYear%'!B:D,3,FALSE)),"")</f>
        <v>9.9447925486875532E-2</v>
      </c>
      <c r="N43" s="44" t="str">
        <f t="shared" si="9"/>
        <v/>
      </c>
      <c r="O43" s="69" t="str">
        <f>IFERROR(VLOOKUP(B43,'GF Comments'!A:D,4,FALSE),"")</f>
        <v/>
      </c>
      <c r="P43" s="26"/>
      <c r="Q43" s="38"/>
      <c r="R43" s="38"/>
      <c r="S43" s="38"/>
      <c r="T43" s="38"/>
    </row>
    <row r="44" spans="1:20" s="58" customFormat="1" x14ac:dyDescent="0.3">
      <c r="A44" s="80" t="s">
        <v>1991</v>
      </c>
      <c r="B44" s="26" t="s">
        <v>1025</v>
      </c>
      <c r="C44" s="26" t="s">
        <v>1990</v>
      </c>
      <c r="D44" s="45">
        <v>0</v>
      </c>
      <c r="E44" s="46">
        <v>1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68" t="str">
        <f t="shared" si="8"/>
        <v/>
      </c>
      <c r="M44" s="68" t="str">
        <f>IFERROR(IF(ISERROR(SEARCH("Total",A44)),VLOOKUP(B44,'PrYear%'!A:D,3,FALSE),VLOOKUP(LEFT(A44,6),'PrYear%'!B:D,3,FALSE)),"")</f>
        <v/>
      </c>
      <c r="N44" s="44" t="str">
        <f t="shared" si="9"/>
        <v/>
      </c>
      <c r="O44" s="69" t="str">
        <f>IFERROR(VLOOKUP(B44,'GF Comments'!A:D,4,FALSE),"")</f>
        <v/>
      </c>
      <c r="P44" s="26"/>
      <c r="Q44" s="38"/>
      <c r="R44" s="38"/>
      <c r="S44" s="38"/>
      <c r="T44" s="38"/>
    </row>
    <row r="45" spans="1:20" s="58" customFormat="1" x14ac:dyDescent="0.3">
      <c r="A45" s="79" t="s">
        <v>2370</v>
      </c>
      <c r="B45" s="79"/>
      <c r="C45" s="79"/>
      <c r="D45" s="71">
        <v>0</v>
      </c>
      <c r="E45" s="72">
        <v>1</v>
      </c>
      <c r="F45" s="71">
        <v>0</v>
      </c>
      <c r="G45" s="71">
        <v>0</v>
      </c>
      <c r="H45" s="71">
        <v>0</v>
      </c>
      <c r="I45" s="71">
        <v>0</v>
      </c>
      <c r="J45" s="71">
        <v>0</v>
      </c>
      <c r="K45" s="71">
        <v>0</v>
      </c>
      <c r="L45" s="68" t="str">
        <f t="shared" si="8"/>
        <v/>
      </c>
      <c r="M45" s="68" t="str">
        <f>IFERROR(IF(ISERROR(SEARCH("Total",A45)),VLOOKUP(B45,'PrYear%'!A:D,3,FALSE),VLOOKUP(LEFT(A45,6),'PrYear%'!B:D,3,FALSE)),"")</f>
        <v/>
      </c>
      <c r="N45" s="44" t="str">
        <f t="shared" si="9"/>
        <v/>
      </c>
      <c r="O45" s="69" t="str">
        <f>IFERROR(VLOOKUP(B45,'GF Comments'!A:D,4,FALSE),"")</f>
        <v/>
      </c>
      <c r="P45" s="26"/>
      <c r="Q45" s="38"/>
      <c r="R45" s="38"/>
      <c r="S45" s="38"/>
      <c r="T45" s="38"/>
    </row>
    <row r="46" spans="1:20" s="58" customFormat="1" x14ac:dyDescent="0.3">
      <c r="A46" s="80" t="s">
        <v>1490</v>
      </c>
      <c r="B46" s="26" t="s">
        <v>462</v>
      </c>
      <c r="C46" s="26" t="s">
        <v>1985</v>
      </c>
      <c r="D46" s="45">
        <v>77307.86</v>
      </c>
      <c r="E46" s="46">
        <v>3</v>
      </c>
      <c r="F46" s="45">
        <v>12113143</v>
      </c>
      <c r="G46" s="45">
        <v>0</v>
      </c>
      <c r="H46" s="45">
        <v>12113143</v>
      </c>
      <c r="I46" s="45">
        <v>0</v>
      </c>
      <c r="J46" s="45">
        <v>862952.33000000007</v>
      </c>
      <c r="K46" s="45">
        <v>11250190.670000002</v>
      </c>
      <c r="L46" s="68">
        <f t="shared" si="8"/>
        <v>7.124099253183093E-2</v>
      </c>
      <c r="M46" s="68">
        <f>IFERROR(IF(ISERROR(SEARCH("Total",A46)),VLOOKUP(B46,'PrYear%'!A:D,3,FALSE),VLOOKUP(LEFT(A46,6),'PrYear%'!B:D,3,FALSE)),"")</f>
        <v>0.59907480128205126</v>
      </c>
      <c r="N46" s="44" t="str">
        <f t="shared" si="9"/>
        <v>X</v>
      </c>
      <c r="O46" s="69" t="str">
        <f>IFERROR(VLOOKUP(B46,'GF Comments'!A:D,4,FALSE),"")</f>
        <v/>
      </c>
      <c r="P46" s="26"/>
      <c r="Q46" s="38"/>
      <c r="R46" s="38"/>
      <c r="S46" s="38"/>
      <c r="T46" s="38"/>
    </row>
    <row r="47" spans="1:20" s="58" customFormat="1" x14ac:dyDescent="0.3">
      <c r="A47" s="79" t="s">
        <v>1652</v>
      </c>
      <c r="B47" s="79"/>
      <c r="C47" s="79"/>
      <c r="D47" s="71">
        <v>77307.86</v>
      </c>
      <c r="E47" s="72">
        <v>3</v>
      </c>
      <c r="F47" s="71">
        <v>12113143</v>
      </c>
      <c r="G47" s="71">
        <v>0</v>
      </c>
      <c r="H47" s="71">
        <v>12113143</v>
      </c>
      <c r="I47" s="71">
        <v>0</v>
      </c>
      <c r="J47" s="71">
        <v>862952.33000000007</v>
      </c>
      <c r="K47" s="71">
        <v>11250190.670000002</v>
      </c>
      <c r="L47" s="68">
        <f t="shared" si="8"/>
        <v>7.124099253183093E-2</v>
      </c>
      <c r="M47" s="68">
        <f>IFERROR(IF(ISERROR(SEARCH("Total",A47)),VLOOKUP(B47,'PrYear%'!A:D,3,FALSE),VLOOKUP(LEFT(A47,6),'PrYear%'!B:D,3,FALSE)),"")</f>
        <v>0.59907480128205126</v>
      </c>
      <c r="N47" s="44" t="str">
        <f t="shared" si="9"/>
        <v>X</v>
      </c>
      <c r="O47" s="69" t="str">
        <f>IFERROR(VLOOKUP(B47,'GF Comments'!A:D,4,FALSE),"")</f>
        <v/>
      </c>
      <c r="P47" s="26"/>
      <c r="Q47" s="38"/>
      <c r="R47" s="38"/>
      <c r="S47" s="38"/>
      <c r="T47" s="38"/>
    </row>
    <row r="48" spans="1:20" s="58" customFormat="1" x14ac:dyDescent="0.3">
      <c r="A48" s="80" t="s">
        <v>1491</v>
      </c>
      <c r="B48" s="26" t="s">
        <v>1200</v>
      </c>
      <c r="C48" s="26" t="s">
        <v>1986</v>
      </c>
      <c r="D48" s="45">
        <v>0</v>
      </c>
      <c r="E48" s="46">
        <v>5</v>
      </c>
      <c r="F48" s="45">
        <v>1448000</v>
      </c>
      <c r="G48" s="45">
        <v>0</v>
      </c>
      <c r="H48" s="45">
        <v>1448000</v>
      </c>
      <c r="I48" s="45">
        <v>0</v>
      </c>
      <c r="J48" s="45">
        <v>2733.73</v>
      </c>
      <c r="K48" s="45">
        <v>1445266.27</v>
      </c>
      <c r="L48" s="68">
        <f t="shared" si="8"/>
        <v>1.8879350828729282E-3</v>
      </c>
      <c r="M48" s="68">
        <f>IFERROR(IF(ISERROR(SEARCH("Total",A48)),VLOOKUP(B48,'PrYear%'!A:D,3,FALSE),VLOOKUP(LEFT(A48,6),'PrYear%'!B:D,3,FALSE)),"")</f>
        <v>1.2029357101947309</v>
      </c>
      <c r="N48" s="44" t="str">
        <f t="shared" si="9"/>
        <v/>
      </c>
      <c r="O48" s="69" t="str">
        <f>IFERROR(VLOOKUP(B48,'GF Comments'!A:D,4,FALSE),"")</f>
        <v/>
      </c>
      <c r="P48" s="26"/>
      <c r="Q48" s="38"/>
      <c r="R48" s="38"/>
      <c r="S48" s="38"/>
      <c r="T48" s="38"/>
    </row>
    <row r="49" spans="1:20" s="58" customFormat="1" x14ac:dyDescent="0.3">
      <c r="A49" s="79" t="s">
        <v>1653</v>
      </c>
      <c r="B49" s="79"/>
      <c r="C49" s="79"/>
      <c r="D49" s="71">
        <v>0</v>
      </c>
      <c r="E49" s="72">
        <v>5</v>
      </c>
      <c r="F49" s="71">
        <v>1448000</v>
      </c>
      <c r="G49" s="71">
        <v>0</v>
      </c>
      <c r="H49" s="71">
        <v>1448000</v>
      </c>
      <c r="I49" s="71">
        <v>0</v>
      </c>
      <c r="J49" s="71">
        <v>2733.73</v>
      </c>
      <c r="K49" s="71">
        <v>1445266.27</v>
      </c>
      <c r="L49" s="68">
        <f t="shared" si="8"/>
        <v>1.8879350828729282E-3</v>
      </c>
      <c r="M49" s="68">
        <f>IFERROR(IF(ISERROR(SEARCH("Total",A49)),VLOOKUP(B49,'PrYear%'!A:D,3,FALSE),VLOOKUP(LEFT(A49,6),'PrYear%'!B:D,3,FALSE)),"")</f>
        <v>1.2029357101947309</v>
      </c>
      <c r="N49" s="44" t="str">
        <f t="shared" si="9"/>
        <v/>
      </c>
      <c r="O49" s="69" t="str">
        <f>IFERROR(VLOOKUP(B49,'GF Comments'!A:D,4,FALSE),"")</f>
        <v/>
      </c>
      <c r="P49" s="26"/>
      <c r="Q49" s="38"/>
      <c r="R49" s="38"/>
      <c r="S49" s="38"/>
      <c r="T49" s="38"/>
    </row>
    <row r="50" spans="1:20" s="58" customFormat="1" x14ac:dyDescent="0.3">
      <c r="A50" s="127" t="s">
        <v>920</v>
      </c>
      <c r="B50" s="121"/>
      <c r="C50" s="121"/>
      <c r="D50" s="122">
        <v>498203.02999999991</v>
      </c>
      <c r="E50" s="123">
        <v>80</v>
      </c>
      <c r="F50" s="122">
        <v>43555507</v>
      </c>
      <c r="G50" s="122">
        <v>1000000</v>
      </c>
      <c r="H50" s="122">
        <v>44555507</v>
      </c>
      <c r="I50" s="122">
        <v>0</v>
      </c>
      <c r="J50" s="122">
        <v>5037069.08</v>
      </c>
      <c r="K50" s="122">
        <v>39518437.920000009</v>
      </c>
      <c r="L50" s="68">
        <f t="shared" si="8"/>
        <v>0.11305154893647602</v>
      </c>
      <c r="M50" s="55">
        <v>0.79876728725009616</v>
      </c>
      <c r="N50" s="76"/>
      <c r="O50" s="69" t="str">
        <f>IFERROR(VLOOKUP(B50,'GF Comments'!A:D,4,FALSE),"")</f>
        <v/>
      </c>
      <c r="P50" s="26"/>
      <c r="Q50" s="38"/>
      <c r="R50" s="38"/>
      <c r="S50" s="38"/>
      <c r="T50" s="38"/>
    </row>
    <row r="51" spans="1:20" s="58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ref="I46:I78" si="10">IF(ISERROR((G51+F51)/E51),"",(G51+F51)/E51)</f>
        <v/>
      </c>
      <c r="J51" s="39"/>
      <c r="K51" s="36"/>
      <c r="L51" s="74"/>
      <c r="M51" s="75"/>
      <c r="N51" s="76"/>
      <c r="P51" s="26"/>
      <c r="Q51" s="38"/>
      <c r="R51" s="38"/>
      <c r="S51" s="38"/>
      <c r="T51" s="38"/>
    </row>
    <row r="52" spans="1:20" s="58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10"/>
        <v/>
      </c>
      <c r="J52" s="39"/>
      <c r="K52" s="36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10"/>
        <v/>
      </c>
      <c r="J53" s="39"/>
      <c r="K53" s="36"/>
      <c r="L53" s="74"/>
      <c r="M53" s="75"/>
      <c r="N53" s="76"/>
      <c r="P53" s="26"/>
      <c r="Q53" s="38"/>
      <c r="R53" s="38"/>
      <c r="S53" s="38"/>
      <c r="T53" s="38"/>
    </row>
    <row r="54" spans="1:20" s="58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10"/>
        <v/>
      </c>
      <c r="J54" s="39"/>
      <c r="K54" s="36"/>
      <c r="L54" s="74"/>
      <c r="M54" s="75"/>
      <c r="N54" s="76"/>
      <c r="P54" s="26"/>
      <c r="Q54" s="38"/>
      <c r="R54" s="38"/>
      <c r="S54" s="38"/>
      <c r="T54" s="38"/>
    </row>
    <row r="55" spans="1:20" s="58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10"/>
        <v/>
      </c>
      <c r="J55" s="39"/>
      <c r="K55" s="36"/>
      <c r="L55" s="74"/>
      <c r="M55" s="75"/>
      <c r="N55" s="76"/>
      <c r="P55" s="26"/>
      <c r="Q55" s="38"/>
      <c r="R55" s="38"/>
      <c r="S55" s="38"/>
      <c r="T55" s="38"/>
    </row>
    <row r="56" spans="1:20" s="58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10"/>
        <v/>
      </c>
      <c r="J56" s="39"/>
      <c r="K56" s="36"/>
      <c r="L56" s="74"/>
      <c r="M56" s="75"/>
      <c r="N56" s="76"/>
      <c r="P56" s="26"/>
      <c r="Q56" s="38"/>
      <c r="R56" s="38"/>
      <c r="S56" s="38"/>
      <c r="T56" s="38"/>
    </row>
    <row r="57" spans="1:20" s="58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10"/>
        <v/>
      </c>
      <c r="J57" s="39"/>
      <c r="K57" s="36"/>
      <c r="L57" s="74"/>
      <c r="M57" s="75"/>
      <c r="N57" s="76"/>
      <c r="P57" s="26"/>
      <c r="Q57" s="38"/>
      <c r="R57" s="38"/>
      <c r="S57" s="38"/>
      <c r="T57" s="38"/>
    </row>
    <row r="58" spans="1:20" s="58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10"/>
        <v/>
      </c>
      <c r="J58" s="39"/>
      <c r="K58" s="36"/>
      <c r="L58" s="74"/>
      <c r="M58" s="75"/>
      <c r="N58" s="76"/>
      <c r="P58" s="26"/>
      <c r="Q58" s="38"/>
      <c r="R58" s="38"/>
      <c r="S58" s="38"/>
      <c r="T58" s="38"/>
    </row>
    <row r="59" spans="1:20" s="58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si="10"/>
        <v/>
      </c>
      <c r="J59" s="39"/>
      <c r="K59" s="36"/>
      <c r="L59" s="74"/>
      <c r="M59" s="75"/>
      <c r="N59" s="76"/>
      <c r="P59" s="26"/>
      <c r="Q59" s="38"/>
      <c r="R59" s="38"/>
      <c r="S59" s="38"/>
      <c r="T59" s="38"/>
    </row>
    <row r="60" spans="1:20" s="58" customFormat="1" x14ac:dyDescent="0.3">
      <c r="A60" s="77"/>
      <c r="B60" s="26"/>
      <c r="C60" s="26"/>
      <c r="D60" s="28"/>
      <c r="E60" s="26"/>
      <c r="F60" s="26"/>
      <c r="G60" s="26"/>
      <c r="H60" s="26"/>
      <c r="I60" s="39" t="str">
        <f t="shared" si="10"/>
        <v/>
      </c>
      <c r="J60" s="39"/>
      <c r="K60" s="36"/>
      <c r="L60" s="74"/>
      <c r="M60" s="75"/>
      <c r="N60" s="76"/>
      <c r="P60" s="26"/>
      <c r="Q60" s="38"/>
      <c r="R60" s="38"/>
      <c r="S60" s="38"/>
      <c r="T60" s="38"/>
    </row>
    <row r="61" spans="1:20" s="58" customFormat="1" x14ac:dyDescent="0.3">
      <c r="A61" s="77"/>
      <c r="B61" s="26"/>
      <c r="C61" s="26"/>
      <c r="D61" s="28"/>
      <c r="E61" s="26"/>
      <c r="F61" s="26"/>
      <c r="G61" s="26"/>
      <c r="H61" s="26"/>
      <c r="I61" s="39" t="str">
        <f t="shared" si="10"/>
        <v/>
      </c>
      <c r="J61" s="39"/>
      <c r="K61" s="36"/>
      <c r="L61" s="74"/>
      <c r="M61" s="75"/>
      <c r="N61" s="76"/>
      <c r="P61" s="26"/>
      <c r="Q61" s="38"/>
      <c r="R61" s="38"/>
      <c r="S61" s="38"/>
      <c r="T61" s="38"/>
    </row>
    <row r="62" spans="1:20" s="58" customFormat="1" x14ac:dyDescent="0.3">
      <c r="A62" s="77"/>
      <c r="B62" s="26"/>
      <c r="C62" s="26"/>
      <c r="D62" s="28"/>
      <c r="E62" s="26"/>
      <c r="F62" s="26"/>
      <c r="G62" s="26"/>
      <c r="H62" s="26"/>
      <c r="I62" s="39" t="str">
        <f t="shared" si="10"/>
        <v/>
      </c>
      <c r="J62" s="39"/>
      <c r="K62" s="36"/>
      <c r="L62" s="74"/>
      <c r="M62" s="75"/>
      <c r="N62" s="76"/>
      <c r="P62" s="26"/>
      <c r="Q62" s="38"/>
      <c r="R62" s="38"/>
      <c r="S62" s="38"/>
      <c r="T62" s="38"/>
    </row>
    <row r="63" spans="1:20" s="58" customFormat="1" x14ac:dyDescent="0.3">
      <c r="A63" s="77"/>
      <c r="B63" s="26"/>
      <c r="C63" s="26"/>
      <c r="D63" s="28"/>
      <c r="E63" s="26"/>
      <c r="F63" s="26"/>
      <c r="G63" s="26"/>
      <c r="H63" s="26"/>
      <c r="I63" s="39" t="str">
        <f t="shared" si="10"/>
        <v/>
      </c>
      <c r="J63" s="39"/>
      <c r="K63" s="36"/>
      <c r="L63" s="74"/>
      <c r="M63" s="75"/>
      <c r="N63" s="76"/>
      <c r="P63" s="26"/>
      <c r="Q63" s="38"/>
      <c r="R63" s="38"/>
      <c r="S63" s="38"/>
      <c r="T63" s="38"/>
    </row>
    <row r="64" spans="1:20" s="58" customFormat="1" x14ac:dyDescent="0.3">
      <c r="A64" s="77"/>
      <c r="B64" s="26"/>
      <c r="C64" s="26"/>
      <c r="D64" s="28"/>
      <c r="E64" s="26"/>
      <c r="F64" s="26"/>
      <c r="G64" s="26"/>
      <c r="H64" s="26"/>
      <c r="I64" s="39" t="str">
        <f t="shared" si="10"/>
        <v/>
      </c>
      <c r="J64" s="39"/>
      <c r="K64" s="36"/>
      <c r="L64" s="74"/>
      <c r="M64" s="75"/>
      <c r="N64" s="76"/>
      <c r="P64" s="26"/>
      <c r="Q64" s="38"/>
      <c r="R64" s="38"/>
      <c r="S64" s="38"/>
      <c r="T64" s="38"/>
    </row>
    <row r="65" spans="1:20" s="58" customFormat="1" x14ac:dyDescent="0.3">
      <c r="A65" s="77"/>
      <c r="B65" s="26"/>
      <c r="C65" s="26"/>
      <c r="D65" s="28"/>
      <c r="E65" s="26"/>
      <c r="F65" s="26"/>
      <c r="G65" s="26"/>
      <c r="H65" s="26"/>
      <c r="I65" s="39" t="str">
        <f t="shared" si="10"/>
        <v/>
      </c>
      <c r="J65" s="39"/>
      <c r="K65" s="36"/>
      <c r="L65" s="74"/>
      <c r="M65" s="75"/>
      <c r="N65" s="76"/>
      <c r="P65" s="26"/>
      <c r="Q65" s="38"/>
      <c r="R65" s="38"/>
      <c r="S65" s="38"/>
      <c r="T65" s="38"/>
    </row>
    <row r="66" spans="1:20" s="58" customFormat="1" x14ac:dyDescent="0.3">
      <c r="A66" s="77"/>
      <c r="B66" s="26"/>
      <c r="C66" s="26"/>
      <c r="D66" s="28"/>
      <c r="E66" s="26"/>
      <c r="F66" s="26"/>
      <c r="G66" s="26"/>
      <c r="H66" s="26"/>
      <c r="I66" s="39" t="str">
        <f t="shared" si="10"/>
        <v/>
      </c>
      <c r="J66" s="39"/>
      <c r="K66" s="36"/>
      <c r="L66" s="74"/>
      <c r="M66" s="75"/>
      <c r="N66" s="76"/>
      <c r="P66" s="26"/>
      <c r="Q66" s="38"/>
      <c r="R66" s="38"/>
      <c r="S66" s="38"/>
      <c r="T66" s="38"/>
    </row>
    <row r="67" spans="1:20" s="58" customFormat="1" x14ac:dyDescent="0.3">
      <c r="A67" s="77"/>
      <c r="B67" s="26"/>
      <c r="C67" s="26"/>
      <c r="D67" s="28"/>
      <c r="E67" s="26"/>
      <c r="F67" s="26"/>
      <c r="G67" s="26"/>
      <c r="H67" s="26"/>
      <c r="I67" s="39" t="str">
        <f t="shared" si="10"/>
        <v/>
      </c>
      <c r="J67" s="39"/>
      <c r="K67" s="36"/>
      <c r="L67" s="74"/>
      <c r="M67" s="75"/>
      <c r="N67" s="76"/>
      <c r="P67" s="26"/>
      <c r="Q67" s="38"/>
      <c r="R67" s="38"/>
      <c r="S67" s="38"/>
      <c r="T67" s="38"/>
    </row>
    <row r="68" spans="1:20" s="58" customFormat="1" x14ac:dyDescent="0.3">
      <c r="A68" s="77"/>
      <c r="B68" s="26"/>
      <c r="C68" s="26"/>
      <c r="D68" s="28"/>
      <c r="E68" s="26"/>
      <c r="F68" s="26"/>
      <c r="G68" s="26"/>
      <c r="H68" s="26"/>
      <c r="I68" s="39" t="str">
        <f t="shared" si="10"/>
        <v/>
      </c>
      <c r="J68" s="39"/>
      <c r="K68" s="36"/>
      <c r="L68" s="74"/>
      <c r="M68" s="75"/>
      <c r="N68" s="76"/>
      <c r="P68" s="26"/>
      <c r="Q68" s="38"/>
      <c r="R68" s="38"/>
      <c r="S68" s="38"/>
      <c r="T68" s="38"/>
    </row>
    <row r="69" spans="1:20" s="58" customFormat="1" x14ac:dyDescent="0.3">
      <c r="A69" s="77"/>
      <c r="B69" s="26"/>
      <c r="C69" s="26"/>
      <c r="D69" s="28"/>
      <c r="E69" s="26"/>
      <c r="F69" s="26"/>
      <c r="G69" s="26"/>
      <c r="H69" s="26"/>
      <c r="I69" s="39" t="str">
        <f t="shared" si="10"/>
        <v/>
      </c>
      <c r="J69" s="39"/>
      <c r="K69" s="36"/>
      <c r="L69" s="36"/>
      <c r="M69" s="36"/>
      <c r="N69" s="56"/>
      <c r="P69" s="26"/>
      <c r="Q69" s="38"/>
      <c r="R69" s="38"/>
      <c r="S69" s="38"/>
      <c r="T69" s="38"/>
    </row>
    <row r="70" spans="1:20" s="58" customFormat="1" x14ac:dyDescent="0.3">
      <c r="A70" s="77"/>
      <c r="B70" s="26"/>
      <c r="C70" s="26"/>
      <c r="D70" s="28"/>
      <c r="E70" s="26"/>
      <c r="F70" s="26"/>
      <c r="G70" s="26"/>
      <c r="H70" s="26"/>
      <c r="I70" s="39" t="str">
        <f t="shared" si="10"/>
        <v/>
      </c>
      <c r="J70" s="39"/>
      <c r="K70" s="36"/>
      <c r="L70" s="36"/>
      <c r="M70" s="36"/>
      <c r="N70" s="56"/>
      <c r="P70" s="26"/>
      <c r="Q70" s="38"/>
      <c r="R70" s="38"/>
      <c r="S70" s="38"/>
      <c r="T70" s="38"/>
    </row>
    <row r="71" spans="1:20" s="36" customFormat="1" x14ac:dyDescent="0.3">
      <c r="A71" s="77"/>
      <c r="B71" s="26"/>
      <c r="C71" s="26"/>
      <c r="D71" s="28"/>
      <c r="E71" s="26"/>
      <c r="F71" s="26"/>
      <c r="G71" s="26"/>
      <c r="H71" s="26"/>
      <c r="I71" s="39" t="str">
        <f t="shared" si="10"/>
        <v/>
      </c>
      <c r="J71" s="39"/>
      <c r="N71" s="56"/>
      <c r="O71" s="58"/>
      <c r="P71" s="26"/>
      <c r="Q71" s="38"/>
      <c r="R71" s="38"/>
      <c r="S71" s="38"/>
      <c r="T71" s="38"/>
    </row>
    <row r="72" spans="1:20" s="36" customFormat="1" x14ac:dyDescent="0.3">
      <c r="A72" s="77"/>
      <c r="B72" s="26"/>
      <c r="C72" s="26"/>
      <c r="D72" s="28"/>
      <c r="E72" s="26"/>
      <c r="F72" s="26"/>
      <c r="G72" s="26"/>
      <c r="H72" s="26"/>
      <c r="I72" s="39" t="str">
        <f t="shared" si="10"/>
        <v/>
      </c>
      <c r="J72" s="39"/>
      <c r="N72" s="56"/>
      <c r="O72" s="58"/>
      <c r="P72" s="26"/>
      <c r="Q72" s="38"/>
      <c r="R72" s="38"/>
      <c r="S72" s="38"/>
      <c r="T72" s="38"/>
    </row>
    <row r="73" spans="1:20" s="36" customFormat="1" x14ac:dyDescent="0.3">
      <c r="A73" s="77"/>
      <c r="B73" s="26"/>
      <c r="C73" s="26"/>
      <c r="D73" s="28"/>
      <c r="E73" s="26"/>
      <c r="F73" s="26"/>
      <c r="G73" s="26"/>
      <c r="H73" s="26"/>
      <c r="I73" s="39" t="str">
        <f t="shared" si="10"/>
        <v/>
      </c>
      <c r="J73" s="39"/>
      <c r="N73" s="56"/>
      <c r="O73" s="58"/>
      <c r="P73" s="26"/>
      <c r="Q73" s="38"/>
      <c r="R73" s="38"/>
      <c r="S73" s="38"/>
      <c r="T73" s="38"/>
    </row>
    <row r="74" spans="1:20" s="36" customFormat="1" x14ac:dyDescent="0.3">
      <c r="A74" s="77"/>
      <c r="B74" s="26"/>
      <c r="C74" s="26"/>
      <c r="D74" s="28"/>
      <c r="E74" s="26"/>
      <c r="F74" s="26"/>
      <c r="G74" s="26"/>
      <c r="H74" s="26"/>
      <c r="I74" s="39" t="str">
        <f t="shared" si="10"/>
        <v/>
      </c>
      <c r="J74" s="39"/>
      <c r="N74" s="56"/>
      <c r="O74" s="58"/>
      <c r="P74" s="26"/>
      <c r="Q74" s="38"/>
      <c r="R74" s="38"/>
      <c r="S74" s="38"/>
      <c r="T74" s="38"/>
    </row>
    <row r="75" spans="1:20" s="36" customFormat="1" x14ac:dyDescent="0.3">
      <c r="A75" s="77"/>
      <c r="B75" s="26"/>
      <c r="C75" s="26"/>
      <c r="D75" s="28"/>
      <c r="E75" s="26"/>
      <c r="F75" s="26"/>
      <c r="G75" s="26"/>
      <c r="H75" s="26"/>
      <c r="I75" s="39" t="str">
        <f t="shared" si="10"/>
        <v/>
      </c>
      <c r="J75" s="39"/>
      <c r="N75" s="56"/>
      <c r="O75" s="58"/>
      <c r="P75" s="26"/>
      <c r="Q75" s="38"/>
      <c r="R75" s="38"/>
      <c r="S75" s="38"/>
      <c r="T75" s="38"/>
    </row>
    <row r="76" spans="1:20" s="36" customFormat="1" x14ac:dyDescent="0.3">
      <c r="A76" s="77"/>
      <c r="B76" s="26"/>
      <c r="C76" s="26"/>
      <c r="D76" s="28"/>
      <c r="E76" s="26"/>
      <c r="F76" s="26"/>
      <c r="G76" s="26"/>
      <c r="H76" s="26"/>
      <c r="I76" s="39" t="str">
        <f t="shared" si="10"/>
        <v/>
      </c>
      <c r="J76" s="39"/>
      <c r="N76" s="56"/>
      <c r="O76" s="58"/>
      <c r="P76" s="26"/>
      <c r="Q76" s="38"/>
      <c r="R76" s="38"/>
      <c r="S76" s="38"/>
      <c r="T76" s="38"/>
    </row>
    <row r="77" spans="1:20" s="36" customFormat="1" x14ac:dyDescent="0.3">
      <c r="A77" s="77"/>
      <c r="B77" s="26"/>
      <c r="C77" s="26"/>
      <c r="D77" s="28"/>
      <c r="E77" s="26"/>
      <c r="F77" s="26"/>
      <c r="G77" s="26"/>
      <c r="H77" s="26"/>
      <c r="I77" s="39" t="str">
        <f t="shared" si="10"/>
        <v/>
      </c>
      <c r="J77" s="39"/>
      <c r="N77" s="56"/>
      <c r="O77" s="58"/>
      <c r="P77" s="26"/>
      <c r="Q77" s="38"/>
      <c r="R77" s="38"/>
      <c r="S77" s="38"/>
      <c r="T77" s="38"/>
    </row>
    <row r="78" spans="1:20" s="36" customFormat="1" x14ac:dyDescent="0.3">
      <c r="A78" s="77"/>
      <c r="B78" s="26"/>
      <c r="C78" s="26"/>
      <c r="D78" s="28"/>
      <c r="E78" s="26"/>
      <c r="F78" s="26"/>
      <c r="G78" s="26"/>
      <c r="H78" s="26"/>
      <c r="I78" s="39" t="str">
        <f t="shared" si="10"/>
        <v/>
      </c>
      <c r="J78" s="39"/>
      <c r="N78" s="56"/>
      <c r="O78" s="58"/>
      <c r="P78" s="26"/>
      <c r="Q78" s="38"/>
      <c r="R78" s="38"/>
      <c r="S78" s="38"/>
      <c r="T78" s="38"/>
    </row>
  </sheetData>
  <mergeCells count="2">
    <mergeCell ref="A1:H1"/>
    <mergeCell ref="A2:H2"/>
  </mergeCells>
  <conditionalFormatting sqref="L11 O11:O17 O19 O21:O40">
    <cfRule type="expression" dxfId="10293" priority="69">
      <formula>ISNUMBER(SEARCH("Total",$A11))</formula>
    </cfRule>
  </conditionalFormatting>
  <conditionalFormatting sqref="L11:L17 O11:O17 O19 L19 L21:L40 O21:O40">
    <cfRule type="expression" dxfId="10292" priority="68">
      <formula>ISNUMBER(SEARCH("Total",$A11))</formula>
    </cfRule>
  </conditionalFormatting>
  <conditionalFormatting sqref="M11">
    <cfRule type="expression" dxfId="10291" priority="67">
      <formula>ISNUMBER(SEARCH("Total",$A11))</formula>
    </cfRule>
  </conditionalFormatting>
  <conditionalFormatting sqref="M11:M17 M19 M21:M40">
    <cfRule type="expression" dxfId="10290" priority="66">
      <formula>ISNUMBER(SEARCH("Total",$A11))</formula>
    </cfRule>
  </conditionalFormatting>
  <conditionalFormatting sqref="O18">
    <cfRule type="expression" dxfId="6439" priority="37">
      <formula>ISNUMBER(SEARCH("Total",$A18))</formula>
    </cfRule>
  </conditionalFormatting>
  <conditionalFormatting sqref="L18 O18">
    <cfRule type="expression" dxfId="6438" priority="36">
      <formula>ISNUMBER(SEARCH("Total",$A18))</formula>
    </cfRule>
  </conditionalFormatting>
  <conditionalFormatting sqref="M18">
    <cfRule type="expression" dxfId="6437" priority="35">
      <formula>ISNUMBER(SEARCH("Total",$A18))</formula>
    </cfRule>
  </conditionalFormatting>
  <conditionalFormatting sqref="O20">
    <cfRule type="expression" dxfId="6436" priority="34">
      <formula>ISNUMBER(SEARCH("Total",$A20))</formula>
    </cfRule>
  </conditionalFormatting>
  <conditionalFormatting sqref="L20 O20">
    <cfRule type="expression" dxfId="6435" priority="33">
      <formula>ISNUMBER(SEARCH("Total",$A20))</formula>
    </cfRule>
  </conditionalFormatting>
  <conditionalFormatting sqref="M20">
    <cfRule type="expression" dxfId="6434" priority="32">
      <formula>ISNUMBER(SEARCH("Total",$A20))</formula>
    </cfRule>
  </conditionalFormatting>
  <conditionalFormatting sqref="O41">
    <cfRule type="expression" dxfId="6433" priority="31">
      <formula>ISNUMBER(SEARCH("Total",$A41))</formula>
    </cfRule>
  </conditionalFormatting>
  <conditionalFormatting sqref="L41 O41">
    <cfRule type="expression" dxfId="6432" priority="30">
      <formula>ISNUMBER(SEARCH("Total",$A41))</formula>
    </cfRule>
  </conditionalFormatting>
  <conditionalFormatting sqref="M41">
    <cfRule type="expression" dxfId="6431" priority="29">
      <formula>ISNUMBER(SEARCH("Total",$A41))</formula>
    </cfRule>
  </conditionalFormatting>
  <conditionalFormatting sqref="M50">
    <cfRule type="expression" dxfId="6376" priority="28">
      <formula>LEN(#REF!)&gt;0</formula>
    </cfRule>
  </conditionalFormatting>
  <conditionalFormatting sqref="O42">
    <cfRule type="expression" dxfId="6375" priority="27">
      <formula>ISNUMBER(SEARCH("Total",$A42))</formula>
    </cfRule>
  </conditionalFormatting>
  <conditionalFormatting sqref="L42 O42">
    <cfRule type="expression" dxfId="6374" priority="26">
      <formula>ISNUMBER(SEARCH("Total",$A42))</formula>
    </cfRule>
  </conditionalFormatting>
  <conditionalFormatting sqref="M42">
    <cfRule type="expression" dxfId="6373" priority="25">
      <formula>ISNUMBER(SEARCH("Total",$A42))</formula>
    </cfRule>
  </conditionalFormatting>
  <conditionalFormatting sqref="O43">
    <cfRule type="expression" dxfId="6372" priority="24">
      <formula>ISNUMBER(SEARCH("Total",$A43))</formula>
    </cfRule>
  </conditionalFormatting>
  <conditionalFormatting sqref="L43 O43">
    <cfRule type="expression" dxfId="6371" priority="23">
      <formula>ISNUMBER(SEARCH("Total",$A43))</formula>
    </cfRule>
  </conditionalFormatting>
  <conditionalFormatting sqref="M43">
    <cfRule type="expression" dxfId="6370" priority="22">
      <formula>ISNUMBER(SEARCH("Total",$A43))</formula>
    </cfRule>
  </conditionalFormatting>
  <conditionalFormatting sqref="O44">
    <cfRule type="expression" dxfId="6369" priority="21">
      <formula>ISNUMBER(SEARCH("Total",$A44))</formula>
    </cfRule>
  </conditionalFormatting>
  <conditionalFormatting sqref="L44 O44">
    <cfRule type="expression" dxfId="6368" priority="20">
      <formula>ISNUMBER(SEARCH("Total",$A44))</formula>
    </cfRule>
  </conditionalFormatting>
  <conditionalFormatting sqref="M44">
    <cfRule type="expression" dxfId="6367" priority="19">
      <formula>ISNUMBER(SEARCH("Total",$A44))</formula>
    </cfRule>
  </conditionalFormatting>
  <conditionalFormatting sqref="O45">
    <cfRule type="expression" dxfId="6366" priority="18">
      <formula>ISNUMBER(SEARCH("Total",$A45))</formula>
    </cfRule>
  </conditionalFormatting>
  <conditionalFormatting sqref="L45 O45">
    <cfRule type="expression" dxfId="6365" priority="17">
      <formula>ISNUMBER(SEARCH("Total",$A45))</formula>
    </cfRule>
  </conditionalFormatting>
  <conditionalFormatting sqref="M45">
    <cfRule type="expression" dxfId="6364" priority="16">
      <formula>ISNUMBER(SEARCH("Total",$A45))</formula>
    </cfRule>
  </conditionalFormatting>
  <conditionalFormatting sqref="O46">
    <cfRule type="expression" dxfId="6363" priority="15">
      <formula>ISNUMBER(SEARCH("Total",$A46))</formula>
    </cfRule>
  </conditionalFormatting>
  <conditionalFormatting sqref="L46 O46">
    <cfRule type="expression" dxfId="6362" priority="14">
      <formula>ISNUMBER(SEARCH("Total",$A46))</formula>
    </cfRule>
  </conditionalFormatting>
  <conditionalFormatting sqref="M46">
    <cfRule type="expression" dxfId="6361" priority="13">
      <formula>ISNUMBER(SEARCH("Total",$A46))</formula>
    </cfRule>
  </conditionalFormatting>
  <conditionalFormatting sqref="O47">
    <cfRule type="expression" dxfId="6360" priority="12">
      <formula>ISNUMBER(SEARCH("Total",$A47))</formula>
    </cfRule>
  </conditionalFormatting>
  <conditionalFormatting sqref="L47 O47">
    <cfRule type="expression" dxfId="6359" priority="11">
      <formula>ISNUMBER(SEARCH("Total",$A47))</formula>
    </cfRule>
  </conditionalFormatting>
  <conditionalFormatting sqref="M47">
    <cfRule type="expression" dxfId="6358" priority="10">
      <formula>ISNUMBER(SEARCH("Total",$A47))</formula>
    </cfRule>
  </conditionalFormatting>
  <conditionalFormatting sqref="O48">
    <cfRule type="expression" dxfId="6357" priority="9">
      <formula>ISNUMBER(SEARCH("Total",$A48))</formula>
    </cfRule>
  </conditionalFormatting>
  <conditionalFormatting sqref="L48 O48">
    <cfRule type="expression" dxfId="6356" priority="8">
      <formula>ISNUMBER(SEARCH("Total",$A48))</formula>
    </cfRule>
  </conditionalFormatting>
  <conditionalFormatting sqref="M48">
    <cfRule type="expression" dxfId="6355" priority="7">
      <formula>ISNUMBER(SEARCH("Total",$A48))</formula>
    </cfRule>
  </conditionalFormatting>
  <conditionalFormatting sqref="O49">
    <cfRule type="expression" dxfId="6354" priority="6">
      <formula>ISNUMBER(SEARCH("Total",$A49))</formula>
    </cfRule>
  </conditionalFormatting>
  <conditionalFormatting sqref="L49 O49">
    <cfRule type="expression" dxfId="6353" priority="5">
      <formula>ISNUMBER(SEARCH("Total",$A49))</formula>
    </cfRule>
  </conditionalFormatting>
  <conditionalFormatting sqref="M49">
    <cfRule type="expression" dxfId="6352" priority="4">
      <formula>ISNUMBER(SEARCH("Total",$A49))</formula>
    </cfRule>
  </conditionalFormatting>
  <conditionalFormatting sqref="L50">
    <cfRule type="expression" dxfId="6351" priority="3">
      <formula>ISNUMBER(SEARCH("Total",$A50))</formula>
    </cfRule>
  </conditionalFormatting>
  <conditionalFormatting sqref="O50">
    <cfRule type="expression" dxfId="6350" priority="2">
      <formula>ISNUMBER(SEARCH("Total",$A50))</formula>
    </cfRule>
  </conditionalFormatting>
  <conditionalFormatting sqref="O50">
    <cfRule type="expression" dxfId="6349" priority="1">
      <formula>ISNUMBER(SEARCH("Total",$A50))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pageSetUpPr fitToPage="1"/>
  </sheetPr>
  <dimension ref="A1:T98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2.6640625" style="77" bestFit="1" customWidth="1"/>
    <col min="2" max="2" width="19.6640625" style="26" bestFit="1" customWidth="1"/>
    <col min="3" max="3" width="77.88671875" style="26" customWidth="1"/>
    <col min="4" max="4" width="8.5546875" style="28" customWidth="1"/>
    <col min="5" max="5" width="2" style="26" hidden="1" customWidth="1"/>
    <col min="6" max="6" width="11.109375" style="26" customWidth="1"/>
    <col min="7" max="7" width="10.109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1.109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947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May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1634</v>
      </c>
      <c r="L4" s="60">
        <f>Notes!I11</f>
        <v>0.91666666666666663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Notes!I16</f>
        <v>May Expenses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928</v>
      </c>
      <c r="K5" s="63" t="s">
        <v>936</v>
      </c>
      <c r="L5" s="30" t="s">
        <v>938</v>
      </c>
      <c r="M5" s="30" t="s">
        <v>992</v>
      </c>
      <c r="N5" s="31" t="s">
        <v>1136</v>
      </c>
      <c r="O5" s="64" t="s">
        <v>1493</v>
      </c>
      <c r="P5" s="32"/>
    </row>
    <row r="6" spans="1:20" hidden="1" x14ac:dyDescent="0.3">
      <c r="A6" s="78" t="s">
        <v>3</v>
      </c>
      <c r="B6" s="26" t="s">
        <v>948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465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1492</v>
      </c>
      <c r="B10" s="34" t="s">
        <v>2</v>
      </c>
      <c r="C10" s="33" t="s">
        <v>931</v>
      </c>
      <c r="D10" s="35" t="s">
        <v>927</v>
      </c>
      <c r="E10" s="28" t="s">
        <v>951</v>
      </c>
      <c r="F10" s="35" t="s">
        <v>921</v>
      </c>
      <c r="G10" s="35" t="s">
        <v>923</v>
      </c>
      <c r="H10" s="35" t="s">
        <v>922</v>
      </c>
      <c r="I10" s="35" t="s">
        <v>924</v>
      </c>
      <c r="J10" s="35" t="s">
        <v>925</v>
      </c>
      <c r="K10" s="35" t="s">
        <v>926</v>
      </c>
      <c r="L10" s="65"/>
      <c r="M10" s="65"/>
      <c r="N10" s="66"/>
      <c r="O10" s="67"/>
    </row>
    <row r="11" spans="1:20" x14ac:dyDescent="0.3">
      <c r="A11" s="80" t="s">
        <v>2273</v>
      </c>
      <c r="B11" s="26" t="s">
        <v>1102</v>
      </c>
      <c r="C11" s="26" t="s">
        <v>2272</v>
      </c>
      <c r="D11" s="45">
        <v>0</v>
      </c>
      <c r="E11" s="46">
        <v>1</v>
      </c>
      <c r="F11" s="45">
        <v>0</v>
      </c>
      <c r="G11" s="45">
        <v>0</v>
      </c>
      <c r="H11" s="45">
        <v>0</v>
      </c>
      <c r="I11" s="45">
        <v>0</v>
      </c>
      <c r="J11" s="45">
        <v>1096</v>
      </c>
      <c r="K11" s="45">
        <v>-1096</v>
      </c>
      <c r="L11" s="68" t="str">
        <f>IF(ISERROR((I11+J11)/H11),"",(I11+J11)/H11)</f>
        <v/>
      </c>
      <c r="M11" s="68" t="str">
        <f>IFERROR(IF(ISERROR(SEARCH("Total",A11)),VLOOKUP(B11,'PrYear%'!E:H,3,FALSE),VLOOKUP(LEFT(A11,6),'PrYear%'!F:H,3,FALSE)),"")</f>
        <v/>
      </c>
      <c r="N11" s="44" t="str">
        <f>IF(AND(OR($L$4-IFERROR(VALUE(L11),0)&lt;=-0.05,$L$4-IFERROR(VALUE(L11),0)&gt;=0.15),ABS((G11*$L$4)-I11-J11)&gt;=5000),"X","")</f>
        <v/>
      </c>
      <c r="O11" s="69" t="str">
        <f>IFERROR(VLOOKUP(B11,'GF Comments'!F:I,4,FALSE),"")</f>
        <v/>
      </c>
      <c r="P11" s="27"/>
      <c r="R11" s="86"/>
      <c r="S11" s="86"/>
      <c r="T11" s="86"/>
    </row>
    <row r="12" spans="1:20" x14ac:dyDescent="0.3">
      <c r="A12" s="79" t="s">
        <v>2277</v>
      </c>
      <c r="B12" s="79"/>
      <c r="C12" s="79"/>
      <c r="D12" s="71">
        <v>0</v>
      </c>
      <c r="E12" s="72">
        <v>1</v>
      </c>
      <c r="F12" s="71">
        <v>0</v>
      </c>
      <c r="G12" s="71">
        <v>0</v>
      </c>
      <c r="H12" s="71">
        <v>0</v>
      </c>
      <c r="I12" s="71">
        <v>0</v>
      </c>
      <c r="J12" s="71">
        <v>1096</v>
      </c>
      <c r="K12" s="71">
        <v>-1096</v>
      </c>
      <c r="L12" s="68" t="str">
        <f t="shared" ref="L12:L41" si="0">IF(ISERROR((I12+J12)/H12),"",(I12+J12)/H12)</f>
        <v/>
      </c>
      <c r="M12" s="68" t="str">
        <f>IFERROR(IF(ISERROR(SEARCH("Total",A12)),VLOOKUP(B12,'PrYear%'!E:H,3,FALSE),VLOOKUP(LEFT(A12,6),'PrYear%'!F:H,3,FALSE)),"")</f>
        <v/>
      </c>
      <c r="N12" s="44" t="str">
        <f t="shared" ref="N12:N41" si="1">IF(AND(OR($L$4-IFERROR(VALUE(L12),0)&lt;=-0.05,$L$4-IFERROR(VALUE(L12),0)&gt;=0.15),ABS((G12*$L$4)-I12-J12)&gt;=5000),"X","")</f>
        <v/>
      </c>
      <c r="O12" s="69" t="str">
        <f>IFERROR(VLOOKUP(B12,'GF Comments'!F:I,4,FALSE),"")</f>
        <v/>
      </c>
      <c r="P12" s="27"/>
      <c r="R12" s="86"/>
      <c r="S12" s="86"/>
    </row>
    <row r="13" spans="1:20" x14ac:dyDescent="0.3">
      <c r="A13" s="80" t="s">
        <v>2275</v>
      </c>
      <c r="B13" s="26" t="s">
        <v>2033</v>
      </c>
      <c r="C13" s="26" t="s">
        <v>2274</v>
      </c>
      <c r="D13" s="45">
        <v>26210.2</v>
      </c>
      <c r="E13" s="46">
        <v>8</v>
      </c>
      <c r="F13" s="45">
        <v>312556</v>
      </c>
      <c r="G13" s="45">
        <v>2302</v>
      </c>
      <c r="H13" s="45">
        <v>314858</v>
      </c>
      <c r="I13" s="45">
        <v>0</v>
      </c>
      <c r="J13" s="45">
        <v>279721.64</v>
      </c>
      <c r="K13" s="45">
        <v>35136.36</v>
      </c>
      <c r="L13" s="68">
        <f t="shared" si="0"/>
        <v>0.88840569399538849</v>
      </c>
      <c r="M13" s="68" t="str">
        <f>IFERROR(IF(ISERROR(SEARCH("Total",A13)),VLOOKUP(B13,'PrYear%'!E:H,3,FALSE),VLOOKUP(LEFT(A13,6),'PrYear%'!F:H,3,FALSE)),"")</f>
        <v/>
      </c>
      <c r="N13" s="44" t="str">
        <f t="shared" si="1"/>
        <v/>
      </c>
      <c r="O13" s="69" t="str">
        <f>IFERROR(VLOOKUP(B13,'GF Comments'!F:I,4,FALSE),"")</f>
        <v/>
      </c>
      <c r="P13" s="27"/>
      <c r="S13" s="86"/>
    </row>
    <row r="14" spans="1:20" x14ac:dyDescent="0.3">
      <c r="A14" s="79" t="s">
        <v>2278</v>
      </c>
      <c r="B14" s="79"/>
      <c r="C14" s="79"/>
      <c r="D14" s="71">
        <v>26210.2</v>
      </c>
      <c r="E14" s="72">
        <v>8</v>
      </c>
      <c r="F14" s="71">
        <v>312556</v>
      </c>
      <c r="G14" s="71">
        <v>2302</v>
      </c>
      <c r="H14" s="71">
        <v>314858</v>
      </c>
      <c r="I14" s="71">
        <v>0</v>
      </c>
      <c r="J14" s="71">
        <v>279721.64</v>
      </c>
      <c r="K14" s="71">
        <v>35136.36</v>
      </c>
      <c r="L14" s="68">
        <f t="shared" si="0"/>
        <v>0.88840569399538849</v>
      </c>
      <c r="M14" s="68" t="str">
        <f>IFERROR(IF(ISERROR(SEARCH("Total",A14)),VLOOKUP(B14,'PrYear%'!E:H,3,FALSE),VLOOKUP(LEFT(A14,6),'PrYear%'!F:H,3,FALSE)),"")</f>
        <v/>
      </c>
      <c r="N14" s="44" t="str">
        <f t="shared" si="1"/>
        <v/>
      </c>
      <c r="O14" s="69" t="str">
        <f>IFERROR(VLOOKUP(B14,'GF Comments'!F:I,4,FALSE),"")</f>
        <v/>
      </c>
      <c r="P14" s="27"/>
      <c r="S14" s="86"/>
    </row>
    <row r="15" spans="1:20" x14ac:dyDescent="0.3">
      <c r="A15" s="80" t="s">
        <v>1485</v>
      </c>
      <c r="B15" s="26" t="s">
        <v>1103</v>
      </c>
      <c r="C15" s="26" t="s">
        <v>1963</v>
      </c>
      <c r="D15" s="45">
        <v>9651.33</v>
      </c>
      <c r="E15" s="46">
        <v>4</v>
      </c>
      <c r="F15" s="45">
        <v>457198</v>
      </c>
      <c r="G15" s="45">
        <v>0</v>
      </c>
      <c r="H15" s="45">
        <v>457198</v>
      </c>
      <c r="I15" s="45">
        <v>46067.26</v>
      </c>
      <c r="J15" s="45">
        <v>201243.54</v>
      </c>
      <c r="K15" s="45">
        <v>209887.2</v>
      </c>
      <c r="L15" s="68">
        <f t="shared" si="0"/>
        <v>0.54092712566546663</v>
      </c>
      <c r="M15" s="68">
        <f>IFERROR(IF(ISERROR(SEARCH("Total",A15)),VLOOKUP(B15,'PrYear%'!E:H,3,FALSE),VLOOKUP(LEFT(A15,6),'PrYear%'!F:H,3,FALSE)),"")</f>
        <v>0.65014110494273714</v>
      </c>
      <c r="N15" s="44" t="str">
        <f t="shared" si="1"/>
        <v>X</v>
      </c>
      <c r="O15" s="69" t="str">
        <f>IFERROR(VLOOKUP(B15,'GF Comments'!F:I,4,FALSE),"")</f>
        <v/>
      </c>
      <c r="P15" s="27"/>
      <c r="S15" s="86"/>
    </row>
    <row r="16" spans="1:20" x14ac:dyDescent="0.3">
      <c r="A16" s="80"/>
      <c r="B16" s="26" t="s">
        <v>1105</v>
      </c>
      <c r="C16" s="26" t="s">
        <v>1964</v>
      </c>
      <c r="D16" s="45">
        <v>44347.270000000004</v>
      </c>
      <c r="E16" s="46">
        <v>24</v>
      </c>
      <c r="F16" s="45">
        <v>295000</v>
      </c>
      <c r="G16" s="45">
        <v>652</v>
      </c>
      <c r="H16" s="45">
        <v>295652</v>
      </c>
      <c r="I16" s="45">
        <v>11334.550000000001</v>
      </c>
      <c r="J16" s="45">
        <v>251209.58</v>
      </c>
      <c r="K16" s="45">
        <v>33107.869999999995</v>
      </c>
      <c r="L16" s="68">
        <f t="shared" si="0"/>
        <v>0.88801743265731337</v>
      </c>
      <c r="M16" s="68">
        <f>IFERROR(IF(ISERROR(SEARCH("Total",A16)),VLOOKUP(B16,'PrYear%'!E:H,3,FALSE),VLOOKUP(LEFT(A16,6),'PrYear%'!F:H,3,FALSE)),"")</f>
        <v>0.48508579158842652</v>
      </c>
      <c r="N16" s="44" t="str">
        <f t="shared" si="1"/>
        <v/>
      </c>
      <c r="O16" s="69" t="str">
        <f>IFERROR(VLOOKUP(B16,'GF Comments'!F:I,4,FALSE),"")</f>
        <v/>
      </c>
      <c r="P16" s="27"/>
      <c r="S16" s="86"/>
    </row>
    <row r="17" spans="1:19" x14ac:dyDescent="0.3">
      <c r="A17" s="80"/>
      <c r="B17" s="26" t="s">
        <v>1107</v>
      </c>
      <c r="C17" s="26" t="s">
        <v>1965</v>
      </c>
      <c r="D17" s="45">
        <v>10272.799999999999</v>
      </c>
      <c r="E17" s="46">
        <v>11</v>
      </c>
      <c r="F17" s="45">
        <v>199308</v>
      </c>
      <c r="G17" s="45">
        <v>565694</v>
      </c>
      <c r="H17" s="45">
        <v>765002</v>
      </c>
      <c r="I17" s="45">
        <v>3198.01</v>
      </c>
      <c r="J17" s="45">
        <v>899374.6</v>
      </c>
      <c r="K17" s="45">
        <v>-137570.61000000002</v>
      </c>
      <c r="L17" s="68">
        <f t="shared" si="0"/>
        <v>1.1798303926002807</v>
      </c>
      <c r="M17" s="68">
        <f>IFERROR(IF(ISERROR(SEARCH("Total",A17)),VLOOKUP(B17,'PrYear%'!E:H,3,FALSE),VLOOKUP(LEFT(A17,6),'PrYear%'!F:H,3,FALSE)),"")</f>
        <v>0.47916504473513483</v>
      </c>
      <c r="N17" s="44" t="str">
        <f t="shared" si="1"/>
        <v>X</v>
      </c>
      <c r="O17" s="69" t="str">
        <f>IFERROR(VLOOKUP(B17,'GF Comments'!F:I,4,FALSE),"")</f>
        <v/>
      </c>
      <c r="P17" s="27"/>
      <c r="S17" s="86"/>
    </row>
    <row r="18" spans="1:19" x14ac:dyDescent="0.3">
      <c r="A18" s="80"/>
      <c r="B18" s="26" t="s">
        <v>1109</v>
      </c>
      <c r="C18" s="26" t="s">
        <v>1966</v>
      </c>
      <c r="D18" s="45">
        <v>15384.3</v>
      </c>
      <c r="E18" s="46">
        <v>16</v>
      </c>
      <c r="F18" s="45">
        <v>184543</v>
      </c>
      <c r="G18" s="45">
        <v>711</v>
      </c>
      <c r="H18" s="45">
        <v>185254</v>
      </c>
      <c r="I18" s="45">
        <v>3941.5099999999998</v>
      </c>
      <c r="J18" s="45">
        <v>152419.04999999999</v>
      </c>
      <c r="K18" s="45">
        <v>28893.440000000002</v>
      </c>
      <c r="L18" s="68">
        <f t="shared" si="0"/>
        <v>0.84403338119554772</v>
      </c>
      <c r="M18" s="68">
        <f>IFERROR(IF(ISERROR(SEARCH("Total",A18)),VLOOKUP(B18,'PrYear%'!E:H,3,FALSE),VLOOKUP(LEFT(A18,6),'PrYear%'!F:H,3,FALSE)),"")</f>
        <v>0.68512731450122732</v>
      </c>
      <c r="N18" s="44" t="str">
        <f t="shared" si="1"/>
        <v/>
      </c>
      <c r="O18" s="69" t="str">
        <f>IFERROR(VLOOKUP(B18,'GF Comments'!F:I,4,FALSE),"")</f>
        <v/>
      </c>
      <c r="P18" s="27"/>
      <c r="S18" s="86"/>
    </row>
    <row r="19" spans="1:19" x14ac:dyDescent="0.3">
      <c r="A19" s="80"/>
      <c r="B19" s="26" t="s">
        <v>1383</v>
      </c>
      <c r="C19" s="26" t="s">
        <v>1967</v>
      </c>
      <c r="D19" s="45">
        <v>231405.14</v>
      </c>
      <c r="E19" s="46">
        <v>7</v>
      </c>
      <c r="F19" s="45">
        <v>3711000</v>
      </c>
      <c r="G19" s="45">
        <v>0</v>
      </c>
      <c r="H19" s="45">
        <v>3711000</v>
      </c>
      <c r="I19" s="45">
        <v>994930.56</v>
      </c>
      <c r="J19" s="45">
        <v>804911.52</v>
      </c>
      <c r="K19" s="45">
        <v>1911157.92</v>
      </c>
      <c r="L19" s="68">
        <f t="shared" si="0"/>
        <v>0.48500190784155217</v>
      </c>
      <c r="M19" s="68">
        <f>IFERROR(IF(ISERROR(SEARCH("Total",A19)),VLOOKUP(B19,'PrYear%'!E:H,3,FALSE),VLOOKUP(LEFT(A19,6),'PrYear%'!F:H,3,FALSE)),"")</f>
        <v>0.68780432291241822</v>
      </c>
      <c r="N19" s="44" t="str">
        <f t="shared" si="1"/>
        <v>X</v>
      </c>
      <c r="O19" s="69" t="str">
        <f>IFERROR(VLOOKUP(B19,'GF Comments'!F:I,4,FALSE),"")</f>
        <v/>
      </c>
      <c r="P19" s="27"/>
      <c r="S19" s="86"/>
    </row>
    <row r="20" spans="1:19" x14ac:dyDescent="0.3">
      <c r="A20" s="79" t="s">
        <v>1647</v>
      </c>
      <c r="B20" s="79"/>
      <c r="C20" s="79"/>
      <c r="D20" s="71">
        <v>311060.84000000003</v>
      </c>
      <c r="E20" s="72">
        <v>62</v>
      </c>
      <c r="F20" s="71">
        <v>4847049</v>
      </c>
      <c r="G20" s="71">
        <v>567057</v>
      </c>
      <c r="H20" s="71">
        <v>5414106</v>
      </c>
      <c r="I20" s="71">
        <v>1059471.8900000001</v>
      </c>
      <c r="J20" s="71">
        <v>2309158.29</v>
      </c>
      <c r="K20" s="71">
        <v>2045475.82</v>
      </c>
      <c r="L20" s="68">
        <f t="shared" si="0"/>
        <v>0.62219509185819422</v>
      </c>
      <c r="M20" s="68">
        <f>IFERROR(IF(ISERROR(SEARCH("Total",A20)),VLOOKUP(B20,'PrYear%'!E:H,3,FALSE),VLOOKUP(LEFT(A20,6),'PrYear%'!F:H,3,FALSE)),"")</f>
        <v>0.66829719957720024</v>
      </c>
      <c r="N20" s="44" t="str">
        <f t="shared" si="1"/>
        <v>X</v>
      </c>
      <c r="O20" s="69" t="str">
        <f>IFERROR(VLOOKUP(B20,'GF Comments'!F:I,4,FALSE),"")</f>
        <v/>
      </c>
      <c r="P20" s="27"/>
      <c r="S20" s="86"/>
    </row>
    <row r="21" spans="1:19" x14ac:dyDescent="0.3">
      <c r="A21" s="80" t="s">
        <v>2118</v>
      </c>
      <c r="B21" s="26" t="s">
        <v>1020</v>
      </c>
      <c r="C21" s="26" t="s">
        <v>2117</v>
      </c>
      <c r="D21" s="45">
        <v>0</v>
      </c>
      <c r="E21" s="46">
        <v>1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68" t="str">
        <f t="shared" si="0"/>
        <v/>
      </c>
      <c r="M21" s="68" t="str">
        <f>IFERROR(IF(ISERROR(SEARCH("Total",A21)),VLOOKUP(B21,'PrYear%'!E:H,3,FALSE),VLOOKUP(LEFT(A21,6),'PrYear%'!F:H,3,FALSE)),"")</f>
        <v/>
      </c>
      <c r="N21" s="44" t="str">
        <f t="shared" si="1"/>
        <v/>
      </c>
      <c r="O21" s="69" t="str">
        <f>IFERROR(VLOOKUP(B21,'GF Comments'!F:I,4,FALSE),"")</f>
        <v/>
      </c>
      <c r="P21" s="27"/>
      <c r="S21" s="86"/>
    </row>
    <row r="22" spans="1:19" x14ac:dyDescent="0.3">
      <c r="A22" s="79" t="s">
        <v>2373</v>
      </c>
      <c r="B22" s="79"/>
      <c r="C22" s="79"/>
      <c r="D22" s="71">
        <v>0</v>
      </c>
      <c r="E22" s="72">
        <v>1</v>
      </c>
      <c r="F22" s="71">
        <v>0</v>
      </c>
      <c r="G22" s="71">
        <v>0</v>
      </c>
      <c r="H22" s="71">
        <v>0</v>
      </c>
      <c r="I22" s="71">
        <v>0</v>
      </c>
      <c r="J22" s="71">
        <v>0</v>
      </c>
      <c r="K22" s="71">
        <v>0</v>
      </c>
      <c r="L22" s="68" t="str">
        <f t="shared" si="0"/>
        <v/>
      </c>
      <c r="M22" s="68" t="str">
        <f>IFERROR(IF(ISERROR(SEARCH("Total",A22)),VLOOKUP(B22,'PrYear%'!E:H,3,FALSE),VLOOKUP(LEFT(A22,6),'PrYear%'!F:H,3,FALSE)),"")</f>
        <v/>
      </c>
      <c r="N22" s="44" t="str">
        <f t="shared" si="1"/>
        <v/>
      </c>
      <c r="O22" s="69" t="str">
        <f>IFERROR(VLOOKUP(B22,'GF Comments'!F:I,4,FALSE),"")</f>
        <v/>
      </c>
      <c r="P22" s="27"/>
      <c r="S22" s="86"/>
    </row>
    <row r="23" spans="1:19" x14ac:dyDescent="0.3">
      <c r="A23" s="80" t="s">
        <v>1486</v>
      </c>
      <c r="B23" s="26" t="s">
        <v>1111</v>
      </c>
      <c r="C23" s="26" t="s">
        <v>1969</v>
      </c>
      <c r="D23" s="45">
        <v>6804.1</v>
      </c>
      <c r="E23" s="46">
        <v>15</v>
      </c>
      <c r="F23" s="45">
        <v>3142117</v>
      </c>
      <c r="G23" s="45">
        <v>59</v>
      </c>
      <c r="H23" s="45">
        <v>3142176</v>
      </c>
      <c r="I23" s="45">
        <v>654720.48</v>
      </c>
      <c r="J23" s="45">
        <v>2189017.13</v>
      </c>
      <c r="K23" s="45">
        <v>298438.39</v>
      </c>
      <c r="L23" s="68">
        <f t="shared" si="0"/>
        <v>0.90502174607660424</v>
      </c>
      <c r="M23" s="68">
        <f>IFERROR(IF(ISERROR(SEARCH("Total",A23)),VLOOKUP(B23,'PrYear%'!E:H,3,FALSE),VLOOKUP(LEFT(A23,6),'PrYear%'!F:H,3,FALSE)),"")</f>
        <v>0.87671041099000602</v>
      </c>
      <c r="N23" s="44" t="str">
        <f t="shared" si="1"/>
        <v/>
      </c>
      <c r="O23" s="69" t="str">
        <f>IFERROR(VLOOKUP(B23,'GF Comments'!F:I,4,FALSE),"")</f>
        <v/>
      </c>
      <c r="P23" s="27"/>
      <c r="S23" s="86"/>
    </row>
    <row r="24" spans="1:19" x14ac:dyDescent="0.3">
      <c r="A24" s="80"/>
      <c r="B24" s="26" t="s">
        <v>1117</v>
      </c>
      <c r="C24" s="26" t="s">
        <v>1970</v>
      </c>
      <c r="D24" s="45">
        <v>0</v>
      </c>
      <c r="E24" s="46">
        <v>1</v>
      </c>
      <c r="F24" s="45">
        <v>50000</v>
      </c>
      <c r="G24" s="45">
        <v>0</v>
      </c>
      <c r="H24" s="45">
        <v>50000</v>
      </c>
      <c r="I24" s="45">
        <v>0</v>
      </c>
      <c r="J24" s="45">
        <v>0</v>
      </c>
      <c r="K24" s="45">
        <v>50000</v>
      </c>
      <c r="L24" s="68">
        <f t="shared" si="0"/>
        <v>0</v>
      </c>
      <c r="M24" s="68">
        <f>IFERROR(IF(ISERROR(SEARCH("Total",A24)),VLOOKUP(B24,'PrYear%'!E:H,3,FALSE),VLOOKUP(LEFT(A24,6),'PrYear%'!F:H,3,FALSE)),"")</f>
        <v>0</v>
      </c>
      <c r="N24" s="44" t="str">
        <f t="shared" si="1"/>
        <v/>
      </c>
      <c r="O24" s="69" t="str">
        <f>IFERROR(VLOOKUP(B24,'GF Comments'!F:I,4,FALSE),"")</f>
        <v/>
      </c>
      <c r="P24" s="27"/>
      <c r="S24" s="86"/>
    </row>
    <row r="25" spans="1:19" x14ac:dyDescent="0.3">
      <c r="A25" s="80"/>
      <c r="B25" s="26" t="s">
        <v>1386</v>
      </c>
      <c r="C25" s="26" t="s">
        <v>1971</v>
      </c>
      <c r="D25" s="45">
        <v>0</v>
      </c>
      <c r="E25" s="46">
        <v>1</v>
      </c>
      <c r="F25" s="45">
        <v>948092</v>
      </c>
      <c r="G25" s="45">
        <v>0</v>
      </c>
      <c r="H25" s="45">
        <v>948092</v>
      </c>
      <c r="I25" s="45">
        <v>265679.63</v>
      </c>
      <c r="J25" s="45">
        <v>216805.89</v>
      </c>
      <c r="K25" s="45">
        <v>465606.48</v>
      </c>
      <c r="L25" s="68">
        <f t="shared" si="0"/>
        <v>0.5089015833906414</v>
      </c>
      <c r="M25" s="68">
        <f>IFERROR(IF(ISERROR(SEARCH("Total",A25)),VLOOKUP(B25,'PrYear%'!E:H,3,FALSE),VLOOKUP(LEFT(A25,6),'PrYear%'!F:H,3,FALSE)),"")</f>
        <v>7.9556088731899219E-2</v>
      </c>
      <c r="N25" s="44" t="str">
        <f t="shared" si="1"/>
        <v>X</v>
      </c>
      <c r="O25" s="69" t="str">
        <f>IFERROR(VLOOKUP(B25,'GF Comments'!F:I,4,FALSE),"")</f>
        <v/>
      </c>
      <c r="P25" s="27"/>
      <c r="S25" s="86"/>
    </row>
    <row r="26" spans="1:19" x14ac:dyDescent="0.3">
      <c r="A26" s="80"/>
      <c r="B26" s="26" t="s">
        <v>1119</v>
      </c>
      <c r="C26" s="26" t="s">
        <v>1972</v>
      </c>
      <c r="D26" s="45">
        <v>3188.96</v>
      </c>
      <c r="E26" s="46">
        <v>1</v>
      </c>
      <c r="F26" s="45">
        <v>321437</v>
      </c>
      <c r="G26" s="45">
        <v>0</v>
      </c>
      <c r="H26" s="45">
        <v>321437</v>
      </c>
      <c r="I26" s="45">
        <v>2279.6999999999998</v>
      </c>
      <c r="J26" s="45">
        <v>10891.74</v>
      </c>
      <c r="K26" s="45">
        <v>308265.56</v>
      </c>
      <c r="L26" s="68">
        <f t="shared" si="0"/>
        <v>4.0976738832181732E-2</v>
      </c>
      <c r="M26" s="68">
        <f>IFERROR(IF(ISERROR(SEARCH("Total",A26)),VLOOKUP(B26,'PrYear%'!E:H,3,FALSE),VLOOKUP(LEFT(A26,6),'PrYear%'!F:H,3,FALSE)),"")</f>
        <v>0.35112266666666664</v>
      </c>
      <c r="N26" s="44" t="str">
        <f t="shared" si="1"/>
        <v>X</v>
      </c>
      <c r="O26" s="69" t="str">
        <f>IFERROR(VLOOKUP(B26,'GF Comments'!F:I,4,FALSE),"")</f>
        <v/>
      </c>
      <c r="P26" s="27"/>
      <c r="S26" s="86"/>
    </row>
    <row r="27" spans="1:19" x14ac:dyDescent="0.3">
      <c r="A27" s="80"/>
      <c r="B27" s="26" t="s">
        <v>1132</v>
      </c>
      <c r="C27" s="26" t="s">
        <v>1973</v>
      </c>
      <c r="D27" s="45">
        <v>0</v>
      </c>
      <c r="E27" s="46">
        <v>1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68" t="str">
        <f t="shared" si="0"/>
        <v/>
      </c>
      <c r="M27" s="68">
        <f>IFERROR(IF(ISERROR(SEARCH("Total",A27)),VLOOKUP(B27,'PrYear%'!E:H,3,FALSE),VLOOKUP(LEFT(A27,6),'PrYear%'!F:H,3,FALSE)),"")</f>
        <v>0.75640401004754643</v>
      </c>
      <c r="N27" s="44" t="str">
        <f t="shared" si="1"/>
        <v/>
      </c>
      <c r="O27" s="69" t="str">
        <f>IFERROR(VLOOKUP(B27,'GF Comments'!F:I,4,FALSE),"")</f>
        <v/>
      </c>
      <c r="P27" s="27"/>
      <c r="S27" s="86"/>
    </row>
    <row r="28" spans="1:19" x14ac:dyDescent="0.3">
      <c r="A28" s="80"/>
      <c r="B28" s="26" t="s">
        <v>1121</v>
      </c>
      <c r="C28" s="26" t="s">
        <v>1974</v>
      </c>
      <c r="D28" s="45">
        <v>20.100000000000001</v>
      </c>
      <c r="E28" s="46">
        <v>1</v>
      </c>
      <c r="F28" s="45">
        <v>0</v>
      </c>
      <c r="G28" s="45">
        <v>0</v>
      </c>
      <c r="H28" s="45">
        <v>0</v>
      </c>
      <c r="I28" s="45">
        <v>0</v>
      </c>
      <c r="J28" s="45">
        <v>20.100000000000001</v>
      </c>
      <c r="K28" s="45">
        <v>-20.100000000000001</v>
      </c>
      <c r="L28" s="68" t="str">
        <f t="shared" si="0"/>
        <v/>
      </c>
      <c r="M28" s="68" t="str">
        <f>IFERROR(IF(ISERROR(SEARCH("Total",A28)),VLOOKUP(B28,'PrYear%'!E:H,3,FALSE),VLOOKUP(LEFT(A28,6),'PrYear%'!F:H,3,FALSE)),"")</f>
        <v/>
      </c>
      <c r="N28" s="44" t="str">
        <f t="shared" si="1"/>
        <v/>
      </c>
      <c r="O28" s="69" t="str">
        <f>IFERROR(VLOOKUP(B28,'GF Comments'!F:I,4,FALSE),"")</f>
        <v/>
      </c>
      <c r="P28" s="27"/>
      <c r="S28" s="86"/>
    </row>
    <row r="29" spans="1:19" x14ac:dyDescent="0.3">
      <c r="A29" s="80"/>
      <c r="B29" s="26" t="s">
        <v>1122</v>
      </c>
      <c r="C29" s="26" t="s">
        <v>1975</v>
      </c>
      <c r="D29" s="45">
        <v>5146.1000000000004</v>
      </c>
      <c r="E29" s="46">
        <v>1</v>
      </c>
      <c r="F29" s="45">
        <v>1000000</v>
      </c>
      <c r="G29" s="45">
        <v>0</v>
      </c>
      <c r="H29" s="45">
        <v>1000000</v>
      </c>
      <c r="I29" s="45">
        <v>153920</v>
      </c>
      <c r="J29" s="45">
        <v>58420.98</v>
      </c>
      <c r="K29" s="45">
        <v>787659.02</v>
      </c>
      <c r="L29" s="68">
        <f t="shared" si="0"/>
        <v>0.21234098000000001</v>
      </c>
      <c r="M29" s="68">
        <f>IFERROR(IF(ISERROR(SEARCH("Total",A29)),VLOOKUP(B29,'PrYear%'!E:H,3,FALSE),VLOOKUP(LEFT(A29,6),'PrYear%'!F:H,3,FALSE)),"")</f>
        <v>8.2493632218844981E-2</v>
      </c>
      <c r="N29" s="44" t="str">
        <f t="shared" si="1"/>
        <v>X</v>
      </c>
      <c r="O29" s="69" t="str">
        <f>IFERROR(VLOOKUP(B29,'GF Comments'!F:I,4,FALSE),"")</f>
        <v/>
      </c>
      <c r="P29" s="27"/>
      <c r="S29" s="86"/>
    </row>
    <row r="30" spans="1:19" x14ac:dyDescent="0.3">
      <c r="A30" s="80"/>
      <c r="B30" s="26" t="s">
        <v>1125</v>
      </c>
      <c r="C30" s="26" t="s">
        <v>1976</v>
      </c>
      <c r="D30" s="45">
        <v>62756.82</v>
      </c>
      <c r="E30" s="46">
        <v>1</v>
      </c>
      <c r="F30" s="45">
        <v>1985501</v>
      </c>
      <c r="G30" s="45">
        <v>0</v>
      </c>
      <c r="H30" s="45">
        <v>1985501</v>
      </c>
      <c r="I30" s="45">
        <v>534537.63</v>
      </c>
      <c r="J30" s="45">
        <v>498117.14</v>
      </c>
      <c r="K30" s="45">
        <v>952846.23</v>
      </c>
      <c r="L30" s="68">
        <f t="shared" si="0"/>
        <v>0.52009783424939093</v>
      </c>
      <c r="M30" s="68">
        <f>IFERROR(IF(ISERROR(SEARCH("Total",A30)),VLOOKUP(B30,'PrYear%'!E:H,3,FALSE),VLOOKUP(LEFT(A30,6),'PrYear%'!F:H,3,FALSE)),"")</f>
        <v>0.80569525004310882</v>
      </c>
      <c r="N30" s="44" t="str">
        <f t="shared" si="1"/>
        <v>X</v>
      </c>
      <c r="O30" s="69" t="str">
        <f>IFERROR(VLOOKUP(B30,'GF Comments'!F:I,4,FALSE),"")</f>
        <v/>
      </c>
      <c r="P30" s="27"/>
      <c r="S30" s="86"/>
    </row>
    <row r="31" spans="1:19" x14ac:dyDescent="0.3">
      <c r="A31" s="80"/>
      <c r="B31" s="26" t="s">
        <v>1128</v>
      </c>
      <c r="C31" s="26" t="s">
        <v>1977</v>
      </c>
      <c r="D31" s="45">
        <v>4325.24</v>
      </c>
      <c r="E31" s="46">
        <v>2</v>
      </c>
      <c r="F31" s="45">
        <v>5654908</v>
      </c>
      <c r="G31" s="45">
        <v>0</v>
      </c>
      <c r="H31" s="45">
        <v>5654908</v>
      </c>
      <c r="I31" s="45">
        <v>838636.18</v>
      </c>
      <c r="J31" s="45">
        <v>1477394.41</v>
      </c>
      <c r="K31" s="45">
        <v>3338877.41</v>
      </c>
      <c r="L31" s="68">
        <f t="shared" si="0"/>
        <v>0.40956114405397925</v>
      </c>
      <c r="M31" s="68">
        <f>IFERROR(IF(ISERROR(SEARCH("Total",A31)),VLOOKUP(B31,'PrYear%'!E:H,3,FALSE),VLOOKUP(LEFT(A31,6),'PrYear%'!F:H,3,FALSE)),"")</f>
        <v>0.9914794108757008</v>
      </c>
      <c r="N31" s="44" t="str">
        <f t="shared" si="1"/>
        <v>X</v>
      </c>
      <c r="O31" s="69" t="str">
        <f>IFERROR(VLOOKUP(B31,'GF Comments'!F:I,4,FALSE),"")</f>
        <v/>
      </c>
      <c r="P31" s="27"/>
      <c r="S31" s="86"/>
    </row>
    <row r="32" spans="1:19" x14ac:dyDescent="0.3">
      <c r="A32" s="80"/>
      <c r="B32" s="26" t="s">
        <v>1130</v>
      </c>
      <c r="C32" s="26" t="s">
        <v>1978</v>
      </c>
      <c r="D32" s="45">
        <v>0</v>
      </c>
      <c r="E32" s="46">
        <v>2</v>
      </c>
      <c r="F32" s="45">
        <v>5120517</v>
      </c>
      <c r="G32" s="45">
        <v>0</v>
      </c>
      <c r="H32" s="45">
        <v>5120517</v>
      </c>
      <c r="I32" s="45">
        <v>304146.48</v>
      </c>
      <c r="J32" s="45">
        <v>702346.66</v>
      </c>
      <c r="K32" s="45">
        <v>4114023.86</v>
      </c>
      <c r="L32" s="68">
        <f t="shared" si="0"/>
        <v>0.19656084336796462</v>
      </c>
      <c r="M32" s="68">
        <f>IFERROR(IF(ISERROR(SEARCH("Total",A32)),VLOOKUP(B32,'PrYear%'!E:H,3,FALSE),VLOOKUP(LEFT(A32,6),'PrYear%'!F:H,3,FALSE)),"")</f>
        <v>0.94875739440772899</v>
      </c>
      <c r="N32" s="44" t="str">
        <f t="shared" si="1"/>
        <v>X</v>
      </c>
      <c r="O32" s="69" t="str">
        <f>IFERROR(VLOOKUP(B32,'GF Comments'!F:I,4,FALSE),"")</f>
        <v/>
      </c>
      <c r="P32" s="27"/>
      <c r="S32" s="86"/>
    </row>
    <row r="33" spans="1:20" x14ac:dyDescent="0.3">
      <c r="A33" s="80"/>
      <c r="B33" s="26" t="s">
        <v>1388</v>
      </c>
      <c r="C33" s="26" t="s">
        <v>1979</v>
      </c>
      <c r="D33" s="45">
        <v>4260.3900000000003</v>
      </c>
      <c r="E33" s="46">
        <v>3</v>
      </c>
      <c r="F33" s="45">
        <v>460000</v>
      </c>
      <c r="G33" s="45">
        <v>210955</v>
      </c>
      <c r="H33" s="45">
        <v>670955</v>
      </c>
      <c r="I33" s="45">
        <v>125003.53</v>
      </c>
      <c r="J33" s="45">
        <v>252340.78</v>
      </c>
      <c r="K33" s="45">
        <v>293610.69</v>
      </c>
      <c r="L33" s="68">
        <f t="shared" si="0"/>
        <v>0.56239883449709738</v>
      </c>
      <c r="M33" s="68">
        <f>IFERROR(IF(ISERROR(SEARCH("Total",A33)),VLOOKUP(B33,'PrYear%'!E:H,3,FALSE),VLOOKUP(LEFT(A33,6),'PrYear%'!F:H,3,FALSE)),"")</f>
        <v>0.78213623913043473</v>
      </c>
      <c r="N33" s="44" t="str">
        <f t="shared" si="1"/>
        <v>X</v>
      </c>
      <c r="O33" s="69" t="str">
        <f>IFERROR(VLOOKUP(B33,'GF Comments'!F:I,4,FALSE),"")</f>
        <v/>
      </c>
      <c r="P33" s="27"/>
      <c r="S33" s="86"/>
    </row>
    <row r="34" spans="1:20" x14ac:dyDescent="0.3">
      <c r="A34" s="80"/>
      <c r="B34" s="26" t="s">
        <v>1750</v>
      </c>
      <c r="C34" s="26" t="s">
        <v>1980</v>
      </c>
      <c r="D34" s="45">
        <v>0</v>
      </c>
      <c r="E34" s="46">
        <v>1</v>
      </c>
      <c r="F34" s="45">
        <v>321000</v>
      </c>
      <c r="G34" s="45">
        <v>0</v>
      </c>
      <c r="H34" s="45">
        <v>321000</v>
      </c>
      <c r="I34" s="45">
        <v>0</v>
      </c>
      <c r="J34" s="45">
        <v>0</v>
      </c>
      <c r="K34" s="45">
        <v>321000</v>
      </c>
      <c r="L34" s="68">
        <f t="shared" si="0"/>
        <v>0</v>
      </c>
      <c r="M34" s="68">
        <f>IFERROR(IF(ISERROR(SEARCH("Total",A34)),VLOOKUP(B34,'PrYear%'!E:H,3,FALSE),VLOOKUP(LEFT(A34,6),'PrYear%'!F:H,3,FALSE)),"")</f>
        <v>0</v>
      </c>
      <c r="N34" s="44" t="str">
        <f t="shared" si="1"/>
        <v/>
      </c>
      <c r="O34" s="69" t="str">
        <f>IFERROR(VLOOKUP(B34,'GF Comments'!F:I,4,FALSE),"")</f>
        <v/>
      </c>
      <c r="P34" s="27"/>
      <c r="S34" s="86"/>
    </row>
    <row r="35" spans="1:20" x14ac:dyDescent="0.3">
      <c r="A35" s="80"/>
      <c r="B35" s="26" t="s">
        <v>1751</v>
      </c>
      <c r="C35" s="26" t="s">
        <v>1981</v>
      </c>
      <c r="D35" s="45">
        <v>0</v>
      </c>
      <c r="E35" s="46">
        <v>4</v>
      </c>
      <c r="F35" s="45">
        <v>377000</v>
      </c>
      <c r="G35" s="45">
        <v>0</v>
      </c>
      <c r="H35" s="45">
        <v>377000</v>
      </c>
      <c r="I35" s="45">
        <v>0</v>
      </c>
      <c r="J35" s="45">
        <v>384635.13</v>
      </c>
      <c r="K35" s="45">
        <v>-7635.1300000000047</v>
      </c>
      <c r="L35" s="68">
        <f t="shared" si="0"/>
        <v>1.0202523342175067</v>
      </c>
      <c r="M35" s="68">
        <f>IFERROR(IF(ISERROR(SEARCH("Total",A35)),VLOOKUP(B35,'PrYear%'!E:H,3,FALSE),VLOOKUP(LEFT(A35,6),'PrYear%'!F:H,3,FALSE)),"")</f>
        <v>2.250949330024814</v>
      </c>
      <c r="N35" s="44" t="str">
        <f t="shared" si="1"/>
        <v>X</v>
      </c>
      <c r="O35" s="69" t="str">
        <f>IFERROR(VLOOKUP(B35,'GF Comments'!F:I,4,FALSE),"")</f>
        <v/>
      </c>
      <c r="P35" s="27"/>
      <c r="S35" s="86"/>
    </row>
    <row r="36" spans="1:20" x14ac:dyDescent="0.3">
      <c r="A36" s="79" t="s">
        <v>1648</v>
      </c>
      <c r="B36" s="79"/>
      <c r="C36" s="79"/>
      <c r="D36" s="71">
        <v>86501.71</v>
      </c>
      <c r="E36" s="72">
        <v>34</v>
      </c>
      <c r="F36" s="71">
        <v>19380572</v>
      </c>
      <c r="G36" s="71">
        <v>211014</v>
      </c>
      <c r="H36" s="71">
        <v>19591586</v>
      </c>
      <c r="I36" s="71">
        <v>2878923.63</v>
      </c>
      <c r="J36" s="71">
        <v>5789989.9600000009</v>
      </c>
      <c r="K36" s="71">
        <v>10922672.41</v>
      </c>
      <c r="L36" s="68">
        <f t="shared" si="0"/>
        <v>0.4424814606637768</v>
      </c>
      <c r="M36" s="68">
        <f>IFERROR(IF(ISERROR(SEARCH("Total",A36)),VLOOKUP(B36,'PrYear%'!E:H,3,FALSE),VLOOKUP(LEFT(A36,6),'PrYear%'!F:H,3,FALSE)),"")</f>
        <v>0.88531028224888419</v>
      </c>
      <c r="N36" s="44" t="str">
        <f t="shared" si="1"/>
        <v>X</v>
      </c>
      <c r="O36" s="69" t="str">
        <f>IFERROR(VLOOKUP(B36,'GF Comments'!F:I,4,FALSE),"")</f>
        <v/>
      </c>
      <c r="P36" s="27"/>
      <c r="S36" s="86"/>
    </row>
    <row r="37" spans="1:20" s="85" customFormat="1" x14ac:dyDescent="0.3">
      <c r="A37" s="80" t="s">
        <v>1487</v>
      </c>
      <c r="B37" s="26" t="s">
        <v>1391</v>
      </c>
      <c r="C37" s="26" t="s">
        <v>1982</v>
      </c>
      <c r="D37" s="45">
        <v>43142.84</v>
      </c>
      <c r="E37" s="46">
        <v>2</v>
      </c>
      <c r="F37" s="45">
        <v>5203680</v>
      </c>
      <c r="G37" s="45">
        <v>0</v>
      </c>
      <c r="H37" s="45">
        <v>5203680</v>
      </c>
      <c r="I37" s="45">
        <v>2569084.69</v>
      </c>
      <c r="J37" s="45">
        <v>1672591.19</v>
      </c>
      <c r="K37" s="45">
        <v>962004.12</v>
      </c>
      <c r="L37" s="68">
        <f t="shared" si="0"/>
        <v>0.81513003874181345</v>
      </c>
      <c r="M37" s="68">
        <f>IFERROR(IF(ISERROR(SEARCH("Total",A37)),VLOOKUP(B37,'PrYear%'!E:H,3,FALSE),VLOOKUP(LEFT(A37,6),'PrYear%'!F:H,3,FALSE)),"")</f>
        <v>0.16860276722377901</v>
      </c>
      <c r="N37" s="44" t="str">
        <f t="shared" si="1"/>
        <v/>
      </c>
      <c r="O37" s="69" t="str">
        <f>IFERROR(VLOOKUP(B37,'GF Comments'!F:I,4,FALSE),"")</f>
        <v/>
      </c>
      <c r="P37" s="73"/>
      <c r="S37" s="87"/>
    </row>
    <row r="38" spans="1:20" s="85" customFormat="1" x14ac:dyDescent="0.3">
      <c r="A38" s="79" t="s">
        <v>1649</v>
      </c>
      <c r="B38" s="79"/>
      <c r="C38" s="79"/>
      <c r="D38" s="71">
        <v>43142.84</v>
      </c>
      <c r="E38" s="72">
        <v>2</v>
      </c>
      <c r="F38" s="71">
        <v>5203680</v>
      </c>
      <c r="G38" s="71">
        <v>0</v>
      </c>
      <c r="H38" s="71">
        <v>5203680</v>
      </c>
      <c r="I38" s="71">
        <v>2569084.69</v>
      </c>
      <c r="J38" s="71">
        <v>1672591.19</v>
      </c>
      <c r="K38" s="71">
        <v>962004.12</v>
      </c>
      <c r="L38" s="68">
        <f t="shared" si="0"/>
        <v>0.81513003874181345</v>
      </c>
      <c r="M38" s="68">
        <f>IFERROR(IF(ISERROR(SEARCH("Total",A38)),VLOOKUP(B38,'PrYear%'!E:H,3,FALSE),VLOOKUP(LEFT(A38,6),'PrYear%'!F:H,3,FALSE)),"")</f>
        <v>0.16860276722377901</v>
      </c>
      <c r="N38" s="44" t="str">
        <f t="shared" si="1"/>
        <v/>
      </c>
      <c r="O38" s="69" t="str">
        <f>IFERROR(VLOOKUP(B38,'GF Comments'!F:I,4,FALSE),"")</f>
        <v/>
      </c>
      <c r="P38" s="73"/>
      <c r="S38" s="87"/>
    </row>
    <row r="39" spans="1:20" x14ac:dyDescent="0.3">
      <c r="A39" s="80" t="s">
        <v>2122</v>
      </c>
      <c r="B39" s="26" t="s">
        <v>2120</v>
      </c>
      <c r="C39" s="26" t="s">
        <v>2121</v>
      </c>
      <c r="D39" s="45">
        <v>11350.56</v>
      </c>
      <c r="E39" s="46">
        <v>1</v>
      </c>
      <c r="F39" s="45">
        <v>0</v>
      </c>
      <c r="G39" s="45">
        <v>1000000</v>
      </c>
      <c r="H39" s="45">
        <v>1000000</v>
      </c>
      <c r="I39" s="45">
        <v>420396.51</v>
      </c>
      <c r="J39" s="45">
        <v>579603.49</v>
      </c>
      <c r="K39" s="45">
        <v>0</v>
      </c>
      <c r="L39" s="68">
        <f t="shared" si="0"/>
        <v>1</v>
      </c>
      <c r="M39" s="68">
        <f>IFERROR(IF(ISERROR(SEARCH("Total",A39)),VLOOKUP(B39,'PrYear%'!E:H,3,FALSE),VLOOKUP(LEFT(A39,6),'PrYear%'!F:H,3,FALSE)),"")</f>
        <v>0</v>
      </c>
      <c r="N39" s="44" t="str">
        <f t="shared" si="1"/>
        <v>X</v>
      </c>
      <c r="O39" s="69" t="str">
        <f>IFERROR(VLOOKUP(B39,'GF Comments'!F:I,4,FALSE),"")</f>
        <v/>
      </c>
      <c r="P39" s="27"/>
      <c r="S39" s="86"/>
    </row>
    <row r="40" spans="1:20" x14ac:dyDescent="0.3">
      <c r="A40" s="79" t="s">
        <v>2372</v>
      </c>
      <c r="B40" s="79"/>
      <c r="C40" s="79"/>
      <c r="D40" s="71">
        <v>11350.56</v>
      </c>
      <c r="E40" s="72">
        <v>1</v>
      </c>
      <c r="F40" s="71">
        <v>0</v>
      </c>
      <c r="G40" s="71">
        <v>1000000</v>
      </c>
      <c r="H40" s="71">
        <v>1000000</v>
      </c>
      <c r="I40" s="71">
        <v>420396.51</v>
      </c>
      <c r="J40" s="71">
        <v>579603.49</v>
      </c>
      <c r="K40" s="71">
        <v>0</v>
      </c>
      <c r="L40" s="68">
        <f t="shared" si="0"/>
        <v>1</v>
      </c>
      <c r="M40" s="68">
        <f>IFERROR(IF(ISERROR(SEARCH("Total",A40)),VLOOKUP(B40,'PrYear%'!E:H,3,FALSE),VLOOKUP(LEFT(A40,6),'PrYear%'!F:H,3,FALSE)),"")</f>
        <v>0</v>
      </c>
      <c r="N40" s="44" t="str">
        <f t="shared" si="1"/>
        <v>X</v>
      </c>
      <c r="O40" s="69" t="str">
        <f>IFERROR(VLOOKUP(B40,'GF Comments'!F:I,4,FALSE),"")</f>
        <v/>
      </c>
      <c r="P40" s="27"/>
      <c r="S40" s="86"/>
    </row>
    <row r="41" spans="1:20" x14ac:dyDescent="0.3">
      <c r="A41" s="80" t="s">
        <v>1488</v>
      </c>
      <c r="B41" s="26" t="s">
        <v>852</v>
      </c>
      <c r="C41" s="26" t="s">
        <v>1983</v>
      </c>
      <c r="D41" s="45">
        <v>0</v>
      </c>
      <c r="E41" s="46">
        <v>1</v>
      </c>
      <c r="F41" s="45">
        <v>0</v>
      </c>
      <c r="G41" s="45">
        <v>0</v>
      </c>
      <c r="H41" s="45">
        <v>0</v>
      </c>
      <c r="I41" s="45">
        <v>0</v>
      </c>
      <c r="J41" s="45">
        <v>70000</v>
      </c>
      <c r="K41" s="45">
        <v>-70000</v>
      </c>
      <c r="L41" s="68" t="str">
        <f t="shared" si="0"/>
        <v/>
      </c>
      <c r="M41" s="68">
        <f>IFERROR(IF(ISERROR(SEARCH("Total",A41)),VLOOKUP(B41,'PrYear%'!E:H,3,FALSE),VLOOKUP(LEFT(A41,6),'PrYear%'!F:H,3,FALSE)),"")</f>
        <v>0.85733073684210526</v>
      </c>
      <c r="N41" s="44" t="str">
        <f t="shared" si="1"/>
        <v>X</v>
      </c>
      <c r="O41" s="69" t="str">
        <f>IFERROR(VLOOKUP(B41,'GF Comments'!F:I,4,FALSE),"")</f>
        <v/>
      </c>
      <c r="P41" s="27"/>
      <c r="S41" s="86"/>
    </row>
    <row r="42" spans="1:20" x14ac:dyDescent="0.3">
      <c r="A42" s="79" t="s">
        <v>1650</v>
      </c>
      <c r="B42" s="79"/>
      <c r="C42" s="79"/>
      <c r="D42" s="71">
        <v>0</v>
      </c>
      <c r="E42" s="72">
        <v>1</v>
      </c>
      <c r="F42" s="71">
        <v>0</v>
      </c>
      <c r="G42" s="71">
        <v>0</v>
      </c>
      <c r="H42" s="71">
        <v>0</v>
      </c>
      <c r="I42" s="71">
        <v>0</v>
      </c>
      <c r="J42" s="71">
        <v>70000</v>
      </c>
      <c r="K42" s="71">
        <v>-70000</v>
      </c>
      <c r="L42" s="68" t="str">
        <f t="shared" ref="L42:L44" si="2">IF(ISERROR((I42+J42)/H42),"",(I42+J42)/H42)</f>
        <v/>
      </c>
      <c r="M42" s="68">
        <f>IFERROR(IF(ISERROR(SEARCH("Total",A42)),VLOOKUP(B42,'PrYear%'!E:H,3,FALSE),VLOOKUP(LEFT(A42,6),'PrYear%'!F:H,3,FALSE)),"")</f>
        <v>0.85733073684210526</v>
      </c>
      <c r="N42" s="44" t="str">
        <f t="shared" ref="N42:N43" si="3">IF(AND(OR($L$4-IFERROR(VALUE(L42),0)&lt;=-0.05,$L$4-IFERROR(VALUE(L42),0)&gt;=0.15),ABS((G42*$L$4)-I42-J42)&gt;=5000),"X","")</f>
        <v>X</v>
      </c>
      <c r="O42" s="69" t="str">
        <f>IFERROR(VLOOKUP(B42,'GF Comments'!F:I,4,FALSE),"")</f>
        <v/>
      </c>
      <c r="P42" s="27"/>
      <c r="S42" s="86"/>
    </row>
    <row r="43" spans="1:20" s="58" customFormat="1" x14ac:dyDescent="0.3">
      <c r="A43" s="80" t="s">
        <v>2367</v>
      </c>
      <c r="B43" s="26" t="s">
        <v>2341</v>
      </c>
      <c r="C43" s="26" t="s">
        <v>2366</v>
      </c>
      <c r="D43" s="45">
        <v>0</v>
      </c>
      <c r="E43" s="46">
        <v>1</v>
      </c>
      <c r="F43" s="45">
        <v>0</v>
      </c>
      <c r="G43" s="45">
        <v>0</v>
      </c>
      <c r="H43" s="45">
        <v>0</v>
      </c>
      <c r="I43" s="45">
        <v>0</v>
      </c>
      <c r="J43" s="45">
        <v>150000</v>
      </c>
      <c r="K43" s="45">
        <v>-150000</v>
      </c>
      <c r="L43" s="68" t="str">
        <f t="shared" si="2"/>
        <v/>
      </c>
      <c r="M43" s="68" t="str">
        <f>IFERROR(IF(ISERROR(SEARCH("Total",A43)),VLOOKUP(B43,'PrYear%'!E:H,3,FALSE),VLOOKUP(LEFT(A43,6),'PrYear%'!F:H,3,FALSE)),"")</f>
        <v/>
      </c>
      <c r="N43" s="44" t="str">
        <f t="shared" si="3"/>
        <v>X</v>
      </c>
      <c r="O43" s="69" t="str">
        <f>IFERROR(VLOOKUP(B43,'GF Comments'!F:I,4,FALSE),"")</f>
        <v/>
      </c>
      <c r="P43" s="26"/>
      <c r="Q43" s="38"/>
      <c r="R43" s="38"/>
      <c r="S43" s="38"/>
      <c r="T43" s="38"/>
    </row>
    <row r="44" spans="1:20" s="58" customFormat="1" x14ac:dyDescent="0.3">
      <c r="A44" s="79" t="s">
        <v>2368</v>
      </c>
      <c r="B44" s="79"/>
      <c r="C44" s="79"/>
      <c r="D44" s="71">
        <v>0</v>
      </c>
      <c r="E44" s="72">
        <v>1</v>
      </c>
      <c r="F44" s="71">
        <v>0</v>
      </c>
      <c r="G44" s="71">
        <v>0</v>
      </c>
      <c r="H44" s="71">
        <v>0</v>
      </c>
      <c r="I44" s="71">
        <v>0</v>
      </c>
      <c r="J44" s="71">
        <v>150000</v>
      </c>
      <c r="K44" s="71">
        <v>-150000</v>
      </c>
      <c r="L44" s="68" t="str">
        <f t="shared" ref="L44:L51" si="4">IF(ISERROR((I44+J44)/H44),"",(I44+J44)/H44)</f>
        <v/>
      </c>
      <c r="M44" s="68" t="str">
        <f>IFERROR(IF(ISERROR(SEARCH("Total",A44)),VLOOKUP(B44,'PrYear%'!E:H,3,FALSE),VLOOKUP(LEFT(A44,6),'PrYear%'!F:H,3,FALSE)),"")</f>
        <v/>
      </c>
      <c r="N44" s="44" t="str">
        <f t="shared" ref="N44:N50" si="5">IF(AND(OR($L$4-IFERROR(VALUE(L44),0)&lt;=-0.05,$L$4-IFERROR(VALUE(L44),0)&gt;=0.15),ABS((G44*$L$4)-I44-J44)&gt;=5000),"X","")</f>
        <v>X</v>
      </c>
      <c r="O44" s="69" t="str">
        <f>IFERROR(VLOOKUP(B44,'GF Comments'!F:I,4,FALSE),"")</f>
        <v/>
      </c>
      <c r="P44" s="26"/>
      <c r="Q44" s="38"/>
      <c r="R44" s="38"/>
      <c r="S44" s="38"/>
      <c r="T44" s="38"/>
    </row>
    <row r="45" spans="1:20" s="58" customFormat="1" x14ac:dyDescent="0.3">
      <c r="A45" s="80" t="s">
        <v>1489</v>
      </c>
      <c r="B45" s="26" t="s">
        <v>850</v>
      </c>
      <c r="C45" s="26" t="s">
        <v>1984</v>
      </c>
      <c r="D45" s="45">
        <v>1894.27</v>
      </c>
      <c r="E45" s="46">
        <v>1</v>
      </c>
      <c r="F45" s="45">
        <v>15000</v>
      </c>
      <c r="G45" s="45">
        <v>0</v>
      </c>
      <c r="H45" s="45">
        <v>15000</v>
      </c>
      <c r="I45" s="45">
        <v>4186.78</v>
      </c>
      <c r="J45" s="45">
        <v>2483.61</v>
      </c>
      <c r="K45" s="45">
        <v>8329.61</v>
      </c>
      <c r="L45" s="68">
        <f t="shared" si="4"/>
        <v>0.44469266666666663</v>
      </c>
      <c r="M45" s="68">
        <f>IFERROR(IF(ISERROR(SEARCH("Total",A45)),VLOOKUP(B45,'PrYear%'!E:H,3,FALSE),VLOOKUP(LEFT(A45,6),'PrYear%'!F:H,3,FALSE)),"")</f>
        <v>1.0044009918954881</v>
      </c>
      <c r="N45" s="44" t="str">
        <f t="shared" si="5"/>
        <v>X</v>
      </c>
      <c r="O45" s="69" t="str">
        <f>IFERROR(VLOOKUP(B45,'GF Comments'!F:I,4,FALSE),"")</f>
        <v/>
      </c>
      <c r="P45" s="26"/>
      <c r="Q45" s="38"/>
      <c r="R45" s="38"/>
      <c r="S45" s="38"/>
      <c r="T45" s="38"/>
    </row>
    <row r="46" spans="1:20" s="58" customFormat="1" x14ac:dyDescent="0.3">
      <c r="A46" s="79" t="s">
        <v>1651</v>
      </c>
      <c r="B46" s="79"/>
      <c r="C46" s="79"/>
      <c r="D46" s="71">
        <v>1894.27</v>
      </c>
      <c r="E46" s="72">
        <v>1</v>
      </c>
      <c r="F46" s="71">
        <v>15000</v>
      </c>
      <c r="G46" s="71">
        <v>0</v>
      </c>
      <c r="H46" s="71">
        <v>15000</v>
      </c>
      <c r="I46" s="71">
        <v>4186.78</v>
      </c>
      <c r="J46" s="71">
        <v>2483.61</v>
      </c>
      <c r="K46" s="71">
        <v>8329.61</v>
      </c>
      <c r="L46" s="68">
        <f t="shared" si="4"/>
        <v>0.44469266666666663</v>
      </c>
      <c r="M46" s="68">
        <f>IFERROR(IF(ISERROR(SEARCH("Total",A46)),VLOOKUP(B46,'PrYear%'!E:H,3,FALSE),VLOOKUP(LEFT(A46,6),'PrYear%'!F:H,3,FALSE)),"")</f>
        <v>1.0044009918954881</v>
      </c>
      <c r="N46" s="44" t="str">
        <f t="shared" si="5"/>
        <v>X</v>
      </c>
      <c r="O46" s="69" t="str">
        <f>IFERROR(VLOOKUP(B46,'GF Comments'!F:I,4,FALSE),"")</f>
        <v/>
      </c>
      <c r="P46" s="26"/>
      <c r="Q46" s="38"/>
      <c r="R46" s="38"/>
      <c r="S46" s="38"/>
      <c r="T46" s="38"/>
    </row>
    <row r="47" spans="1:20" s="58" customFormat="1" x14ac:dyDescent="0.3">
      <c r="A47" s="80" t="s">
        <v>1490</v>
      </c>
      <c r="B47" s="26" t="s">
        <v>462</v>
      </c>
      <c r="C47" s="26" t="s">
        <v>1985</v>
      </c>
      <c r="D47" s="45">
        <v>89403.33</v>
      </c>
      <c r="E47" s="46">
        <v>1</v>
      </c>
      <c r="F47" s="45">
        <v>12113143</v>
      </c>
      <c r="G47" s="45">
        <v>0</v>
      </c>
      <c r="H47" s="45">
        <v>12113143</v>
      </c>
      <c r="I47" s="45">
        <v>381310.69</v>
      </c>
      <c r="J47" s="45">
        <v>906655.25</v>
      </c>
      <c r="K47" s="45">
        <v>10825177.060000001</v>
      </c>
      <c r="L47" s="68">
        <f t="shared" si="4"/>
        <v>0.10632797284734441</v>
      </c>
      <c r="M47" s="68">
        <f>IFERROR(IF(ISERROR(SEARCH("Total",A47)),VLOOKUP(B47,'PrYear%'!E:H,3,FALSE),VLOOKUP(LEFT(A47,6),'PrYear%'!F:H,3,FALSE)),"")</f>
        <v>0.91823721794871793</v>
      </c>
      <c r="N47" s="44" t="str">
        <f t="shared" si="5"/>
        <v>X</v>
      </c>
      <c r="O47" s="69" t="str">
        <f>IFERROR(VLOOKUP(B47,'GF Comments'!F:I,4,FALSE),"")</f>
        <v/>
      </c>
      <c r="P47" s="26"/>
      <c r="Q47" s="38"/>
      <c r="R47" s="38"/>
      <c r="S47" s="38"/>
      <c r="T47" s="38"/>
    </row>
    <row r="48" spans="1:20" s="58" customFormat="1" x14ac:dyDescent="0.3">
      <c r="A48" s="79" t="s">
        <v>1652</v>
      </c>
      <c r="B48" s="79"/>
      <c r="C48" s="79"/>
      <c r="D48" s="71">
        <v>89403.33</v>
      </c>
      <c r="E48" s="72">
        <v>1</v>
      </c>
      <c r="F48" s="71">
        <v>12113143</v>
      </c>
      <c r="G48" s="71">
        <v>0</v>
      </c>
      <c r="H48" s="71">
        <v>12113143</v>
      </c>
      <c r="I48" s="71">
        <v>381310.69</v>
      </c>
      <c r="J48" s="71">
        <v>906655.25</v>
      </c>
      <c r="K48" s="71">
        <v>10825177.060000001</v>
      </c>
      <c r="L48" s="68">
        <f t="shared" si="4"/>
        <v>0.10632797284734441</v>
      </c>
      <c r="M48" s="68">
        <f>IFERROR(IF(ISERROR(SEARCH("Total",A48)),VLOOKUP(B48,'PrYear%'!E:H,3,FALSE),VLOOKUP(LEFT(A48,6),'PrYear%'!F:H,3,FALSE)),"")</f>
        <v>0.91823721794871793</v>
      </c>
      <c r="N48" s="44" t="str">
        <f t="shared" si="5"/>
        <v>X</v>
      </c>
      <c r="O48" s="69" t="str">
        <f>IFERROR(VLOOKUP(B48,'GF Comments'!F:I,4,FALSE),"")</f>
        <v/>
      </c>
      <c r="P48" s="26"/>
      <c r="Q48" s="38"/>
      <c r="R48" s="38"/>
      <c r="S48" s="38"/>
      <c r="T48" s="38"/>
    </row>
    <row r="49" spans="1:20" s="58" customFormat="1" x14ac:dyDescent="0.3">
      <c r="A49" s="80" t="s">
        <v>1491</v>
      </c>
      <c r="B49" s="26" t="s">
        <v>1200</v>
      </c>
      <c r="C49" s="26" t="s">
        <v>1986</v>
      </c>
      <c r="D49" s="45">
        <v>0</v>
      </c>
      <c r="E49" s="46">
        <v>3</v>
      </c>
      <c r="F49" s="45">
        <v>1448000</v>
      </c>
      <c r="G49" s="45">
        <v>0</v>
      </c>
      <c r="H49" s="45">
        <v>1448000</v>
      </c>
      <c r="I49" s="45">
        <v>58664.98</v>
      </c>
      <c r="J49" s="45">
        <v>322953.27</v>
      </c>
      <c r="K49" s="45">
        <v>1066381.75</v>
      </c>
      <c r="L49" s="68">
        <f t="shared" si="4"/>
        <v>0.26354851519337019</v>
      </c>
      <c r="M49" s="68">
        <f>IFERROR(IF(ISERROR(SEARCH("Total",A49)),VLOOKUP(B49,'PrYear%'!E:H,3,FALSE),VLOOKUP(LEFT(A49,6),'PrYear%'!F:H,3,FALSE)),"")</f>
        <v>0.6496602634593357</v>
      </c>
      <c r="N49" s="44" t="str">
        <f t="shared" si="5"/>
        <v>X</v>
      </c>
      <c r="O49" s="69" t="str">
        <f>IFERROR(VLOOKUP(B49,'GF Comments'!F:I,4,FALSE),"")</f>
        <v/>
      </c>
      <c r="P49" s="26"/>
      <c r="Q49" s="38"/>
      <c r="R49" s="38"/>
      <c r="S49" s="38"/>
      <c r="T49" s="38"/>
    </row>
    <row r="50" spans="1:20" s="58" customFormat="1" x14ac:dyDescent="0.3">
      <c r="A50" s="79" t="s">
        <v>1653</v>
      </c>
      <c r="B50" s="79"/>
      <c r="C50" s="79"/>
      <c r="D50" s="71">
        <v>0</v>
      </c>
      <c r="E50" s="72">
        <v>3</v>
      </c>
      <c r="F50" s="71">
        <v>1448000</v>
      </c>
      <c r="G50" s="71">
        <v>0</v>
      </c>
      <c r="H50" s="71">
        <v>1448000</v>
      </c>
      <c r="I50" s="71">
        <v>58664.98</v>
      </c>
      <c r="J50" s="71">
        <v>322953.27</v>
      </c>
      <c r="K50" s="71">
        <v>1066381.75</v>
      </c>
      <c r="L50" s="68">
        <f t="shared" si="4"/>
        <v>0.26354851519337019</v>
      </c>
      <c r="M50" s="68">
        <f>IFERROR(IF(ISERROR(SEARCH("Total",A50)),VLOOKUP(B50,'PrYear%'!E:H,3,FALSE),VLOOKUP(LEFT(A50,6),'PrYear%'!F:H,3,FALSE)),"")</f>
        <v>0.6496602634593357</v>
      </c>
      <c r="N50" s="44" t="str">
        <f t="shared" si="5"/>
        <v>X</v>
      </c>
      <c r="O50" s="69" t="str">
        <f>IFERROR(VLOOKUP(B50,'GF Comments'!F:I,4,FALSE),"")</f>
        <v/>
      </c>
      <c r="P50" s="26"/>
      <c r="Q50" s="38"/>
      <c r="R50" s="38"/>
      <c r="S50" s="38"/>
      <c r="T50" s="38"/>
    </row>
    <row r="51" spans="1:20" s="58" customFormat="1" x14ac:dyDescent="0.3">
      <c r="A51" s="121" t="s">
        <v>920</v>
      </c>
      <c r="B51" s="121"/>
      <c r="C51" s="121"/>
      <c r="D51" s="122">
        <v>569563.75</v>
      </c>
      <c r="E51" s="123">
        <v>116</v>
      </c>
      <c r="F51" s="122">
        <v>43320000</v>
      </c>
      <c r="G51" s="122">
        <v>1780373</v>
      </c>
      <c r="H51" s="122">
        <v>45100373</v>
      </c>
      <c r="I51" s="122">
        <v>7372039.1700000009</v>
      </c>
      <c r="J51" s="122">
        <v>12084252.699999999</v>
      </c>
      <c r="K51" s="122">
        <v>25644081.129999999</v>
      </c>
      <c r="L51" s="68">
        <f t="shared" si="4"/>
        <v>0.4313997995094187</v>
      </c>
      <c r="M51" s="55">
        <v>0.67689999999999995</v>
      </c>
      <c r="N51" s="76"/>
      <c r="O51" s="69" t="str">
        <f>IFERROR(VLOOKUP(B51,'GF Comments'!F:I,4,FALSE),"")</f>
        <v/>
      </c>
      <c r="P51" s="26"/>
      <c r="Q51" s="38"/>
      <c r="R51" s="38"/>
      <c r="S51" s="38"/>
      <c r="T51" s="38"/>
    </row>
    <row r="52" spans="1:20" s="58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ref="I45:I98" si="6">IF(ISERROR((G52+F52)/E52),"",(G52+F52)/E52)</f>
        <v/>
      </c>
      <c r="J52" s="39"/>
      <c r="K52" s="36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6"/>
        <v/>
      </c>
      <c r="J53" s="39"/>
      <c r="K53" s="36"/>
      <c r="L53" s="74"/>
      <c r="M53" s="75"/>
      <c r="N53" s="76"/>
      <c r="P53" s="26"/>
      <c r="Q53" s="38"/>
      <c r="R53" s="38"/>
      <c r="S53" s="38"/>
      <c r="T53" s="38"/>
    </row>
    <row r="54" spans="1:20" s="58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6"/>
        <v/>
      </c>
      <c r="J54" s="39"/>
      <c r="K54" s="36"/>
      <c r="L54" s="74"/>
      <c r="M54" s="75"/>
      <c r="N54" s="76"/>
      <c r="P54" s="26"/>
      <c r="Q54" s="38"/>
      <c r="R54" s="38"/>
      <c r="S54" s="38"/>
      <c r="T54" s="38"/>
    </row>
    <row r="55" spans="1:20" s="58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6"/>
        <v/>
      </c>
      <c r="J55" s="39"/>
      <c r="K55" s="36"/>
      <c r="L55" s="74"/>
      <c r="M55" s="75"/>
      <c r="N55" s="76"/>
      <c r="P55" s="26"/>
      <c r="Q55" s="38"/>
      <c r="R55" s="38"/>
      <c r="S55" s="38"/>
      <c r="T55" s="38"/>
    </row>
    <row r="56" spans="1:20" s="58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6"/>
        <v/>
      </c>
      <c r="J56" s="39"/>
      <c r="K56" s="36"/>
      <c r="L56" s="74"/>
      <c r="M56" s="75"/>
      <c r="N56" s="76"/>
      <c r="P56" s="26"/>
      <c r="Q56" s="38"/>
      <c r="R56" s="38"/>
      <c r="S56" s="38"/>
      <c r="T56" s="38"/>
    </row>
    <row r="57" spans="1:20" s="58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6"/>
        <v/>
      </c>
      <c r="J57" s="39"/>
      <c r="K57" s="36"/>
      <c r="L57" s="74"/>
      <c r="M57" s="75"/>
      <c r="N57" s="76"/>
      <c r="P57" s="26"/>
      <c r="Q57" s="38"/>
      <c r="R57" s="38"/>
      <c r="S57" s="38"/>
      <c r="T57" s="38"/>
    </row>
    <row r="58" spans="1:20" s="58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6"/>
        <v/>
      </c>
      <c r="J58" s="39"/>
      <c r="K58" s="36"/>
      <c r="L58" s="74"/>
      <c r="M58" s="75"/>
      <c r="N58" s="76"/>
      <c r="P58" s="26"/>
      <c r="Q58" s="38"/>
      <c r="R58" s="38"/>
      <c r="S58" s="38"/>
      <c r="T58" s="38"/>
    </row>
    <row r="59" spans="1:20" s="58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si="6"/>
        <v/>
      </c>
      <c r="J59" s="39"/>
      <c r="K59" s="36"/>
      <c r="L59" s="74"/>
      <c r="M59" s="75"/>
      <c r="N59" s="76"/>
      <c r="P59" s="26"/>
      <c r="Q59" s="38"/>
      <c r="R59" s="38"/>
      <c r="S59" s="38"/>
      <c r="T59" s="38"/>
    </row>
    <row r="60" spans="1:20" s="58" customFormat="1" x14ac:dyDescent="0.3">
      <c r="A60" s="77"/>
      <c r="B60" s="26"/>
      <c r="C60" s="26"/>
      <c r="D60" s="28"/>
      <c r="E60" s="26"/>
      <c r="F60" s="26"/>
      <c r="G60" s="26"/>
      <c r="H60" s="26"/>
      <c r="I60" s="39" t="str">
        <f t="shared" si="6"/>
        <v/>
      </c>
      <c r="J60" s="39"/>
      <c r="K60" s="36"/>
      <c r="L60" s="74"/>
      <c r="M60" s="75"/>
      <c r="N60" s="76"/>
      <c r="P60" s="26"/>
      <c r="Q60" s="38"/>
      <c r="R60" s="38"/>
      <c r="S60" s="38"/>
      <c r="T60" s="38"/>
    </row>
    <row r="61" spans="1:20" s="58" customFormat="1" x14ac:dyDescent="0.3">
      <c r="A61" s="77"/>
      <c r="B61" s="26"/>
      <c r="C61" s="26"/>
      <c r="D61" s="28"/>
      <c r="E61" s="26"/>
      <c r="F61" s="26"/>
      <c r="G61" s="26"/>
      <c r="H61" s="26"/>
      <c r="I61" s="39" t="str">
        <f t="shared" si="6"/>
        <v/>
      </c>
      <c r="J61" s="39"/>
      <c r="K61" s="36"/>
      <c r="L61" s="74"/>
      <c r="M61" s="75"/>
      <c r="N61" s="76"/>
      <c r="P61" s="26"/>
      <c r="Q61" s="38"/>
      <c r="R61" s="38"/>
      <c r="S61" s="38"/>
      <c r="T61" s="38"/>
    </row>
    <row r="62" spans="1:20" s="58" customFormat="1" x14ac:dyDescent="0.3">
      <c r="A62" s="77"/>
      <c r="B62" s="26"/>
      <c r="C62" s="26"/>
      <c r="D62" s="28"/>
      <c r="E62" s="26"/>
      <c r="F62" s="26"/>
      <c r="G62" s="26"/>
      <c r="H62" s="26"/>
      <c r="I62" s="39" t="str">
        <f t="shared" si="6"/>
        <v/>
      </c>
      <c r="J62" s="39"/>
      <c r="K62" s="36"/>
      <c r="L62" s="74"/>
      <c r="M62" s="75"/>
      <c r="N62" s="76"/>
      <c r="P62" s="26"/>
      <c r="Q62" s="38"/>
      <c r="R62" s="38"/>
      <c r="S62" s="38"/>
      <c r="T62" s="38"/>
    </row>
    <row r="63" spans="1:20" s="58" customFormat="1" x14ac:dyDescent="0.3">
      <c r="A63" s="77"/>
      <c r="B63" s="26"/>
      <c r="C63" s="26"/>
      <c r="D63" s="28"/>
      <c r="E63" s="26"/>
      <c r="F63" s="26"/>
      <c r="G63" s="26"/>
      <c r="H63" s="26"/>
      <c r="I63" s="39" t="str">
        <f t="shared" si="6"/>
        <v/>
      </c>
      <c r="J63" s="39"/>
      <c r="K63" s="36"/>
      <c r="L63" s="74"/>
      <c r="M63" s="75"/>
      <c r="N63" s="76"/>
      <c r="P63" s="26"/>
      <c r="Q63" s="38"/>
      <c r="R63" s="38"/>
      <c r="S63" s="38"/>
      <c r="T63" s="38"/>
    </row>
    <row r="64" spans="1:20" s="58" customFormat="1" x14ac:dyDescent="0.3">
      <c r="A64" s="77"/>
      <c r="B64" s="26"/>
      <c r="C64" s="26"/>
      <c r="D64" s="28"/>
      <c r="E64" s="26"/>
      <c r="F64" s="26"/>
      <c r="G64" s="26"/>
      <c r="H64" s="26"/>
      <c r="I64" s="39" t="str">
        <f t="shared" si="6"/>
        <v/>
      </c>
      <c r="J64" s="39"/>
      <c r="K64" s="36"/>
      <c r="L64" s="74"/>
      <c r="M64" s="75"/>
      <c r="N64" s="76"/>
      <c r="P64" s="26"/>
      <c r="Q64" s="38"/>
      <c r="R64" s="38"/>
      <c r="S64" s="38"/>
      <c r="T64" s="38"/>
    </row>
    <row r="65" spans="1:20" s="58" customFormat="1" x14ac:dyDescent="0.3">
      <c r="A65" s="77"/>
      <c r="B65" s="26"/>
      <c r="C65" s="26"/>
      <c r="D65" s="28"/>
      <c r="E65" s="26"/>
      <c r="F65" s="26"/>
      <c r="G65" s="26"/>
      <c r="H65" s="26"/>
      <c r="I65" s="39" t="str">
        <f t="shared" si="6"/>
        <v/>
      </c>
      <c r="J65" s="39"/>
      <c r="K65" s="36"/>
      <c r="L65" s="74"/>
      <c r="M65" s="75"/>
      <c r="N65" s="76"/>
      <c r="P65" s="26"/>
      <c r="Q65" s="38"/>
      <c r="R65" s="38"/>
      <c r="S65" s="38"/>
      <c r="T65" s="38"/>
    </row>
    <row r="66" spans="1:20" s="58" customFormat="1" x14ac:dyDescent="0.3">
      <c r="A66" s="77"/>
      <c r="B66" s="26"/>
      <c r="C66" s="26"/>
      <c r="D66" s="28"/>
      <c r="E66" s="26"/>
      <c r="F66" s="26"/>
      <c r="G66" s="26"/>
      <c r="H66" s="26"/>
      <c r="I66" s="39" t="str">
        <f t="shared" si="6"/>
        <v/>
      </c>
      <c r="J66" s="39"/>
      <c r="K66" s="36"/>
      <c r="L66" s="74"/>
      <c r="M66" s="75"/>
      <c r="N66" s="76"/>
      <c r="P66" s="26"/>
      <c r="Q66" s="38"/>
      <c r="R66" s="38"/>
      <c r="S66" s="38"/>
      <c r="T66" s="38"/>
    </row>
    <row r="67" spans="1:20" s="58" customFormat="1" x14ac:dyDescent="0.3">
      <c r="A67" s="77"/>
      <c r="B67" s="26"/>
      <c r="C67" s="26"/>
      <c r="D67" s="28"/>
      <c r="E67" s="26"/>
      <c r="F67" s="26"/>
      <c r="G67" s="26"/>
      <c r="H67" s="26"/>
      <c r="I67" s="39" t="str">
        <f t="shared" si="6"/>
        <v/>
      </c>
      <c r="J67" s="39"/>
      <c r="K67" s="36"/>
      <c r="L67" s="74"/>
      <c r="M67" s="75"/>
      <c r="N67" s="76"/>
      <c r="P67" s="26"/>
      <c r="Q67" s="38"/>
      <c r="R67" s="38"/>
      <c r="S67" s="38"/>
      <c r="T67" s="38"/>
    </row>
    <row r="68" spans="1:20" s="58" customFormat="1" x14ac:dyDescent="0.3">
      <c r="A68" s="77"/>
      <c r="B68" s="26"/>
      <c r="C68" s="26"/>
      <c r="D68" s="28"/>
      <c r="E68" s="26"/>
      <c r="F68" s="26"/>
      <c r="G68" s="26"/>
      <c r="H68" s="26"/>
      <c r="I68" s="39" t="str">
        <f t="shared" si="6"/>
        <v/>
      </c>
      <c r="J68" s="39"/>
      <c r="K68" s="36"/>
      <c r="L68" s="74"/>
      <c r="M68" s="75"/>
      <c r="N68" s="76"/>
      <c r="P68" s="26"/>
      <c r="Q68" s="38"/>
      <c r="R68" s="38"/>
      <c r="S68" s="38"/>
      <c r="T68" s="38"/>
    </row>
    <row r="69" spans="1:20" s="58" customFormat="1" x14ac:dyDescent="0.3">
      <c r="A69" s="77"/>
      <c r="B69" s="26"/>
      <c r="C69" s="26"/>
      <c r="D69" s="28"/>
      <c r="E69" s="26"/>
      <c r="F69" s="26"/>
      <c r="G69" s="26"/>
      <c r="H69" s="26"/>
      <c r="I69" s="39" t="str">
        <f t="shared" si="6"/>
        <v/>
      </c>
      <c r="J69" s="39"/>
      <c r="K69" s="36"/>
      <c r="L69" s="74"/>
      <c r="M69" s="75"/>
      <c r="N69" s="76"/>
      <c r="P69" s="26"/>
      <c r="Q69" s="38"/>
      <c r="R69" s="38"/>
      <c r="S69" s="38"/>
      <c r="T69" s="38"/>
    </row>
    <row r="70" spans="1:20" s="58" customFormat="1" x14ac:dyDescent="0.3">
      <c r="A70" s="77"/>
      <c r="B70" s="26"/>
      <c r="C70" s="26"/>
      <c r="D70" s="28"/>
      <c r="E70" s="26"/>
      <c r="F70" s="26"/>
      <c r="G70" s="26"/>
      <c r="H70" s="26"/>
      <c r="I70" s="39" t="str">
        <f t="shared" si="6"/>
        <v/>
      </c>
      <c r="J70" s="39"/>
      <c r="K70" s="36"/>
      <c r="L70" s="74"/>
      <c r="M70" s="75"/>
      <c r="N70" s="76"/>
      <c r="P70" s="26"/>
      <c r="Q70" s="38"/>
      <c r="R70" s="38"/>
      <c r="S70" s="38"/>
      <c r="T70" s="38"/>
    </row>
    <row r="71" spans="1:20" s="58" customFormat="1" x14ac:dyDescent="0.3">
      <c r="A71" s="77"/>
      <c r="B71" s="26"/>
      <c r="C71" s="26"/>
      <c r="D71" s="28"/>
      <c r="E71" s="26"/>
      <c r="F71" s="26"/>
      <c r="G71" s="26"/>
      <c r="H71" s="26"/>
      <c r="I71" s="39" t="str">
        <f t="shared" si="6"/>
        <v/>
      </c>
      <c r="J71" s="39"/>
      <c r="K71" s="36"/>
      <c r="L71" s="74"/>
      <c r="M71" s="75"/>
      <c r="N71" s="76"/>
      <c r="P71" s="26"/>
      <c r="Q71" s="38"/>
      <c r="R71" s="38"/>
      <c r="S71" s="38"/>
      <c r="T71" s="38"/>
    </row>
    <row r="72" spans="1:20" s="58" customFormat="1" x14ac:dyDescent="0.3">
      <c r="A72" s="77"/>
      <c r="B72" s="26"/>
      <c r="C72" s="26"/>
      <c r="D72" s="28"/>
      <c r="E72" s="26"/>
      <c r="F72" s="26"/>
      <c r="G72" s="26"/>
      <c r="H72" s="26"/>
      <c r="I72" s="39" t="str">
        <f t="shared" si="6"/>
        <v/>
      </c>
      <c r="J72" s="39"/>
      <c r="K72" s="36"/>
      <c r="L72" s="74"/>
      <c r="M72" s="75"/>
      <c r="N72" s="76"/>
      <c r="P72" s="26"/>
      <c r="Q72" s="38"/>
      <c r="R72" s="38"/>
      <c r="S72" s="38"/>
      <c r="T72" s="38"/>
    </row>
    <row r="73" spans="1:20" s="58" customFormat="1" x14ac:dyDescent="0.3">
      <c r="A73" s="77"/>
      <c r="B73" s="26"/>
      <c r="C73" s="26"/>
      <c r="D73" s="28"/>
      <c r="E73" s="26"/>
      <c r="F73" s="26"/>
      <c r="G73" s="26"/>
      <c r="H73" s="26"/>
      <c r="I73" s="39" t="str">
        <f t="shared" si="6"/>
        <v/>
      </c>
      <c r="J73" s="39"/>
      <c r="K73" s="36"/>
      <c r="L73" s="74"/>
      <c r="M73" s="75"/>
      <c r="N73" s="76"/>
      <c r="P73" s="26"/>
      <c r="Q73" s="38"/>
      <c r="R73" s="38"/>
      <c r="S73" s="38"/>
      <c r="T73" s="38"/>
    </row>
    <row r="74" spans="1:20" s="58" customFormat="1" x14ac:dyDescent="0.3">
      <c r="A74" s="77"/>
      <c r="B74" s="26"/>
      <c r="C74" s="26"/>
      <c r="D74" s="28"/>
      <c r="E74" s="26"/>
      <c r="F74" s="26"/>
      <c r="G74" s="26"/>
      <c r="H74" s="26"/>
      <c r="I74" s="39" t="str">
        <f t="shared" si="6"/>
        <v/>
      </c>
      <c r="J74" s="39"/>
      <c r="K74" s="36"/>
      <c r="L74" s="74"/>
      <c r="M74" s="75"/>
      <c r="N74" s="76"/>
      <c r="P74" s="26"/>
      <c r="Q74" s="38"/>
      <c r="R74" s="38"/>
      <c r="S74" s="38"/>
      <c r="T74" s="38"/>
    </row>
    <row r="75" spans="1:20" s="58" customFormat="1" x14ac:dyDescent="0.3">
      <c r="A75" s="77"/>
      <c r="B75" s="26"/>
      <c r="C75" s="26"/>
      <c r="D75" s="28"/>
      <c r="E75" s="26"/>
      <c r="F75" s="26"/>
      <c r="G75" s="26"/>
      <c r="H75" s="26"/>
      <c r="I75" s="39" t="str">
        <f t="shared" si="6"/>
        <v/>
      </c>
      <c r="J75" s="39"/>
      <c r="K75" s="36"/>
      <c r="L75" s="74"/>
      <c r="M75" s="75"/>
      <c r="N75" s="76"/>
      <c r="P75" s="26"/>
      <c r="Q75" s="38"/>
      <c r="R75" s="38"/>
      <c r="S75" s="38"/>
      <c r="T75" s="38"/>
    </row>
    <row r="76" spans="1:20" s="58" customFormat="1" x14ac:dyDescent="0.3">
      <c r="A76" s="77"/>
      <c r="B76" s="26"/>
      <c r="C76" s="26"/>
      <c r="D76" s="28"/>
      <c r="E76" s="26"/>
      <c r="F76" s="26"/>
      <c r="G76" s="26"/>
      <c r="H76" s="26"/>
      <c r="I76" s="39" t="str">
        <f t="shared" si="6"/>
        <v/>
      </c>
      <c r="J76" s="39"/>
      <c r="K76" s="36"/>
      <c r="L76" s="74"/>
      <c r="M76" s="75"/>
      <c r="N76" s="76"/>
      <c r="P76" s="26"/>
      <c r="Q76" s="38"/>
      <c r="R76" s="38"/>
      <c r="S76" s="38"/>
      <c r="T76" s="38"/>
    </row>
    <row r="77" spans="1:20" s="58" customFormat="1" x14ac:dyDescent="0.3">
      <c r="A77" s="77"/>
      <c r="B77" s="26"/>
      <c r="C77" s="26"/>
      <c r="D77" s="28"/>
      <c r="E77" s="26"/>
      <c r="F77" s="26"/>
      <c r="G77" s="26"/>
      <c r="H77" s="26"/>
      <c r="I77" s="39" t="str">
        <f t="shared" si="6"/>
        <v/>
      </c>
      <c r="J77" s="39"/>
      <c r="K77" s="36"/>
      <c r="L77" s="74"/>
      <c r="M77" s="75"/>
      <c r="N77" s="76"/>
      <c r="P77" s="26"/>
      <c r="Q77" s="38"/>
      <c r="R77" s="38"/>
      <c r="S77" s="38"/>
      <c r="T77" s="38"/>
    </row>
    <row r="78" spans="1:20" s="58" customFormat="1" x14ac:dyDescent="0.3">
      <c r="A78" s="77"/>
      <c r="B78" s="26"/>
      <c r="C78" s="26"/>
      <c r="D78" s="28"/>
      <c r="E78" s="26"/>
      <c r="F78" s="26"/>
      <c r="G78" s="26"/>
      <c r="H78" s="26"/>
      <c r="I78" s="39" t="str">
        <f t="shared" si="6"/>
        <v/>
      </c>
      <c r="J78" s="39"/>
      <c r="K78" s="36"/>
      <c r="L78" s="74"/>
      <c r="M78" s="75"/>
      <c r="N78" s="76"/>
      <c r="P78" s="26"/>
      <c r="Q78" s="38"/>
      <c r="R78" s="38"/>
      <c r="S78" s="38"/>
      <c r="T78" s="38"/>
    </row>
    <row r="79" spans="1:20" s="58" customFormat="1" x14ac:dyDescent="0.3">
      <c r="A79" s="77"/>
      <c r="B79" s="26"/>
      <c r="C79" s="26"/>
      <c r="D79" s="28"/>
      <c r="E79" s="26"/>
      <c r="F79" s="26"/>
      <c r="G79" s="26"/>
      <c r="H79" s="26"/>
      <c r="I79" s="39" t="str">
        <f t="shared" si="6"/>
        <v/>
      </c>
      <c r="J79" s="39"/>
      <c r="K79" s="36"/>
      <c r="L79" s="74"/>
      <c r="M79" s="75"/>
      <c r="N79" s="76"/>
      <c r="P79" s="26"/>
      <c r="Q79" s="38"/>
      <c r="R79" s="38"/>
      <c r="S79" s="38"/>
      <c r="T79" s="38"/>
    </row>
    <row r="80" spans="1:20" s="58" customFormat="1" x14ac:dyDescent="0.3">
      <c r="A80" s="77"/>
      <c r="B80" s="26"/>
      <c r="C80" s="26"/>
      <c r="D80" s="28"/>
      <c r="E80" s="26"/>
      <c r="F80" s="26"/>
      <c r="G80" s="26"/>
      <c r="H80" s="26"/>
      <c r="I80" s="39" t="str">
        <f t="shared" si="6"/>
        <v/>
      </c>
      <c r="J80" s="39"/>
      <c r="K80" s="36"/>
      <c r="L80" s="74"/>
      <c r="M80" s="75"/>
      <c r="N80" s="76"/>
      <c r="P80" s="26"/>
      <c r="Q80" s="38"/>
      <c r="R80" s="38"/>
      <c r="S80" s="38"/>
      <c r="T80" s="38"/>
    </row>
    <row r="81" spans="1:20" s="58" customFormat="1" x14ac:dyDescent="0.3">
      <c r="A81" s="77"/>
      <c r="B81" s="26"/>
      <c r="C81" s="26"/>
      <c r="D81" s="28"/>
      <c r="E81" s="26"/>
      <c r="F81" s="26"/>
      <c r="G81" s="26"/>
      <c r="H81" s="26"/>
      <c r="I81" s="39" t="str">
        <f t="shared" si="6"/>
        <v/>
      </c>
      <c r="J81" s="39"/>
      <c r="K81" s="36"/>
      <c r="L81" s="74"/>
      <c r="M81" s="75"/>
      <c r="N81" s="76"/>
      <c r="P81" s="26"/>
      <c r="Q81" s="38"/>
      <c r="R81" s="38"/>
      <c r="S81" s="38"/>
      <c r="T81" s="38"/>
    </row>
    <row r="82" spans="1:20" s="58" customFormat="1" x14ac:dyDescent="0.3">
      <c r="A82" s="77"/>
      <c r="B82" s="26"/>
      <c r="C82" s="26"/>
      <c r="D82" s="28"/>
      <c r="E82" s="26"/>
      <c r="F82" s="26"/>
      <c r="G82" s="26"/>
      <c r="H82" s="26"/>
      <c r="I82" s="39" t="str">
        <f t="shared" si="6"/>
        <v/>
      </c>
      <c r="J82" s="39"/>
      <c r="K82" s="36"/>
      <c r="L82" s="74"/>
      <c r="M82" s="75"/>
      <c r="N82" s="76"/>
      <c r="P82" s="26"/>
      <c r="Q82" s="38"/>
      <c r="R82" s="38"/>
      <c r="S82" s="38"/>
      <c r="T82" s="38"/>
    </row>
    <row r="83" spans="1:20" s="58" customFormat="1" x14ac:dyDescent="0.3">
      <c r="A83" s="77"/>
      <c r="B83" s="26"/>
      <c r="C83" s="26"/>
      <c r="D83" s="28"/>
      <c r="E83" s="26"/>
      <c r="F83" s="26"/>
      <c r="G83" s="26"/>
      <c r="H83" s="26"/>
      <c r="I83" s="39" t="str">
        <f t="shared" si="6"/>
        <v/>
      </c>
      <c r="J83" s="39"/>
      <c r="K83" s="36"/>
      <c r="L83" s="74"/>
      <c r="M83" s="75"/>
      <c r="N83" s="76"/>
      <c r="P83" s="26"/>
      <c r="Q83" s="38"/>
      <c r="R83" s="38"/>
      <c r="S83" s="38"/>
      <c r="T83" s="38"/>
    </row>
    <row r="84" spans="1:20" s="58" customFormat="1" x14ac:dyDescent="0.3">
      <c r="A84" s="77"/>
      <c r="B84" s="26"/>
      <c r="C84" s="26"/>
      <c r="D84" s="28"/>
      <c r="E84" s="26"/>
      <c r="F84" s="26"/>
      <c r="G84" s="26"/>
      <c r="H84" s="26"/>
      <c r="I84" s="39" t="str">
        <f t="shared" si="6"/>
        <v/>
      </c>
      <c r="J84" s="39"/>
      <c r="K84" s="36"/>
      <c r="L84" s="74"/>
      <c r="M84" s="75"/>
      <c r="N84" s="76"/>
      <c r="P84" s="26"/>
      <c r="Q84" s="38"/>
      <c r="R84" s="38"/>
      <c r="S84" s="38"/>
      <c r="T84" s="38"/>
    </row>
    <row r="85" spans="1:20" s="58" customFormat="1" x14ac:dyDescent="0.3">
      <c r="A85" s="77"/>
      <c r="B85" s="26"/>
      <c r="C85" s="26"/>
      <c r="D85" s="28"/>
      <c r="E85" s="26"/>
      <c r="F85" s="26"/>
      <c r="G85" s="26"/>
      <c r="H85" s="26"/>
      <c r="I85" s="39" t="str">
        <f t="shared" si="6"/>
        <v/>
      </c>
      <c r="J85" s="39"/>
      <c r="K85" s="36"/>
      <c r="L85" s="74"/>
      <c r="M85" s="75"/>
      <c r="N85" s="76"/>
      <c r="P85" s="26"/>
      <c r="Q85" s="38"/>
      <c r="R85" s="38"/>
      <c r="S85" s="38"/>
      <c r="T85" s="38"/>
    </row>
    <row r="86" spans="1:20" s="58" customFormat="1" x14ac:dyDescent="0.3">
      <c r="A86" s="77"/>
      <c r="B86" s="26"/>
      <c r="C86" s="26"/>
      <c r="D86" s="28"/>
      <c r="E86" s="26"/>
      <c r="F86" s="26"/>
      <c r="G86" s="26"/>
      <c r="H86" s="26"/>
      <c r="I86" s="39" t="str">
        <f t="shared" si="6"/>
        <v/>
      </c>
      <c r="J86" s="39"/>
      <c r="K86" s="36"/>
      <c r="L86" s="74"/>
      <c r="M86" s="75"/>
      <c r="N86" s="76"/>
      <c r="P86" s="26"/>
      <c r="Q86" s="38"/>
      <c r="R86" s="38"/>
      <c r="S86" s="38"/>
      <c r="T86" s="38"/>
    </row>
    <row r="87" spans="1:20" s="58" customFormat="1" x14ac:dyDescent="0.3">
      <c r="A87" s="77"/>
      <c r="B87" s="26"/>
      <c r="C87" s="26"/>
      <c r="D87" s="28"/>
      <c r="E87" s="26"/>
      <c r="F87" s="26"/>
      <c r="G87" s="26"/>
      <c r="H87" s="26"/>
      <c r="I87" s="39" t="str">
        <f t="shared" si="6"/>
        <v/>
      </c>
      <c r="J87" s="39"/>
      <c r="K87" s="36"/>
      <c r="L87" s="74"/>
      <c r="M87" s="75"/>
      <c r="N87" s="76"/>
      <c r="P87" s="26"/>
      <c r="Q87" s="38"/>
      <c r="R87" s="38"/>
      <c r="S87" s="38"/>
      <c r="T87" s="38"/>
    </row>
    <row r="88" spans="1:20" s="58" customFormat="1" x14ac:dyDescent="0.3">
      <c r="A88" s="77"/>
      <c r="B88" s="26"/>
      <c r="C88" s="26"/>
      <c r="D88" s="28"/>
      <c r="E88" s="26"/>
      <c r="F88" s="26"/>
      <c r="G88" s="26"/>
      <c r="H88" s="26"/>
      <c r="I88" s="39" t="str">
        <f t="shared" si="6"/>
        <v/>
      </c>
      <c r="J88" s="39"/>
      <c r="K88" s="36"/>
      <c r="L88" s="74"/>
      <c r="M88" s="75"/>
      <c r="N88" s="76"/>
      <c r="P88" s="26"/>
      <c r="Q88" s="38"/>
      <c r="R88" s="38"/>
      <c r="S88" s="38"/>
      <c r="T88" s="38"/>
    </row>
    <row r="89" spans="1:20" s="58" customFormat="1" x14ac:dyDescent="0.3">
      <c r="A89" s="77"/>
      <c r="B89" s="26"/>
      <c r="C89" s="26"/>
      <c r="D89" s="28"/>
      <c r="E89" s="26"/>
      <c r="F89" s="26"/>
      <c r="G89" s="26"/>
      <c r="H89" s="26"/>
      <c r="I89" s="39" t="str">
        <f t="shared" si="6"/>
        <v/>
      </c>
      <c r="J89" s="39"/>
      <c r="K89" s="36"/>
      <c r="L89" s="36"/>
      <c r="M89" s="36"/>
      <c r="N89" s="56"/>
      <c r="P89" s="26"/>
      <c r="Q89" s="38"/>
      <c r="R89" s="38"/>
      <c r="S89" s="38"/>
      <c r="T89" s="38"/>
    </row>
    <row r="90" spans="1:20" s="58" customFormat="1" x14ac:dyDescent="0.3">
      <c r="A90" s="77"/>
      <c r="B90" s="26"/>
      <c r="C90" s="26"/>
      <c r="D90" s="28"/>
      <c r="E90" s="26"/>
      <c r="F90" s="26"/>
      <c r="G90" s="26"/>
      <c r="H90" s="26"/>
      <c r="I90" s="39" t="str">
        <f t="shared" si="6"/>
        <v/>
      </c>
      <c r="J90" s="39"/>
      <c r="K90" s="36"/>
      <c r="L90" s="36"/>
      <c r="M90" s="36"/>
      <c r="N90" s="56"/>
      <c r="P90" s="26"/>
      <c r="Q90" s="38"/>
      <c r="R90" s="38"/>
      <c r="S90" s="38"/>
      <c r="T90" s="38"/>
    </row>
    <row r="91" spans="1:20" s="36" customFormat="1" x14ac:dyDescent="0.3">
      <c r="A91" s="77"/>
      <c r="B91" s="26"/>
      <c r="C91" s="26"/>
      <c r="D91" s="28"/>
      <c r="E91" s="26"/>
      <c r="F91" s="26"/>
      <c r="G91" s="26"/>
      <c r="H91" s="26"/>
      <c r="I91" s="39" t="str">
        <f t="shared" si="6"/>
        <v/>
      </c>
      <c r="J91" s="39"/>
      <c r="N91" s="56"/>
      <c r="O91" s="58"/>
      <c r="P91" s="26"/>
      <c r="Q91" s="38"/>
      <c r="R91" s="38"/>
      <c r="S91" s="38"/>
      <c r="T91" s="38"/>
    </row>
    <row r="92" spans="1:20" s="36" customFormat="1" x14ac:dyDescent="0.3">
      <c r="A92" s="77"/>
      <c r="B92" s="26"/>
      <c r="C92" s="26"/>
      <c r="D92" s="28"/>
      <c r="E92" s="26"/>
      <c r="F92" s="26"/>
      <c r="G92" s="26"/>
      <c r="H92" s="26"/>
      <c r="I92" s="39" t="str">
        <f t="shared" si="6"/>
        <v/>
      </c>
      <c r="J92" s="39"/>
      <c r="N92" s="56"/>
      <c r="O92" s="58"/>
      <c r="P92" s="26"/>
      <c r="Q92" s="38"/>
      <c r="R92" s="38"/>
      <c r="S92" s="38"/>
      <c r="T92" s="38"/>
    </row>
    <row r="93" spans="1:20" s="36" customFormat="1" x14ac:dyDescent="0.3">
      <c r="A93" s="77"/>
      <c r="B93" s="26"/>
      <c r="C93" s="26"/>
      <c r="D93" s="28"/>
      <c r="E93" s="26"/>
      <c r="F93" s="26"/>
      <c r="G93" s="26"/>
      <c r="H93" s="26"/>
      <c r="I93" s="39" t="str">
        <f t="shared" si="6"/>
        <v/>
      </c>
      <c r="J93" s="39"/>
      <c r="N93" s="56"/>
      <c r="O93" s="58"/>
      <c r="P93" s="26"/>
      <c r="Q93" s="38"/>
      <c r="R93" s="38"/>
      <c r="S93" s="38"/>
      <c r="T93" s="38"/>
    </row>
    <row r="94" spans="1:20" s="36" customFormat="1" x14ac:dyDescent="0.3">
      <c r="A94" s="77"/>
      <c r="B94" s="26"/>
      <c r="C94" s="26"/>
      <c r="D94" s="28"/>
      <c r="E94" s="26"/>
      <c r="F94" s="26"/>
      <c r="G94" s="26"/>
      <c r="H94" s="26"/>
      <c r="I94" s="39" t="str">
        <f t="shared" si="6"/>
        <v/>
      </c>
      <c r="J94" s="39"/>
      <c r="N94" s="56"/>
      <c r="O94" s="58"/>
      <c r="P94" s="26"/>
      <c r="Q94" s="38"/>
      <c r="R94" s="38"/>
      <c r="S94" s="38"/>
      <c r="T94" s="38"/>
    </row>
    <row r="95" spans="1:20" s="36" customFormat="1" x14ac:dyDescent="0.3">
      <c r="A95" s="77"/>
      <c r="B95" s="26"/>
      <c r="C95" s="26"/>
      <c r="D95" s="28"/>
      <c r="E95" s="26"/>
      <c r="F95" s="26"/>
      <c r="G95" s="26"/>
      <c r="H95" s="26"/>
      <c r="I95" s="39" t="str">
        <f t="shared" si="6"/>
        <v/>
      </c>
      <c r="J95" s="39"/>
      <c r="N95" s="56"/>
      <c r="O95" s="58"/>
      <c r="P95" s="26"/>
      <c r="Q95" s="38"/>
      <c r="R95" s="38"/>
      <c r="S95" s="38"/>
      <c r="T95" s="38"/>
    </row>
    <row r="96" spans="1:20" s="36" customFormat="1" x14ac:dyDescent="0.3">
      <c r="A96" s="77"/>
      <c r="B96" s="26"/>
      <c r="C96" s="26"/>
      <c r="D96" s="28"/>
      <c r="E96" s="26"/>
      <c r="F96" s="26"/>
      <c r="G96" s="26"/>
      <c r="H96" s="26"/>
      <c r="I96" s="39" t="str">
        <f t="shared" si="6"/>
        <v/>
      </c>
      <c r="J96" s="39"/>
      <c r="N96" s="56"/>
      <c r="O96" s="58"/>
      <c r="P96" s="26"/>
      <c r="Q96" s="38"/>
      <c r="R96" s="38"/>
      <c r="S96" s="38"/>
      <c r="T96" s="38"/>
    </row>
    <row r="97" spans="1:20" s="36" customFormat="1" x14ac:dyDescent="0.3">
      <c r="A97" s="77"/>
      <c r="B97" s="26"/>
      <c r="C97" s="26"/>
      <c r="D97" s="28"/>
      <c r="E97" s="26"/>
      <c r="F97" s="26"/>
      <c r="G97" s="26"/>
      <c r="H97" s="26"/>
      <c r="I97" s="39" t="str">
        <f t="shared" si="6"/>
        <v/>
      </c>
      <c r="J97" s="39"/>
      <c r="N97" s="56"/>
      <c r="O97" s="58"/>
      <c r="P97" s="26"/>
      <c r="Q97" s="38"/>
      <c r="R97" s="38"/>
      <c r="S97" s="38"/>
      <c r="T97" s="38"/>
    </row>
    <row r="98" spans="1:20" s="36" customFormat="1" x14ac:dyDescent="0.3">
      <c r="A98" s="77"/>
      <c r="B98" s="26"/>
      <c r="C98" s="26"/>
      <c r="D98" s="28"/>
      <c r="E98" s="26"/>
      <c r="F98" s="26"/>
      <c r="G98" s="26"/>
      <c r="H98" s="26"/>
      <c r="I98" s="39" t="str">
        <f t="shared" si="6"/>
        <v/>
      </c>
      <c r="J98" s="39"/>
      <c r="N98" s="56"/>
      <c r="O98" s="58"/>
      <c r="P98" s="26"/>
      <c r="Q98" s="38"/>
      <c r="R98" s="38"/>
      <c r="S98" s="38"/>
      <c r="T98" s="38"/>
    </row>
  </sheetData>
  <mergeCells count="2">
    <mergeCell ref="A1:H1"/>
    <mergeCell ref="A2:H2"/>
  </mergeCells>
  <conditionalFormatting sqref="L11">
    <cfRule type="expression" dxfId="9966" priority="60">
      <formula>ISNUMBER(SEARCH("Total",$A11))</formula>
    </cfRule>
  </conditionalFormatting>
  <conditionalFormatting sqref="L11:L41">
    <cfRule type="expression" dxfId="9965" priority="59">
      <formula>ISNUMBER(SEARCH("Total",$A11))</formula>
    </cfRule>
  </conditionalFormatting>
  <conditionalFormatting sqref="M11:M41">
    <cfRule type="expression" dxfId="9964" priority="58">
      <formula>ISNUMBER(SEARCH("Total",$A11))</formula>
    </cfRule>
  </conditionalFormatting>
  <conditionalFormatting sqref="M11:M41">
    <cfRule type="expression" dxfId="9963" priority="57">
      <formula>ISNUMBER(SEARCH("Total",$A11))</formula>
    </cfRule>
  </conditionalFormatting>
  <conditionalFormatting sqref="O11:O41">
    <cfRule type="expression" dxfId="9962" priority="56">
      <formula>ISNUMBER(SEARCH("Total",$A11))</formula>
    </cfRule>
  </conditionalFormatting>
  <conditionalFormatting sqref="O11:O41">
    <cfRule type="expression" dxfId="9961" priority="55">
      <formula>ISNUMBER(SEARCH("Total",$A11))</formula>
    </cfRule>
  </conditionalFormatting>
  <conditionalFormatting sqref="L42:L43">
    <cfRule type="expression" dxfId="9959" priority="47">
      <formula>ISNUMBER(SEARCH("Total",$A42))</formula>
    </cfRule>
  </conditionalFormatting>
  <conditionalFormatting sqref="M42:M43">
    <cfRule type="expression" dxfId="9958" priority="46">
      <formula>ISNUMBER(SEARCH("Total",$A42))</formula>
    </cfRule>
  </conditionalFormatting>
  <conditionalFormatting sqref="M42:M43">
    <cfRule type="expression" dxfId="9957" priority="45">
      <formula>ISNUMBER(SEARCH("Total",$A42))</formula>
    </cfRule>
  </conditionalFormatting>
  <conditionalFormatting sqref="O42:O43">
    <cfRule type="expression" dxfId="9956" priority="44">
      <formula>ISNUMBER(SEARCH("Total",$A42))</formula>
    </cfRule>
  </conditionalFormatting>
  <conditionalFormatting sqref="O42:O43">
    <cfRule type="expression" dxfId="9955" priority="43">
      <formula>ISNUMBER(SEARCH("Total",$A42))</formula>
    </cfRule>
  </conditionalFormatting>
  <conditionalFormatting sqref="M51">
    <cfRule type="expression" dxfId="6423" priority="39">
      <formula>LEN(#REF!)&gt;0</formula>
    </cfRule>
  </conditionalFormatting>
  <conditionalFormatting sqref="L44">
    <cfRule type="expression" dxfId="6414" priority="38">
      <formula>ISNUMBER(SEARCH("Total",$A44))</formula>
    </cfRule>
  </conditionalFormatting>
  <conditionalFormatting sqref="M44">
    <cfRule type="expression" dxfId="6413" priority="37">
      <formula>ISNUMBER(SEARCH("Total",$A44))</formula>
    </cfRule>
  </conditionalFormatting>
  <conditionalFormatting sqref="M44">
    <cfRule type="expression" dxfId="6412" priority="36">
      <formula>ISNUMBER(SEARCH("Total",$A44))</formula>
    </cfRule>
  </conditionalFormatting>
  <conditionalFormatting sqref="O44">
    <cfRule type="expression" dxfId="6411" priority="35">
      <formula>ISNUMBER(SEARCH("Total",$A44))</formula>
    </cfRule>
  </conditionalFormatting>
  <conditionalFormatting sqref="O44">
    <cfRule type="expression" dxfId="6410" priority="34">
      <formula>ISNUMBER(SEARCH("Total",$A44))</formula>
    </cfRule>
  </conditionalFormatting>
  <conditionalFormatting sqref="L45">
    <cfRule type="expression" dxfId="6409" priority="33">
      <formula>ISNUMBER(SEARCH("Total",$A45))</formula>
    </cfRule>
  </conditionalFormatting>
  <conditionalFormatting sqref="M45">
    <cfRule type="expression" dxfId="6408" priority="32">
      <formula>ISNUMBER(SEARCH("Total",$A45))</formula>
    </cfRule>
  </conditionalFormatting>
  <conditionalFormatting sqref="M45">
    <cfRule type="expression" dxfId="6407" priority="31">
      <formula>ISNUMBER(SEARCH("Total",$A45))</formula>
    </cfRule>
  </conditionalFormatting>
  <conditionalFormatting sqref="O45">
    <cfRule type="expression" dxfId="6406" priority="30">
      <formula>ISNUMBER(SEARCH("Total",$A45))</formula>
    </cfRule>
  </conditionalFormatting>
  <conditionalFormatting sqref="O45">
    <cfRule type="expression" dxfId="6405" priority="29">
      <formula>ISNUMBER(SEARCH("Total",$A45))</formula>
    </cfRule>
  </conditionalFormatting>
  <conditionalFormatting sqref="L46">
    <cfRule type="expression" dxfId="6404" priority="28">
      <formula>ISNUMBER(SEARCH("Total",$A46))</formula>
    </cfRule>
  </conditionalFormatting>
  <conditionalFormatting sqref="M46">
    <cfRule type="expression" dxfId="6403" priority="27">
      <formula>ISNUMBER(SEARCH("Total",$A46))</formula>
    </cfRule>
  </conditionalFormatting>
  <conditionalFormatting sqref="M46">
    <cfRule type="expression" dxfId="6402" priority="26">
      <formula>ISNUMBER(SEARCH("Total",$A46))</formula>
    </cfRule>
  </conditionalFormatting>
  <conditionalFormatting sqref="O46">
    <cfRule type="expression" dxfId="6401" priority="25">
      <formula>ISNUMBER(SEARCH("Total",$A46))</formula>
    </cfRule>
  </conditionalFormatting>
  <conditionalFormatting sqref="O46">
    <cfRule type="expression" dxfId="6400" priority="24">
      <formula>ISNUMBER(SEARCH("Total",$A46))</formula>
    </cfRule>
  </conditionalFormatting>
  <conditionalFormatting sqref="L47">
    <cfRule type="expression" dxfId="6399" priority="23">
      <formula>ISNUMBER(SEARCH("Total",$A47))</formula>
    </cfRule>
  </conditionalFormatting>
  <conditionalFormatting sqref="M47">
    <cfRule type="expression" dxfId="6398" priority="22">
      <formula>ISNUMBER(SEARCH("Total",$A47))</formula>
    </cfRule>
  </conditionalFormatting>
  <conditionalFormatting sqref="M47">
    <cfRule type="expression" dxfId="6397" priority="21">
      <formula>ISNUMBER(SEARCH("Total",$A47))</formula>
    </cfRule>
  </conditionalFormatting>
  <conditionalFormatting sqref="O47">
    <cfRule type="expression" dxfId="6396" priority="20">
      <formula>ISNUMBER(SEARCH("Total",$A47))</formula>
    </cfRule>
  </conditionalFormatting>
  <conditionalFormatting sqref="O47">
    <cfRule type="expression" dxfId="6395" priority="19">
      <formula>ISNUMBER(SEARCH("Total",$A47))</formula>
    </cfRule>
  </conditionalFormatting>
  <conditionalFormatting sqref="L48">
    <cfRule type="expression" dxfId="6394" priority="18">
      <formula>ISNUMBER(SEARCH("Total",$A48))</formula>
    </cfRule>
  </conditionalFormatting>
  <conditionalFormatting sqref="M48">
    <cfRule type="expression" dxfId="6393" priority="17">
      <formula>ISNUMBER(SEARCH("Total",$A48))</formula>
    </cfRule>
  </conditionalFormatting>
  <conditionalFormatting sqref="M48">
    <cfRule type="expression" dxfId="6392" priority="16">
      <formula>ISNUMBER(SEARCH("Total",$A48))</formula>
    </cfRule>
  </conditionalFormatting>
  <conditionalFormatting sqref="O48">
    <cfRule type="expression" dxfId="6391" priority="15">
      <formula>ISNUMBER(SEARCH("Total",$A48))</formula>
    </cfRule>
  </conditionalFormatting>
  <conditionalFormatting sqref="O48">
    <cfRule type="expression" dxfId="6390" priority="14">
      <formula>ISNUMBER(SEARCH("Total",$A48))</formula>
    </cfRule>
  </conditionalFormatting>
  <conditionalFormatting sqref="L49">
    <cfRule type="expression" dxfId="6389" priority="13">
      <formula>ISNUMBER(SEARCH("Total",$A49))</formula>
    </cfRule>
  </conditionalFormatting>
  <conditionalFormatting sqref="M49">
    <cfRule type="expression" dxfId="6388" priority="12">
      <formula>ISNUMBER(SEARCH("Total",$A49))</formula>
    </cfRule>
  </conditionalFormatting>
  <conditionalFormatting sqref="M49">
    <cfRule type="expression" dxfId="6387" priority="11">
      <formula>ISNUMBER(SEARCH("Total",$A49))</formula>
    </cfRule>
  </conditionalFormatting>
  <conditionalFormatting sqref="O49">
    <cfRule type="expression" dxfId="6386" priority="10">
      <formula>ISNUMBER(SEARCH("Total",$A49))</formula>
    </cfRule>
  </conditionalFormatting>
  <conditionalFormatting sqref="O49">
    <cfRule type="expression" dxfId="6385" priority="9">
      <formula>ISNUMBER(SEARCH("Total",$A49))</formula>
    </cfRule>
  </conditionalFormatting>
  <conditionalFormatting sqref="L50">
    <cfRule type="expression" dxfId="6384" priority="8">
      <formula>ISNUMBER(SEARCH("Total",$A50))</formula>
    </cfRule>
  </conditionalFormatting>
  <conditionalFormatting sqref="M50">
    <cfRule type="expression" dxfId="6383" priority="7">
      <formula>ISNUMBER(SEARCH("Total",$A50))</formula>
    </cfRule>
  </conditionalFormatting>
  <conditionalFormatting sqref="M50">
    <cfRule type="expression" dxfId="6382" priority="6">
      <formula>ISNUMBER(SEARCH("Total",$A50))</formula>
    </cfRule>
  </conditionalFormatting>
  <conditionalFormatting sqref="O50">
    <cfRule type="expression" dxfId="6381" priority="5">
      <formula>ISNUMBER(SEARCH("Total",$A50))</formula>
    </cfRule>
  </conditionalFormatting>
  <conditionalFormatting sqref="O50">
    <cfRule type="expression" dxfId="6380" priority="4">
      <formula>ISNUMBER(SEARCH("Total",$A50))</formula>
    </cfRule>
  </conditionalFormatting>
  <conditionalFormatting sqref="L51">
    <cfRule type="expression" dxfId="6379" priority="3">
      <formula>ISNUMBER(SEARCH("Total",$A51))</formula>
    </cfRule>
  </conditionalFormatting>
  <conditionalFormatting sqref="O51">
    <cfRule type="expression" dxfId="6378" priority="2">
      <formula>ISNUMBER(SEARCH("Total",$A51))</formula>
    </cfRule>
  </conditionalFormatting>
  <conditionalFormatting sqref="O51">
    <cfRule type="expression" dxfId="6377" priority="1">
      <formula>ISNUMBER(SEARCH("Total",$A51))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pageSetUpPr fitToPage="1"/>
  </sheetPr>
  <dimension ref="A1:T49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0.33203125" style="77" bestFit="1" customWidth="1"/>
    <col min="2" max="2" width="14.109375" style="26" customWidth="1"/>
    <col min="3" max="3" width="36.21875" style="26" customWidth="1"/>
    <col min="4" max="4" width="10.77734375" style="28" customWidth="1"/>
    <col min="5" max="5" width="2" style="26" hidden="1" customWidth="1"/>
    <col min="6" max="6" width="11.109375" style="26" customWidth="1"/>
    <col min="7" max="7" width="9.77734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1.77734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945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May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1634</v>
      </c>
      <c r="L4" s="60">
        <f>Notes!I11</f>
        <v>0.91666666666666663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Notes!I15</f>
        <v>May Collected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934</v>
      </c>
      <c r="K5" s="63" t="s">
        <v>937</v>
      </c>
      <c r="L5" s="30" t="s">
        <v>935</v>
      </c>
      <c r="M5" s="30" t="s">
        <v>989</v>
      </c>
      <c r="N5" s="31" t="s">
        <v>1136</v>
      </c>
      <c r="O5" s="64" t="s">
        <v>1493</v>
      </c>
      <c r="P5" s="32"/>
    </row>
    <row r="6" spans="1:20" hidden="1" x14ac:dyDescent="0.3">
      <c r="A6" s="78" t="s">
        <v>3</v>
      </c>
      <c r="B6" s="26" t="s">
        <v>332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17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1492</v>
      </c>
      <c r="B10" s="34" t="s">
        <v>2</v>
      </c>
      <c r="C10" s="33" t="s">
        <v>931</v>
      </c>
      <c r="D10" s="35" t="s">
        <v>927</v>
      </c>
      <c r="E10" s="28" t="s">
        <v>951</v>
      </c>
      <c r="F10" s="35" t="s">
        <v>921</v>
      </c>
      <c r="G10" s="35" t="s">
        <v>923</v>
      </c>
      <c r="H10" s="35" t="s">
        <v>922</v>
      </c>
      <c r="I10" s="35" t="s">
        <v>924</v>
      </c>
      <c r="J10" s="35" t="s">
        <v>925</v>
      </c>
      <c r="K10" s="35" t="s">
        <v>926</v>
      </c>
      <c r="L10" s="65"/>
      <c r="M10" s="65"/>
      <c r="N10" s="66"/>
      <c r="O10" s="67"/>
    </row>
    <row r="11" spans="1:20" x14ac:dyDescent="0.3">
      <c r="A11" s="77" t="s">
        <v>1460</v>
      </c>
      <c r="B11" s="26" t="s">
        <v>331</v>
      </c>
      <c r="C11" s="26" t="s">
        <v>1884</v>
      </c>
      <c r="D11" s="45">
        <v>-7221934.5800000001</v>
      </c>
      <c r="E11" s="46">
        <v>26</v>
      </c>
      <c r="F11" s="45">
        <v>14245923</v>
      </c>
      <c r="G11" s="45">
        <v>0</v>
      </c>
      <c r="H11" s="45">
        <v>14245923</v>
      </c>
      <c r="I11" s="45">
        <v>0</v>
      </c>
      <c r="J11" s="45">
        <v>14481393.920000002</v>
      </c>
      <c r="K11" s="45">
        <v>-235470.92000000016</v>
      </c>
      <c r="L11" s="68">
        <f>IF(ISERROR((I11+J11)/H11),"",(I11+J11)/H11)</f>
        <v>1.0165290041227937</v>
      </c>
      <c r="M11" s="68">
        <f>IFERROR(IF(ISERROR(SEARCH("Total",A11)),VLOOKUP(B11,'PrYear%'!A:D,3,FALSE),VLOOKUP(LEFT(A11,6),'PrYear%'!B:D,3,FALSE)),"")</f>
        <v>2.1060888043438832</v>
      </c>
      <c r="N11" s="44" t="str">
        <f>IF(AND(OR($L$4-IFERROR(VALUE(L11),0)&lt;=-0.15,$L$4-IFERROR(VALUE(L11),0)&gt;=0.05),ABS((G11*$L$4)-I11-J11)&gt;=5000),"X","")</f>
        <v/>
      </c>
      <c r="O11" s="69" t="str">
        <f>IFERROR(VLOOKUP(B11,'GF Comments'!A:D,4,FALSE),"")</f>
        <v/>
      </c>
      <c r="P11" s="27"/>
      <c r="R11" s="86"/>
      <c r="S11" s="86"/>
      <c r="T11" s="86"/>
    </row>
    <row r="12" spans="1:20" x14ac:dyDescent="0.3">
      <c r="A12" s="79" t="s">
        <v>1654</v>
      </c>
      <c r="B12" s="79"/>
      <c r="C12" s="79"/>
      <c r="D12" s="71">
        <v>-7221934.5800000001</v>
      </c>
      <c r="E12" s="72">
        <v>26</v>
      </c>
      <c r="F12" s="71">
        <v>14245923</v>
      </c>
      <c r="G12" s="71">
        <v>0</v>
      </c>
      <c r="H12" s="71">
        <v>14245923</v>
      </c>
      <c r="I12" s="71">
        <v>0</v>
      </c>
      <c r="J12" s="71">
        <v>14481393.920000002</v>
      </c>
      <c r="K12" s="71">
        <v>-235470.92000000016</v>
      </c>
      <c r="L12" s="68">
        <f t="shared" ref="L12:L14" si="0">IF(ISERROR((I12+J12)/H12),"",(I12+J12)/H12)</f>
        <v>1.0165290041227937</v>
      </c>
      <c r="M12" s="68">
        <f>IFERROR(IF(ISERROR(SEARCH("Total",A12)),VLOOKUP(B12,'PrYear%'!A:D,3,FALSE),VLOOKUP(LEFT(A12,6),'PrYear%'!B:D,3,FALSE)),"")</f>
        <v>2.1060888043438832</v>
      </c>
      <c r="N12" s="44" t="str">
        <f t="shared" ref="N12:N13" si="1">IF(AND(OR($L$4-IFERROR(VALUE(L12),0)&lt;=-0.15,$L$4-IFERROR(VALUE(L12),0)&gt;=0.05),ABS((G12*$L$4)-I12-J12)&gt;=5000),"X","")</f>
        <v/>
      </c>
      <c r="O12" s="69" t="str">
        <f>IFERROR(VLOOKUP(B12,'GF Comments'!A:D,4,FALSE),"")</f>
        <v/>
      </c>
      <c r="P12" s="27"/>
      <c r="R12" s="86"/>
      <c r="S12" s="86"/>
    </row>
    <row r="13" spans="1:20" s="85" customFormat="1" x14ac:dyDescent="0.3">
      <c r="A13" s="121" t="s">
        <v>920</v>
      </c>
      <c r="B13" s="121"/>
      <c r="C13" s="121"/>
      <c r="D13" s="122">
        <v>-7221934.5800000001</v>
      </c>
      <c r="E13" s="123">
        <v>26</v>
      </c>
      <c r="F13" s="122">
        <v>14245923</v>
      </c>
      <c r="G13" s="122">
        <v>0</v>
      </c>
      <c r="H13" s="122">
        <v>14245923</v>
      </c>
      <c r="I13" s="122">
        <v>0</v>
      </c>
      <c r="J13" s="122">
        <v>14481393.920000002</v>
      </c>
      <c r="K13" s="122">
        <v>-235470.92000000016</v>
      </c>
      <c r="L13" s="81">
        <f t="shared" si="0"/>
        <v>1.0165290041227937</v>
      </c>
      <c r="M13" s="55">
        <f>+M12</f>
        <v>2.1060888043438832</v>
      </c>
      <c r="N13" s="82" t="str">
        <f t="shared" si="1"/>
        <v/>
      </c>
      <c r="O13" s="83" t="str">
        <f>IFERROR(VLOOKUP(B13,'GF Comments'!A:D,4,FALSE),"")</f>
        <v/>
      </c>
      <c r="P13" s="73"/>
      <c r="R13" s="87"/>
      <c r="S13" s="87"/>
    </row>
    <row r="14" spans="1:20" s="58" customFormat="1" x14ac:dyDescent="0.3">
      <c r="A14"/>
      <c r="B14"/>
      <c r="C14"/>
      <c r="D14"/>
      <c r="E14"/>
      <c r="F14"/>
      <c r="G14"/>
      <c r="H14"/>
      <c r="I14"/>
      <c r="J14"/>
      <c r="K14"/>
      <c r="L14" s="74" t="str">
        <f t="shared" si="0"/>
        <v/>
      </c>
      <c r="M14" s="75"/>
      <c r="N14" s="76"/>
      <c r="O14" s="58" t="str">
        <f>IFERROR(VLOOKUP(B14,'GF Comments'!A:D,4,FALSE),"")</f>
        <v/>
      </c>
      <c r="P14" s="26"/>
      <c r="Q14" s="38"/>
      <c r="R14" s="38"/>
      <c r="S14" s="38"/>
      <c r="T14" s="38"/>
    </row>
    <row r="15" spans="1:20" s="58" customFormat="1" x14ac:dyDescent="0.3">
      <c r="A15" s="77"/>
      <c r="B15" s="26"/>
      <c r="C15" s="26"/>
      <c r="D15" s="28"/>
      <c r="E15" s="26"/>
      <c r="F15" s="26"/>
      <c r="G15" s="26"/>
      <c r="H15" s="26"/>
      <c r="I15" s="39" t="str">
        <f t="shared" ref="I15:I49" si="2">IF(ISERROR((G15+F15)/E15),"",(G15+F15)/E15)</f>
        <v/>
      </c>
      <c r="J15" s="39"/>
      <c r="K15" s="36"/>
      <c r="L15" s="74"/>
      <c r="M15" s="75"/>
      <c r="N15" s="76"/>
      <c r="P15" s="26"/>
      <c r="Q15" s="38"/>
      <c r="R15" s="38"/>
      <c r="S15" s="38"/>
      <c r="T15" s="38"/>
    </row>
    <row r="16" spans="1:20" s="58" customFormat="1" x14ac:dyDescent="0.3">
      <c r="A16" s="77"/>
      <c r="B16" s="26"/>
      <c r="C16" s="26"/>
      <c r="D16" s="28"/>
      <c r="E16" s="26"/>
      <c r="F16" s="26"/>
      <c r="G16" s="26"/>
      <c r="H16" s="26"/>
      <c r="I16" s="39" t="str">
        <f t="shared" si="2"/>
        <v/>
      </c>
      <c r="J16" s="39"/>
      <c r="K16" s="36"/>
      <c r="L16" s="74"/>
      <c r="M16" s="75"/>
      <c r="N16" s="76"/>
      <c r="P16" s="26"/>
      <c r="Q16" s="38"/>
      <c r="R16" s="38"/>
      <c r="S16" s="38"/>
      <c r="T16" s="38"/>
    </row>
    <row r="17" spans="1:20" s="58" customFormat="1" x14ac:dyDescent="0.3">
      <c r="A17" s="77"/>
      <c r="B17" s="26"/>
      <c r="C17" s="26"/>
      <c r="D17" s="28"/>
      <c r="E17" s="26"/>
      <c r="F17" s="26"/>
      <c r="G17" s="26"/>
      <c r="H17" s="26"/>
      <c r="I17" s="39" t="str">
        <f t="shared" si="2"/>
        <v/>
      </c>
      <c r="J17" s="39"/>
      <c r="K17" s="36"/>
      <c r="L17" s="74"/>
      <c r="M17" s="75"/>
      <c r="N17" s="76"/>
      <c r="P17" s="26"/>
      <c r="Q17" s="38"/>
      <c r="R17" s="38"/>
      <c r="S17" s="38"/>
      <c r="T17" s="38"/>
    </row>
    <row r="18" spans="1:20" s="58" customFormat="1" x14ac:dyDescent="0.3">
      <c r="A18" s="77"/>
      <c r="B18" s="26"/>
      <c r="C18" s="26"/>
      <c r="D18" s="28"/>
      <c r="E18" s="26"/>
      <c r="F18" s="26"/>
      <c r="G18" s="26"/>
      <c r="H18" s="26"/>
      <c r="I18" s="39" t="str">
        <f t="shared" si="2"/>
        <v/>
      </c>
      <c r="J18" s="39"/>
      <c r="K18" s="36"/>
      <c r="L18" s="74"/>
      <c r="M18" s="75"/>
      <c r="N18" s="76"/>
      <c r="P18" s="26"/>
      <c r="Q18" s="38"/>
      <c r="R18" s="38"/>
      <c r="S18" s="38"/>
      <c r="T18" s="38"/>
    </row>
    <row r="19" spans="1:20" s="58" customFormat="1" x14ac:dyDescent="0.3">
      <c r="A19" s="77"/>
      <c r="B19" s="26"/>
      <c r="C19" s="26"/>
      <c r="D19" s="28"/>
      <c r="E19" s="26"/>
      <c r="F19" s="26"/>
      <c r="G19" s="26"/>
      <c r="H19" s="26"/>
      <c r="I19" s="39" t="str">
        <f t="shared" si="2"/>
        <v/>
      </c>
      <c r="J19" s="39"/>
      <c r="K19" s="36"/>
      <c r="L19" s="74"/>
      <c r="M19" s="75"/>
      <c r="N19" s="76"/>
      <c r="P19" s="26"/>
      <c r="Q19" s="38"/>
      <c r="R19" s="38"/>
      <c r="S19" s="38"/>
      <c r="T19" s="38"/>
    </row>
    <row r="20" spans="1:20" s="58" customFormat="1" x14ac:dyDescent="0.3">
      <c r="A20" s="77"/>
      <c r="B20" s="26"/>
      <c r="C20" s="26"/>
      <c r="D20" s="28"/>
      <c r="E20" s="26"/>
      <c r="F20" s="26"/>
      <c r="G20" s="26"/>
      <c r="H20" s="26"/>
      <c r="I20" s="39" t="str">
        <f t="shared" si="2"/>
        <v/>
      </c>
      <c r="J20" s="39"/>
      <c r="K20" s="36"/>
      <c r="L20" s="74"/>
      <c r="M20" s="75"/>
      <c r="N20" s="76"/>
      <c r="P20" s="26"/>
      <c r="Q20" s="38"/>
      <c r="R20" s="38"/>
      <c r="S20" s="38"/>
      <c r="T20" s="38"/>
    </row>
    <row r="21" spans="1:20" s="58" customFormat="1" x14ac:dyDescent="0.3">
      <c r="A21" s="77"/>
      <c r="B21" s="26"/>
      <c r="C21" s="26"/>
      <c r="D21" s="28"/>
      <c r="E21" s="26"/>
      <c r="F21" s="26"/>
      <c r="G21" s="26"/>
      <c r="H21" s="26"/>
      <c r="I21" s="39" t="str">
        <f t="shared" si="2"/>
        <v/>
      </c>
      <c r="J21" s="39"/>
      <c r="K21" s="36"/>
      <c r="L21" s="74"/>
      <c r="M21" s="75"/>
      <c r="N21" s="76"/>
      <c r="P21" s="26"/>
      <c r="Q21" s="38"/>
      <c r="R21" s="38"/>
      <c r="S21" s="38"/>
      <c r="T21" s="38"/>
    </row>
    <row r="22" spans="1:20" s="58" customFormat="1" x14ac:dyDescent="0.3">
      <c r="A22" s="77"/>
      <c r="B22" s="26"/>
      <c r="C22" s="26"/>
      <c r="D22" s="28"/>
      <c r="E22" s="26"/>
      <c r="F22" s="26"/>
      <c r="G22" s="26"/>
      <c r="H22" s="26"/>
      <c r="I22" s="39" t="str">
        <f t="shared" si="2"/>
        <v/>
      </c>
      <c r="J22" s="39"/>
      <c r="K22" s="36"/>
      <c r="L22" s="74"/>
      <c r="M22" s="75"/>
      <c r="N22" s="76"/>
      <c r="P22" s="26"/>
      <c r="Q22" s="38"/>
      <c r="R22" s="38"/>
      <c r="S22" s="38"/>
      <c r="T22" s="38"/>
    </row>
    <row r="23" spans="1:20" s="58" customFormat="1" x14ac:dyDescent="0.3">
      <c r="A23" s="77"/>
      <c r="B23" s="26"/>
      <c r="C23" s="26"/>
      <c r="D23" s="28"/>
      <c r="E23" s="26"/>
      <c r="F23" s="26"/>
      <c r="G23" s="26"/>
      <c r="H23" s="26"/>
      <c r="I23" s="39" t="str">
        <f t="shared" si="2"/>
        <v/>
      </c>
      <c r="J23" s="39"/>
      <c r="K23" s="36"/>
      <c r="L23" s="74"/>
      <c r="M23" s="75"/>
      <c r="N23" s="76"/>
      <c r="P23" s="26"/>
      <c r="Q23" s="38"/>
      <c r="R23" s="38"/>
      <c r="S23" s="38"/>
      <c r="T23" s="38"/>
    </row>
    <row r="24" spans="1:20" s="58" customFormat="1" x14ac:dyDescent="0.3">
      <c r="A24" s="77"/>
      <c r="B24" s="26"/>
      <c r="C24" s="26"/>
      <c r="D24" s="28"/>
      <c r="E24" s="26"/>
      <c r="F24" s="26"/>
      <c r="G24" s="26"/>
      <c r="H24" s="26"/>
      <c r="I24" s="39" t="str">
        <f t="shared" si="2"/>
        <v/>
      </c>
      <c r="J24" s="39"/>
      <c r="K24" s="36"/>
      <c r="L24" s="74"/>
      <c r="M24" s="75"/>
      <c r="N24" s="76"/>
      <c r="P24" s="26"/>
      <c r="Q24" s="38"/>
      <c r="R24" s="38"/>
      <c r="S24" s="38"/>
      <c r="T24" s="38"/>
    </row>
    <row r="25" spans="1:20" s="58" customFormat="1" x14ac:dyDescent="0.3">
      <c r="A25" s="77"/>
      <c r="B25" s="26"/>
      <c r="C25" s="26"/>
      <c r="D25" s="28"/>
      <c r="E25" s="26"/>
      <c r="F25" s="26"/>
      <c r="G25" s="26"/>
      <c r="H25" s="26"/>
      <c r="I25" s="39" t="str">
        <f t="shared" si="2"/>
        <v/>
      </c>
      <c r="J25" s="39"/>
      <c r="K25" s="36"/>
      <c r="L25" s="74"/>
      <c r="M25" s="75"/>
      <c r="N25" s="76"/>
      <c r="P25" s="26"/>
      <c r="Q25" s="38"/>
      <c r="R25" s="38"/>
      <c r="S25" s="38"/>
      <c r="T25" s="38"/>
    </row>
    <row r="26" spans="1:20" s="58" customFormat="1" x14ac:dyDescent="0.3">
      <c r="A26" s="77"/>
      <c r="B26" s="26"/>
      <c r="C26" s="26"/>
      <c r="D26" s="28"/>
      <c r="E26" s="26"/>
      <c r="F26" s="26"/>
      <c r="G26" s="26"/>
      <c r="H26" s="26"/>
      <c r="I26" s="39" t="str">
        <f t="shared" si="2"/>
        <v/>
      </c>
      <c r="J26" s="39"/>
      <c r="K26" s="36"/>
      <c r="L26" s="74"/>
      <c r="M26" s="75"/>
      <c r="N26" s="76"/>
      <c r="P26" s="26"/>
      <c r="Q26" s="38"/>
      <c r="R26" s="38"/>
      <c r="S26" s="38"/>
      <c r="T26" s="38"/>
    </row>
    <row r="27" spans="1:20" s="58" customFormat="1" x14ac:dyDescent="0.3">
      <c r="A27" s="77"/>
      <c r="B27" s="26"/>
      <c r="C27" s="26"/>
      <c r="D27" s="28"/>
      <c r="E27" s="26"/>
      <c r="F27" s="26"/>
      <c r="G27" s="26"/>
      <c r="H27" s="26"/>
      <c r="I27" s="39" t="str">
        <f t="shared" si="2"/>
        <v/>
      </c>
      <c r="J27" s="39"/>
      <c r="K27" s="36"/>
      <c r="L27" s="74"/>
      <c r="M27" s="75"/>
      <c r="N27" s="76"/>
      <c r="P27" s="26"/>
      <c r="Q27" s="38"/>
      <c r="R27" s="38"/>
      <c r="S27" s="38"/>
      <c r="T27" s="38"/>
    </row>
    <row r="28" spans="1:20" s="58" customFormat="1" x14ac:dyDescent="0.3">
      <c r="A28" s="77"/>
      <c r="B28" s="26"/>
      <c r="C28" s="26"/>
      <c r="D28" s="28"/>
      <c r="E28" s="26"/>
      <c r="F28" s="26"/>
      <c r="G28" s="26"/>
      <c r="H28" s="26"/>
      <c r="I28" s="39" t="str">
        <f t="shared" si="2"/>
        <v/>
      </c>
      <c r="J28" s="39"/>
      <c r="K28" s="36"/>
      <c r="L28" s="74"/>
      <c r="M28" s="75"/>
      <c r="N28" s="76"/>
      <c r="P28" s="26"/>
      <c r="Q28" s="38"/>
      <c r="R28" s="38"/>
      <c r="S28" s="38"/>
      <c r="T28" s="38"/>
    </row>
    <row r="29" spans="1:20" s="58" customFormat="1" x14ac:dyDescent="0.3">
      <c r="A29" s="77"/>
      <c r="B29" s="26"/>
      <c r="C29" s="26"/>
      <c r="D29" s="28"/>
      <c r="E29" s="26"/>
      <c r="F29" s="26"/>
      <c r="G29" s="26"/>
      <c r="H29" s="26"/>
      <c r="I29" s="39" t="str">
        <f t="shared" si="2"/>
        <v/>
      </c>
      <c r="J29" s="39"/>
      <c r="K29" s="36"/>
      <c r="L29" s="74"/>
      <c r="M29" s="75"/>
      <c r="N29" s="76"/>
      <c r="P29" s="26"/>
      <c r="Q29" s="38"/>
      <c r="R29" s="38"/>
      <c r="S29" s="38"/>
      <c r="T29" s="38"/>
    </row>
    <row r="30" spans="1:20" s="58" customFormat="1" x14ac:dyDescent="0.3">
      <c r="A30" s="77"/>
      <c r="B30" s="26"/>
      <c r="C30" s="26"/>
      <c r="D30" s="28"/>
      <c r="E30" s="26"/>
      <c r="F30" s="26"/>
      <c r="G30" s="26"/>
      <c r="H30" s="26"/>
      <c r="I30" s="39" t="str">
        <f t="shared" si="2"/>
        <v/>
      </c>
      <c r="J30" s="39"/>
      <c r="K30" s="36"/>
      <c r="L30" s="74"/>
      <c r="M30" s="75"/>
      <c r="N30" s="76"/>
      <c r="P30" s="26"/>
      <c r="Q30" s="38"/>
      <c r="R30" s="38"/>
      <c r="S30" s="38"/>
      <c r="T30" s="38"/>
    </row>
    <row r="31" spans="1:20" s="58" customFormat="1" x14ac:dyDescent="0.3">
      <c r="A31" s="77"/>
      <c r="B31" s="26"/>
      <c r="C31" s="26"/>
      <c r="D31" s="28"/>
      <c r="E31" s="26"/>
      <c r="F31" s="26"/>
      <c r="G31" s="26"/>
      <c r="H31" s="26"/>
      <c r="I31" s="39" t="str">
        <f t="shared" si="2"/>
        <v/>
      </c>
      <c r="J31" s="39"/>
      <c r="K31" s="36"/>
      <c r="L31" s="74"/>
      <c r="M31" s="75"/>
      <c r="N31" s="76"/>
      <c r="P31" s="26"/>
      <c r="Q31" s="38"/>
      <c r="R31" s="38"/>
      <c r="S31" s="38"/>
      <c r="T31" s="38"/>
    </row>
    <row r="32" spans="1:20" s="58" customFormat="1" x14ac:dyDescent="0.3">
      <c r="A32" s="77"/>
      <c r="B32" s="26"/>
      <c r="C32" s="26"/>
      <c r="D32" s="28"/>
      <c r="E32" s="26"/>
      <c r="F32" s="26"/>
      <c r="G32" s="26"/>
      <c r="H32" s="26"/>
      <c r="I32" s="39" t="str">
        <f t="shared" si="2"/>
        <v/>
      </c>
      <c r="J32" s="39"/>
      <c r="K32" s="36"/>
      <c r="L32" s="74"/>
      <c r="M32" s="75"/>
      <c r="N32" s="76"/>
      <c r="P32" s="26"/>
      <c r="Q32" s="38"/>
      <c r="R32" s="38"/>
      <c r="S32" s="38"/>
      <c r="T32" s="38"/>
    </row>
    <row r="33" spans="1:20" s="58" customFormat="1" x14ac:dyDescent="0.3">
      <c r="A33" s="77"/>
      <c r="B33" s="26"/>
      <c r="C33" s="26"/>
      <c r="D33" s="28"/>
      <c r="E33" s="26"/>
      <c r="F33" s="26"/>
      <c r="G33" s="26"/>
      <c r="H33" s="26"/>
      <c r="I33" s="39" t="str">
        <f t="shared" si="2"/>
        <v/>
      </c>
      <c r="J33" s="39"/>
      <c r="K33" s="36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 s="77"/>
      <c r="B34" s="26"/>
      <c r="C34" s="26"/>
      <c r="D34" s="28"/>
      <c r="E34" s="26"/>
      <c r="F34" s="26"/>
      <c r="G34" s="26"/>
      <c r="H34" s="26"/>
      <c r="I34" s="39" t="str">
        <f t="shared" si="2"/>
        <v/>
      </c>
      <c r="J34" s="39"/>
      <c r="K34" s="36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 s="77"/>
      <c r="B35" s="26"/>
      <c r="C35" s="26"/>
      <c r="D35" s="28"/>
      <c r="E35" s="26"/>
      <c r="F35" s="26"/>
      <c r="G35" s="26"/>
      <c r="H35" s="26"/>
      <c r="I35" s="39" t="str">
        <f t="shared" si="2"/>
        <v/>
      </c>
      <c r="J35" s="39"/>
      <c r="K35" s="36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 s="77"/>
      <c r="B36" s="26"/>
      <c r="C36" s="26"/>
      <c r="D36" s="28"/>
      <c r="E36" s="26"/>
      <c r="F36" s="26"/>
      <c r="G36" s="26"/>
      <c r="H36" s="26"/>
      <c r="I36" s="39" t="str">
        <f t="shared" si="2"/>
        <v/>
      </c>
      <c r="J36" s="39"/>
      <c r="K36" s="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 s="77"/>
      <c r="B37" s="26"/>
      <c r="C37" s="26"/>
      <c r="D37" s="28"/>
      <c r="E37" s="26"/>
      <c r="F37" s="26"/>
      <c r="G37" s="26"/>
      <c r="H37" s="26"/>
      <c r="I37" s="39" t="str">
        <f t="shared" si="2"/>
        <v/>
      </c>
      <c r="J37" s="39"/>
      <c r="K37" s="36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2"/>
        <v/>
      </c>
      <c r="J38" s="39"/>
      <c r="K38" s="36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2"/>
        <v/>
      </c>
      <c r="J39" s="39"/>
      <c r="K39" s="36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2"/>
        <v/>
      </c>
      <c r="J40" s="39"/>
      <c r="K40" s="36"/>
      <c r="L40" s="36"/>
      <c r="M40" s="36"/>
      <c r="N40" s="56"/>
      <c r="P40" s="26"/>
      <c r="Q40" s="38"/>
      <c r="R40" s="38"/>
      <c r="S40" s="38"/>
      <c r="T40" s="38"/>
    </row>
    <row r="41" spans="1:20" s="58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2"/>
        <v/>
      </c>
      <c r="J41" s="39"/>
      <c r="K41" s="36"/>
      <c r="L41" s="36"/>
      <c r="M41" s="36"/>
      <c r="N41" s="56"/>
      <c r="P41" s="26"/>
      <c r="Q41" s="38"/>
      <c r="R41" s="38"/>
      <c r="S41" s="38"/>
      <c r="T41" s="38"/>
    </row>
    <row r="42" spans="1:20" s="36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si="2"/>
        <v/>
      </c>
      <c r="J42" s="39"/>
      <c r="N42" s="56"/>
      <c r="O42" s="58"/>
      <c r="P42" s="26"/>
      <c r="Q42" s="38"/>
      <c r="R42" s="38"/>
      <c r="S42" s="38"/>
      <c r="T42" s="38"/>
    </row>
    <row r="43" spans="1:20" s="36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2"/>
        <v/>
      </c>
      <c r="J43" s="39"/>
      <c r="N43" s="56"/>
      <c r="O43" s="58"/>
      <c r="P43" s="26"/>
      <c r="Q43" s="38"/>
      <c r="R43" s="38"/>
      <c r="S43" s="38"/>
      <c r="T43" s="38"/>
    </row>
    <row r="44" spans="1:20" s="36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2"/>
        <v/>
      </c>
      <c r="J44" s="39"/>
      <c r="N44" s="56"/>
      <c r="O44" s="58"/>
      <c r="P44" s="26"/>
      <c r="Q44" s="38"/>
      <c r="R44" s="38"/>
      <c r="S44" s="38"/>
      <c r="T44" s="38"/>
    </row>
    <row r="45" spans="1:20" s="36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2"/>
        <v/>
      </c>
      <c r="J45" s="39"/>
      <c r="N45" s="56"/>
      <c r="O45" s="58"/>
      <c r="P45" s="26"/>
      <c r="Q45" s="38"/>
      <c r="R45" s="38"/>
      <c r="S45" s="38"/>
      <c r="T45" s="38"/>
    </row>
    <row r="46" spans="1:20" s="36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2"/>
        <v/>
      </c>
      <c r="J46" s="39"/>
      <c r="N46" s="56"/>
      <c r="O46" s="58"/>
      <c r="P46" s="26"/>
      <c r="Q46" s="38"/>
      <c r="R46" s="38"/>
      <c r="S46" s="38"/>
      <c r="T46" s="38"/>
    </row>
    <row r="47" spans="1:20" s="36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2"/>
        <v/>
      </c>
      <c r="J47" s="39"/>
      <c r="N47" s="56"/>
      <c r="O47" s="58"/>
      <c r="P47" s="26"/>
      <c r="Q47" s="38"/>
      <c r="R47" s="38"/>
      <c r="S47" s="38"/>
      <c r="T47" s="38"/>
    </row>
    <row r="48" spans="1:20" s="36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2"/>
        <v/>
      </c>
      <c r="J48" s="39"/>
      <c r="N48" s="56"/>
      <c r="O48" s="58"/>
      <c r="P48" s="26"/>
      <c r="Q48" s="38"/>
      <c r="R48" s="38"/>
      <c r="S48" s="38"/>
      <c r="T48" s="38"/>
    </row>
    <row r="49" spans="1:20" s="36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2"/>
        <v/>
      </c>
      <c r="J49" s="39"/>
      <c r="N49" s="56"/>
      <c r="O49" s="58"/>
      <c r="P49" s="26"/>
      <c r="Q49" s="38"/>
      <c r="R49" s="38"/>
      <c r="S49" s="38"/>
      <c r="T49" s="38"/>
    </row>
  </sheetData>
  <mergeCells count="2">
    <mergeCell ref="A1:H1"/>
    <mergeCell ref="A2:H2"/>
  </mergeCells>
  <conditionalFormatting sqref="L11">
    <cfRule type="expression" dxfId="9634" priority="19">
      <formula>ISNUMBER(SEARCH("Total",$A11))</formula>
    </cfRule>
  </conditionalFormatting>
  <conditionalFormatting sqref="L11:L12">
    <cfRule type="expression" dxfId="9633" priority="18">
      <formula>ISNUMBER(SEARCH("Total",$A11))</formula>
    </cfRule>
  </conditionalFormatting>
  <conditionalFormatting sqref="M11">
    <cfRule type="expression" dxfId="9632" priority="17">
      <formula>ISNUMBER(SEARCH("Total",$A11))</formula>
    </cfRule>
  </conditionalFormatting>
  <conditionalFormatting sqref="M11:M12">
    <cfRule type="expression" dxfId="9631" priority="16">
      <formula>ISNUMBER(SEARCH("Total",$A11))</formula>
    </cfRule>
  </conditionalFormatting>
  <conditionalFormatting sqref="O11:O12">
    <cfRule type="expression" dxfId="9630" priority="15">
      <formula>ISNUMBER(SEARCH("Total",$A11))</formula>
    </cfRule>
  </conditionalFormatting>
  <conditionalFormatting sqref="O11:O12">
    <cfRule type="expression" dxfId="9629" priority="14">
      <formula>ISNUMBER(SEARCH("Total",$A11))</formula>
    </cfRule>
  </conditionalFormatting>
  <conditionalFormatting sqref="O13">
    <cfRule type="expression" dxfId="9628" priority="8">
      <formula>ISNUMBER(SEARCH("Total",$A13))</formula>
    </cfRule>
  </conditionalFormatting>
  <conditionalFormatting sqref="O13">
    <cfRule type="expression" dxfId="9627" priority="7">
      <formula>ISNUMBER(SEARCH("Total",$A13))</formula>
    </cfRule>
  </conditionalFormatting>
  <conditionalFormatting sqref="L13">
    <cfRule type="expression" dxfId="9626" priority="6">
      <formula>ISNUMBER(SEARCH("Total",$A13))</formula>
    </cfRule>
  </conditionalFormatting>
  <conditionalFormatting sqref="M13">
    <cfRule type="expression" dxfId="9625" priority="5">
      <formula>LEN(#REF!)&gt;0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pageSetUpPr fitToPage="1"/>
  </sheetPr>
  <dimension ref="A1:T63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8.6640625" style="77" customWidth="1"/>
    <col min="2" max="2" width="15.88671875" style="26" customWidth="1"/>
    <col min="3" max="3" width="36.21875" style="26" customWidth="1"/>
    <col min="4" max="4" width="10.109375" style="28" customWidth="1"/>
    <col min="5" max="5" width="2" style="26" hidden="1" customWidth="1"/>
    <col min="6" max="6" width="11.109375" style="26" customWidth="1"/>
    <col min="7" max="7" width="9.77734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0.77734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946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May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1634</v>
      </c>
      <c r="L4" s="60">
        <f>Notes!I11</f>
        <v>0.91666666666666663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Notes!I16</f>
        <v>May Expenses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928</v>
      </c>
      <c r="K5" s="63" t="s">
        <v>936</v>
      </c>
      <c r="L5" s="30" t="s">
        <v>938</v>
      </c>
      <c r="M5" s="30" t="s">
        <v>992</v>
      </c>
      <c r="N5" s="31" t="s">
        <v>1136</v>
      </c>
      <c r="O5" s="64" t="s">
        <v>1493</v>
      </c>
      <c r="P5" s="32"/>
    </row>
    <row r="6" spans="1:20" hidden="1" x14ac:dyDescent="0.3">
      <c r="A6" s="78" t="s">
        <v>3</v>
      </c>
      <c r="B6" s="26" t="s">
        <v>332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465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1492</v>
      </c>
      <c r="B10" s="34" t="s">
        <v>2</v>
      </c>
      <c r="C10" s="33" t="s">
        <v>931</v>
      </c>
      <c r="D10" s="35" t="s">
        <v>927</v>
      </c>
      <c r="E10" s="28" t="s">
        <v>951</v>
      </c>
      <c r="F10" s="35" t="s">
        <v>921</v>
      </c>
      <c r="G10" s="35" t="s">
        <v>923</v>
      </c>
      <c r="H10" s="35" t="s">
        <v>922</v>
      </c>
      <c r="I10" s="35" t="s">
        <v>924</v>
      </c>
      <c r="J10" s="35" t="s">
        <v>925</v>
      </c>
      <c r="K10" s="35" t="s">
        <v>926</v>
      </c>
      <c r="L10" s="65"/>
      <c r="M10" s="65"/>
      <c r="N10" s="66"/>
      <c r="O10" s="67"/>
    </row>
    <row r="11" spans="1:20" x14ac:dyDescent="0.3">
      <c r="A11" s="77" t="s">
        <v>1460</v>
      </c>
      <c r="B11" s="26" t="s">
        <v>338</v>
      </c>
      <c r="C11" s="26" t="s">
        <v>1885</v>
      </c>
      <c r="D11" s="45">
        <v>10855.380000000001</v>
      </c>
      <c r="E11" s="46">
        <v>33</v>
      </c>
      <c r="F11" s="45">
        <v>364353</v>
      </c>
      <c r="G11" s="45">
        <v>477</v>
      </c>
      <c r="H11" s="45">
        <v>364830</v>
      </c>
      <c r="I11" s="45">
        <v>10345.719999999999</v>
      </c>
      <c r="J11" s="45">
        <v>336429.45</v>
      </c>
      <c r="K11" s="45">
        <v>18054.830000000009</v>
      </c>
      <c r="L11" s="68">
        <f>IF(ISERROR((I11+J11)/H11),"",(I11+J11)/H11)</f>
        <v>0.95051166296631306</v>
      </c>
      <c r="M11" s="68">
        <f>IFERROR(IF(ISERROR(SEARCH("Total",A11)),VLOOKUP(B11,'PrYear%'!E:H,3,FALSE),VLOOKUP(LEFT(A11,6),'PrYear%'!F:H,3,FALSE)),"")</f>
        <v>0.87775222875864856</v>
      </c>
      <c r="N11" s="44" t="str">
        <f>IF(AND(OR($L$4-IFERROR(VALUE(L11),0)&lt;=-0.05,$L$4-IFERROR(VALUE(L11),0)&gt;=0.15),ABS((G11*$L$4)-I11-J11)&gt;=5000),"X","")</f>
        <v/>
      </c>
      <c r="O11" s="69" t="str">
        <f>IFERROR(VLOOKUP(B11,'GF Comments'!F:I,4,FALSE),"")</f>
        <v/>
      </c>
      <c r="P11" s="27"/>
      <c r="R11" s="86"/>
      <c r="S11" s="86"/>
      <c r="T11" s="86"/>
    </row>
    <row r="12" spans="1:20" x14ac:dyDescent="0.3">
      <c r="B12" s="26" t="s">
        <v>331</v>
      </c>
      <c r="C12" s="26" t="s">
        <v>1884</v>
      </c>
      <c r="D12" s="45">
        <v>1527399.33</v>
      </c>
      <c r="E12" s="46">
        <v>9</v>
      </c>
      <c r="F12" s="45">
        <v>17234000</v>
      </c>
      <c r="G12" s="45">
        <v>0</v>
      </c>
      <c r="H12" s="45">
        <v>17234000</v>
      </c>
      <c r="I12" s="45">
        <v>1400.33</v>
      </c>
      <c r="J12" s="45">
        <v>16782342.669999998</v>
      </c>
      <c r="K12" s="45">
        <v>450257.00000000012</v>
      </c>
      <c r="L12" s="68">
        <f t="shared" ref="L12:L14" si="0">IF(ISERROR((I12+J12)/H12),"",(I12+J12)/H12)</f>
        <v>0.97387391203435048</v>
      </c>
      <c r="M12" s="68">
        <f>IFERROR(IF(ISERROR(SEARCH("Total",A12)),VLOOKUP(B12,'PrYear%'!E:H,3,FALSE),VLOOKUP(LEFT(A12,6),'PrYear%'!F:H,3,FALSE)),"")</f>
        <v>0.93320054253573936</v>
      </c>
      <c r="N12" s="44" t="str">
        <f t="shared" ref="N12:N14" si="1">IF(AND(OR($L$4-IFERROR(VALUE(L12),0)&lt;=-0.05,$L$4-IFERROR(VALUE(L12),0)&gt;=0.15),ABS((G12*$L$4)-I12-J12)&gt;=5000),"X","")</f>
        <v>X</v>
      </c>
      <c r="O12" s="69" t="str">
        <f>IFERROR(VLOOKUP(B12,'GF Comments'!F:I,4,FALSE),"")</f>
        <v/>
      </c>
      <c r="P12" s="27"/>
      <c r="R12" s="86"/>
      <c r="S12" s="86"/>
    </row>
    <row r="13" spans="1:20" x14ac:dyDescent="0.3">
      <c r="A13" s="79" t="s">
        <v>1654</v>
      </c>
      <c r="B13" s="79"/>
      <c r="C13" s="79"/>
      <c r="D13" s="71">
        <v>1538254.71</v>
      </c>
      <c r="E13" s="72">
        <v>42</v>
      </c>
      <c r="F13" s="71">
        <v>17598353</v>
      </c>
      <c r="G13" s="71">
        <v>477</v>
      </c>
      <c r="H13" s="71">
        <v>17598830</v>
      </c>
      <c r="I13" s="71">
        <v>11746.05</v>
      </c>
      <c r="J13" s="71">
        <v>17118772.120000001</v>
      </c>
      <c r="K13" s="71">
        <v>468311.83000000007</v>
      </c>
      <c r="L13" s="68">
        <f t="shared" si="0"/>
        <v>0.97338960430892296</v>
      </c>
      <c r="M13" s="68">
        <f>IFERROR(IF(ISERROR(SEARCH("Total",A13)),VLOOKUP(B13,'PrYear%'!E:H,3,FALSE),VLOOKUP(LEFT(A13,6),'PrYear%'!F:H,3,FALSE)),"")</f>
        <v>0.93202807549110633</v>
      </c>
      <c r="N13" s="44" t="str">
        <f t="shared" si="1"/>
        <v>X</v>
      </c>
      <c r="O13" s="69" t="str">
        <f>IFERROR(VLOOKUP(B13,'GF Comments'!F:I,4,FALSE),"")</f>
        <v/>
      </c>
      <c r="P13" s="27"/>
      <c r="S13" s="86"/>
    </row>
    <row r="14" spans="1:20" x14ac:dyDescent="0.3">
      <c r="A14" s="121" t="s">
        <v>920</v>
      </c>
      <c r="B14" s="121"/>
      <c r="C14" s="121"/>
      <c r="D14" s="122">
        <v>1538254.71</v>
      </c>
      <c r="E14" s="123">
        <v>42</v>
      </c>
      <c r="F14" s="122">
        <v>17598353</v>
      </c>
      <c r="G14" s="122">
        <v>477</v>
      </c>
      <c r="H14" s="122">
        <v>17598830</v>
      </c>
      <c r="I14" s="122">
        <v>11746.05</v>
      </c>
      <c r="J14" s="122">
        <v>17118772.120000001</v>
      </c>
      <c r="K14" s="122">
        <v>468311.83000000007</v>
      </c>
      <c r="L14" s="68">
        <f t="shared" si="0"/>
        <v>0.97338960430892296</v>
      </c>
      <c r="M14" s="55">
        <f>+M13</f>
        <v>0.93202807549110633</v>
      </c>
      <c r="N14" s="44" t="str">
        <f t="shared" si="1"/>
        <v>X</v>
      </c>
      <c r="O14" s="69" t="str">
        <f>IFERROR(VLOOKUP(B14,'GF Comments'!F:I,4,FALSE),"")</f>
        <v/>
      </c>
      <c r="P14" s="27"/>
      <c r="S14" s="86"/>
    </row>
    <row r="15" spans="1:20" s="58" customFormat="1" x14ac:dyDescent="0.3">
      <c r="A15" s="77"/>
      <c r="B15" s="26"/>
      <c r="C15" s="26"/>
      <c r="D15" s="28"/>
      <c r="E15" s="26"/>
      <c r="F15" s="26"/>
      <c r="G15" s="26"/>
      <c r="H15" s="26"/>
      <c r="I15" s="39" t="str">
        <f t="shared" ref="I15:I63" si="2">IF(ISERROR((G15+F15)/E15),"",(G15+F15)/E15)</f>
        <v/>
      </c>
      <c r="J15" s="39"/>
      <c r="K15" s="36"/>
      <c r="L15" s="74"/>
      <c r="M15" s="75"/>
      <c r="N15" s="76"/>
      <c r="P15" s="26"/>
      <c r="Q15" s="38"/>
      <c r="R15" s="38"/>
      <c r="S15" s="38"/>
      <c r="T15" s="38"/>
    </row>
    <row r="16" spans="1:20" s="58" customFormat="1" x14ac:dyDescent="0.3">
      <c r="A16" s="77"/>
      <c r="B16" s="26"/>
      <c r="C16" s="26"/>
      <c r="D16" s="28"/>
      <c r="E16" s="26"/>
      <c r="F16" s="26"/>
      <c r="G16" s="26"/>
      <c r="H16" s="26"/>
      <c r="I16" s="39" t="str">
        <f t="shared" si="2"/>
        <v/>
      </c>
      <c r="J16" s="39"/>
      <c r="K16" s="36"/>
      <c r="L16" s="74"/>
      <c r="M16" s="75"/>
      <c r="N16" s="76"/>
      <c r="P16" s="26"/>
      <c r="Q16" s="38"/>
      <c r="R16" s="38"/>
      <c r="S16" s="38"/>
      <c r="T16" s="38"/>
    </row>
    <row r="17" spans="1:20" s="58" customFormat="1" x14ac:dyDescent="0.3">
      <c r="A17" s="77"/>
      <c r="B17" s="26"/>
      <c r="C17" s="26"/>
      <c r="D17" s="28"/>
      <c r="E17" s="26"/>
      <c r="F17" s="26"/>
      <c r="G17" s="26"/>
      <c r="H17" s="26"/>
      <c r="I17" s="39" t="str">
        <f t="shared" si="2"/>
        <v/>
      </c>
      <c r="J17" s="39"/>
      <c r="K17" s="36"/>
      <c r="L17" s="74"/>
      <c r="M17" s="75"/>
      <c r="N17" s="76"/>
      <c r="P17" s="26"/>
      <c r="Q17" s="38"/>
      <c r="R17" s="38"/>
      <c r="S17" s="38"/>
      <c r="T17" s="38"/>
    </row>
    <row r="18" spans="1:20" s="58" customFormat="1" x14ac:dyDescent="0.3">
      <c r="A18" s="77"/>
      <c r="B18" s="26"/>
      <c r="C18" s="26"/>
      <c r="D18" s="28"/>
      <c r="E18" s="26"/>
      <c r="F18" s="26"/>
      <c r="G18" s="26"/>
      <c r="H18" s="26"/>
      <c r="I18" s="39" t="str">
        <f t="shared" si="2"/>
        <v/>
      </c>
      <c r="J18" s="39"/>
      <c r="K18" s="36"/>
      <c r="L18" s="74"/>
      <c r="M18" s="75"/>
      <c r="N18" s="76"/>
      <c r="P18" s="26"/>
      <c r="Q18" s="38"/>
      <c r="R18" s="38"/>
      <c r="S18" s="38"/>
      <c r="T18" s="38"/>
    </row>
    <row r="19" spans="1:20" s="58" customFormat="1" x14ac:dyDescent="0.3">
      <c r="A19" s="77"/>
      <c r="B19" s="26"/>
      <c r="C19" s="26"/>
      <c r="D19" s="28"/>
      <c r="E19" s="26"/>
      <c r="F19" s="26"/>
      <c r="G19" s="26"/>
      <c r="H19" s="26"/>
      <c r="I19" s="39" t="str">
        <f t="shared" si="2"/>
        <v/>
      </c>
      <c r="J19" s="39"/>
      <c r="K19" s="36"/>
      <c r="L19" s="74"/>
      <c r="M19" s="75"/>
      <c r="N19" s="76"/>
      <c r="P19" s="26"/>
      <c r="Q19" s="38"/>
      <c r="R19" s="38"/>
      <c r="S19" s="38"/>
      <c r="T19" s="38"/>
    </row>
    <row r="20" spans="1:20" s="58" customFormat="1" x14ac:dyDescent="0.3">
      <c r="A20" s="77"/>
      <c r="B20" s="26"/>
      <c r="C20" s="26"/>
      <c r="D20" s="28"/>
      <c r="E20" s="26"/>
      <c r="F20" s="26"/>
      <c r="G20" s="26"/>
      <c r="H20" s="26"/>
      <c r="I20" s="39" t="str">
        <f t="shared" si="2"/>
        <v/>
      </c>
      <c r="J20" s="39"/>
      <c r="K20" s="36"/>
      <c r="L20" s="74"/>
      <c r="M20" s="75"/>
      <c r="N20" s="76"/>
      <c r="P20" s="26"/>
      <c r="Q20" s="38"/>
      <c r="R20" s="38"/>
      <c r="S20" s="38"/>
      <c r="T20" s="38"/>
    </row>
    <row r="21" spans="1:20" s="58" customFormat="1" x14ac:dyDescent="0.3">
      <c r="A21" s="77"/>
      <c r="B21" s="26"/>
      <c r="C21" s="26"/>
      <c r="D21" s="28"/>
      <c r="E21" s="26"/>
      <c r="F21" s="26"/>
      <c r="G21" s="26"/>
      <c r="H21" s="26"/>
      <c r="I21" s="39" t="str">
        <f t="shared" si="2"/>
        <v/>
      </c>
      <c r="J21" s="39"/>
      <c r="K21" s="36"/>
      <c r="L21" s="74"/>
      <c r="M21" s="75"/>
      <c r="N21" s="76"/>
      <c r="P21" s="26"/>
      <c r="Q21" s="38"/>
      <c r="R21" s="38"/>
      <c r="S21" s="38"/>
      <c r="T21" s="38"/>
    </row>
    <row r="22" spans="1:20" s="58" customFormat="1" x14ac:dyDescent="0.3">
      <c r="A22" s="77"/>
      <c r="B22" s="26"/>
      <c r="C22" s="26"/>
      <c r="D22" s="28"/>
      <c r="E22" s="26"/>
      <c r="F22" s="26"/>
      <c r="G22" s="26"/>
      <c r="H22" s="26"/>
      <c r="I22" s="39" t="str">
        <f t="shared" si="2"/>
        <v/>
      </c>
      <c r="J22" s="39"/>
      <c r="K22" s="36"/>
      <c r="L22" s="74"/>
      <c r="M22" s="75"/>
      <c r="N22" s="76"/>
      <c r="P22" s="26"/>
      <c r="Q22" s="38"/>
      <c r="R22" s="38"/>
      <c r="S22" s="38"/>
      <c r="T22" s="38"/>
    </row>
    <row r="23" spans="1:20" s="58" customFormat="1" x14ac:dyDescent="0.3">
      <c r="A23" s="77"/>
      <c r="B23" s="26"/>
      <c r="C23" s="26"/>
      <c r="D23" s="28"/>
      <c r="E23" s="26"/>
      <c r="F23" s="26"/>
      <c r="G23" s="26"/>
      <c r="H23" s="26"/>
      <c r="I23" s="39" t="str">
        <f t="shared" si="2"/>
        <v/>
      </c>
      <c r="J23" s="39"/>
      <c r="K23" s="36"/>
      <c r="L23" s="74"/>
      <c r="M23" s="75"/>
      <c r="N23" s="76"/>
      <c r="P23" s="26"/>
      <c r="Q23" s="38"/>
      <c r="R23" s="38"/>
      <c r="S23" s="38"/>
      <c r="T23" s="38"/>
    </row>
    <row r="24" spans="1:20" s="58" customFormat="1" x14ac:dyDescent="0.3">
      <c r="A24" s="77"/>
      <c r="B24" s="26"/>
      <c r="C24" s="26"/>
      <c r="D24" s="28"/>
      <c r="E24" s="26"/>
      <c r="F24" s="26"/>
      <c r="G24" s="26"/>
      <c r="H24" s="26"/>
      <c r="I24" s="39" t="str">
        <f t="shared" si="2"/>
        <v/>
      </c>
      <c r="J24" s="39"/>
      <c r="K24" s="36"/>
      <c r="L24" s="74"/>
      <c r="M24" s="75"/>
      <c r="N24" s="76"/>
      <c r="P24" s="26"/>
      <c r="Q24" s="38"/>
      <c r="R24" s="38"/>
      <c r="S24" s="38"/>
      <c r="T24" s="38"/>
    </row>
    <row r="25" spans="1:20" s="58" customFormat="1" x14ac:dyDescent="0.3">
      <c r="A25" s="77"/>
      <c r="B25" s="26"/>
      <c r="C25" s="26"/>
      <c r="D25" s="28"/>
      <c r="E25" s="26"/>
      <c r="F25" s="26"/>
      <c r="G25" s="26"/>
      <c r="H25" s="26"/>
      <c r="I25" s="39" t="str">
        <f t="shared" si="2"/>
        <v/>
      </c>
      <c r="J25" s="39"/>
      <c r="K25" s="36"/>
      <c r="L25" s="74"/>
      <c r="M25" s="75"/>
      <c r="N25" s="76"/>
      <c r="P25" s="26"/>
      <c r="Q25" s="38"/>
      <c r="R25" s="38"/>
      <c r="S25" s="38"/>
      <c r="T25" s="38"/>
    </row>
    <row r="26" spans="1:20" s="58" customFormat="1" x14ac:dyDescent="0.3">
      <c r="A26" s="77"/>
      <c r="B26" s="26"/>
      <c r="C26" s="26"/>
      <c r="D26" s="28"/>
      <c r="E26" s="26"/>
      <c r="F26" s="26"/>
      <c r="G26" s="26"/>
      <c r="H26" s="26"/>
      <c r="I26" s="39" t="str">
        <f t="shared" si="2"/>
        <v/>
      </c>
      <c r="J26" s="39"/>
      <c r="K26" s="36"/>
      <c r="L26" s="74"/>
      <c r="M26" s="75"/>
      <c r="N26" s="76"/>
      <c r="P26" s="26"/>
      <c r="Q26" s="38"/>
      <c r="R26" s="38"/>
      <c r="S26" s="38"/>
      <c r="T26" s="38"/>
    </row>
    <row r="27" spans="1:20" s="58" customFormat="1" x14ac:dyDescent="0.3">
      <c r="A27" s="77"/>
      <c r="B27" s="26"/>
      <c r="C27" s="26"/>
      <c r="D27" s="28"/>
      <c r="E27" s="26"/>
      <c r="F27" s="26"/>
      <c r="G27" s="26"/>
      <c r="H27" s="26"/>
      <c r="I27" s="39" t="str">
        <f t="shared" si="2"/>
        <v/>
      </c>
      <c r="J27" s="39"/>
      <c r="K27" s="36"/>
      <c r="L27" s="74"/>
      <c r="M27" s="75"/>
      <c r="N27" s="76"/>
      <c r="P27" s="26"/>
      <c r="Q27" s="38"/>
      <c r="R27" s="38"/>
      <c r="S27" s="38"/>
      <c r="T27" s="38"/>
    </row>
    <row r="28" spans="1:20" s="58" customFormat="1" x14ac:dyDescent="0.3">
      <c r="A28" s="77"/>
      <c r="B28" s="26"/>
      <c r="C28" s="26"/>
      <c r="D28" s="28"/>
      <c r="E28" s="26"/>
      <c r="F28" s="26"/>
      <c r="G28" s="26"/>
      <c r="H28" s="26"/>
      <c r="I28" s="39" t="str">
        <f t="shared" si="2"/>
        <v/>
      </c>
      <c r="J28" s="39"/>
      <c r="K28" s="36"/>
      <c r="L28" s="74"/>
      <c r="M28" s="75"/>
      <c r="N28" s="76"/>
      <c r="P28" s="26"/>
      <c r="Q28" s="38"/>
      <c r="R28" s="38"/>
      <c r="S28" s="38"/>
      <c r="T28" s="38"/>
    </row>
    <row r="29" spans="1:20" s="58" customFormat="1" x14ac:dyDescent="0.3">
      <c r="A29" s="77"/>
      <c r="B29" s="26"/>
      <c r="C29" s="26"/>
      <c r="D29" s="28"/>
      <c r="E29" s="26"/>
      <c r="F29" s="26"/>
      <c r="G29" s="26"/>
      <c r="H29" s="26"/>
      <c r="I29" s="39" t="str">
        <f t="shared" si="2"/>
        <v/>
      </c>
      <c r="J29" s="39"/>
      <c r="K29" s="36"/>
      <c r="L29" s="74"/>
      <c r="M29" s="75"/>
      <c r="N29" s="76"/>
      <c r="P29" s="26"/>
      <c r="Q29" s="38"/>
      <c r="R29" s="38"/>
      <c r="S29" s="38"/>
      <c r="T29" s="38"/>
    </row>
    <row r="30" spans="1:20" s="58" customFormat="1" x14ac:dyDescent="0.3">
      <c r="A30" s="77"/>
      <c r="B30" s="26"/>
      <c r="C30" s="26"/>
      <c r="D30" s="28"/>
      <c r="E30" s="26"/>
      <c r="F30" s="26"/>
      <c r="G30" s="26"/>
      <c r="H30" s="26"/>
      <c r="I30" s="39" t="str">
        <f t="shared" si="2"/>
        <v/>
      </c>
      <c r="J30" s="39"/>
      <c r="K30" s="36"/>
      <c r="L30" s="74"/>
      <c r="M30" s="75"/>
      <c r="N30" s="76"/>
      <c r="P30" s="26"/>
      <c r="Q30" s="38"/>
      <c r="R30" s="38"/>
      <c r="S30" s="38"/>
      <c r="T30" s="38"/>
    </row>
    <row r="31" spans="1:20" s="58" customFormat="1" x14ac:dyDescent="0.3">
      <c r="A31" s="77"/>
      <c r="B31" s="26"/>
      <c r="C31" s="26"/>
      <c r="D31" s="28"/>
      <c r="E31" s="26"/>
      <c r="F31" s="26"/>
      <c r="G31" s="26"/>
      <c r="H31" s="26"/>
      <c r="I31" s="39" t="str">
        <f t="shared" si="2"/>
        <v/>
      </c>
      <c r="J31" s="39"/>
      <c r="K31" s="36"/>
      <c r="L31" s="74"/>
      <c r="M31" s="75"/>
      <c r="N31" s="76"/>
      <c r="P31" s="26"/>
      <c r="Q31" s="38"/>
      <c r="R31" s="38"/>
      <c r="S31" s="38"/>
      <c r="T31" s="38"/>
    </row>
    <row r="32" spans="1:20" s="58" customFormat="1" x14ac:dyDescent="0.3">
      <c r="A32" s="77"/>
      <c r="B32" s="26"/>
      <c r="C32" s="26"/>
      <c r="D32" s="28"/>
      <c r="E32" s="26"/>
      <c r="F32" s="26"/>
      <c r="G32" s="26"/>
      <c r="H32" s="26"/>
      <c r="I32" s="39" t="str">
        <f t="shared" si="2"/>
        <v/>
      </c>
      <c r="J32" s="39"/>
      <c r="K32" s="36"/>
      <c r="L32" s="74"/>
      <c r="M32" s="75"/>
      <c r="N32" s="76"/>
      <c r="P32" s="26"/>
      <c r="Q32" s="38"/>
      <c r="R32" s="38"/>
      <c r="S32" s="38"/>
      <c r="T32" s="38"/>
    </row>
    <row r="33" spans="1:20" s="58" customFormat="1" x14ac:dyDescent="0.3">
      <c r="A33" s="77"/>
      <c r="B33" s="26"/>
      <c r="C33" s="26"/>
      <c r="D33" s="28"/>
      <c r="E33" s="26"/>
      <c r="F33" s="26"/>
      <c r="G33" s="26"/>
      <c r="H33" s="26"/>
      <c r="I33" s="39" t="str">
        <f t="shared" si="2"/>
        <v/>
      </c>
      <c r="J33" s="39"/>
      <c r="K33" s="36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 s="77"/>
      <c r="B34" s="26"/>
      <c r="C34" s="26"/>
      <c r="D34" s="28"/>
      <c r="E34" s="26"/>
      <c r="F34" s="26"/>
      <c r="G34" s="26"/>
      <c r="H34" s="26"/>
      <c r="I34" s="39" t="str">
        <f t="shared" si="2"/>
        <v/>
      </c>
      <c r="J34" s="39"/>
      <c r="K34" s="36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 s="77"/>
      <c r="B35" s="26"/>
      <c r="C35" s="26"/>
      <c r="D35" s="28"/>
      <c r="E35" s="26"/>
      <c r="F35" s="26"/>
      <c r="G35" s="26"/>
      <c r="H35" s="26"/>
      <c r="I35" s="39" t="str">
        <f t="shared" si="2"/>
        <v/>
      </c>
      <c r="J35" s="39"/>
      <c r="K35" s="36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 s="77"/>
      <c r="B36" s="26"/>
      <c r="C36" s="26"/>
      <c r="D36" s="28"/>
      <c r="E36" s="26"/>
      <c r="F36" s="26"/>
      <c r="G36" s="26"/>
      <c r="H36" s="26"/>
      <c r="I36" s="39" t="str">
        <f t="shared" si="2"/>
        <v/>
      </c>
      <c r="J36" s="39"/>
      <c r="K36" s="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 s="77"/>
      <c r="B37" s="26"/>
      <c r="C37" s="26"/>
      <c r="D37" s="28"/>
      <c r="E37" s="26"/>
      <c r="F37" s="26"/>
      <c r="G37" s="26"/>
      <c r="H37" s="26"/>
      <c r="I37" s="39" t="str">
        <f t="shared" si="2"/>
        <v/>
      </c>
      <c r="J37" s="39"/>
      <c r="K37" s="36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2"/>
        <v/>
      </c>
      <c r="J38" s="39"/>
      <c r="K38" s="36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2"/>
        <v/>
      </c>
      <c r="J39" s="39"/>
      <c r="K39" s="36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2"/>
        <v/>
      </c>
      <c r="J40" s="39"/>
      <c r="K40" s="36"/>
      <c r="L40" s="74"/>
      <c r="M40" s="75"/>
      <c r="N40" s="76"/>
      <c r="P40" s="26"/>
      <c r="Q40" s="38"/>
      <c r="R40" s="38"/>
      <c r="S40" s="38"/>
      <c r="T40" s="38"/>
    </row>
    <row r="41" spans="1:20" s="58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2"/>
        <v/>
      </c>
      <c r="J41" s="39"/>
      <c r="K41" s="36"/>
      <c r="L41" s="74"/>
      <c r="M41" s="75"/>
      <c r="N41" s="76"/>
      <c r="P41" s="26"/>
      <c r="Q41" s="38"/>
      <c r="R41" s="38"/>
      <c r="S41" s="38"/>
      <c r="T41" s="38"/>
    </row>
    <row r="42" spans="1:20" s="58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si="2"/>
        <v/>
      </c>
      <c r="J42" s="39"/>
      <c r="K42" s="36"/>
      <c r="L42" s="74"/>
      <c r="M42" s="75"/>
      <c r="N42" s="76"/>
      <c r="P42" s="26"/>
      <c r="Q42" s="38"/>
      <c r="R42" s="38"/>
      <c r="S42" s="38"/>
      <c r="T42" s="38"/>
    </row>
    <row r="43" spans="1:20" s="58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2"/>
        <v/>
      </c>
      <c r="J43" s="39"/>
      <c r="K43" s="36"/>
      <c r="L43" s="74"/>
      <c r="M43" s="75"/>
      <c r="N43" s="76"/>
      <c r="P43" s="26"/>
      <c r="Q43" s="38"/>
      <c r="R43" s="38"/>
      <c r="S43" s="38"/>
      <c r="T43" s="38"/>
    </row>
    <row r="44" spans="1:20" s="58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2"/>
        <v/>
      </c>
      <c r="J44" s="39"/>
      <c r="K44" s="36"/>
      <c r="L44" s="74"/>
      <c r="M44" s="75"/>
      <c r="N44" s="76"/>
      <c r="P44" s="26"/>
      <c r="Q44" s="38"/>
      <c r="R44" s="38"/>
      <c r="S44" s="38"/>
      <c r="T44" s="38"/>
    </row>
    <row r="45" spans="1:20" s="58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2"/>
        <v/>
      </c>
      <c r="J45" s="39"/>
      <c r="K45" s="36"/>
      <c r="L45" s="74"/>
      <c r="M45" s="75"/>
      <c r="N45" s="76"/>
      <c r="P45" s="26"/>
      <c r="Q45" s="38"/>
      <c r="R45" s="38"/>
      <c r="S45" s="38"/>
      <c r="T45" s="38"/>
    </row>
    <row r="46" spans="1:20" s="58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2"/>
        <v/>
      </c>
      <c r="J46" s="39"/>
      <c r="K46" s="36"/>
      <c r="L46" s="74"/>
      <c r="M46" s="75"/>
      <c r="N46" s="76"/>
      <c r="P46" s="26"/>
      <c r="Q46" s="38"/>
      <c r="R46" s="38"/>
      <c r="S46" s="38"/>
      <c r="T46" s="38"/>
    </row>
    <row r="47" spans="1:20" s="58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2"/>
        <v/>
      </c>
      <c r="J47" s="39"/>
      <c r="K47" s="36"/>
      <c r="L47" s="74"/>
      <c r="M47" s="75"/>
      <c r="N47" s="76"/>
      <c r="P47" s="26"/>
      <c r="Q47" s="38"/>
      <c r="R47" s="38"/>
      <c r="S47" s="38"/>
      <c r="T47" s="38"/>
    </row>
    <row r="48" spans="1:20" s="58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2"/>
        <v/>
      </c>
      <c r="J48" s="39"/>
      <c r="K48" s="36"/>
      <c r="L48" s="74"/>
      <c r="M48" s="75"/>
      <c r="N48" s="76"/>
      <c r="P48" s="26"/>
      <c r="Q48" s="38"/>
      <c r="R48" s="38"/>
      <c r="S48" s="38"/>
      <c r="T48" s="38"/>
    </row>
    <row r="49" spans="1:20" s="58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2"/>
        <v/>
      </c>
      <c r="J49" s="39"/>
      <c r="K49" s="36"/>
      <c r="L49" s="74"/>
      <c r="M49" s="75"/>
      <c r="N49" s="76"/>
      <c r="P49" s="26"/>
      <c r="Q49" s="38"/>
      <c r="R49" s="38"/>
      <c r="S49" s="38"/>
      <c r="T49" s="38"/>
    </row>
    <row r="50" spans="1:20" s="58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2"/>
        <v/>
      </c>
      <c r="J50" s="39"/>
      <c r="K50" s="36"/>
      <c r="L50" s="74"/>
      <c r="M50" s="75"/>
      <c r="N50" s="76"/>
      <c r="P50" s="26"/>
      <c r="Q50" s="38"/>
      <c r="R50" s="38"/>
      <c r="S50" s="38"/>
      <c r="T50" s="38"/>
    </row>
    <row r="51" spans="1:20" s="58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2"/>
        <v/>
      </c>
      <c r="J51" s="39"/>
      <c r="K51" s="36"/>
      <c r="L51" s="74"/>
      <c r="M51" s="75"/>
      <c r="N51" s="76"/>
      <c r="P51" s="26"/>
      <c r="Q51" s="38"/>
      <c r="R51" s="38"/>
      <c r="S51" s="38"/>
      <c r="T51" s="38"/>
    </row>
    <row r="52" spans="1:20" s="58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2"/>
        <v/>
      </c>
      <c r="J52" s="39"/>
      <c r="K52" s="36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2"/>
        <v/>
      </c>
      <c r="J53" s="39"/>
      <c r="K53" s="36"/>
      <c r="L53" s="74"/>
      <c r="M53" s="75"/>
      <c r="N53" s="76"/>
      <c r="P53" s="26"/>
      <c r="Q53" s="38"/>
      <c r="R53" s="38"/>
      <c r="S53" s="38"/>
      <c r="T53" s="38"/>
    </row>
    <row r="54" spans="1:20" s="58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2"/>
        <v/>
      </c>
      <c r="J54" s="39"/>
      <c r="K54" s="36"/>
      <c r="L54" s="36"/>
      <c r="M54" s="36"/>
      <c r="N54" s="56"/>
      <c r="P54" s="26"/>
      <c r="Q54" s="38"/>
      <c r="R54" s="38"/>
      <c r="S54" s="38"/>
      <c r="T54" s="38"/>
    </row>
    <row r="55" spans="1:20" s="58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2"/>
        <v/>
      </c>
      <c r="J55" s="39"/>
      <c r="K55" s="36"/>
      <c r="L55" s="36"/>
      <c r="M55" s="36"/>
      <c r="N55" s="56"/>
      <c r="P55" s="26"/>
      <c r="Q55" s="38"/>
      <c r="R55" s="38"/>
      <c r="S55" s="38"/>
      <c r="T55" s="38"/>
    </row>
    <row r="56" spans="1:20" s="36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2"/>
        <v/>
      </c>
      <c r="J56" s="39"/>
      <c r="N56" s="56"/>
      <c r="O56" s="58"/>
      <c r="P56" s="26"/>
      <c r="Q56" s="38"/>
      <c r="R56" s="38"/>
      <c r="S56" s="38"/>
      <c r="T56" s="38"/>
    </row>
    <row r="57" spans="1:20" s="36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2"/>
        <v/>
      </c>
      <c r="J57" s="39"/>
      <c r="N57" s="56"/>
      <c r="O57" s="58"/>
      <c r="P57" s="26"/>
      <c r="Q57" s="38"/>
      <c r="R57" s="38"/>
      <c r="S57" s="38"/>
      <c r="T57" s="38"/>
    </row>
    <row r="58" spans="1:20" s="36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2"/>
        <v/>
      </c>
      <c r="J58" s="39"/>
      <c r="N58" s="56"/>
      <c r="O58" s="58"/>
      <c r="P58" s="26"/>
      <c r="Q58" s="38"/>
      <c r="R58" s="38"/>
      <c r="S58" s="38"/>
      <c r="T58" s="38"/>
    </row>
    <row r="59" spans="1:20" s="36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si="2"/>
        <v/>
      </c>
      <c r="J59" s="39"/>
      <c r="N59" s="56"/>
      <c r="O59" s="58"/>
      <c r="P59" s="26"/>
      <c r="Q59" s="38"/>
      <c r="R59" s="38"/>
      <c r="S59" s="38"/>
      <c r="T59" s="38"/>
    </row>
    <row r="60" spans="1:20" s="36" customFormat="1" x14ac:dyDescent="0.3">
      <c r="A60" s="77"/>
      <c r="B60" s="26"/>
      <c r="C60" s="26"/>
      <c r="D60" s="28"/>
      <c r="E60" s="26"/>
      <c r="F60" s="26"/>
      <c r="G60" s="26"/>
      <c r="H60" s="26"/>
      <c r="I60" s="39" t="str">
        <f t="shared" si="2"/>
        <v/>
      </c>
      <c r="J60" s="39"/>
      <c r="N60" s="56"/>
      <c r="O60" s="58"/>
      <c r="P60" s="26"/>
      <c r="Q60" s="38"/>
      <c r="R60" s="38"/>
      <c r="S60" s="38"/>
      <c r="T60" s="38"/>
    </row>
    <row r="61" spans="1:20" s="36" customFormat="1" x14ac:dyDescent="0.3">
      <c r="A61" s="77"/>
      <c r="B61" s="26"/>
      <c r="C61" s="26"/>
      <c r="D61" s="28"/>
      <c r="E61" s="26"/>
      <c r="F61" s="26"/>
      <c r="G61" s="26"/>
      <c r="H61" s="26"/>
      <c r="I61" s="39" t="str">
        <f t="shared" si="2"/>
        <v/>
      </c>
      <c r="J61" s="39"/>
      <c r="N61" s="56"/>
      <c r="O61" s="58"/>
      <c r="P61" s="26"/>
      <c r="Q61" s="38"/>
      <c r="R61" s="38"/>
      <c r="S61" s="38"/>
      <c r="T61" s="38"/>
    </row>
    <row r="62" spans="1:20" s="36" customFormat="1" x14ac:dyDescent="0.3">
      <c r="A62" s="77"/>
      <c r="B62" s="26"/>
      <c r="C62" s="26"/>
      <c r="D62" s="28"/>
      <c r="E62" s="26"/>
      <c r="F62" s="26"/>
      <c r="G62" s="26"/>
      <c r="H62" s="26"/>
      <c r="I62" s="39" t="str">
        <f t="shared" si="2"/>
        <v/>
      </c>
      <c r="J62" s="39"/>
      <c r="N62" s="56"/>
      <c r="O62" s="58"/>
      <c r="P62" s="26"/>
      <c r="Q62" s="38"/>
      <c r="R62" s="38"/>
      <c r="S62" s="38"/>
      <c r="T62" s="38"/>
    </row>
    <row r="63" spans="1:20" s="36" customFormat="1" x14ac:dyDescent="0.3">
      <c r="A63" s="77"/>
      <c r="B63" s="26"/>
      <c r="C63" s="26"/>
      <c r="D63" s="28"/>
      <c r="E63" s="26"/>
      <c r="F63" s="26"/>
      <c r="G63" s="26"/>
      <c r="H63" s="26"/>
      <c r="I63" s="39" t="str">
        <f t="shared" si="2"/>
        <v/>
      </c>
      <c r="J63" s="39"/>
      <c r="N63" s="56"/>
      <c r="O63" s="58"/>
      <c r="P63" s="26"/>
      <c r="Q63" s="38"/>
      <c r="R63" s="38"/>
      <c r="S63" s="38"/>
      <c r="T63" s="38"/>
    </row>
  </sheetData>
  <mergeCells count="2">
    <mergeCell ref="A1:H1"/>
    <mergeCell ref="A2:H2"/>
  </mergeCells>
  <conditionalFormatting sqref="L11 O11:O14">
    <cfRule type="expression" dxfId="9316" priority="10">
      <formula>ISNUMBER(SEARCH("Total",$A11))</formula>
    </cfRule>
  </conditionalFormatting>
  <conditionalFormatting sqref="L11:L14 O11:O14">
    <cfRule type="expression" dxfId="9315" priority="9">
      <formula>ISNUMBER(SEARCH("Total",$A11))</formula>
    </cfRule>
  </conditionalFormatting>
  <conditionalFormatting sqref="M11:M13">
    <cfRule type="expression" dxfId="9314" priority="8">
      <formula>ISNUMBER(SEARCH("Total",$A11))</formula>
    </cfRule>
  </conditionalFormatting>
  <conditionalFormatting sqref="M11:M13">
    <cfRule type="expression" dxfId="9313" priority="7">
      <formula>ISNUMBER(SEARCH("Total",$A11))</formula>
    </cfRule>
  </conditionalFormatting>
  <conditionalFormatting sqref="M14">
    <cfRule type="expression" dxfId="9312" priority="4">
      <formula>LEN(#REF!)&gt;0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pageSetUpPr fitToPage="1"/>
  </sheetPr>
  <dimension ref="A1:T184"/>
  <sheetViews>
    <sheetView showGridLines="0" zoomScaleNormal="100" workbookViewId="0">
      <selection sqref="A1:H1"/>
    </sheetView>
  </sheetViews>
  <sheetFormatPr defaultColWidth="9.109375" defaultRowHeight="14.4" x14ac:dyDescent="0.3"/>
  <cols>
    <col min="1" max="1" width="42.6640625" style="77" bestFit="1" customWidth="1"/>
    <col min="2" max="2" width="19.6640625" style="26" bestFit="1" customWidth="1"/>
    <col min="3" max="3" width="50.33203125" style="26" customWidth="1"/>
    <col min="4" max="4" width="13.88671875" style="28" customWidth="1"/>
    <col min="5" max="5" width="2" style="26" hidden="1" customWidth="1"/>
    <col min="6" max="6" width="11.109375" style="26" customWidth="1"/>
    <col min="7" max="7" width="10.886718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0.77734375" style="36" customWidth="1"/>
    <col min="12" max="12" width="11.109375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1658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May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1634</v>
      </c>
      <c r="L4" s="60">
        <f>Notes!I11</f>
        <v>0.91666666666666663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Notes!I15</f>
        <v>May Collected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934</v>
      </c>
      <c r="K5" s="63" t="s">
        <v>937</v>
      </c>
      <c r="L5" s="30" t="s">
        <v>935</v>
      </c>
      <c r="M5" s="30" t="s">
        <v>989</v>
      </c>
      <c r="N5" s="31" t="s">
        <v>1136</v>
      </c>
      <c r="O5" s="64" t="s">
        <v>1493</v>
      </c>
      <c r="P5" s="32"/>
    </row>
    <row r="6" spans="1:20" hidden="1" x14ac:dyDescent="0.3">
      <c r="A6" s="78" t="s">
        <v>3</v>
      </c>
      <c r="B6" s="26" t="s">
        <v>948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17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/>
      <c r="M9" s="65"/>
      <c r="N9" s="66"/>
      <c r="O9" s="67"/>
    </row>
    <row r="10" spans="1:20" ht="57.6" hidden="1" x14ac:dyDescent="0.3">
      <c r="A10" s="78" t="s">
        <v>1492</v>
      </c>
      <c r="B10" s="34" t="s">
        <v>2</v>
      </c>
      <c r="C10" s="33" t="s">
        <v>931</v>
      </c>
      <c r="D10" s="35" t="s">
        <v>927</v>
      </c>
      <c r="E10" s="28" t="s">
        <v>951</v>
      </c>
      <c r="F10" s="35" t="s">
        <v>921</v>
      </c>
      <c r="G10" s="35" t="s">
        <v>923</v>
      </c>
      <c r="H10" s="35" t="s">
        <v>922</v>
      </c>
      <c r="I10" s="35" t="s">
        <v>924</v>
      </c>
      <c r="J10" s="35" t="s">
        <v>925</v>
      </c>
      <c r="K10" s="35" t="s">
        <v>926</v>
      </c>
      <c r="L10"/>
      <c r="M10" s="65"/>
      <c r="N10" s="66"/>
      <c r="O10" s="67"/>
    </row>
    <row r="11" spans="1:20" x14ac:dyDescent="0.3">
      <c r="A11" s="77" t="s">
        <v>1468</v>
      </c>
      <c r="B11" s="26" t="s">
        <v>351</v>
      </c>
      <c r="C11" s="26" t="s">
        <v>1899</v>
      </c>
      <c r="D11" s="45">
        <v>76445.03</v>
      </c>
      <c r="E11" s="46">
        <v>6</v>
      </c>
      <c r="F11" s="45">
        <v>1945581</v>
      </c>
      <c r="G11" s="45">
        <v>16900</v>
      </c>
      <c r="H11" s="45">
        <v>1962481</v>
      </c>
      <c r="I11" s="45">
        <v>0</v>
      </c>
      <c r="J11" s="45">
        <v>1408488.6400000001</v>
      </c>
      <c r="K11" s="45">
        <v>553992.36</v>
      </c>
      <c r="L11" s="68">
        <f>IF(ISERROR((I11+J11)/H11),"",(I11+J11)/H11)</f>
        <v>0.71770816634657875</v>
      </c>
      <c r="M11" s="68">
        <f>IFERROR(IF(ISERROR(SEARCH("Total",A11)),VLOOKUP(B11,'PrYear%'!A:D,3,FALSE),VLOOKUP(LEFT(A11,6),'PrYear%'!B:D,3,FALSE)),"")</f>
        <v>0.94519258664505346</v>
      </c>
      <c r="N11" s="44" t="str">
        <f>IF(AND(OR($L$4-IFERROR(VALUE(L11),0)&lt;=-0.15,$L$4-IFERROR(VALUE(L11),0)&gt;=0.05),ABS((G11*$L$4)-I11-J11)&gt;=5000),"X","")</f>
        <v>X</v>
      </c>
      <c r="O11" s="69" t="str">
        <f>IFERROR(VLOOKUP(B11,'GF Comments'!A:D,4,FALSE),"")</f>
        <v/>
      </c>
      <c r="P11" s="27"/>
      <c r="R11" s="86"/>
      <c r="S11" s="86"/>
      <c r="T11" s="86"/>
    </row>
    <row r="12" spans="1:20" x14ac:dyDescent="0.3">
      <c r="A12" s="79" t="s">
        <v>1655</v>
      </c>
      <c r="B12" s="79"/>
      <c r="C12" s="79"/>
      <c r="D12" s="71">
        <v>76445.03</v>
      </c>
      <c r="E12" s="72">
        <v>6</v>
      </c>
      <c r="F12" s="71">
        <v>1945581</v>
      </c>
      <c r="G12" s="71">
        <v>16900</v>
      </c>
      <c r="H12" s="71">
        <v>1962481</v>
      </c>
      <c r="I12" s="71">
        <v>0</v>
      </c>
      <c r="J12" s="71">
        <v>1408488.6400000001</v>
      </c>
      <c r="K12" s="71">
        <v>553992.36</v>
      </c>
      <c r="L12" s="68">
        <f t="shared" ref="L12:L25" si="0">IF(ISERROR((I12+J12)/H12),"",(I12+J12)/H12)</f>
        <v>0.71770816634657875</v>
      </c>
      <c r="M12" s="68">
        <f>IFERROR(IF(ISERROR(SEARCH("Total",A12)),VLOOKUP(B12,'PrYear%'!A:D,3,FALSE),VLOOKUP(LEFT(A12,6),'PrYear%'!B:D,3,FALSE)),"")</f>
        <v>0.94519258664505346</v>
      </c>
      <c r="N12" s="44" t="str">
        <f t="shared" ref="N12:N22" si="1">IF(AND(OR($L$4-IFERROR(VALUE(L12),0)&lt;=-0.15,$L$4-IFERROR(VALUE(L12),0)&gt;=0.05),ABS((G12*$L$4)-I12-J12)&gt;=5000),"X","")</f>
        <v>X</v>
      </c>
      <c r="O12" s="69" t="str">
        <f>IFERROR(VLOOKUP(B12,'GF Comments'!A:D,4,FALSE),"")</f>
        <v/>
      </c>
      <c r="P12" s="27"/>
      <c r="R12" s="86"/>
      <c r="S12" s="86"/>
    </row>
    <row r="13" spans="1:20" x14ac:dyDescent="0.3">
      <c r="A13" s="77" t="s">
        <v>1476</v>
      </c>
      <c r="B13" s="26" t="s">
        <v>69</v>
      </c>
      <c r="C13" s="26" t="s">
        <v>1945</v>
      </c>
      <c r="D13" s="45">
        <v>7124.06</v>
      </c>
      <c r="E13" s="46">
        <v>11</v>
      </c>
      <c r="F13" s="45">
        <v>6755614</v>
      </c>
      <c r="G13" s="45">
        <v>56484</v>
      </c>
      <c r="H13" s="45">
        <v>6812098</v>
      </c>
      <c r="I13" s="45">
        <v>0</v>
      </c>
      <c r="J13" s="45">
        <v>4957815.8499999996</v>
      </c>
      <c r="K13" s="45">
        <v>1854282.15</v>
      </c>
      <c r="L13" s="68">
        <f t="shared" si="0"/>
        <v>0.72779573194631075</v>
      </c>
      <c r="M13" s="68">
        <f>IFERROR(IF(ISERROR(SEARCH("Total",A13)),VLOOKUP(B13,'PrYear%'!A:D,3,FALSE),VLOOKUP(LEFT(A13,6),'PrYear%'!B:D,3,FALSE)),"")</f>
        <v>0.8603262411978283</v>
      </c>
      <c r="N13" s="44" t="str">
        <f t="shared" si="1"/>
        <v>X</v>
      </c>
      <c r="O13" s="69" t="str">
        <f>IFERROR(VLOOKUP(B13,'GF Comments'!A:D,4,FALSE),"")</f>
        <v/>
      </c>
      <c r="P13" s="27"/>
      <c r="S13" s="86"/>
    </row>
    <row r="14" spans="1:20" x14ac:dyDescent="0.3">
      <c r="B14" s="26" t="s">
        <v>220</v>
      </c>
      <c r="C14" s="26" t="s">
        <v>1946</v>
      </c>
      <c r="D14" s="45">
        <v>0</v>
      </c>
      <c r="E14" s="46">
        <v>2</v>
      </c>
      <c r="F14" s="45">
        <v>3100</v>
      </c>
      <c r="G14" s="45">
        <v>0</v>
      </c>
      <c r="H14" s="45">
        <v>3100</v>
      </c>
      <c r="I14" s="45">
        <v>0</v>
      </c>
      <c r="J14" s="45">
        <v>771</v>
      </c>
      <c r="K14" s="45">
        <v>2329</v>
      </c>
      <c r="L14" s="68">
        <f t="shared" si="0"/>
        <v>0.24870967741935485</v>
      </c>
      <c r="M14" s="68">
        <f>IFERROR(IF(ISERROR(SEARCH("Total",A14)),VLOOKUP(B14,'PrYear%'!A:D,3,FALSE),VLOOKUP(LEFT(A14,6),'PrYear%'!B:D,3,FALSE)),"")</f>
        <v>0.57580645161290323</v>
      </c>
      <c r="N14" s="44" t="str">
        <f t="shared" si="1"/>
        <v/>
      </c>
      <c r="O14" s="69" t="str">
        <f>IFERROR(VLOOKUP(B14,'GF Comments'!A:D,4,FALSE),"")</f>
        <v/>
      </c>
      <c r="P14" s="27"/>
      <c r="S14" s="86"/>
    </row>
    <row r="15" spans="1:20" x14ac:dyDescent="0.3">
      <c r="B15" s="26" t="s">
        <v>212</v>
      </c>
      <c r="C15" s="26" t="s">
        <v>1947</v>
      </c>
      <c r="D15" s="45">
        <v>0</v>
      </c>
      <c r="E15" s="46">
        <v>3</v>
      </c>
      <c r="F15" s="45">
        <v>126200</v>
      </c>
      <c r="G15" s="45">
        <v>0</v>
      </c>
      <c r="H15" s="45">
        <v>126200</v>
      </c>
      <c r="I15" s="45">
        <v>0</v>
      </c>
      <c r="J15" s="45">
        <v>0</v>
      </c>
      <c r="K15" s="45">
        <v>126200</v>
      </c>
      <c r="L15" s="68">
        <f t="shared" si="0"/>
        <v>0</v>
      </c>
      <c r="M15" s="68">
        <f>IFERROR(IF(ISERROR(SEARCH("Total",A15)),VLOOKUP(B15,'PrYear%'!A:D,3,FALSE),VLOOKUP(LEFT(A15,6),'PrYear%'!B:D,3,FALSE)),"")</f>
        <v>0.77640364500792391</v>
      </c>
      <c r="N15" s="44" t="str">
        <f t="shared" si="1"/>
        <v/>
      </c>
      <c r="O15" s="69" t="str">
        <f>IFERROR(VLOOKUP(B15,'GF Comments'!A:D,4,FALSE),"")</f>
        <v/>
      </c>
      <c r="P15" s="27"/>
      <c r="S15" s="86"/>
    </row>
    <row r="16" spans="1:20" x14ac:dyDescent="0.3">
      <c r="B16" s="26" t="s">
        <v>208</v>
      </c>
      <c r="C16" s="26" t="s">
        <v>1948</v>
      </c>
      <c r="D16" s="45">
        <v>0</v>
      </c>
      <c r="E16" s="46">
        <v>2</v>
      </c>
      <c r="F16" s="45">
        <v>28000</v>
      </c>
      <c r="G16" s="45">
        <v>0</v>
      </c>
      <c r="H16" s="45">
        <v>28000</v>
      </c>
      <c r="I16" s="45">
        <v>0</v>
      </c>
      <c r="J16" s="45">
        <v>0</v>
      </c>
      <c r="K16" s="45">
        <v>28000</v>
      </c>
      <c r="L16" s="68">
        <f t="shared" si="0"/>
        <v>0</v>
      </c>
      <c r="M16" s="68">
        <f>IFERROR(IF(ISERROR(SEARCH("Total",A16)),VLOOKUP(B16,'PrYear%'!A:D,3,FALSE),VLOOKUP(LEFT(A16,6),'PrYear%'!B:D,3,FALSE)),"")</f>
        <v>0.70600928571428567</v>
      </c>
      <c r="N16" s="44" t="str">
        <f t="shared" si="1"/>
        <v/>
      </c>
      <c r="O16" s="69" t="str">
        <f>IFERROR(VLOOKUP(B16,'GF Comments'!A:D,4,FALSE),"")</f>
        <v/>
      </c>
      <c r="P16" s="27"/>
      <c r="S16" s="86"/>
    </row>
    <row r="17" spans="1:20" x14ac:dyDescent="0.3">
      <c r="A17" s="79" t="s">
        <v>1656</v>
      </c>
      <c r="B17" s="79"/>
      <c r="C17" s="79"/>
      <c r="D17" s="71">
        <v>7124.06</v>
      </c>
      <c r="E17" s="72">
        <v>18</v>
      </c>
      <c r="F17" s="71">
        <v>6912914</v>
      </c>
      <c r="G17" s="71">
        <v>56484</v>
      </c>
      <c r="H17" s="71">
        <v>6969398</v>
      </c>
      <c r="I17" s="71">
        <v>0</v>
      </c>
      <c r="J17" s="71">
        <v>4958586.8499999996</v>
      </c>
      <c r="K17" s="71">
        <v>2010811.15</v>
      </c>
      <c r="L17" s="68">
        <f t="shared" si="0"/>
        <v>0.7114799370046021</v>
      </c>
      <c r="M17" s="68">
        <f>IFERROR(IF(ISERROR(SEARCH("Total",A17)),VLOOKUP(B17,'PrYear%'!A:D,3,FALSE),VLOOKUP(LEFT(A17,6),'PrYear%'!B:D,3,FALSE)),"")</f>
        <v>0.85796142274352094</v>
      </c>
      <c r="N17" s="44" t="str">
        <f t="shared" si="1"/>
        <v>X</v>
      </c>
      <c r="O17" s="69" t="str">
        <f>IFERROR(VLOOKUP(B17,'GF Comments'!A:D,4,FALSE),"")</f>
        <v/>
      </c>
      <c r="P17" s="27"/>
      <c r="S17" s="86"/>
    </row>
    <row r="18" spans="1:20" x14ac:dyDescent="0.3">
      <c r="A18" s="77" t="s">
        <v>1477</v>
      </c>
      <c r="B18" s="26" t="s">
        <v>449</v>
      </c>
      <c r="C18" s="26" t="s">
        <v>1951</v>
      </c>
      <c r="D18" s="45">
        <v>3734.31</v>
      </c>
      <c r="E18" s="46">
        <v>8</v>
      </c>
      <c r="F18" s="45">
        <v>7752447</v>
      </c>
      <c r="G18" s="45">
        <v>18400</v>
      </c>
      <c r="H18" s="45">
        <v>7770847</v>
      </c>
      <c r="I18" s="45">
        <v>0</v>
      </c>
      <c r="J18" s="45">
        <v>5742973.4800000004</v>
      </c>
      <c r="K18" s="45">
        <v>2027873.52</v>
      </c>
      <c r="L18" s="68">
        <f t="shared" si="0"/>
        <v>0.73904086388523671</v>
      </c>
      <c r="M18" s="68">
        <f>IFERROR(IF(ISERROR(SEARCH("Total",A18)),VLOOKUP(B18,'PrYear%'!A:D,3,FALSE),VLOOKUP(LEFT(A18,6),'PrYear%'!B:D,3,FALSE)),"")</f>
        <v>0.87670734855346577</v>
      </c>
      <c r="N18" s="44" t="str">
        <f t="shared" si="1"/>
        <v>X</v>
      </c>
      <c r="O18" s="69" t="str">
        <f>IFERROR(VLOOKUP(B18,'GF Comments'!A:D,4,FALSE),"")</f>
        <v/>
      </c>
      <c r="P18" s="27"/>
      <c r="S18" s="86"/>
    </row>
    <row r="19" spans="1:20" x14ac:dyDescent="0.3">
      <c r="B19" s="26" t="s">
        <v>461</v>
      </c>
      <c r="C19" s="26" t="s">
        <v>1952</v>
      </c>
      <c r="D19" s="45">
        <v>0</v>
      </c>
      <c r="E19" s="46">
        <v>2</v>
      </c>
      <c r="F19" s="45">
        <v>167000</v>
      </c>
      <c r="G19" s="45">
        <v>0</v>
      </c>
      <c r="H19" s="45">
        <v>167000</v>
      </c>
      <c r="I19" s="45">
        <v>0</v>
      </c>
      <c r="J19" s="45">
        <v>162888.03999999998</v>
      </c>
      <c r="K19" s="45">
        <v>4111.9599999999991</v>
      </c>
      <c r="L19" s="68">
        <f t="shared" si="0"/>
        <v>0.97537748502994004</v>
      </c>
      <c r="M19" s="68">
        <f>IFERROR(IF(ISERROR(SEARCH("Total",A19)),VLOOKUP(B19,'PrYear%'!A:D,3,FALSE),VLOOKUP(LEFT(A19,6),'PrYear%'!B:D,3,FALSE)),"")</f>
        <v>0.58707582532230418</v>
      </c>
      <c r="N19" s="44" t="str">
        <f t="shared" si="1"/>
        <v/>
      </c>
      <c r="O19" s="69" t="str">
        <f>IFERROR(VLOOKUP(B19,'GF Comments'!A:D,4,FALSE),"")</f>
        <v/>
      </c>
      <c r="P19" s="27"/>
      <c r="S19" s="86"/>
    </row>
    <row r="20" spans="1:20" x14ac:dyDescent="0.3">
      <c r="B20" s="26" t="s">
        <v>454</v>
      </c>
      <c r="C20" s="26" t="s">
        <v>1953</v>
      </c>
      <c r="D20" s="45">
        <v>0</v>
      </c>
      <c r="E20" s="46">
        <v>2</v>
      </c>
      <c r="F20" s="45">
        <v>8250</v>
      </c>
      <c r="G20" s="45">
        <v>0</v>
      </c>
      <c r="H20" s="45">
        <v>8250</v>
      </c>
      <c r="I20" s="45">
        <v>0</v>
      </c>
      <c r="J20" s="45">
        <v>7385.69</v>
      </c>
      <c r="K20" s="45">
        <v>864.31</v>
      </c>
      <c r="L20" s="68">
        <f t="shared" si="0"/>
        <v>0.89523515151515143</v>
      </c>
      <c r="M20" s="68">
        <f>IFERROR(IF(ISERROR(SEARCH("Total",A20)),VLOOKUP(B20,'PrYear%'!A:D,3,FALSE),VLOOKUP(LEFT(A20,6),'PrYear%'!B:D,3,FALSE)),"")</f>
        <v>0.81830065359477122</v>
      </c>
      <c r="N20" s="44" t="str">
        <f t="shared" si="1"/>
        <v/>
      </c>
      <c r="O20" s="69" t="str">
        <f>IFERROR(VLOOKUP(B20,'GF Comments'!A:D,4,FALSE),"")</f>
        <v/>
      </c>
      <c r="P20" s="27"/>
      <c r="S20" s="86"/>
    </row>
    <row r="21" spans="1:20" x14ac:dyDescent="0.3">
      <c r="B21" s="26" t="s">
        <v>452</v>
      </c>
      <c r="C21" s="26" t="s">
        <v>1954</v>
      </c>
      <c r="D21" s="45">
        <v>0</v>
      </c>
      <c r="E21" s="46">
        <v>1</v>
      </c>
      <c r="F21" s="45">
        <v>4000</v>
      </c>
      <c r="G21" s="45">
        <v>0</v>
      </c>
      <c r="H21" s="45">
        <v>4000</v>
      </c>
      <c r="I21" s="45">
        <v>0</v>
      </c>
      <c r="J21" s="45">
        <v>551.48</v>
      </c>
      <c r="K21" s="45">
        <v>3448.52</v>
      </c>
      <c r="L21" s="68">
        <f t="shared" si="0"/>
        <v>0.13786999999999999</v>
      </c>
      <c r="M21" s="68">
        <f>IFERROR(IF(ISERROR(SEARCH("Total",A21)),VLOOKUP(B21,'PrYear%'!A:D,3,FALSE),VLOOKUP(LEFT(A21,6),'PrYear%'!B:D,3,FALSE)),"")</f>
        <v>7.47525E-2</v>
      </c>
      <c r="N21" s="44" t="str">
        <f t="shared" si="1"/>
        <v/>
      </c>
      <c r="O21" s="69" t="str">
        <f>IFERROR(VLOOKUP(B21,'GF Comments'!A:D,4,FALSE),"")</f>
        <v/>
      </c>
      <c r="P21" s="27"/>
      <c r="S21" s="86"/>
    </row>
    <row r="22" spans="1:20" x14ac:dyDescent="0.3">
      <c r="A22" s="79" t="s">
        <v>1657</v>
      </c>
      <c r="B22" s="79"/>
      <c r="C22" s="79"/>
      <c r="D22" s="71">
        <v>3734.31</v>
      </c>
      <c r="E22" s="72">
        <v>13</v>
      </c>
      <c r="F22" s="71">
        <v>7931697</v>
      </c>
      <c r="G22" s="71">
        <v>18400</v>
      </c>
      <c r="H22" s="71">
        <v>7950097</v>
      </c>
      <c r="I22" s="71">
        <v>0</v>
      </c>
      <c r="J22" s="71">
        <v>5913798.6900000013</v>
      </c>
      <c r="K22" s="71">
        <v>2036298.31</v>
      </c>
      <c r="L22" s="68">
        <f t="shared" si="0"/>
        <v>0.74386497296825449</v>
      </c>
      <c r="M22" s="68">
        <f>IFERROR(IF(ISERROR(SEARCH("Total",A22)),VLOOKUP(B22,'PrYear%'!A:D,3,FALSE),VLOOKUP(LEFT(A22,6),'PrYear%'!B:D,3,FALSE)),"")</f>
        <v>0.86260595310511223</v>
      </c>
      <c r="N22" s="44" t="str">
        <f t="shared" si="1"/>
        <v>X</v>
      </c>
      <c r="O22" s="69" t="str">
        <f>IFERROR(VLOOKUP(B22,'GF Comments'!A:D,4,FALSE),"")</f>
        <v/>
      </c>
      <c r="P22" s="27"/>
      <c r="S22" s="86"/>
    </row>
    <row r="23" spans="1:20" x14ac:dyDescent="0.3">
      <c r="A23" s="80" t="s">
        <v>1802</v>
      </c>
      <c r="B23" s="26" t="s">
        <v>1788</v>
      </c>
      <c r="C23" s="26" t="s">
        <v>1950</v>
      </c>
      <c r="D23" s="45">
        <v>7172.55</v>
      </c>
      <c r="E23" s="46">
        <v>2</v>
      </c>
      <c r="F23" s="45">
        <v>0</v>
      </c>
      <c r="G23" s="45">
        <v>0</v>
      </c>
      <c r="H23" s="45">
        <v>0</v>
      </c>
      <c r="I23" s="45">
        <v>0</v>
      </c>
      <c r="J23" s="45">
        <v>63348.700000000004</v>
      </c>
      <c r="K23" s="45">
        <v>-63348.700000000004</v>
      </c>
      <c r="L23" s="68" t="str">
        <f t="shared" si="0"/>
        <v/>
      </c>
      <c r="M23" s="68" t="str">
        <f>IFERROR(IF(ISERROR(SEARCH("Total",A23)),VLOOKUP(B23,'PrYear%'!A:D,3,FALSE),VLOOKUP(LEFT(A23,6),'PrYear%'!B:D,3,FALSE)),"")</f>
        <v/>
      </c>
      <c r="N23" s="44" t="str">
        <f t="shared" ref="N23:N24" si="2">IF(AND(OR($L$4-IFERROR(VALUE(L23),0)&lt;=-0.15,$L$4-IFERROR(VALUE(L23),0)&gt;=0.05),ABS((G23*$L$4)-I23-J23)&gt;=5000),"X","")</f>
        <v>X</v>
      </c>
      <c r="O23" s="69" t="str">
        <f>IFERROR(VLOOKUP(B23,'GF Comments'!A:D,4,FALSE),"")</f>
        <v/>
      </c>
      <c r="P23" s="27"/>
      <c r="S23" s="86"/>
    </row>
    <row r="24" spans="1:20" x14ac:dyDescent="0.3">
      <c r="A24" s="79" t="s">
        <v>1805</v>
      </c>
      <c r="B24" s="79"/>
      <c r="C24" s="79"/>
      <c r="D24" s="71">
        <v>7172.55</v>
      </c>
      <c r="E24" s="72">
        <v>2</v>
      </c>
      <c r="F24" s="71">
        <v>0</v>
      </c>
      <c r="G24" s="71">
        <v>0</v>
      </c>
      <c r="H24" s="71">
        <v>0</v>
      </c>
      <c r="I24" s="71">
        <v>0</v>
      </c>
      <c r="J24" s="71">
        <v>63348.700000000004</v>
      </c>
      <c r="K24" s="71">
        <v>-63348.700000000004</v>
      </c>
      <c r="L24" s="68" t="str">
        <f t="shared" si="0"/>
        <v/>
      </c>
      <c r="M24" s="68" t="str">
        <f>IFERROR(IF(ISERROR(SEARCH("Total",A24)),VLOOKUP(B24,'PrYear%'!A:D,3,FALSE),VLOOKUP(LEFT(A24,6),'PrYear%'!B:D,3,FALSE)),"")</f>
        <v/>
      </c>
      <c r="N24" s="44" t="str">
        <f t="shared" si="2"/>
        <v>X</v>
      </c>
      <c r="O24" s="69" t="str">
        <f>IFERROR(VLOOKUP(B24,'GF Comments'!A:D,4,FALSE),"")</f>
        <v/>
      </c>
      <c r="P24" s="27"/>
      <c r="S24" s="86"/>
    </row>
    <row r="25" spans="1:20" s="58" customFormat="1" x14ac:dyDescent="0.3">
      <c r="A25" s="121" t="s">
        <v>920</v>
      </c>
      <c r="B25" s="121"/>
      <c r="C25" s="121"/>
      <c r="D25" s="122">
        <v>94475.95</v>
      </c>
      <c r="E25" s="123">
        <v>39</v>
      </c>
      <c r="F25" s="122">
        <v>16790192</v>
      </c>
      <c r="G25" s="122">
        <v>91784</v>
      </c>
      <c r="H25" s="122">
        <v>16881976</v>
      </c>
      <c r="I25" s="122">
        <v>0</v>
      </c>
      <c r="J25" s="122">
        <v>12344222.880000001</v>
      </c>
      <c r="K25" s="122">
        <v>4537753.1199999982</v>
      </c>
      <c r="L25" s="68">
        <f t="shared" si="0"/>
        <v>0.73120722834815077</v>
      </c>
      <c r="M25" s="55">
        <v>0.87019999999999997</v>
      </c>
      <c r="N25" s="76"/>
      <c r="O25" s="69" t="str">
        <f>IFERROR(VLOOKUP(B25,'GF Comments'!A:D,4,FALSE),"")</f>
        <v/>
      </c>
      <c r="P25" s="26"/>
      <c r="Q25" s="38"/>
      <c r="R25" s="38"/>
      <c r="S25" s="38"/>
      <c r="T25" s="38"/>
    </row>
    <row r="26" spans="1:20" s="58" customFormat="1" x14ac:dyDescent="0.3">
      <c r="A26"/>
      <c r="B26"/>
      <c r="C26"/>
      <c r="D26"/>
      <c r="E26"/>
      <c r="F26"/>
      <c r="G26"/>
      <c r="H26"/>
      <c r="I26"/>
      <c r="J26"/>
      <c r="K26"/>
      <c r="L26"/>
      <c r="M26" s="75"/>
      <c r="N26" s="76"/>
      <c r="P26" s="26"/>
      <c r="Q26" s="38"/>
      <c r="R26" s="38"/>
      <c r="S26" s="38"/>
      <c r="T26" s="38"/>
    </row>
    <row r="27" spans="1:20" s="58" customFormat="1" x14ac:dyDescent="0.3">
      <c r="A27"/>
      <c r="B27"/>
      <c r="C27"/>
      <c r="D27"/>
      <c r="E27"/>
      <c r="F27"/>
      <c r="G27"/>
      <c r="H27"/>
      <c r="I27"/>
      <c r="J27"/>
      <c r="K27"/>
      <c r="L27"/>
      <c r="M27" s="75"/>
      <c r="N27" s="76"/>
      <c r="P27" s="26"/>
      <c r="Q27" s="38"/>
      <c r="R27" s="38"/>
      <c r="S27" s="38"/>
      <c r="T27" s="38"/>
    </row>
    <row r="28" spans="1:20" s="58" customFormat="1" x14ac:dyDescent="0.3">
      <c r="A28"/>
      <c r="B28"/>
      <c r="C28"/>
      <c r="D28"/>
      <c r="E28"/>
      <c r="F28"/>
      <c r="G28"/>
      <c r="H28"/>
      <c r="I28"/>
      <c r="J28"/>
      <c r="K28"/>
      <c r="L28"/>
      <c r="M28" s="75"/>
      <c r="N28" s="76"/>
      <c r="P28" s="26"/>
      <c r="Q28" s="38"/>
      <c r="R28" s="38"/>
      <c r="S28" s="38"/>
      <c r="T28" s="38"/>
    </row>
    <row r="29" spans="1:20" s="58" customFormat="1" x14ac:dyDescent="0.3">
      <c r="A29"/>
      <c r="B29"/>
      <c r="C29"/>
      <c r="D29"/>
      <c r="E29"/>
      <c r="F29"/>
      <c r="G29"/>
      <c r="H29"/>
      <c r="I29"/>
      <c r="J29"/>
      <c r="K29"/>
      <c r="L29"/>
      <c r="M29" s="75"/>
      <c r="N29" s="76"/>
      <c r="P29" s="26"/>
      <c r="Q29" s="38"/>
      <c r="R29" s="38"/>
      <c r="S29" s="38"/>
      <c r="T29" s="38"/>
    </row>
    <row r="30" spans="1:20" s="58" customFormat="1" x14ac:dyDescent="0.3">
      <c r="A30"/>
      <c r="B30"/>
      <c r="C30"/>
      <c r="D30"/>
      <c r="E30"/>
      <c r="F30"/>
      <c r="G30"/>
      <c r="H30"/>
      <c r="I30"/>
      <c r="J30"/>
      <c r="K30"/>
      <c r="L30" s="74"/>
      <c r="M30" s="75"/>
      <c r="N30" s="76"/>
      <c r="P30" s="26"/>
      <c r="Q30" s="38"/>
      <c r="R30" s="38"/>
      <c r="S30" s="38"/>
      <c r="T30" s="38"/>
    </row>
    <row r="31" spans="1:20" s="58" customFormat="1" x14ac:dyDescent="0.3">
      <c r="A31"/>
      <c r="B31"/>
      <c r="C31"/>
      <c r="D31"/>
      <c r="E31"/>
      <c r="F31"/>
      <c r="G31"/>
      <c r="H31"/>
      <c r="I31"/>
      <c r="J31"/>
      <c r="K31"/>
      <c r="L31" s="74"/>
      <c r="M31" s="75"/>
      <c r="N31" s="76"/>
      <c r="P31" s="26"/>
      <c r="Q31" s="38"/>
      <c r="R31" s="38"/>
      <c r="S31" s="38"/>
      <c r="T31" s="38"/>
    </row>
    <row r="32" spans="1:20" s="58" customFormat="1" x14ac:dyDescent="0.3">
      <c r="A32"/>
      <c r="B32"/>
      <c r="C32"/>
      <c r="D32"/>
      <c r="E32"/>
      <c r="F32"/>
      <c r="G32"/>
      <c r="H32"/>
      <c r="I32"/>
      <c r="J32"/>
      <c r="K32"/>
      <c r="L32" s="74"/>
      <c r="M32" s="75"/>
      <c r="N32" s="76"/>
      <c r="P32" s="26"/>
      <c r="Q32" s="38"/>
      <c r="R32" s="38"/>
      <c r="S32" s="38"/>
      <c r="T32" s="38"/>
    </row>
    <row r="33" spans="1:20" s="58" customFormat="1" x14ac:dyDescent="0.3">
      <c r="A33"/>
      <c r="B33"/>
      <c r="C33"/>
      <c r="D33"/>
      <c r="E33"/>
      <c r="F33"/>
      <c r="G33"/>
      <c r="H33"/>
      <c r="I33"/>
      <c r="J33"/>
      <c r="K33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/>
      <c r="B34"/>
      <c r="C34"/>
      <c r="D34"/>
      <c r="E34"/>
      <c r="F34"/>
      <c r="G34"/>
      <c r="H34"/>
      <c r="I34"/>
      <c r="J34"/>
      <c r="K34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/>
      <c r="B35"/>
      <c r="C35"/>
      <c r="D35"/>
      <c r="E35"/>
      <c r="F35"/>
      <c r="G35"/>
      <c r="H35"/>
      <c r="I35"/>
      <c r="J35"/>
      <c r="K35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/>
      <c r="B36"/>
      <c r="C36"/>
      <c r="D36"/>
      <c r="E36"/>
      <c r="F36"/>
      <c r="G36"/>
      <c r="H36"/>
      <c r="I36"/>
      <c r="J36"/>
      <c r="K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/>
      <c r="B37"/>
      <c r="C37"/>
      <c r="D37"/>
      <c r="E37"/>
      <c r="F37"/>
      <c r="G37"/>
      <c r="H37"/>
      <c r="I37"/>
      <c r="J37"/>
      <c r="K37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/>
      <c r="B38"/>
      <c r="C38"/>
      <c r="D38"/>
      <c r="E38"/>
      <c r="F38"/>
      <c r="G38"/>
      <c r="H38"/>
      <c r="I38"/>
      <c r="J38"/>
      <c r="K38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/>
      <c r="B39"/>
      <c r="C39"/>
      <c r="D39"/>
      <c r="E39"/>
      <c r="F39"/>
      <c r="G39"/>
      <c r="H39"/>
      <c r="I39"/>
      <c r="J39"/>
      <c r="K39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/>
      <c r="B40"/>
      <c r="C40"/>
      <c r="D40"/>
      <c r="E40"/>
      <c r="F40"/>
      <c r="G40"/>
      <c r="H40"/>
      <c r="I40"/>
      <c r="J40"/>
      <c r="K40"/>
      <c r="L40" s="74"/>
      <c r="M40" s="75"/>
      <c r="N40" s="76"/>
      <c r="P40" s="26"/>
      <c r="Q40" s="38"/>
      <c r="R40" s="38"/>
      <c r="S40" s="38"/>
      <c r="T40" s="38"/>
    </row>
    <row r="41" spans="1:20" s="58" customFormat="1" x14ac:dyDescent="0.3">
      <c r="A41"/>
      <c r="B41"/>
      <c r="C41"/>
      <c r="D41"/>
      <c r="E41"/>
      <c r="F41"/>
      <c r="G41"/>
      <c r="H41"/>
      <c r="I41"/>
      <c r="J41"/>
      <c r="K41"/>
      <c r="L41" s="74"/>
      <c r="M41" s="75"/>
      <c r="N41" s="76"/>
      <c r="P41" s="26"/>
      <c r="Q41" s="38"/>
      <c r="R41" s="38"/>
      <c r="S41" s="38"/>
      <c r="T41" s="38"/>
    </row>
    <row r="42" spans="1:20" s="58" customFormat="1" x14ac:dyDescent="0.3">
      <c r="A42"/>
      <c r="B42"/>
      <c r="C42"/>
      <c r="D42"/>
      <c r="E42"/>
      <c r="F42"/>
      <c r="G42"/>
      <c r="H42"/>
      <c r="I42"/>
      <c r="J42"/>
      <c r="K42"/>
      <c r="L42" s="74"/>
      <c r="M42" s="75"/>
      <c r="N42" s="76"/>
      <c r="P42" s="26"/>
      <c r="Q42" s="38"/>
      <c r="R42" s="38"/>
      <c r="S42" s="38"/>
      <c r="T42" s="38"/>
    </row>
    <row r="43" spans="1:20" s="58" customFormat="1" x14ac:dyDescent="0.3">
      <c r="A43"/>
      <c r="B43"/>
      <c r="C43"/>
      <c r="D43"/>
      <c r="E43"/>
      <c r="F43"/>
      <c r="G43"/>
      <c r="H43"/>
      <c r="I43"/>
      <c r="J43"/>
      <c r="K43"/>
      <c r="L43" s="74"/>
      <c r="M43" s="75"/>
      <c r="N43" s="76"/>
      <c r="P43" s="26"/>
      <c r="Q43" s="38"/>
      <c r="R43" s="38"/>
      <c r="S43" s="38"/>
      <c r="T43" s="38"/>
    </row>
    <row r="44" spans="1:20" s="58" customFormat="1" x14ac:dyDescent="0.3">
      <c r="A44"/>
      <c r="B44"/>
      <c r="C44"/>
      <c r="D44"/>
      <c r="E44"/>
      <c r="F44"/>
      <c r="G44"/>
      <c r="H44"/>
      <c r="I44"/>
      <c r="J44"/>
      <c r="K44"/>
      <c r="L44" s="74"/>
      <c r="M44" s="75"/>
      <c r="N44" s="76"/>
      <c r="P44" s="26"/>
      <c r="Q44" s="38"/>
      <c r="R44" s="38"/>
      <c r="S44" s="38"/>
      <c r="T44" s="38"/>
    </row>
    <row r="45" spans="1:20" s="58" customFormat="1" x14ac:dyDescent="0.3">
      <c r="A45"/>
      <c r="B45"/>
      <c r="C45"/>
      <c r="D45"/>
      <c r="E45"/>
      <c r="F45"/>
      <c r="G45"/>
      <c r="H45"/>
      <c r="I45"/>
      <c r="J45"/>
      <c r="K45"/>
      <c r="L45" s="74"/>
      <c r="M45" s="75"/>
      <c r="N45" s="76"/>
      <c r="P45" s="26"/>
      <c r="Q45" s="38"/>
      <c r="R45" s="38"/>
      <c r="S45" s="38"/>
      <c r="T45" s="38"/>
    </row>
    <row r="46" spans="1:20" s="58" customFormat="1" x14ac:dyDescent="0.3">
      <c r="A46"/>
      <c r="B46"/>
      <c r="C46"/>
      <c r="D46"/>
      <c r="E46"/>
      <c r="F46"/>
      <c r="G46"/>
      <c r="H46"/>
      <c r="I46"/>
      <c r="J46"/>
      <c r="K46"/>
      <c r="L46" s="74"/>
      <c r="M46" s="75"/>
      <c r="N46" s="76"/>
      <c r="P46" s="26"/>
      <c r="Q46" s="38"/>
      <c r="R46" s="38"/>
      <c r="S46" s="38"/>
      <c r="T46" s="38"/>
    </row>
    <row r="47" spans="1:20" s="58" customFormat="1" x14ac:dyDescent="0.3">
      <c r="A47"/>
      <c r="B47"/>
      <c r="C47"/>
      <c r="D47"/>
      <c r="E47"/>
      <c r="F47"/>
      <c r="G47"/>
      <c r="H47"/>
      <c r="I47"/>
      <c r="J47"/>
      <c r="K47"/>
      <c r="L47" s="74"/>
      <c r="M47" s="75"/>
      <c r="N47" s="76"/>
      <c r="P47" s="26"/>
      <c r="Q47" s="38"/>
      <c r="R47" s="38"/>
      <c r="S47" s="38"/>
      <c r="T47" s="38"/>
    </row>
    <row r="48" spans="1:20" s="58" customFormat="1" x14ac:dyDescent="0.3">
      <c r="A48"/>
      <c r="B48"/>
      <c r="C48"/>
      <c r="D48"/>
      <c r="E48"/>
      <c r="F48"/>
      <c r="G48"/>
      <c r="H48"/>
      <c r="I48"/>
      <c r="J48"/>
      <c r="K48"/>
      <c r="L48" s="74"/>
      <c r="M48" s="75"/>
      <c r="N48" s="76"/>
      <c r="P48" s="26"/>
      <c r="Q48" s="38"/>
      <c r="R48" s="38"/>
      <c r="S48" s="38"/>
      <c r="T48" s="38"/>
    </row>
    <row r="49" spans="1:20" s="58" customFormat="1" x14ac:dyDescent="0.3">
      <c r="A49"/>
      <c r="B49"/>
      <c r="C49"/>
      <c r="D49"/>
      <c r="E49"/>
      <c r="F49"/>
      <c r="G49"/>
      <c r="H49"/>
      <c r="I49"/>
      <c r="J49"/>
      <c r="K49"/>
      <c r="L49" s="74"/>
      <c r="M49" s="75"/>
      <c r="N49" s="76"/>
      <c r="P49" s="26"/>
      <c r="Q49" s="38"/>
      <c r="R49" s="38"/>
      <c r="S49" s="38"/>
      <c r="T49" s="38"/>
    </row>
    <row r="50" spans="1:20" s="58" customFormat="1" x14ac:dyDescent="0.3">
      <c r="A50"/>
      <c r="B50"/>
      <c r="C50"/>
      <c r="D50"/>
      <c r="E50"/>
      <c r="F50"/>
      <c r="G50"/>
      <c r="H50"/>
      <c r="I50"/>
      <c r="J50"/>
      <c r="K50"/>
      <c r="L50" s="74"/>
      <c r="M50" s="75"/>
      <c r="N50" s="76"/>
      <c r="P50" s="26"/>
      <c r="Q50" s="38"/>
      <c r="R50" s="38"/>
      <c r="S50" s="38"/>
      <c r="T50" s="38"/>
    </row>
    <row r="51" spans="1:20" s="58" customFormat="1" x14ac:dyDescent="0.3">
      <c r="A51"/>
      <c r="B51"/>
      <c r="C51"/>
      <c r="D51"/>
      <c r="E51"/>
      <c r="F51"/>
      <c r="G51"/>
      <c r="H51"/>
      <c r="I51"/>
      <c r="J51"/>
      <c r="K51"/>
      <c r="L51" s="74"/>
      <c r="M51" s="75"/>
      <c r="N51" s="76"/>
      <c r="P51" s="26"/>
      <c r="Q51" s="38"/>
      <c r="R51" s="38"/>
      <c r="S51" s="38"/>
      <c r="T51" s="38"/>
    </row>
    <row r="52" spans="1:20" s="58" customFormat="1" x14ac:dyDescent="0.3">
      <c r="A52"/>
      <c r="B52"/>
      <c r="C52"/>
      <c r="D52"/>
      <c r="E52"/>
      <c r="F52"/>
      <c r="G52"/>
      <c r="H52"/>
      <c r="I52"/>
      <c r="J52"/>
      <c r="K52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/>
      <c r="B53"/>
      <c r="C53"/>
      <c r="D53"/>
      <c r="E53"/>
      <c r="F53"/>
      <c r="G53"/>
      <c r="H53"/>
      <c r="I53"/>
      <c r="J53"/>
      <c r="K53"/>
      <c r="L53" s="74"/>
      <c r="M53" s="75"/>
      <c r="N53" s="76"/>
      <c r="P53" s="26"/>
      <c r="Q53" s="38"/>
      <c r="R53" s="38"/>
      <c r="S53" s="38"/>
      <c r="T53" s="38"/>
    </row>
    <row r="54" spans="1:20" s="58" customFormat="1" x14ac:dyDescent="0.3">
      <c r="A54"/>
      <c r="B54"/>
      <c r="C54"/>
      <c r="D54"/>
      <c r="E54"/>
      <c r="F54"/>
      <c r="G54"/>
      <c r="H54"/>
      <c r="I54"/>
      <c r="J54"/>
      <c r="K54"/>
      <c r="L54" s="74"/>
      <c r="M54" s="75"/>
      <c r="N54" s="76"/>
      <c r="P54" s="26"/>
      <c r="Q54" s="38"/>
      <c r="R54" s="38"/>
      <c r="S54" s="38"/>
      <c r="T54" s="38"/>
    </row>
    <row r="55" spans="1:20" s="58" customFormat="1" x14ac:dyDescent="0.3">
      <c r="A55"/>
      <c r="B55"/>
      <c r="C55"/>
      <c r="D55"/>
      <c r="E55"/>
      <c r="F55"/>
      <c r="G55"/>
      <c r="H55"/>
      <c r="I55"/>
      <c r="J55"/>
      <c r="K55"/>
      <c r="L55" s="74"/>
      <c r="M55" s="75"/>
      <c r="N55" s="76"/>
      <c r="P55" s="26"/>
      <c r="Q55" s="38"/>
      <c r="R55" s="38"/>
      <c r="S55" s="38"/>
      <c r="T55" s="38"/>
    </row>
    <row r="56" spans="1:20" s="58" customFormat="1" x14ac:dyDescent="0.3">
      <c r="A56"/>
      <c r="B56"/>
      <c r="C56"/>
      <c r="D56"/>
      <c r="E56"/>
      <c r="F56"/>
      <c r="G56"/>
      <c r="H56"/>
      <c r="I56"/>
      <c r="J56"/>
      <c r="K56"/>
      <c r="L56" s="74"/>
      <c r="M56" s="75"/>
      <c r="N56" s="76"/>
      <c r="P56" s="26"/>
      <c r="Q56" s="38"/>
      <c r="R56" s="38"/>
      <c r="S56" s="38"/>
      <c r="T56" s="38"/>
    </row>
    <row r="57" spans="1:20" s="58" customFormat="1" x14ac:dyDescent="0.3">
      <c r="A57"/>
      <c r="B57"/>
      <c r="C57"/>
      <c r="D57"/>
      <c r="E57"/>
      <c r="F57"/>
      <c r="G57"/>
      <c r="H57"/>
      <c r="I57"/>
      <c r="J57"/>
      <c r="K57"/>
      <c r="L57" s="74"/>
      <c r="M57" s="75"/>
      <c r="N57" s="76"/>
      <c r="P57" s="26"/>
      <c r="Q57" s="38"/>
      <c r="R57" s="38"/>
      <c r="S57" s="38"/>
      <c r="T57" s="38"/>
    </row>
    <row r="58" spans="1:20" s="58" customFormat="1" x14ac:dyDescent="0.3">
      <c r="A58"/>
      <c r="B58"/>
      <c r="C58"/>
      <c r="D58"/>
      <c r="E58"/>
      <c r="F58"/>
      <c r="G58"/>
      <c r="H58"/>
      <c r="I58"/>
      <c r="J58"/>
      <c r="K58"/>
      <c r="L58" s="74"/>
      <c r="M58" s="75"/>
      <c r="N58" s="76"/>
      <c r="P58" s="26"/>
      <c r="Q58" s="38"/>
      <c r="R58" s="38"/>
      <c r="S58" s="38"/>
      <c r="T58" s="38"/>
    </row>
    <row r="59" spans="1:20" s="58" customFormat="1" x14ac:dyDescent="0.3">
      <c r="A59"/>
      <c r="B59"/>
      <c r="C59"/>
      <c r="D59"/>
      <c r="E59"/>
      <c r="F59"/>
      <c r="G59"/>
      <c r="H59"/>
      <c r="I59"/>
      <c r="J59"/>
      <c r="K59"/>
      <c r="L59" s="74"/>
      <c r="M59" s="75"/>
      <c r="N59" s="76"/>
      <c r="P59" s="26"/>
      <c r="Q59" s="38"/>
      <c r="R59" s="38"/>
      <c r="S59" s="38"/>
      <c r="T59" s="38"/>
    </row>
    <row r="60" spans="1:20" s="58" customFormat="1" x14ac:dyDescent="0.3">
      <c r="A60"/>
      <c r="B60"/>
      <c r="C60"/>
      <c r="D60"/>
      <c r="E60"/>
      <c r="F60"/>
      <c r="G60"/>
      <c r="H60"/>
      <c r="I60"/>
      <c r="J60"/>
      <c r="K60"/>
      <c r="L60" s="74"/>
      <c r="M60" s="75"/>
      <c r="N60" s="76"/>
      <c r="P60" s="26"/>
      <c r="Q60" s="38"/>
      <c r="R60" s="38"/>
      <c r="S60" s="38"/>
      <c r="T60" s="38"/>
    </row>
    <row r="61" spans="1:20" s="58" customFormat="1" x14ac:dyDescent="0.3">
      <c r="A61"/>
      <c r="B61"/>
      <c r="C61"/>
      <c r="D61"/>
      <c r="E61"/>
      <c r="F61"/>
      <c r="G61"/>
      <c r="H61"/>
      <c r="I61"/>
      <c r="J61"/>
      <c r="K61"/>
      <c r="L61" s="74"/>
      <c r="M61" s="75"/>
      <c r="N61" s="76"/>
      <c r="P61" s="26"/>
      <c r="Q61" s="38"/>
      <c r="R61" s="38"/>
      <c r="S61" s="38"/>
      <c r="T61" s="38"/>
    </row>
    <row r="62" spans="1:20" s="58" customFormat="1" x14ac:dyDescent="0.3">
      <c r="A62"/>
      <c r="B62"/>
      <c r="C62"/>
      <c r="D62"/>
      <c r="E62"/>
      <c r="F62"/>
      <c r="G62"/>
      <c r="H62"/>
      <c r="I62"/>
      <c r="J62"/>
      <c r="K62"/>
      <c r="L62" s="74"/>
      <c r="M62" s="75"/>
      <c r="N62" s="76"/>
      <c r="P62" s="26"/>
      <c r="Q62" s="38"/>
      <c r="R62" s="38"/>
      <c r="S62" s="38"/>
      <c r="T62" s="38"/>
    </row>
    <row r="63" spans="1:20" s="58" customFormat="1" x14ac:dyDescent="0.3">
      <c r="A63"/>
      <c r="B63"/>
      <c r="C63"/>
      <c r="D63"/>
      <c r="E63"/>
      <c r="F63"/>
      <c r="G63"/>
      <c r="H63"/>
      <c r="I63"/>
      <c r="J63"/>
      <c r="K63"/>
      <c r="L63" s="74"/>
      <c r="M63" s="75"/>
      <c r="N63" s="76"/>
      <c r="P63" s="26"/>
      <c r="Q63" s="38"/>
      <c r="R63" s="38"/>
      <c r="S63" s="38"/>
      <c r="T63" s="38"/>
    </row>
    <row r="64" spans="1:20" s="58" customFormat="1" x14ac:dyDescent="0.3">
      <c r="A64"/>
      <c r="B64"/>
      <c r="C64"/>
      <c r="D64"/>
      <c r="E64"/>
      <c r="F64"/>
      <c r="G64"/>
      <c r="H64"/>
      <c r="I64"/>
      <c r="J64"/>
      <c r="K64"/>
      <c r="L64" s="74"/>
      <c r="M64" s="75"/>
      <c r="N64" s="76"/>
      <c r="P64" s="26"/>
      <c r="Q64" s="38"/>
      <c r="R64" s="38"/>
      <c r="S64" s="38"/>
      <c r="T64" s="38"/>
    </row>
    <row r="65" spans="1:20" s="58" customFormat="1" x14ac:dyDescent="0.3">
      <c r="A65"/>
      <c r="B65"/>
      <c r="C65"/>
      <c r="D65"/>
      <c r="E65"/>
      <c r="F65"/>
      <c r="G65"/>
      <c r="H65"/>
      <c r="I65"/>
      <c r="J65"/>
      <c r="K65"/>
      <c r="L65" s="74"/>
      <c r="M65" s="75"/>
      <c r="N65" s="76"/>
      <c r="P65" s="26"/>
      <c r="Q65" s="38"/>
      <c r="R65" s="38"/>
      <c r="S65" s="38"/>
      <c r="T65" s="38"/>
    </row>
    <row r="66" spans="1:20" s="58" customFormat="1" x14ac:dyDescent="0.3">
      <c r="A66"/>
      <c r="B66"/>
      <c r="C66"/>
      <c r="D66"/>
      <c r="E66"/>
      <c r="F66"/>
      <c r="G66"/>
      <c r="H66"/>
      <c r="I66"/>
      <c r="J66"/>
      <c r="K66"/>
      <c r="L66" s="74"/>
      <c r="M66" s="75"/>
      <c r="N66" s="76"/>
      <c r="P66" s="26"/>
      <c r="Q66" s="38"/>
      <c r="R66" s="38"/>
      <c r="S66" s="38"/>
      <c r="T66" s="38"/>
    </row>
    <row r="67" spans="1:20" s="58" customFormat="1" x14ac:dyDescent="0.3">
      <c r="A67"/>
      <c r="B67"/>
      <c r="C67"/>
      <c r="D67"/>
      <c r="E67"/>
      <c r="F67"/>
      <c r="G67"/>
      <c r="H67"/>
      <c r="I67"/>
      <c r="J67"/>
      <c r="K67"/>
      <c r="L67" s="74"/>
      <c r="M67" s="75"/>
      <c r="N67" s="76"/>
      <c r="P67" s="26"/>
      <c r="Q67" s="38"/>
      <c r="R67" s="38"/>
      <c r="S67" s="38"/>
      <c r="T67" s="38"/>
    </row>
    <row r="68" spans="1:20" s="58" customFormat="1" x14ac:dyDescent="0.3">
      <c r="A68"/>
      <c r="B68"/>
      <c r="C68"/>
      <c r="D68"/>
      <c r="E68"/>
      <c r="F68"/>
      <c r="G68"/>
      <c r="H68"/>
      <c r="I68"/>
      <c r="J68"/>
      <c r="K68"/>
      <c r="L68" s="74"/>
      <c r="M68" s="75"/>
      <c r="N68" s="76"/>
      <c r="P68" s="26"/>
      <c r="Q68" s="38"/>
      <c r="R68" s="38"/>
      <c r="S68" s="38"/>
      <c r="T68" s="38"/>
    </row>
    <row r="69" spans="1:20" s="58" customFormat="1" x14ac:dyDescent="0.3">
      <c r="A69"/>
      <c r="B69"/>
      <c r="C69"/>
      <c r="D69"/>
      <c r="E69"/>
      <c r="F69"/>
      <c r="G69"/>
      <c r="H69"/>
      <c r="I69"/>
      <c r="J69"/>
      <c r="K69"/>
      <c r="L69" s="74"/>
      <c r="M69" s="75"/>
      <c r="N69" s="76"/>
      <c r="P69" s="26"/>
      <c r="Q69" s="38"/>
      <c r="R69" s="38"/>
      <c r="S69" s="38"/>
      <c r="T69" s="38"/>
    </row>
    <row r="70" spans="1:20" s="58" customFormat="1" x14ac:dyDescent="0.3">
      <c r="A70"/>
      <c r="B70"/>
      <c r="C70"/>
      <c r="D70"/>
      <c r="E70"/>
      <c r="F70"/>
      <c r="G70"/>
      <c r="H70"/>
      <c r="I70"/>
      <c r="J70"/>
      <c r="K70"/>
      <c r="L70" s="74"/>
      <c r="M70" s="75"/>
      <c r="N70" s="76"/>
      <c r="P70" s="26"/>
      <c r="Q70" s="38"/>
      <c r="R70" s="38"/>
      <c r="S70" s="38"/>
      <c r="T70" s="38"/>
    </row>
    <row r="71" spans="1:20" s="58" customFormat="1" x14ac:dyDescent="0.3">
      <c r="A71"/>
      <c r="B71"/>
      <c r="C71"/>
      <c r="D71"/>
      <c r="E71"/>
      <c r="F71"/>
      <c r="G71"/>
      <c r="H71"/>
      <c r="I71"/>
      <c r="J71"/>
      <c r="K71"/>
      <c r="L71" s="74"/>
      <c r="M71" s="75"/>
      <c r="N71" s="76"/>
      <c r="P71" s="26"/>
      <c r="Q71" s="38"/>
      <c r="R71" s="38"/>
      <c r="S71" s="38"/>
      <c r="T71" s="38"/>
    </row>
    <row r="72" spans="1:20" s="58" customFormat="1" x14ac:dyDescent="0.3">
      <c r="A72"/>
      <c r="B72"/>
      <c r="C72"/>
      <c r="D72"/>
      <c r="E72"/>
      <c r="F72"/>
      <c r="G72"/>
      <c r="H72"/>
      <c r="I72"/>
      <c r="J72"/>
      <c r="K72"/>
      <c r="L72" s="74"/>
      <c r="M72" s="75"/>
      <c r="N72" s="76"/>
      <c r="P72" s="26"/>
      <c r="Q72" s="38"/>
      <c r="R72" s="38"/>
      <c r="S72" s="38"/>
      <c r="T72" s="38"/>
    </row>
    <row r="73" spans="1:20" s="58" customFormat="1" x14ac:dyDescent="0.3">
      <c r="A73"/>
      <c r="B73"/>
      <c r="C73"/>
      <c r="D73"/>
      <c r="E73"/>
      <c r="F73"/>
      <c r="G73"/>
      <c r="H73"/>
      <c r="I73"/>
      <c r="J73"/>
      <c r="K73"/>
      <c r="L73" s="74"/>
      <c r="M73" s="75"/>
      <c r="N73" s="76"/>
      <c r="P73" s="26"/>
      <c r="Q73" s="38"/>
      <c r="R73" s="38"/>
      <c r="S73" s="38"/>
      <c r="T73" s="38"/>
    </row>
    <row r="74" spans="1:20" s="58" customFormat="1" x14ac:dyDescent="0.3">
      <c r="A74"/>
      <c r="B74"/>
      <c r="C74"/>
      <c r="D74"/>
      <c r="E74"/>
      <c r="F74"/>
      <c r="G74"/>
      <c r="H74"/>
      <c r="I74"/>
      <c r="J74"/>
      <c r="K74"/>
      <c r="L74" s="74"/>
      <c r="M74" s="75"/>
      <c r="N74" s="76"/>
      <c r="P74" s="26"/>
      <c r="Q74" s="38"/>
      <c r="R74" s="38"/>
      <c r="S74" s="38"/>
      <c r="T74" s="38"/>
    </row>
    <row r="75" spans="1:20" s="58" customFormat="1" x14ac:dyDescent="0.3">
      <c r="A75"/>
      <c r="B75"/>
      <c r="C75"/>
      <c r="D75"/>
      <c r="E75"/>
      <c r="F75"/>
      <c r="G75"/>
      <c r="H75"/>
      <c r="I75"/>
      <c r="J75"/>
      <c r="K75"/>
      <c r="L75" s="74"/>
      <c r="M75" s="75"/>
      <c r="N75" s="76"/>
      <c r="P75" s="26"/>
      <c r="Q75" s="38"/>
      <c r="R75" s="38"/>
      <c r="S75" s="38"/>
      <c r="T75" s="38"/>
    </row>
    <row r="76" spans="1:20" s="58" customFormat="1" x14ac:dyDescent="0.3">
      <c r="A76"/>
      <c r="B76"/>
      <c r="C76"/>
      <c r="D76"/>
      <c r="E76"/>
      <c r="F76"/>
      <c r="G76"/>
      <c r="H76"/>
      <c r="I76"/>
      <c r="J76"/>
      <c r="K76"/>
      <c r="L76" s="74"/>
      <c r="M76" s="75"/>
      <c r="N76" s="76"/>
      <c r="P76" s="26"/>
      <c r="Q76" s="38"/>
      <c r="R76" s="38"/>
      <c r="S76" s="38"/>
      <c r="T76" s="38"/>
    </row>
    <row r="77" spans="1:20" s="58" customFormat="1" x14ac:dyDescent="0.3">
      <c r="A77"/>
      <c r="B77"/>
      <c r="C77"/>
      <c r="D77"/>
      <c r="E77"/>
      <c r="F77"/>
      <c r="G77"/>
      <c r="H77"/>
      <c r="I77"/>
      <c r="J77"/>
      <c r="K77"/>
      <c r="L77" s="74"/>
      <c r="M77" s="75"/>
      <c r="N77" s="76"/>
      <c r="P77" s="26"/>
      <c r="Q77" s="38"/>
      <c r="R77" s="38"/>
      <c r="S77" s="38"/>
      <c r="T77" s="38"/>
    </row>
    <row r="78" spans="1:20" s="58" customFormat="1" x14ac:dyDescent="0.3">
      <c r="A78"/>
      <c r="B78"/>
      <c r="C78"/>
      <c r="D78"/>
      <c r="E78"/>
      <c r="F78"/>
      <c r="G78"/>
      <c r="H78"/>
      <c r="I78"/>
      <c r="J78"/>
      <c r="K78"/>
      <c r="L78" s="74"/>
      <c r="M78" s="75"/>
      <c r="N78" s="76"/>
      <c r="P78" s="26"/>
      <c r="Q78" s="38"/>
      <c r="R78" s="38"/>
      <c r="S78" s="38"/>
      <c r="T78" s="38"/>
    </row>
    <row r="79" spans="1:20" s="58" customFormat="1" x14ac:dyDescent="0.3">
      <c r="A79"/>
      <c r="B79"/>
      <c r="C79"/>
      <c r="D79"/>
      <c r="E79"/>
      <c r="F79"/>
      <c r="G79"/>
      <c r="H79"/>
      <c r="I79"/>
      <c r="J79"/>
      <c r="K79"/>
      <c r="L79" s="74"/>
      <c r="M79" s="75"/>
      <c r="N79" s="76"/>
      <c r="P79" s="26"/>
      <c r="Q79" s="38"/>
      <c r="R79" s="38"/>
      <c r="S79" s="38"/>
      <c r="T79" s="38"/>
    </row>
    <row r="80" spans="1:20" s="58" customFormat="1" x14ac:dyDescent="0.3">
      <c r="A80"/>
      <c r="B80"/>
      <c r="C80"/>
      <c r="D80"/>
      <c r="E80"/>
      <c r="F80"/>
      <c r="G80"/>
      <c r="H80"/>
      <c r="I80"/>
      <c r="J80"/>
      <c r="K80"/>
      <c r="L80" s="74"/>
      <c r="M80" s="75"/>
      <c r="N80" s="76"/>
      <c r="P80" s="26"/>
      <c r="Q80" s="38"/>
      <c r="R80" s="38"/>
      <c r="S80" s="38"/>
      <c r="T80" s="38"/>
    </row>
    <row r="81" spans="1:20" s="58" customFormat="1" x14ac:dyDescent="0.3">
      <c r="A81"/>
      <c r="B81"/>
      <c r="C81"/>
      <c r="D81"/>
      <c r="E81"/>
      <c r="F81"/>
      <c r="G81"/>
      <c r="H81"/>
      <c r="I81"/>
      <c r="J81"/>
      <c r="K81"/>
      <c r="L81" s="74"/>
      <c r="M81" s="75"/>
      <c r="N81" s="76"/>
      <c r="P81" s="26"/>
      <c r="Q81" s="38"/>
      <c r="R81" s="38"/>
      <c r="S81" s="38"/>
      <c r="T81" s="38"/>
    </row>
    <row r="82" spans="1:20" s="58" customFormat="1" x14ac:dyDescent="0.3">
      <c r="A82"/>
      <c r="B82"/>
      <c r="C82"/>
      <c r="D82"/>
      <c r="E82"/>
      <c r="F82"/>
      <c r="G82"/>
      <c r="H82"/>
      <c r="I82"/>
      <c r="J82"/>
      <c r="K82"/>
      <c r="L82" s="74"/>
      <c r="M82" s="75"/>
      <c r="N82" s="76"/>
      <c r="P82" s="26"/>
      <c r="Q82" s="38"/>
      <c r="R82" s="38"/>
      <c r="S82" s="38"/>
      <c r="T82" s="38"/>
    </row>
    <row r="83" spans="1:20" s="58" customFormat="1" x14ac:dyDescent="0.3">
      <c r="A83"/>
      <c r="B83"/>
      <c r="C83"/>
      <c r="D83"/>
      <c r="E83"/>
      <c r="F83"/>
      <c r="G83"/>
      <c r="H83"/>
      <c r="I83"/>
      <c r="J83"/>
      <c r="K83"/>
      <c r="L83" s="74"/>
      <c r="M83" s="75"/>
      <c r="N83" s="76"/>
      <c r="P83" s="26"/>
      <c r="Q83" s="38"/>
      <c r="R83" s="38"/>
      <c r="S83" s="38"/>
      <c r="T83" s="38"/>
    </row>
    <row r="84" spans="1:20" s="58" customFormat="1" x14ac:dyDescent="0.3">
      <c r="A84"/>
      <c r="B84"/>
      <c r="C84"/>
      <c r="D84"/>
      <c r="E84"/>
      <c r="F84"/>
      <c r="G84"/>
      <c r="H84"/>
      <c r="I84"/>
      <c r="J84"/>
      <c r="K84"/>
      <c r="L84" s="74"/>
      <c r="M84" s="75"/>
      <c r="N84" s="76"/>
      <c r="P84" s="26"/>
      <c r="Q84" s="38"/>
      <c r="R84" s="38"/>
      <c r="S84" s="38"/>
      <c r="T84" s="38"/>
    </row>
    <row r="85" spans="1:20" s="58" customFormat="1" x14ac:dyDescent="0.3">
      <c r="A85"/>
      <c r="B85"/>
      <c r="C85"/>
      <c r="D85"/>
      <c r="E85"/>
      <c r="F85"/>
      <c r="G85"/>
      <c r="H85"/>
      <c r="I85"/>
      <c r="J85"/>
      <c r="K85"/>
      <c r="L85" s="74"/>
      <c r="M85" s="75"/>
      <c r="N85" s="76"/>
      <c r="P85" s="26"/>
      <c r="Q85" s="38"/>
      <c r="R85" s="38"/>
      <c r="S85" s="38"/>
      <c r="T85" s="38"/>
    </row>
    <row r="86" spans="1:20" s="58" customFormat="1" x14ac:dyDescent="0.3">
      <c r="A86"/>
      <c r="B86"/>
      <c r="C86"/>
      <c r="D86"/>
      <c r="E86"/>
      <c r="F86"/>
      <c r="G86"/>
      <c r="H86"/>
      <c r="I86"/>
      <c r="J86"/>
      <c r="K86"/>
      <c r="L86" s="74"/>
      <c r="M86" s="75"/>
      <c r="N86" s="76"/>
      <c r="P86" s="26"/>
      <c r="Q86" s="38"/>
      <c r="R86" s="38"/>
      <c r="S86" s="38"/>
      <c r="T86" s="38"/>
    </row>
    <row r="87" spans="1:20" s="58" customFormat="1" x14ac:dyDescent="0.3">
      <c r="A87"/>
      <c r="B87"/>
      <c r="C87"/>
      <c r="D87"/>
      <c r="E87"/>
      <c r="F87"/>
      <c r="G87"/>
      <c r="H87"/>
      <c r="I87"/>
      <c r="J87"/>
      <c r="K87"/>
      <c r="L87" s="74"/>
      <c r="M87" s="75"/>
      <c r="N87" s="76"/>
      <c r="P87" s="26"/>
      <c r="Q87" s="38"/>
      <c r="R87" s="38"/>
      <c r="S87" s="38"/>
      <c r="T87" s="38"/>
    </row>
    <row r="88" spans="1:20" s="58" customFormat="1" x14ac:dyDescent="0.3">
      <c r="A88"/>
      <c r="B88"/>
      <c r="C88"/>
      <c r="D88"/>
      <c r="E88"/>
      <c r="F88"/>
      <c r="G88"/>
      <c r="H88"/>
      <c r="I88"/>
      <c r="J88"/>
      <c r="K88"/>
      <c r="L88" s="74"/>
      <c r="M88" s="75"/>
      <c r="N88" s="76"/>
      <c r="P88" s="26"/>
      <c r="Q88" s="38"/>
      <c r="R88" s="38"/>
      <c r="S88" s="38"/>
      <c r="T88" s="38"/>
    </row>
    <row r="89" spans="1:20" s="58" customFormat="1" x14ac:dyDescent="0.3">
      <c r="A89"/>
      <c r="B89"/>
      <c r="C89"/>
      <c r="D89"/>
      <c r="E89"/>
      <c r="F89"/>
      <c r="G89"/>
      <c r="H89"/>
      <c r="I89"/>
      <c r="J89"/>
      <c r="K89"/>
      <c r="L89" s="74"/>
      <c r="M89" s="75"/>
      <c r="N89" s="76"/>
      <c r="P89" s="26"/>
      <c r="Q89" s="38"/>
      <c r="R89" s="38"/>
      <c r="S89" s="38"/>
      <c r="T89" s="38"/>
    </row>
    <row r="90" spans="1:20" s="58" customFormat="1" x14ac:dyDescent="0.3">
      <c r="A90"/>
      <c r="B90"/>
      <c r="C90"/>
      <c r="D90"/>
      <c r="E90"/>
      <c r="F90"/>
      <c r="G90"/>
      <c r="H90"/>
      <c r="I90"/>
      <c r="J90"/>
      <c r="K90"/>
      <c r="L90" s="74"/>
      <c r="M90" s="75"/>
      <c r="N90" s="76"/>
      <c r="P90" s="26"/>
      <c r="Q90" s="38"/>
      <c r="R90" s="38"/>
      <c r="S90" s="38"/>
      <c r="T90" s="38"/>
    </row>
    <row r="91" spans="1:20" s="58" customFormat="1" x14ac:dyDescent="0.3">
      <c r="A91"/>
      <c r="B91"/>
      <c r="C91"/>
      <c r="D91"/>
      <c r="E91"/>
      <c r="F91"/>
      <c r="G91"/>
      <c r="H91"/>
      <c r="I91"/>
      <c r="J91"/>
      <c r="K91"/>
      <c r="L91" s="74"/>
      <c r="M91" s="75"/>
      <c r="N91" s="76"/>
      <c r="P91" s="26"/>
      <c r="Q91" s="38"/>
      <c r="R91" s="38"/>
      <c r="S91" s="38"/>
      <c r="T91" s="38"/>
    </row>
    <row r="92" spans="1:20" s="58" customFormat="1" x14ac:dyDescent="0.3">
      <c r="A92"/>
      <c r="B92"/>
      <c r="C92"/>
      <c r="D92"/>
      <c r="E92"/>
      <c r="F92"/>
      <c r="G92"/>
      <c r="H92"/>
      <c r="I92"/>
      <c r="J92"/>
      <c r="K92"/>
      <c r="L92" s="74"/>
      <c r="M92" s="75"/>
      <c r="N92" s="76"/>
      <c r="P92" s="26"/>
      <c r="Q92" s="38"/>
      <c r="R92" s="38"/>
      <c r="S92" s="38"/>
      <c r="T92" s="38"/>
    </row>
    <row r="93" spans="1:20" s="58" customFormat="1" x14ac:dyDescent="0.3">
      <c r="A93"/>
      <c r="B93"/>
      <c r="C93"/>
      <c r="D93"/>
      <c r="E93"/>
      <c r="F93"/>
      <c r="G93"/>
      <c r="H93"/>
      <c r="I93"/>
      <c r="J93"/>
      <c r="K93"/>
      <c r="L93" s="74"/>
      <c r="M93" s="75"/>
      <c r="N93" s="76"/>
      <c r="P93" s="26"/>
      <c r="Q93" s="38"/>
      <c r="R93" s="38"/>
      <c r="S93" s="38"/>
      <c r="T93" s="38"/>
    </row>
    <row r="94" spans="1:20" s="58" customFormat="1" x14ac:dyDescent="0.3">
      <c r="A94"/>
      <c r="B94"/>
      <c r="C94"/>
      <c r="D94"/>
      <c r="E94"/>
      <c r="F94"/>
      <c r="G94"/>
      <c r="H94"/>
      <c r="I94"/>
      <c r="J94"/>
      <c r="K94"/>
      <c r="L94" s="74"/>
      <c r="M94" s="75"/>
      <c r="N94" s="76"/>
      <c r="P94" s="26"/>
      <c r="Q94" s="38"/>
      <c r="R94" s="38"/>
      <c r="S94" s="38"/>
      <c r="T94" s="38"/>
    </row>
    <row r="95" spans="1:20" s="58" customFormat="1" x14ac:dyDescent="0.3">
      <c r="A95"/>
      <c r="B95"/>
      <c r="C95"/>
      <c r="D95"/>
      <c r="E95"/>
      <c r="F95"/>
      <c r="G95"/>
      <c r="H95"/>
      <c r="I95"/>
      <c r="J95"/>
      <c r="K95"/>
      <c r="L95" s="74"/>
      <c r="M95" s="75"/>
      <c r="N95" s="76"/>
      <c r="P95" s="26"/>
      <c r="Q95" s="38"/>
      <c r="R95" s="38"/>
      <c r="S95" s="38"/>
      <c r="T95" s="38"/>
    </row>
    <row r="96" spans="1:20" s="58" customFormat="1" x14ac:dyDescent="0.3">
      <c r="A96"/>
      <c r="B96"/>
      <c r="C96"/>
      <c r="D96"/>
      <c r="E96"/>
      <c r="F96"/>
      <c r="G96"/>
      <c r="H96"/>
      <c r="I96"/>
      <c r="J96"/>
      <c r="K96"/>
      <c r="L96" s="74"/>
      <c r="M96" s="75"/>
      <c r="N96" s="76"/>
      <c r="P96" s="26"/>
      <c r="Q96" s="38"/>
      <c r="R96" s="38"/>
      <c r="S96" s="38"/>
      <c r="T96" s="38"/>
    </row>
    <row r="97" spans="1:20" s="58" customFormat="1" x14ac:dyDescent="0.3">
      <c r="A97"/>
      <c r="B97"/>
      <c r="C97"/>
      <c r="D97"/>
      <c r="E97"/>
      <c r="F97"/>
      <c r="G97"/>
      <c r="H97"/>
      <c r="I97"/>
      <c r="J97"/>
      <c r="K97"/>
      <c r="L97" s="74"/>
      <c r="M97" s="75"/>
      <c r="N97" s="76"/>
      <c r="P97" s="26"/>
      <c r="Q97" s="38"/>
      <c r="R97" s="38"/>
      <c r="S97" s="38"/>
      <c r="T97" s="38"/>
    </row>
    <row r="98" spans="1:20" s="58" customFormat="1" x14ac:dyDescent="0.3">
      <c r="A98"/>
      <c r="B98"/>
      <c r="C98"/>
      <c r="D98"/>
      <c r="E98"/>
      <c r="F98"/>
      <c r="G98"/>
      <c r="H98"/>
      <c r="I98"/>
      <c r="J98"/>
      <c r="K98"/>
      <c r="L98" s="74"/>
      <c r="M98" s="75"/>
      <c r="N98" s="76"/>
      <c r="P98" s="26"/>
      <c r="Q98" s="38"/>
      <c r="R98" s="38"/>
      <c r="S98" s="38"/>
      <c r="T98" s="38"/>
    </row>
    <row r="99" spans="1:20" s="58" customFormat="1" x14ac:dyDescent="0.3">
      <c r="A99"/>
      <c r="B99"/>
      <c r="C99"/>
      <c r="D99"/>
      <c r="E99"/>
      <c r="F99"/>
      <c r="G99"/>
      <c r="H99"/>
      <c r="I99"/>
      <c r="J99"/>
      <c r="K99"/>
      <c r="L99" s="74"/>
      <c r="M99" s="75"/>
      <c r="N99" s="76"/>
      <c r="P99" s="26"/>
      <c r="Q99" s="38"/>
      <c r="R99" s="38"/>
      <c r="S99" s="38"/>
      <c r="T99" s="38"/>
    </row>
    <row r="100" spans="1:20" s="58" customFormat="1" x14ac:dyDescent="0.3">
      <c r="A100"/>
      <c r="B100"/>
      <c r="C100"/>
      <c r="D100"/>
      <c r="E100"/>
      <c r="F100"/>
      <c r="G100"/>
      <c r="H100"/>
      <c r="I100"/>
      <c r="J100"/>
      <c r="K100"/>
      <c r="L100" s="74"/>
      <c r="M100" s="75"/>
      <c r="N100" s="76"/>
      <c r="P100" s="26"/>
      <c r="Q100" s="38"/>
      <c r="R100" s="38"/>
      <c r="S100" s="38"/>
      <c r="T100" s="38"/>
    </row>
    <row r="101" spans="1:20" s="58" customFormat="1" x14ac:dyDescent="0.3">
      <c r="A101"/>
      <c r="B101"/>
      <c r="C101"/>
      <c r="D101"/>
      <c r="E101"/>
      <c r="F101"/>
      <c r="G101"/>
      <c r="H101"/>
      <c r="I101"/>
      <c r="J101"/>
      <c r="K101"/>
      <c r="L101" s="74"/>
      <c r="M101" s="75"/>
      <c r="N101" s="76"/>
      <c r="P101" s="26"/>
      <c r="Q101" s="38"/>
      <c r="R101" s="38"/>
      <c r="S101" s="38"/>
      <c r="T101" s="38"/>
    </row>
    <row r="102" spans="1:20" s="58" customFormat="1" x14ac:dyDescent="0.3">
      <c r="A102"/>
      <c r="B102"/>
      <c r="C102"/>
      <c r="D102"/>
      <c r="E102"/>
      <c r="F102"/>
      <c r="G102"/>
      <c r="H102"/>
      <c r="I102"/>
      <c r="J102"/>
      <c r="K102"/>
      <c r="L102" s="74"/>
      <c r="M102" s="75"/>
      <c r="N102" s="76"/>
      <c r="P102" s="26"/>
      <c r="Q102" s="38"/>
      <c r="R102" s="38"/>
      <c r="S102" s="38"/>
      <c r="T102" s="38"/>
    </row>
    <row r="103" spans="1:20" s="58" customFormat="1" x14ac:dyDescent="0.3">
      <c r="A103"/>
      <c r="B103"/>
      <c r="C103"/>
      <c r="D103"/>
      <c r="E103"/>
      <c r="F103"/>
      <c r="G103"/>
      <c r="H103"/>
      <c r="I103"/>
      <c r="J103"/>
      <c r="K103"/>
      <c r="L103" s="74"/>
      <c r="M103" s="75"/>
      <c r="N103" s="76"/>
      <c r="P103" s="26"/>
      <c r="Q103" s="38"/>
      <c r="R103" s="38"/>
      <c r="S103" s="38"/>
      <c r="T103" s="38"/>
    </row>
    <row r="104" spans="1:20" s="58" customFormat="1" x14ac:dyDescent="0.3">
      <c r="A104"/>
      <c r="B104"/>
      <c r="C104"/>
      <c r="D104"/>
      <c r="E104"/>
      <c r="F104"/>
      <c r="G104"/>
      <c r="H104"/>
      <c r="I104"/>
      <c r="J104"/>
      <c r="K104"/>
      <c r="L104" s="74"/>
      <c r="M104" s="75"/>
      <c r="N104" s="76"/>
      <c r="P104" s="26"/>
      <c r="Q104" s="38"/>
      <c r="R104" s="38"/>
      <c r="S104" s="38"/>
      <c r="T104" s="38"/>
    </row>
    <row r="105" spans="1:20" s="58" customFormat="1" x14ac:dyDescent="0.3">
      <c r="A105"/>
      <c r="B105"/>
      <c r="C105"/>
      <c r="D105"/>
      <c r="E105"/>
      <c r="F105"/>
      <c r="G105"/>
      <c r="H105"/>
      <c r="I105"/>
      <c r="J105"/>
      <c r="K105"/>
      <c r="L105" s="74"/>
      <c r="M105" s="75"/>
      <c r="N105" s="76"/>
      <c r="P105" s="26"/>
      <c r="Q105" s="38"/>
      <c r="R105" s="38"/>
      <c r="S105" s="38"/>
      <c r="T105" s="38"/>
    </row>
    <row r="106" spans="1:20" s="58" customFormat="1" x14ac:dyDescent="0.3">
      <c r="A106"/>
      <c r="B106"/>
      <c r="C106"/>
      <c r="D106"/>
      <c r="E106"/>
      <c r="F106"/>
      <c r="G106"/>
      <c r="H106"/>
      <c r="I106"/>
      <c r="J106"/>
      <c r="K106"/>
      <c r="L106" s="74"/>
      <c r="M106" s="75"/>
      <c r="N106" s="76"/>
      <c r="P106" s="26"/>
      <c r="Q106" s="38"/>
      <c r="R106" s="38"/>
      <c r="S106" s="38"/>
      <c r="T106" s="38"/>
    </row>
    <row r="107" spans="1:20" s="58" customFormat="1" x14ac:dyDescent="0.3">
      <c r="A107"/>
      <c r="B107"/>
      <c r="C107"/>
      <c r="D107"/>
      <c r="E107"/>
      <c r="F107"/>
      <c r="G107"/>
      <c r="H107"/>
      <c r="I107"/>
      <c r="J107"/>
      <c r="K107"/>
      <c r="L107" s="74"/>
      <c r="M107" s="75"/>
      <c r="N107" s="76"/>
      <c r="P107" s="26"/>
      <c r="Q107" s="38"/>
      <c r="R107" s="38"/>
      <c r="S107" s="38"/>
      <c r="T107" s="38"/>
    </row>
    <row r="108" spans="1:20" s="58" customFormat="1" x14ac:dyDescent="0.3">
      <c r="A108"/>
      <c r="B108"/>
      <c r="C108"/>
      <c r="D108"/>
      <c r="E108"/>
      <c r="F108"/>
      <c r="G108"/>
      <c r="H108"/>
      <c r="I108"/>
      <c r="J108"/>
      <c r="K108"/>
      <c r="L108" s="74"/>
      <c r="M108" s="75"/>
      <c r="N108" s="76"/>
      <c r="P108" s="26"/>
      <c r="Q108" s="38"/>
      <c r="R108" s="38"/>
      <c r="S108" s="38"/>
      <c r="T108" s="38"/>
    </row>
    <row r="109" spans="1:20" s="58" customFormat="1" x14ac:dyDescent="0.3">
      <c r="A109"/>
      <c r="B109"/>
      <c r="C109"/>
      <c r="D109"/>
      <c r="E109"/>
      <c r="F109"/>
      <c r="G109"/>
      <c r="H109"/>
      <c r="I109"/>
      <c r="J109"/>
      <c r="K109"/>
      <c r="L109" s="74"/>
      <c r="M109" s="75"/>
      <c r="N109" s="76"/>
      <c r="P109" s="26"/>
      <c r="Q109" s="38"/>
      <c r="R109" s="38"/>
      <c r="S109" s="38"/>
      <c r="T109" s="38"/>
    </row>
    <row r="110" spans="1:20" s="58" customFormat="1" x14ac:dyDescent="0.3">
      <c r="A110"/>
      <c r="B110"/>
      <c r="C110"/>
      <c r="D110"/>
      <c r="E110"/>
      <c r="F110"/>
      <c r="G110"/>
      <c r="H110"/>
      <c r="I110"/>
      <c r="J110"/>
      <c r="K110"/>
      <c r="L110" s="74"/>
      <c r="M110" s="75"/>
      <c r="N110" s="76"/>
      <c r="P110" s="26"/>
      <c r="Q110" s="38"/>
      <c r="R110" s="38"/>
      <c r="S110" s="38"/>
      <c r="T110" s="38"/>
    </row>
    <row r="111" spans="1:20" s="58" customFormat="1" x14ac:dyDescent="0.3">
      <c r="A111" s="77"/>
      <c r="B111" s="26"/>
      <c r="C111" s="26"/>
      <c r="D111" s="28"/>
      <c r="E111" s="26"/>
      <c r="F111" s="26"/>
      <c r="G111" s="26"/>
      <c r="H111" s="26"/>
      <c r="I111" s="39" t="str">
        <f t="shared" ref="I111:I127" si="3">IF(ISERROR((G111+F111)/E111),"",(G111+F111)/E111)</f>
        <v/>
      </c>
      <c r="J111" s="39"/>
      <c r="K111" s="36"/>
      <c r="L111" s="74"/>
      <c r="M111" s="75"/>
      <c r="N111" s="76"/>
      <c r="P111" s="26"/>
      <c r="Q111" s="38"/>
      <c r="R111" s="38"/>
      <c r="S111" s="38"/>
      <c r="T111" s="38"/>
    </row>
    <row r="112" spans="1:20" s="58" customFormat="1" x14ac:dyDescent="0.3">
      <c r="A112" s="77"/>
      <c r="B112" s="26"/>
      <c r="C112" s="26"/>
      <c r="D112" s="28"/>
      <c r="E112" s="26"/>
      <c r="F112" s="26"/>
      <c r="G112" s="26"/>
      <c r="H112" s="26"/>
      <c r="I112" s="39" t="str">
        <f t="shared" si="3"/>
        <v/>
      </c>
      <c r="J112" s="39"/>
      <c r="K112" s="36"/>
      <c r="L112" s="74"/>
      <c r="M112" s="75"/>
      <c r="N112" s="76"/>
      <c r="P112" s="26"/>
      <c r="Q112" s="38"/>
      <c r="R112" s="38"/>
      <c r="S112" s="38"/>
      <c r="T112" s="38"/>
    </row>
    <row r="113" spans="1:20" s="58" customFormat="1" x14ac:dyDescent="0.3">
      <c r="A113" s="77"/>
      <c r="B113" s="26"/>
      <c r="C113" s="26"/>
      <c r="D113" s="28"/>
      <c r="E113" s="26"/>
      <c r="F113" s="26"/>
      <c r="G113" s="26"/>
      <c r="H113" s="26"/>
      <c r="I113" s="39" t="str">
        <f t="shared" si="3"/>
        <v/>
      </c>
      <c r="J113" s="39"/>
      <c r="K113" s="36"/>
      <c r="L113" s="74"/>
      <c r="M113" s="75"/>
      <c r="N113" s="76"/>
      <c r="P113" s="26"/>
      <c r="Q113" s="38"/>
      <c r="R113" s="38"/>
      <c r="S113" s="38"/>
      <c r="T113" s="38"/>
    </row>
    <row r="114" spans="1:20" s="58" customFormat="1" x14ac:dyDescent="0.3">
      <c r="A114" s="77"/>
      <c r="B114" s="26"/>
      <c r="C114" s="26"/>
      <c r="D114" s="28"/>
      <c r="E114" s="26"/>
      <c r="F114" s="26"/>
      <c r="G114" s="26"/>
      <c r="H114" s="26"/>
      <c r="I114" s="39" t="str">
        <f t="shared" si="3"/>
        <v/>
      </c>
      <c r="J114" s="39"/>
      <c r="K114" s="36"/>
      <c r="L114" s="74"/>
      <c r="M114" s="75"/>
      <c r="N114" s="76"/>
      <c r="P114" s="26"/>
      <c r="Q114" s="38"/>
      <c r="R114" s="38"/>
      <c r="S114" s="38"/>
      <c r="T114" s="38"/>
    </row>
    <row r="115" spans="1:20" s="58" customFormat="1" x14ac:dyDescent="0.3">
      <c r="A115" s="77"/>
      <c r="B115" s="26"/>
      <c r="C115" s="26"/>
      <c r="D115" s="28"/>
      <c r="E115" s="26"/>
      <c r="F115" s="26"/>
      <c r="G115" s="26"/>
      <c r="H115" s="26"/>
      <c r="I115" s="39" t="str">
        <f t="shared" si="3"/>
        <v/>
      </c>
      <c r="J115" s="39"/>
      <c r="K115" s="36"/>
      <c r="L115" s="74"/>
      <c r="M115" s="75"/>
      <c r="N115" s="76"/>
      <c r="P115" s="26"/>
      <c r="Q115" s="38"/>
      <c r="R115" s="38"/>
      <c r="S115" s="38"/>
      <c r="T115" s="38"/>
    </row>
    <row r="116" spans="1:20" s="58" customFormat="1" x14ac:dyDescent="0.3">
      <c r="A116" s="77"/>
      <c r="B116" s="26"/>
      <c r="C116" s="26"/>
      <c r="D116" s="28"/>
      <c r="E116" s="26"/>
      <c r="F116" s="26"/>
      <c r="G116" s="26"/>
      <c r="H116" s="26"/>
      <c r="I116" s="39" t="str">
        <f t="shared" si="3"/>
        <v/>
      </c>
      <c r="J116" s="39"/>
      <c r="K116" s="36"/>
      <c r="L116" s="74"/>
      <c r="M116" s="75"/>
      <c r="N116" s="76"/>
      <c r="P116" s="26"/>
      <c r="Q116" s="38"/>
      <c r="R116" s="38"/>
      <c r="S116" s="38"/>
      <c r="T116" s="38"/>
    </row>
    <row r="117" spans="1:20" s="58" customFormat="1" x14ac:dyDescent="0.3">
      <c r="A117" s="77"/>
      <c r="B117" s="26"/>
      <c r="C117" s="26"/>
      <c r="D117" s="28"/>
      <c r="E117" s="26"/>
      <c r="F117" s="26"/>
      <c r="G117" s="26"/>
      <c r="H117" s="26"/>
      <c r="I117" s="39" t="str">
        <f t="shared" si="3"/>
        <v/>
      </c>
      <c r="J117" s="39"/>
      <c r="K117" s="36"/>
      <c r="L117" s="74"/>
      <c r="M117" s="75"/>
      <c r="N117" s="76"/>
      <c r="P117" s="26"/>
      <c r="Q117" s="38"/>
      <c r="R117" s="38"/>
      <c r="S117" s="38"/>
      <c r="T117" s="38"/>
    </row>
    <row r="118" spans="1:20" s="58" customFormat="1" x14ac:dyDescent="0.3">
      <c r="A118" s="77"/>
      <c r="B118" s="26"/>
      <c r="C118" s="26"/>
      <c r="D118" s="28"/>
      <c r="E118" s="26"/>
      <c r="F118" s="26"/>
      <c r="G118" s="26"/>
      <c r="H118" s="26"/>
      <c r="I118" s="39" t="str">
        <f t="shared" si="3"/>
        <v/>
      </c>
      <c r="J118" s="39"/>
      <c r="K118" s="36"/>
      <c r="L118" s="74"/>
      <c r="M118" s="75"/>
      <c r="N118" s="76"/>
      <c r="P118" s="26"/>
      <c r="Q118" s="38"/>
      <c r="R118" s="38"/>
      <c r="S118" s="38"/>
      <c r="T118" s="38"/>
    </row>
    <row r="119" spans="1:20" s="58" customFormat="1" x14ac:dyDescent="0.3">
      <c r="A119" s="77"/>
      <c r="B119" s="26"/>
      <c r="C119" s="26"/>
      <c r="D119" s="28"/>
      <c r="E119" s="26"/>
      <c r="F119" s="26"/>
      <c r="G119" s="26"/>
      <c r="H119" s="26"/>
      <c r="I119" s="39" t="str">
        <f t="shared" si="3"/>
        <v/>
      </c>
      <c r="J119" s="39"/>
      <c r="K119" s="36"/>
      <c r="L119" s="74"/>
      <c r="M119" s="75"/>
      <c r="N119" s="76"/>
      <c r="P119" s="26"/>
      <c r="Q119" s="38"/>
      <c r="R119" s="38"/>
      <c r="S119" s="38"/>
      <c r="T119" s="38"/>
    </row>
    <row r="120" spans="1:20" s="58" customFormat="1" x14ac:dyDescent="0.3">
      <c r="A120" s="77"/>
      <c r="B120" s="26"/>
      <c r="C120" s="26"/>
      <c r="D120" s="28"/>
      <c r="E120" s="26"/>
      <c r="F120" s="26"/>
      <c r="G120" s="26"/>
      <c r="H120" s="26"/>
      <c r="I120" s="39" t="str">
        <f t="shared" si="3"/>
        <v/>
      </c>
      <c r="J120" s="39"/>
      <c r="K120" s="36"/>
      <c r="L120" s="74"/>
      <c r="M120" s="75"/>
      <c r="N120" s="76"/>
      <c r="P120" s="26"/>
      <c r="Q120" s="38"/>
      <c r="R120" s="38"/>
      <c r="S120" s="38"/>
      <c r="T120" s="38"/>
    </row>
    <row r="121" spans="1:20" s="58" customFormat="1" x14ac:dyDescent="0.3">
      <c r="A121" s="77"/>
      <c r="B121" s="26"/>
      <c r="C121" s="26"/>
      <c r="D121" s="28"/>
      <c r="E121" s="26"/>
      <c r="F121" s="26"/>
      <c r="G121" s="26"/>
      <c r="H121" s="26"/>
      <c r="I121" s="39" t="str">
        <f t="shared" si="3"/>
        <v/>
      </c>
      <c r="J121" s="39"/>
      <c r="K121" s="36"/>
      <c r="L121" s="74"/>
      <c r="M121" s="75"/>
      <c r="N121" s="76"/>
      <c r="P121" s="26"/>
      <c r="Q121" s="38"/>
      <c r="R121" s="38"/>
      <c r="S121" s="38"/>
      <c r="T121" s="38"/>
    </row>
    <row r="122" spans="1:20" s="58" customFormat="1" x14ac:dyDescent="0.3">
      <c r="A122" s="77"/>
      <c r="B122" s="26"/>
      <c r="C122" s="26"/>
      <c r="D122" s="28"/>
      <c r="E122" s="26"/>
      <c r="F122" s="26"/>
      <c r="G122" s="26"/>
      <c r="H122" s="26"/>
      <c r="I122" s="39" t="str">
        <f t="shared" si="3"/>
        <v/>
      </c>
      <c r="J122" s="39"/>
      <c r="K122" s="36"/>
      <c r="L122" s="74"/>
      <c r="M122" s="75"/>
      <c r="N122" s="76"/>
      <c r="P122" s="26"/>
      <c r="Q122" s="38"/>
      <c r="R122" s="38"/>
      <c r="S122" s="38"/>
      <c r="T122" s="38"/>
    </row>
    <row r="123" spans="1:20" s="58" customFormat="1" x14ac:dyDescent="0.3">
      <c r="A123" s="77"/>
      <c r="B123" s="26"/>
      <c r="C123" s="26"/>
      <c r="D123" s="28"/>
      <c r="E123" s="26"/>
      <c r="F123" s="26"/>
      <c r="G123" s="26"/>
      <c r="H123" s="26"/>
      <c r="I123" s="39" t="str">
        <f t="shared" si="3"/>
        <v/>
      </c>
      <c r="J123" s="39"/>
      <c r="K123" s="36"/>
      <c r="L123" s="74"/>
      <c r="M123" s="75"/>
      <c r="N123" s="76"/>
      <c r="P123" s="26"/>
      <c r="Q123" s="38"/>
      <c r="R123" s="38"/>
      <c r="S123" s="38"/>
      <c r="T123" s="38"/>
    </row>
    <row r="124" spans="1:20" s="58" customFormat="1" x14ac:dyDescent="0.3">
      <c r="A124" s="77"/>
      <c r="B124" s="26"/>
      <c r="C124" s="26"/>
      <c r="D124" s="28"/>
      <c r="E124" s="26"/>
      <c r="F124" s="26"/>
      <c r="G124" s="26"/>
      <c r="H124" s="26"/>
      <c r="I124" s="39" t="str">
        <f t="shared" si="3"/>
        <v/>
      </c>
      <c r="J124" s="39"/>
      <c r="K124" s="36"/>
      <c r="L124" s="74"/>
      <c r="M124" s="75"/>
      <c r="N124" s="76"/>
      <c r="P124" s="26"/>
      <c r="Q124" s="38"/>
      <c r="R124" s="38"/>
      <c r="S124" s="38"/>
      <c r="T124" s="38"/>
    </row>
    <row r="125" spans="1:20" s="58" customFormat="1" x14ac:dyDescent="0.3">
      <c r="A125" s="77"/>
      <c r="B125" s="26"/>
      <c r="C125" s="26"/>
      <c r="D125" s="28"/>
      <c r="E125" s="26"/>
      <c r="F125" s="26"/>
      <c r="G125" s="26"/>
      <c r="H125" s="26"/>
      <c r="I125" s="39" t="str">
        <f t="shared" si="3"/>
        <v/>
      </c>
      <c r="J125" s="39"/>
      <c r="K125" s="36"/>
      <c r="L125" s="74"/>
      <c r="M125" s="75"/>
      <c r="N125" s="76"/>
      <c r="P125" s="26"/>
      <c r="Q125" s="38"/>
      <c r="R125" s="38"/>
      <c r="S125" s="38"/>
      <c r="T125" s="38"/>
    </row>
    <row r="126" spans="1:20" s="58" customFormat="1" x14ac:dyDescent="0.3">
      <c r="A126" s="77"/>
      <c r="B126" s="26"/>
      <c r="C126" s="26"/>
      <c r="D126" s="28"/>
      <c r="E126" s="26"/>
      <c r="F126" s="26"/>
      <c r="G126" s="26"/>
      <c r="H126" s="26"/>
      <c r="I126" s="39" t="str">
        <f t="shared" si="3"/>
        <v/>
      </c>
      <c r="J126" s="39"/>
      <c r="K126" s="36"/>
      <c r="L126" s="74"/>
      <c r="M126" s="75"/>
      <c r="N126" s="76"/>
      <c r="P126" s="26"/>
      <c r="Q126" s="38"/>
      <c r="R126" s="38"/>
      <c r="S126" s="38"/>
      <c r="T126" s="38"/>
    </row>
    <row r="127" spans="1:20" s="58" customFormat="1" x14ac:dyDescent="0.3">
      <c r="A127" s="77"/>
      <c r="B127" s="26"/>
      <c r="C127" s="26"/>
      <c r="D127" s="28"/>
      <c r="E127" s="26"/>
      <c r="F127" s="26"/>
      <c r="G127" s="26"/>
      <c r="H127" s="26"/>
      <c r="I127" s="39" t="str">
        <f t="shared" si="3"/>
        <v/>
      </c>
      <c r="J127" s="39"/>
      <c r="K127" s="36"/>
      <c r="L127" s="74"/>
      <c r="M127" s="75"/>
      <c r="N127" s="76"/>
      <c r="P127" s="26"/>
      <c r="Q127" s="38"/>
      <c r="R127" s="38"/>
      <c r="S127" s="38"/>
      <c r="T127" s="38"/>
    </row>
    <row r="128" spans="1:20" s="58" customFormat="1" x14ac:dyDescent="0.3">
      <c r="A128" s="77"/>
      <c r="B128" s="26"/>
      <c r="C128" s="26"/>
      <c r="D128" s="28"/>
      <c r="E128" s="26"/>
      <c r="F128" s="26"/>
      <c r="G128" s="26"/>
      <c r="H128" s="26"/>
      <c r="I128" s="39" t="str">
        <f t="shared" ref="I128:I184" si="4">IF(ISERROR((G128+F128)/E128),"",(G128+F128)/E128)</f>
        <v/>
      </c>
      <c r="J128" s="39"/>
      <c r="K128" s="36"/>
      <c r="L128" s="74"/>
      <c r="M128" s="75"/>
      <c r="N128" s="76"/>
      <c r="P128" s="26"/>
      <c r="Q128" s="38"/>
      <c r="R128" s="38"/>
      <c r="S128" s="38"/>
      <c r="T128" s="38"/>
    </row>
    <row r="129" spans="1:20" s="58" customFormat="1" x14ac:dyDescent="0.3">
      <c r="A129" s="77"/>
      <c r="B129" s="26"/>
      <c r="C129" s="26"/>
      <c r="D129" s="28"/>
      <c r="E129" s="26"/>
      <c r="F129" s="26"/>
      <c r="G129" s="26"/>
      <c r="H129" s="26"/>
      <c r="I129" s="39" t="str">
        <f t="shared" si="4"/>
        <v/>
      </c>
      <c r="J129" s="39"/>
      <c r="K129" s="36"/>
      <c r="L129" s="74"/>
      <c r="M129" s="75"/>
      <c r="N129" s="76"/>
      <c r="P129" s="26"/>
      <c r="Q129" s="38"/>
      <c r="R129" s="38"/>
      <c r="S129" s="38"/>
      <c r="T129" s="38"/>
    </row>
    <row r="130" spans="1:20" s="58" customFormat="1" x14ac:dyDescent="0.3">
      <c r="A130" s="77"/>
      <c r="B130" s="26"/>
      <c r="C130" s="26"/>
      <c r="D130" s="28"/>
      <c r="E130" s="26"/>
      <c r="F130" s="26"/>
      <c r="G130" s="26"/>
      <c r="H130" s="26"/>
      <c r="I130" s="39" t="str">
        <f t="shared" si="4"/>
        <v/>
      </c>
      <c r="J130" s="39"/>
      <c r="K130" s="36"/>
      <c r="L130" s="74"/>
      <c r="M130" s="75"/>
      <c r="N130" s="76"/>
      <c r="P130" s="26"/>
      <c r="Q130" s="38"/>
      <c r="R130" s="38"/>
      <c r="S130" s="38"/>
      <c r="T130" s="38"/>
    </row>
    <row r="131" spans="1:20" s="58" customFormat="1" x14ac:dyDescent="0.3">
      <c r="A131" s="77"/>
      <c r="B131" s="26"/>
      <c r="C131" s="26"/>
      <c r="D131" s="28"/>
      <c r="E131" s="26"/>
      <c r="F131" s="26"/>
      <c r="G131" s="26"/>
      <c r="H131" s="26"/>
      <c r="I131" s="39" t="str">
        <f t="shared" si="4"/>
        <v/>
      </c>
      <c r="J131" s="39"/>
      <c r="K131" s="36"/>
      <c r="L131" s="74"/>
      <c r="M131" s="75"/>
      <c r="N131" s="76"/>
      <c r="P131" s="26"/>
      <c r="Q131" s="38"/>
      <c r="R131" s="38"/>
      <c r="S131" s="38"/>
      <c r="T131" s="38"/>
    </row>
    <row r="132" spans="1:20" s="58" customFormat="1" x14ac:dyDescent="0.3">
      <c r="A132" s="77"/>
      <c r="B132" s="26"/>
      <c r="C132" s="26"/>
      <c r="D132" s="28"/>
      <c r="E132" s="26"/>
      <c r="F132" s="26"/>
      <c r="G132" s="26"/>
      <c r="H132" s="26"/>
      <c r="I132" s="39" t="str">
        <f t="shared" si="4"/>
        <v/>
      </c>
      <c r="J132" s="39"/>
      <c r="K132" s="36"/>
      <c r="L132" s="74"/>
      <c r="M132" s="75"/>
      <c r="N132" s="76"/>
      <c r="P132" s="26"/>
      <c r="Q132" s="38"/>
      <c r="R132" s="38"/>
      <c r="S132" s="38"/>
      <c r="T132" s="38"/>
    </row>
    <row r="133" spans="1:20" s="58" customFormat="1" x14ac:dyDescent="0.3">
      <c r="A133" s="77"/>
      <c r="B133" s="26"/>
      <c r="C133" s="26"/>
      <c r="D133" s="28"/>
      <c r="E133" s="26"/>
      <c r="F133" s="26"/>
      <c r="G133" s="26"/>
      <c r="H133" s="26"/>
      <c r="I133" s="39" t="str">
        <f t="shared" si="4"/>
        <v/>
      </c>
      <c r="J133" s="39"/>
      <c r="K133" s="36"/>
      <c r="L133" s="74"/>
      <c r="M133" s="75"/>
      <c r="N133" s="76"/>
      <c r="P133" s="26"/>
      <c r="Q133" s="38"/>
      <c r="R133" s="38"/>
      <c r="S133" s="38"/>
      <c r="T133" s="38"/>
    </row>
    <row r="134" spans="1:20" s="58" customFormat="1" x14ac:dyDescent="0.3">
      <c r="A134" s="77"/>
      <c r="B134" s="26"/>
      <c r="C134" s="26"/>
      <c r="D134" s="28"/>
      <c r="E134" s="26"/>
      <c r="F134" s="26"/>
      <c r="G134" s="26"/>
      <c r="H134" s="26"/>
      <c r="I134" s="39" t="str">
        <f t="shared" si="4"/>
        <v/>
      </c>
      <c r="J134" s="39"/>
      <c r="K134" s="36"/>
      <c r="L134" s="74"/>
      <c r="M134" s="75"/>
      <c r="N134" s="76"/>
      <c r="P134" s="26"/>
      <c r="Q134" s="38"/>
      <c r="R134" s="38"/>
      <c r="S134" s="38"/>
      <c r="T134" s="38"/>
    </row>
    <row r="135" spans="1:20" s="58" customFormat="1" x14ac:dyDescent="0.3">
      <c r="A135" s="77"/>
      <c r="B135" s="26"/>
      <c r="C135" s="26"/>
      <c r="D135" s="28"/>
      <c r="E135" s="26"/>
      <c r="F135" s="26"/>
      <c r="G135" s="26"/>
      <c r="H135" s="26"/>
      <c r="I135" s="39" t="str">
        <f t="shared" si="4"/>
        <v/>
      </c>
      <c r="J135" s="39"/>
      <c r="K135" s="36"/>
      <c r="L135" s="74"/>
      <c r="M135" s="75"/>
      <c r="N135" s="76"/>
      <c r="P135" s="26"/>
      <c r="Q135" s="38"/>
      <c r="R135" s="38"/>
      <c r="S135" s="38"/>
      <c r="T135" s="38"/>
    </row>
    <row r="136" spans="1:20" s="58" customFormat="1" x14ac:dyDescent="0.3">
      <c r="A136" s="77"/>
      <c r="B136" s="26"/>
      <c r="C136" s="26"/>
      <c r="D136" s="28"/>
      <c r="E136" s="26"/>
      <c r="F136" s="26"/>
      <c r="G136" s="26"/>
      <c r="H136" s="26"/>
      <c r="I136" s="39" t="str">
        <f t="shared" si="4"/>
        <v/>
      </c>
      <c r="J136" s="39"/>
      <c r="K136" s="36"/>
      <c r="L136" s="74"/>
      <c r="M136" s="75"/>
      <c r="N136" s="76"/>
      <c r="P136" s="26"/>
      <c r="Q136" s="38"/>
      <c r="R136" s="38"/>
      <c r="S136" s="38"/>
      <c r="T136" s="38"/>
    </row>
    <row r="137" spans="1:20" s="58" customFormat="1" x14ac:dyDescent="0.3">
      <c r="A137" s="77"/>
      <c r="B137" s="26"/>
      <c r="C137" s="26"/>
      <c r="D137" s="28"/>
      <c r="E137" s="26"/>
      <c r="F137" s="26"/>
      <c r="G137" s="26"/>
      <c r="H137" s="26"/>
      <c r="I137" s="39" t="str">
        <f t="shared" si="4"/>
        <v/>
      </c>
      <c r="J137" s="39"/>
      <c r="K137" s="36"/>
      <c r="L137" s="74"/>
      <c r="M137" s="75"/>
      <c r="N137" s="76"/>
      <c r="P137" s="26"/>
      <c r="Q137" s="38"/>
      <c r="R137" s="38"/>
      <c r="S137" s="38"/>
      <c r="T137" s="38"/>
    </row>
    <row r="138" spans="1:20" s="58" customFormat="1" x14ac:dyDescent="0.3">
      <c r="A138" s="77"/>
      <c r="B138" s="26"/>
      <c r="C138" s="26"/>
      <c r="D138" s="28"/>
      <c r="E138" s="26"/>
      <c r="F138" s="26"/>
      <c r="G138" s="26"/>
      <c r="H138" s="26"/>
      <c r="I138" s="39" t="str">
        <f t="shared" si="4"/>
        <v/>
      </c>
      <c r="J138" s="39"/>
      <c r="K138" s="36"/>
      <c r="L138" s="74"/>
      <c r="M138" s="75"/>
      <c r="N138" s="76"/>
      <c r="P138" s="26"/>
      <c r="Q138" s="38"/>
      <c r="R138" s="38"/>
      <c r="S138" s="38"/>
      <c r="T138" s="38"/>
    </row>
    <row r="139" spans="1:20" s="58" customFormat="1" x14ac:dyDescent="0.3">
      <c r="A139" s="77"/>
      <c r="B139" s="26"/>
      <c r="C139" s="26"/>
      <c r="D139" s="28"/>
      <c r="E139" s="26"/>
      <c r="F139" s="26"/>
      <c r="G139" s="26"/>
      <c r="H139" s="26"/>
      <c r="I139" s="39" t="str">
        <f t="shared" si="4"/>
        <v/>
      </c>
      <c r="J139" s="39"/>
      <c r="K139" s="36"/>
      <c r="L139" s="74"/>
      <c r="M139" s="75"/>
      <c r="N139" s="76"/>
      <c r="P139" s="26"/>
      <c r="Q139" s="38"/>
      <c r="R139" s="38"/>
      <c r="S139" s="38"/>
      <c r="T139" s="38"/>
    </row>
    <row r="140" spans="1:20" s="58" customFormat="1" x14ac:dyDescent="0.3">
      <c r="A140" s="77"/>
      <c r="B140" s="26"/>
      <c r="C140" s="26"/>
      <c r="D140" s="28"/>
      <c r="E140" s="26"/>
      <c r="F140" s="26"/>
      <c r="G140" s="26"/>
      <c r="H140" s="26"/>
      <c r="I140" s="39" t="str">
        <f t="shared" si="4"/>
        <v/>
      </c>
      <c r="J140" s="39"/>
      <c r="K140" s="36"/>
      <c r="L140" s="74"/>
      <c r="M140" s="75"/>
      <c r="N140" s="76"/>
      <c r="P140" s="26"/>
      <c r="Q140" s="38"/>
      <c r="R140" s="38"/>
      <c r="S140" s="38"/>
      <c r="T140" s="38"/>
    </row>
    <row r="141" spans="1:20" s="58" customFormat="1" x14ac:dyDescent="0.3">
      <c r="A141" s="77"/>
      <c r="B141" s="26"/>
      <c r="C141" s="26"/>
      <c r="D141" s="28"/>
      <c r="E141" s="26"/>
      <c r="F141" s="26"/>
      <c r="G141" s="26"/>
      <c r="H141" s="26"/>
      <c r="I141" s="39" t="str">
        <f t="shared" si="4"/>
        <v/>
      </c>
      <c r="J141" s="39"/>
      <c r="K141" s="36"/>
      <c r="L141" s="74"/>
      <c r="M141" s="75"/>
      <c r="N141" s="76"/>
      <c r="P141" s="26"/>
      <c r="Q141" s="38"/>
      <c r="R141" s="38"/>
      <c r="S141" s="38"/>
      <c r="T141" s="38"/>
    </row>
    <row r="142" spans="1:20" s="58" customFormat="1" x14ac:dyDescent="0.3">
      <c r="A142" s="77"/>
      <c r="B142" s="26"/>
      <c r="C142" s="26"/>
      <c r="D142" s="28"/>
      <c r="E142" s="26"/>
      <c r="F142" s="26"/>
      <c r="G142" s="26"/>
      <c r="H142" s="26"/>
      <c r="I142" s="39" t="str">
        <f t="shared" si="4"/>
        <v/>
      </c>
      <c r="J142" s="39"/>
      <c r="K142" s="36"/>
      <c r="L142" s="74"/>
      <c r="M142" s="75"/>
      <c r="N142" s="76"/>
      <c r="P142" s="26"/>
      <c r="Q142" s="38"/>
      <c r="R142" s="38"/>
      <c r="S142" s="38"/>
      <c r="T142" s="38"/>
    </row>
    <row r="143" spans="1:20" s="58" customFormat="1" x14ac:dyDescent="0.3">
      <c r="A143" s="77"/>
      <c r="B143" s="26"/>
      <c r="C143" s="26"/>
      <c r="D143" s="28"/>
      <c r="E143" s="26"/>
      <c r="F143" s="26"/>
      <c r="G143" s="26"/>
      <c r="H143" s="26"/>
      <c r="I143" s="39" t="str">
        <f t="shared" si="4"/>
        <v/>
      </c>
      <c r="J143" s="39"/>
      <c r="K143" s="36"/>
      <c r="L143" s="74"/>
      <c r="M143" s="75"/>
      <c r="N143" s="76"/>
      <c r="P143" s="26"/>
      <c r="Q143" s="38"/>
      <c r="R143" s="38"/>
      <c r="S143" s="38"/>
      <c r="T143" s="38"/>
    </row>
    <row r="144" spans="1:20" s="58" customFormat="1" x14ac:dyDescent="0.3">
      <c r="A144" s="77"/>
      <c r="B144" s="26"/>
      <c r="C144" s="26"/>
      <c r="D144" s="28"/>
      <c r="E144" s="26"/>
      <c r="F144" s="26"/>
      <c r="G144" s="26"/>
      <c r="H144" s="26"/>
      <c r="I144" s="39" t="str">
        <f t="shared" si="4"/>
        <v/>
      </c>
      <c r="J144" s="39"/>
      <c r="K144" s="36"/>
      <c r="L144" s="74"/>
      <c r="M144" s="75"/>
      <c r="N144" s="76"/>
      <c r="P144" s="26"/>
      <c r="Q144" s="38"/>
      <c r="R144" s="38"/>
      <c r="S144" s="38"/>
      <c r="T144" s="38"/>
    </row>
    <row r="145" spans="1:20" s="58" customFormat="1" x14ac:dyDescent="0.3">
      <c r="A145" s="77"/>
      <c r="B145" s="26"/>
      <c r="C145" s="26"/>
      <c r="D145" s="28"/>
      <c r="E145" s="26"/>
      <c r="F145" s="26"/>
      <c r="G145" s="26"/>
      <c r="H145" s="26"/>
      <c r="I145" s="39" t="str">
        <f t="shared" si="4"/>
        <v/>
      </c>
      <c r="J145" s="39"/>
      <c r="K145" s="36"/>
      <c r="L145" s="74"/>
      <c r="M145" s="75"/>
      <c r="N145" s="76"/>
      <c r="P145" s="26"/>
      <c r="Q145" s="38"/>
      <c r="R145" s="38"/>
      <c r="S145" s="38"/>
      <c r="T145" s="38"/>
    </row>
    <row r="146" spans="1:20" s="58" customFormat="1" x14ac:dyDescent="0.3">
      <c r="A146" s="77"/>
      <c r="B146" s="26"/>
      <c r="C146" s="26"/>
      <c r="D146" s="28"/>
      <c r="E146" s="26"/>
      <c r="F146" s="26"/>
      <c r="G146" s="26"/>
      <c r="H146" s="26"/>
      <c r="I146" s="39" t="str">
        <f t="shared" si="4"/>
        <v/>
      </c>
      <c r="J146" s="39"/>
      <c r="K146" s="36"/>
      <c r="L146" s="74"/>
      <c r="M146" s="75"/>
      <c r="N146" s="76"/>
      <c r="P146" s="26"/>
      <c r="Q146" s="38"/>
      <c r="R146" s="38"/>
      <c r="S146" s="38"/>
      <c r="T146" s="38"/>
    </row>
    <row r="147" spans="1:20" s="58" customFormat="1" x14ac:dyDescent="0.3">
      <c r="A147" s="77"/>
      <c r="B147" s="26"/>
      <c r="C147" s="26"/>
      <c r="D147" s="28"/>
      <c r="E147" s="26"/>
      <c r="F147" s="26"/>
      <c r="G147" s="26"/>
      <c r="H147" s="26"/>
      <c r="I147" s="39" t="str">
        <f t="shared" si="4"/>
        <v/>
      </c>
      <c r="J147" s="39"/>
      <c r="K147" s="36"/>
      <c r="L147" s="74"/>
      <c r="M147" s="75"/>
      <c r="N147" s="76"/>
      <c r="P147" s="26"/>
      <c r="Q147" s="38"/>
      <c r="R147" s="38"/>
      <c r="S147" s="38"/>
      <c r="T147" s="38"/>
    </row>
    <row r="148" spans="1:20" s="58" customFormat="1" x14ac:dyDescent="0.3">
      <c r="A148" s="77"/>
      <c r="B148" s="26"/>
      <c r="C148" s="26"/>
      <c r="D148" s="28"/>
      <c r="E148" s="26"/>
      <c r="F148" s="26"/>
      <c r="G148" s="26"/>
      <c r="H148" s="26"/>
      <c r="I148" s="39" t="str">
        <f t="shared" si="4"/>
        <v/>
      </c>
      <c r="J148" s="39"/>
      <c r="K148" s="36"/>
      <c r="L148" s="74"/>
      <c r="M148" s="75"/>
      <c r="N148" s="76"/>
      <c r="P148" s="26"/>
      <c r="Q148" s="38"/>
      <c r="R148" s="38"/>
      <c r="S148" s="38"/>
      <c r="T148" s="38"/>
    </row>
    <row r="149" spans="1:20" s="58" customFormat="1" x14ac:dyDescent="0.3">
      <c r="A149" s="77"/>
      <c r="B149" s="26"/>
      <c r="C149" s="26"/>
      <c r="D149" s="28"/>
      <c r="E149" s="26"/>
      <c r="F149" s="26"/>
      <c r="G149" s="26"/>
      <c r="H149" s="26"/>
      <c r="I149" s="39" t="str">
        <f t="shared" si="4"/>
        <v/>
      </c>
      <c r="J149" s="39"/>
      <c r="K149" s="36"/>
      <c r="L149" s="74"/>
      <c r="M149" s="75"/>
      <c r="N149" s="76"/>
      <c r="P149" s="26"/>
      <c r="Q149" s="38"/>
      <c r="R149" s="38"/>
      <c r="S149" s="38"/>
      <c r="T149" s="38"/>
    </row>
    <row r="150" spans="1:20" s="58" customFormat="1" x14ac:dyDescent="0.3">
      <c r="A150" s="77"/>
      <c r="B150" s="26"/>
      <c r="C150" s="26"/>
      <c r="D150" s="28"/>
      <c r="E150" s="26"/>
      <c r="F150" s="26"/>
      <c r="G150" s="26"/>
      <c r="H150" s="26"/>
      <c r="I150" s="39" t="str">
        <f t="shared" si="4"/>
        <v/>
      </c>
      <c r="J150" s="39"/>
      <c r="K150" s="36"/>
      <c r="L150" s="74"/>
      <c r="M150" s="75"/>
      <c r="N150" s="76"/>
      <c r="P150" s="26"/>
      <c r="Q150" s="38"/>
      <c r="R150" s="38"/>
      <c r="S150" s="38"/>
      <c r="T150" s="38"/>
    </row>
    <row r="151" spans="1:20" s="58" customFormat="1" x14ac:dyDescent="0.3">
      <c r="A151" s="77"/>
      <c r="B151" s="26"/>
      <c r="C151" s="26"/>
      <c r="D151" s="28"/>
      <c r="E151" s="26"/>
      <c r="F151" s="26"/>
      <c r="G151" s="26"/>
      <c r="H151" s="26"/>
      <c r="I151" s="39" t="str">
        <f t="shared" si="4"/>
        <v/>
      </c>
      <c r="J151" s="39"/>
      <c r="K151" s="36"/>
      <c r="L151" s="74"/>
      <c r="M151" s="75"/>
      <c r="N151" s="76"/>
      <c r="P151" s="26"/>
      <c r="Q151" s="38"/>
      <c r="R151" s="38"/>
      <c r="S151" s="38"/>
      <c r="T151" s="38"/>
    </row>
    <row r="152" spans="1:20" s="58" customFormat="1" x14ac:dyDescent="0.3">
      <c r="A152" s="77"/>
      <c r="B152" s="26"/>
      <c r="C152" s="26"/>
      <c r="D152" s="28"/>
      <c r="E152" s="26"/>
      <c r="F152" s="26"/>
      <c r="G152" s="26"/>
      <c r="H152" s="26"/>
      <c r="I152" s="39" t="str">
        <f t="shared" si="4"/>
        <v/>
      </c>
      <c r="J152" s="39"/>
      <c r="K152" s="36"/>
      <c r="L152" s="74"/>
      <c r="M152" s="75"/>
      <c r="N152" s="76"/>
      <c r="P152" s="26"/>
      <c r="Q152" s="38"/>
      <c r="R152" s="38"/>
      <c r="S152" s="38"/>
      <c r="T152" s="38"/>
    </row>
    <row r="153" spans="1:20" s="58" customFormat="1" x14ac:dyDescent="0.3">
      <c r="A153" s="77"/>
      <c r="B153" s="26"/>
      <c r="C153" s="26"/>
      <c r="D153" s="28"/>
      <c r="E153" s="26"/>
      <c r="F153" s="26"/>
      <c r="G153" s="26"/>
      <c r="H153" s="26"/>
      <c r="I153" s="39" t="str">
        <f t="shared" si="4"/>
        <v/>
      </c>
      <c r="J153" s="39"/>
      <c r="K153" s="36"/>
      <c r="L153" s="74"/>
      <c r="M153" s="75"/>
      <c r="N153" s="76"/>
      <c r="P153" s="26"/>
      <c r="Q153" s="38"/>
      <c r="R153" s="38"/>
      <c r="S153" s="38"/>
      <c r="T153" s="38"/>
    </row>
    <row r="154" spans="1:20" s="58" customFormat="1" x14ac:dyDescent="0.3">
      <c r="A154" s="77"/>
      <c r="B154" s="26"/>
      <c r="C154" s="26"/>
      <c r="D154" s="28"/>
      <c r="E154" s="26"/>
      <c r="F154" s="26"/>
      <c r="G154" s="26"/>
      <c r="H154" s="26"/>
      <c r="I154" s="39" t="str">
        <f t="shared" si="4"/>
        <v/>
      </c>
      <c r="J154" s="39"/>
      <c r="K154" s="36"/>
      <c r="L154" s="74"/>
      <c r="M154" s="75"/>
      <c r="N154" s="76"/>
      <c r="P154" s="26"/>
      <c r="Q154" s="38"/>
      <c r="R154" s="38"/>
      <c r="S154" s="38"/>
      <c r="T154" s="38"/>
    </row>
    <row r="155" spans="1:20" s="58" customFormat="1" x14ac:dyDescent="0.3">
      <c r="A155" s="77"/>
      <c r="B155" s="26"/>
      <c r="C155" s="26"/>
      <c r="D155" s="28"/>
      <c r="E155" s="26"/>
      <c r="F155" s="26"/>
      <c r="G155" s="26"/>
      <c r="H155" s="26"/>
      <c r="I155" s="39" t="str">
        <f t="shared" si="4"/>
        <v/>
      </c>
      <c r="J155" s="39"/>
      <c r="K155" s="36"/>
      <c r="L155" s="74"/>
      <c r="M155" s="75"/>
      <c r="N155" s="76"/>
      <c r="P155" s="26"/>
      <c r="Q155" s="38"/>
      <c r="R155" s="38"/>
      <c r="S155" s="38"/>
      <c r="T155" s="38"/>
    </row>
    <row r="156" spans="1:20" s="58" customFormat="1" x14ac:dyDescent="0.3">
      <c r="A156" s="77"/>
      <c r="B156" s="26"/>
      <c r="C156" s="26"/>
      <c r="D156" s="28"/>
      <c r="E156" s="26"/>
      <c r="F156" s="26"/>
      <c r="G156" s="26"/>
      <c r="H156" s="26"/>
      <c r="I156" s="39" t="str">
        <f t="shared" si="4"/>
        <v/>
      </c>
      <c r="J156" s="39"/>
      <c r="K156" s="36"/>
      <c r="L156" s="74"/>
      <c r="M156" s="75"/>
      <c r="N156" s="76"/>
      <c r="P156" s="26"/>
      <c r="Q156" s="38"/>
      <c r="R156" s="38"/>
      <c r="S156" s="38"/>
      <c r="T156" s="38"/>
    </row>
    <row r="157" spans="1:20" s="58" customFormat="1" x14ac:dyDescent="0.3">
      <c r="A157" s="77"/>
      <c r="B157" s="26"/>
      <c r="C157" s="26"/>
      <c r="D157" s="28"/>
      <c r="E157" s="26"/>
      <c r="F157" s="26"/>
      <c r="G157" s="26"/>
      <c r="H157" s="26"/>
      <c r="I157" s="39" t="str">
        <f t="shared" si="4"/>
        <v/>
      </c>
      <c r="J157" s="39"/>
      <c r="K157" s="36"/>
      <c r="L157" s="74"/>
      <c r="M157" s="75"/>
      <c r="N157" s="76"/>
      <c r="P157" s="26"/>
      <c r="Q157" s="38"/>
      <c r="R157" s="38"/>
      <c r="S157" s="38"/>
      <c r="T157" s="38"/>
    </row>
    <row r="158" spans="1:20" s="58" customFormat="1" x14ac:dyDescent="0.3">
      <c r="A158" s="77"/>
      <c r="B158" s="26"/>
      <c r="C158" s="26"/>
      <c r="D158" s="28"/>
      <c r="E158" s="26"/>
      <c r="F158" s="26"/>
      <c r="G158" s="26"/>
      <c r="H158" s="26"/>
      <c r="I158" s="39" t="str">
        <f t="shared" si="4"/>
        <v/>
      </c>
      <c r="J158" s="39"/>
      <c r="K158" s="36"/>
      <c r="L158" s="74"/>
      <c r="M158" s="75"/>
      <c r="N158" s="76"/>
      <c r="P158" s="26"/>
      <c r="Q158" s="38"/>
      <c r="R158" s="38"/>
      <c r="S158" s="38"/>
      <c r="T158" s="38"/>
    </row>
    <row r="159" spans="1:20" s="58" customFormat="1" x14ac:dyDescent="0.3">
      <c r="A159" s="77"/>
      <c r="B159" s="26"/>
      <c r="C159" s="26"/>
      <c r="D159" s="28"/>
      <c r="E159" s="26"/>
      <c r="F159" s="26"/>
      <c r="G159" s="26"/>
      <c r="H159" s="26"/>
      <c r="I159" s="39" t="str">
        <f t="shared" si="4"/>
        <v/>
      </c>
      <c r="J159" s="39"/>
      <c r="K159" s="36"/>
      <c r="L159" s="74"/>
      <c r="M159" s="75"/>
      <c r="N159" s="76"/>
      <c r="P159" s="26"/>
      <c r="Q159" s="38"/>
      <c r="R159" s="38"/>
      <c r="S159" s="38"/>
      <c r="T159" s="38"/>
    </row>
    <row r="160" spans="1:20" s="58" customFormat="1" x14ac:dyDescent="0.3">
      <c r="A160" s="77"/>
      <c r="B160" s="26"/>
      <c r="C160" s="26"/>
      <c r="D160" s="28"/>
      <c r="E160" s="26"/>
      <c r="F160" s="26"/>
      <c r="G160" s="26"/>
      <c r="H160" s="26"/>
      <c r="I160" s="39" t="str">
        <f t="shared" si="4"/>
        <v/>
      </c>
      <c r="J160" s="39"/>
      <c r="K160" s="36"/>
      <c r="L160" s="74"/>
      <c r="M160" s="75"/>
      <c r="N160" s="76"/>
      <c r="P160" s="26"/>
      <c r="Q160" s="38"/>
      <c r="R160" s="38"/>
      <c r="S160" s="38"/>
      <c r="T160" s="38"/>
    </row>
    <row r="161" spans="1:20" s="58" customFormat="1" x14ac:dyDescent="0.3">
      <c r="A161" s="77"/>
      <c r="B161" s="26"/>
      <c r="C161" s="26"/>
      <c r="D161" s="28"/>
      <c r="E161" s="26"/>
      <c r="F161" s="26"/>
      <c r="G161" s="26"/>
      <c r="H161" s="26"/>
      <c r="I161" s="39" t="str">
        <f t="shared" si="4"/>
        <v/>
      </c>
      <c r="J161" s="39"/>
      <c r="K161" s="36"/>
      <c r="L161" s="74"/>
      <c r="M161" s="75"/>
      <c r="N161" s="76"/>
      <c r="P161" s="26"/>
      <c r="Q161" s="38"/>
      <c r="R161" s="38"/>
      <c r="S161" s="38"/>
      <c r="T161" s="38"/>
    </row>
    <row r="162" spans="1:20" s="58" customFormat="1" x14ac:dyDescent="0.3">
      <c r="A162" s="77"/>
      <c r="B162" s="26"/>
      <c r="C162" s="26"/>
      <c r="D162" s="28"/>
      <c r="E162" s="26"/>
      <c r="F162" s="26"/>
      <c r="G162" s="26"/>
      <c r="H162" s="26"/>
      <c r="I162" s="39" t="str">
        <f t="shared" si="4"/>
        <v/>
      </c>
      <c r="J162" s="39"/>
      <c r="K162" s="36"/>
      <c r="L162" s="74"/>
      <c r="M162" s="75"/>
      <c r="N162" s="76"/>
      <c r="P162" s="26"/>
      <c r="Q162" s="38"/>
      <c r="R162" s="38"/>
      <c r="S162" s="38"/>
      <c r="T162" s="38"/>
    </row>
    <row r="163" spans="1:20" s="58" customFormat="1" x14ac:dyDescent="0.3">
      <c r="A163" s="77"/>
      <c r="B163" s="26"/>
      <c r="C163" s="26"/>
      <c r="D163" s="28"/>
      <c r="E163" s="26"/>
      <c r="F163" s="26"/>
      <c r="G163" s="26"/>
      <c r="H163" s="26"/>
      <c r="I163" s="39" t="str">
        <f t="shared" si="4"/>
        <v/>
      </c>
      <c r="J163" s="39"/>
      <c r="K163" s="36"/>
      <c r="L163" s="74"/>
      <c r="M163" s="75"/>
      <c r="N163" s="76"/>
      <c r="P163" s="26"/>
      <c r="Q163" s="38"/>
      <c r="R163" s="38"/>
      <c r="S163" s="38"/>
      <c r="T163" s="38"/>
    </row>
    <row r="164" spans="1:20" s="58" customFormat="1" x14ac:dyDescent="0.3">
      <c r="A164" s="77"/>
      <c r="B164" s="26"/>
      <c r="C164" s="26"/>
      <c r="D164" s="28"/>
      <c r="E164" s="26"/>
      <c r="F164" s="26"/>
      <c r="G164" s="26"/>
      <c r="H164" s="26"/>
      <c r="I164" s="39" t="str">
        <f t="shared" si="4"/>
        <v/>
      </c>
      <c r="J164" s="39"/>
      <c r="K164" s="36"/>
      <c r="L164" s="74"/>
      <c r="M164" s="75"/>
      <c r="N164" s="76"/>
      <c r="P164" s="26"/>
      <c r="Q164" s="38"/>
      <c r="R164" s="38"/>
      <c r="S164" s="38"/>
      <c r="T164" s="38"/>
    </row>
    <row r="165" spans="1:20" s="58" customFormat="1" x14ac:dyDescent="0.3">
      <c r="A165" s="77"/>
      <c r="B165" s="26"/>
      <c r="C165" s="26"/>
      <c r="D165" s="28"/>
      <c r="E165" s="26"/>
      <c r="F165" s="26"/>
      <c r="G165" s="26"/>
      <c r="H165" s="26"/>
      <c r="I165" s="39" t="str">
        <f t="shared" si="4"/>
        <v/>
      </c>
      <c r="J165" s="39"/>
      <c r="K165" s="36"/>
      <c r="L165" s="74"/>
      <c r="M165" s="75"/>
      <c r="N165" s="76"/>
      <c r="P165" s="26"/>
      <c r="Q165" s="38"/>
      <c r="R165" s="38"/>
      <c r="S165" s="38"/>
      <c r="T165" s="38"/>
    </row>
    <row r="166" spans="1:20" s="58" customFormat="1" x14ac:dyDescent="0.3">
      <c r="A166" s="77"/>
      <c r="B166" s="26"/>
      <c r="C166" s="26"/>
      <c r="D166" s="28"/>
      <c r="E166" s="26"/>
      <c r="F166" s="26"/>
      <c r="G166" s="26"/>
      <c r="H166" s="26"/>
      <c r="I166" s="39" t="str">
        <f t="shared" si="4"/>
        <v/>
      </c>
      <c r="J166" s="39"/>
      <c r="K166" s="36"/>
      <c r="L166" s="74"/>
      <c r="M166" s="75"/>
      <c r="N166" s="76"/>
      <c r="P166" s="26"/>
      <c r="Q166" s="38"/>
      <c r="R166" s="38"/>
      <c r="S166" s="38"/>
      <c r="T166" s="38"/>
    </row>
    <row r="167" spans="1:20" s="58" customFormat="1" x14ac:dyDescent="0.3">
      <c r="A167" s="77"/>
      <c r="B167" s="26"/>
      <c r="C167" s="26"/>
      <c r="D167" s="28"/>
      <c r="E167" s="26"/>
      <c r="F167" s="26"/>
      <c r="G167" s="26"/>
      <c r="H167" s="26"/>
      <c r="I167" s="39" t="str">
        <f t="shared" si="4"/>
        <v/>
      </c>
      <c r="J167" s="39"/>
      <c r="K167" s="36"/>
      <c r="L167" s="74"/>
      <c r="M167" s="75"/>
      <c r="N167" s="76"/>
      <c r="P167" s="26"/>
      <c r="Q167" s="38"/>
      <c r="R167" s="38"/>
      <c r="S167" s="38"/>
      <c r="T167" s="38"/>
    </row>
    <row r="168" spans="1:20" s="58" customFormat="1" x14ac:dyDescent="0.3">
      <c r="A168" s="77"/>
      <c r="B168" s="26"/>
      <c r="C168" s="26"/>
      <c r="D168" s="28"/>
      <c r="E168" s="26"/>
      <c r="F168" s="26"/>
      <c r="G168" s="26"/>
      <c r="H168" s="26"/>
      <c r="I168" s="39" t="str">
        <f t="shared" si="4"/>
        <v/>
      </c>
      <c r="J168" s="39"/>
      <c r="K168" s="36"/>
      <c r="L168" s="74"/>
      <c r="M168" s="75"/>
      <c r="N168" s="76"/>
      <c r="P168" s="26"/>
      <c r="Q168" s="38"/>
      <c r="R168" s="38"/>
      <c r="S168" s="38"/>
      <c r="T168" s="38"/>
    </row>
    <row r="169" spans="1:20" s="58" customFormat="1" x14ac:dyDescent="0.3">
      <c r="A169" s="77"/>
      <c r="B169" s="26"/>
      <c r="C169" s="26"/>
      <c r="D169" s="28"/>
      <c r="E169" s="26"/>
      <c r="F169" s="26"/>
      <c r="G169" s="26"/>
      <c r="H169" s="26"/>
      <c r="I169" s="39" t="str">
        <f t="shared" si="4"/>
        <v/>
      </c>
      <c r="J169" s="39"/>
      <c r="K169" s="36"/>
      <c r="L169" s="74"/>
      <c r="M169" s="75"/>
      <c r="N169" s="76"/>
      <c r="P169" s="26"/>
      <c r="Q169" s="38"/>
      <c r="R169" s="38"/>
      <c r="S169" s="38"/>
      <c r="T169" s="38"/>
    </row>
    <row r="170" spans="1:20" s="58" customFormat="1" x14ac:dyDescent="0.3">
      <c r="A170" s="77"/>
      <c r="B170" s="26"/>
      <c r="C170" s="26"/>
      <c r="D170" s="28"/>
      <c r="E170" s="26"/>
      <c r="F170" s="26"/>
      <c r="G170" s="26"/>
      <c r="H170" s="26"/>
      <c r="I170" s="39" t="str">
        <f t="shared" si="4"/>
        <v/>
      </c>
      <c r="J170" s="39"/>
      <c r="K170" s="36"/>
      <c r="L170" s="74"/>
      <c r="M170" s="75"/>
      <c r="N170" s="76"/>
      <c r="P170" s="26"/>
      <c r="Q170" s="38"/>
      <c r="R170" s="38"/>
      <c r="S170" s="38"/>
      <c r="T170" s="38"/>
    </row>
    <row r="171" spans="1:20" s="58" customFormat="1" x14ac:dyDescent="0.3">
      <c r="A171" s="77"/>
      <c r="B171" s="26"/>
      <c r="C171" s="26"/>
      <c r="D171" s="28"/>
      <c r="E171" s="26"/>
      <c r="F171" s="26"/>
      <c r="G171" s="26"/>
      <c r="H171" s="26"/>
      <c r="I171" s="39" t="str">
        <f t="shared" si="4"/>
        <v/>
      </c>
      <c r="J171" s="39"/>
      <c r="K171" s="36"/>
      <c r="L171" s="74"/>
      <c r="M171" s="75"/>
      <c r="N171" s="76"/>
      <c r="P171" s="26"/>
      <c r="Q171" s="38"/>
      <c r="R171" s="38"/>
      <c r="S171" s="38"/>
      <c r="T171" s="38"/>
    </row>
    <row r="172" spans="1:20" s="58" customFormat="1" x14ac:dyDescent="0.3">
      <c r="A172" s="77"/>
      <c r="B172" s="26"/>
      <c r="C172" s="26"/>
      <c r="D172" s="28"/>
      <c r="E172" s="26"/>
      <c r="F172" s="26"/>
      <c r="G172" s="26"/>
      <c r="H172" s="26"/>
      <c r="I172" s="39" t="str">
        <f t="shared" si="4"/>
        <v/>
      </c>
      <c r="J172" s="39"/>
      <c r="K172" s="36"/>
      <c r="L172" s="74"/>
      <c r="M172" s="75"/>
      <c r="N172" s="76"/>
      <c r="P172" s="26"/>
      <c r="Q172" s="38"/>
      <c r="R172" s="38"/>
      <c r="S172" s="38"/>
      <c r="T172" s="38"/>
    </row>
    <row r="173" spans="1:20" s="58" customFormat="1" x14ac:dyDescent="0.3">
      <c r="A173" s="77"/>
      <c r="B173" s="26"/>
      <c r="C173" s="26"/>
      <c r="D173" s="28"/>
      <c r="E173" s="26"/>
      <c r="F173" s="26"/>
      <c r="G173" s="26"/>
      <c r="H173" s="26"/>
      <c r="I173" s="39" t="str">
        <f t="shared" si="4"/>
        <v/>
      </c>
      <c r="J173" s="39"/>
      <c r="K173" s="36"/>
      <c r="L173" s="74"/>
      <c r="M173" s="75"/>
      <c r="N173" s="76"/>
      <c r="P173" s="26"/>
      <c r="Q173" s="38"/>
      <c r="R173" s="38"/>
      <c r="S173" s="38"/>
      <c r="T173" s="38"/>
    </row>
    <row r="174" spans="1:20" s="58" customFormat="1" x14ac:dyDescent="0.3">
      <c r="A174" s="77"/>
      <c r="B174" s="26"/>
      <c r="C174" s="26"/>
      <c r="D174" s="28"/>
      <c r="E174" s="26"/>
      <c r="F174" s="26"/>
      <c r="G174" s="26"/>
      <c r="H174" s="26"/>
      <c r="I174" s="39" t="str">
        <f t="shared" si="4"/>
        <v/>
      </c>
      <c r="J174" s="39"/>
      <c r="K174" s="36"/>
      <c r="L174" s="74"/>
      <c r="M174" s="75"/>
      <c r="N174" s="76"/>
      <c r="P174" s="26"/>
      <c r="Q174" s="38"/>
      <c r="R174" s="38"/>
      <c r="S174" s="38"/>
      <c r="T174" s="38"/>
    </row>
    <row r="175" spans="1:20" s="58" customFormat="1" x14ac:dyDescent="0.3">
      <c r="A175" s="77"/>
      <c r="B175" s="26"/>
      <c r="C175" s="26"/>
      <c r="D175" s="28"/>
      <c r="E175" s="26"/>
      <c r="F175" s="26"/>
      <c r="G175" s="26"/>
      <c r="H175" s="26"/>
      <c r="I175" s="39" t="str">
        <f t="shared" si="4"/>
        <v/>
      </c>
      <c r="J175" s="39"/>
      <c r="K175" s="36"/>
      <c r="L175" s="36"/>
      <c r="M175" s="36"/>
      <c r="N175" s="56"/>
      <c r="P175" s="26"/>
      <c r="Q175" s="38"/>
      <c r="R175" s="38"/>
      <c r="S175" s="38"/>
      <c r="T175" s="38"/>
    </row>
    <row r="176" spans="1:20" s="58" customFormat="1" x14ac:dyDescent="0.3">
      <c r="A176" s="77"/>
      <c r="B176" s="26"/>
      <c r="C176" s="26"/>
      <c r="D176" s="28"/>
      <c r="E176" s="26"/>
      <c r="F176" s="26"/>
      <c r="G176" s="26"/>
      <c r="H176" s="26"/>
      <c r="I176" s="39" t="str">
        <f t="shared" si="4"/>
        <v/>
      </c>
      <c r="J176" s="39"/>
      <c r="K176" s="36"/>
      <c r="L176" s="36"/>
      <c r="M176" s="36"/>
      <c r="N176" s="56"/>
      <c r="P176" s="26"/>
      <c r="Q176" s="38"/>
      <c r="R176" s="38"/>
      <c r="S176" s="38"/>
      <c r="T176" s="38"/>
    </row>
    <row r="177" spans="1:20" s="36" customFormat="1" x14ac:dyDescent="0.3">
      <c r="A177" s="77"/>
      <c r="B177" s="26"/>
      <c r="C177" s="26"/>
      <c r="D177" s="28"/>
      <c r="E177" s="26"/>
      <c r="F177" s="26"/>
      <c r="G177" s="26"/>
      <c r="H177" s="26"/>
      <c r="I177" s="39" t="str">
        <f t="shared" si="4"/>
        <v/>
      </c>
      <c r="J177" s="39"/>
      <c r="N177" s="56"/>
      <c r="O177" s="58"/>
      <c r="P177" s="26"/>
      <c r="Q177" s="38"/>
      <c r="R177" s="38"/>
      <c r="S177" s="38"/>
      <c r="T177" s="38"/>
    </row>
    <row r="178" spans="1:20" s="36" customFormat="1" x14ac:dyDescent="0.3">
      <c r="A178" s="77"/>
      <c r="B178" s="26"/>
      <c r="C178" s="26"/>
      <c r="D178" s="28"/>
      <c r="E178" s="26"/>
      <c r="F178" s="26"/>
      <c r="G178" s="26"/>
      <c r="H178" s="26"/>
      <c r="I178" s="39" t="str">
        <f t="shared" si="4"/>
        <v/>
      </c>
      <c r="J178" s="39"/>
      <c r="N178" s="56"/>
      <c r="O178" s="58"/>
      <c r="P178" s="26"/>
      <c r="Q178" s="38"/>
      <c r="R178" s="38"/>
      <c r="S178" s="38"/>
      <c r="T178" s="38"/>
    </row>
    <row r="179" spans="1:20" s="36" customFormat="1" x14ac:dyDescent="0.3">
      <c r="A179" s="77"/>
      <c r="B179" s="26"/>
      <c r="C179" s="26"/>
      <c r="D179" s="28"/>
      <c r="E179" s="26"/>
      <c r="F179" s="26"/>
      <c r="G179" s="26"/>
      <c r="H179" s="26"/>
      <c r="I179" s="39" t="str">
        <f t="shared" si="4"/>
        <v/>
      </c>
      <c r="J179" s="39"/>
      <c r="N179" s="56"/>
      <c r="O179" s="58"/>
      <c r="P179" s="26"/>
      <c r="Q179" s="38"/>
      <c r="R179" s="38"/>
      <c r="S179" s="38"/>
      <c r="T179" s="38"/>
    </row>
    <row r="180" spans="1:20" s="36" customFormat="1" x14ac:dyDescent="0.3">
      <c r="A180" s="77"/>
      <c r="B180" s="26"/>
      <c r="C180" s="26"/>
      <c r="D180" s="28"/>
      <c r="E180" s="26"/>
      <c r="F180" s="26"/>
      <c r="G180" s="26"/>
      <c r="H180" s="26"/>
      <c r="I180" s="39" t="str">
        <f t="shared" si="4"/>
        <v/>
      </c>
      <c r="J180" s="39"/>
      <c r="N180" s="56"/>
      <c r="O180" s="58"/>
      <c r="P180" s="26"/>
      <c r="Q180" s="38"/>
      <c r="R180" s="38"/>
      <c r="S180" s="38"/>
      <c r="T180" s="38"/>
    </row>
    <row r="181" spans="1:20" s="36" customFormat="1" x14ac:dyDescent="0.3">
      <c r="A181" s="77"/>
      <c r="B181" s="26"/>
      <c r="C181" s="26"/>
      <c r="D181" s="28"/>
      <c r="E181" s="26"/>
      <c r="F181" s="26"/>
      <c r="G181" s="26"/>
      <c r="H181" s="26"/>
      <c r="I181" s="39" t="str">
        <f t="shared" si="4"/>
        <v/>
      </c>
      <c r="J181" s="39"/>
      <c r="N181" s="56"/>
      <c r="O181" s="58"/>
      <c r="P181" s="26"/>
      <c r="Q181" s="38"/>
      <c r="R181" s="38"/>
      <c r="S181" s="38"/>
      <c r="T181" s="38"/>
    </row>
    <row r="182" spans="1:20" s="36" customFormat="1" x14ac:dyDescent="0.3">
      <c r="A182" s="77"/>
      <c r="B182" s="26"/>
      <c r="C182" s="26"/>
      <c r="D182" s="28"/>
      <c r="E182" s="26"/>
      <c r="F182" s="26"/>
      <c r="G182" s="26"/>
      <c r="H182" s="26"/>
      <c r="I182" s="39" t="str">
        <f t="shared" si="4"/>
        <v/>
      </c>
      <c r="J182" s="39"/>
      <c r="N182" s="56"/>
      <c r="O182" s="58"/>
      <c r="P182" s="26"/>
      <c r="Q182" s="38"/>
      <c r="R182" s="38"/>
      <c r="S182" s="38"/>
      <c r="T182" s="38"/>
    </row>
    <row r="183" spans="1:20" s="36" customFormat="1" x14ac:dyDescent="0.3">
      <c r="A183" s="77"/>
      <c r="B183" s="26"/>
      <c r="C183" s="26"/>
      <c r="D183" s="28"/>
      <c r="E183" s="26"/>
      <c r="F183" s="26"/>
      <c r="G183" s="26"/>
      <c r="H183" s="26"/>
      <c r="I183" s="39" t="str">
        <f t="shared" si="4"/>
        <v/>
      </c>
      <c r="J183" s="39"/>
      <c r="N183" s="56"/>
      <c r="O183" s="58"/>
      <c r="P183" s="26"/>
      <c r="Q183" s="38"/>
      <c r="R183" s="38"/>
      <c r="S183" s="38"/>
      <c r="T183" s="38"/>
    </row>
    <row r="184" spans="1:20" s="36" customFormat="1" x14ac:dyDescent="0.3">
      <c r="A184" s="77"/>
      <c r="B184" s="26"/>
      <c r="C184" s="26"/>
      <c r="D184" s="28"/>
      <c r="E184" s="26"/>
      <c r="F184" s="26"/>
      <c r="G184" s="26"/>
      <c r="H184" s="26"/>
      <c r="I184" s="39" t="str">
        <f t="shared" si="4"/>
        <v/>
      </c>
      <c r="J184" s="39"/>
      <c r="N184" s="56"/>
      <c r="O184" s="58"/>
      <c r="P184" s="26"/>
      <c r="Q184" s="38"/>
      <c r="R184" s="38"/>
      <c r="S184" s="38"/>
      <c r="T184" s="38"/>
    </row>
  </sheetData>
  <sortState ref="A7:D7">
    <sortCondition ref="B6:B7"/>
  </sortState>
  <mergeCells count="2">
    <mergeCell ref="A1:H1"/>
    <mergeCell ref="A2:H2"/>
  </mergeCells>
  <conditionalFormatting sqref="O11:O22">
    <cfRule type="expression" dxfId="8997" priority="25">
      <formula>ISNUMBER(SEARCH("Total",$A11))</formula>
    </cfRule>
  </conditionalFormatting>
  <conditionalFormatting sqref="O11:O22">
    <cfRule type="expression" dxfId="8996" priority="24">
      <formula>ISNUMBER(SEARCH("Total",$A11))</formula>
    </cfRule>
  </conditionalFormatting>
  <conditionalFormatting sqref="M11">
    <cfRule type="expression" dxfId="8995" priority="27">
      <formula>ISNUMBER(SEARCH("Total",$A11))</formula>
    </cfRule>
  </conditionalFormatting>
  <conditionalFormatting sqref="M11:M22">
    <cfRule type="expression" dxfId="8994" priority="26">
      <formula>ISNUMBER(SEARCH("Total",$A11))</formula>
    </cfRule>
  </conditionalFormatting>
  <conditionalFormatting sqref="M25">
    <cfRule type="expression" dxfId="8993" priority="18">
      <formula>LEN(#REF!)&gt;0</formula>
    </cfRule>
  </conditionalFormatting>
  <conditionalFormatting sqref="M23">
    <cfRule type="expression" dxfId="8992" priority="16">
      <formula>ISNUMBER(SEARCH("Total",$A23))</formula>
    </cfRule>
  </conditionalFormatting>
  <conditionalFormatting sqref="O23">
    <cfRule type="expression" dxfId="8991" priority="15">
      <formula>ISNUMBER(SEARCH("Total",$A23))</formula>
    </cfRule>
  </conditionalFormatting>
  <conditionalFormatting sqref="O23">
    <cfRule type="expression" dxfId="8990" priority="14">
      <formula>ISNUMBER(SEARCH("Total",$A23))</formula>
    </cfRule>
  </conditionalFormatting>
  <conditionalFormatting sqref="O25">
    <cfRule type="expression" dxfId="8989" priority="12">
      <formula>ISNUMBER(SEARCH("Total",$A25))</formula>
    </cfRule>
  </conditionalFormatting>
  <conditionalFormatting sqref="O25">
    <cfRule type="expression" dxfId="8988" priority="11">
      <formula>ISNUMBER(SEARCH("Total",$A25))</formula>
    </cfRule>
  </conditionalFormatting>
  <conditionalFormatting sqref="O24">
    <cfRule type="expression" dxfId="8987" priority="7">
      <formula>ISNUMBER(SEARCH("Total",$A24))</formula>
    </cfRule>
  </conditionalFormatting>
  <conditionalFormatting sqref="O24">
    <cfRule type="expression" dxfId="8986" priority="8">
      <formula>ISNUMBER(SEARCH("Total",$A24))</formula>
    </cfRule>
  </conditionalFormatting>
  <conditionalFormatting sqref="M24">
    <cfRule type="expression" dxfId="8985" priority="5">
      <formula>ISNUMBER(SEARCH("Total",$A24))</formula>
    </cfRule>
  </conditionalFormatting>
  <conditionalFormatting sqref="L11">
    <cfRule type="expression" dxfId="8984" priority="2">
      <formula>ISNUMBER(SEARCH("Total",$A11))</formula>
    </cfRule>
  </conditionalFormatting>
  <conditionalFormatting sqref="L11:L25">
    <cfRule type="expression" dxfId="8983" priority="1">
      <formula>ISNUMBER(SEARCH("Total",$A11))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pageSetUpPr fitToPage="1"/>
  </sheetPr>
  <dimension ref="A1:XFD98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2.6640625" style="77" bestFit="1" customWidth="1"/>
    <col min="2" max="2" width="19.6640625" style="26" bestFit="1" customWidth="1"/>
    <col min="3" max="3" width="66.77734375" style="26" customWidth="1"/>
    <col min="4" max="4" width="10.109375" style="28" customWidth="1"/>
    <col min="5" max="5" width="2" style="26" hidden="1" customWidth="1"/>
    <col min="6" max="6" width="11.109375" style="26" customWidth="1"/>
    <col min="7" max="7" width="10.109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0.77734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1660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May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1634</v>
      </c>
      <c r="L4" s="60">
        <f>Notes!I11</f>
        <v>0.91666666666666663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Notes!I16</f>
        <v>May Expenses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928</v>
      </c>
      <c r="K5" s="63" t="s">
        <v>936</v>
      </c>
      <c r="L5" s="30" t="s">
        <v>938</v>
      </c>
      <c r="M5" s="30" t="s">
        <v>992</v>
      </c>
      <c r="N5" s="31" t="s">
        <v>1136</v>
      </c>
      <c r="O5" s="64" t="s">
        <v>1493</v>
      </c>
      <c r="P5" s="32"/>
    </row>
    <row r="6" spans="1:20" hidden="1" x14ac:dyDescent="0.3">
      <c r="A6" s="78" t="s">
        <v>3</v>
      </c>
      <c r="B6" s="26" t="s">
        <v>948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465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1492</v>
      </c>
      <c r="B10" s="34" t="s">
        <v>2</v>
      </c>
      <c r="C10" s="33" t="s">
        <v>931</v>
      </c>
      <c r="D10" s="35" t="s">
        <v>927</v>
      </c>
      <c r="E10" s="28" t="s">
        <v>951</v>
      </c>
      <c r="F10" s="35" t="s">
        <v>921</v>
      </c>
      <c r="G10" s="35" t="s">
        <v>923</v>
      </c>
      <c r="H10" s="35" t="s">
        <v>922</v>
      </c>
      <c r="I10" s="35" t="s">
        <v>924</v>
      </c>
      <c r="J10" s="35" t="s">
        <v>925</v>
      </c>
      <c r="K10" s="35" t="s">
        <v>926</v>
      </c>
      <c r="L10" s="65"/>
      <c r="M10" s="65"/>
      <c r="N10" s="66"/>
      <c r="O10" s="67"/>
    </row>
    <row r="11" spans="1:20" x14ac:dyDescent="0.3">
      <c r="A11" s="77" t="s">
        <v>1468</v>
      </c>
      <c r="B11" s="26" t="s">
        <v>351</v>
      </c>
      <c r="C11" s="26" t="s">
        <v>1899</v>
      </c>
      <c r="D11" s="45">
        <v>53347.16</v>
      </c>
      <c r="E11" s="46">
        <v>48</v>
      </c>
      <c r="F11" s="45">
        <v>1934623</v>
      </c>
      <c r="G11" s="45">
        <v>12000</v>
      </c>
      <c r="H11" s="45">
        <v>1946623</v>
      </c>
      <c r="I11" s="45">
        <v>204590.61000000002</v>
      </c>
      <c r="J11" s="45">
        <v>1225050.5999999999</v>
      </c>
      <c r="K11" s="45">
        <v>516981.78999999992</v>
      </c>
      <c r="L11" s="68">
        <f>IF(ISERROR((I11+J11)/H11),"",(I11+J11)/H11)</f>
        <v>0.73442120533868138</v>
      </c>
      <c r="M11" s="68">
        <f>IFERROR(IF(ISERROR(SEARCH("Total",A11)),VLOOKUP(B11,'PrYear%'!E:H,3,FALSE),VLOOKUP(LEFT(A11,6),'PrYear%'!F:H,3,FALSE)),"")</f>
        <v>0.75348906473513189</v>
      </c>
      <c r="N11" s="44" t="str">
        <f>IF(AND(OR($L$4-IFERROR(VALUE(L11),0)&lt;=-0.05,$L$4-IFERROR(VALUE(L11),0)&gt;=0.15),ABS((G11*$L$4)-I11-J11)&gt;=5000),"X","")</f>
        <v>X</v>
      </c>
      <c r="O11" s="69" t="str">
        <f>IFERROR(VLOOKUP(B11,'GF Comments'!F:I,4,FALSE),"")</f>
        <v/>
      </c>
      <c r="P11" s="27"/>
      <c r="R11" s="86"/>
      <c r="S11" s="86"/>
      <c r="T11" s="86"/>
    </row>
    <row r="12" spans="1:20" x14ac:dyDescent="0.3">
      <c r="A12" s="79" t="s">
        <v>1655</v>
      </c>
      <c r="B12" s="79"/>
      <c r="C12" s="79"/>
      <c r="D12" s="71">
        <v>53347.16</v>
      </c>
      <c r="E12" s="72">
        <v>48</v>
      </c>
      <c r="F12" s="71">
        <v>1934623</v>
      </c>
      <c r="G12" s="71">
        <v>12000</v>
      </c>
      <c r="H12" s="71">
        <v>1946623</v>
      </c>
      <c r="I12" s="71">
        <v>204590.61000000002</v>
      </c>
      <c r="J12" s="71">
        <v>1225050.5999999999</v>
      </c>
      <c r="K12" s="71">
        <v>516981.78999999992</v>
      </c>
      <c r="L12" s="68">
        <f t="shared" ref="L12:L26" si="0">IF(ISERROR((I12+J12)/H12),"",(I12+J12)/H12)</f>
        <v>0.73442120533868138</v>
      </c>
      <c r="M12" s="68">
        <f>IFERROR(IF(ISERROR(SEARCH("Total",A12)),VLOOKUP(B12,'PrYear%'!E:H,3,FALSE),VLOOKUP(LEFT(A12,6),'PrYear%'!F:H,3,FALSE)),"")</f>
        <v>0.75348906473513189</v>
      </c>
      <c r="N12" s="44" t="str">
        <f t="shared" ref="N12:N26" si="1">IF(AND(OR($L$4-IFERROR(VALUE(L12),0)&lt;=-0.05,$L$4-IFERROR(VALUE(L12),0)&gt;=0.15),ABS((G12*$L$4)-I12-J12)&gt;=5000),"X","")</f>
        <v>X</v>
      </c>
      <c r="O12" s="69" t="str">
        <f>IFERROR(VLOOKUP(B12,'GF Comments'!F:I,4,FALSE),"")</f>
        <v/>
      </c>
      <c r="P12" s="27"/>
      <c r="R12" s="86"/>
      <c r="S12" s="86"/>
    </row>
    <row r="13" spans="1:20" x14ac:dyDescent="0.3">
      <c r="A13" s="77" t="s">
        <v>1476</v>
      </c>
      <c r="B13" s="26" t="s">
        <v>69</v>
      </c>
      <c r="C13" s="26" t="s">
        <v>1945</v>
      </c>
      <c r="D13" s="45">
        <v>188372.03999999998</v>
      </c>
      <c r="E13" s="46">
        <v>51</v>
      </c>
      <c r="F13" s="45">
        <v>2628216</v>
      </c>
      <c r="G13" s="45">
        <v>123122</v>
      </c>
      <c r="H13" s="45">
        <v>2751338</v>
      </c>
      <c r="I13" s="45">
        <v>44548.18</v>
      </c>
      <c r="J13" s="45">
        <v>1979182.0500000003</v>
      </c>
      <c r="K13" s="45">
        <v>727607.77000000014</v>
      </c>
      <c r="L13" s="68">
        <f t="shared" si="0"/>
        <v>0.73554402621560866</v>
      </c>
      <c r="M13" s="68">
        <f>IFERROR(IF(ISERROR(SEARCH("Total",A13)),VLOOKUP(B13,'PrYear%'!E:H,3,FALSE),VLOOKUP(LEFT(A13,6),'PrYear%'!F:H,3,FALSE)),"")</f>
        <v>0.75735256504154536</v>
      </c>
      <c r="N13" s="44" t="str">
        <f t="shared" si="1"/>
        <v>X</v>
      </c>
      <c r="O13" s="69" t="str">
        <f>IFERROR(VLOOKUP(B13,'GF Comments'!F:I,4,FALSE),"")</f>
        <v/>
      </c>
      <c r="P13" s="27"/>
      <c r="S13" s="86"/>
    </row>
    <row r="14" spans="1:20" x14ac:dyDescent="0.3">
      <c r="B14" s="26" t="s">
        <v>220</v>
      </c>
      <c r="C14" s="26" t="s">
        <v>1946</v>
      </c>
      <c r="D14" s="45">
        <v>99100.89</v>
      </c>
      <c r="E14" s="46">
        <v>25</v>
      </c>
      <c r="F14" s="45">
        <v>2153244</v>
      </c>
      <c r="G14" s="45">
        <v>592473</v>
      </c>
      <c r="H14" s="45">
        <v>2745717</v>
      </c>
      <c r="I14" s="45">
        <v>90184.959999999992</v>
      </c>
      <c r="J14" s="45">
        <v>1373216.8800000001</v>
      </c>
      <c r="K14" s="45">
        <v>1282315.1600000004</v>
      </c>
      <c r="L14" s="68">
        <f t="shared" si="0"/>
        <v>0.53297620985702465</v>
      </c>
      <c r="M14" s="68">
        <f>IFERROR(IF(ISERROR(SEARCH("Total",A14)),VLOOKUP(B14,'PrYear%'!E:H,3,FALSE),VLOOKUP(LEFT(A14,6),'PrYear%'!F:H,3,FALSE)),"")</f>
        <v>0.77404980218069297</v>
      </c>
      <c r="N14" s="44" t="str">
        <f t="shared" si="1"/>
        <v>X</v>
      </c>
      <c r="O14" s="69" t="str">
        <f>IFERROR(VLOOKUP(B14,'GF Comments'!F:I,4,FALSE),"")</f>
        <v/>
      </c>
      <c r="P14" s="27"/>
      <c r="S14" s="86"/>
    </row>
    <row r="15" spans="1:20" x14ac:dyDescent="0.3">
      <c r="B15" s="26" t="s">
        <v>212</v>
      </c>
      <c r="C15" s="26" t="s">
        <v>1947</v>
      </c>
      <c r="D15" s="45">
        <v>125869.29999999999</v>
      </c>
      <c r="E15" s="46">
        <v>24</v>
      </c>
      <c r="F15" s="45">
        <v>1609490</v>
      </c>
      <c r="G15" s="45">
        <v>595000</v>
      </c>
      <c r="H15" s="45">
        <v>2204490</v>
      </c>
      <c r="I15" s="45">
        <v>87772.190000000017</v>
      </c>
      <c r="J15" s="45">
        <v>1528087.33</v>
      </c>
      <c r="K15" s="45">
        <v>588630.48</v>
      </c>
      <c r="L15" s="68">
        <f t="shared" si="0"/>
        <v>0.73298564293782231</v>
      </c>
      <c r="M15" s="68">
        <f>IFERROR(IF(ISERROR(SEARCH("Total",A15)),VLOOKUP(B15,'PrYear%'!E:H,3,FALSE),VLOOKUP(LEFT(A15,6),'PrYear%'!F:H,3,FALSE)),"")</f>
        <v>0.64051507011835107</v>
      </c>
      <c r="N15" s="44" t="str">
        <f t="shared" si="1"/>
        <v>X</v>
      </c>
      <c r="O15" s="69" t="str">
        <f>IFERROR(VLOOKUP(B15,'GF Comments'!F:I,4,FALSE),"")</f>
        <v/>
      </c>
      <c r="P15" s="27"/>
      <c r="S15" s="86"/>
    </row>
    <row r="16" spans="1:20" x14ac:dyDescent="0.3">
      <c r="B16" s="26" t="s">
        <v>208</v>
      </c>
      <c r="C16" s="26" t="s">
        <v>1948</v>
      </c>
      <c r="D16" s="45">
        <v>34511.96</v>
      </c>
      <c r="E16" s="46">
        <v>14</v>
      </c>
      <c r="F16" s="45">
        <v>274597</v>
      </c>
      <c r="G16" s="45">
        <v>1303</v>
      </c>
      <c r="H16" s="45">
        <v>275900</v>
      </c>
      <c r="I16" s="45">
        <v>23481.15</v>
      </c>
      <c r="J16" s="45">
        <v>234970.03000000003</v>
      </c>
      <c r="K16" s="45">
        <v>17448.820000000003</v>
      </c>
      <c r="L16" s="68">
        <f t="shared" si="0"/>
        <v>0.93675672345052563</v>
      </c>
      <c r="M16" s="68">
        <f>IFERROR(IF(ISERROR(SEARCH("Total",A16)),VLOOKUP(B16,'PrYear%'!E:H,3,FALSE),VLOOKUP(LEFT(A16,6),'PrYear%'!F:H,3,FALSE)),"")</f>
        <v>0.83936062190271921</v>
      </c>
      <c r="N16" s="44" t="str">
        <f t="shared" si="1"/>
        <v/>
      </c>
      <c r="O16" s="69" t="str">
        <f>IFERROR(VLOOKUP(B16,'GF Comments'!F:I,4,FALSE),"")</f>
        <v/>
      </c>
      <c r="P16" s="27"/>
      <c r="S16" s="86"/>
    </row>
    <row r="17" spans="1:16384" x14ac:dyDescent="0.3">
      <c r="B17" s="26" t="s">
        <v>819</v>
      </c>
      <c r="C17" s="26" t="s">
        <v>1949</v>
      </c>
      <c r="D17" s="45">
        <v>10668.740000000002</v>
      </c>
      <c r="E17" s="46">
        <v>16</v>
      </c>
      <c r="F17" s="45">
        <v>216148</v>
      </c>
      <c r="G17" s="45">
        <v>2000</v>
      </c>
      <c r="H17" s="45">
        <v>218148</v>
      </c>
      <c r="I17" s="45">
        <v>10431.07</v>
      </c>
      <c r="J17" s="45">
        <v>171613.61</v>
      </c>
      <c r="K17" s="45">
        <v>36103.32</v>
      </c>
      <c r="L17" s="68">
        <f t="shared" si="0"/>
        <v>0.83450079762363161</v>
      </c>
      <c r="M17" s="68">
        <f>IFERROR(IF(ISERROR(SEARCH("Total",A17)),VLOOKUP(B17,'PrYear%'!E:H,3,FALSE),VLOOKUP(LEFT(A17,6),'PrYear%'!F:H,3,FALSE)),"")</f>
        <v>0.91128963913360528</v>
      </c>
      <c r="N17" s="44" t="str">
        <f t="shared" si="1"/>
        <v/>
      </c>
      <c r="O17" s="69" t="str">
        <f>IFERROR(VLOOKUP(B17,'GF Comments'!F:I,4,FALSE),"")</f>
        <v/>
      </c>
      <c r="P17" s="27"/>
      <c r="S17" s="86"/>
    </row>
    <row r="18" spans="1:16384" x14ac:dyDescent="0.3">
      <c r="A18" s="79" t="s">
        <v>1656</v>
      </c>
      <c r="B18" s="79"/>
      <c r="C18" s="79"/>
      <c r="D18" s="71">
        <v>458522.93000000011</v>
      </c>
      <c r="E18" s="72">
        <v>130</v>
      </c>
      <c r="F18" s="71">
        <v>6881695</v>
      </c>
      <c r="G18" s="71">
        <v>1313898</v>
      </c>
      <c r="H18" s="71">
        <v>8195593</v>
      </c>
      <c r="I18" s="71">
        <v>256417.55000000005</v>
      </c>
      <c r="J18" s="71">
        <v>5287069.9000000022</v>
      </c>
      <c r="K18" s="71">
        <v>2652105.5500000017</v>
      </c>
      <c r="L18" s="68">
        <f t="shared" si="0"/>
        <v>0.67639857786983837</v>
      </c>
      <c r="M18" s="68">
        <f>IFERROR(IF(ISERROR(SEARCH("Total",A18)),VLOOKUP(B18,'PrYear%'!E:H,3,FALSE),VLOOKUP(LEFT(A18,6),'PrYear%'!F:H,3,FALSE)),"")</f>
        <v>0.73613791487519886</v>
      </c>
      <c r="N18" s="44" t="str">
        <f t="shared" si="1"/>
        <v>X</v>
      </c>
      <c r="O18" s="69" t="str">
        <f>IFERROR(VLOOKUP(B18,'GF Comments'!F:I,4,FALSE),"")</f>
        <v/>
      </c>
      <c r="P18" s="27"/>
      <c r="S18" s="86"/>
    </row>
    <row r="19" spans="1:16384" x14ac:dyDescent="0.3">
      <c r="A19" s="80" t="s">
        <v>1802</v>
      </c>
      <c r="B19" s="26" t="s">
        <v>1788</v>
      </c>
      <c r="C19" s="26" t="s">
        <v>1950</v>
      </c>
      <c r="D19" s="45">
        <v>163425</v>
      </c>
      <c r="E19" s="46">
        <v>6</v>
      </c>
      <c r="F19" s="45">
        <v>0</v>
      </c>
      <c r="G19" s="45">
        <v>4292434</v>
      </c>
      <c r="H19" s="45">
        <v>4292434</v>
      </c>
      <c r="I19" s="45">
        <v>1623099.05</v>
      </c>
      <c r="J19" s="45">
        <v>2538588.81</v>
      </c>
      <c r="K19" s="45">
        <v>130746.13999999996</v>
      </c>
      <c r="L19" s="68">
        <f t="shared" si="0"/>
        <v>0.9695403260714085</v>
      </c>
      <c r="M19" s="68">
        <f>IFERROR(IF(ISERROR(SEARCH("Total",A19)),VLOOKUP(B19,'PrYear%'!E:H,3,FALSE),VLOOKUP(LEFT(A19,6),'PrYear%'!F:H,3,FALSE)),"")</f>
        <v>0.77741880612831793</v>
      </c>
      <c r="N19" s="44" t="str">
        <f t="shared" si="1"/>
        <v>X</v>
      </c>
      <c r="O19" s="69" t="str">
        <f>IFERROR(VLOOKUP(B19,'GF Comments'!F:I,4,FALSE),"")</f>
        <v/>
      </c>
      <c r="P19" s="27"/>
      <c r="S19" s="86"/>
    </row>
    <row r="20" spans="1:16384" x14ac:dyDescent="0.3">
      <c r="A20" s="79" t="s">
        <v>1805</v>
      </c>
      <c r="B20" s="79"/>
      <c r="C20" s="79"/>
      <c r="D20" s="91">
        <v>163425</v>
      </c>
      <c r="E20" s="92">
        <v>6</v>
      </c>
      <c r="F20" s="91">
        <v>0</v>
      </c>
      <c r="G20" s="91">
        <v>4292434</v>
      </c>
      <c r="H20" s="91">
        <v>4292434</v>
      </c>
      <c r="I20" s="91">
        <v>1623099.05</v>
      </c>
      <c r="J20" s="91">
        <v>2538588.81</v>
      </c>
      <c r="K20" s="91">
        <v>130746.13999999996</v>
      </c>
      <c r="L20" s="68">
        <f t="shared" si="0"/>
        <v>0.9695403260714085</v>
      </c>
      <c r="M20" s="68">
        <f>IFERROR(IF(ISERROR(SEARCH("Total",A20)),VLOOKUP(B20,'PrYear%'!E:H,3,FALSE),VLOOKUP(LEFT(A20,6),'PrYear%'!F:H,3,FALSE)),"")</f>
        <v>0.77741880612831793</v>
      </c>
      <c r="N20" s="44" t="str">
        <f t="shared" si="1"/>
        <v>X</v>
      </c>
      <c r="O20" s="69" t="str">
        <f>IFERROR(VLOOKUP(B20,'GF Comments'!F:I,4,FALSE),"")</f>
        <v/>
      </c>
      <c r="P20" s="27"/>
      <c r="S20" s="86"/>
    </row>
    <row r="21" spans="1:16384" x14ac:dyDescent="0.3">
      <c r="A21" s="77" t="s">
        <v>1477</v>
      </c>
      <c r="B21" s="26" t="s">
        <v>449</v>
      </c>
      <c r="C21" s="26" t="s">
        <v>1951</v>
      </c>
      <c r="D21" s="45">
        <v>248402.93</v>
      </c>
      <c r="E21" s="46">
        <v>62</v>
      </c>
      <c r="F21" s="45">
        <v>4591664</v>
      </c>
      <c r="G21" s="45">
        <v>39099</v>
      </c>
      <c r="H21" s="45">
        <v>4630763</v>
      </c>
      <c r="I21" s="45">
        <v>12560.87</v>
      </c>
      <c r="J21" s="45">
        <v>2869783.67</v>
      </c>
      <c r="K21" s="45">
        <v>1748418.46</v>
      </c>
      <c r="L21" s="68">
        <f t="shared" si="0"/>
        <v>0.62243404380660383</v>
      </c>
      <c r="M21" s="68">
        <f>IFERROR(IF(ISERROR(SEARCH("Total",A21)),VLOOKUP(B21,'PrYear%'!E:H,3,FALSE),VLOOKUP(LEFT(A21,6),'PrYear%'!F:H,3,FALSE)),"")</f>
        <v>0.63234602392820216</v>
      </c>
      <c r="N21" s="44" t="str">
        <f t="shared" si="1"/>
        <v>X</v>
      </c>
      <c r="O21" s="69" t="str">
        <f>IFERROR(VLOOKUP(B21,'GF Comments'!F:I,4,FALSE),"")</f>
        <v/>
      </c>
      <c r="P21" s="27"/>
      <c r="S21" s="86"/>
    </row>
    <row r="22" spans="1:16384" x14ac:dyDescent="0.3">
      <c r="B22" s="26" t="s">
        <v>461</v>
      </c>
      <c r="C22" s="26" t="s">
        <v>1952</v>
      </c>
      <c r="D22" s="45">
        <v>158424.07999999999</v>
      </c>
      <c r="E22" s="46">
        <v>34</v>
      </c>
      <c r="F22" s="45">
        <v>2192561</v>
      </c>
      <c r="G22" s="45">
        <v>0</v>
      </c>
      <c r="H22" s="45">
        <v>2192561</v>
      </c>
      <c r="I22" s="45">
        <v>195710.71999999997</v>
      </c>
      <c r="J22" s="45">
        <v>1789572.5000000005</v>
      </c>
      <c r="K22" s="45">
        <v>207277.78</v>
      </c>
      <c r="L22" s="68">
        <f t="shared" si="0"/>
        <v>0.90546316385268211</v>
      </c>
      <c r="M22" s="68">
        <f>IFERROR(IF(ISERROR(SEARCH("Total",A22)),VLOOKUP(B22,'PrYear%'!E:H,3,FALSE),VLOOKUP(LEFT(A22,6),'PrYear%'!F:H,3,FALSE)),"")</f>
        <v>0.84235097982966434</v>
      </c>
      <c r="N22" s="44" t="str">
        <f t="shared" si="1"/>
        <v/>
      </c>
      <c r="O22" s="69" t="str">
        <f>IFERROR(VLOOKUP(B22,'GF Comments'!F:I,4,FALSE),"")</f>
        <v/>
      </c>
      <c r="P22" s="27"/>
      <c r="S22" s="86"/>
    </row>
    <row r="23" spans="1:16384" x14ac:dyDescent="0.3">
      <c r="B23" s="26" t="s">
        <v>454</v>
      </c>
      <c r="C23" s="26" t="s">
        <v>1953</v>
      </c>
      <c r="D23" s="45">
        <v>25133.86</v>
      </c>
      <c r="E23" s="46">
        <v>24</v>
      </c>
      <c r="F23" s="45">
        <v>379939</v>
      </c>
      <c r="G23" s="45">
        <v>0</v>
      </c>
      <c r="H23" s="45">
        <v>379939</v>
      </c>
      <c r="I23" s="45">
        <v>23210.560000000001</v>
      </c>
      <c r="J23" s="45">
        <v>265582.46000000002</v>
      </c>
      <c r="K23" s="45">
        <v>91145.979999999981</v>
      </c>
      <c r="L23" s="68">
        <f t="shared" si="0"/>
        <v>0.76010364821721388</v>
      </c>
      <c r="M23" s="68">
        <f>IFERROR(IF(ISERROR(SEARCH("Total",A23)),VLOOKUP(B23,'PrYear%'!E:H,3,FALSE),VLOOKUP(LEFT(A23,6),'PrYear%'!F:H,3,FALSE)),"")</f>
        <v>0.65605979791063196</v>
      </c>
      <c r="N23" s="44" t="str">
        <f t="shared" si="1"/>
        <v>X</v>
      </c>
      <c r="O23" s="69" t="str">
        <f>IFERROR(VLOOKUP(B23,'GF Comments'!F:I,4,FALSE),"")</f>
        <v/>
      </c>
      <c r="P23" s="27"/>
      <c r="S23" s="86"/>
    </row>
    <row r="24" spans="1:16384" x14ac:dyDescent="0.3">
      <c r="B24" s="26" t="s">
        <v>452</v>
      </c>
      <c r="C24" s="26" t="s">
        <v>1954</v>
      </c>
      <c r="D24" s="45">
        <v>21410.770000000004</v>
      </c>
      <c r="E24" s="46">
        <v>28</v>
      </c>
      <c r="F24" s="45">
        <v>407276</v>
      </c>
      <c r="G24" s="45">
        <v>0</v>
      </c>
      <c r="H24" s="45">
        <v>407276</v>
      </c>
      <c r="I24" s="45">
        <v>20963.25</v>
      </c>
      <c r="J24" s="45">
        <v>274246.09999999998</v>
      </c>
      <c r="K24" s="45">
        <v>112066.65</v>
      </c>
      <c r="L24" s="68">
        <f t="shared" si="0"/>
        <v>0.72483856156513027</v>
      </c>
      <c r="M24" s="68">
        <f>IFERROR(IF(ISERROR(SEARCH("Total",A24)),VLOOKUP(B24,'PrYear%'!E:H,3,FALSE),VLOOKUP(LEFT(A24,6),'PrYear%'!F:H,3,FALSE)),"")</f>
        <v>0.54891755843136603</v>
      </c>
      <c r="N24" s="44" t="str">
        <f t="shared" si="1"/>
        <v>X</v>
      </c>
      <c r="O24" s="69" t="str">
        <f>IFERROR(VLOOKUP(B24,'GF Comments'!F:I,4,FALSE),"")</f>
        <v/>
      </c>
      <c r="P24" s="27"/>
      <c r="S24" s="86"/>
    </row>
    <row r="25" spans="1:16384" x14ac:dyDescent="0.3">
      <c r="B25" s="26" t="s">
        <v>854</v>
      </c>
      <c r="C25" s="26" t="s">
        <v>1955</v>
      </c>
      <c r="D25" s="45">
        <v>14883.380000000001</v>
      </c>
      <c r="E25" s="46">
        <v>15</v>
      </c>
      <c r="F25" s="45">
        <v>355895</v>
      </c>
      <c r="G25" s="45">
        <v>0</v>
      </c>
      <c r="H25" s="45">
        <v>355895</v>
      </c>
      <c r="I25" s="45">
        <v>5857.52</v>
      </c>
      <c r="J25" s="45">
        <v>351595.16000000003</v>
      </c>
      <c r="K25" s="45">
        <v>-1557.6799999999985</v>
      </c>
      <c r="L25" s="68">
        <f t="shared" si="0"/>
        <v>1.0043767965270658</v>
      </c>
      <c r="M25" s="68">
        <f>IFERROR(IF(ISERROR(SEARCH("Total",A25)),VLOOKUP(B25,'PrYear%'!E:H,3,FALSE),VLOOKUP(LEFT(A25,6),'PrYear%'!F:H,3,FALSE)),"")</f>
        <v>0.62528558558558556</v>
      </c>
      <c r="N25" s="44" t="str">
        <f t="shared" si="1"/>
        <v>X</v>
      </c>
      <c r="O25" s="69" t="str">
        <f>IFERROR(VLOOKUP(B25,'GF Comments'!F:I,4,FALSE),"")</f>
        <v/>
      </c>
      <c r="P25" s="27"/>
      <c r="S25" s="86"/>
    </row>
    <row r="26" spans="1:16384" x14ac:dyDescent="0.3">
      <c r="A26" s="79" t="s">
        <v>1657</v>
      </c>
      <c r="B26" s="79"/>
      <c r="C26" s="79"/>
      <c r="D26" s="71">
        <v>468255.02000000008</v>
      </c>
      <c r="E26" s="72">
        <v>163</v>
      </c>
      <c r="F26" s="71">
        <v>7927335</v>
      </c>
      <c r="G26" s="71">
        <v>39099</v>
      </c>
      <c r="H26" s="71">
        <v>7966434</v>
      </c>
      <c r="I26" s="71">
        <v>258302.92</v>
      </c>
      <c r="J26" s="71">
        <v>5550779.8899999978</v>
      </c>
      <c r="K26" s="71">
        <v>2157351.1899999995</v>
      </c>
      <c r="L26" s="68">
        <f t="shared" si="0"/>
        <v>0.72919487062843902</v>
      </c>
      <c r="M26" s="68">
        <f>IFERROR(IF(ISERROR(SEARCH("Total",A26)),VLOOKUP(B26,'PrYear%'!E:H,3,FALSE),VLOOKUP(LEFT(A26,6),'PrYear%'!F:H,3,FALSE)),"")</f>
        <v>0.68922855462041843</v>
      </c>
      <c r="N26" s="44" t="str">
        <f t="shared" si="1"/>
        <v>X</v>
      </c>
      <c r="O26" s="69" t="str">
        <f>IFERROR(VLOOKUP(B26,'GF Comments'!F:I,4,FALSE),"")</f>
        <v/>
      </c>
      <c r="P26" s="27"/>
      <c r="S26" s="86"/>
    </row>
    <row r="27" spans="1:16384" s="85" customFormat="1" x14ac:dyDescent="0.3">
      <c r="A27" s="77" t="s">
        <v>1478</v>
      </c>
      <c r="B27" s="26" t="s">
        <v>1435</v>
      </c>
      <c r="C27" s="26" t="s">
        <v>1956</v>
      </c>
      <c r="D27" s="45">
        <v>0</v>
      </c>
      <c r="E27" s="46">
        <v>1</v>
      </c>
      <c r="F27" s="45">
        <v>0</v>
      </c>
      <c r="G27" s="45">
        <v>548184</v>
      </c>
      <c r="H27" s="45">
        <v>548184</v>
      </c>
      <c r="I27" s="45">
        <v>339944.3</v>
      </c>
      <c r="J27" s="45">
        <v>207192.56</v>
      </c>
      <c r="K27" s="45">
        <v>1047.1400000000001</v>
      </c>
      <c r="L27" s="68">
        <f t="shared" ref="L27:L29" si="2">IF(ISERROR((I27+J27)/H27),"",(I27+J27)/H27)</f>
        <v>0.99808980196430397</v>
      </c>
      <c r="M27" s="68">
        <f>IFERROR(IF(ISERROR(SEARCH("Total",A27)),VLOOKUP(B27,'PrYear%'!E:H,3,FALSE),VLOOKUP(LEFT(A27,6),'PrYear%'!F:H,3,FALSE)),"")</f>
        <v>0.99999923511131983</v>
      </c>
      <c r="N27" s="44" t="str">
        <f t="shared" ref="N27:N28" si="3">IF(AND(OR($L$4-IFERROR(VALUE(L27),0)&lt;=-0.05,$L$4-IFERROR(VALUE(L27),0)&gt;=0.15),ABS((G27*$L$4)-I27-J27)&gt;=5000),"X","")</f>
        <v>X</v>
      </c>
      <c r="O27" s="69" t="str">
        <f>IFERROR(VLOOKUP(B27,'GF Comments'!F:I,4,FALSE),"")</f>
        <v/>
      </c>
      <c r="P27" s="73"/>
      <c r="S27" s="87"/>
    </row>
    <row r="28" spans="1:16384" s="58" customFormat="1" x14ac:dyDescent="0.3">
      <c r="A28" s="79" t="s">
        <v>1659</v>
      </c>
      <c r="B28" s="79"/>
      <c r="C28" s="79"/>
      <c r="D28" s="71">
        <v>0</v>
      </c>
      <c r="E28" s="72">
        <v>1</v>
      </c>
      <c r="F28" s="71">
        <v>0</v>
      </c>
      <c r="G28" s="71">
        <v>548184</v>
      </c>
      <c r="H28" s="71">
        <v>548184</v>
      </c>
      <c r="I28" s="71">
        <v>339944.3</v>
      </c>
      <c r="J28" s="71">
        <v>207192.56</v>
      </c>
      <c r="K28" s="71">
        <v>1047.1400000000001</v>
      </c>
      <c r="L28" s="68">
        <f t="shared" si="2"/>
        <v>0.99808980196430397</v>
      </c>
      <c r="M28" s="68">
        <f>IFERROR(IF(ISERROR(SEARCH("Total",A28)),VLOOKUP(B28,'PrYear%'!E:H,3,FALSE),VLOOKUP(LEFT(A28,6),'PrYear%'!F:H,3,FALSE)),"")</f>
        <v>0.99999923511131983</v>
      </c>
      <c r="N28" s="44" t="str">
        <f t="shared" si="3"/>
        <v>X</v>
      </c>
      <c r="O28" s="69" t="str">
        <f>IFERROR(VLOOKUP(B28,'GF Comments'!F:I,4,FALSE),"")</f>
        <v/>
      </c>
      <c r="P28" s="26"/>
      <c r="Q28" s="38"/>
      <c r="R28" s="38"/>
      <c r="S28" s="38"/>
      <c r="T28" s="38"/>
    </row>
    <row r="29" spans="1:16384" s="97" customFormat="1" x14ac:dyDescent="0.3">
      <c r="A29" s="121" t="s">
        <v>920</v>
      </c>
      <c r="B29" s="121"/>
      <c r="C29" s="121"/>
      <c r="D29" s="122">
        <v>1143550.1100000003</v>
      </c>
      <c r="E29" s="123">
        <v>348</v>
      </c>
      <c r="F29" s="122">
        <v>16743653</v>
      </c>
      <c r="G29" s="122">
        <v>6205615</v>
      </c>
      <c r="H29" s="122">
        <v>22949268</v>
      </c>
      <c r="I29" s="122">
        <v>2682354.4300000006</v>
      </c>
      <c r="J29" s="122">
        <v>14808681.759999998</v>
      </c>
      <c r="K29" s="122">
        <v>5458231.8099999987</v>
      </c>
      <c r="L29" s="81">
        <f t="shared" si="2"/>
        <v>0.76216096260673749</v>
      </c>
      <c r="M29" s="55">
        <v>0.74150000000000005</v>
      </c>
      <c r="N29" s="82"/>
      <c r="O29" s="83" t="str">
        <f>IFERROR(VLOOKUP(B29,'GF Comments'!F:I,4,FALSE),"")</f>
        <v/>
      </c>
      <c r="P29" s="92"/>
      <c r="Q29" s="94"/>
      <c r="R29" s="94"/>
      <c r="S29" s="94"/>
      <c r="T29" s="94"/>
      <c r="U29" s="94"/>
      <c r="V29" s="94"/>
      <c r="W29" s="95"/>
      <c r="X29" s="95"/>
      <c r="Y29" s="95"/>
      <c r="Z29" s="94"/>
      <c r="AA29" s="96"/>
      <c r="AB29" s="94"/>
      <c r="AC29" s="94"/>
      <c r="AD29" s="94"/>
      <c r="AE29" s="94"/>
      <c r="AF29" s="94"/>
      <c r="AG29" s="94"/>
      <c r="AH29" s="95"/>
      <c r="AI29" s="95"/>
      <c r="AJ29" s="95"/>
      <c r="AK29" s="94"/>
      <c r="AL29" s="96"/>
      <c r="AM29" s="94"/>
      <c r="AN29" s="94"/>
      <c r="AO29" s="94"/>
      <c r="AP29" s="94"/>
      <c r="AQ29" s="94"/>
      <c r="AR29" s="94"/>
      <c r="AS29" s="95"/>
      <c r="AT29" s="95"/>
      <c r="AU29" s="95"/>
      <c r="AV29" s="94"/>
      <c r="AW29" s="96"/>
      <c r="AX29" s="94"/>
      <c r="AY29" s="94"/>
      <c r="AZ29" s="94"/>
      <c r="BA29" s="94"/>
      <c r="BB29" s="94"/>
      <c r="BC29" s="94"/>
      <c r="BD29" s="95"/>
      <c r="BE29" s="95"/>
      <c r="BF29" s="95"/>
      <c r="BG29" s="94"/>
      <c r="BH29" s="96"/>
      <c r="BI29" s="94"/>
      <c r="BJ29" s="94"/>
      <c r="BK29" s="94"/>
      <c r="BL29" s="94"/>
      <c r="BM29" s="94"/>
      <c r="BN29" s="94"/>
      <c r="BO29" s="95"/>
      <c r="BP29" s="95"/>
      <c r="BQ29" s="95"/>
      <c r="BR29" s="94"/>
      <c r="BS29" s="96"/>
      <c r="BT29" s="94"/>
      <c r="BU29" s="94"/>
      <c r="BV29" s="94"/>
      <c r="BW29" s="94"/>
      <c r="BX29" s="94"/>
      <c r="BY29" s="94"/>
      <c r="BZ29" s="95"/>
      <c r="CA29" s="95"/>
      <c r="CB29" s="95"/>
      <c r="CC29" s="94"/>
      <c r="CD29" s="96"/>
      <c r="CE29" s="94"/>
      <c r="CF29" s="94"/>
      <c r="CG29" s="94"/>
      <c r="CH29" s="94"/>
      <c r="CI29" s="94"/>
      <c r="CJ29" s="94"/>
      <c r="CK29" s="95"/>
      <c r="CL29" s="95"/>
      <c r="CM29" s="95"/>
      <c r="CN29" s="94"/>
      <c r="CO29" s="96"/>
      <c r="CP29" s="94"/>
      <c r="CQ29" s="94"/>
      <c r="CR29" s="94"/>
      <c r="CS29" s="94"/>
      <c r="CT29" s="94"/>
      <c r="CU29" s="94"/>
      <c r="CV29" s="95"/>
      <c r="CW29" s="95"/>
      <c r="CX29" s="95"/>
      <c r="CY29" s="94"/>
      <c r="CZ29" s="96"/>
      <c r="DA29" s="94"/>
      <c r="DB29" s="94"/>
      <c r="DC29" s="94"/>
      <c r="DD29" s="94"/>
      <c r="DE29" s="94"/>
      <c r="DF29" s="94"/>
      <c r="DG29" s="95"/>
      <c r="DH29" s="95"/>
      <c r="DI29" s="95"/>
      <c r="DJ29" s="94"/>
      <c r="DK29" s="96"/>
      <c r="DL29" s="94"/>
      <c r="DM29" s="94"/>
      <c r="DN29" s="94"/>
      <c r="DO29" s="94"/>
      <c r="DP29" s="94"/>
      <c r="DQ29" s="94"/>
      <c r="DR29" s="95"/>
      <c r="DS29" s="95"/>
      <c r="DT29" s="95"/>
      <c r="DU29" s="94"/>
      <c r="DV29" s="96"/>
      <c r="DW29" s="94"/>
      <c r="DX29" s="94"/>
      <c r="DY29" s="94"/>
      <c r="DZ29" s="94"/>
      <c r="EA29" s="94"/>
      <c r="EB29" s="94"/>
      <c r="EC29" s="95"/>
      <c r="ED29" s="95"/>
      <c r="EE29" s="95"/>
      <c r="EF29" s="94"/>
      <c r="EG29" s="96"/>
      <c r="EH29" s="94"/>
      <c r="EI29" s="94"/>
      <c r="EJ29" s="94"/>
      <c r="EK29" s="94"/>
      <c r="EL29" s="94"/>
      <c r="EM29" s="94"/>
      <c r="EN29" s="95"/>
      <c r="EO29" s="95"/>
      <c r="EP29" s="95"/>
      <c r="EQ29" s="94"/>
      <c r="ER29" s="96"/>
      <c r="ES29" s="94"/>
      <c r="ET29" s="94"/>
      <c r="EU29" s="94"/>
      <c r="EV29" s="94"/>
      <c r="EW29" s="94"/>
      <c r="EX29" s="94"/>
      <c r="EY29" s="95"/>
      <c r="EZ29" s="95"/>
      <c r="FA29" s="95"/>
      <c r="FB29" s="94"/>
      <c r="FC29" s="96"/>
      <c r="FD29" s="94"/>
      <c r="FE29" s="94"/>
      <c r="FF29" s="94"/>
      <c r="FG29" s="94"/>
      <c r="FH29" s="94"/>
      <c r="FI29" s="94"/>
      <c r="FJ29" s="95"/>
      <c r="FK29" s="95"/>
      <c r="FL29" s="95"/>
      <c r="FM29" s="94"/>
      <c r="FN29" s="96"/>
      <c r="FO29" s="94"/>
      <c r="FP29" s="94"/>
      <c r="FQ29" s="94"/>
      <c r="FR29" s="94"/>
      <c r="FS29" s="94"/>
      <c r="FT29" s="94"/>
      <c r="FU29" s="95"/>
      <c r="FV29" s="95"/>
      <c r="FW29" s="95"/>
      <c r="FX29" s="94"/>
      <c r="FY29" s="96"/>
      <c r="FZ29" s="94"/>
      <c r="GA29" s="94"/>
      <c r="GB29" s="94"/>
      <c r="GC29" s="94"/>
      <c r="GD29" s="94"/>
      <c r="GE29" s="94"/>
      <c r="GF29" s="95"/>
      <c r="GG29" s="95"/>
      <c r="GH29" s="95"/>
      <c r="GI29" s="94"/>
      <c r="GJ29" s="96"/>
      <c r="GK29" s="94"/>
      <c r="GL29" s="94"/>
      <c r="GM29" s="94"/>
      <c r="GN29" s="94"/>
      <c r="GO29" s="94"/>
      <c r="GP29" s="94"/>
      <c r="GQ29" s="95"/>
      <c r="GR29" s="95"/>
      <c r="GS29" s="95"/>
      <c r="GT29" s="94"/>
      <c r="GU29" s="96"/>
      <c r="GV29" s="94"/>
      <c r="GW29" s="94"/>
      <c r="GX29" s="94"/>
      <c r="GY29" s="94"/>
      <c r="GZ29" s="94"/>
      <c r="HA29" s="94"/>
      <c r="HB29" s="95"/>
      <c r="HC29" s="95"/>
      <c r="HD29" s="95"/>
      <c r="HE29" s="94"/>
      <c r="HF29" s="96"/>
      <c r="HG29" s="94"/>
      <c r="HH29" s="94"/>
      <c r="HI29" s="94"/>
      <c r="HJ29" s="94"/>
      <c r="HK29" s="94"/>
      <c r="HL29" s="94"/>
      <c r="HM29" s="95"/>
      <c r="HN29" s="95"/>
      <c r="HO29" s="95"/>
      <c r="HP29" s="94"/>
      <c r="HQ29" s="96"/>
      <c r="HR29" s="94"/>
      <c r="HS29" s="94"/>
      <c r="HT29" s="94"/>
      <c r="HU29" s="94"/>
      <c r="HV29" s="94"/>
      <c r="HW29" s="94"/>
      <c r="HX29" s="95"/>
      <c r="HY29" s="95"/>
      <c r="HZ29" s="95"/>
      <c r="IA29" s="94"/>
      <c r="IB29" s="96"/>
      <c r="IC29" s="94"/>
      <c r="ID29" s="94"/>
      <c r="IE29" s="94"/>
      <c r="IF29" s="94"/>
      <c r="IG29" s="94"/>
      <c r="IH29" s="94"/>
      <c r="II29" s="95"/>
      <c r="IJ29" s="95"/>
      <c r="IK29" s="95"/>
      <c r="IL29" s="94"/>
      <c r="IM29" s="96"/>
      <c r="IN29" s="94"/>
      <c r="IO29" s="94"/>
      <c r="IP29" s="94"/>
      <c r="IQ29" s="94"/>
      <c r="IR29" s="94"/>
      <c r="IS29" s="94"/>
      <c r="IT29" s="95"/>
      <c r="IU29" s="95"/>
      <c r="IV29" s="95"/>
      <c r="IW29" s="94"/>
      <c r="IX29" s="96"/>
      <c r="IY29" s="94"/>
      <c r="IZ29" s="94"/>
      <c r="JA29" s="94"/>
      <c r="JB29" s="94"/>
      <c r="JC29" s="94"/>
      <c r="JD29" s="94"/>
      <c r="JE29" s="95"/>
      <c r="JF29" s="95"/>
      <c r="JG29" s="95"/>
      <c r="JH29" s="94"/>
      <c r="JI29" s="96"/>
      <c r="JJ29" s="94"/>
      <c r="JK29" s="94"/>
      <c r="JL29" s="94"/>
      <c r="JM29" s="94"/>
      <c r="JN29" s="94"/>
      <c r="JO29" s="94"/>
      <c r="JP29" s="95"/>
      <c r="JQ29" s="95"/>
      <c r="JR29" s="95"/>
      <c r="JS29" s="94"/>
      <c r="JT29" s="96"/>
      <c r="JU29" s="94"/>
      <c r="JV29" s="94"/>
      <c r="JW29" s="94"/>
      <c r="JX29" s="94"/>
      <c r="JY29" s="94"/>
      <c r="JZ29" s="94"/>
      <c r="KA29" s="95"/>
      <c r="KB29" s="95"/>
      <c r="KC29" s="95"/>
      <c r="KD29" s="94"/>
      <c r="KE29" s="96"/>
      <c r="KF29" s="94"/>
      <c r="KG29" s="94"/>
      <c r="KH29" s="94"/>
      <c r="KI29" s="94"/>
      <c r="KJ29" s="94"/>
      <c r="KK29" s="94"/>
      <c r="KL29" s="95"/>
      <c r="KM29" s="95"/>
      <c r="KN29" s="95"/>
      <c r="KO29" s="94"/>
      <c r="KP29" s="96"/>
      <c r="KQ29" s="94"/>
      <c r="KR29" s="94"/>
      <c r="KS29" s="94"/>
      <c r="KT29" s="94"/>
      <c r="KU29" s="94"/>
      <c r="KV29" s="94"/>
      <c r="KW29" s="95"/>
      <c r="KX29" s="95"/>
      <c r="KY29" s="95"/>
      <c r="KZ29" s="94"/>
      <c r="LA29" s="96"/>
      <c r="LB29" s="94"/>
      <c r="LC29" s="94"/>
      <c r="LD29" s="94"/>
      <c r="LE29" s="94"/>
      <c r="LF29" s="94"/>
      <c r="LG29" s="94"/>
      <c r="LH29" s="95"/>
      <c r="LI29" s="95"/>
      <c r="LJ29" s="95"/>
      <c r="LK29" s="94"/>
      <c r="LL29" s="96"/>
      <c r="LM29" s="94"/>
      <c r="LN29" s="94"/>
      <c r="LO29" s="94"/>
      <c r="LP29" s="94"/>
      <c r="LQ29" s="94"/>
      <c r="LR29" s="94"/>
      <c r="LS29" s="95"/>
      <c r="LT29" s="95"/>
      <c r="LU29" s="95"/>
      <c r="LV29" s="94"/>
      <c r="LW29" s="96"/>
      <c r="LX29" s="94"/>
      <c r="LY29" s="94"/>
      <c r="LZ29" s="94"/>
      <c r="MA29" s="94"/>
      <c r="MB29" s="94"/>
      <c r="MC29" s="94"/>
      <c r="MD29" s="95"/>
      <c r="ME29" s="95"/>
      <c r="MF29" s="95"/>
      <c r="MG29" s="94"/>
      <c r="MH29" s="96"/>
      <c r="MI29" s="94"/>
      <c r="MJ29" s="94"/>
      <c r="MK29" s="94"/>
      <c r="ML29" s="94"/>
      <c r="MM29" s="94"/>
      <c r="MN29" s="94"/>
      <c r="MO29" s="95"/>
      <c r="MP29" s="95"/>
      <c r="MQ29" s="95"/>
      <c r="MR29" s="94"/>
      <c r="MS29" s="96"/>
      <c r="MT29" s="94"/>
      <c r="MU29" s="94"/>
      <c r="MV29" s="94"/>
      <c r="MW29" s="94"/>
      <c r="MX29" s="94"/>
      <c r="MY29" s="94"/>
      <c r="MZ29" s="95"/>
      <c r="NA29" s="95"/>
      <c r="NB29" s="95"/>
      <c r="NC29" s="94"/>
      <c r="ND29" s="96"/>
      <c r="NE29" s="94"/>
      <c r="NF29" s="94"/>
      <c r="NG29" s="94"/>
      <c r="NH29" s="94"/>
      <c r="NI29" s="94"/>
      <c r="NJ29" s="94"/>
      <c r="NK29" s="95"/>
      <c r="NL29" s="95"/>
      <c r="NM29" s="95"/>
      <c r="NN29" s="94"/>
      <c r="NO29" s="96"/>
      <c r="NP29" s="94"/>
      <c r="NQ29" s="94"/>
      <c r="NR29" s="94"/>
      <c r="NS29" s="94"/>
      <c r="NT29" s="94"/>
      <c r="NU29" s="94"/>
      <c r="NV29" s="95"/>
      <c r="NW29" s="95"/>
      <c r="NX29" s="95"/>
      <c r="NY29" s="94"/>
      <c r="NZ29" s="96"/>
      <c r="OA29" s="94"/>
      <c r="OB29" s="94"/>
      <c r="OC29" s="94"/>
      <c r="OD29" s="94"/>
      <c r="OE29" s="94"/>
      <c r="OF29" s="94"/>
      <c r="OG29" s="95"/>
      <c r="OH29" s="95"/>
      <c r="OI29" s="95"/>
      <c r="OJ29" s="94"/>
      <c r="OK29" s="96"/>
      <c r="OL29" s="94"/>
      <c r="OM29" s="94"/>
      <c r="ON29" s="94"/>
      <c r="OO29" s="94"/>
      <c r="OP29" s="94"/>
      <c r="OQ29" s="94"/>
      <c r="OR29" s="95"/>
      <c r="OS29" s="95"/>
      <c r="OT29" s="95"/>
      <c r="OU29" s="94"/>
      <c r="OV29" s="96"/>
      <c r="OW29" s="94"/>
      <c r="OX29" s="94"/>
      <c r="OY29" s="94"/>
      <c r="OZ29" s="94"/>
      <c r="PA29" s="94"/>
      <c r="PB29" s="94"/>
      <c r="PC29" s="95"/>
      <c r="PD29" s="95"/>
      <c r="PE29" s="95"/>
      <c r="PF29" s="94"/>
      <c r="PG29" s="96"/>
      <c r="PH29" s="94"/>
      <c r="PI29" s="94"/>
      <c r="PJ29" s="94"/>
      <c r="PK29" s="94"/>
      <c r="PL29" s="94"/>
      <c r="PM29" s="94"/>
      <c r="PN29" s="95"/>
      <c r="PO29" s="95"/>
      <c r="PP29" s="95"/>
      <c r="PQ29" s="94"/>
      <c r="PR29" s="96"/>
      <c r="PS29" s="94"/>
      <c r="PT29" s="94"/>
      <c r="PU29" s="94"/>
      <c r="PV29" s="94"/>
      <c r="PW29" s="94"/>
      <c r="PX29" s="94"/>
      <c r="PY29" s="95"/>
      <c r="PZ29" s="95"/>
      <c r="QA29" s="95"/>
      <c r="QB29" s="94"/>
      <c r="QC29" s="96"/>
      <c r="QD29" s="94"/>
      <c r="QE29" s="94"/>
      <c r="QF29" s="94"/>
      <c r="QG29" s="94"/>
      <c r="QH29" s="94"/>
      <c r="QI29" s="94"/>
      <c r="QJ29" s="95"/>
      <c r="QK29" s="95"/>
      <c r="QL29" s="95"/>
      <c r="QM29" s="94"/>
      <c r="QN29" s="96"/>
      <c r="QO29" s="94"/>
      <c r="QP29" s="94"/>
      <c r="QQ29" s="94"/>
      <c r="QR29" s="94"/>
      <c r="QS29" s="94"/>
      <c r="QT29" s="94"/>
      <c r="QU29" s="95"/>
      <c r="QV29" s="95"/>
      <c r="QW29" s="95"/>
      <c r="QX29" s="94"/>
      <c r="QY29" s="96"/>
      <c r="QZ29" s="94"/>
      <c r="RA29" s="94"/>
      <c r="RB29" s="94"/>
      <c r="RC29" s="94"/>
      <c r="RD29" s="94"/>
      <c r="RE29" s="94"/>
      <c r="RF29" s="95"/>
      <c r="RG29" s="95"/>
      <c r="RH29" s="95"/>
      <c r="RI29" s="94"/>
      <c r="RJ29" s="96"/>
      <c r="RK29" s="94"/>
      <c r="RL29" s="94"/>
      <c r="RM29" s="94"/>
      <c r="RN29" s="94"/>
      <c r="RO29" s="94"/>
      <c r="RP29" s="94"/>
      <c r="RQ29" s="95"/>
      <c r="RR29" s="95"/>
      <c r="RS29" s="95"/>
      <c r="RT29" s="94"/>
      <c r="RU29" s="96"/>
      <c r="RV29" s="94"/>
      <c r="RW29" s="94"/>
      <c r="RX29" s="94"/>
      <c r="RY29" s="94"/>
      <c r="RZ29" s="94"/>
      <c r="SA29" s="94"/>
      <c r="SB29" s="95"/>
      <c r="SC29" s="95"/>
      <c r="SD29" s="95"/>
      <c r="SE29" s="94"/>
      <c r="SF29" s="96"/>
      <c r="SG29" s="94"/>
      <c r="SH29" s="94"/>
      <c r="SI29" s="94"/>
      <c r="SJ29" s="94"/>
      <c r="SK29" s="94"/>
      <c r="SL29" s="94"/>
      <c r="SM29" s="95"/>
      <c r="SN29" s="95"/>
      <c r="SO29" s="95"/>
      <c r="SP29" s="94"/>
      <c r="SQ29" s="96"/>
      <c r="SR29" s="94"/>
      <c r="SS29" s="94"/>
      <c r="ST29" s="94"/>
      <c r="SU29" s="94"/>
      <c r="SV29" s="94"/>
      <c r="SW29" s="94"/>
      <c r="SX29" s="95"/>
      <c r="SY29" s="95"/>
      <c r="SZ29" s="95"/>
      <c r="TA29" s="94"/>
      <c r="TB29" s="96"/>
      <c r="TC29" s="94"/>
      <c r="TD29" s="94"/>
      <c r="TE29" s="94"/>
      <c r="TF29" s="94"/>
      <c r="TG29" s="94"/>
      <c r="TH29" s="94"/>
      <c r="TI29" s="95"/>
      <c r="TJ29" s="95"/>
      <c r="TK29" s="95"/>
      <c r="TL29" s="94"/>
      <c r="TM29" s="96"/>
      <c r="TN29" s="94"/>
      <c r="TO29" s="94"/>
      <c r="TP29" s="94"/>
      <c r="TQ29" s="94"/>
      <c r="TR29" s="94"/>
      <c r="TS29" s="94"/>
      <c r="TT29" s="95"/>
      <c r="TU29" s="95"/>
      <c r="TV29" s="95"/>
      <c r="TW29" s="94"/>
      <c r="TX29" s="96"/>
      <c r="TY29" s="94"/>
      <c r="TZ29" s="94"/>
      <c r="UA29" s="94"/>
      <c r="UB29" s="94"/>
      <c r="UC29" s="94"/>
      <c r="UD29" s="94"/>
      <c r="UE29" s="95"/>
      <c r="UF29" s="95"/>
      <c r="UG29" s="95"/>
      <c r="UH29" s="94"/>
      <c r="UI29" s="96"/>
      <c r="UJ29" s="94"/>
      <c r="UK29" s="94"/>
      <c r="UL29" s="94"/>
      <c r="UM29" s="94"/>
      <c r="UN29" s="94"/>
      <c r="UO29" s="94"/>
      <c r="UP29" s="95"/>
      <c r="UQ29" s="95"/>
      <c r="UR29" s="95"/>
      <c r="US29" s="94"/>
      <c r="UT29" s="96"/>
      <c r="UU29" s="94"/>
      <c r="UV29" s="94"/>
      <c r="UW29" s="94"/>
      <c r="UX29" s="94"/>
      <c r="UY29" s="94"/>
      <c r="UZ29" s="94"/>
      <c r="VA29" s="95"/>
      <c r="VB29" s="95"/>
      <c r="VC29" s="95"/>
      <c r="VD29" s="94"/>
      <c r="VE29" s="96"/>
      <c r="VF29" s="94"/>
      <c r="VG29" s="94"/>
      <c r="VH29" s="94"/>
      <c r="VI29" s="94"/>
      <c r="VJ29" s="94"/>
      <c r="VK29" s="94"/>
      <c r="VL29" s="95"/>
      <c r="VM29" s="95"/>
      <c r="VN29" s="95"/>
      <c r="VO29" s="94"/>
      <c r="VP29" s="96"/>
      <c r="VQ29" s="94"/>
      <c r="VR29" s="94"/>
      <c r="VS29" s="94"/>
      <c r="VT29" s="94"/>
      <c r="VU29" s="94"/>
      <c r="VV29" s="94"/>
      <c r="VW29" s="95"/>
      <c r="VX29" s="95"/>
      <c r="VY29" s="95"/>
      <c r="VZ29" s="94"/>
      <c r="WA29" s="96"/>
      <c r="WB29" s="94"/>
      <c r="WC29" s="94"/>
      <c r="WD29" s="94"/>
      <c r="WE29" s="94"/>
      <c r="WF29" s="94"/>
      <c r="WG29" s="94"/>
      <c r="WH29" s="95"/>
      <c r="WI29" s="95"/>
      <c r="WJ29" s="95"/>
      <c r="WK29" s="94"/>
      <c r="WL29" s="96"/>
      <c r="WM29" s="94"/>
      <c r="WN29" s="94"/>
      <c r="WO29" s="94"/>
      <c r="WP29" s="94"/>
      <c r="WQ29" s="94"/>
      <c r="WR29" s="94"/>
      <c r="WS29" s="95"/>
      <c r="WT29" s="95"/>
      <c r="WU29" s="95"/>
      <c r="WV29" s="94"/>
      <c r="WW29" s="96"/>
      <c r="WX29" s="94"/>
      <c r="WY29" s="94"/>
      <c r="WZ29" s="94"/>
      <c r="XA29" s="94"/>
      <c r="XB29" s="94"/>
      <c r="XC29" s="94"/>
      <c r="XD29" s="95"/>
      <c r="XE29" s="95"/>
      <c r="XF29" s="95"/>
      <c r="XG29" s="94"/>
      <c r="XH29" s="96"/>
      <c r="XI29" s="94"/>
      <c r="XJ29" s="94"/>
      <c r="XK29" s="94"/>
      <c r="XL29" s="94"/>
      <c r="XM29" s="94"/>
      <c r="XN29" s="94"/>
      <c r="XO29" s="95"/>
      <c r="XP29" s="95"/>
      <c r="XQ29" s="95"/>
      <c r="XR29" s="94"/>
      <c r="XS29" s="96"/>
      <c r="XT29" s="94"/>
      <c r="XU29" s="94"/>
      <c r="XV29" s="94"/>
      <c r="XW29" s="94"/>
      <c r="XX29" s="94"/>
      <c r="XY29" s="94"/>
      <c r="XZ29" s="95"/>
      <c r="YA29" s="95"/>
      <c r="YB29" s="95"/>
      <c r="YC29" s="94"/>
      <c r="YD29" s="96"/>
      <c r="YE29" s="94"/>
      <c r="YF29" s="94"/>
      <c r="YG29" s="94"/>
      <c r="YH29" s="94"/>
      <c r="YI29" s="94"/>
      <c r="YJ29" s="94"/>
      <c r="YK29" s="95"/>
      <c r="YL29" s="95"/>
      <c r="YM29" s="95"/>
      <c r="YN29" s="94"/>
      <c r="YO29" s="96"/>
      <c r="YP29" s="94"/>
      <c r="YQ29" s="94"/>
      <c r="YR29" s="94"/>
      <c r="YS29" s="94"/>
      <c r="YT29" s="94"/>
      <c r="YU29" s="94"/>
      <c r="YV29" s="95"/>
      <c r="YW29" s="95"/>
      <c r="YX29" s="95"/>
      <c r="YY29" s="94"/>
      <c r="YZ29" s="96"/>
      <c r="ZA29" s="94"/>
      <c r="ZB29" s="94"/>
      <c r="ZC29" s="94"/>
      <c r="ZD29" s="94"/>
      <c r="ZE29" s="94"/>
      <c r="ZF29" s="94"/>
      <c r="ZG29" s="95"/>
      <c r="ZH29" s="95"/>
      <c r="ZI29" s="95"/>
      <c r="ZJ29" s="94"/>
      <c r="ZK29" s="96"/>
      <c r="ZL29" s="94"/>
      <c r="ZM29" s="94"/>
      <c r="ZN29" s="94"/>
      <c r="ZO29" s="94"/>
      <c r="ZP29" s="94"/>
      <c r="ZQ29" s="94"/>
      <c r="ZR29" s="95"/>
      <c r="ZS29" s="95"/>
      <c r="ZT29" s="95"/>
      <c r="ZU29" s="94"/>
      <c r="ZV29" s="96"/>
      <c r="ZW29" s="94"/>
      <c r="ZX29" s="94"/>
      <c r="ZY29" s="94"/>
      <c r="ZZ29" s="94"/>
      <c r="AAA29" s="94"/>
      <c r="AAB29" s="94"/>
      <c r="AAC29" s="95"/>
      <c r="AAD29" s="95"/>
      <c r="AAE29" s="95"/>
      <c r="AAF29" s="94"/>
      <c r="AAG29" s="96"/>
      <c r="AAH29" s="94"/>
      <c r="AAI29" s="94"/>
      <c r="AAJ29" s="94"/>
      <c r="AAK29" s="94"/>
      <c r="AAL29" s="94"/>
      <c r="AAM29" s="94"/>
      <c r="AAN29" s="95"/>
      <c r="AAO29" s="95"/>
      <c r="AAP29" s="95"/>
      <c r="AAQ29" s="94"/>
      <c r="AAR29" s="96"/>
      <c r="AAS29" s="94"/>
      <c r="AAT29" s="94"/>
      <c r="AAU29" s="94"/>
      <c r="AAV29" s="94"/>
      <c r="AAW29" s="94"/>
      <c r="AAX29" s="94"/>
      <c r="AAY29" s="95"/>
      <c r="AAZ29" s="95"/>
      <c r="ABA29" s="95"/>
      <c r="ABB29" s="94"/>
      <c r="ABC29" s="96"/>
      <c r="ABD29" s="94"/>
      <c r="ABE29" s="94"/>
      <c r="ABF29" s="94"/>
      <c r="ABG29" s="94"/>
      <c r="ABH29" s="94"/>
      <c r="ABI29" s="94"/>
      <c r="ABJ29" s="95"/>
      <c r="ABK29" s="95"/>
      <c r="ABL29" s="95"/>
      <c r="ABM29" s="94"/>
      <c r="ABN29" s="96"/>
      <c r="ABO29" s="94"/>
      <c r="ABP29" s="94"/>
      <c r="ABQ29" s="94"/>
      <c r="ABR29" s="94"/>
      <c r="ABS29" s="94"/>
      <c r="ABT29" s="94"/>
      <c r="ABU29" s="95"/>
      <c r="ABV29" s="95"/>
      <c r="ABW29" s="95"/>
      <c r="ABX29" s="94"/>
      <c r="ABY29" s="96"/>
      <c r="ABZ29" s="94"/>
      <c r="ACA29" s="94"/>
      <c r="ACB29" s="94"/>
      <c r="ACC29" s="94"/>
      <c r="ACD29" s="94"/>
      <c r="ACE29" s="94"/>
      <c r="ACF29" s="95"/>
      <c r="ACG29" s="95"/>
      <c r="ACH29" s="95"/>
      <c r="ACI29" s="94"/>
      <c r="ACJ29" s="96"/>
      <c r="ACK29" s="94"/>
      <c r="ACL29" s="94"/>
      <c r="ACM29" s="94"/>
      <c r="ACN29" s="94"/>
      <c r="ACO29" s="94"/>
      <c r="ACP29" s="94"/>
      <c r="ACQ29" s="95"/>
      <c r="ACR29" s="95"/>
      <c r="ACS29" s="95"/>
      <c r="ACT29" s="94"/>
      <c r="ACU29" s="96"/>
      <c r="ACV29" s="94"/>
      <c r="ACW29" s="94"/>
      <c r="ACX29" s="94"/>
      <c r="ACY29" s="94"/>
      <c r="ACZ29" s="94"/>
      <c r="ADA29" s="94"/>
      <c r="ADB29" s="95"/>
      <c r="ADC29" s="95"/>
      <c r="ADD29" s="95"/>
      <c r="ADE29" s="94"/>
      <c r="ADF29" s="96"/>
      <c r="ADG29" s="94"/>
      <c r="ADH29" s="94"/>
      <c r="ADI29" s="94"/>
      <c r="ADJ29" s="94"/>
      <c r="ADK29" s="94"/>
      <c r="ADL29" s="94"/>
      <c r="ADM29" s="95"/>
      <c r="ADN29" s="95"/>
      <c r="ADO29" s="95"/>
      <c r="ADP29" s="94"/>
      <c r="ADQ29" s="96"/>
      <c r="ADR29" s="94"/>
      <c r="ADS29" s="94"/>
      <c r="ADT29" s="94"/>
      <c r="ADU29" s="94"/>
      <c r="ADV29" s="94"/>
      <c r="ADW29" s="94"/>
      <c r="ADX29" s="95"/>
      <c r="ADY29" s="95"/>
      <c r="ADZ29" s="95"/>
      <c r="AEA29" s="94"/>
      <c r="AEB29" s="96"/>
      <c r="AEC29" s="94"/>
      <c r="AED29" s="94"/>
      <c r="AEE29" s="94"/>
      <c r="AEF29" s="94"/>
      <c r="AEG29" s="94"/>
      <c r="AEH29" s="94"/>
      <c r="AEI29" s="95"/>
      <c r="AEJ29" s="95"/>
      <c r="AEK29" s="95"/>
      <c r="AEL29" s="94"/>
      <c r="AEM29" s="96"/>
      <c r="AEN29" s="94"/>
      <c r="AEO29" s="94"/>
      <c r="AEP29" s="94"/>
      <c r="AEQ29" s="94"/>
      <c r="AER29" s="94"/>
      <c r="AES29" s="94"/>
      <c r="AET29" s="95"/>
      <c r="AEU29" s="95"/>
      <c r="AEV29" s="95"/>
      <c r="AEW29" s="94"/>
      <c r="AEX29" s="96"/>
      <c r="AEY29" s="94"/>
      <c r="AEZ29" s="94"/>
      <c r="AFA29" s="94"/>
      <c r="AFB29" s="94"/>
      <c r="AFC29" s="94"/>
      <c r="AFD29" s="94"/>
      <c r="AFE29" s="95"/>
      <c r="AFF29" s="95"/>
      <c r="AFG29" s="95"/>
      <c r="AFH29" s="94"/>
      <c r="AFI29" s="96"/>
      <c r="AFJ29" s="94"/>
      <c r="AFK29" s="94"/>
      <c r="AFL29" s="94"/>
      <c r="AFM29" s="94"/>
      <c r="AFN29" s="94"/>
      <c r="AFO29" s="94"/>
      <c r="AFP29" s="95"/>
      <c r="AFQ29" s="95"/>
      <c r="AFR29" s="95"/>
      <c r="AFS29" s="94"/>
      <c r="AFT29" s="96"/>
      <c r="AFU29" s="94"/>
      <c r="AFV29" s="94"/>
      <c r="AFW29" s="94"/>
      <c r="AFX29" s="94"/>
      <c r="AFY29" s="94"/>
      <c r="AFZ29" s="94"/>
      <c r="AGA29" s="95"/>
      <c r="AGB29" s="95"/>
      <c r="AGC29" s="95"/>
      <c r="AGD29" s="94"/>
      <c r="AGE29" s="96"/>
      <c r="AGF29" s="94"/>
      <c r="AGG29" s="94"/>
      <c r="AGH29" s="94"/>
      <c r="AGI29" s="94"/>
      <c r="AGJ29" s="94"/>
      <c r="AGK29" s="94"/>
      <c r="AGL29" s="95"/>
      <c r="AGM29" s="95"/>
      <c r="AGN29" s="95"/>
      <c r="AGO29" s="94"/>
      <c r="AGP29" s="96"/>
      <c r="AGQ29" s="94"/>
      <c r="AGR29" s="94"/>
      <c r="AGS29" s="94"/>
      <c r="AGT29" s="94"/>
      <c r="AGU29" s="94"/>
      <c r="AGV29" s="94"/>
      <c r="AGW29" s="95"/>
      <c r="AGX29" s="95"/>
      <c r="AGY29" s="95"/>
      <c r="AGZ29" s="94"/>
      <c r="AHA29" s="96"/>
      <c r="AHB29" s="94"/>
      <c r="AHC29" s="94"/>
      <c r="AHD29" s="94"/>
      <c r="AHE29" s="94"/>
      <c r="AHF29" s="94"/>
      <c r="AHG29" s="94"/>
      <c r="AHH29" s="95"/>
      <c r="AHI29" s="95"/>
      <c r="AHJ29" s="95"/>
      <c r="AHK29" s="94"/>
      <c r="AHL29" s="96"/>
      <c r="AHM29" s="94"/>
      <c r="AHN29" s="94"/>
      <c r="AHO29" s="94"/>
      <c r="AHP29" s="94"/>
      <c r="AHQ29" s="94"/>
      <c r="AHR29" s="94"/>
      <c r="AHS29" s="95"/>
      <c r="AHT29" s="95"/>
      <c r="AHU29" s="95"/>
      <c r="AHV29" s="94"/>
      <c r="AHW29" s="96"/>
      <c r="AHX29" s="94"/>
      <c r="AHY29" s="94"/>
      <c r="AHZ29" s="94"/>
      <c r="AIA29" s="94"/>
      <c r="AIB29" s="94"/>
      <c r="AIC29" s="94"/>
      <c r="AID29" s="95"/>
      <c r="AIE29" s="95"/>
      <c r="AIF29" s="95"/>
      <c r="AIG29" s="94"/>
      <c r="AIH29" s="96"/>
      <c r="AII29" s="94"/>
      <c r="AIJ29" s="94"/>
      <c r="AIK29" s="94"/>
      <c r="AIL29" s="94"/>
      <c r="AIM29" s="94"/>
      <c r="AIN29" s="94"/>
      <c r="AIO29" s="95"/>
      <c r="AIP29" s="95"/>
      <c r="AIQ29" s="95"/>
      <c r="AIR29" s="94"/>
      <c r="AIS29" s="96"/>
      <c r="AIT29" s="94"/>
      <c r="AIU29" s="94"/>
      <c r="AIV29" s="94"/>
      <c r="AIW29" s="94"/>
      <c r="AIX29" s="94"/>
      <c r="AIY29" s="94"/>
      <c r="AIZ29" s="95"/>
      <c r="AJA29" s="95"/>
      <c r="AJB29" s="95"/>
      <c r="AJC29" s="94"/>
      <c r="AJD29" s="96"/>
      <c r="AJE29" s="94"/>
      <c r="AJF29" s="94"/>
      <c r="AJG29" s="94"/>
      <c r="AJH29" s="94"/>
      <c r="AJI29" s="94"/>
      <c r="AJJ29" s="94"/>
      <c r="AJK29" s="95"/>
      <c r="AJL29" s="95"/>
      <c r="AJM29" s="95"/>
      <c r="AJN29" s="94"/>
      <c r="AJO29" s="96"/>
      <c r="AJP29" s="94"/>
      <c r="AJQ29" s="94"/>
      <c r="AJR29" s="94"/>
      <c r="AJS29" s="94"/>
      <c r="AJT29" s="94"/>
      <c r="AJU29" s="94"/>
      <c r="AJV29" s="95"/>
      <c r="AJW29" s="95"/>
      <c r="AJX29" s="95"/>
      <c r="AJY29" s="94"/>
      <c r="AJZ29" s="96"/>
      <c r="AKA29" s="94"/>
      <c r="AKB29" s="94"/>
      <c r="AKC29" s="94"/>
      <c r="AKD29" s="94"/>
      <c r="AKE29" s="94"/>
      <c r="AKF29" s="94"/>
      <c r="AKG29" s="95"/>
      <c r="AKH29" s="95"/>
      <c r="AKI29" s="95"/>
      <c r="AKJ29" s="94"/>
      <c r="AKK29" s="96"/>
      <c r="AKL29" s="94"/>
      <c r="AKM29" s="94"/>
      <c r="AKN29" s="94"/>
      <c r="AKO29" s="94"/>
      <c r="AKP29" s="94"/>
      <c r="AKQ29" s="94"/>
      <c r="AKR29" s="95"/>
      <c r="AKS29" s="95"/>
      <c r="AKT29" s="95"/>
      <c r="AKU29" s="94"/>
      <c r="AKV29" s="96"/>
      <c r="AKW29" s="94"/>
      <c r="AKX29" s="94"/>
      <c r="AKY29" s="94"/>
      <c r="AKZ29" s="94"/>
      <c r="ALA29" s="94"/>
      <c r="ALB29" s="94"/>
      <c r="ALC29" s="95"/>
      <c r="ALD29" s="95"/>
      <c r="ALE29" s="95"/>
      <c r="ALF29" s="94"/>
      <c r="ALG29" s="96"/>
      <c r="ALH29" s="94"/>
      <c r="ALI29" s="94"/>
      <c r="ALJ29" s="94"/>
      <c r="ALK29" s="94"/>
      <c r="ALL29" s="94"/>
      <c r="ALM29" s="94"/>
      <c r="ALN29" s="95"/>
      <c r="ALO29" s="95"/>
      <c r="ALP29" s="95"/>
      <c r="ALQ29" s="94"/>
      <c r="ALR29" s="96"/>
      <c r="ALS29" s="94"/>
      <c r="ALT29" s="94"/>
      <c r="ALU29" s="94"/>
      <c r="ALV29" s="94"/>
      <c r="ALW29" s="94"/>
      <c r="ALX29" s="94"/>
      <c r="ALY29" s="95"/>
      <c r="ALZ29" s="95"/>
      <c r="AMA29" s="95"/>
      <c r="AMB29" s="94"/>
      <c r="AMC29" s="96"/>
      <c r="AMD29" s="94"/>
      <c r="AME29" s="94"/>
      <c r="AMF29" s="94"/>
      <c r="AMG29" s="94"/>
      <c r="AMH29" s="94"/>
      <c r="AMI29" s="94"/>
      <c r="AMJ29" s="95"/>
      <c r="AMK29" s="95"/>
      <c r="AML29" s="95"/>
      <c r="AMM29" s="94"/>
      <c r="AMN29" s="96"/>
      <c r="AMO29" s="94"/>
      <c r="AMP29" s="94"/>
      <c r="AMQ29" s="94"/>
      <c r="AMR29" s="94"/>
      <c r="AMS29" s="94"/>
      <c r="AMT29" s="94"/>
      <c r="AMU29" s="95"/>
      <c r="AMV29" s="95"/>
      <c r="AMW29" s="95"/>
      <c r="AMX29" s="94"/>
      <c r="AMY29" s="96"/>
      <c r="AMZ29" s="94"/>
      <c r="ANA29" s="94"/>
      <c r="ANB29" s="94"/>
      <c r="ANC29" s="94"/>
      <c r="AND29" s="94"/>
      <c r="ANE29" s="94"/>
      <c r="ANF29" s="95"/>
      <c r="ANG29" s="95"/>
      <c r="ANH29" s="95"/>
      <c r="ANI29" s="94"/>
      <c r="ANJ29" s="96"/>
      <c r="ANK29" s="94"/>
      <c r="ANL29" s="94"/>
      <c r="ANM29" s="94"/>
      <c r="ANN29" s="94"/>
      <c r="ANO29" s="94"/>
      <c r="ANP29" s="94"/>
      <c r="ANQ29" s="95"/>
      <c r="ANR29" s="95"/>
      <c r="ANS29" s="95"/>
      <c r="ANT29" s="94"/>
      <c r="ANU29" s="96"/>
      <c r="ANV29" s="94"/>
      <c r="ANW29" s="94"/>
      <c r="ANX29" s="94"/>
      <c r="ANY29" s="94"/>
      <c r="ANZ29" s="94"/>
      <c r="AOA29" s="94"/>
      <c r="AOB29" s="95"/>
      <c r="AOC29" s="95"/>
      <c r="AOD29" s="95"/>
      <c r="AOE29" s="94"/>
      <c r="AOF29" s="96"/>
      <c r="AOG29" s="94"/>
      <c r="AOH29" s="94"/>
      <c r="AOI29" s="94"/>
      <c r="AOJ29" s="94"/>
      <c r="AOK29" s="94"/>
      <c r="AOL29" s="94"/>
      <c r="AOM29" s="95"/>
      <c r="AON29" s="95"/>
      <c r="AOO29" s="95"/>
      <c r="AOP29" s="94"/>
      <c r="AOQ29" s="96"/>
      <c r="AOR29" s="94"/>
      <c r="AOS29" s="94"/>
      <c r="AOT29" s="94"/>
      <c r="AOU29" s="94"/>
      <c r="AOV29" s="94"/>
      <c r="AOW29" s="94"/>
      <c r="AOX29" s="95"/>
      <c r="AOY29" s="95"/>
      <c r="AOZ29" s="95"/>
      <c r="APA29" s="94"/>
      <c r="APB29" s="96"/>
      <c r="APC29" s="94"/>
      <c r="APD29" s="94"/>
      <c r="APE29" s="94"/>
      <c r="APF29" s="94"/>
      <c r="APG29" s="94"/>
      <c r="APH29" s="94"/>
      <c r="API29" s="95"/>
      <c r="APJ29" s="95"/>
      <c r="APK29" s="95"/>
      <c r="APL29" s="94"/>
      <c r="APM29" s="96"/>
      <c r="APN29" s="94"/>
      <c r="APO29" s="94"/>
      <c r="APP29" s="94"/>
      <c r="APQ29" s="94"/>
      <c r="APR29" s="94"/>
      <c r="APS29" s="94"/>
      <c r="APT29" s="95"/>
      <c r="APU29" s="95"/>
      <c r="APV29" s="95"/>
      <c r="APW29" s="94"/>
      <c r="APX29" s="96"/>
      <c r="APY29" s="94"/>
      <c r="APZ29" s="94"/>
      <c r="AQA29" s="94"/>
      <c r="AQB29" s="94"/>
      <c r="AQC29" s="94"/>
      <c r="AQD29" s="94"/>
      <c r="AQE29" s="95"/>
      <c r="AQF29" s="95"/>
      <c r="AQG29" s="95"/>
      <c r="AQH29" s="94"/>
      <c r="AQI29" s="96"/>
      <c r="AQJ29" s="94"/>
      <c r="AQK29" s="94"/>
      <c r="AQL29" s="94"/>
      <c r="AQM29" s="94"/>
      <c r="AQN29" s="94"/>
      <c r="AQO29" s="94"/>
      <c r="AQP29" s="95"/>
      <c r="AQQ29" s="95"/>
      <c r="AQR29" s="95"/>
      <c r="AQS29" s="94"/>
      <c r="AQT29" s="96"/>
      <c r="AQU29" s="94"/>
      <c r="AQV29" s="94"/>
      <c r="AQW29" s="94"/>
      <c r="AQX29" s="94"/>
      <c r="AQY29" s="94"/>
      <c r="AQZ29" s="94"/>
      <c r="ARA29" s="95"/>
      <c r="ARB29" s="95"/>
      <c r="ARC29" s="95"/>
      <c r="ARD29" s="94"/>
      <c r="ARE29" s="96"/>
      <c r="ARF29" s="94"/>
      <c r="ARG29" s="94"/>
      <c r="ARH29" s="94"/>
      <c r="ARI29" s="94"/>
      <c r="ARJ29" s="94"/>
      <c r="ARK29" s="94"/>
      <c r="ARL29" s="95"/>
      <c r="ARM29" s="95"/>
      <c r="ARN29" s="95"/>
      <c r="ARO29" s="94"/>
      <c r="ARP29" s="96"/>
      <c r="ARQ29" s="94"/>
      <c r="ARR29" s="94"/>
      <c r="ARS29" s="94"/>
      <c r="ART29" s="94"/>
      <c r="ARU29" s="94"/>
      <c r="ARV29" s="94"/>
      <c r="ARW29" s="95"/>
      <c r="ARX29" s="95"/>
      <c r="ARY29" s="95"/>
      <c r="ARZ29" s="94"/>
      <c r="ASA29" s="96"/>
      <c r="ASB29" s="94"/>
      <c r="ASC29" s="94"/>
      <c r="ASD29" s="94"/>
      <c r="ASE29" s="94"/>
      <c r="ASF29" s="94"/>
      <c r="ASG29" s="94"/>
      <c r="ASH29" s="95"/>
      <c r="ASI29" s="95"/>
      <c r="ASJ29" s="95"/>
      <c r="ASK29" s="94"/>
      <c r="ASL29" s="96"/>
      <c r="ASM29" s="94"/>
      <c r="ASN29" s="94"/>
      <c r="ASO29" s="94"/>
      <c r="ASP29" s="94"/>
      <c r="ASQ29" s="94"/>
      <c r="ASR29" s="94"/>
      <c r="ASS29" s="95"/>
      <c r="AST29" s="95"/>
      <c r="ASU29" s="95"/>
      <c r="ASV29" s="94"/>
      <c r="ASW29" s="96"/>
      <c r="ASX29" s="94"/>
      <c r="ASY29" s="94"/>
      <c r="ASZ29" s="94"/>
      <c r="ATA29" s="94"/>
      <c r="ATB29" s="94"/>
      <c r="ATC29" s="94"/>
      <c r="ATD29" s="95"/>
      <c r="ATE29" s="95"/>
      <c r="ATF29" s="95"/>
      <c r="ATG29" s="94"/>
      <c r="ATH29" s="96"/>
      <c r="ATI29" s="94"/>
      <c r="ATJ29" s="94"/>
      <c r="ATK29" s="94"/>
      <c r="ATL29" s="94"/>
      <c r="ATM29" s="94"/>
      <c r="ATN29" s="94"/>
      <c r="ATO29" s="95"/>
      <c r="ATP29" s="95"/>
      <c r="ATQ29" s="95"/>
      <c r="ATR29" s="94"/>
      <c r="ATS29" s="96"/>
      <c r="ATT29" s="94"/>
      <c r="ATU29" s="94"/>
      <c r="ATV29" s="94"/>
      <c r="ATW29" s="94"/>
      <c r="ATX29" s="94"/>
      <c r="ATY29" s="94"/>
      <c r="ATZ29" s="95"/>
      <c r="AUA29" s="95"/>
      <c r="AUB29" s="95"/>
      <c r="AUC29" s="94"/>
      <c r="AUD29" s="96"/>
      <c r="AUE29" s="94"/>
      <c r="AUF29" s="94"/>
      <c r="AUG29" s="94"/>
      <c r="AUH29" s="94"/>
      <c r="AUI29" s="94"/>
      <c r="AUJ29" s="94"/>
      <c r="AUK29" s="95"/>
      <c r="AUL29" s="95"/>
      <c r="AUM29" s="95"/>
      <c r="AUN29" s="94"/>
      <c r="AUO29" s="96"/>
      <c r="AUP29" s="94"/>
      <c r="AUQ29" s="94"/>
      <c r="AUR29" s="94"/>
      <c r="AUS29" s="94"/>
      <c r="AUT29" s="94"/>
      <c r="AUU29" s="94"/>
      <c r="AUV29" s="95"/>
      <c r="AUW29" s="95"/>
      <c r="AUX29" s="95"/>
      <c r="AUY29" s="94"/>
      <c r="AUZ29" s="96"/>
      <c r="AVA29" s="94"/>
      <c r="AVB29" s="94"/>
      <c r="AVC29" s="94"/>
      <c r="AVD29" s="94"/>
      <c r="AVE29" s="94"/>
      <c r="AVF29" s="94"/>
      <c r="AVG29" s="95"/>
      <c r="AVH29" s="95"/>
      <c r="AVI29" s="95"/>
      <c r="AVJ29" s="94"/>
      <c r="AVK29" s="96"/>
      <c r="AVL29" s="94"/>
      <c r="AVM29" s="94"/>
      <c r="AVN29" s="94"/>
      <c r="AVO29" s="94"/>
      <c r="AVP29" s="94"/>
      <c r="AVQ29" s="94"/>
      <c r="AVR29" s="95"/>
      <c r="AVS29" s="95"/>
      <c r="AVT29" s="95"/>
      <c r="AVU29" s="94"/>
      <c r="AVV29" s="96"/>
      <c r="AVW29" s="94"/>
      <c r="AVX29" s="94"/>
      <c r="AVY29" s="94"/>
      <c r="AVZ29" s="94"/>
      <c r="AWA29" s="94"/>
      <c r="AWB29" s="94"/>
      <c r="AWC29" s="95"/>
      <c r="AWD29" s="95"/>
      <c r="AWE29" s="95"/>
      <c r="AWF29" s="94"/>
      <c r="AWG29" s="96"/>
      <c r="AWH29" s="94"/>
      <c r="AWI29" s="94"/>
      <c r="AWJ29" s="94"/>
      <c r="AWK29" s="94"/>
      <c r="AWL29" s="94"/>
      <c r="AWM29" s="94"/>
      <c r="AWN29" s="95"/>
      <c r="AWO29" s="95"/>
      <c r="AWP29" s="95"/>
      <c r="AWQ29" s="94"/>
      <c r="AWR29" s="96"/>
      <c r="AWS29" s="94"/>
      <c r="AWT29" s="94"/>
      <c r="AWU29" s="94"/>
      <c r="AWV29" s="94"/>
      <c r="AWW29" s="94"/>
      <c r="AWX29" s="94"/>
      <c r="AWY29" s="95"/>
      <c r="AWZ29" s="95"/>
      <c r="AXA29" s="95"/>
      <c r="AXB29" s="94"/>
      <c r="AXC29" s="96"/>
      <c r="AXD29" s="94"/>
      <c r="AXE29" s="94"/>
      <c r="AXF29" s="94"/>
      <c r="AXG29" s="94"/>
      <c r="AXH29" s="94"/>
      <c r="AXI29" s="94"/>
      <c r="AXJ29" s="95"/>
      <c r="AXK29" s="95"/>
      <c r="AXL29" s="95"/>
      <c r="AXM29" s="94"/>
      <c r="AXN29" s="96"/>
      <c r="AXO29" s="94"/>
      <c r="AXP29" s="94"/>
      <c r="AXQ29" s="94"/>
      <c r="AXR29" s="94"/>
      <c r="AXS29" s="94"/>
      <c r="AXT29" s="94"/>
      <c r="AXU29" s="95"/>
      <c r="AXV29" s="95"/>
      <c r="AXW29" s="95"/>
      <c r="AXX29" s="94"/>
      <c r="AXY29" s="96"/>
      <c r="AXZ29" s="94"/>
      <c r="AYA29" s="94"/>
      <c r="AYB29" s="94"/>
      <c r="AYC29" s="94"/>
      <c r="AYD29" s="94"/>
      <c r="AYE29" s="94"/>
      <c r="AYF29" s="95"/>
      <c r="AYG29" s="95"/>
      <c r="AYH29" s="95"/>
      <c r="AYI29" s="94"/>
      <c r="AYJ29" s="96"/>
      <c r="AYK29" s="94"/>
      <c r="AYL29" s="94"/>
      <c r="AYM29" s="94"/>
      <c r="AYN29" s="94"/>
      <c r="AYO29" s="94"/>
      <c r="AYP29" s="94"/>
      <c r="AYQ29" s="95"/>
      <c r="AYR29" s="95"/>
      <c r="AYS29" s="95"/>
      <c r="AYT29" s="94"/>
      <c r="AYU29" s="96"/>
      <c r="AYV29" s="94"/>
      <c r="AYW29" s="94"/>
      <c r="AYX29" s="94"/>
      <c r="AYY29" s="94"/>
      <c r="AYZ29" s="94"/>
      <c r="AZA29" s="94"/>
      <c r="AZB29" s="95"/>
      <c r="AZC29" s="95"/>
      <c r="AZD29" s="95"/>
      <c r="AZE29" s="94"/>
      <c r="AZF29" s="96"/>
      <c r="AZG29" s="94"/>
      <c r="AZH29" s="94"/>
      <c r="AZI29" s="94"/>
      <c r="AZJ29" s="94"/>
      <c r="AZK29" s="94"/>
      <c r="AZL29" s="94"/>
      <c r="AZM29" s="95"/>
      <c r="AZN29" s="95"/>
      <c r="AZO29" s="95"/>
      <c r="AZP29" s="94"/>
      <c r="AZQ29" s="96"/>
      <c r="AZR29" s="94"/>
      <c r="AZS29" s="94"/>
      <c r="AZT29" s="94"/>
      <c r="AZU29" s="94"/>
      <c r="AZV29" s="94"/>
      <c r="AZW29" s="94"/>
      <c r="AZX29" s="95"/>
      <c r="AZY29" s="95"/>
      <c r="AZZ29" s="95"/>
      <c r="BAA29" s="94"/>
      <c r="BAB29" s="96"/>
      <c r="BAC29" s="94"/>
      <c r="BAD29" s="94"/>
      <c r="BAE29" s="94"/>
      <c r="BAF29" s="94"/>
      <c r="BAG29" s="94"/>
      <c r="BAH29" s="94"/>
      <c r="BAI29" s="95"/>
      <c r="BAJ29" s="95"/>
      <c r="BAK29" s="95"/>
      <c r="BAL29" s="94"/>
      <c r="BAM29" s="96"/>
      <c r="BAN29" s="94"/>
      <c r="BAO29" s="94"/>
      <c r="BAP29" s="94"/>
      <c r="BAQ29" s="94"/>
      <c r="BAR29" s="94"/>
      <c r="BAS29" s="94"/>
      <c r="BAT29" s="95"/>
      <c r="BAU29" s="95"/>
      <c r="BAV29" s="95"/>
      <c r="BAW29" s="94"/>
      <c r="BAX29" s="96"/>
      <c r="BAY29" s="94"/>
      <c r="BAZ29" s="94"/>
      <c r="BBA29" s="94"/>
      <c r="BBB29" s="94"/>
      <c r="BBC29" s="94"/>
      <c r="BBD29" s="94"/>
      <c r="BBE29" s="95"/>
      <c r="BBF29" s="95"/>
      <c r="BBG29" s="95"/>
      <c r="BBH29" s="94"/>
      <c r="BBI29" s="96"/>
      <c r="BBJ29" s="94"/>
      <c r="BBK29" s="94"/>
      <c r="BBL29" s="94"/>
      <c r="BBM29" s="94"/>
      <c r="BBN29" s="94"/>
      <c r="BBO29" s="94"/>
      <c r="BBP29" s="95"/>
      <c r="BBQ29" s="95"/>
      <c r="BBR29" s="95"/>
      <c r="BBS29" s="94"/>
      <c r="BBT29" s="96"/>
      <c r="BBU29" s="94"/>
      <c r="BBV29" s="94"/>
      <c r="BBW29" s="94"/>
      <c r="BBX29" s="94"/>
      <c r="BBY29" s="94"/>
      <c r="BBZ29" s="94"/>
      <c r="BCA29" s="95"/>
      <c r="BCB29" s="95"/>
      <c r="BCC29" s="95"/>
      <c r="BCD29" s="94"/>
      <c r="BCE29" s="96"/>
      <c r="BCF29" s="94"/>
      <c r="BCG29" s="94"/>
      <c r="BCH29" s="94"/>
      <c r="BCI29" s="94"/>
      <c r="BCJ29" s="94"/>
      <c r="BCK29" s="94"/>
      <c r="BCL29" s="95"/>
      <c r="BCM29" s="95"/>
      <c r="BCN29" s="95"/>
      <c r="BCO29" s="94"/>
      <c r="BCP29" s="96"/>
      <c r="BCQ29" s="94"/>
      <c r="BCR29" s="94"/>
      <c r="BCS29" s="94"/>
      <c r="BCT29" s="94"/>
      <c r="BCU29" s="94"/>
      <c r="BCV29" s="94"/>
      <c r="BCW29" s="95"/>
      <c r="BCX29" s="95"/>
      <c r="BCY29" s="95"/>
      <c r="BCZ29" s="94"/>
      <c r="BDA29" s="96"/>
      <c r="BDB29" s="94"/>
      <c r="BDC29" s="94"/>
      <c r="BDD29" s="94"/>
      <c r="BDE29" s="94"/>
      <c r="BDF29" s="94"/>
      <c r="BDG29" s="94"/>
      <c r="BDH29" s="95"/>
      <c r="BDI29" s="95"/>
      <c r="BDJ29" s="95"/>
      <c r="BDK29" s="94"/>
      <c r="BDL29" s="96"/>
      <c r="BDM29" s="94"/>
      <c r="BDN29" s="94"/>
      <c r="BDO29" s="94"/>
      <c r="BDP29" s="94"/>
      <c r="BDQ29" s="94"/>
      <c r="BDR29" s="94"/>
      <c r="BDS29" s="95"/>
      <c r="BDT29" s="95"/>
      <c r="BDU29" s="95"/>
      <c r="BDV29" s="94"/>
      <c r="BDW29" s="96"/>
      <c r="BDX29" s="94"/>
      <c r="BDY29" s="94"/>
      <c r="BDZ29" s="94"/>
      <c r="BEA29" s="94"/>
      <c r="BEB29" s="94"/>
      <c r="BEC29" s="94"/>
      <c r="BED29" s="95"/>
      <c r="BEE29" s="95"/>
      <c r="BEF29" s="95"/>
      <c r="BEG29" s="94"/>
      <c r="BEH29" s="96"/>
      <c r="BEI29" s="94"/>
      <c r="BEJ29" s="94"/>
      <c r="BEK29" s="94"/>
      <c r="BEL29" s="94"/>
      <c r="BEM29" s="94"/>
      <c r="BEN29" s="94"/>
      <c r="BEO29" s="95"/>
      <c r="BEP29" s="95"/>
      <c r="BEQ29" s="95"/>
      <c r="BER29" s="94"/>
      <c r="BES29" s="96"/>
      <c r="BET29" s="94"/>
      <c r="BEU29" s="94"/>
      <c r="BEV29" s="94"/>
      <c r="BEW29" s="94"/>
      <c r="BEX29" s="94"/>
      <c r="BEY29" s="94"/>
      <c r="BEZ29" s="95"/>
      <c r="BFA29" s="95"/>
      <c r="BFB29" s="95"/>
      <c r="BFC29" s="94"/>
      <c r="BFD29" s="96"/>
      <c r="BFE29" s="94"/>
      <c r="BFF29" s="94"/>
      <c r="BFG29" s="94"/>
      <c r="BFH29" s="94"/>
      <c r="BFI29" s="94"/>
      <c r="BFJ29" s="94"/>
      <c r="BFK29" s="95"/>
      <c r="BFL29" s="95"/>
      <c r="BFM29" s="95"/>
      <c r="BFN29" s="94"/>
      <c r="BFO29" s="96"/>
      <c r="BFP29" s="94"/>
      <c r="BFQ29" s="94"/>
      <c r="BFR29" s="94"/>
      <c r="BFS29" s="94"/>
      <c r="BFT29" s="94"/>
      <c r="BFU29" s="94"/>
      <c r="BFV29" s="95"/>
      <c r="BFW29" s="95"/>
      <c r="BFX29" s="95"/>
      <c r="BFY29" s="94"/>
      <c r="BFZ29" s="96"/>
      <c r="BGA29" s="94"/>
      <c r="BGB29" s="94"/>
      <c r="BGC29" s="94"/>
      <c r="BGD29" s="94"/>
      <c r="BGE29" s="94"/>
      <c r="BGF29" s="94"/>
      <c r="BGG29" s="95"/>
      <c r="BGH29" s="95"/>
      <c r="BGI29" s="95"/>
      <c r="BGJ29" s="94"/>
      <c r="BGK29" s="96"/>
      <c r="BGL29" s="94"/>
      <c r="BGM29" s="94"/>
      <c r="BGN29" s="94"/>
      <c r="BGO29" s="94"/>
      <c r="BGP29" s="94"/>
      <c r="BGQ29" s="94"/>
      <c r="BGR29" s="95"/>
      <c r="BGS29" s="95"/>
      <c r="BGT29" s="95"/>
      <c r="BGU29" s="94"/>
      <c r="BGV29" s="96"/>
      <c r="BGW29" s="94"/>
      <c r="BGX29" s="94"/>
      <c r="BGY29" s="94"/>
      <c r="BGZ29" s="94"/>
      <c r="BHA29" s="94"/>
      <c r="BHB29" s="94"/>
      <c r="BHC29" s="95"/>
      <c r="BHD29" s="95"/>
      <c r="BHE29" s="95"/>
      <c r="BHF29" s="94"/>
      <c r="BHG29" s="96"/>
      <c r="BHH29" s="94"/>
      <c r="BHI29" s="94"/>
      <c r="BHJ29" s="94"/>
      <c r="BHK29" s="94"/>
      <c r="BHL29" s="94"/>
      <c r="BHM29" s="94"/>
      <c r="BHN29" s="95"/>
      <c r="BHO29" s="95"/>
      <c r="BHP29" s="95"/>
      <c r="BHQ29" s="94"/>
      <c r="BHR29" s="96"/>
      <c r="BHS29" s="94"/>
      <c r="BHT29" s="94"/>
      <c r="BHU29" s="94"/>
      <c r="BHV29" s="94"/>
      <c r="BHW29" s="94"/>
      <c r="BHX29" s="94"/>
      <c r="BHY29" s="95"/>
      <c r="BHZ29" s="95"/>
      <c r="BIA29" s="95"/>
      <c r="BIB29" s="94"/>
      <c r="BIC29" s="96"/>
      <c r="BID29" s="94"/>
      <c r="BIE29" s="94"/>
      <c r="BIF29" s="94"/>
      <c r="BIG29" s="94"/>
      <c r="BIH29" s="94"/>
      <c r="BII29" s="94"/>
      <c r="BIJ29" s="95"/>
      <c r="BIK29" s="95"/>
      <c r="BIL29" s="95"/>
      <c r="BIM29" s="94"/>
      <c r="BIN29" s="96"/>
      <c r="BIO29" s="94"/>
      <c r="BIP29" s="94"/>
      <c r="BIQ29" s="94"/>
      <c r="BIR29" s="94"/>
      <c r="BIS29" s="94"/>
      <c r="BIT29" s="94"/>
      <c r="BIU29" s="95"/>
      <c r="BIV29" s="95"/>
      <c r="BIW29" s="95"/>
      <c r="BIX29" s="94"/>
      <c r="BIY29" s="96"/>
      <c r="BIZ29" s="94"/>
      <c r="BJA29" s="94"/>
      <c r="BJB29" s="94"/>
      <c r="BJC29" s="94"/>
      <c r="BJD29" s="94"/>
      <c r="BJE29" s="94"/>
      <c r="BJF29" s="95"/>
      <c r="BJG29" s="95"/>
      <c r="BJH29" s="95"/>
      <c r="BJI29" s="94"/>
      <c r="BJJ29" s="96"/>
      <c r="BJK29" s="94"/>
      <c r="BJL29" s="94"/>
      <c r="BJM29" s="94"/>
      <c r="BJN29" s="94"/>
      <c r="BJO29" s="94"/>
      <c r="BJP29" s="94"/>
      <c r="BJQ29" s="95"/>
      <c r="BJR29" s="95"/>
      <c r="BJS29" s="95"/>
      <c r="BJT29" s="94"/>
      <c r="BJU29" s="96"/>
      <c r="BJV29" s="94"/>
      <c r="BJW29" s="94"/>
      <c r="BJX29" s="94"/>
      <c r="BJY29" s="94"/>
      <c r="BJZ29" s="94"/>
      <c r="BKA29" s="94"/>
      <c r="BKB29" s="95"/>
      <c r="BKC29" s="95"/>
      <c r="BKD29" s="95"/>
      <c r="BKE29" s="94"/>
      <c r="BKF29" s="96"/>
      <c r="BKG29" s="94"/>
      <c r="BKH29" s="94"/>
      <c r="BKI29" s="94"/>
      <c r="BKJ29" s="94"/>
      <c r="BKK29" s="94"/>
      <c r="BKL29" s="94"/>
      <c r="BKM29" s="95"/>
      <c r="BKN29" s="95"/>
      <c r="BKO29" s="95"/>
      <c r="BKP29" s="94"/>
      <c r="BKQ29" s="96"/>
      <c r="BKR29" s="94"/>
      <c r="BKS29" s="94"/>
      <c r="BKT29" s="94"/>
      <c r="BKU29" s="94"/>
      <c r="BKV29" s="94"/>
      <c r="BKW29" s="94"/>
      <c r="BKX29" s="95"/>
      <c r="BKY29" s="95"/>
      <c r="BKZ29" s="95"/>
      <c r="BLA29" s="94"/>
      <c r="BLB29" s="96"/>
      <c r="BLC29" s="94"/>
      <c r="BLD29" s="94"/>
      <c r="BLE29" s="94"/>
      <c r="BLF29" s="94"/>
      <c r="BLG29" s="94"/>
      <c r="BLH29" s="94"/>
      <c r="BLI29" s="95"/>
      <c r="BLJ29" s="95"/>
      <c r="BLK29" s="95"/>
      <c r="BLL29" s="94"/>
      <c r="BLM29" s="96"/>
      <c r="BLN29" s="94"/>
      <c r="BLO29" s="94"/>
      <c r="BLP29" s="94"/>
      <c r="BLQ29" s="94"/>
      <c r="BLR29" s="94"/>
      <c r="BLS29" s="94"/>
      <c r="BLT29" s="95"/>
      <c r="BLU29" s="95"/>
      <c r="BLV29" s="95"/>
      <c r="BLW29" s="94"/>
      <c r="BLX29" s="96"/>
      <c r="BLY29" s="94"/>
      <c r="BLZ29" s="94"/>
      <c r="BMA29" s="94"/>
      <c r="BMB29" s="94"/>
      <c r="BMC29" s="94"/>
      <c r="BMD29" s="94"/>
      <c r="BME29" s="95"/>
      <c r="BMF29" s="95"/>
      <c r="BMG29" s="95"/>
      <c r="BMH29" s="94"/>
      <c r="BMI29" s="96"/>
      <c r="BMJ29" s="94"/>
      <c r="BMK29" s="94"/>
      <c r="BML29" s="94"/>
      <c r="BMM29" s="94"/>
      <c r="BMN29" s="94"/>
      <c r="BMO29" s="94"/>
      <c r="BMP29" s="95"/>
      <c r="BMQ29" s="95"/>
      <c r="BMR29" s="95"/>
      <c r="BMS29" s="94"/>
      <c r="BMT29" s="96"/>
      <c r="BMU29" s="94"/>
      <c r="BMV29" s="94"/>
      <c r="BMW29" s="94"/>
      <c r="BMX29" s="94"/>
      <c r="BMY29" s="94"/>
      <c r="BMZ29" s="94"/>
      <c r="BNA29" s="95"/>
      <c r="BNB29" s="95"/>
      <c r="BNC29" s="95"/>
      <c r="BND29" s="94"/>
      <c r="BNE29" s="96"/>
      <c r="BNF29" s="94"/>
      <c r="BNG29" s="94"/>
      <c r="BNH29" s="94"/>
      <c r="BNI29" s="94"/>
      <c r="BNJ29" s="94"/>
      <c r="BNK29" s="94"/>
      <c r="BNL29" s="95"/>
      <c r="BNM29" s="95"/>
      <c r="BNN29" s="95"/>
      <c r="BNO29" s="94"/>
      <c r="BNP29" s="96"/>
      <c r="BNQ29" s="94"/>
      <c r="BNR29" s="94"/>
      <c r="BNS29" s="94"/>
      <c r="BNT29" s="94"/>
      <c r="BNU29" s="94"/>
      <c r="BNV29" s="94"/>
      <c r="BNW29" s="95"/>
      <c r="BNX29" s="95"/>
      <c r="BNY29" s="95"/>
      <c r="BNZ29" s="94"/>
      <c r="BOA29" s="96"/>
      <c r="BOB29" s="94"/>
      <c r="BOC29" s="94"/>
      <c r="BOD29" s="94"/>
      <c r="BOE29" s="94"/>
      <c r="BOF29" s="94"/>
      <c r="BOG29" s="94"/>
      <c r="BOH29" s="95"/>
      <c r="BOI29" s="95"/>
      <c r="BOJ29" s="95"/>
      <c r="BOK29" s="94"/>
      <c r="BOL29" s="96"/>
      <c r="BOM29" s="94"/>
      <c r="BON29" s="94"/>
      <c r="BOO29" s="94"/>
      <c r="BOP29" s="94"/>
      <c r="BOQ29" s="94"/>
      <c r="BOR29" s="94"/>
      <c r="BOS29" s="95"/>
      <c r="BOT29" s="95"/>
      <c r="BOU29" s="95"/>
      <c r="BOV29" s="94"/>
      <c r="BOW29" s="96"/>
      <c r="BOX29" s="94"/>
      <c r="BOY29" s="94"/>
      <c r="BOZ29" s="94"/>
      <c r="BPA29" s="94"/>
      <c r="BPB29" s="94"/>
      <c r="BPC29" s="94"/>
      <c r="BPD29" s="95"/>
      <c r="BPE29" s="95"/>
      <c r="BPF29" s="95"/>
      <c r="BPG29" s="94"/>
      <c r="BPH29" s="96"/>
      <c r="BPI29" s="94"/>
      <c r="BPJ29" s="94"/>
      <c r="BPK29" s="94"/>
      <c r="BPL29" s="94"/>
      <c r="BPM29" s="94"/>
      <c r="BPN29" s="94"/>
      <c r="BPO29" s="95"/>
      <c r="BPP29" s="95"/>
      <c r="BPQ29" s="95"/>
      <c r="BPR29" s="94"/>
      <c r="BPS29" s="96"/>
      <c r="BPT29" s="94"/>
      <c r="BPU29" s="94"/>
      <c r="BPV29" s="94"/>
      <c r="BPW29" s="94"/>
      <c r="BPX29" s="94"/>
      <c r="BPY29" s="94"/>
      <c r="BPZ29" s="95"/>
      <c r="BQA29" s="95"/>
      <c r="BQB29" s="95"/>
      <c r="BQC29" s="94"/>
      <c r="BQD29" s="96"/>
      <c r="BQE29" s="94"/>
      <c r="BQF29" s="94"/>
      <c r="BQG29" s="94"/>
      <c r="BQH29" s="94"/>
      <c r="BQI29" s="94"/>
      <c r="BQJ29" s="94"/>
      <c r="BQK29" s="95"/>
      <c r="BQL29" s="95"/>
      <c r="BQM29" s="95"/>
      <c r="BQN29" s="94"/>
      <c r="BQO29" s="96"/>
      <c r="BQP29" s="94"/>
      <c r="BQQ29" s="94"/>
      <c r="BQR29" s="94"/>
      <c r="BQS29" s="94"/>
      <c r="BQT29" s="94"/>
      <c r="BQU29" s="94"/>
      <c r="BQV29" s="95"/>
      <c r="BQW29" s="95"/>
      <c r="BQX29" s="95"/>
      <c r="BQY29" s="94"/>
      <c r="BQZ29" s="96"/>
      <c r="BRA29" s="94"/>
      <c r="BRB29" s="94"/>
      <c r="BRC29" s="94"/>
      <c r="BRD29" s="94"/>
      <c r="BRE29" s="94"/>
      <c r="BRF29" s="94"/>
      <c r="BRG29" s="95"/>
      <c r="BRH29" s="95"/>
      <c r="BRI29" s="95"/>
      <c r="BRJ29" s="94"/>
      <c r="BRK29" s="96"/>
      <c r="BRL29" s="94"/>
      <c r="BRM29" s="94"/>
      <c r="BRN29" s="94"/>
      <c r="BRO29" s="94"/>
      <c r="BRP29" s="94"/>
      <c r="BRQ29" s="94"/>
      <c r="BRR29" s="95"/>
      <c r="BRS29" s="95"/>
      <c r="BRT29" s="95"/>
      <c r="BRU29" s="94"/>
      <c r="BRV29" s="96"/>
      <c r="BRW29" s="94"/>
      <c r="BRX29" s="94"/>
      <c r="BRY29" s="94"/>
      <c r="BRZ29" s="94"/>
      <c r="BSA29" s="94"/>
      <c r="BSB29" s="94"/>
      <c r="BSC29" s="95"/>
      <c r="BSD29" s="95"/>
      <c r="BSE29" s="95"/>
      <c r="BSF29" s="94"/>
      <c r="BSG29" s="96"/>
      <c r="BSH29" s="94"/>
      <c r="BSI29" s="94"/>
      <c r="BSJ29" s="94"/>
      <c r="BSK29" s="94"/>
      <c r="BSL29" s="94"/>
      <c r="BSM29" s="94"/>
      <c r="BSN29" s="95"/>
      <c r="BSO29" s="95"/>
      <c r="BSP29" s="95"/>
      <c r="BSQ29" s="94"/>
      <c r="BSR29" s="96"/>
      <c r="BSS29" s="94"/>
      <c r="BST29" s="94"/>
      <c r="BSU29" s="94"/>
      <c r="BSV29" s="94"/>
      <c r="BSW29" s="94"/>
      <c r="BSX29" s="94"/>
      <c r="BSY29" s="95"/>
      <c r="BSZ29" s="95"/>
      <c r="BTA29" s="95"/>
      <c r="BTB29" s="94"/>
      <c r="BTC29" s="96"/>
      <c r="BTD29" s="94"/>
      <c r="BTE29" s="94"/>
      <c r="BTF29" s="94"/>
      <c r="BTG29" s="94"/>
      <c r="BTH29" s="94"/>
      <c r="BTI29" s="94"/>
      <c r="BTJ29" s="95"/>
      <c r="BTK29" s="95"/>
      <c r="BTL29" s="95"/>
      <c r="BTM29" s="94"/>
      <c r="BTN29" s="96"/>
      <c r="BTO29" s="94"/>
      <c r="BTP29" s="94"/>
      <c r="BTQ29" s="94"/>
      <c r="BTR29" s="94"/>
      <c r="BTS29" s="94"/>
      <c r="BTT29" s="94"/>
      <c r="BTU29" s="95"/>
      <c r="BTV29" s="95"/>
      <c r="BTW29" s="95"/>
      <c r="BTX29" s="94"/>
      <c r="BTY29" s="96"/>
      <c r="BTZ29" s="94"/>
      <c r="BUA29" s="94"/>
      <c r="BUB29" s="94"/>
      <c r="BUC29" s="94"/>
      <c r="BUD29" s="94"/>
      <c r="BUE29" s="94"/>
      <c r="BUF29" s="95"/>
      <c r="BUG29" s="95"/>
      <c r="BUH29" s="95"/>
      <c r="BUI29" s="94"/>
      <c r="BUJ29" s="96"/>
      <c r="BUK29" s="94"/>
      <c r="BUL29" s="94"/>
      <c r="BUM29" s="94"/>
      <c r="BUN29" s="94"/>
      <c r="BUO29" s="94"/>
      <c r="BUP29" s="94"/>
      <c r="BUQ29" s="95"/>
      <c r="BUR29" s="95"/>
      <c r="BUS29" s="95"/>
      <c r="BUT29" s="94"/>
      <c r="BUU29" s="96"/>
      <c r="BUV29" s="94"/>
      <c r="BUW29" s="94"/>
      <c r="BUX29" s="94"/>
      <c r="BUY29" s="94"/>
      <c r="BUZ29" s="94"/>
      <c r="BVA29" s="94"/>
      <c r="BVB29" s="95"/>
      <c r="BVC29" s="95"/>
      <c r="BVD29" s="95"/>
      <c r="BVE29" s="94"/>
      <c r="BVF29" s="96"/>
      <c r="BVG29" s="94"/>
      <c r="BVH29" s="94"/>
      <c r="BVI29" s="94"/>
      <c r="BVJ29" s="94"/>
      <c r="BVK29" s="94"/>
      <c r="BVL29" s="94"/>
      <c r="BVM29" s="95"/>
      <c r="BVN29" s="95"/>
      <c r="BVO29" s="95"/>
      <c r="BVP29" s="94"/>
      <c r="BVQ29" s="96"/>
      <c r="BVR29" s="94"/>
      <c r="BVS29" s="94"/>
      <c r="BVT29" s="94"/>
      <c r="BVU29" s="94"/>
      <c r="BVV29" s="94"/>
      <c r="BVW29" s="94"/>
      <c r="BVX29" s="95"/>
      <c r="BVY29" s="95"/>
      <c r="BVZ29" s="95"/>
      <c r="BWA29" s="94"/>
      <c r="BWB29" s="96"/>
      <c r="BWC29" s="94"/>
      <c r="BWD29" s="94"/>
      <c r="BWE29" s="94"/>
      <c r="BWF29" s="94"/>
      <c r="BWG29" s="94"/>
      <c r="BWH29" s="94"/>
      <c r="BWI29" s="95"/>
      <c r="BWJ29" s="95"/>
      <c r="BWK29" s="95"/>
      <c r="BWL29" s="94"/>
      <c r="BWM29" s="96"/>
      <c r="BWN29" s="94"/>
      <c r="BWO29" s="94"/>
      <c r="BWP29" s="94"/>
      <c r="BWQ29" s="94"/>
      <c r="BWR29" s="94"/>
      <c r="BWS29" s="94"/>
      <c r="BWT29" s="95"/>
      <c r="BWU29" s="95"/>
      <c r="BWV29" s="95"/>
      <c r="BWW29" s="94"/>
      <c r="BWX29" s="96"/>
      <c r="BWY29" s="94"/>
      <c r="BWZ29" s="94"/>
      <c r="BXA29" s="94"/>
      <c r="BXB29" s="94"/>
      <c r="BXC29" s="94"/>
      <c r="BXD29" s="94"/>
      <c r="BXE29" s="95"/>
      <c r="BXF29" s="95"/>
      <c r="BXG29" s="95"/>
      <c r="BXH29" s="94"/>
      <c r="BXI29" s="96"/>
      <c r="BXJ29" s="94"/>
      <c r="BXK29" s="94"/>
      <c r="BXL29" s="94"/>
      <c r="BXM29" s="94"/>
      <c r="BXN29" s="94"/>
      <c r="BXO29" s="94"/>
      <c r="BXP29" s="95"/>
      <c r="BXQ29" s="95"/>
      <c r="BXR29" s="95"/>
      <c r="BXS29" s="94"/>
      <c r="BXT29" s="96"/>
      <c r="BXU29" s="94"/>
      <c r="BXV29" s="94"/>
      <c r="BXW29" s="94"/>
      <c r="BXX29" s="94"/>
      <c r="BXY29" s="94"/>
      <c r="BXZ29" s="94"/>
      <c r="BYA29" s="95"/>
      <c r="BYB29" s="95"/>
      <c r="BYC29" s="95"/>
      <c r="BYD29" s="94"/>
      <c r="BYE29" s="96"/>
      <c r="BYF29" s="94"/>
      <c r="BYG29" s="94"/>
      <c r="BYH29" s="94"/>
      <c r="BYI29" s="94"/>
      <c r="BYJ29" s="94"/>
      <c r="BYK29" s="94"/>
      <c r="BYL29" s="95"/>
      <c r="BYM29" s="95"/>
      <c r="BYN29" s="95"/>
      <c r="BYO29" s="94"/>
      <c r="BYP29" s="96"/>
      <c r="BYQ29" s="94"/>
      <c r="BYR29" s="94"/>
      <c r="BYS29" s="94"/>
      <c r="BYT29" s="94"/>
      <c r="BYU29" s="94"/>
      <c r="BYV29" s="94"/>
      <c r="BYW29" s="95"/>
      <c r="BYX29" s="95"/>
      <c r="BYY29" s="95"/>
      <c r="BYZ29" s="94"/>
      <c r="BZA29" s="96"/>
      <c r="BZB29" s="94"/>
      <c r="BZC29" s="94"/>
      <c r="BZD29" s="94"/>
      <c r="BZE29" s="94"/>
      <c r="BZF29" s="94"/>
      <c r="BZG29" s="94"/>
      <c r="BZH29" s="95"/>
      <c r="BZI29" s="95"/>
      <c r="BZJ29" s="95"/>
      <c r="BZK29" s="94"/>
      <c r="BZL29" s="96"/>
      <c r="BZM29" s="94"/>
      <c r="BZN29" s="94"/>
      <c r="BZO29" s="94"/>
      <c r="BZP29" s="94"/>
      <c r="BZQ29" s="94"/>
      <c r="BZR29" s="94"/>
      <c r="BZS29" s="95"/>
      <c r="BZT29" s="95"/>
      <c r="BZU29" s="95"/>
      <c r="BZV29" s="94"/>
      <c r="BZW29" s="96"/>
      <c r="BZX29" s="94"/>
      <c r="BZY29" s="94"/>
      <c r="BZZ29" s="94"/>
      <c r="CAA29" s="94"/>
      <c r="CAB29" s="94"/>
      <c r="CAC29" s="94"/>
      <c r="CAD29" s="95"/>
      <c r="CAE29" s="95"/>
      <c r="CAF29" s="95"/>
      <c r="CAG29" s="94"/>
      <c r="CAH29" s="96"/>
      <c r="CAI29" s="94"/>
      <c r="CAJ29" s="94"/>
      <c r="CAK29" s="94"/>
      <c r="CAL29" s="94"/>
      <c r="CAM29" s="94"/>
      <c r="CAN29" s="94"/>
      <c r="CAO29" s="95"/>
      <c r="CAP29" s="95"/>
      <c r="CAQ29" s="95"/>
      <c r="CAR29" s="94"/>
      <c r="CAS29" s="96"/>
      <c r="CAT29" s="94"/>
      <c r="CAU29" s="94"/>
      <c r="CAV29" s="94"/>
      <c r="CAW29" s="94"/>
      <c r="CAX29" s="94"/>
      <c r="CAY29" s="94"/>
      <c r="CAZ29" s="95"/>
      <c r="CBA29" s="95"/>
      <c r="CBB29" s="95"/>
      <c r="CBC29" s="94"/>
      <c r="CBD29" s="96"/>
      <c r="CBE29" s="94"/>
      <c r="CBF29" s="94"/>
      <c r="CBG29" s="94"/>
      <c r="CBH29" s="94"/>
      <c r="CBI29" s="94"/>
      <c r="CBJ29" s="94"/>
      <c r="CBK29" s="95"/>
      <c r="CBL29" s="95"/>
      <c r="CBM29" s="95"/>
      <c r="CBN29" s="94"/>
      <c r="CBO29" s="96"/>
      <c r="CBP29" s="94"/>
      <c r="CBQ29" s="94"/>
      <c r="CBR29" s="94"/>
      <c r="CBS29" s="94"/>
      <c r="CBT29" s="94"/>
      <c r="CBU29" s="94"/>
      <c r="CBV29" s="95"/>
      <c r="CBW29" s="95"/>
      <c r="CBX29" s="95"/>
      <c r="CBY29" s="94"/>
      <c r="CBZ29" s="96"/>
      <c r="CCA29" s="94"/>
      <c r="CCB29" s="94"/>
      <c r="CCC29" s="94"/>
      <c r="CCD29" s="94"/>
      <c r="CCE29" s="94"/>
      <c r="CCF29" s="94"/>
      <c r="CCG29" s="95"/>
      <c r="CCH29" s="95"/>
      <c r="CCI29" s="95"/>
      <c r="CCJ29" s="94"/>
      <c r="CCK29" s="96"/>
      <c r="CCL29" s="94"/>
      <c r="CCM29" s="94"/>
      <c r="CCN29" s="94"/>
      <c r="CCO29" s="94"/>
      <c r="CCP29" s="94"/>
      <c r="CCQ29" s="94"/>
      <c r="CCR29" s="95"/>
      <c r="CCS29" s="95"/>
      <c r="CCT29" s="95"/>
      <c r="CCU29" s="94"/>
      <c r="CCV29" s="96"/>
      <c r="CCW29" s="94"/>
      <c r="CCX29" s="94"/>
      <c r="CCY29" s="94"/>
      <c r="CCZ29" s="94"/>
      <c r="CDA29" s="94"/>
      <c r="CDB29" s="94"/>
      <c r="CDC29" s="95"/>
      <c r="CDD29" s="95"/>
      <c r="CDE29" s="95"/>
      <c r="CDF29" s="94"/>
      <c r="CDG29" s="96"/>
      <c r="CDH29" s="94"/>
      <c r="CDI29" s="94"/>
      <c r="CDJ29" s="94"/>
      <c r="CDK29" s="94"/>
      <c r="CDL29" s="94"/>
      <c r="CDM29" s="94"/>
      <c r="CDN29" s="95"/>
      <c r="CDO29" s="95"/>
      <c r="CDP29" s="95"/>
      <c r="CDQ29" s="94"/>
      <c r="CDR29" s="96"/>
      <c r="CDS29" s="94"/>
      <c r="CDT29" s="94"/>
      <c r="CDU29" s="94"/>
      <c r="CDV29" s="94"/>
      <c r="CDW29" s="94"/>
      <c r="CDX29" s="94"/>
      <c r="CDY29" s="95"/>
      <c r="CDZ29" s="95"/>
      <c r="CEA29" s="95"/>
      <c r="CEB29" s="94"/>
      <c r="CEC29" s="96"/>
      <c r="CED29" s="94"/>
      <c r="CEE29" s="94"/>
      <c r="CEF29" s="94"/>
      <c r="CEG29" s="94"/>
      <c r="CEH29" s="94"/>
      <c r="CEI29" s="94"/>
      <c r="CEJ29" s="95"/>
      <c r="CEK29" s="95"/>
      <c r="CEL29" s="95"/>
      <c r="CEM29" s="94"/>
      <c r="CEN29" s="96"/>
      <c r="CEO29" s="94"/>
      <c r="CEP29" s="94"/>
      <c r="CEQ29" s="94"/>
      <c r="CER29" s="94"/>
      <c r="CES29" s="94"/>
      <c r="CET29" s="94"/>
      <c r="CEU29" s="95"/>
      <c r="CEV29" s="95"/>
      <c r="CEW29" s="95"/>
      <c r="CEX29" s="94"/>
      <c r="CEY29" s="96"/>
      <c r="CEZ29" s="94"/>
      <c r="CFA29" s="94"/>
      <c r="CFB29" s="94"/>
      <c r="CFC29" s="94"/>
      <c r="CFD29" s="94"/>
      <c r="CFE29" s="94"/>
      <c r="CFF29" s="95"/>
      <c r="CFG29" s="95"/>
      <c r="CFH29" s="95"/>
      <c r="CFI29" s="94"/>
      <c r="CFJ29" s="96"/>
      <c r="CFK29" s="94"/>
      <c r="CFL29" s="94"/>
      <c r="CFM29" s="94"/>
      <c r="CFN29" s="94"/>
      <c r="CFO29" s="94"/>
      <c r="CFP29" s="94"/>
      <c r="CFQ29" s="95"/>
      <c r="CFR29" s="95"/>
      <c r="CFS29" s="95"/>
      <c r="CFT29" s="94"/>
      <c r="CFU29" s="96"/>
      <c r="CFV29" s="94"/>
      <c r="CFW29" s="94"/>
      <c r="CFX29" s="94"/>
      <c r="CFY29" s="94"/>
      <c r="CFZ29" s="94"/>
      <c r="CGA29" s="94"/>
      <c r="CGB29" s="95"/>
      <c r="CGC29" s="95"/>
      <c r="CGD29" s="95"/>
      <c r="CGE29" s="94"/>
      <c r="CGF29" s="96"/>
      <c r="CGG29" s="94"/>
      <c r="CGH29" s="94"/>
      <c r="CGI29" s="94"/>
      <c r="CGJ29" s="94"/>
      <c r="CGK29" s="94"/>
      <c r="CGL29" s="94"/>
      <c r="CGM29" s="95"/>
      <c r="CGN29" s="95"/>
      <c r="CGO29" s="95"/>
      <c r="CGP29" s="94"/>
      <c r="CGQ29" s="96"/>
      <c r="CGR29" s="94"/>
      <c r="CGS29" s="94"/>
      <c r="CGT29" s="94"/>
      <c r="CGU29" s="94"/>
      <c r="CGV29" s="94"/>
      <c r="CGW29" s="94"/>
      <c r="CGX29" s="95"/>
      <c r="CGY29" s="95"/>
      <c r="CGZ29" s="95"/>
      <c r="CHA29" s="94"/>
      <c r="CHB29" s="96"/>
      <c r="CHC29" s="94"/>
      <c r="CHD29" s="94"/>
      <c r="CHE29" s="94"/>
      <c r="CHF29" s="94"/>
      <c r="CHG29" s="94"/>
      <c r="CHH29" s="94"/>
      <c r="CHI29" s="95"/>
      <c r="CHJ29" s="95"/>
      <c r="CHK29" s="95"/>
      <c r="CHL29" s="94"/>
      <c r="CHM29" s="96"/>
      <c r="CHN29" s="94"/>
      <c r="CHO29" s="94"/>
      <c r="CHP29" s="94"/>
      <c r="CHQ29" s="94"/>
      <c r="CHR29" s="94"/>
      <c r="CHS29" s="94"/>
      <c r="CHT29" s="95"/>
      <c r="CHU29" s="95"/>
      <c r="CHV29" s="95"/>
      <c r="CHW29" s="94"/>
      <c r="CHX29" s="96"/>
      <c r="CHY29" s="94"/>
      <c r="CHZ29" s="94"/>
      <c r="CIA29" s="94"/>
      <c r="CIB29" s="94"/>
      <c r="CIC29" s="94"/>
      <c r="CID29" s="94"/>
      <c r="CIE29" s="95"/>
      <c r="CIF29" s="95"/>
      <c r="CIG29" s="95"/>
      <c r="CIH29" s="94"/>
      <c r="CII29" s="96"/>
      <c r="CIJ29" s="94"/>
      <c r="CIK29" s="94"/>
      <c r="CIL29" s="94"/>
      <c r="CIM29" s="94"/>
      <c r="CIN29" s="94"/>
      <c r="CIO29" s="94"/>
      <c r="CIP29" s="95"/>
      <c r="CIQ29" s="95"/>
      <c r="CIR29" s="95"/>
      <c r="CIS29" s="94"/>
      <c r="CIT29" s="96"/>
      <c r="CIU29" s="94"/>
      <c r="CIV29" s="94"/>
      <c r="CIW29" s="94"/>
      <c r="CIX29" s="94"/>
      <c r="CIY29" s="94"/>
      <c r="CIZ29" s="94"/>
      <c r="CJA29" s="95"/>
      <c r="CJB29" s="95"/>
      <c r="CJC29" s="95"/>
      <c r="CJD29" s="94"/>
      <c r="CJE29" s="96"/>
      <c r="CJF29" s="94"/>
      <c r="CJG29" s="94"/>
      <c r="CJH29" s="94"/>
      <c r="CJI29" s="94"/>
      <c r="CJJ29" s="94"/>
      <c r="CJK29" s="94"/>
      <c r="CJL29" s="95"/>
      <c r="CJM29" s="95"/>
      <c r="CJN29" s="95"/>
      <c r="CJO29" s="94"/>
      <c r="CJP29" s="96"/>
      <c r="CJQ29" s="94"/>
      <c r="CJR29" s="94"/>
      <c r="CJS29" s="94"/>
      <c r="CJT29" s="94"/>
      <c r="CJU29" s="94"/>
      <c r="CJV29" s="94"/>
      <c r="CJW29" s="95"/>
      <c r="CJX29" s="95"/>
      <c r="CJY29" s="95"/>
      <c r="CJZ29" s="94"/>
      <c r="CKA29" s="96"/>
      <c r="CKB29" s="94"/>
      <c r="CKC29" s="94"/>
      <c r="CKD29" s="94"/>
      <c r="CKE29" s="94"/>
      <c r="CKF29" s="94"/>
      <c r="CKG29" s="94"/>
      <c r="CKH29" s="95"/>
      <c r="CKI29" s="95"/>
      <c r="CKJ29" s="95"/>
      <c r="CKK29" s="94"/>
      <c r="CKL29" s="96"/>
      <c r="CKM29" s="94"/>
      <c r="CKN29" s="94"/>
      <c r="CKO29" s="94"/>
      <c r="CKP29" s="94"/>
      <c r="CKQ29" s="94"/>
      <c r="CKR29" s="94"/>
      <c r="CKS29" s="95"/>
      <c r="CKT29" s="95"/>
      <c r="CKU29" s="95"/>
      <c r="CKV29" s="94"/>
      <c r="CKW29" s="96"/>
      <c r="CKX29" s="94"/>
      <c r="CKY29" s="94"/>
      <c r="CKZ29" s="94"/>
      <c r="CLA29" s="94"/>
      <c r="CLB29" s="94"/>
      <c r="CLC29" s="94"/>
      <c r="CLD29" s="95"/>
      <c r="CLE29" s="95"/>
      <c r="CLF29" s="95"/>
      <c r="CLG29" s="94"/>
      <c r="CLH29" s="96"/>
      <c r="CLI29" s="94"/>
      <c r="CLJ29" s="94"/>
      <c r="CLK29" s="94"/>
      <c r="CLL29" s="94"/>
      <c r="CLM29" s="94"/>
      <c r="CLN29" s="94"/>
      <c r="CLO29" s="95"/>
      <c r="CLP29" s="95"/>
      <c r="CLQ29" s="95"/>
      <c r="CLR29" s="94"/>
      <c r="CLS29" s="96"/>
      <c r="CLT29" s="94"/>
      <c r="CLU29" s="94"/>
      <c r="CLV29" s="94"/>
      <c r="CLW29" s="94"/>
      <c r="CLX29" s="94"/>
      <c r="CLY29" s="94"/>
      <c r="CLZ29" s="95"/>
      <c r="CMA29" s="95"/>
      <c r="CMB29" s="95"/>
      <c r="CMC29" s="94"/>
      <c r="CMD29" s="96"/>
      <c r="CME29" s="94"/>
      <c r="CMF29" s="94"/>
      <c r="CMG29" s="94"/>
      <c r="CMH29" s="94"/>
      <c r="CMI29" s="94"/>
      <c r="CMJ29" s="94"/>
      <c r="CMK29" s="95"/>
      <c r="CML29" s="95"/>
      <c r="CMM29" s="95"/>
      <c r="CMN29" s="94"/>
      <c r="CMO29" s="96"/>
      <c r="CMP29" s="94"/>
      <c r="CMQ29" s="94"/>
      <c r="CMR29" s="94"/>
      <c r="CMS29" s="94"/>
      <c r="CMT29" s="94"/>
      <c r="CMU29" s="94"/>
      <c r="CMV29" s="95"/>
      <c r="CMW29" s="95"/>
      <c r="CMX29" s="95"/>
      <c r="CMY29" s="94"/>
      <c r="CMZ29" s="96"/>
      <c r="CNA29" s="94"/>
      <c r="CNB29" s="94"/>
      <c r="CNC29" s="94"/>
      <c r="CND29" s="94"/>
      <c r="CNE29" s="94"/>
      <c r="CNF29" s="94"/>
      <c r="CNG29" s="95"/>
      <c r="CNH29" s="95"/>
      <c r="CNI29" s="95"/>
      <c r="CNJ29" s="94"/>
      <c r="CNK29" s="96"/>
      <c r="CNL29" s="94"/>
      <c r="CNM29" s="94"/>
      <c r="CNN29" s="94"/>
      <c r="CNO29" s="94"/>
      <c r="CNP29" s="94"/>
      <c r="CNQ29" s="94"/>
      <c r="CNR29" s="95"/>
      <c r="CNS29" s="95"/>
      <c r="CNT29" s="95"/>
      <c r="CNU29" s="94"/>
      <c r="CNV29" s="96"/>
      <c r="CNW29" s="94"/>
      <c r="CNX29" s="94"/>
      <c r="CNY29" s="94"/>
      <c r="CNZ29" s="94"/>
      <c r="COA29" s="94"/>
      <c r="COB29" s="94"/>
      <c r="COC29" s="95"/>
      <c r="COD29" s="95"/>
      <c r="COE29" s="95"/>
      <c r="COF29" s="94"/>
      <c r="COG29" s="96"/>
      <c r="COH29" s="94"/>
      <c r="COI29" s="94"/>
      <c r="COJ29" s="94"/>
      <c r="COK29" s="94"/>
      <c r="COL29" s="94"/>
      <c r="COM29" s="94"/>
      <c r="CON29" s="95"/>
      <c r="COO29" s="95"/>
      <c r="COP29" s="95"/>
      <c r="COQ29" s="94"/>
      <c r="COR29" s="96"/>
      <c r="COS29" s="94"/>
      <c r="COT29" s="94"/>
      <c r="COU29" s="94"/>
      <c r="COV29" s="94"/>
      <c r="COW29" s="94"/>
      <c r="COX29" s="94"/>
      <c r="COY29" s="95"/>
      <c r="COZ29" s="95"/>
      <c r="CPA29" s="95"/>
      <c r="CPB29" s="94"/>
      <c r="CPC29" s="96"/>
      <c r="CPD29" s="94"/>
      <c r="CPE29" s="94"/>
      <c r="CPF29" s="94"/>
      <c r="CPG29" s="94"/>
      <c r="CPH29" s="94"/>
      <c r="CPI29" s="94"/>
      <c r="CPJ29" s="95"/>
      <c r="CPK29" s="95"/>
      <c r="CPL29" s="95"/>
      <c r="CPM29" s="94"/>
      <c r="CPN29" s="96"/>
      <c r="CPO29" s="94"/>
      <c r="CPP29" s="94"/>
      <c r="CPQ29" s="94"/>
      <c r="CPR29" s="94"/>
      <c r="CPS29" s="94"/>
      <c r="CPT29" s="94"/>
      <c r="CPU29" s="95"/>
      <c r="CPV29" s="95"/>
      <c r="CPW29" s="95"/>
      <c r="CPX29" s="94"/>
      <c r="CPY29" s="96"/>
      <c r="CPZ29" s="94"/>
      <c r="CQA29" s="94"/>
      <c r="CQB29" s="94"/>
      <c r="CQC29" s="94"/>
      <c r="CQD29" s="94"/>
      <c r="CQE29" s="94"/>
      <c r="CQF29" s="95"/>
      <c r="CQG29" s="95"/>
      <c r="CQH29" s="95"/>
      <c r="CQI29" s="94"/>
      <c r="CQJ29" s="96"/>
      <c r="CQK29" s="94"/>
      <c r="CQL29" s="94"/>
      <c r="CQM29" s="94"/>
      <c r="CQN29" s="94"/>
      <c r="CQO29" s="94"/>
      <c r="CQP29" s="94"/>
      <c r="CQQ29" s="95"/>
      <c r="CQR29" s="95"/>
      <c r="CQS29" s="95"/>
      <c r="CQT29" s="94"/>
      <c r="CQU29" s="96"/>
      <c r="CQV29" s="94"/>
      <c r="CQW29" s="94"/>
      <c r="CQX29" s="94"/>
      <c r="CQY29" s="94"/>
      <c r="CQZ29" s="94"/>
      <c r="CRA29" s="94"/>
      <c r="CRB29" s="95"/>
      <c r="CRC29" s="95"/>
      <c r="CRD29" s="95"/>
      <c r="CRE29" s="94"/>
      <c r="CRF29" s="96"/>
      <c r="CRG29" s="94"/>
      <c r="CRH29" s="94"/>
      <c r="CRI29" s="94"/>
      <c r="CRJ29" s="94"/>
      <c r="CRK29" s="94"/>
      <c r="CRL29" s="94"/>
      <c r="CRM29" s="95"/>
      <c r="CRN29" s="95"/>
      <c r="CRO29" s="95"/>
      <c r="CRP29" s="94"/>
      <c r="CRQ29" s="96"/>
      <c r="CRR29" s="94"/>
      <c r="CRS29" s="94"/>
      <c r="CRT29" s="94"/>
      <c r="CRU29" s="94"/>
      <c r="CRV29" s="94"/>
      <c r="CRW29" s="94"/>
      <c r="CRX29" s="95"/>
      <c r="CRY29" s="95"/>
      <c r="CRZ29" s="95"/>
      <c r="CSA29" s="94"/>
      <c r="CSB29" s="96"/>
      <c r="CSC29" s="94"/>
      <c r="CSD29" s="94"/>
      <c r="CSE29" s="94"/>
      <c r="CSF29" s="94"/>
      <c r="CSG29" s="94"/>
      <c r="CSH29" s="94"/>
      <c r="CSI29" s="95"/>
      <c r="CSJ29" s="95"/>
      <c r="CSK29" s="95"/>
      <c r="CSL29" s="94"/>
      <c r="CSM29" s="96"/>
      <c r="CSN29" s="94"/>
      <c r="CSO29" s="94"/>
      <c r="CSP29" s="94"/>
      <c r="CSQ29" s="94"/>
      <c r="CSR29" s="94"/>
      <c r="CSS29" s="94"/>
      <c r="CST29" s="95"/>
      <c r="CSU29" s="95"/>
      <c r="CSV29" s="95"/>
      <c r="CSW29" s="94"/>
      <c r="CSX29" s="96"/>
      <c r="CSY29" s="94"/>
      <c r="CSZ29" s="94"/>
      <c r="CTA29" s="94"/>
      <c r="CTB29" s="94"/>
      <c r="CTC29" s="94"/>
      <c r="CTD29" s="94"/>
      <c r="CTE29" s="95"/>
      <c r="CTF29" s="95"/>
      <c r="CTG29" s="95"/>
      <c r="CTH29" s="94"/>
      <c r="CTI29" s="96"/>
      <c r="CTJ29" s="94"/>
      <c r="CTK29" s="94"/>
      <c r="CTL29" s="94"/>
      <c r="CTM29" s="94"/>
      <c r="CTN29" s="94"/>
      <c r="CTO29" s="94"/>
      <c r="CTP29" s="95"/>
      <c r="CTQ29" s="95"/>
      <c r="CTR29" s="95"/>
      <c r="CTS29" s="94"/>
      <c r="CTT29" s="96"/>
      <c r="CTU29" s="94"/>
      <c r="CTV29" s="94"/>
      <c r="CTW29" s="94"/>
      <c r="CTX29" s="94"/>
      <c r="CTY29" s="94"/>
      <c r="CTZ29" s="94"/>
      <c r="CUA29" s="95"/>
      <c r="CUB29" s="95"/>
      <c r="CUC29" s="95"/>
      <c r="CUD29" s="94"/>
      <c r="CUE29" s="96"/>
      <c r="CUF29" s="94"/>
      <c r="CUG29" s="94"/>
      <c r="CUH29" s="94"/>
      <c r="CUI29" s="94"/>
      <c r="CUJ29" s="94"/>
      <c r="CUK29" s="94"/>
      <c r="CUL29" s="95"/>
      <c r="CUM29" s="95"/>
      <c r="CUN29" s="95"/>
      <c r="CUO29" s="94"/>
      <c r="CUP29" s="96"/>
      <c r="CUQ29" s="94"/>
      <c r="CUR29" s="94"/>
      <c r="CUS29" s="94"/>
      <c r="CUT29" s="94"/>
      <c r="CUU29" s="94"/>
      <c r="CUV29" s="94"/>
      <c r="CUW29" s="95"/>
      <c r="CUX29" s="95"/>
      <c r="CUY29" s="95"/>
      <c r="CUZ29" s="94"/>
      <c r="CVA29" s="96"/>
      <c r="CVB29" s="94"/>
      <c r="CVC29" s="94"/>
      <c r="CVD29" s="94"/>
      <c r="CVE29" s="94"/>
      <c r="CVF29" s="94"/>
      <c r="CVG29" s="94"/>
      <c r="CVH29" s="95"/>
      <c r="CVI29" s="95"/>
      <c r="CVJ29" s="95"/>
      <c r="CVK29" s="94"/>
      <c r="CVL29" s="96"/>
      <c r="CVM29" s="94"/>
      <c r="CVN29" s="94"/>
      <c r="CVO29" s="94"/>
      <c r="CVP29" s="94"/>
      <c r="CVQ29" s="94"/>
      <c r="CVR29" s="94"/>
      <c r="CVS29" s="95"/>
      <c r="CVT29" s="95"/>
      <c r="CVU29" s="95"/>
      <c r="CVV29" s="94"/>
      <c r="CVW29" s="96"/>
      <c r="CVX29" s="94"/>
      <c r="CVY29" s="94"/>
      <c r="CVZ29" s="94"/>
      <c r="CWA29" s="94"/>
      <c r="CWB29" s="94"/>
      <c r="CWC29" s="94"/>
      <c r="CWD29" s="95"/>
      <c r="CWE29" s="95"/>
      <c r="CWF29" s="95"/>
      <c r="CWG29" s="94"/>
      <c r="CWH29" s="96"/>
      <c r="CWI29" s="94"/>
      <c r="CWJ29" s="94"/>
      <c r="CWK29" s="94"/>
      <c r="CWL29" s="94"/>
      <c r="CWM29" s="94"/>
      <c r="CWN29" s="94"/>
      <c r="CWO29" s="95"/>
      <c r="CWP29" s="95"/>
      <c r="CWQ29" s="95"/>
      <c r="CWR29" s="94"/>
      <c r="CWS29" s="96"/>
      <c r="CWT29" s="94"/>
      <c r="CWU29" s="94"/>
      <c r="CWV29" s="94"/>
      <c r="CWW29" s="94"/>
      <c r="CWX29" s="94"/>
      <c r="CWY29" s="94"/>
      <c r="CWZ29" s="95"/>
      <c r="CXA29" s="95"/>
      <c r="CXB29" s="95"/>
      <c r="CXC29" s="94"/>
      <c r="CXD29" s="96"/>
      <c r="CXE29" s="94"/>
      <c r="CXF29" s="94"/>
      <c r="CXG29" s="94"/>
      <c r="CXH29" s="94"/>
      <c r="CXI29" s="94"/>
      <c r="CXJ29" s="94"/>
      <c r="CXK29" s="95"/>
      <c r="CXL29" s="95"/>
      <c r="CXM29" s="95"/>
      <c r="CXN29" s="94"/>
      <c r="CXO29" s="96"/>
      <c r="CXP29" s="94"/>
      <c r="CXQ29" s="94"/>
      <c r="CXR29" s="94"/>
      <c r="CXS29" s="94"/>
      <c r="CXT29" s="94"/>
      <c r="CXU29" s="94"/>
      <c r="CXV29" s="95"/>
      <c r="CXW29" s="95"/>
      <c r="CXX29" s="95"/>
      <c r="CXY29" s="94"/>
      <c r="CXZ29" s="96"/>
      <c r="CYA29" s="94"/>
      <c r="CYB29" s="94"/>
      <c r="CYC29" s="94"/>
      <c r="CYD29" s="94"/>
      <c r="CYE29" s="94"/>
      <c r="CYF29" s="94"/>
      <c r="CYG29" s="95"/>
      <c r="CYH29" s="95"/>
      <c r="CYI29" s="95"/>
      <c r="CYJ29" s="94"/>
      <c r="CYK29" s="96"/>
      <c r="CYL29" s="94"/>
      <c r="CYM29" s="94"/>
      <c r="CYN29" s="94"/>
      <c r="CYO29" s="94"/>
      <c r="CYP29" s="94"/>
      <c r="CYQ29" s="94"/>
      <c r="CYR29" s="95"/>
      <c r="CYS29" s="95"/>
      <c r="CYT29" s="95"/>
      <c r="CYU29" s="94"/>
      <c r="CYV29" s="96"/>
      <c r="CYW29" s="94"/>
      <c r="CYX29" s="94"/>
      <c r="CYY29" s="94"/>
      <c r="CYZ29" s="94"/>
      <c r="CZA29" s="94"/>
      <c r="CZB29" s="94"/>
      <c r="CZC29" s="95"/>
      <c r="CZD29" s="95"/>
      <c r="CZE29" s="95"/>
      <c r="CZF29" s="94"/>
      <c r="CZG29" s="96"/>
      <c r="CZH29" s="94"/>
      <c r="CZI29" s="94"/>
      <c r="CZJ29" s="94"/>
      <c r="CZK29" s="94"/>
      <c r="CZL29" s="94"/>
      <c r="CZM29" s="94"/>
      <c r="CZN29" s="95"/>
      <c r="CZO29" s="95"/>
      <c r="CZP29" s="95"/>
      <c r="CZQ29" s="94"/>
      <c r="CZR29" s="96"/>
      <c r="CZS29" s="94"/>
      <c r="CZT29" s="94"/>
      <c r="CZU29" s="94"/>
      <c r="CZV29" s="94"/>
      <c r="CZW29" s="94"/>
      <c r="CZX29" s="94"/>
      <c r="CZY29" s="95"/>
      <c r="CZZ29" s="95"/>
      <c r="DAA29" s="95"/>
      <c r="DAB29" s="94"/>
      <c r="DAC29" s="96"/>
      <c r="DAD29" s="94"/>
      <c r="DAE29" s="94"/>
      <c r="DAF29" s="94"/>
      <c r="DAG29" s="94"/>
      <c r="DAH29" s="94"/>
      <c r="DAI29" s="94"/>
      <c r="DAJ29" s="95"/>
      <c r="DAK29" s="95"/>
      <c r="DAL29" s="95"/>
      <c r="DAM29" s="94"/>
      <c r="DAN29" s="96"/>
      <c r="DAO29" s="94"/>
      <c r="DAP29" s="94"/>
      <c r="DAQ29" s="94"/>
      <c r="DAR29" s="94"/>
      <c r="DAS29" s="94"/>
      <c r="DAT29" s="94"/>
      <c r="DAU29" s="95"/>
      <c r="DAV29" s="95"/>
      <c r="DAW29" s="95"/>
      <c r="DAX29" s="94"/>
      <c r="DAY29" s="96"/>
      <c r="DAZ29" s="94"/>
      <c r="DBA29" s="94"/>
      <c r="DBB29" s="94"/>
      <c r="DBC29" s="94"/>
      <c r="DBD29" s="94"/>
      <c r="DBE29" s="94"/>
      <c r="DBF29" s="95"/>
      <c r="DBG29" s="95"/>
      <c r="DBH29" s="95"/>
      <c r="DBI29" s="94"/>
      <c r="DBJ29" s="96"/>
      <c r="DBK29" s="94"/>
      <c r="DBL29" s="94"/>
      <c r="DBM29" s="94"/>
      <c r="DBN29" s="94"/>
      <c r="DBO29" s="94"/>
      <c r="DBP29" s="94"/>
      <c r="DBQ29" s="95"/>
      <c r="DBR29" s="95"/>
      <c r="DBS29" s="95"/>
      <c r="DBT29" s="94"/>
      <c r="DBU29" s="96"/>
      <c r="DBV29" s="94"/>
      <c r="DBW29" s="94"/>
      <c r="DBX29" s="94"/>
      <c r="DBY29" s="94"/>
      <c r="DBZ29" s="94"/>
      <c r="DCA29" s="94"/>
      <c r="DCB29" s="95"/>
      <c r="DCC29" s="95"/>
      <c r="DCD29" s="95"/>
      <c r="DCE29" s="94"/>
      <c r="DCF29" s="96"/>
      <c r="DCG29" s="94"/>
      <c r="DCH29" s="94"/>
      <c r="DCI29" s="94"/>
      <c r="DCJ29" s="94"/>
      <c r="DCK29" s="94"/>
      <c r="DCL29" s="94"/>
      <c r="DCM29" s="95"/>
      <c r="DCN29" s="95"/>
      <c r="DCO29" s="95"/>
      <c r="DCP29" s="94"/>
      <c r="DCQ29" s="96"/>
      <c r="DCR29" s="94"/>
      <c r="DCS29" s="94"/>
      <c r="DCT29" s="94"/>
      <c r="DCU29" s="94"/>
      <c r="DCV29" s="94"/>
      <c r="DCW29" s="94"/>
      <c r="DCX29" s="95"/>
      <c r="DCY29" s="95"/>
      <c r="DCZ29" s="95"/>
      <c r="DDA29" s="94"/>
      <c r="DDB29" s="96"/>
      <c r="DDC29" s="94"/>
      <c r="DDD29" s="94"/>
      <c r="DDE29" s="94"/>
      <c r="DDF29" s="94"/>
      <c r="DDG29" s="94"/>
      <c r="DDH29" s="94"/>
      <c r="DDI29" s="95"/>
      <c r="DDJ29" s="95"/>
      <c r="DDK29" s="95"/>
      <c r="DDL29" s="94"/>
      <c r="DDM29" s="96"/>
      <c r="DDN29" s="94"/>
      <c r="DDO29" s="94"/>
      <c r="DDP29" s="94"/>
      <c r="DDQ29" s="94"/>
      <c r="DDR29" s="94"/>
      <c r="DDS29" s="94"/>
      <c r="DDT29" s="95"/>
      <c r="DDU29" s="95"/>
      <c r="DDV29" s="95"/>
      <c r="DDW29" s="94"/>
      <c r="DDX29" s="96"/>
      <c r="DDY29" s="94"/>
      <c r="DDZ29" s="94"/>
      <c r="DEA29" s="94"/>
      <c r="DEB29" s="94"/>
      <c r="DEC29" s="94"/>
      <c r="DED29" s="94"/>
      <c r="DEE29" s="95"/>
      <c r="DEF29" s="95"/>
      <c r="DEG29" s="95"/>
      <c r="DEH29" s="94"/>
      <c r="DEI29" s="96"/>
      <c r="DEJ29" s="94"/>
      <c r="DEK29" s="94"/>
      <c r="DEL29" s="94"/>
      <c r="DEM29" s="94"/>
      <c r="DEN29" s="94"/>
      <c r="DEO29" s="94"/>
      <c r="DEP29" s="95"/>
      <c r="DEQ29" s="95"/>
      <c r="DER29" s="95"/>
      <c r="DES29" s="94"/>
      <c r="DET29" s="96"/>
      <c r="DEU29" s="94"/>
      <c r="DEV29" s="94"/>
      <c r="DEW29" s="94"/>
      <c r="DEX29" s="94"/>
      <c r="DEY29" s="94"/>
      <c r="DEZ29" s="94"/>
      <c r="DFA29" s="95"/>
      <c r="DFB29" s="95"/>
      <c r="DFC29" s="95"/>
      <c r="DFD29" s="94"/>
      <c r="DFE29" s="96"/>
      <c r="DFF29" s="94"/>
      <c r="DFG29" s="94"/>
      <c r="DFH29" s="94"/>
      <c r="DFI29" s="94"/>
      <c r="DFJ29" s="94"/>
      <c r="DFK29" s="94"/>
      <c r="DFL29" s="95"/>
      <c r="DFM29" s="95"/>
      <c r="DFN29" s="95"/>
      <c r="DFO29" s="94"/>
      <c r="DFP29" s="96"/>
      <c r="DFQ29" s="94"/>
      <c r="DFR29" s="94"/>
      <c r="DFS29" s="94"/>
      <c r="DFT29" s="94"/>
      <c r="DFU29" s="94"/>
      <c r="DFV29" s="94"/>
      <c r="DFW29" s="95"/>
      <c r="DFX29" s="95"/>
      <c r="DFY29" s="95"/>
      <c r="DFZ29" s="94"/>
      <c r="DGA29" s="96"/>
      <c r="DGB29" s="94"/>
      <c r="DGC29" s="94"/>
      <c r="DGD29" s="94"/>
      <c r="DGE29" s="94"/>
      <c r="DGF29" s="94"/>
      <c r="DGG29" s="94"/>
      <c r="DGH29" s="95"/>
      <c r="DGI29" s="95"/>
      <c r="DGJ29" s="95"/>
      <c r="DGK29" s="94"/>
      <c r="DGL29" s="96"/>
      <c r="DGM29" s="94"/>
      <c r="DGN29" s="94"/>
      <c r="DGO29" s="94"/>
      <c r="DGP29" s="94"/>
      <c r="DGQ29" s="94"/>
      <c r="DGR29" s="94"/>
      <c r="DGS29" s="95"/>
      <c r="DGT29" s="95"/>
      <c r="DGU29" s="95"/>
      <c r="DGV29" s="94"/>
      <c r="DGW29" s="96"/>
      <c r="DGX29" s="94"/>
      <c r="DGY29" s="94"/>
      <c r="DGZ29" s="94"/>
      <c r="DHA29" s="94"/>
      <c r="DHB29" s="94"/>
      <c r="DHC29" s="94"/>
      <c r="DHD29" s="95"/>
      <c r="DHE29" s="95"/>
      <c r="DHF29" s="95"/>
      <c r="DHG29" s="94"/>
      <c r="DHH29" s="96"/>
      <c r="DHI29" s="94"/>
      <c r="DHJ29" s="94"/>
      <c r="DHK29" s="94"/>
      <c r="DHL29" s="94"/>
      <c r="DHM29" s="94"/>
      <c r="DHN29" s="94"/>
      <c r="DHO29" s="95"/>
      <c r="DHP29" s="95"/>
      <c r="DHQ29" s="95"/>
      <c r="DHR29" s="94"/>
      <c r="DHS29" s="96"/>
      <c r="DHT29" s="94"/>
      <c r="DHU29" s="94"/>
      <c r="DHV29" s="94"/>
      <c r="DHW29" s="94"/>
      <c r="DHX29" s="94"/>
      <c r="DHY29" s="94"/>
      <c r="DHZ29" s="95"/>
      <c r="DIA29" s="95"/>
      <c r="DIB29" s="95"/>
      <c r="DIC29" s="94"/>
      <c r="DID29" s="96"/>
      <c r="DIE29" s="94"/>
      <c r="DIF29" s="94"/>
      <c r="DIG29" s="94"/>
      <c r="DIH29" s="94"/>
      <c r="DII29" s="94"/>
      <c r="DIJ29" s="94"/>
      <c r="DIK29" s="95"/>
      <c r="DIL29" s="95"/>
      <c r="DIM29" s="95"/>
      <c r="DIN29" s="94"/>
      <c r="DIO29" s="96"/>
      <c r="DIP29" s="94"/>
      <c r="DIQ29" s="94"/>
      <c r="DIR29" s="94"/>
      <c r="DIS29" s="94"/>
      <c r="DIT29" s="94"/>
      <c r="DIU29" s="94"/>
      <c r="DIV29" s="95"/>
      <c r="DIW29" s="95"/>
      <c r="DIX29" s="95"/>
      <c r="DIY29" s="94"/>
      <c r="DIZ29" s="96"/>
      <c r="DJA29" s="94"/>
      <c r="DJB29" s="94"/>
      <c r="DJC29" s="94"/>
      <c r="DJD29" s="94"/>
      <c r="DJE29" s="94"/>
      <c r="DJF29" s="94"/>
      <c r="DJG29" s="95"/>
      <c r="DJH29" s="95"/>
      <c r="DJI29" s="95"/>
      <c r="DJJ29" s="94"/>
      <c r="DJK29" s="96"/>
      <c r="DJL29" s="94"/>
      <c r="DJM29" s="94"/>
      <c r="DJN29" s="94"/>
      <c r="DJO29" s="94"/>
      <c r="DJP29" s="94"/>
      <c r="DJQ29" s="94"/>
      <c r="DJR29" s="95"/>
      <c r="DJS29" s="95"/>
      <c r="DJT29" s="95"/>
      <c r="DJU29" s="94"/>
      <c r="DJV29" s="96"/>
      <c r="DJW29" s="94"/>
      <c r="DJX29" s="94"/>
      <c r="DJY29" s="94"/>
      <c r="DJZ29" s="94"/>
      <c r="DKA29" s="94"/>
      <c r="DKB29" s="94"/>
      <c r="DKC29" s="95"/>
      <c r="DKD29" s="95"/>
      <c r="DKE29" s="95"/>
      <c r="DKF29" s="94"/>
      <c r="DKG29" s="96"/>
      <c r="DKH29" s="94"/>
      <c r="DKI29" s="94"/>
      <c r="DKJ29" s="94"/>
      <c r="DKK29" s="94"/>
      <c r="DKL29" s="94"/>
      <c r="DKM29" s="94"/>
      <c r="DKN29" s="95"/>
      <c r="DKO29" s="95"/>
      <c r="DKP29" s="95"/>
      <c r="DKQ29" s="94"/>
      <c r="DKR29" s="96"/>
      <c r="DKS29" s="94"/>
      <c r="DKT29" s="94"/>
      <c r="DKU29" s="94"/>
      <c r="DKV29" s="94"/>
      <c r="DKW29" s="94"/>
      <c r="DKX29" s="94"/>
      <c r="DKY29" s="95"/>
      <c r="DKZ29" s="95"/>
      <c r="DLA29" s="95"/>
      <c r="DLB29" s="94"/>
      <c r="DLC29" s="96"/>
      <c r="DLD29" s="94"/>
      <c r="DLE29" s="94"/>
      <c r="DLF29" s="94"/>
      <c r="DLG29" s="94"/>
      <c r="DLH29" s="94"/>
      <c r="DLI29" s="94"/>
      <c r="DLJ29" s="95"/>
      <c r="DLK29" s="95"/>
      <c r="DLL29" s="95"/>
      <c r="DLM29" s="94"/>
      <c r="DLN29" s="96"/>
      <c r="DLO29" s="94"/>
      <c r="DLP29" s="94"/>
      <c r="DLQ29" s="94"/>
      <c r="DLR29" s="94"/>
      <c r="DLS29" s="94"/>
      <c r="DLT29" s="94"/>
      <c r="DLU29" s="95"/>
      <c r="DLV29" s="95"/>
      <c r="DLW29" s="95"/>
      <c r="DLX29" s="94"/>
      <c r="DLY29" s="96"/>
      <c r="DLZ29" s="94"/>
      <c r="DMA29" s="94"/>
      <c r="DMB29" s="94"/>
      <c r="DMC29" s="94"/>
      <c r="DMD29" s="94"/>
      <c r="DME29" s="94"/>
      <c r="DMF29" s="95"/>
      <c r="DMG29" s="95"/>
      <c r="DMH29" s="95"/>
      <c r="DMI29" s="94"/>
      <c r="DMJ29" s="96"/>
      <c r="DMK29" s="94"/>
      <c r="DML29" s="94"/>
      <c r="DMM29" s="94"/>
      <c r="DMN29" s="94"/>
      <c r="DMO29" s="94"/>
      <c r="DMP29" s="94"/>
      <c r="DMQ29" s="95"/>
      <c r="DMR29" s="95"/>
      <c r="DMS29" s="95"/>
      <c r="DMT29" s="94"/>
      <c r="DMU29" s="96"/>
      <c r="DMV29" s="94"/>
      <c r="DMW29" s="94"/>
      <c r="DMX29" s="94"/>
      <c r="DMY29" s="94"/>
      <c r="DMZ29" s="94"/>
      <c r="DNA29" s="94"/>
      <c r="DNB29" s="95"/>
      <c r="DNC29" s="95"/>
      <c r="DND29" s="95"/>
      <c r="DNE29" s="94"/>
      <c r="DNF29" s="96"/>
      <c r="DNG29" s="94"/>
      <c r="DNH29" s="94"/>
      <c r="DNI29" s="94"/>
      <c r="DNJ29" s="94"/>
      <c r="DNK29" s="94"/>
      <c r="DNL29" s="94"/>
      <c r="DNM29" s="95"/>
      <c r="DNN29" s="95"/>
      <c r="DNO29" s="95"/>
      <c r="DNP29" s="94"/>
      <c r="DNQ29" s="96"/>
      <c r="DNR29" s="94"/>
      <c r="DNS29" s="94"/>
      <c r="DNT29" s="94"/>
      <c r="DNU29" s="94"/>
      <c r="DNV29" s="94"/>
      <c r="DNW29" s="94"/>
      <c r="DNX29" s="95"/>
      <c r="DNY29" s="95"/>
      <c r="DNZ29" s="95"/>
      <c r="DOA29" s="94"/>
      <c r="DOB29" s="96"/>
      <c r="DOC29" s="94"/>
      <c r="DOD29" s="94"/>
      <c r="DOE29" s="94"/>
      <c r="DOF29" s="94"/>
      <c r="DOG29" s="94"/>
      <c r="DOH29" s="94"/>
      <c r="DOI29" s="95"/>
      <c r="DOJ29" s="95"/>
      <c r="DOK29" s="95"/>
      <c r="DOL29" s="94"/>
      <c r="DOM29" s="96"/>
      <c r="DON29" s="94"/>
      <c r="DOO29" s="94"/>
      <c r="DOP29" s="94"/>
      <c r="DOQ29" s="94"/>
      <c r="DOR29" s="94"/>
      <c r="DOS29" s="94"/>
      <c r="DOT29" s="95"/>
      <c r="DOU29" s="95"/>
      <c r="DOV29" s="95"/>
      <c r="DOW29" s="94"/>
      <c r="DOX29" s="96"/>
      <c r="DOY29" s="94"/>
      <c r="DOZ29" s="94"/>
      <c r="DPA29" s="94"/>
      <c r="DPB29" s="94"/>
      <c r="DPC29" s="94"/>
      <c r="DPD29" s="94"/>
      <c r="DPE29" s="95"/>
      <c r="DPF29" s="95"/>
      <c r="DPG29" s="95"/>
      <c r="DPH29" s="94"/>
      <c r="DPI29" s="96"/>
      <c r="DPJ29" s="94"/>
      <c r="DPK29" s="94"/>
      <c r="DPL29" s="94"/>
      <c r="DPM29" s="94"/>
      <c r="DPN29" s="94"/>
      <c r="DPO29" s="94"/>
      <c r="DPP29" s="95"/>
      <c r="DPQ29" s="95"/>
      <c r="DPR29" s="95"/>
      <c r="DPS29" s="94"/>
      <c r="DPT29" s="96"/>
      <c r="DPU29" s="94"/>
      <c r="DPV29" s="94"/>
      <c r="DPW29" s="94"/>
      <c r="DPX29" s="94"/>
      <c r="DPY29" s="94"/>
      <c r="DPZ29" s="94"/>
      <c r="DQA29" s="95"/>
      <c r="DQB29" s="95"/>
      <c r="DQC29" s="95"/>
      <c r="DQD29" s="94"/>
      <c r="DQE29" s="96"/>
      <c r="DQF29" s="94"/>
      <c r="DQG29" s="94"/>
      <c r="DQH29" s="94"/>
      <c r="DQI29" s="94"/>
      <c r="DQJ29" s="94"/>
      <c r="DQK29" s="94"/>
      <c r="DQL29" s="95"/>
      <c r="DQM29" s="95"/>
      <c r="DQN29" s="95"/>
      <c r="DQO29" s="94"/>
      <c r="DQP29" s="96"/>
      <c r="DQQ29" s="94"/>
      <c r="DQR29" s="94"/>
      <c r="DQS29" s="94"/>
      <c r="DQT29" s="94"/>
      <c r="DQU29" s="94"/>
      <c r="DQV29" s="94"/>
      <c r="DQW29" s="95"/>
      <c r="DQX29" s="95"/>
      <c r="DQY29" s="95"/>
      <c r="DQZ29" s="94"/>
      <c r="DRA29" s="96"/>
      <c r="DRB29" s="94"/>
      <c r="DRC29" s="94"/>
      <c r="DRD29" s="94"/>
      <c r="DRE29" s="94"/>
      <c r="DRF29" s="94"/>
      <c r="DRG29" s="94"/>
      <c r="DRH29" s="95"/>
      <c r="DRI29" s="95"/>
      <c r="DRJ29" s="95"/>
      <c r="DRK29" s="94"/>
      <c r="DRL29" s="96"/>
      <c r="DRM29" s="94"/>
      <c r="DRN29" s="94"/>
      <c r="DRO29" s="94"/>
      <c r="DRP29" s="94"/>
      <c r="DRQ29" s="94"/>
      <c r="DRR29" s="94"/>
      <c r="DRS29" s="95"/>
      <c r="DRT29" s="95"/>
      <c r="DRU29" s="95"/>
      <c r="DRV29" s="94"/>
      <c r="DRW29" s="96"/>
      <c r="DRX29" s="94"/>
      <c r="DRY29" s="94"/>
      <c r="DRZ29" s="94"/>
      <c r="DSA29" s="94"/>
      <c r="DSB29" s="94"/>
      <c r="DSC29" s="94"/>
      <c r="DSD29" s="95"/>
      <c r="DSE29" s="95"/>
      <c r="DSF29" s="95"/>
      <c r="DSG29" s="94"/>
      <c r="DSH29" s="96"/>
      <c r="DSI29" s="94"/>
      <c r="DSJ29" s="94"/>
      <c r="DSK29" s="94"/>
      <c r="DSL29" s="94"/>
      <c r="DSM29" s="94"/>
      <c r="DSN29" s="94"/>
      <c r="DSO29" s="95"/>
      <c r="DSP29" s="95"/>
      <c r="DSQ29" s="95"/>
      <c r="DSR29" s="94"/>
      <c r="DSS29" s="96"/>
      <c r="DST29" s="94"/>
      <c r="DSU29" s="94"/>
      <c r="DSV29" s="94"/>
      <c r="DSW29" s="94"/>
      <c r="DSX29" s="94"/>
      <c r="DSY29" s="94"/>
      <c r="DSZ29" s="95"/>
      <c r="DTA29" s="95"/>
      <c r="DTB29" s="95"/>
      <c r="DTC29" s="94"/>
      <c r="DTD29" s="96"/>
      <c r="DTE29" s="94"/>
      <c r="DTF29" s="94"/>
      <c r="DTG29" s="94"/>
      <c r="DTH29" s="94"/>
      <c r="DTI29" s="94"/>
      <c r="DTJ29" s="94"/>
      <c r="DTK29" s="95"/>
      <c r="DTL29" s="95"/>
      <c r="DTM29" s="95"/>
      <c r="DTN29" s="94"/>
      <c r="DTO29" s="96"/>
      <c r="DTP29" s="94"/>
      <c r="DTQ29" s="94"/>
      <c r="DTR29" s="94"/>
      <c r="DTS29" s="94"/>
      <c r="DTT29" s="94"/>
      <c r="DTU29" s="94"/>
      <c r="DTV29" s="95"/>
      <c r="DTW29" s="95"/>
      <c r="DTX29" s="95"/>
      <c r="DTY29" s="94"/>
      <c r="DTZ29" s="96"/>
      <c r="DUA29" s="94"/>
      <c r="DUB29" s="94"/>
      <c r="DUC29" s="94"/>
      <c r="DUD29" s="94"/>
      <c r="DUE29" s="94"/>
      <c r="DUF29" s="94"/>
      <c r="DUG29" s="95"/>
      <c r="DUH29" s="95"/>
      <c r="DUI29" s="95"/>
      <c r="DUJ29" s="94"/>
      <c r="DUK29" s="96"/>
      <c r="DUL29" s="94"/>
      <c r="DUM29" s="94"/>
      <c r="DUN29" s="94"/>
      <c r="DUO29" s="94"/>
      <c r="DUP29" s="94"/>
      <c r="DUQ29" s="94"/>
      <c r="DUR29" s="95"/>
      <c r="DUS29" s="95"/>
      <c r="DUT29" s="95"/>
      <c r="DUU29" s="94"/>
      <c r="DUV29" s="96"/>
      <c r="DUW29" s="94"/>
      <c r="DUX29" s="94"/>
      <c r="DUY29" s="94"/>
      <c r="DUZ29" s="94"/>
      <c r="DVA29" s="94"/>
      <c r="DVB29" s="94"/>
      <c r="DVC29" s="95"/>
      <c r="DVD29" s="95"/>
      <c r="DVE29" s="95"/>
      <c r="DVF29" s="94"/>
      <c r="DVG29" s="96"/>
      <c r="DVH29" s="94"/>
      <c r="DVI29" s="94"/>
      <c r="DVJ29" s="94"/>
      <c r="DVK29" s="94"/>
      <c r="DVL29" s="94"/>
      <c r="DVM29" s="94"/>
      <c r="DVN29" s="95"/>
      <c r="DVO29" s="95"/>
      <c r="DVP29" s="95"/>
      <c r="DVQ29" s="94"/>
      <c r="DVR29" s="96"/>
      <c r="DVS29" s="94"/>
      <c r="DVT29" s="94"/>
      <c r="DVU29" s="94"/>
      <c r="DVV29" s="94"/>
      <c r="DVW29" s="94"/>
      <c r="DVX29" s="94"/>
      <c r="DVY29" s="95"/>
      <c r="DVZ29" s="95"/>
      <c r="DWA29" s="95"/>
      <c r="DWB29" s="94"/>
      <c r="DWC29" s="96"/>
      <c r="DWD29" s="94"/>
      <c r="DWE29" s="94"/>
      <c r="DWF29" s="94"/>
      <c r="DWG29" s="94"/>
      <c r="DWH29" s="94"/>
      <c r="DWI29" s="94"/>
      <c r="DWJ29" s="95"/>
      <c r="DWK29" s="95"/>
      <c r="DWL29" s="95"/>
      <c r="DWM29" s="94"/>
      <c r="DWN29" s="96"/>
      <c r="DWO29" s="94"/>
      <c r="DWP29" s="94"/>
      <c r="DWQ29" s="94"/>
      <c r="DWR29" s="94"/>
      <c r="DWS29" s="94"/>
      <c r="DWT29" s="94"/>
      <c r="DWU29" s="95"/>
      <c r="DWV29" s="95"/>
      <c r="DWW29" s="95"/>
      <c r="DWX29" s="94"/>
      <c r="DWY29" s="96"/>
      <c r="DWZ29" s="94"/>
      <c r="DXA29" s="94"/>
      <c r="DXB29" s="94"/>
      <c r="DXC29" s="94"/>
      <c r="DXD29" s="94"/>
      <c r="DXE29" s="94"/>
      <c r="DXF29" s="95"/>
      <c r="DXG29" s="95"/>
      <c r="DXH29" s="95"/>
      <c r="DXI29" s="94"/>
      <c r="DXJ29" s="96"/>
      <c r="DXK29" s="94"/>
      <c r="DXL29" s="94"/>
      <c r="DXM29" s="94"/>
      <c r="DXN29" s="94"/>
      <c r="DXO29" s="94"/>
      <c r="DXP29" s="94"/>
      <c r="DXQ29" s="95"/>
      <c r="DXR29" s="95"/>
      <c r="DXS29" s="95"/>
      <c r="DXT29" s="94"/>
      <c r="DXU29" s="96"/>
      <c r="DXV29" s="94"/>
      <c r="DXW29" s="94"/>
      <c r="DXX29" s="94"/>
      <c r="DXY29" s="94"/>
      <c r="DXZ29" s="94"/>
      <c r="DYA29" s="94"/>
      <c r="DYB29" s="95"/>
      <c r="DYC29" s="95"/>
      <c r="DYD29" s="95"/>
      <c r="DYE29" s="94"/>
      <c r="DYF29" s="96"/>
      <c r="DYG29" s="94"/>
      <c r="DYH29" s="94"/>
      <c r="DYI29" s="94"/>
      <c r="DYJ29" s="94"/>
      <c r="DYK29" s="94"/>
      <c r="DYL29" s="94"/>
      <c r="DYM29" s="95"/>
      <c r="DYN29" s="95"/>
      <c r="DYO29" s="95"/>
      <c r="DYP29" s="94"/>
      <c r="DYQ29" s="96"/>
      <c r="DYR29" s="94"/>
      <c r="DYS29" s="94"/>
      <c r="DYT29" s="94"/>
      <c r="DYU29" s="94"/>
      <c r="DYV29" s="94"/>
      <c r="DYW29" s="94"/>
      <c r="DYX29" s="95"/>
      <c r="DYY29" s="95"/>
      <c r="DYZ29" s="95"/>
      <c r="DZA29" s="94"/>
      <c r="DZB29" s="96"/>
      <c r="DZC29" s="94"/>
      <c r="DZD29" s="94"/>
      <c r="DZE29" s="94"/>
      <c r="DZF29" s="94"/>
      <c r="DZG29" s="94"/>
      <c r="DZH29" s="94"/>
      <c r="DZI29" s="95"/>
      <c r="DZJ29" s="95"/>
      <c r="DZK29" s="95"/>
      <c r="DZL29" s="94"/>
      <c r="DZM29" s="96"/>
      <c r="DZN29" s="94"/>
      <c r="DZO29" s="94"/>
      <c r="DZP29" s="94"/>
      <c r="DZQ29" s="94"/>
      <c r="DZR29" s="94"/>
      <c r="DZS29" s="94"/>
      <c r="DZT29" s="95"/>
      <c r="DZU29" s="95"/>
      <c r="DZV29" s="95"/>
      <c r="DZW29" s="94"/>
      <c r="DZX29" s="96"/>
      <c r="DZY29" s="94"/>
      <c r="DZZ29" s="94"/>
      <c r="EAA29" s="94"/>
      <c r="EAB29" s="94"/>
      <c r="EAC29" s="94"/>
      <c r="EAD29" s="94"/>
      <c r="EAE29" s="95"/>
      <c r="EAF29" s="95"/>
      <c r="EAG29" s="95"/>
      <c r="EAH29" s="94"/>
      <c r="EAI29" s="96"/>
      <c r="EAJ29" s="94"/>
      <c r="EAK29" s="94"/>
      <c r="EAL29" s="94"/>
      <c r="EAM29" s="94"/>
      <c r="EAN29" s="94"/>
      <c r="EAO29" s="94"/>
      <c r="EAP29" s="95"/>
      <c r="EAQ29" s="95"/>
      <c r="EAR29" s="95"/>
      <c r="EAS29" s="94"/>
      <c r="EAT29" s="96"/>
      <c r="EAU29" s="94"/>
      <c r="EAV29" s="94"/>
      <c r="EAW29" s="94"/>
      <c r="EAX29" s="94"/>
      <c r="EAY29" s="94"/>
      <c r="EAZ29" s="94"/>
      <c r="EBA29" s="95"/>
      <c r="EBB29" s="95"/>
      <c r="EBC29" s="95"/>
      <c r="EBD29" s="94"/>
      <c r="EBE29" s="96"/>
      <c r="EBF29" s="94"/>
      <c r="EBG29" s="94"/>
      <c r="EBH29" s="94"/>
      <c r="EBI29" s="94"/>
      <c r="EBJ29" s="94"/>
      <c r="EBK29" s="94"/>
      <c r="EBL29" s="95"/>
      <c r="EBM29" s="95"/>
      <c r="EBN29" s="95"/>
      <c r="EBO29" s="94"/>
      <c r="EBP29" s="96"/>
      <c r="EBQ29" s="94"/>
      <c r="EBR29" s="94"/>
      <c r="EBS29" s="94"/>
      <c r="EBT29" s="94"/>
      <c r="EBU29" s="94"/>
      <c r="EBV29" s="94"/>
      <c r="EBW29" s="95"/>
      <c r="EBX29" s="95"/>
      <c r="EBY29" s="95"/>
      <c r="EBZ29" s="94"/>
      <c r="ECA29" s="96"/>
      <c r="ECB29" s="94"/>
      <c r="ECC29" s="94"/>
      <c r="ECD29" s="94"/>
      <c r="ECE29" s="94"/>
      <c r="ECF29" s="94"/>
      <c r="ECG29" s="94"/>
      <c r="ECH29" s="95"/>
      <c r="ECI29" s="95"/>
      <c r="ECJ29" s="95"/>
      <c r="ECK29" s="94"/>
      <c r="ECL29" s="96"/>
      <c r="ECM29" s="94"/>
      <c r="ECN29" s="94"/>
      <c r="ECO29" s="94"/>
      <c r="ECP29" s="94"/>
      <c r="ECQ29" s="94"/>
      <c r="ECR29" s="94"/>
      <c r="ECS29" s="95"/>
      <c r="ECT29" s="95"/>
      <c r="ECU29" s="95"/>
      <c r="ECV29" s="94"/>
      <c r="ECW29" s="96"/>
      <c r="ECX29" s="94"/>
      <c r="ECY29" s="94"/>
      <c r="ECZ29" s="94"/>
      <c r="EDA29" s="94"/>
      <c r="EDB29" s="94"/>
      <c r="EDC29" s="94"/>
      <c r="EDD29" s="95"/>
      <c r="EDE29" s="95"/>
      <c r="EDF29" s="95"/>
      <c r="EDG29" s="94"/>
      <c r="EDH29" s="96"/>
      <c r="EDI29" s="94"/>
      <c r="EDJ29" s="94"/>
      <c r="EDK29" s="94"/>
      <c r="EDL29" s="94"/>
      <c r="EDM29" s="94"/>
      <c r="EDN29" s="94"/>
      <c r="EDO29" s="95"/>
      <c r="EDP29" s="95"/>
      <c r="EDQ29" s="95"/>
      <c r="EDR29" s="94"/>
      <c r="EDS29" s="96"/>
      <c r="EDT29" s="94"/>
      <c r="EDU29" s="94"/>
      <c r="EDV29" s="94"/>
      <c r="EDW29" s="94"/>
      <c r="EDX29" s="94"/>
      <c r="EDY29" s="94"/>
      <c r="EDZ29" s="95"/>
      <c r="EEA29" s="95"/>
      <c r="EEB29" s="95"/>
      <c r="EEC29" s="94"/>
      <c r="EED29" s="96"/>
      <c r="EEE29" s="94"/>
      <c r="EEF29" s="94"/>
      <c r="EEG29" s="94"/>
      <c r="EEH29" s="94"/>
      <c r="EEI29" s="94"/>
      <c r="EEJ29" s="94"/>
      <c r="EEK29" s="95"/>
      <c r="EEL29" s="95"/>
      <c r="EEM29" s="95"/>
      <c r="EEN29" s="94"/>
      <c r="EEO29" s="96"/>
      <c r="EEP29" s="94"/>
      <c r="EEQ29" s="94"/>
      <c r="EER29" s="94"/>
      <c r="EES29" s="94"/>
      <c r="EET29" s="94"/>
      <c r="EEU29" s="94"/>
      <c r="EEV29" s="95"/>
      <c r="EEW29" s="95"/>
      <c r="EEX29" s="95"/>
      <c r="EEY29" s="94"/>
      <c r="EEZ29" s="96"/>
      <c r="EFA29" s="94"/>
      <c r="EFB29" s="94"/>
      <c r="EFC29" s="94"/>
      <c r="EFD29" s="94"/>
      <c r="EFE29" s="94"/>
      <c r="EFF29" s="94"/>
      <c r="EFG29" s="95"/>
      <c r="EFH29" s="95"/>
      <c r="EFI29" s="95"/>
      <c r="EFJ29" s="94"/>
      <c r="EFK29" s="96"/>
      <c r="EFL29" s="94"/>
      <c r="EFM29" s="94"/>
      <c r="EFN29" s="94"/>
      <c r="EFO29" s="94"/>
      <c r="EFP29" s="94"/>
      <c r="EFQ29" s="94"/>
      <c r="EFR29" s="95"/>
      <c r="EFS29" s="95"/>
      <c r="EFT29" s="95"/>
      <c r="EFU29" s="94"/>
      <c r="EFV29" s="96"/>
      <c r="EFW29" s="94"/>
      <c r="EFX29" s="94"/>
      <c r="EFY29" s="94"/>
      <c r="EFZ29" s="94"/>
      <c r="EGA29" s="94"/>
      <c r="EGB29" s="94"/>
      <c r="EGC29" s="95"/>
      <c r="EGD29" s="95"/>
      <c r="EGE29" s="95"/>
      <c r="EGF29" s="94"/>
      <c r="EGG29" s="96"/>
      <c r="EGH29" s="94"/>
      <c r="EGI29" s="94"/>
      <c r="EGJ29" s="94"/>
      <c r="EGK29" s="94"/>
      <c r="EGL29" s="94"/>
      <c r="EGM29" s="94"/>
      <c r="EGN29" s="95"/>
      <c r="EGO29" s="95"/>
      <c r="EGP29" s="95"/>
      <c r="EGQ29" s="94"/>
      <c r="EGR29" s="96"/>
      <c r="EGS29" s="94"/>
      <c r="EGT29" s="94"/>
      <c r="EGU29" s="94"/>
      <c r="EGV29" s="94"/>
      <c r="EGW29" s="94"/>
      <c r="EGX29" s="94"/>
      <c r="EGY29" s="95"/>
      <c r="EGZ29" s="95"/>
      <c r="EHA29" s="95"/>
      <c r="EHB29" s="94"/>
      <c r="EHC29" s="96"/>
      <c r="EHD29" s="94"/>
      <c r="EHE29" s="94"/>
      <c r="EHF29" s="94"/>
      <c r="EHG29" s="94"/>
      <c r="EHH29" s="94"/>
      <c r="EHI29" s="94"/>
      <c r="EHJ29" s="95"/>
      <c r="EHK29" s="95"/>
      <c r="EHL29" s="95"/>
      <c r="EHM29" s="94"/>
      <c r="EHN29" s="96"/>
      <c r="EHO29" s="94"/>
      <c r="EHP29" s="94"/>
      <c r="EHQ29" s="94"/>
      <c r="EHR29" s="94"/>
      <c r="EHS29" s="94"/>
      <c r="EHT29" s="94"/>
      <c r="EHU29" s="95"/>
      <c r="EHV29" s="95"/>
      <c r="EHW29" s="95"/>
      <c r="EHX29" s="94"/>
      <c r="EHY29" s="96"/>
      <c r="EHZ29" s="94"/>
      <c r="EIA29" s="94"/>
      <c r="EIB29" s="94"/>
      <c r="EIC29" s="94"/>
      <c r="EID29" s="94"/>
      <c r="EIE29" s="94"/>
      <c r="EIF29" s="95"/>
      <c r="EIG29" s="95"/>
      <c r="EIH29" s="95"/>
      <c r="EII29" s="94"/>
      <c r="EIJ29" s="96"/>
      <c r="EIK29" s="94"/>
      <c r="EIL29" s="94"/>
      <c r="EIM29" s="94"/>
      <c r="EIN29" s="94"/>
      <c r="EIO29" s="94"/>
      <c r="EIP29" s="94"/>
      <c r="EIQ29" s="95"/>
      <c r="EIR29" s="95"/>
      <c r="EIS29" s="95"/>
      <c r="EIT29" s="94"/>
      <c r="EIU29" s="96"/>
      <c r="EIV29" s="94"/>
      <c r="EIW29" s="94"/>
      <c r="EIX29" s="94"/>
      <c r="EIY29" s="94"/>
      <c r="EIZ29" s="94"/>
      <c r="EJA29" s="94"/>
      <c r="EJB29" s="95"/>
      <c r="EJC29" s="95"/>
      <c r="EJD29" s="95"/>
      <c r="EJE29" s="94"/>
      <c r="EJF29" s="96"/>
      <c r="EJG29" s="94"/>
      <c r="EJH29" s="94"/>
      <c r="EJI29" s="94"/>
      <c r="EJJ29" s="94"/>
      <c r="EJK29" s="94"/>
      <c r="EJL29" s="94"/>
      <c r="EJM29" s="95"/>
      <c r="EJN29" s="95"/>
      <c r="EJO29" s="95"/>
      <c r="EJP29" s="94"/>
      <c r="EJQ29" s="96"/>
      <c r="EJR29" s="94"/>
      <c r="EJS29" s="94"/>
      <c r="EJT29" s="94"/>
      <c r="EJU29" s="94"/>
      <c r="EJV29" s="94"/>
      <c r="EJW29" s="94"/>
      <c r="EJX29" s="95"/>
      <c r="EJY29" s="95"/>
      <c r="EJZ29" s="95"/>
      <c r="EKA29" s="94"/>
      <c r="EKB29" s="96"/>
      <c r="EKC29" s="94"/>
      <c r="EKD29" s="94"/>
      <c r="EKE29" s="94"/>
      <c r="EKF29" s="94"/>
      <c r="EKG29" s="94"/>
      <c r="EKH29" s="94"/>
      <c r="EKI29" s="95"/>
      <c r="EKJ29" s="95"/>
      <c r="EKK29" s="95"/>
      <c r="EKL29" s="94"/>
      <c r="EKM29" s="96"/>
      <c r="EKN29" s="94"/>
      <c r="EKO29" s="94"/>
      <c r="EKP29" s="94"/>
      <c r="EKQ29" s="94"/>
      <c r="EKR29" s="94"/>
      <c r="EKS29" s="94"/>
      <c r="EKT29" s="95"/>
      <c r="EKU29" s="95"/>
      <c r="EKV29" s="95"/>
      <c r="EKW29" s="94"/>
      <c r="EKX29" s="96"/>
      <c r="EKY29" s="94"/>
      <c r="EKZ29" s="94"/>
      <c r="ELA29" s="94"/>
      <c r="ELB29" s="94"/>
      <c r="ELC29" s="94"/>
      <c r="ELD29" s="94"/>
      <c r="ELE29" s="95"/>
      <c r="ELF29" s="95"/>
      <c r="ELG29" s="95"/>
      <c r="ELH29" s="94"/>
      <c r="ELI29" s="96"/>
      <c r="ELJ29" s="94"/>
      <c r="ELK29" s="94"/>
      <c r="ELL29" s="94"/>
      <c r="ELM29" s="94"/>
      <c r="ELN29" s="94"/>
      <c r="ELO29" s="94"/>
      <c r="ELP29" s="95"/>
      <c r="ELQ29" s="95"/>
      <c r="ELR29" s="95"/>
      <c r="ELS29" s="94"/>
      <c r="ELT29" s="96"/>
      <c r="ELU29" s="94"/>
      <c r="ELV29" s="94"/>
      <c r="ELW29" s="94"/>
      <c r="ELX29" s="94"/>
      <c r="ELY29" s="94"/>
      <c r="ELZ29" s="94"/>
      <c r="EMA29" s="95"/>
      <c r="EMB29" s="95"/>
      <c r="EMC29" s="95"/>
      <c r="EMD29" s="94"/>
      <c r="EME29" s="96"/>
      <c r="EMF29" s="94"/>
      <c r="EMG29" s="94"/>
      <c r="EMH29" s="94"/>
      <c r="EMI29" s="94"/>
      <c r="EMJ29" s="94"/>
      <c r="EMK29" s="94"/>
      <c r="EML29" s="95"/>
      <c r="EMM29" s="95"/>
      <c r="EMN29" s="95"/>
      <c r="EMO29" s="94"/>
      <c r="EMP29" s="96"/>
      <c r="EMQ29" s="94"/>
      <c r="EMR29" s="94"/>
      <c r="EMS29" s="94"/>
      <c r="EMT29" s="94"/>
      <c r="EMU29" s="94"/>
      <c r="EMV29" s="94"/>
      <c r="EMW29" s="95"/>
      <c r="EMX29" s="95"/>
      <c r="EMY29" s="95"/>
      <c r="EMZ29" s="94"/>
      <c r="ENA29" s="96"/>
      <c r="ENB29" s="94"/>
      <c r="ENC29" s="94"/>
      <c r="END29" s="94"/>
      <c r="ENE29" s="94"/>
      <c r="ENF29" s="94"/>
      <c r="ENG29" s="94"/>
      <c r="ENH29" s="95"/>
      <c r="ENI29" s="95"/>
      <c r="ENJ29" s="95"/>
      <c r="ENK29" s="94"/>
      <c r="ENL29" s="96"/>
      <c r="ENM29" s="94"/>
      <c r="ENN29" s="94"/>
      <c r="ENO29" s="94"/>
      <c r="ENP29" s="94"/>
      <c r="ENQ29" s="94"/>
      <c r="ENR29" s="94"/>
      <c r="ENS29" s="95"/>
      <c r="ENT29" s="95"/>
      <c r="ENU29" s="95"/>
      <c r="ENV29" s="94"/>
      <c r="ENW29" s="96"/>
      <c r="ENX29" s="94"/>
      <c r="ENY29" s="94"/>
      <c r="ENZ29" s="94"/>
      <c r="EOA29" s="94"/>
      <c r="EOB29" s="94"/>
      <c r="EOC29" s="94"/>
      <c r="EOD29" s="95"/>
      <c r="EOE29" s="95"/>
      <c r="EOF29" s="95"/>
      <c r="EOG29" s="94"/>
      <c r="EOH29" s="96"/>
      <c r="EOI29" s="94"/>
      <c r="EOJ29" s="94"/>
      <c r="EOK29" s="94"/>
      <c r="EOL29" s="94"/>
      <c r="EOM29" s="94"/>
      <c r="EON29" s="94"/>
      <c r="EOO29" s="95"/>
      <c r="EOP29" s="95"/>
      <c r="EOQ29" s="95"/>
      <c r="EOR29" s="94"/>
      <c r="EOS29" s="96"/>
      <c r="EOT29" s="94"/>
      <c r="EOU29" s="94"/>
      <c r="EOV29" s="94"/>
      <c r="EOW29" s="94"/>
      <c r="EOX29" s="94"/>
      <c r="EOY29" s="94"/>
      <c r="EOZ29" s="95"/>
      <c r="EPA29" s="95"/>
      <c r="EPB29" s="95"/>
      <c r="EPC29" s="94"/>
      <c r="EPD29" s="96"/>
      <c r="EPE29" s="94"/>
      <c r="EPF29" s="94"/>
      <c r="EPG29" s="94"/>
      <c r="EPH29" s="94"/>
      <c r="EPI29" s="94"/>
      <c r="EPJ29" s="94"/>
      <c r="EPK29" s="95"/>
      <c r="EPL29" s="95"/>
      <c r="EPM29" s="95"/>
      <c r="EPN29" s="94"/>
      <c r="EPO29" s="96"/>
      <c r="EPP29" s="94"/>
      <c r="EPQ29" s="94"/>
      <c r="EPR29" s="94"/>
      <c r="EPS29" s="94"/>
      <c r="EPT29" s="94"/>
      <c r="EPU29" s="94"/>
      <c r="EPV29" s="95"/>
      <c r="EPW29" s="95"/>
      <c r="EPX29" s="95"/>
      <c r="EPY29" s="94"/>
      <c r="EPZ29" s="96"/>
      <c r="EQA29" s="94"/>
      <c r="EQB29" s="94"/>
      <c r="EQC29" s="94"/>
      <c r="EQD29" s="94"/>
      <c r="EQE29" s="94"/>
      <c r="EQF29" s="94"/>
      <c r="EQG29" s="95"/>
      <c r="EQH29" s="95"/>
      <c r="EQI29" s="95"/>
      <c r="EQJ29" s="94"/>
      <c r="EQK29" s="96"/>
      <c r="EQL29" s="94"/>
      <c r="EQM29" s="94"/>
      <c r="EQN29" s="94"/>
      <c r="EQO29" s="94"/>
      <c r="EQP29" s="94"/>
      <c r="EQQ29" s="94"/>
      <c r="EQR29" s="95"/>
      <c r="EQS29" s="95"/>
      <c r="EQT29" s="95"/>
      <c r="EQU29" s="94"/>
      <c r="EQV29" s="96"/>
      <c r="EQW29" s="94"/>
      <c r="EQX29" s="94"/>
      <c r="EQY29" s="94"/>
      <c r="EQZ29" s="94"/>
      <c r="ERA29" s="94"/>
      <c r="ERB29" s="94"/>
      <c r="ERC29" s="95"/>
      <c r="ERD29" s="95"/>
      <c r="ERE29" s="95"/>
      <c r="ERF29" s="94"/>
      <c r="ERG29" s="96"/>
      <c r="ERH29" s="94"/>
      <c r="ERI29" s="94"/>
      <c r="ERJ29" s="94"/>
      <c r="ERK29" s="94"/>
      <c r="ERL29" s="94"/>
      <c r="ERM29" s="94"/>
      <c r="ERN29" s="95"/>
      <c r="ERO29" s="95"/>
      <c r="ERP29" s="95"/>
      <c r="ERQ29" s="94"/>
      <c r="ERR29" s="96"/>
      <c r="ERS29" s="94"/>
      <c r="ERT29" s="94"/>
      <c r="ERU29" s="94"/>
      <c r="ERV29" s="94"/>
      <c r="ERW29" s="94"/>
      <c r="ERX29" s="94"/>
      <c r="ERY29" s="95"/>
      <c r="ERZ29" s="95"/>
      <c r="ESA29" s="95"/>
      <c r="ESB29" s="94"/>
      <c r="ESC29" s="96"/>
      <c r="ESD29" s="94"/>
      <c r="ESE29" s="94"/>
      <c r="ESF29" s="94"/>
      <c r="ESG29" s="94"/>
      <c r="ESH29" s="94"/>
      <c r="ESI29" s="94"/>
      <c r="ESJ29" s="95"/>
      <c r="ESK29" s="95"/>
      <c r="ESL29" s="95"/>
      <c r="ESM29" s="94"/>
      <c r="ESN29" s="96"/>
      <c r="ESO29" s="94"/>
      <c r="ESP29" s="94"/>
      <c r="ESQ29" s="94"/>
      <c r="ESR29" s="94"/>
      <c r="ESS29" s="94"/>
      <c r="EST29" s="94"/>
      <c r="ESU29" s="95"/>
      <c r="ESV29" s="95"/>
      <c r="ESW29" s="95"/>
      <c r="ESX29" s="94"/>
      <c r="ESY29" s="96"/>
      <c r="ESZ29" s="94"/>
      <c r="ETA29" s="94"/>
      <c r="ETB29" s="94"/>
      <c r="ETC29" s="94"/>
      <c r="ETD29" s="94"/>
      <c r="ETE29" s="94"/>
      <c r="ETF29" s="95"/>
      <c r="ETG29" s="95"/>
      <c r="ETH29" s="95"/>
      <c r="ETI29" s="94"/>
      <c r="ETJ29" s="96"/>
      <c r="ETK29" s="94"/>
      <c r="ETL29" s="94"/>
      <c r="ETM29" s="94"/>
      <c r="ETN29" s="94"/>
      <c r="ETO29" s="94"/>
      <c r="ETP29" s="94"/>
      <c r="ETQ29" s="95"/>
      <c r="ETR29" s="95"/>
      <c r="ETS29" s="95"/>
      <c r="ETT29" s="94"/>
      <c r="ETU29" s="96"/>
      <c r="ETV29" s="94"/>
      <c r="ETW29" s="94"/>
      <c r="ETX29" s="94"/>
      <c r="ETY29" s="94"/>
      <c r="ETZ29" s="94"/>
      <c r="EUA29" s="94"/>
      <c r="EUB29" s="95"/>
      <c r="EUC29" s="95"/>
      <c r="EUD29" s="95"/>
      <c r="EUE29" s="94"/>
      <c r="EUF29" s="96"/>
      <c r="EUG29" s="94"/>
      <c r="EUH29" s="94"/>
      <c r="EUI29" s="94"/>
      <c r="EUJ29" s="94"/>
      <c r="EUK29" s="94"/>
      <c r="EUL29" s="94"/>
      <c r="EUM29" s="95"/>
      <c r="EUN29" s="95"/>
      <c r="EUO29" s="95"/>
      <c r="EUP29" s="94"/>
      <c r="EUQ29" s="96"/>
      <c r="EUR29" s="94"/>
      <c r="EUS29" s="94"/>
      <c r="EUT29" s="94"/>
      <c r="EUU29" s="94"/>
      <c r="EUV29" s="94"/>
      <c r="EUW29" s="94"/>
      <c r="EUX29" s="95"/>
      <c r="EUY29" s="95"/>
      <c r="EUZ29" s="95"/>
      <c r="EVA29" s="94"/>
      <c r="EVB29" s="96"/>
      <c r="EVC29" s="94"/>
      <c r="EVD29" s="94"/>
      <c r="EVE29" s="94"/>
      <c r="EVF29" s="94"/>
      <c r="EVG29" s="94"/>
      <c r="EVH29" s="94"/>
      <c r="EVI29" s="95"/>
      <c r="EVJ29" s="95"/>
      <c r="EVK29" s="95"/>
      <c r="EVL29" s="94"/>
      <c r="EVM29" s="96"/>
      <c r="EVN29" s="94"/>
      <c r="EVO29" s="94"/>
      <c r="EVP29" s="94"/>
      <c r="EVQ29" s="94"/>
      <c r="EVR29" s="94"/>
      <c r="EVS29" s="94"/>
      <c r="EVT29" s="95"/>
      <c r="EVU29" s="95"/>
      <c r="EVV29" s="95"/>
      <c r="EVW29" s="94"/>
      <c r="EVX29" s="96"/>
      <c r="EVY29" s="94"/>
      <c r="EVZ29" s="94"/>
      <c r="EWA29" s="94"/>
      <c r="EWB29" s="94"/>
      <c r="EWC29" s="94"/>
      <c r="EWD29" s="94"/>
      <c r="EWE29" s="95"/>
      <c r="EWF29" s="95"/>
      <c r="EWG29" s="95"/>
      <c r="EWH29" s="94"/>
      <c r="EWI29" s="96"/>
      <c r="EWJ29" s="94"/>
      <c r="EWK29" s="94"/>
      <c r="EWL29" s="94"/>
      <c r="EWM29" s="94"/>
      <c r="EWN29" s="94"/>
      <c r="EWO29" s="94"/>
      <c r="EWP29" s="95"/>
      <c r="EWQ29" s="95"/>
      <c r="EWR29" s="95"/>
      <c r="EWS29" s="94"/>
      <c r="EWT29" s="96"/>
      <c r="EWU29" s="94"/>
      <c r="EWV29" s="94"/>
      <c r="EWW29" s="94"/>
      <c r="EWX29" s="94"/>
      <c r="EWY29" s="94"/>
      <c r="EWZ29" s="94"/>
      <c r="EXA29" s="95"/>
      <c r="EXB29" s="95"/>
      <c r="EXC29" s="95"/>
      <c r="EXD29" s="94"/>
      <c r="EXE29" s="96"/>
      <c r="EXF29" s="94"/>
      <c r="EXG29" s="94"/>
      <c r="EXH29" s="94"/>
      <c r="EXI29" s="94"/>
      <c r="EXJ29" s="94"/>
      <c r="EXK29" s="94"/>
      <c r="EXL29" s="95"/>
      <c r="EXM29" s="95"/>
      <c r="EXN29" s="95"/>
      <c r="EXO29" s="94"/>
      <c r="EXP29" s="96"/>
      <c r="EXQ29" s="94"/>
      <c r="EXR29" s="94"/>
      <c r="EXS29" s="94"/>
      <c r="EXT29" s="94"/>
      <c r="EXU29" s="94"/>
      <c r="EXV29" s="94"/>
      <c r="EXW29" s="95"/>
      <c r="EXX29" s="95"/>
      <c r="EXY29" s="95"/>
      <c r="EXZ29" s="94"/>
      <c r="EYA29" s="96"/>
      <c r="EYB29" s="94"/>
      <c r="EYC29" s="94"/>
      <c r="EYD29" s="94"/>
      <c r="EYE29" s="94"/>
      <c r="EYF29" s="94"/>
      <c r="EYG29" s="94"/>
      <c r="EYH29" s="95"/>
      <c r="EYI29" s="95"/>
      <c r="EYJ29" s="95"/>
      <c r="EYK29" s="94"/>
      <c r="EYL29" s="96"/>
      <c r="EYM29" s="94"/>
      <c r="EYN29" s="94"/>
      <c r="EYO29" s="94"/>
      <c r="EYP29" s="94"/>
      <c r="EYQ29" s="94"/>
      <c r="EYR29" s="94"/>
      <c r="EYS29" s="95"/>
      <c r="EYT29" s="95"/>
      <c r="EYU29" s="95"/>
      <c r="EYV29" s="94"/>
      <c r="EYW29" s="96"/>
      <c r="EYX29" s="94"/>
      <c r="EYY29" s="94"/>
      <c r="EYZ29" s="94"/>
      <c r="EZA29" s="94"/>
      <c r="EZB29" s="94"/>
      <c r="EZC29" s="94"/>
      <c r="EZD29" s="95"/>
      <c r="EZE29" s="95"/>
      <c r="EZF29" s="95"/>
      <c r="EZG29" s="94"/>
      <c r="EZH29" s="96"/>
      <c r="EZI29" s="94"/>
      <c r="EZJ29" s="94"/>
      <c r="EZK29" s="94"/>
      <c r="EZL29" s="94"/>
      <c r="EZM29" s="94"/>
      <c r="EZN29" s="94"/>
      <c r="EZO29" s="95"/>
      <c r="EZP29" s="95"/>
      <c r="EZQ29" s="95"/>
      <c r="EZR29" s="94"/>
      <c r="EZS29" s="96"/>
      <c r="EZT29" s="94"/>
      <c r="EZU29" s="94"/>
      <c r="EZV29" s="94"/>
      <c r="EZW29" s="94"/>
      <c r="EZX29" s="94"/>
      <c r="EZY29" s="94"/>
      <c r="EZZ29" s="95"/>
      <c r="FAA29" s="95"/>
      <c r="FAB29" s="95"/>
      <c r="FAC29" s="94"/>
      <c r="FAD29" s="96"/>
      <c r="FAE29" s="94"/>
      <c r="FAF29" s="94"/>
      <c r="FAG29" s="94"/>
      <c r="FAH29" s="94"/>
      <c r="FAI29" s="94"/>
      <c r="FAJ29" s="94"/>
      <c r="FAK29" s="95"/>
      <c r="FAL29" s="95"/>
      <c r="FAM29" s="95"/>
      <c r="FAN29" s="94"/>
      <c r="FAO29" s="96"/>
      <c r="FAP29" s="94"/>
      <c r="FAQ29" s="94"/>
      <c r="FAR29" s="94"/>
      <c r="FAS29" s="94"/>
      <c r="FAT29" s="94"/>
      <c r="FAU29" s="94"/>
      <c r="FAV29" s="95"/>
      <c r="FAW29" s="95"/>
      <c r="FAX29" s="95"/>
      <c r="FAY29" s="94"/>
      <c r="FAZ29" s="96"/>
      <c r="FBA29" s="94"/>
      <c r="FBB29" s="94"/>
      <c r="FBC29" s="94"/>
      <c r="FBD29" s="94"/>
      <c r="FBE29" s="94"/>
      <c r="FBF29" s="94"/>
      <c r="FBG29" s="95"/>
      <c r="FBH29" s="95"/>
      <c r="FBI29" s="95"/>
      <c r="FBJ29" s="94"/>
      <c r="FBK29" s="96"/>
      <c r="FBL29" s="94"/>
      <c r="FBM29" s="94"/>
      <c r="FBN29" s="94"/>
      <c r="FBO29" s="94"/>
      <c r="FBP29" s="94"/>
      <c r="FBQ29" s="94"/>
      <c r="FBR29" s="95"/>
      <c r="FBS29" s="95"/>
      <c r="FBT29" s="95"/>
      <c r="FBU29" s="94"/>
      <c r="FBV29" s="96"/>
      <c r="FBW29" s="94"/>
      <c r="FBX29" s="94"/>
      <c r="FBY29" s="94"/>
      <c r="FBZ29" s="94"/>
      <c r="FCA29" s="94"/>
      <c r="FCB29" s="94"/>
      <c r="FCC29" s="95"/>
      <c r="FCD29" s="95"/>
      <c r="FCE29" s="95"/>
      <c r="FCF29" s="94"/>
      <c r="FCG29" s="96"/>
      <c r="FCH29" s="94"/>
      <c r="FCI29" s="94"/>
      <c r="FCJ29" s="94"/>
      <c r="FCK29" s="94"/>
      <c r="FCL29" s="94"/>
      <c r="FCM29" s="94"/>
      <c r="FCN29" s="95"/>
      <c r="FCO29" s="95"/>
      <c r="FCP29" s="95"/>
      <c r="FCQ29" s="94"/>
      <c r="FCR29" s="96"/>
      <c r="FCS29" s="94"/>
      <c r="FCT29" s="94"/>
      <c r="FCU29" s="94"/>
      <c r="FCV29" s="94"/>
      <c r="FCW29" s="94"/>
      <c r="FCX29" s="94"/>
      <c r="FCY29" s="95"/>
      <c r="FCZ29" s="95"/>
      <c r="FDA29" s="95"/>
      <c r="FDB29" s="94"/>
      <c r="FDC29" s="96"/>
      <c r="FDD29" s="94"/>
      <c r="FDE29" s="94"/>
      <c r="FDF29" s="94"/>
      <c r="FDG29" s="94"/>
      <c r="FDH29" s="94"/>
      <c r="FDI29" s="94"/>
      <c r="FDJ29" s="95"/>
      <c r="FDK29" s="95"/>
      <c r="FDL29" s="95"/>
      <c r="FDM29" s="94"/>
      <c r="FDN29" s="96"/>
      <c r="FDO29" s="94"/>
      <c r="FDP29" s="94"/>
      <c r="FDQ29" s="94"/>
      <c r="FDR29" s="94"/>
      <c r="FDS29" s="94"/>
      <c r="FDT29" s="94"/>
      <c r="FDU29" s="95"/>
      <c r="FDV29" s="95"/>
      <c r="FDW29" s="95"/>
      <c r="FDX29" s="94"/>
      <c r="FDY29" s="96"/>
      <c r="FDZ29" s="94"/>
      <c r="FEA29" s="94"/>
      <c r="FEB29" s="94"/>
      <c r="FEC29" s="94"/>
      <c r="FED29" s="94"/>
      <c r="FEE29" s="94"/>
      <c r="FEF29" s="95"/>
      <c r="FEG29" s="95"/>
      <c r="FEH29" s="95"/>
      <c r="FEI29" s="94"/>
      <c r="FEJ29" s="96"/>
      <c r="FEK29" s="94"/>
      <c r="FEL29" s="94"/>
      <c r="FEM29" s="94"/>
      <c r="FEN29" s="94"/>
      <c r="FEO29" s="94"/>
      <c r="FEP29" s="94"/>
      <c r="FEQ29" s="95"/>
      <c r="FER29" s="95"/>
      <c r="FES29" s="95"/>
      <c r="FET29" s="94"/>
      <c r="FEU29" s="96"/>
      <c r="FEV29" s="94"/>
      <c r="FEW29" s="94"/>
      <c r="FEX29" s="94"/>
      <c r="FEY29" s="94"/>
      <c r="FEZ29" s="94"/>
      <c r="FFA29" s="94"/>
      <c r="FFB29" s="95"/>
      <c r="FFC29" s="95"/>
      <c r="FFD29" s="95"/>
      <c r="FFE29" s="94"/>
      <c r="FFF29" s="96"/>
      <c r="FFG29" s="94"/>
      <c r="FFH29" s="94"/>
      <c r="FFI29" s="94"/>
      <c r="FFJ29" s="94"/>
      <c r="FFK29" s="94"/>
      <c r="FFL29" s="94"/>
      <c r="FFM29" s="95"/>
      <c r="FFN29" s="95"/>
      <c r="FFO29" s="95"/>
      <c r="FFP29" s="94"/>
      <c r="FFQ29" s="96"/>
      <c r="FFR29" s="94"/>
      <c r="FFS29" s="94"/>
      <c r="FFT29" s="94"/>
      <c r="FFU29" s="94"/>
      <c r="FFV29" s="94"/>
      <c r="FFW29" s="94"/>
      <c r="FFX29" s="95"/>
      <c r="FFY29" s="95"/>
      <c r="FFZ29" s="95"/>
      <c r="FGA29" s="94"/>
      <c r="FGB29" s="96"/>
      <c r="FGC29" s="94"/>
      <c r="FGD29" s="94"/>
      <c r="FGE29" s="94"/>
      <c r="FGF29" s="94"/>
      <c r="FGG29" s="94"/>
      <c r="FGH29" s="94"/>
      <c r="FGI29" s="95"/>
      <c r="FGJ29" s="95"/>
      <c r="FGK29" s="95"/>
      <c r="FGL29" s="94"/>
      <c r="FGM29" s="96"/>
      <c r="FGN29" s="94"/>
      <c r="FGO29" s="94"/>
      <c r="FGP29" s="94"/>
      <c r="FGQ29" s="94"/>
      <c r="FGR29" s="94"/>
      <c r="FGS29" s="94"/>
      <c r="FGT29" s="95"/>
      <c r="FGU29" s="95"/>
      <c r="FGV29" s="95"/>
      <c r="FGW29" s="94"/>
      <c r="FGX29" s="96"/>
      <c r="FGY29" s="94"/>
      <c r="FGZ29" s="94"/>
      <c r="FHA29" s="94"/>
      <c r="FHB29" s="94"/>
      <c r="FHC29" s="94"/>
      <c r="FHD29" s="94"/>
      <c r="FHE29" s="95"/>
      <c r="FHF29" s="95"/>
      <c r="FHG29" s="95"/>
      <c r="FHH29" s="94"/>
      <c r="FHI29" s="96"/>
      <c r="FHJ29" s="94"/>
      <c r="FHK29" s="94"/>
      <c r="FHL29" s="94"/>
      <c r="FHM29" s="94"/>
      <c r="FHN29" s="94"/>
      <c r="FHO29" s="94"/>
      <c r="FHP29" s="95"/>
      <c r="FHQ29" s="95"/>
      <c r="FHR29" s="95"/>
      <c r="FHS29" s="94"/>
      <c r="FHT29" s="96"/>
      <c r="FHU29" s="94"/>
      <c r="FHV29" s="94"/>
      <c r="FHW29" s="94"/>
      <c r="FHX29" s="94"/>
      <c r="FHY29" s="94"/>
      <c r="FHZ29" s="94"/>
      <c r="FIA29" s="95"/>
      <c r="FIB29" s="95"/>
      <c r="FIC29" s="95"/>
      <c r="FID29" s="94"/>
      <c r="FIE29" s="96"/>
      <c r="FIF29" s="94"/>
      <c r="FIG29" s="94"/>
      <c r="FIH29" s="94"/>
      <c r="FII29" s="94"/>
      <c r="FIJ29" s="94"/>
      <c r="FIK29" s="94"/>
      <c r="FIL29" s="95"/>
      <c r="FIM29" s="95"/>
      <c r="FIN29" s="95"/>
      <c r="FIO29" s="94"/>
      <c r="FIP29" s="96"/>
      <c r="FIQ29" s="94"/>
      <c r="FIR29" s="94"/>
      <c r="FIS29" s="94"/>
      <c r="FIT29" s="94"/>
      <c r="FIU29" s="94"/>
      <c r="FIV29" s="94"/>
      <c r="FIW29" s="95"/>
      <c r="FIX29" s="95"/>
      <c r="FIY29" s="95"/>
      <c r="FIZ29" s="94"/>
      <c r="FJA29" s="96"/>
      <c r="FJB29" s="94"/>
      <c r="FJC29" s="94"/>
      <c r="FJD29" s="94"/>
      <c r="FJE29" s="94"/>
      <c r="FJF29" s="94"/>
      <c r="FJG29" s="94"/>
      <c r="FJH29" s="95"/>
      <c r="FJI29" s="95"/>
      <c r="FJJ29" s="95"/>
      <c r="FJK29" s="94"/>
      <c r="FJL29" s="96"/>
      <c r="FJM29" s="94"/>
      <c r="FJN29" s="94"/>
      <c r="FJO29" s="94"/>
      <c r="FJP29" s="94"/>
      <c r="FJQ29" s="94"/>
      <c r="FJR29" s="94"/>
      <c r="FJS29" s="95"/>
      <c r="FJT29" s="95"/>
      <c r="FJU29" s="95"/>
      <c r="FJV29" s="94"/>
      <c r="FJW29" s="96"/>
      <c r="FJX29" s="94"/>
      <c r="FJY29" s="94"/>
      <c r="FJZ29" s="94"/>
      <c r="FKA29" s="94"/>
      <c r="FKB29" s="94"/>
      <c r="FKC29" s="94"/>
      <c r="FKD29" s="95"/>
      <c r="FKE29" s="95"/>
      <c r="FKF29" s="95"/>
      <c r="FKG29" s="94"/>
      <c r="FKH29" s="96"/>
      <c r="FKI29" s="94"/>
      <c r="FKJ29" s="94"/>
      <c r="FKK29" s="94"/>
      <c r="FKL29" s="94"/>
      <c r="FKM29" s="94"/>
      <c r="FKN29" s="94"/>
      <c r="FKO29" s="95"/>
      <c r="FKP29" s="95"/>
      <c r="FKQ29" s="95"/>
      <c r="FKR29" s="94"/>
      <c r="FKS29" s="96"/>
      <c r="FKT29" s="94"/>
      <c r="FKU29" s="94"/>
      <c r="FKV29" s="94"/>
      <c r="FKW29" s="94"/>
      <c r="FKX29" s="94"/>
      <c r="FKY29" s="94"/>
      <c r="FKZ29" s="95"/>
      <c r="FLA29" s="95"/>
      <c r="FLB29" s="95"/>
      <c r="FLC29" s="94"/>
      <c r="FLD29" s="96"/>
      <c r="FLE29" s="94"/>
      <c r="FLF29" s="94"/>
      <c r="FLG29" s="94"/>
      <c r="FLH29" s="94"/>
      <c r="FLI29" s="94"/>
      <c r="FLJ29" s="94"/>
      <c r="FLK29" s="95"/>
      <c r="FLL29" s="95"/>
      <c r="FLM29" s="95"/>
      <c r="FLN29" s="94"/>
      <c r="FLO29" s="96"/>
      <c r="FLP29" s="94"/>
      <c r="FLQ29" s="94"/>
      <c r="FLR29" s="94"/>
      <c r="FLS29" s="94"/>
      <c r="FLT29" s="94"/>
      <c r="FLU29" s="94"/>
      <c r="FLV29" s="95"/>
      <c r="FLW29" s="95"/>
      <c r="FLX29" s="95"/>
      <c r="FLY29" s="94"/>
      <c r="FLZ29" s="96"/>
      <c r="FMA29" s="94"/>
      <c r="FMB29" s="94"/>
      <c r="FMC29" s="94"/>
      <c r="FMD29" s="94"/>
      <c r="FME29" s="94"/>
      <c r="FMF29" s="94"/>
      <c r="FMG29" s="95"/>
      <c r="FMH29" s="95"/>
      <c r="FMI29" s="95"/>
      <c r="FMJ29" s="94"/>
      <c r="FMK29" s="96"/>
      <c r="FML29" s="94"/>
      <c r="FMM29" s="94"/>
      <c r="FMN29" s="94"/>
      <c r="FMO29" s="94"/>
      <c r="FMP29" s="94"/>
      <c r="FMQ29" s="94"/>
      <c r="FMR29" s="95"/>
      <c r="FMS29" s="95"/>
      <c r="FMT29" s="95"/>
      <c r="FMU29" s="94"/>
      <c r="FMV29" s="96"/>
      <c r="FMW29" s="94"/>
      <c r="FMX29" s="94"/>
      <c r="FMY29" s="94"/>
      <c r="FMZ29" s="94"/>
      <c r="FNA29" s="94"/>
      <c r="FNB29" s="94"/>
      <c r="FNC29" s="95"/>
      <c r="FND29" s="95"/>
      <c r="FNE29" s="95"/>
      <c r="FNF29" s="94"/>
      <c r="FNG29" s="96"/>
      <c r="FNH29" s="94"/>
      <c r="FNI29" s="94"/>
      <c r="FNJ29" s="94"/>
      <c r="FNK29" s="94"/>
      <c r="FNL29" s="94"/>
      <c r="FNM29" s="94"/>
      <c r="FNN29" s="95"/>
      <c r="FNO29" s="95"/>
      <c r="FNP29" s="95"/>
      <c r="FNQ29" s="94"/>
      <c r="FNR29" s="96"/>
      <c r="FNS29" s="94"/>
      <c r="FNT29" s="94"/>
      <c r="FNU29" s="94"/>
      <c r="FNV29" s="94"/>
      <c r="FNW29" s="94"/>
      <c r="FNX29" s="94"/>
      <c r="FNY29" s="95"/>
      <c r="FNZ29" s="95"/>
      <c r="FOA29" s="95"/>
      <c r="FOB29" s="94"/>
      <c r="FOC29" s="96"/>
      <c r="FOD29" s="94"/>
      <c r="FOE29" s="94"/>
      <c r="FOF29" s="94"/>
      <c r="FOG29" s="94"/>
      <c r="FOH29" s="94"/>
      <c r="FOI29" s="94"/>
      <c r="FOJ29" s="95"/>
      <c r="FOK29" s="95"/>
      <c r="FOL29" s="95"/>
      <c r="FOM29" s="94"/>
      <c r="FON29" s="96"/>
      <c r="FOO29" s="94"/>
      <c r="FOP29" s="94"/>
      <c r="FOQ29" s="94"/>
      <c r="FOR29" s="94"/>
      <c r="FOS29" s="94"/>
      <c r="FOT29" s="94"/>
      <c r="FOU29" s="95"/>
      <c r="FOV29" s="95"/>
      <c r="FOW29" s="95"/>
      <c r="FOX29" s="94"/>
      <c r="FOY29" s="96"/>
      <c r="FOZ29" s="94"/>
      <c r="FPA29" s="94"/>
      <c r="FPB29" s="94"/>
      <c r="FPC29" s="94"/>
      <c r="FPD29" s="94"/>
      <c r="FPE29" s="94"/>
      <c r="FPF29" s="95"/>
      <c r="FPG29" s="95"/>
      <c r="FPH29" s="95"/>
      <c r="FPI29" s="94"/>
      <c r="FPJ29" s="96"/>
      <c r="FPK29" s="94"/>
      <c r="FPL29" s="94"/>
      <c r="FPM29" s="94"/>
      <c r="FPN29" s="94"/>
      <c r="FPO29" s="94"/>
      <c r="FPP29" s="94"/>
      <c r="FPQ29" s="95"/>
      <c r="FPR29" s="95"/>
      <c r="FPS29" s="95"/>
      <c r="FPT29" s="94"/>
      <c r="FPU29" s="96"/>
      <c r="FPV29" s="94"/>
      <c r="FPW29" s="94"/>
      <c r="FPX29" s="94"/>
      <c r="FPY29" s="94"/>
      <c r="FPZ29" s="94"/>
      <c r="FQA29" s="94"/>
      <c r="FQB29" s="95"/>
      <c r="FQC29" s="95"/>
      <c r="FQD29" s="95"/>
      <c r="FQE29" s="94"/>
      <c r="FQF29" s="96"/>
      <c r="FQG29" s="94"/>
      <c r="FQH29" s="94"/>
      <c r="FQI29" s="94"/>
      <c r="FQJ29" s="94"/>
      <c r="FQK29" s="94"/>
      <c r="FQL29" s="94"/>
      <c r="FQM29" s="95"/>
      <c r="FQN29" s="95"/>
      <c r="FQO29" s="95"/>
      <c r="FQP29" s="94"/>
      <c r="FQQ29" s="96"/>
      <c r="FQR29" s="94"/>
      <c r="FQS29" s="94"/>
      <c r="FQT29" s="94"/>
      <c r="FQU29" s="94"/>
      <c r="FQV29" s="94"/>
      <c r="FQW29" s="94"/>
      <c r="FQX29" s="95"/>
      <c r="FQY29" s="95"/>
      <c r="FQZ29" s="95"/>
      <c r="FRA29" s="94"/>
      <c r="FRB29" s="96"/>
      <c r="FRC29" s="94"/>
      <c r="FRD29" s="94"/>
      <c r="FRE29" s="94"/>
      <c r="FRF29" s="94"/>
      <c r="FRG29" s="94"/>
      <c r="FRH29" s="94"/>
      <c r="FRI29" s="95"/>
      <c r="FRJ29" s="95"/>
      <c r="FRK29" s="95"/>
      <c r="FRL29" s="94"/>
      <c r="FRM29" s="96"/>
      <c r="FRN29" s="94"/>
      <c r="FRO29" s="94"/>
      <c r="FRP29" s="94"/>
      <c r="FRQ29" s="94"/>
      <c r="FRR29" s="94"/>
      <c r="FRS29" s="94"/>
      <c r="FRT29" s="95"/>
      <c r="FRU29" s="95"/>
      <c r="FRV29" s="95"/>
      <c r="FRW29" s="94"/>
      <c r="FRX29" s="96"/>
      <c r="FRY29" s="94"/>
      <c r="FRZ29" s="94"/>
      <c r="FSA29" s="94"/>
      <c r="FSB29" s="94"/>
      <c r="FSC29" s="94"/>
      <c r="FSD29" s="94"/>
      <c r="FSE29" s="95"/>
      <c r="FSF29" s="95"/>
      <c r="FSG29" s="95"/>
      <c r="FSH29" s="94"/>
      <c r="FSI29" s="96"/>
      <c r="FSJ29" s="94"/>
      <c r="FSK29" s="94"/>
      <c r="FSL29" s="94"/>
      <c r="FSM29" s="94"/>
      <c r="FSN29" s="94"/>
      <c r="FSO29" s="94"/>
      <c r="FSP29" s="95"/>
      <c r="FSQ29" s="95"/>
      <c r="FSR29" s="95"/>
      <c r="FSS29" s="94"/>
      <c r="FST29" s="96"/>
      <c r="FSU29" s="94"/>
      <c r="FSV29" s="94"/>
      <c r="FSW29" s="94"/>
      <c r="FSX29" s="94"/>
      <c r="FSY29" s="94"/>
      <c r="FSZ29" s="94"/>
      <c r="FTA29" s="95"/>
      <c r="FTB29" s="95"/>
      <c r="FTC29" s="95"/>
      <c r="FTD29" s="94"/>
      <c r="FTE29" s="96"/>
      <c r="FTF29" s="94"/>
      <c r="FTG29" s="94"/>
      <c r="FTH29" s="94"/>
      <c r="FTI29" s="94"/>
      <c r="FTJ29" s="94"/>
      <c r="FTK29" s="94"/>
      <c r="FTL29" s="95"/>
      <c r="FTM29" s="95"/>
      <c r="FTN29" s="95"/>
      <c r="FTO29" s="94"/>
      <c r="FTP29" s="96"/>
      <c r="FTQ29" s="94"/>
      <c r="FTR29" s="94"/>
      <c r="FTS29" s="94"/>
      <c r="FTT29" s="94"/>
      <c r="FTU29" s="94"/>
      <c r="FTV29" s="94"/>
      <c r="FTW29" s="95"/>
      <c r="FTX29" s="95"/>
      <c r="FTY29" s="95"/>
      <c r="FTZ29" s="94"/>
      <c r="FUA29" s="96"/>
      <c r="FUB29" s="94"/>
      <c r="FUC29" s="94"/>
      <c r="FUD29" s="94"/>
      <c r="FUE29" s="94"/>
      <c r="FUF29" s="94"/>
      <c r="FUG29" s="94"/>
      <c r="FUH29" s="95"/>
      <c r="FUI29" s="95"/>
      <c r="FUJ29" s="95"/>
      <c r="FUK29" s="94"/>
      <c r="FUL29" s="96"/>
      <c r="FUM29" s="94"/>
      <c r="FUN29" s="94"/>
      <c r="FUO29" s="94"/>
      <c r="FUP29" s="94"/>
      <c r="FUQ29" s="94"/>
      <c r="FUR29" s="94"/>
      <c r="FUS29" s="95"/>
      <c r="FUT29" s="95"/>
      <c r="FUU29" s="95"/>
      <c r="FUV29" s="94"/>
      <c r="FUW29" s="96"/>
      <c r="FUX29" s="94"/>
      <c r="FUY29" s="94"/>
      <c r="FUZ29" s="94"/>
      <c r="FVA29" s="94"/>
      <c r="FVB29" s="94"/>
      <c r="FVC29" s="94"/>
      <c r="FVD29" s="95"/>
      <c r="FVE29" s="95"/>
      <c r="FVF29" s="95"/>
      <c r="FVG29" s="94"/>
      <c r="FVH29" s="96"/>
      <c r="FVI29" s="94"/>
      <c r="FVJ29" s="94"/>
      <c r="FVK29" s="94"/>
      <c r="FVL29" s="94"/>
      <c r="FVM29" s="94"/>
      <c r="FVN29" s="94"/>
      <c r="FVO29" s="95"/>
      <c r="FVP29" s="95"/>
      <c r="FVQ29" s="95"/>
      <c r="FVR29" s="94"/>
      <c r="FVS29" s="96"/>
      <c r="FVT29" s="94"/>
      <c r="FVU29" s="94"/>
      <c r="FVV29" s="94"/>
      <c r="FVW29" s="94"/>
      <c r="FVX29" s="94"/>
      <c r="FVY29" s="94"/>
      <c r="FVZ29" s="95"/>
      <c r="FWA29" s="95"/>
      <c r="FWB29" s="95"/>
      <c r="FWC29" s="94"/>
      <c r="FWD29" s="96"/>
      <c r="FWE29" s="94"/>
      <c r="FWF29" s="94"/>
      <c r="FWG29" s="94"/>
      <c r="FWH29" s="94"/>
      <c r="FWI29" s="94"/>
      <c r="FWJ29" s="94"/>
      <c r="FWK29" s="95"/>
      <c r="FWL29" s="95"/>
      <c r="FWM29" s="95"/>
      <c r="FWN29" s="94"/>
      <c r="FWO29" s="96"/>
      <c r="FWP29" s="94"/>
      <c r="FWQ29" s="94"/>
      <c r="FWR29" s="94"/>
      <c r="FWS29" s="94"/>
      <c r="FWT29" s="94"/>
      <c r="FWU29" s="94"/>
      <c r="FWV29" s="95"/>
      <c r="FWW29" s="95"/>
      <c r="FWX29" s="95"/>
      <c r="FWY29" s="94"/>
      <c r="FWZ29" s="96"/>
      <c r="FXA29" s="94"/>
      <c r="FXB29" s="94"/>
      <c r="FXC29" s="94"/>
      <c r="FXD29" s="94"/>
      <c r="FXE29" s="94"/>
      <c r="FXF29" s="94"/>
      <c r="FXG29" s="95"/>
      <c r="FXH29" s="95"/>
      <c r="FXI29" s="95"/>
      <c r="FXJ29" s="94"/>
      <c r="FXK29" s="96"/>
      <c r="FXL29" s="94"/>
      <c r="FXM29" s="94"/>
      <c r="FXN29" s="94"/>
      <c r="FXO29" s="94"/>
      <c r="FXP29" s="94"/>
      <c r="FXQ29" s="94"/>
      <c r="FXR29" s="95"/>
      <c r="FXS29" s="95"/>
      <c r="FXT29" s="95"/>
      <c r="FXU29" s="94"/>
      <c r="FXV29" s="96"/>
      <c r="FXW29" s="94"/>
      <c r="FXX29" s="94"/>
      <c r="FXY29" s="94"/>
      <c r="FXZ29" s="94"/>
      <c r="FYA29" s="94"/>
      <c r="FYB29" s="94"/>
      <c r="FYC29" s="95"/>
      <c r="FYD29" s="95"/>
      <c r="FYE29" s="95"/>
      <c r="FYF29" s="94"/>
      <c r="FYG29" s="96"/>
      <c r="FYH29" s="94"/>
      <c r="FYI29" s="94"/>
      <c r="FYJ29" s="94"/>
      <c r="FYK29" s="94"/>
      <c r="FYL29" s="94"/>
      <c r="FYM29" s="94"/>
      <c r="FYN29" s="95"/>
      <c r="FYO29" s="95"/>
      <c r="FYP29" s="95"/>
      <c r="FYQ29" s="94"/>
      <c r="FYR29" s="96"/>
      <c r="FYS29" s="94"/>
      <c r="FYT29" s="94"/>
      <c r="FYU29" s="94"/>
      <c r="FYV29" s="94"/>
      <c r="FYW29" s="94"/>
      <c r="FYX29" s="94"/>
      <c r="FYY29" s="95"/>
      <c r="FYZ29" s="95"/>
      <c r="FZA29" s="95"/>
      <c r="FZB29" s="94"/>
      <c r="FZC29" s="96"/>
      <c r="FZD29" s="94"/>
      <c r="FZE29" s="94"/>
      <c r="FZF29" s="94"/>
      <c r="FZG29" s="94"/>
      <c r="FZH29" s="94"/>
      <c r="FZI29" s="94"/>
      <c r="FZJ29" s="95"/>
      <c r="FZK29" s="95"/>
      <c r="FZL29" s="95"/>
      <c r="FZM29" s="94"/>
      <c r="FZN29" s="96"/>
      <c r="FZO29" s="94"/>
      <c r="FZP29" s="94"/>
      <c r="FZQ29" s="94"/>
      <c r="FZR29" s="94"/>
      <c r="FZS29" s="94"/>
      <c r="FZT29" s="94"/>
      <c r="FZU29" s="95"/>
      <c r="FZV29" s="95"/>
      <c r="FZW29" s="95"/>
      <c r="FZX29" s="94"/>
      <c r="FZY29" s="96"/>
      <c r="FZZ29" s="94"/>
      <c r="GAA29" s="94"/>
      <c r="GAB29" s="94"/>
      <c r="GAC29" s="94"/>
      <c r="GAD29" s="94"/>
      <c r="GAE29" s="94"/>
      <c r="GAF29" s="95"/>
      <c r="GAG29" s="95"/>
      <c r="GAH29" s="95"/>
      <c r="GAI29" s="94"/>
      <c r="GAJ29" s="96"/>
      <c r="GAK29" s="94"/>
      <c r="GAL29" s="94"/>
      <c r="GAM29" s="94"/>
      <c r="GAN29" s="94"/>
      <c r="GAO29" s="94"/>
      <c r="GAP29" s="94"/>
      <c r="GAQ29" s="95"/>
      <c r="GAR29" s="95"/>
      <c r="GAS29" s="95"/>
      <c r="GAT29" s="94"/>
      <c r="GAU29" s="96"/>
      <c r="GAV29" s="94"/>
      <c r="GAW29" s="94"/>
      <c r="GAX29" s="94"/>
      <c r="GAY29" s="94"/>
      <c r="GAZ29" s="94"/>
      <c r="GBA29" s="94"/>
      <c r="GBB29" s="95"/>
      <c r="GBC29" s="95"/>
      <c r="GBD29" s="95"/>
      <c r="GBE29" s="94"/>
      <c r="GBF29" s="96"/>
      <c r="GBG29" s="94"/>
      <c r="GBH29" s="94"/>
      <c r="GBI29" s="94"/>
      <c r="GBJ29" s="94"/>
      <c r="GBK29" s="94"/>
      <c r="GBL29" s="94"/>
      <c r="GBM29" s="95"/>
      <c r="GBN29" s="95"/>
      <c r="GBO29" s="95"/>
      <c r="GBP29" s="94"/>
      <c r="GBQ29" s="96"/>
      <c r="GBR29" s="94"/>
      <c r="GBS29" s="94"/>
      <c r="GBT29" s="94"/>
      <c r="GBU29" s="94"/>
      <c r="GBV29" s="94"/>
      <c r="GBW29" s="94"/>
      <c r="GBX29" s="95"/>
      <c r="GBY29" s="95"/>
      <c r="GBZ29" s="95"/>
      <c r="GCA29" s="94"/>
      <c r="GCB29" s="96"/>
      <c r="GCC29" s="94"/>
      <c r="GCD29" s="94"/>
      <c r="GCE29" s="94"/>
      <c r="GCF29" s="94"/>
      <c r="GCG29" s="94"/>
      <c r="GCH29" s="94"/>
      <c r="GCI29" s="95"/>
      <c r="GCJ29" s="95"/>
      <c r="GCK29" s="95"/>
      <c r="GCL29" s="94"/>
      <c r="GCM29" s="96"/>
      <c r="GCN29" s="94"/>
      <c r="GCO29" s="94"/>
      <c r="GCP29" s="94"/>
      <c r="GCQ29" s="94"/>
      <c r="GCR29" s="94"/>
      <c r="GCS29" s="94"/>
      <c r="GCT29" s="95"/>
      <c r="GCU29" s="95"/>
      <c r="GCV29" s="95"/>
      <c r="GCW29" s="94"/>
      <c r="GCX29" s="96"/>
      <c r="GCY29" s="94"/>
      <c r="GCZ29" s="94"/>
      <c r="GDA29" s="94"/>
      <c r="GDB29" s="94"/>
      <c r="GDC29" s="94"/>
      <c r="GDD29" s="94"/>
      <c r="GDE29" s="95"/>
      <c r="GDF29" s="95"/>
      <c r="GDG29" s="95"/>
      <c r="GDH29" s="94"/>
      <c r="GDI29" s="96"/>
      <c r="GDJ29" s="94"/>
      <c r="GDK29" s="94"/>
      <c r="GDL29" s="94"/>
      <c r="GDM29" s="94"/>
      <c r="GDN29" s="94"/>
      <c r="GDO29" s="94"/>
      <c r="GDP29" s="95"/>
      <c r="GDQ29" s="95"/>
      <c r="GDR29" s="95"/>
      <c r="GDS29" s="94"/>
      <c r="GDT29" s="96"/>
      <c r="GDU29" s="94"/>
      <c r="GDV29" s="94"/>
      <c r="GDW29" s="94"/>
      <c r="GDX29" s="94"/>
      <c r="GDY29" s="94"/>
      <c r="GDZ29" s="94"/>
      <c r="GEA29" s="95"/>
      <c r="GEB29" s="95"/>
      <c r="GEC29" s="95"/>
      <c r="GED29" s="94"/>
      <c r="GEE29" s="96"/>
      <c r="GEF29" s="94"/>
      <c r="GEG29" s="94"/>
      <c r="GEH29" s="94"/>
      <c r="GEI29" s="94"/>
      <c r="GEJ29" s="94"/>
      <c r="GEK29" s="94"/>
      <c r="GEL29" s="95"/>
      <c r="GEM29" s="95"/>
      <c r="GEN29" s="95"/>
      <c r="GEO29" s="94"/>
      <c r="GEP29" s="96"/>
      <c r="GEQ29" s="94"/>
      <c r="GER29" s="94"/>
      <c r="GES29" s="94"/>
      <c r="GET29" s="94"/>
      <c r="GEU29" s="94"/>
      <c r="GEV29" s="94"/>
      <c r="GEW29" s="95"/>
      <c r="GEX29" s="95"/>
      <c r="GEY29" s="95"/>
      <c r="GEZ29" s="94"/>
      <c r="GFA29" s="96"/>
      <c r="GFB29" s="94"/>
      <c r="GFC29" s="94"/>
      <c r="GFD29" s="94"/>
      <c r="GFE29" s="94"/>
      <c r="GFF29" s="94"/>
      <c r="GFG29" s="94"/>
      <c r="GFH29" s="95"/>
      <c r="GFI29" s="95"/>
      <c r="GFJ29" s="95"/>
      <c r="GFK29" s="94"/>
      <c r="GFL29" s="96"/>
      <c r="GFM29" s="94"/>
      <c r="GFN29" s="94"/>
      <c r="GFO29" s="94"/>
      <c r="GFP29" s="94"/>
      <c r="GFQ29" s="94"/>
      <c r="GFR29" s="94"/>
      <c r="GFS29" s="95"/>
      <c r="GFT29" s="95"/>
      <c r="GFU29" s="95"/>
      <c r="GFV29" s="94"/>
      <c r="GFW29" s="96"/>
      <c r="GFX29" s="94"/>
      <c r="GFY29" s="94"/>
      <c r="GFZ29" s="94"/>
      <c r="GGA29" s="94"/>
      <c r="GGB29" s="94"/>
      <c r="GGC29" s="94"/>
      <c r="GGD29" s="95"/>
      <c r="GGE29" s="95"/>
      <c r="GGF29" s="95"/>
      <c r="GGG29" s="94"/>
      <c r="GGH29" s="96"/>
      <c r="GGI29" s="94"/>
      <c r="GGJ29" s="94"/>
      <c r="GGK29" s="94"/>
      <c r="GGL29" s="94"/>
      <c r="GGM29" s="94"/>
      <c r="GGN29" s="94"/>
      <c r="GGO29" s="95"/>
      <c r="GGP29" s="95"/>
      <c r="GGQ29" s="95"/>
      <c r="GGR29" s="94"/>
      <c r="GGS29" s="96"/>
      <c r="GGT29" s="94"/>
      <c r="GGU29" s="94"/>
      <c r="GGV29" s="94"/>
      <c r="GGW29" s="94"/>
      <c r="GGX29" s="94"/>
      <c r="GGY29" s="94"/>
      <c r="GGZ29" s="95"/>
      <c r="GHA29" s="95"/>
      <c r="GHB29" s="95"/>
      <c r="GHC29" s="94"/>
      <c r="GHD29" s="96"/>
      <c r="GHE29" s="94"/>
      <c r="GHF29" s="94"/>
      <c r="GHG29" s="94"/>
      <c r="GHH29" s="94"/>
      <c r="GHI29" s="94"/>
      <c r="GHJ29" s="94"/>
      <c r="GHK29" s="95"/>
      <c r="GHL29" s="95"/>
      <c r="GHM29" s="95"/>
      <c r="GHN29" s="94"/>
      <c r="GHO29" s="96"/>
      <c r="GHP29" s="94"/>
      <c r="GHQ29" s="94"/>
      <c r="GHR29" s="94"/>
      <c r="GHS29" s="94"/>
      <c r="GHT29" s="94"/>
      <c r="GHU29" s="94"/>
      <c r="GHV29" s="95"/>
      <c r="GHW29" s="95"/>
      <c r="GHX29" s="95"/>
      <c r="GHY29" s="94"/>
      <c r="GHZ29" s="96"/>
      <c r="GIA29" s="94"/>
      <c r="GIB29" s="94"/>
      <c r="GIC29" s="94"/>
      <c r="GID29" s="94"/>
      <c r="GIE29" s="94"/>
      <c r="GIF29" s="94"/>
      <c r="GIG29" s="95"/>
      <c r="GIH29" s="95"/>
      <c r="GII29" s="95"/>
      <c r="GIJ29" s="94"/>
      <c r="GIK29" s="96"/>
      <c r="GIL29" s="94"/>
      <c r="GIM29" s="94"/>
      <c r="GIN29" s="94"/>
      <c r="GIO29" s="94"/>
      <c r="GIP29" s="94"/>
      <c r="GIQ29" s="94"/>
      <c r="GIR29" s="95"/>
      <c r="GIS29" s="95"/>
      <c r="GIT29" s="95"/>
      <c r="GIU29" s="94"/>
      <c r="GIV29" s="96"/>
      <c r="GIW29" s="94"/>
      <c r="GIX29" s="94"/>
      <c r="GIY29" s="94"/>
      <c r="GIZ29" s="94"/>
      <c r="GJA29" s="94"/>
      <c r="GJB29" s="94"/>
      <c r="GJC29" s="95"/>
      <c r="GJD29" s="95"/>
      <c r="GJE29" s="95"/>
      <c r="GJF29" s="94"/>
      <c r="GJG29" s="96"/>
      <c r="GJH29" s="94"/>
      <c r="GJI29" s="94"/>
      <c r="GJJ29" s="94"/>
      <c r="GJK29" s="94"/>
      <c r="GJL29" s="94"/>
      <c r="GJM29" s="94"/>
      <c r="GJN29" s="95"/>
      <c r="GJO29" s="95"/>
      <c r="GJP29" s="95"/>
      <c r="GJQ29" s="94"/>
      <c r="GJR29" s="96"/>
      <c r="GJS29" s="94"/>
      <c r="GJT29" s="94"/>
      <c r="GJU29" s="94"/>
      <c r="GJV29" s="94"/>
      <c r="GJW29" s="94"/>
      <c r="GJX29" s="94"/>
      <c r="GJY29" s="95"/>
      <c r="GJZ29" s="95"/>
      <c r="GKA29" s="95"/>
      <c r="GKB29" s="94"/>
      <c r="GKC29" s="96"/>
      <c r="GKD29" s="94"/>
      <c r="GKE29" s="94"/>
      <c r="GKF29" s="94"/>
      <c r="GKG29" s="94"/>
      <c r="GKH29" s="94"/>
      <c r="GKI29" s="94"/>
      <c r="GKJ29" s="95"/>
      <c r="GKK29" s="95"/>
      <c r="GKL29" s="95"/>
      <c r="GKM29" s="94"/>
      <c r="GKN29" s="96"/>
      <c r="GKO29" s="94"/>
      <c r="GKP29" s="94"/>
      <c r="GKQ29" s="94"/>
      <c r="GKR29" s="94"/>
      <c r="GKS29" s="94"/>
      <c r="GKT29" s="94"/>
      <c r="GKU29" s="95"/>
      <c r="GKV29" s="95"/>
      <c r="GKW29" s="95"/>
      <c r="GKX29" s="94"/>
      <c r="GKY29" s="96"/>
      <c r="GKZ29" s="94"/>
      <c r="GLA29" s="94"/>
      <c r="GLB29" s="94"/>
      <c r="GLC29" s="94"/>
      <c r="GLD29" s="94"/>
      <c r="GLE29" s="94"/>
      <c r="GLF29" s="95"/>
      <c r="GLG29" s="95"/>
      <c r="GLH29" s="95"/>
      <c r="GLI29" s="94"/>
      <c r="GLJ29" s="96"/>
      <c r="GLK29" s="94"/>
      <c r="GLL29" s="94"/>
      <c r="GLM29" s="94"/>
      <c r="GLN29" s="94"/>
      <c r="GLO29" s="94"/>
      <c r="GLP29" s="94"/>
      <c r="GLQ29" s="95"/>
      <c r="GLR29" s="95"/>
      <c r="GLS29" s="95"/>
      <c r="GLT29" s="94"/>
      <c r="GLU29" s="96"/>
      <c r="GLV29" s="94"/>
      <c r="GLW29" s="94"/>
      <c r="GLX29" s="94"/>
      <c r="GLY29" s="94"/>
      <c r="GLZ29" s="94"/>
      <c r="GMA29" s="94"/>
      <c r="GMB29" s="95"/>
      <c r="GMC29" s="95"/>
      <c r="GMD29" s="95"/>
      <c r="GME29" s="94"/>
      <c r="GMF29" s="96"/>
      <c r="GMG29" s="94"/>
      <c r="GMH29" s="94"/>
      <c r="GMI29" s="94"/>
      <c r="GMJ29" s="94"/>
      <c r="GMK29" s="94"/>
      <c r="GML29" s="94"/>
      <c r="GMM29" s="95"/>
      <c r="GMN29" s="95"/>
      <c r="GMO29" s="95"/>
      <c r="GMP29" s="94"/>
      <c r="GMQ29" s="96"/>
      <c r="GMR29" s="94"/>
      <c r="GMS29" s="94"/>
      <c r="GMT29" s="94"/>
      <c r="GMU29" s="94"/>
      <c r="GMV29" s="94"/>
      <c r="GMW29" s="94"/>
      <c r="GMX29" s="95"/>
      <c r="GMY29" s="95"/>
      <c r="GMZ29" s="95"/>
      <c r="GNA29" s="94"/>
      <c r="GNB29" s="96"/>
      <c r="GNC29" s="94"/>
      <c r="GND29" s="94"/>
      <c r="GNE29" s="94"/>
      <c r="GNF29" s="94"/>
      <c r="GNG29" s="94"/>
      <c r="GNH29" s="94"/>
      <c r="GNI29" s="95"/>
      <c r="GNJ29" s="95"/>
      <c r="GNK29" s="95"/>
      <c r="GNL29" s="94"/>
      <c r="GNM29" s="96"/>
      <c r="GNN29" s="94"/>
      <c r="GNO29" s="94"/>
      <c r="GNP29" s="94"/>
      <c r="GNQ29" s="94"/>
      <c r="GNR29" s="94"/>
      <c r="GNS29" s="94"/>
      <c r="GNT29" s="95"/>
      <c r="GNU29" s="95"/>
      <c r="GNV29" s="95"/>
      <c r="GNW29" s="94"/>
      <c r="GNX29" s="96"/>
      <c r="GNY29" s="94"/>
      <c r="GNZ29" s="94"/>
      <c r="GOA29" s="94"/>
      <c r="GOB29" s="94"/>
      <c r="GOC29" s="94"/>
      <c r="GOD29" s="94"/>
      <c r="GOE29" s="95"/>
      <c r="GOF29" s="95"/>
      <c r="GOG29" s="95"/>
      <c r="GOH29" s="94"/>
      <c r="GOI29" s="96"/>
      <c r="GOJ29" s="94"/>
      <c r="GOK29" s="94"/>
      <c r="GOL29" s="94"/>
      <c r="GOM29" s="94"/>
      <c r="GON29" s="94"/>
      <c r="GOO29" s="94"/>
      <c r="GOP29" s="95"/>
      <c r="GOQ29" s="95"/>
      <c r="GOR29" s="95"/>
      <c r="GOS29" s="94"/>
      <c r="GOT29" s="96"/>
      <c r="GOU29" s="94"/>
      <c r="GOV29" s="94"/>
      <c r="GOW29" s="94"/>
      <c r="GOX29" s="94"/>
      <c r="GOY29" s="94"/>
      <c r="GOZ29" s="94"/>
      <c r="GPA29" s="95"/>
      <c r="GPB29" s="95"/>
      <c r="GPC29" s="95"/>
      <c r="GPD29" s="94"/>
      <c r="GPE29" s="96"/>
      <c r="GPF29" s="94"/>
      <c r="GPG29" s="94"/>
      <c r="GPH29" s="94"/>
      <c r="GPI29" s="94"/>
      <c r="GPJ29" s="94"/>
      <c r="GPK29" s="94"/>
      <c r="GPL29" s="95"/>
      <c r="GPM29" s="95"/>
      <c r="GPN29" s="95"/>
      <c r="GPO29" s="94"/>
      <c r="GPP29" s="96"/>
      <c r="GPQ29" s="94"/>
      <c r="GPR29" s="94"/>
      <c r="GPS29" s="94"/>
      <c r="GPT29" s="94"/>
      <c r="GPU29" s="94"/>
      <c r="GPV29" s="94"/>
      <c r="GPW29" s="95"/>
      <c r="GPX29" s="95"/>
      <c r="GPY29" s="95"/>
      <c r="GPZ29" s="94"/>
      <c r="GQA29" s="96"/>
      <c r="GQB29" s="94"/>
      <c r="GQC29" s="94"/>
      <c r="GQD29" s="94"/>
      <c r="GQE29" s="94"/>
      <c r="GQF29" s="94"/>
      <c r="GQG29" s="94"/>
      <c r="GQH29" s="95"/>
      <c r="GQI29" s="95"/>
      <c r="GQJ29" s="95"/>
      <c r="GQK29" s="94"/>
      <c r="GQL29" s="96"/>
      <c r="GQM29" s="94"/>
      <c r="GQN29" s="94"/>
      <c r="GQO29" s="94"/>
      <c r="GQP29" s="94"/>
      <c r="GQQ29" s="94"/>
      <c r="GQR29" s="94"/>
      <c r="GQS29" s="95"/>
      <c r="GQT29" s="95"/>
      <c r="GQU29" s="95"/>
      <c r="GQV29" s="94"/>
      <c r="GQW29" s="96"/>
      <c r="GQX29" s="94"/>
      <c r="GQY29" s="94"/>
      <c r="GQZ29" s="94"/>
      <c r="GRA29" s="94"/>
      <c r="GRB29" s="94"/>
      <c r="GRC29" s="94"/>
      <c r="GRD29" s="95"/>
      <c r="GRE29" s="95"/>
      <c r="GRF29" s="95"/>
      <c r="GRG29" s="94"/>
      <c r="GRH29" s="96"/>
      <c r="GRI29" s="94"/>
      <c r="GRJ29" s="94"/>
      <c r="GRK29" s="94"/>
      <c r="GRL29" s="94"/>
      <c r="GRM29" s="94"/>
      <c r="GRN29" s="94"/>
      <c r="GRO29" s="95"/>
      <c r="GRP29" s="95"/>
      <c r="GRQ29" s="95"/>
      <c r="GRR29" s="94"/>
      <c r="GRS29" s="96"/>
      <c r="GRT29" s="94"/>
      <c r="GRU29" s="94"/>
      <c r="GRV29" s="94"/>
      <c r="GRW29" s="94"/>
      <c r="GRX29" s="94"/>
      <c r="GRY29" s="94"/>
      <c r="GRZ29" s="95"/>
      <c r="GSA29" s="95"/>
      <c r="GSB29" s="95"/>
      <c r="GSC29" s="94"/>
      <c r="GSD29" s="96"/>
      <c r="GSE29" s="94"/>
      <c r="GSF29" s="94"/>
      <c r="GSG29" s="94"/>
      <c r="GSH29" s="94"/>
      <c r="GSI29" s="94"/>
      <c r="GSJ29" s="94"/>
      <c r="GSK29" s="95"/>
      <c r="GSL29" s="95"/>
      <c r="GSM29" s="95"/>
      <c r="GSN29" s="94"/>
      <c r="GSO29" s="96"/>
      <c r="GSP29" s="94"/>
      <c r="GSQ29" s="94"/>
      <c r="GSR29" s="94"/>
      <c r="GSS29" s="94"/>
      <c r="GST29" s="94"/>
      <c r="GSU29" s="94"/>
      <c r="GSV29" s="95"/>
      <c r="GSW29" s="95"/>
      <c r="GSX29" s="95"/>
      <c r="GSY29" s="94"/>
      <c r="GSZ29" s="96"/>
      <c r="GTA29" s="94"/>
      <c r="GTB29" s="94"/>
      <c r="GTC29" s="94"/>
      <c r="GTD29" s="94"/>
      <c r="GTE29" s="94"/>
      <c r="GTF29" s="94"/>
      <c r="GTG29" s="95"/>
      <c r="GTH29" s="95"/>
      <c r="GTI29" s="95"/>
      <c r="GTJ29" s="94"/>
      <c r="GTK29" s="96"/>
      <c r="GTL29" s="94"/>
      <c r="GTM29" s="94"/>
      <c r="GTN29" s="94"/>
      <c r="GTO29" s="94"/>
      <c r="GTP29" s="94"/>
      <c r="GTQ29" s="94"/>
      <c r="GTR29" s="95"/>
      <c r="GTS29" s="95"/>
      <c r="GTT29" s="95"/>
      <c r="GTU29" s="94"/>
      <c r="GTV29" s="96"/>
      <c r="GTW29" s="94"/>
      <c r="GTX29" s="94"/>
      <c r="GTY29" s="94"/>
      <c r="GTZ29" s="94"/>
      <c r="GUA29" s="94"/>
      <c r="GUB29" s="94"/>
      <c r="GUC29" s="95"/>
      <c r="GUD29" s="95"/>
      <c r="GUE29" s="95"/>
      <c r="GUF29" s="94"/>
      <c r="GUG29" s="96"/>
      <c r="GUH29" s="94"/>
      <c r="GUI29" s="94"/>
      <c r="GUJ29" s="94"/>
      <c r="GUK29" s="94"/>
      <c r="GUL29" s="94"/>
      <c r="GUM29" s="94"/>
      <c r="GUN29" s="95"/>
      <c r="GUO29" s="95"/>
      <c r="GUP29" s="95"/>
      <c r="GUQ29" s="94"/>
      <c r="GUR29" s="96"/>
      <c r="GUS29" s="94"/>
      <c r="GUT29" s="94"/>
      <c r="GUU29" s="94"/>
      <c r="GUV29" s="94"/>
      <c r="GUW29" s="94"/>
      <c r="GUX29" s="94"/>
      <c r="GUY29" s="95"/>
      <c r="GUZ29" s="95"/>
      <c r="GVA29" s="95"/>
      <c r="GVB29" s="94"/>
      <c r="GVC29" s="96"/>
      <c r="GVD29" s="94"/>
      <c r="GVE29" s="94"/>
      <c r="GVF29" s="94"/>
      <c r="GVG29" s="94"/>
      <c r="GVH29" s="94"/>
      <c r="GVI29" s="94"/>
      <c r="GVJ29" s="95"/>
      <c r="GVK29" s="95"/>
      <c r="GVL29" s="95"/>
      <c r="GVM29" s="94"/>
      <c r="GVN29" s="96"/>
      <c r="GVO29" s="94"/>
      <c r="GVP29" s="94"/>
      <c r="GVQ29" s="94"/>
      <c r="GVR29" s="94"/>
      <c r="GVS29" s="94"/>
      <c r="GVT29" s="94"/>
      <c r="GVU29" s="95"/>
      <c r="GVV29" s="95"/>
      <c r="GVW29" s="95"/>
      <c r="GVX29" s="94"/>
      <c r="GVY29" s="96"/>
      <c r="GVZ29" s="94"/>
      <c r="GWA29" s="94"/>
      <c r="GWB29" s="94"/>
      <c r="GWC29" s="94"/>
      <c r="GWD29" s="94"/>
      <c r="GWE29" s="94"/>
      <c r="GWF29" s="95"/>
      <c r="GWG29" s="95"/>
      <c r="GWH29" s="95"/>
      <c r="GWI29" s="94"/>
      <c r="GWJ29" s="96"/>
      <c r="GWK29" s="94"/>
      <c r="GWL29" s="94"/>
      <c r="GWM29" s="94"/>
      <c r="GWN29" s="94"/>
      <c r="GWO29" s="94"/>
      <c r="GWP29" s="94"/>
      <c r="GWQ29" s="95"/>
      <c r="GWR29" s="95"/>
      <c r="GWS29" s="95"/>
      <c r="GWT29" s="94"/>
      <c r="GWU29" s="96"/>
      <c r="GWV29" s="94"/>
      <c r="GWW29" s="94"/>
      <c r="GWX29" s="94"/>
      <c r="GWY29" s="94"/>
      <c r="GWZ29" s="94"/>
      <c r="GXA29" s="94"/>
      <c r="GXB29" s="95"/>
      <c r="GXC29" s="95"/>
      <c r="GXD29" s="95"/>
      <c r="GXE29" s="94"/>
      <c r="GXF29" s="96"/>
      <c r="GXG29" s="94"/>
      <c r="GXH29" s="94"/>
      <c r="GXI29" s="94"/>
      <c r="GXJ29" s="94"/>
      <c r="GXK29" s="94"/>
      <c r="GXL29" s="94"/>
      <c r="GXM29" s="95"/>
      <c r="GXN29" s="95"/>
      <c r="GXO29" s="95"/>
      <c r="GXP29" s="94"/>
      <c r="GXQ29" s="96"/>
      <c r="GXR29" s="94"/>
      <c r="GXS29" s="94"/>
      <c r="GXT29" s="94"/>
      <c r="GXU29" s="94"/>
      <c r="GXV29" s="94"/>
      <c r="GXW29" s="94"/>
      <c r="GXX29" s="95"/>
      <c r="GXY29" s="95"/>
      <c r="GXZ29" s="95"/>
      <c r="GYA29" s="94"/>
      <c r="GYB29" s="96"/>
      <c r="GYC29" s="94"/>
      <c r="GYD29" s="94"/>
      <c r="GYE29" s="94"/>
      <c r="GYF29" s="94"/>
      <c r="GYG29" s="94"/>
      <c r="GYH29" s="94"/>
      <c r="GYI29" s="95"/>
      <c r="GYJ29" s="95"/>
      <c r="GYK29" s="95"/>
      <c r="GYL29" s="94"/>
      <c r="GYM29" s="96"/>
      <c r="GYN29" s="94"/>
      <c r="GYO29" s="94"/>
      <c r="GYP29" s="94"/>
      <c r="GYQ29" s="94"/>
      <c r="GYR29" s="94"/>
      <c r="GYS29" s="94"/>
      <c r="GYT29" s="95"/>
      <c r="GYU29" s="95"/>
      <c r="GYV29" s="95"/>
      <c r="GYW29" s="94"/>
      <c r="GYX29" s="96"/>
      <c r="GYY29" s="94"/>
      <c r="GYZ29" s="94"/>
      <c r="GZA29" s="94"/>
      <c r="GZB29" s="94"/>
      <c r="GZC29" s="94"/>
      <c r="GZD29" s="94"/>
      <c r="GZE29" s="95"/>
      <c r="GZF29" s="95"/>
      <c r="GZG29" s="95"/>
      <c r="GZH29" s="94"/>
      <c r="GZI29" s="96"/>
      <c r="GZJ29" s="94"/>
      <c r="GZK29" s="94"/>
      <c r="GZL29" s="94"/>
      <c r="GZM29" s="94"/>
      <c r="GZN29" s="94"/>
      <c r="GZO29" s="94"/>
      <c r="GZP29" s="95"/>
      <c r="GZQ29" s="95"/>
      <c r="GZR29" s="95"/>
      <c r="GZS29" s="94"/>
      <c r="GZT29" s="96"/>
      <c r="GZU29" s="94"/>
      <c r="GZV29" s="94"/>
      <c r="GZW29" s="94"/>
      <c r="GZX29" s="94"/>
      <c r="GZY29" s="94"/>
      <c r="GZZ29" s="94"/>
      <c r="HAA29" s="95"/>
      <c r="HAB29" s="95"/>
      <c r="HAC29" s="95"/>
      <c r="HAD29" s="94"/>
      <c r="HAE29" s="96"/>
      <c r="HAF29" s="94"/>
      <c r="HAG29" s="94"/>
      <c r="HAH29" s="94"/>
      <c r="HAI29" s="94"/>
      <c r="HAJ29" s="94"/>
      <c r="HAK29" s="94"/>
      <c r="HAL29" s="95"/>
      <c r="HAM29" s="95"/>
      <c r="HAN29" s="95"/>
      <c r="HAO29" s="94"/>
      <c r="HAP29" s="96"/>
      <c r="HAQ29" s="94"/>
      <c r="HAR29" s="94"/>
      <c r="HAS29" s="94"/>
      <c r="HAT29" s="94"/>
      <c r="HAU29" s="94"/>
      <c r="HAV29" s="94"/>
      <c r="HAW29" s="95"/>
      <c r="HAX29" s="95"/>
      <c r="HAY29" s="95"/>
      <c r="HAZ29" s="94"/>
      <c r="HBA29" s="96"/>
      <c r="HBB29" s="94"/>
      <c r="HBC29" s="94"/>
      <c r="HBD29" s="94"/>
      <c r="HBE29" s="94"/>
      <c r="HBF29" s="94"/>
      <c r="HBG29" s="94"/>
      <c r="HBH29" s="95"/>
      <c r="HBI29" s="95"/>
      <c r="HBJ29" s="95"/>
      <c r="HBK29" s="94"/>
      <c r="HBL29" s="96"/>
      <c r="HBM29" s="94"/>
      <c r="HBN29" s="94"/>
      <c r="HBO29" s="94"/>
      <c r="HBP29" s="94"/>
      <c r="HBQ29" s="94"/>
      <c r="HBR29" s="94"/>
      <c r="HBS29" s="95"/>
      <c r="HBT29" s="95"/>
      <c r="HBU29" s="95"/>
      <c r="HBV29" s="94"/>
      <c r="HBW29" s="96"/>
      <c r="HBX29" s="94"/>
      <c r="HBY29" s="94"/>
      <c r="HBZ29" s="94"/>
      <c r="HCA29" s="94"/>
      <c r="HCB29" s="94"/>
      <c r="HCC29" s="94"/>
      <c r="HCD29" s="95"/>
      <c r="HCE29" s="95"/>
      <c r="HCF29" s="95"/>
      <c r="HCG29" s="94"/>
      <c r="HCH29" s="96"/>
      <c r="HCI29" s="94"/>
      <c r="HCJ29" s="94"/>
      <c r="HCK29" s="94"/>
      <c r="HCL29" s="94"/>
      <c r="HCM29" s="94"/>
      <c r="HCN29" s="94"/>
      <c r="HCO29" s="95"/>
      <c r="HCP29" s="95"/>
      <c r="HCQ29" s="95"/>
      <c r="HCR29" s="94"/>
      <c r="HCS29" s="96"/>
      <c r="HCT29" s="94"/>
      <c r="HCU29" s="94"/>
      <c r="HCV29" s="94"/>
      <c r="HCW29" s="94"/>
      <c r="HCX29" s="94"/>
      <c r="HCY29" s="94"/>
      <c r="HCZ29" s="95"/>
      <c r="HDA29" s="95"/>
      <c r="HDB29" s="95"/>
      <c r="HDC29" s="94"/>
      <c r="HDD29" s="96"/>
      <c r="HDE29" s="94"/>
      <c r="HDF29" s="94"/>
      <c r="HDG29" s="94"/>
      <c r="HDH29" s="94"/>
      <c r="HDI29" s="94"/>
      <c r="HDJ29" s="94"/>
      <c r="HDK29" s="95"/>
      <c r="HDL29" s="95"/>
      <c r="HDM29" s="95"/>
      <c r="HDN29" s="94"/>
      <c r="HDO29" s="96"/>
      <c r="HDP29" s="94"/>
      <c r="HDQ29" s="94"/>
      <c r="HDR29" s="94"/>
      <c r="HDS29" s="94"/>
      <c r="HDT29" s="94"/>
      <c r="HDU29" s="94"/>
      <c r="HDV29" s="95"/>
      <c r="HDW29" s="95"/>
      <c r="HDX29" s="95"/>
      <c r="HDY29" s="94"/>
      <c r="HDZ29" s="96"/>
      <c r="HEA29" s="94"/>
      <c r="HEB29" s="94"/>
      <c r="HEC29" s="94"/>
      <c r="HED29" s="94"/>
      <c r="HEE29" s="94"/>
      <c r="HEF29" s="94"/>
      <c r="HEG29" s="95"/>
      <c r="HEH29" s="95"/>
      <c r="HEI29" s="95"/>
      <c r="HEJ29" s="94"/>
      <c r="HEK29" s="96"/>
      <c r="HEL29" s="94"/>
      <c r="HEM29" s="94"/>
      <c r="HEN29" s="94"/>
      <c r="HEO29" s="94"/>
      <c r="HEP29" s="94"/>
      <c r="HEQ29" s="94"/>
      <c r="HER29" s="95"/>
      <c r="HES29" s="95"/>
      <c r="HET29" s="95"/>
      <c r="HEU29" s="94"/>
      <c r="HEV29" s="96"/>
      <c r="HEW29" s="94"/>
      <c r="HEX29" s="94"/>
      <c r="HEY29" s="94"/>
      <c r="HEZ29" s="94"/>
      <c r="HFA29" s="94"/>
      <c r="HFB29" s="94"/>
      <c r="HFC29" s="95"/>
      <c r="HFD29" s="95"/>
      <c r="HFE29" s="95"/>
      <c r="HFF29" s="94"/>
      <c r="HFG29" s="96"/>
      <c r="HFH29" s="94"/>
      <c r="HFI29" s="94"/>
      <c r="HFJ29" s="94"/>
      <c r="HFK29" s="94"/>
      <c r="HFL29" s="94"/>
      <c r="HFM29" s="94"/>
      <c r="HFN29" s="95"/>
      <c r="HFO29" s="95"/>
      <c r="HFP29" s="95"/>
      <c r="HFQ29" s="94"/>
      <c r="HFR29" s="96"/>
      <c r="HFS29" s="94"/>
      <c r="HFT29" s="94"/>
      <c r="HFU29" s="94"/>
      <c r="HFV29" s="94"/>
      <c r="HFW29" s="94"/>
      <c r="HFX29" s="94"/>
      <c r="HFY29" s="95"/>
      <c r="HFZ29" s="95"/>
      <c r="HGA29" s="95"/>
      <c r="HGB29" s="94"/>
      <c r="HGC29" s="96"/>
      <c r="HGD29" s="94"/>
      <c r="HGE29" s="94"/>
      <c r="HGF29" s="94"/>
      <c r="HGG29" s="94"/>
      <c r="HGH29" s="94"/>
      <c r="HGI29" s="94"/>
      <c r="HGJ29" s="95"/>
      <c r="HGK29" s="95"/>
      <c r="HGL29" s="95"/>
      <c r="HGM29" s="94"/>
      <c r="HGN29" s="96"/>
      <c r="HGO29" s="94"/>
      <c r="HGP29" s="94"/>
      <c r="HGQ29" s="94"/>
      <c r="HGR29" s="94"/>
      <c r="HGS29" s="94"/>
      <c r="HGT29" s="94"/>
      <c r="HGU29" s="95"/>
      <c r="HGV29" s="95"/>
      <c r="HGW29" s="95"/>
      <c r="HGX29" s="94"/>
      <c r="HGY29" s="96"/>
      <c r="HGZ29" s="94"/>
      <c r="HHA29" s="94"/>
      <c r="HHB29" s="94"/>
      <c r="HHC29" s="94"/>
      <c r="HHD29" s="94"/>
      <c r="HHE29" s="94"/>
      <c r="HHF29" s="95"/>
      <c r="HHG29" s="95"/>
      <c r="HHH29" s="95"/>
      <c r="HHI29" s="94"/>
      <c r="HHJ29" s="96"/>
      <c r="HHK29" s="94"/>
      <c r="HHL29" s="94"/>
      <c r="HHM29" s="94"/>
      <c r="HHN29" s="94"/>
      <c r="HHO29" s="94"/>
      <c r="HHP29" s="94"/>
      <c r="HHQ29" s="95"/>
      <c r="HHR29" s="95"/>
      <c r="HHS29" s="95"/>
      <c r="HHT29" s="94"/>
      <c r="HHU29" s="96"/>
      <c r="HHV29" s="94"/>
      <c r="HHW29" s="94"/>
      <c r="HHX29" s="94"/>
      <c r="HHY29" s="94"/>
      <c r="HHZ29" s="94"/>
      <c r="HIA29" s="94"/>
      <c r="HIB29" s="95"/>
      <c r="HIC29" s="95"/>
      <c r="HID29" s="95"/>
      <c r="HIE29" s="94"/>
      <c r="HIF29" s="96"/>
      <c r="HIG29" s="94"/>
      <c r="HIH29" s="94"/>
      <c r="HII29" s="94"/>
      <c r="HIJ29" s="94"/>
      <c r="HIK29" s="94"/>
      <c r="HIL29" s="94"/>
      <c r="HIM29" s="95"/>
      <c r="HIN29" s="95"/>
      <c r="HIO29" s="95"/>
      <c r="HIP29" s="94"/>
      <c r="HIQ29" s="96"/>
      <c r="HIR29" s="94"/>
      <c r="HIS29" s="94"/>
      <c r="HIT29" s="94"/>
      <c r="HIU29" s="94"/>
      <c r="HIV29" s="94"/>
      <c r="HIW29" s="94"/>
      <c r="HIX29" s="95"/>
      <c r="HIY29" s="95"/>
      <c r="HIZ29" s="95"/>
      <c r="HJA29" s="94"/>
      <c r="HJB29" s="96"/>
      <c r="HJC29" s="94"/>
      <c r="HJD29" s="94"/>
      <c r="HJE29" s="94"/>
      <c r="HJF29" s="94"/>
      <c r="HJG29" s="94"/>
      <c r="HJH29" s="94"/>
      <c r="HJI29" s="95"/>
      <c r="HJJ29" s="95"/>
      <c r="HJK29" s="95"/>
      <c r="HJL29" s="94"/>
      <c r="HJM29" s="96"/>
      <c r="HJN29" s="94"/>
      <c r="HJO29" s="94"/>
      <c r="HJP29" s="94"/>
      <c r="HJQ29" s="94"/>
      <c r="HJR29" s="94"/>
      <c r="HJS29" s="94"/>
      <c r="HJT29" s="95"/>
      <c r="HJU29" s="95"/>
      <c r="HJV29" s="95"/>
      <c r="HJW29" s="94"/>
      <c r="HJX29" s="96"/>
      <c r="HJY29" s="94"/>
      <c r="HJZ29" s="94"/>
      <c r="HKA29" s="94"/>
      <c r="HKB29" s="94"/>
      <c r="HKC29" s="94"/>
      <c r="HKD29" s="94"/>
      <c r="HKE29" s="95"/>
      <c r="HKF29" s="95"/>
      <c r="HKG29" s="95"/>
      <c r="HKH29" s="94"/>
      <c r="HKI29" s="96"/>
      <c r="HKJ29" s="94"/>
      <c r="HKK29" s="94"/>
      <c r="HKL29" s="94"/>
      <c r="HKM29" s="94"/>
      <c r="HKN29" s="94"/>
      <c r="HKO29" s="94"/>
      <c r="HKP29" s="95"/>
      <c r="HKQ29" s="95"/>
      <c r="HKR29" s="95"/>
      <c r="HKS29" s="94"/>
      <c r="HKT29" s="96"/>
      <c r="HKU29" s="94"/>
      <c r="HKV29" s="94"/>
      <c r="HKW29" s="94"/>
      <c r="HKX29" s="94"/>
      <c r="HKY29" s="94"/>
      <c r="HKZ29" s="94"/>
      <c r="HLA29" s="95"/>
      <c r="HLB29" s="95"/>
      <c r="HLC29" s="95"/>
      <c r="HLD29" s="94"/>
      <c r="HLE29" s="96"/>
      <c r="HLF29" s="94"/>
      <c r="HLG29" s="94"/>
      <c r="HLH29" s="94"/>
      <c r="HLI29" s="94"/>
      <c r="HLJ29" s="94"/>
      <c r="HLK29" s="94"/>
      <c r="HLL29" s="95"/>
      <c r="HLM29" s="95"/>
      <c r="HLN29" s="95"/>
      <c r="HLO29" s="94"/>
      <c r="HLP29" s="96"/>
      <c r="HLQ29" s="94"/>
      <c r="HLR29" s="94"/>
      <c r="HLS29" s="94"/>
      <c r="HLT29" s="94"/>
      <c r="HLU29" s="94"/>
      <c r="HLV29" s="94"/>
      <c r="HLW29" s="95"/>
      <c r="HLX29" s="95"/>
      <c r="HLY29" s="95"/>
      <c r="HLZ29" s="94"/>
      <c r="HMA29" s="96"/>
      <c r="HMB29" s="94"/>
      <c r="HMC29" s="94"/>
      <c r="HMD29" s="94"/>
      <c r="HME29" s="94"/>
      <c r="HMF29" s="94"/>
      <c r="HMG29" s="94"/>
      <c r="HMH29" s="95"/>
      <c r="HMI29" s="95"/>
      <c r="HMJ29" s="95"/>
      <c r="HMK29" s="94"/>
      <c r="HML29" s="96"/>
      <c r="HMM29" s="94"/>
      <c r="HMN29" s="94"/>
      <c r="HMO29" s="94"/>
      <c r="HMP29" s="94"/>
      <c r="HMQ29" s="94"/>
      <c r="HMR29" s="94"/>
      <c r="HMS29" s="95"/>
      <c r="HMT29" s="95"/>
      <c r="HMU29" s="95"/>
      <c r="HMV29" s="94"/>
      <c r="HMW29" s="96"/>
      <c r="HMX29" s="94"/>
      <c r="HMY29" s="94"/>
      <c r="HMZ29" s="94"/>
      <c r="HNA29" s="94"/>
      <c r="HNB29" s="94"/>
      <c r="HNC29" s="94"/>
      <c r="HND29" s="95"/>
      <c r="HNE29" s="95"/>
      <c r="HNF29" s="95"/>
      <c r="HNG29" s="94"/>
      <c r="HNH29" s="96"/>
      <c r="HNI29" s="94"/>
      <c r="HNJ29" s="94"/>
      <c r="HNK29" s="94"/>
      <c r="HNL29" s="94"/>
      <c r="HNM29" s="94"/>
      <c r="HNN29" s="94"/>
      <c r="HNO29" s="95"/>
      <c r="HNP29" s="95"/>
      <c r="HNQ29" s="95"/>
      <c r="HNR29" s="94"/>
      <c r="HNS29" s="96"/>
      <c r="HNT29" s="94"/>
      <c r="HNU29" s="94"/>
      <c r="HNV29" s="94"/>
      <c r="HNW29" s="94"/>
      <c r="HNX29" s="94"/>
      <c r="HNY29" s="94"/>
      <c r="HNZ29" s="95"/>
      <c r="HOA29" s="95"/>
      <c r="HOB29" s="95"/>
      <c r="HOC29" s="94"/>
      <c r="HOD29" s="96"/>
      <c r="HOE29" s="94"/>
      <c r="HOF29" s="94"/>
      <c r="HOG29" s="94"/>
      <c r="HOH29" s="94"/>
      <c r="HOI29" s="94"/>
      <c r="HOJ29" s="94"/>
      <c r="HOK29" s="95"/>
      <c r="HOL29" s="95"/>
      <c r="HOM29" s="95"/>
      <c r="HON29" s="94"/>
      <c r="HOO29" s="96"/>
      <c r="HOP29" s="94"/>
      <c r="HOQ29" s="94"/>
      <c r="HOR29" s="94"/>
      <c r="HOS29" s="94"/>
      <c r="HOT29" s="94"/>
      <c r="HOU29" s="94"/>
      <c r="HOV29" s="95"/>
      <c r="HOW29" s="95"/>
      <c r="HOX29" s="95"/>
      <c r="HOY29" s="94"/>
      <c r="HOZ29" s="96"/>
      <c r="HPA29" s="94"/>
      <c r="HPB29" s="94"/>
      <c r="HPC29" s="94"/>
      <c r="HPD29" s="94"/>
      <c r="HPE29" s="94"/>
      <c r="HPF29" s="94"/>
      <c r="HPG29" s="95"/>
      <c r="HPH29" s="95"/>
      <c r="HPI29" s="95"/>
      <c r="HPJ29" s="94"/>
      <c r="HPK29" s="96"/>
      <c r="HPL29" s="94"/>
      <c r="HPM29" s="94"/>
      <c r="HPN29" s="94"/>
      <c r="HPO29" s="94"/>
      <c r="HPP29" s="94"/>
      <c r="HPQ29" s="94"/>
      <c r="HPR29" s="95"/>
      <c r="HPS29" s="95"/>
      <c r="HPT29" s="95"/>
      <c r="HPU29" s="94"/>
      <c r="HPV29" s="96"/>
      <c r="HPW29" s="94"/>
      <c r="HPX29" s="94"/>
      <c r="HPY29" s="94"/>
      <c r="HPZ29" s="94"/>
      <c r="HQA29" s="94"/>
      <c r="HQB29" s="94"/>
      <c r="HQC29" s="95"/>
      <c r="HQD29" s="95"/>
      <c r="HQE29" s="95"/>
      <c r="HQF29" s="94"/>
      <c r="HQG29" s="96"/>
      <c r="HQH29" s="94"/>
      <c r="HQI29" s="94"/>
      <c r="HQJ29" s="94"/>
      <c r="HQK29" s="94"/>
      <c r="HQL29" s="94"/>
      <c r="HQM29" s="94"/>
      <c r="HQN29" s="95"/>
      <c r="HQO29" s="95"/>
      <c r="HQP29" s="95"/>
      <c r="HQQ29" s="94"/>
      <c r="HQR29" s="96"/>
      <c r="HQS29" s="94"/>
      <c r="HQT29" s="94"/>
      <c r="HQU29" s="94"/>
      <c r="HQV29" s="94"/>
      <c r="HQW29" s="94"/>
      <c r="HQX29" s="94"/>
      <c r="HQY29" s="95"/>
      <c r="HQZ29" s="95"/>
      <c r="HRA29" s="95"/>
      <c r="HRB29" s="94"/>
      <c r="HRC29" s="96"/>
      <c r="HRD29" s="94"/>
      <c r="HRE29" s="94"/>
      <c r="HRF29" s="94"/>
      <c r="HRG29" s="94"/>
      <c r="HRH29" s="94"/>
      <c r="HRI29" s="94"/>
      <c r="HRJ29" s="95"/>
      <c r="HRK29" s="95"/>
      <c r="HRL29" s="95"/>
      <c r="HRM29" s="94"/>
      <c r="HRN29" s="96"/>
      <c r="HRO29" s="94"/>
      <c r="HRP29" s="94"/>
      <c r="HRQ29" s="94"/>
      <c r="HRR29" s="94"/>
      <c r="HRS29" s="94"/>
      <c r="HRT29" s="94"/>
      <c r="HRU29" s="95"/>
      <c r="HRV29" s="95"/>
      <c r="HRW29" s="95"/>
      <c r="HRX29" s="94"/>
      <c r="HRY29" s="96"/>
      <c r="HRZ29" s="94"/>
      <c r="HSA29" s="94"/>
      <c r="HSB29" s="94"/>
      <c r="HSC29" s="94"/>
      <c r="HSD29" s="94"/>
      <c r="HSE29" s="94"/>
      <c r="HSF29" s="95"/>
      <c r="HSG29" s="95"/>
      <c r="HSH29" s="95"/>
      <c r="HSI29" s="94"/>
      <c r="HSJ29" s="96"/>
      <c r="HSK29" s="94"/>
      <c r="HSL29" s="94"/>
      <c r="HSM29" s="94"/>
      <c r="HSN29" s="94"/>
      <c r="HSO29" s="94"/>
      <c r="HSP29" s="94"/>
      <c r="HSQ29" s="95"/>
      <c r="HSR29" s="95"/>
      <c r="HSS29" s="95"/>
      <c r="HST29" s="94"/>
      <c r="HSU29" s="96"/>
      <c r="HSV29" s="94"/>
      <c r="HSW29" s="94"/>
      <c r="HSX29" s="94"/>
      <c r="HSY29" s="94"/>
      <c r="HSZ29" s="94"/>
      <c r="HTA29" s="94"/>
      <c r="HTB29" s="95"/>
      <c r="HTC29" s="95"/>
      <c r="HTD29" s="95"/>
      <c r="HTE29" s="94"/>
      <c r="HTF29" s="96"/>
      <c r="HTG29" s="94"/>
      <c r="HTH29" s="94"/>
      <c r="HTI29" s="94"/>
      <c r="HTJ29" s="94"/>
      <c r="HTK29" s="94"/>
      <c r="HTL29" s="94"/>
      <c r="HTM29" s="95"/>
      <c r="HTN29" s="95"/>
      <c r="HTO29" s="95"/>
      <c r="HTP29" s="94"/>
      <c r="HTQ29" s="96"/>
      <c r="HTR29" s="94"/>
      <c r="HTS29" s="94"/>
      <c r="HTT29" s="94"/>
      <c r="HTU29" s="94"/>
      <c r="HTV29" s="94"/>
      <c r="HTW29" s="94"/>
      <c r="HTX29" s="95"/>
      <c r="HTY29" s="95"/>
      <c r="HTZ29" s="95"/>
      <c r="HUA29" s="94"/>
      <c r="HUB29" s="96"/>
      <c r="HUC29" s="94"/>
      <c r="HUD29" s="94"/>
      <c r="HUE29" s="94"/>
      <c r="HUF29" s="94"/>
      <c r="HUG29" s="94"/>
      <c r="HUH29" s="94"/>
      <c r="HUI29" s="95"/>
      <c r="HUJ29" s="95"/>
      <c r="HUK29" s="95"/>
      <c r="HUL29" s="94"/>
      <c r="HUM29" s="96"/>
      <c r="HUN29" s="94"/>
      <c r="HUO29" s="94"/>
      <c r="HUP29" s="94"/>
      <c r="HUQ29" s="94"/>
      <c r="HUR29" s="94"/>
      <c r="HUS29" s="94"/>
      <c r="HUT29" s="95"/>
      <c r="HUU29" s="95"/>
      <c r="HUV29" s="95"/>
      <c r="HUW29" s="94"/>
      <c r="HUX29" s="96"/>
      <c r="HUY29" s="94"/>
      <c r="HUZ29" s="94"/>
      <c r="HVA29" s="94"/>
      <c r="HVB29" s="94"/>
      <c r="HVC29" s="94"/>
      <c r="HVD29" s="94"/>
      <c r="HVE29" s="95"/>
      <c r="HVF29" s="95"/>
      <c r="HVG29" s="95"/>
      <c r="HVH29" s="94"/>
      <c r="HVI29" s="96"/>
      <c r="HVJ29" s="94"/>
      <c r="HVK29" s="94"/>
      <c r="HVL29" s="94"/>
      <c r="HVM29" s="94"/>
      <c r="HVN29" s="94"/>
      <c r="HVO29" s="94"/>
      <c r="HVP29" s="95"/>
      <c r="HVQ29" s="95"/>
      <c r="HVR29" s="95"/>
      <c r="HVS29" s="94"/>
      <c r="HVT29" s="96"/>
      <c r="HVU29" s="94"/>
      <c r="HVV29" s="94"/>
      <c r="HVW29" s="94"/>
      <c r="HVX29" s="94"/>
      <c r="HVY29" s="94"/>
      <c r="HVZ29" s="94"/>
      <c r="HWA29" s="95"/>
      <c r="HWB29" s="95"/>
      <c r="HWC29" s="95"/>
      <c r="HWD29" s="94"/>
      <c r="HWE29" s="96"/>
      <c r="HWF29" s="94"/>
      <c r="HWG29" s="94"/>
      <c r="HWH29" s="94"/>
      <c r="HWI29" s="94"/>
      <c r="HWJ29" s="94"/>
      <c r="HWK29" s="94"/>
      <c r="HWL29" s="95"/>
      <c r="HWM29" s="95"/>
      <c r="HWN29" s="95"/>
      <c r="HWO29" s="94"/>
      <c r="HWP29" s="96"/>
      <c r="HWQ29" s="94"/>
      <c r="HWR29" s="94"/>
      <c r="HWS29" s="94"/>
      <c r="HWT29" s="94"/>
      <c r="HWU29" s="94"/>
      <c r="HWV29" s="94"/>
      <c r="HWW29" s="95"/>
      <c r="HWX29" s="95"/>
      <c r="HWY29" s="95"/>
      <c r="HWZ29" s="94"/>
      <c r="HXA29" s="96"/>
      <c r="HXB29" s="94"/>
      <c r="HXC29" s="94"/>
      <c r="HXD29" s="94"/>
      <c r="HXE29" s="94"/>
      <c r="HXF29" s="94"/>
      <c r="HXG29" s="94"/>
      <c r="HXH29" s="95"/>
      <c r="HXI29" s="95"/>
      <c r="HXJ29" s="95"/>
      <c r="HXK29" s="94"/>
      <c r="HXL29" s="96"/>
      <c r="HXM29" s="94"/>
      <c r="HXN29" s="94"/>
      <c r="HXO29" s="94"/>
      <c r="HXP29" s="94"/>
      <c r="HXQ29" s="94"/>
      <c r="HXR29" s="94"/>
      <c r="HXS29" s="95"/>
      <c r="HXT29" s="95"/>
      <c r="HXU29" s="95"/>
      <c r="HXV29" s="94"/>
      <c r="HXW29" s="96"/>
      <c r="HXX29" s="94"/>
      <c r="HXY29" s="94"/>
      <c r="HXZ29" s="94"/>
      <c r="HYA29" s="94"/>
      <c r="HYB29" s="94"/>
      <c r="HYC29" s="94"/>
      <c r="HYD29" s="95"/>
      <c r="HYE29" s="95"/>
      <c r="HYF29" s="95"/>
      <c r="HYG29" s="94"/>
      <c r="HYH29" s="96"/>
      <c r="HYI29" s="94"/>
      <c r="HYJ29" s="94"/>
      <c r="HYK29" s="94"/>
      <c r="HYL29" s="94"/>
      <c r="HYM29" s="94"/>
      <c r="HYN29" s="94"/>
      <c r="HYO29" s="95"/>
      <c r="HYP29" s="95"/>
      <c r="HYQ29" s="95"/>
      <c r="HYR29" s="94"/>
      <c r="HYS29" s="96"/>
      <c r="HYT29" s="94"/>
      <c r="HYU29" s="94"/>
      <c r="HYV29" s="94"/>
      <c r="HYW29" s="94"/>
      <c r="HYX29" s="94"/>
      <c r="HYY29" s="94"/>
      <c r="HYZ29" s="95"/>
      <c r="HZA29" s="95"/>
      <c r="HZB29" s="95"/>
      <c r="HZC29" s="94"/>
      <c r="HZD29" s="96"/>
      <c r="HZE29" s="94"/>
      <c r="HZF29" s="94"/>
      <c r="HZG29" s="94"/>
      <c r="HZH29" s="94"/>
      <c r="HZI29" s="94"/>
      <c r="HZJ29" s="94"/>
      <c r="HZK29" s="95"/>
      <c r="HZL29" s="95"/>
      <c r="HZM29" s="95"/>
      <c r="HZN29" s="94"/>
      <c r="HZO29" s="96"/>
      <c r="HZP29" s="94"/>
      <c r="HZQ29" s="94"/>
      <c r="HZR29" s="94"/>
      <c r="HZS29" s="94"/>
      <c r="HZT29" s="94"/>
      <c r="HZU29" s="94"/>
      <c r="HZV29" s="95"/>
      <c r="HZW29" s="95"/>
      <c r="HZX29" s="95"/>
      <c r="HZY29" s="94"/>
      <c r="HZZ29" s="96"/>
      <c r="IAA29" s="94"/>
      <c r="IAB29" s="94"/>
      <c r="IAC29" s="94"/>
      <c r="IAD29" s="94"/>
      <c r="IAE29" s="94"/>
      <c r="IAF29" s="94"/>
      <c r="IAG29" s="95"/>
      <c r="IAH29" s="95"/>
      <c r="IAI29" s="95"/>
      <c r="IAJ29" s="94"/>
      <c r="IAK29" s="96"/>
      <c r="IAL29" s="94"/>
      <c r="IAM29" s="94"/>
      <c r="IAN29" s="94"/>
      <c r="IAO29" s="94"/>
      <c r="IAP29" s="94"/>
      <c r="IAQ29" s="94"/>
      <c r="IAR29" s="95"/>
      <c r="IAS29" s="95"/>
      <c r="IAT29" s="95"/>
      <c r="IAU29" s="94"/>
      <c r="IAV29" s="96"/>
      <c r="IAW29" s="94"/>
      <c r="IAX29" s="94"/>
      <c r="IAY29" s="94"/>
      <c r="IAZ29" s="94"/>
      <c r="IBA29" s="94"/>
      <c r="IBB29" s="94"/>
      <c r="IBC29" s="95"/>
      <c r="IBD29" s="95"/>
      <c r="IBE29" s="95"/>
      <c r="IBF29" s="94"/>
      <c r="IBG29" s="96"/>
      <c r="IBH29" s="94"/>
      <c r="IBI29" s="94"/>
      <c r="IBJ29" s="94"/>
      <c r="IBK29" s="94"/>
      <c r="IBL29" s="94"/>
      <c r="IBM29" s="94"/>
      <c r="IBN29" s="95"/>
      <c r="IBO29" s="95"/>
      <c r="IBP29" s="95"/>
      <c r="IBQ29" s="94"/>
      <c r="IBR29" s="96"/>
      <c r="IBS29" s="94"/>
      <c r="IBT29" s="94"/>
      <c r="IBU29" s="94"/>
      <c r="IBV29" s="94"/>
      <c r="IBW29" s="94"/>
      <c r="IBX29" s="94"/>
      <c r="IBY29" s="95"/>
      <c r="IBZ29" s="95"/>
      <c r="ICA29" s="95"/>
      <c r="ICB29" s="94"/>
      <c r="ICC29" s="96"/>
      <c r="ICD29" s="94"/>
      <c r="ICE29" s="94"/>
      <c r="ICF29" s="94"/>
      <c r="ICG29" s="94"/>
      <c r="ICH29" s="94"/>
      <c r="ICI29" s="94"/>
      <c r="ICJ29" s="95"/>
      <c r="ICK29" s="95"/>
      <c r="ICL29" s="95"/>
      <c r="ICM29" s="94"/>
      <c r="ICN29" s="96"/>
      <c r="ICO29" s="94"/>
      <c r="ICP29" s="94"/>
      <c r="ICQ29" s="94"/>
      <c r="ICR29" s="94"/>
      <c r="ICS29" s="94"/>
      <c r="ICT29" s="94"/>
      <c r="ICU29" s="95"/>
      <c r="ICV29" s="95"/>
      <c r="ICW29" s="95"/>
      <c r="ICX29" s="94"/>
      <c r="ICY29" s="96"/>
      <c r="ICZ29" s="94"/>
      <c r="IDA29" s="94"/>
      <c r="IDB29" s="94"/>
      <c r="IDC29" s="94"/>
      <c r="IDD29" s="94"/>
      <c r="IDE29" s="94"/>
      <c r="IDF29" s="95"/>
      <c r="IDG29" s="95"/>
      <c r="IDH29" s="95"/>
      <c r="IDI29" s="94"/>
      <c r="IDJ29" s="96"/>
      <c r="IDK29" s="94"/>
      <c r="IDL29" s="94"/>
      <c r="IDM29" s="94"/>
      <c r="IDN29" s="94"/>
      <c r="IDO29" s="94"/>
      <c r="IDP29" s="94"/>
      <c r="IDQ29" s="95"/>
      <c r="IDR29" s="95"/>
      <c r="IDS29" s="95"/>
      <c r="IDT29" s="94"/>
      <c r="IDU29" s="96"/>
      <c r="IDV29" s="94"/>
      <c r="IDW29" s="94"/>
      <c r="IDX29" s="94"/>
      <c r="IDY29" s="94"/>
      <c r="IDZ29" s="94"/>
      <c r="IEA29" s="94"/>
      <c r="IEB29" s="95"/>
      <c r="IEC29" s="95"/>
      <c r="IED29" s="95"/>
      <c r="IEE29" s="94"/>
      <c r="IEF29" s="96"/>
      <c r="IEG29" s="94"/>
      <c r="IEH29" s="94"/>
      <c r="IEI29" s="94"/>
      <c r="IEJ29" s="94"/>
      <c r="IEK29" s="94"/>
      <c r="IEL29" s="94"/>
      <c r="IEM29" s="95"/>
      <c r="IEN29" s="95"/>
      <c r="IEO29" s="95"/>
      <c r="IEP29" s="94"/>
      <c r="IEQ29" s="96"/>
      <c r="IER29" s="94"/>
      <c r="IES29" s="94"/>
      <c r="IET29" s="94"/>
      <c r="IEU29" s="94"/>
      <c r="IEV29" s="94"/>
      <c r="IEW29" s="94"/>
      <c r="IEX29" s="95"/>
      <c r="IEY29" s="95"/>
      <c r="IEZ29" s="95"/>
      <c r="IFA29" s="94"/>
      <c r="IFB29" s="96"/>
      <c r="IFC29" s="94"/>
      <c r="IFD29" s="94"/>
      <c r="IFE29" s="94"/>
      <c r="IFF29" s="94"/>
      <c r="IFG29" s="94"/>
      <c r="IFH29" s="94"/>
      <c r="IFI29" s="95"/>
      <c r="IFJ29" s="95"/>
      <c r="IFK29" s="95"/>
      <c r="IFL29" s="94"/>
      <c r="IFM29" s="96"/>
      <c r="IFN29" s="94"/>
      <c r="IFO29" s="94"/>
      <c r="IFP29" s="94"/>
      <c r="IFQ29" s="94"/>
      <c r="IFR29" s="94"/>
      <c r="IFS29" s="94"/>
      <c r="IFT29" s="95"/>
      <c r="IFU29" s="95"/>
      <c r="IFV29" s="95"/>
      <c r="IFW29" s="94"/>
      <c r="IFX29" s="96"/>
      <c r="IFY29" s="94"/>
      <c r="IFZ29" s="94"/>
      <c r="IGA29" s="94"/>
      <c r="IGB29" s="94"/>
      <c r="IGC29" s="94"/>
      <c r="IGD29" s="94"/>
      <c r="IGE29" s="95"/>
      <c r="IGF29" s="95"/>
      <c r="IGG29" s="95"/>
      <c r="IGH29" s="94"/>
      <c r="IGI29" s="96"/>
      <c r="IGJ29" s="94"/>
      <c r="IGK29" s="94"/>
      <c r="IGL29" s="94"/>
      <c r="IGM29" s="94"/>
      <c r="IGN29" s="94"/>
      <c r="IGO29" s="94"/>
      <c r="IGP29" s="95"/>
      <c r="IGQ29" s="95"/>
      <c r="IGR29" s="95"/>
      <c r="IGS29" s="94"/>
      <c r="IGT29" s="96"/>
      <c r="IGU29" s="94"/>
      <c r="IGV29" s="94"/>
      <c r="IGW29" s="94"/>
      <c r="IGX29" s="94"/>
      <c r="IGY29" s="94"/>
      <c r="IGZ29" s="94"/>
      <c r="IHA29" s="95"/>
      <c r="IHB29" s="95"/>
      <c r="IHC29" s="95"/>
      <c r="IHD29" s="94"/>
      <c r="IHE29" s="96"/>
      <c r="IHF29" s="94"/>
      <c r="IHG29" s="94"/>
      <c r="IHH29" s="94"/>
      <c r="IHI29" s="94"/>
      <c r="IHJ29" s="94"/>
      <c r="IHK29" s="94"/>
      <c r="IHL29" s="95"/>
      <c r="IHM29" s="95"/>
      <c r="IHN29" s="95"/>
      <c r="IHO29" s="94"/>
      <c r="IHP29" s="96"/>
      <c r="IHQ29" s="94"/>
      <c r="IHR29" s="94"/>
      <c r="IHS29" s="94"/>
      <c r="IHT29" s="94"/>
      <c r="IHU29" s="94"/>
      <c r="IHV29" s="94"/>
      <c r="IHW29" s="95"/>
      <c r="IHX29" s="95"/>
      <c r="IHY29" s="95"/>
      <c r="IHZ29" s="94"/>
      <c r="IIA29" s="96"/>
      <c r="IIB29" s="94"/>
      <c r="IIC29" s="94"/>
      <c r="IID29" s="94"/>
      <c r="IIE29" s="94"/>
      <c r="IIF29" s="94"/>
      <c r="IIG29" s="94"/>
      <c r="IIH29" s="95"/>
      <c r="III29" s="95"/>
      <c r="IIJ29" s="95"/>
      <c r="IIK29" s="94"/>
      <c r="IIL29" s="96"/>
      <c r="IIM29" s="94"/>
      <c r="IIN29" s="94"/>
      <c r="IIO29" s="94"/>
      <c r="IIP29" s="94"/>
      <c r="IIQ29" s="94"/>
      <c r="IIR29" s="94"/>
      <c r="IIS29" s="95"/>
      <c r="IIT29" s="95"/>
      <c r="IIU29" s="95"/>
      <c r="IIV29" s="94"/>
      <c r="IIW29" s="96"/>
      <c r="IIX29" s="94"/>
      <c r="IIY29" s="94"/>
      <c r="IIZ29" s="94"/>
      <c r="IJA29" s="94"/>
      <c r="IJB29" s="94"/>
      <c r="IJC29" s="94"/>
      <c r="IJD29" s="95"/>
      <c r="IJE29" s="95"/>
      <c r="IJF29" s="95"/>
      <c r="IJG29" s="94"/>
      <c r="IJH29" s="96"/>
      <c r="IJI29" s="94"/>
      <c r="IJJ29" s="94"/>
      <c r="IJK29" s="94"/>
      <c r="IJL29" s="94"/>
      <c r="IJM29" s="94"/>
      <c r="IJN29" s="94"/>
      <c r="IJO29" s="95"/>
      <c r="IJP29" s="95"/>
      <c r="IJQ29" s="95"/>
      <c r="IJR29" s="94"/>
      <c r="IJS29" s="96"/>
      <c r="IJT29" s="94"/>
      <c r="IJU29" s="94"/>
      <c r="IJV29" s="94"/>
      <c r="IJW29" s="94"/>
      <c r="IJX29" s="94"/>
      <c r="IJY29" s="94"/>
      <c r="IJZ29" s="95"/>
      <c r="IKA29" s="95"/>
      <c r="IKB29" s="95"/>
      <c r="IKC29" s="94"/>
      <c r="IKD29" s="96"/>
      <c r="IKE29" s="94"/>
      <c r="IKF29" s="94"/>
      <c r="IKG29" s="94"/>
      <c r="IKH29" s="94"/>
      <c r="IKI29" s="94"/>
      <c r="IKJ29" s="94"/>
      <c r="IKK29" s="95"/>
      <c r="IKL29" s="95"/>
      <c r="IKM29" s="95"/>
      <c r="IKN29" s="94"/>
      <c r="IKO29" s="96"/>
      <c r="IKP29" s="94"/>
      <c r="IKQ29" s="94"/>
      <c r="IKR29" s="94"/>
      <c r="IKS29" s="94"/>
      <c r="IKT29" s="94"/>
      <c r="IKU29" s="94"/>
      <c r="IKV29" s="95"/>
      <c r="IKW29" s="95"/>
      <c r="IKX29" s="95"/>
      <c r="IKY29" s="94"/>
      <c r="IKZ29" s="96"/>
      <c r="ILA29" s="94"/>
      <c r="ILB29" s="94"/>
      <c r="ILC29" s="94"/>
      <c r="ILD29" s="94"/>
      <c r="ILE29" s="94"/>
      <c r="ILF29" s="94"/>
      <c r="ILG29" s="95"/>
      <c r="ILH29" s="95"/>
      <c r="ILI29" s="95"/>
      <c r="ILJ29" s="94"/>
      <c r="ILK29" s="96"/>
      <c r="ILL29" s="94"/>
      <c r="ILM29" s="94"/>
      <c r="ILN29" s="94"/>
      <c r="ILO29" s="94"/>
      <c r="ILP29" s="94"/>
      <c r="ILQ29" s="94"/>
      <c r="ILR29" s="95"/>
      <c r="ILS29" s="95"/>
      <c r="ILT29" s="95"/>
      <c r="ILU29" s="94"/>
      <c r="ILV29" s="96"/>
      <c r="ILW29" s="94"/>
      <c r="ILX29" s="94"/>
      <c r="ILY29" s="94"/>
      <c r="ILZ29" s="94"/>
      <c r="IMA29" s="94"/>
      <c r="IMB29" s="94"/>
      <c r="IMC29" s="95"/>
      <c r="IMD29" s="95"/>
      <c r="IME29" s="95"/>
      <c r="IMF29" s="94"/>
      <c r="IMG29" s="96"/>
      <c r="IMH29" s="94"/>
      <c r="IMI29" s="94"/>
      <c r="IMJ29" s="94"/>
      <c r="IMK29" s="94"/>
      <c r="IML29" s="94"/>
      <c r="IMM29" s="94"/>
      <c r="IMN29" s="95"/>
      <c r="IMO29" s="95"/>
      <c r="IMP29" s="95"/>
      <c r="IMQ29" s="94"/>
      <c r="IMR29" s="96"/>
      <c r="IMS29" s="94"/>
      <c r="IMT29" s="94"/>
      <c r="IMU29" s="94"/>
      <c r="IMV29" s="94"/>
      <c r="IMW29" s="94"/>
      <c r="IMX29" s="94"/>
      <c r="IMY29" s="95"/>
      <c r="IMZ29" s="95"/>
      <c r="INA29" s="95"/>
      <c r="INB29" s="94"/>
      <c r="INC29" s="96"/>
      <c r="IND29" s="94"/>
      <c r="INE29" s="94"/>
      <c r="INF29" s="94"/>
      <c r="ING29" s="94"/>
      <c r="INH29" s="94"/>
      <c r="INI29" s="94"/>
      <c r="INJ29" s="95"/>
      <c r="INK29" s="95"/>
      <c r="INL29" s="95"/>
      <c r="INM29" s="94"/>
      <c r="INN29" s="96"/>
      <c r="INO29" s="94"/>
      <c r="INP29" s="94"/>
      <c r="INQ29" s="94"/>
      <c r="INR29" s="94"/>
      <c r="INS29" s="94"/>
      <c r="INT29" s="94"/>
      <c r="INU29" s="95"/>
      <c r="INV29" s="95"/>
      <c r="INW29" s="95"/>
      <c r="INX29" s="94"/>
      <c r="INY29" s="96"/>
      <c r="INZ29" s="94"/>
      <c r="IOA29" s="94"/>
      <c r="IOB29" s="94"/>
      <c r="IOC29" s="94"/>
      <c r="IOD29" s="94"/>
      <c r="IOE29" s="94"/>
      <c r="IOF29" s="95"/>
      <c r="IOG29" s="95"/>
      <c r="IOH29" s="95"/>
      <c r="IOI29" s="94"/>
      <c r="IOJ29" s="96"/>
      <c r="IOK29" s="94"/>
      <c r="IOL29" s="94"/>
      <c r="IOM29" s="94"/>
      <c r="ION29" s="94"/>
      <c r="IOO29" s="94"/>
      <c r="IOP29" s="94"/>
      <c r="IOQ29" s="95"/>
      <c r="IOR29" s="95"/>
      <c r="IOS29" s="95"/>
      <c r="IOT29" s="94"/>
      <c r="IOU29" s="96"/>
      <c r="IOV29" s="94"/>
      <c r="IOW29" s="94"/>
      <c r="IOX29" s="94"/>
      <c r="IOY29" s="94"/>
      <c r="IOZ29" s="94"/>
      <c r="IPA29" s="94"/>
      <c r="IPB29" s="95"/>
      <c r="IPC29" s="95"/>
      <c r="IPD29" s="95"/>
      <c r="IPE29" s="94"/>
      <c r="IPF29" s="96"/>
      <c r="IPG29" s="94"/>
      <c r="IPH29" s="94"/>
      <c r="IPI29" s="94"/>
      <c r="IPJ29" s="94"/>
      <c r="IPK29" s="94"/>
      <c r="IPL29" s="94"/>
      <c r="IPM29" s="95"/>
      <c r="IPN29" s="95"/>
      <c r="IPO29" s="95"/>
      <c r="IPP29" s="94"/>
      <c r="IPQ29" s="96"/>
      <c r="IPR29" s="94"/>
      <c r="IPS29" s="94"/>
      <c r="IPT29" s="94"/>
      <c r="IPU29" s="94"/>
      <c r="IPV29" s="94"/>
      <c r="IPW29" s="94"/>
      <c r="IPX29" s="95"/>
      <c r="IPY29" s="95"/>
      <c r="IPZ29" s="95"/>
      <c r="IQA29" s="94"/>
      <c r="IQB29" s="96"/>
      <c r="IQC29" s="94"/>
      <c r="IQD29" s="94"/>
      <c r="IQE29" s="94"/>
      <c r="IQF29" s="94"/>
      <c r="IQG29" s="94"/>
      <c r="IQH29" s="94"/>
      <c r="IQI29" s="95"/>
      <c r="IQJ29" s="95"/>
      <c r="IQK29" s="95"/>
      <c r="IQL29" s="94"/>
      <c r="IQM29" s="96"/>
      <c r="IQN29" s="94"/>
      <c r="IQO29" s="94"/>
      <c r="IQP29" s="94"/>
      <c r="IQQ29" s="94"/>
      <c r="IQR29" s="94"/>
      <c r="IQS29" s="94"/>
      <c r="IQT29" s="95"/>
      <c r="IQU29" s="95"/>
      <c r="IQV29" s="95"/>
      <c r="IQW29" s="94"/>
      <c r="IQX29" s="96"/>
      <c r="IQY29" s="94"/>
      <c r="IQZ29" s="94"/>
      <c r="IRA29" s="94"/>
      <c r="IRB29" s="94"/>
      <c r="IRC29" s="94"/>
      <c r="IRD29" s="94"/>
      <c r="IRE29" s="95"/>
      <c r="IRF29" s="95"/>
      <c r="IRG29" s="95"/>
      <c r="IRH29" s="94"/>
      <c r="IRI29" s="96"/>
      <c r="IRJ29" s="94"/>
      <c r="IRK29" s="94"/>
      <c r="IRL29" s="94"/>
      <c r="IRM29" s="94"/>
      <c r="IRN29" s="94"/>
      <c r="IRO29" s="94"/>
      <c r="IRP29" s="95"/>
      <c r="IRQ29" s="95"/>
      <c r="IRR29" s="95"/>
      <c r="IRS29" s="94"/>
      <c r="IRT29" s="96"/>
      <c r="IRU29" s="94"/>
      <c r="IRV29" s="94"/>
      <c r="IRW29" s="94"/>
      <c r="IRX29" s="94"/>
      <c r="IRY29" s="94"/>
      <c r="IRZ29" s="94"/>
      <c r="ISA29" s="95"/>
      <c r="ISB29" s="95"/>
      <c r="ISC29" s="95"/>
      <c r="ISD29" s="94"/>
      <c r="ISE29" s="96"/>
      <c r="ISF29" s="94"/>
      <c r="ISG29" s="94"/>
      <c r="ISH29" s="94"/>
      <c r="ISI29" s="94"/>
      <c r="ISJ29" s="94"/>
      <c r="ISK29" s="94"/>
      <c r="ISL29" s="95"/>
      <c r="ISM29" s="95"/>
      <c r="ISN29" s="95"/>
      <c r="ISO29" s="94"/>
      <c r="ISP29" s="96"/>
      <c r="ISQ29" s="94"/>
      <c r="ISR29" s="94"/>
      <c r="ISS29" s="94"/>
      <c r="IST29" s="94"/>
      <c r="ISU29" s="94"/>
      <c r="ISV29" s="94"/>
      <c r="ISW29" s="95"/>
      <c r="ISX29" s="95"/>
      <c r="ISY29" s="95"/>
      <c r="ISZ29" s="94"/>
      <c r="ITA29" s="96"/>
      <c r="ITB29" s="94"/>
      <c r="ITC29" s="94"/>
      <c r="ITD29" s="94"/>
      <c r="ITE29" s="94"/>
      <c r="ITF29" s="94"/>
      <c r="ITG29" s="94"/>
      <c r="ITH29" s="95"/>
      <c r="ITI29" s="95"/>
      <c r="ITJ29" s="95"/>
      <c r="ITK29" s="94"/>
      <c r="ITL29" s="96"/>
      <c r="ITM29" s="94"/>
      <c r="ITN29" s="94"/>
      <c r="ITO29" s="94"/>
      <c r="ITP29" s="94"/>
      <c r="ITQ29" s="94"/>
      <c r="ITR29" s="94"/>
      <c r="ITS29" s="95"/>
      <c r="ITT29" s="95"/>
      <c r="ITU29" s="95"/>
      <c r="ITV29" s="94"/>
      <c r="ITW29" s="96"/>
      <c r="ITX29" s="94"/>
      <c r="ITY29" s="94"/>
      <c r="ITZ29" s="94"/>
      <c r="IUA29" s="94"/>
      <c r="IUB29" s="94"/>
      <c r="IUC29" s="94"/>
      <c r="IUD29" s="95"/>
      <c r="IUE29" s="95"/>
      <c r="IUF29" s="95"/>
      <c r="IUG29" s="94"/>
      <c r="IUH29" s="96"/>
      <c r="IUI29" s="94"/>
      <c r="IUJ29" s="94"/>
      <c r="IUK29" s="94"/>
      <c r="IUL29" s="94"/>
      <c r="IUM29" s="94"/>
      <c r="IUN29" s="94"/>
      <c r="IUO29" s="95"/>
      <c r="IUP29" s="95"/>
      <c r="IUQ29" s="95"/>
      <c r="IUR29" s="94"/>
      <c r="IUS29" s="96"/>
      <c r="IUT29" s="94"/>
      <c r="IUU29" s="94"/>
      <c r="IUV29" s="94"/>
      <c r="IUW29" s="94"/>
      <c r="IUX29" s="94"/>
      <c r="IUY29" s="94"/>
      <c r="IUZ29" s="95"/>
      <c r="IVA29" s="95"/>
      <c r="IVB29" s="95"/>
      <c r="IVC29" s="94"/>
      <c r="IVD29" s="96"/>
      <c r="IVE29" s="94"/>
      <c r="IVF29" s="94"/>
      <c r="IVG29" s="94"/>
      <c r="IVH29" s="94"/>
      <c r="IVI29" s="94"/>
      <c r="IVJ29" s="94"/>
      <c r="IVK29" s="95"/>
      <c r="IVL29" s="95"/>
      <c r="IVM29" s="95"/>
      <c r="IVN29" s="94"/>
      <c r="IVO29" s="96"/>
      <c r="IVP29" s="94"/>
      <c r="IVQ29" s="94"/>
      <c r="IVR29" s="94"/>
      <c r="IVS29" s="94"/>
      <c r="IVT29" s="94"/>
      <c r="IVU29" s="94"/>
      <c r="IVV29" s="95"/>
      <c r="IVW29" s="95"/>
      <c r="IVX29" s="95"/>
      <c r="IVY29" s="94"/>
      <c r="IVZ29" s="96"/>
      <c r="IWA29" s="94"/>
      <c r="IWB29" s="94"/>
      <c r="IWC29" s="94"/>
      <c r="IWD29" s="94"/>
      <c r="IWE29" s="94"/>
      <c r="IWF29" s="94"/>
      <c r="IWG29" s="95"/>
      <c r="IWH29" s="95"/>
      <c r="IWI29" s="95"/>
      <c r="IWJ29" s="94"/>
      <c r="IWK29" s="96"/>
      <c r="IWL29" s="94"/>
      <c r="IWM29" s="94"/>
      <c r="IWN29" s="94"/>
      <c r="IWO29" s="94"/>
      <c r="IWP29" s="94"/>
      <c r="IWQ29" s="94"/>
      <c r="IWR29" s="95"/>
      <c r="IWS29" s="95"/>
      <c r="IWT29" s="95"/>
      <c r="IWU29" s="94"/>
      <c r="IWV29" s="96"/>
      <c r="IWW29" s="94"/>
      <c r="IWX29" s="94"/>
      <c r="IWY29" s="94"/>
      <c r="IWZ29" s="94"/>
      <c r="IXA29" s="94"/>
      <c r="IXB29" s="94"/>
      <c r="IXC29" s="95"/>
      <c r="IXD29" s="95"/>
      <c r="IXE29" s="95"/>
      <c r="IXF29" s="94"/>
      <c r="IXG29" s="96"/>
      <c r="IXH29" s="94"/>
      <c r="IXI29" s="94"/>
      <c r="IXJ29" s="94"/>
      <c r="IXK29" s="94"/>
      <c r="IXL29" s="94"/>
      <c r="IXM29" s="94"/>
      <c r="IXN29" s="95"/>
      <c r="IXO29" s="95"/>
      <c r="IXP29" s="95"/>
      <c r="IXQ29" s="94"/>
      <c r="IXR29" s="96"/>
      <c r="IXS29" s="94"/>
      <c r="IXT29" s="94"/>
      <c r="IXU29" s="94"/>
      <c r="IXV29" s="94"/>
      <c r="IXW29" s="94"/>
      <c r="IXX29" s="94"/>
      <c r="IXY29" s="95"/>
      <c r="IXZ29" s="95"/>
      <c r="IYA29" s="95"/>
      <c r="IYB29" s="94"/>
      <c r="IYC29" s="96"/>
      <c r="IYD29" s="94"/>
      <c r="IYE29" s="94"/>
      <c r="IYF29" s="94"/>
      <c r="IYG29" s="94"/>
      <c r="IYH29" s="94"/>
      <c r="IYI29" s="94"/>
      <c r="IYJ29" s="95"/>
      <c r="IYK29" s="95"/>
      <c r="IYL29" s="95"/>
      <c r="IYM29" s="94"/>
      <c r="IYN29" s="96"/>
      <c r="IYO29" s="94"/>
      <c r="IYP29" s="94"/>
      <c r="IYQ29" s="94"/>
      <c r="IYR29" s="94"/>
      <c r="IYS29" s="94"/>
      <c r="IYT29" s="94"/>
      <c r="IYU29" s="95"/>
      <c r="IYV29" s="95"/>
      <c r="IYW29" s="95"/>
      <c r="IYX29" s="94"/>
      <c r="IYY29" s="96"/>
      <c r="IYZ29" s="94"/>
      <c r="IZA29" s="94"/>
      <c r="IZB29" s="94"/>
      <c r="IZC29" s="94"/>
      <c r="IZD29" s="94"/>
      <c r="IZE29" s="94"/>
      <c r="IZF29" s="95"/>
      <c r="IZG29" s="95"/>
      <c r="IZH29" s="95"/>
      <c r="IZI29" s="94"/>
      <c r="IZJ29" s="96"/>
      <c r="IZK29" s="94"/>
      <c r="IZL29" s="94"/>
      <c r="IZM29" s="94"/>
      <c r="IZN29" s="94"/>
      <c r="IZO29" s="94"/>
      <c r="IZP29" s="94"/>
      <c r="IZQ29" s="95"/>
      <c r="IZR29" s="95"/>
      <c r="IZS29" s="95"/>
      <c r="IZT29" s="94"/>
      <c r="IZU29" s="96"/>
      <c r="IZV29" s="94"/>
      <c r="IZW29" s="94"/>
      <c r="IZX29" s="94"/>
      <c r="IZY29" s="94"/>
      <c r="IZZ29" s="94"/>
      <c r="JAA29" s="94"/>
      <c r="JAB29" s="95"/>
      <c r="JAC29" s="95"/>
      <c r="JAD29" s="95"/>
      <c r="JAE29" s="94"/>
      <c r="JAF29" s="96"/>
      <c r="JAG29" s="94"/>
      <c r="JAH29" s="94"/>
      <c r="JAI29" s="94"/>
      <c r="JAJ29" s="94"/>
      <c r="JAK29" s="94"/>
      <c r="JAL29" s="94"/>
      <c r="JAM29" s="95"/>
      <c r="JAN29" s="95"/>
      <c r="JAO29" s="95"/>
      <c r="JAP29" s="94"/>
      <c r="JAQ29" s="96"/>
      <c r="JAR29" s="94"/>
      <c r="JAS29" s="94"/>
      <c r="JAT29" s="94"/>
      <c r="JAU29" s="94"/>
      <c r="JAV29" s="94"/>
      <c r="JAW29" s="94"/>
      <c r="JAX29" s="95"/>
      <c r="JAY29" s="95"/>
      <c r="JAZ29" s="95"/>
      <c r="JBA29" s="94"/>
      <c r="JBB29" s="96"/>
      <c r="JBC29" s="94"/>
      <c r="JBD29" s="94"/>
      <c r="JBE29" s="94"/>
      <c r="JBF29" s="94"/>
      <c r="JBG29" s="94"/>
      <c r="JBH29" s="94"/>
      <c r="JBI29" s="95"/>
      <c r="JBJ29" s="95"/>
      <c r="JBK29" s="95"/>
      <c r="JBL29" s="94"/>
      <c r="JBM29" s="96"/>
      <c r="JBN29" s="94"/>
      <c r="JBO29" s="94"/>
      <c r="JBP29" s="94"/>
      <c r="JBQ29" s="94"/>
      <c r="JBR29" s="94"/>
      <c r="JBS29" s="94"/>
      <c r="JBT29" s="95"/>
      <c r="JBU29" s="95"/>
      <c r="JBV29" s="95"/>
      <c r="JBW29" s="94"/>
      <c r="JBX29" s="96"/>
      <c r="JBY29" s="94"/>
      <c r="JBZ29" s="94"/>
      <c r="JCA29" s="94"/>
      <c r="JCB29" s="94"/>
      <c r="JCC29" s="94"/>
      <c r="JCD29" s="94"/>
      <c r="JCE29" s="95"/>
      <c r="JCF29" s="95"/>
      <c r="JCG29" s="95"/>
      <c r="JCH29" s="94"/>
      <c r="JCI29" s="96"/>
      <c r="JCJ29" s="94"/>
      <c r="JCK29" s="94"/>
      <c r="JCL29" s="94"/>
      <c r="JCM29" s="94"/>
      <c r="JCN29" s="94"/>
      <c r="JCO29" s="94"/>
      <c r="JCP29" s="95"/>
      <c r="JCQ29" s="95"/>
      <c r="JCR29" s="95"/>
      <c r="JCS29" s="94"/>
      <c r="JCT29" s="96"/>
      <c r="JCU29" s="94"/>
      <c r="JCV29" s="94"/>
      <c r="JCW29" s="94"/>
      <c r="JCX29" s="94"/>
      <c r="JCY29" s="94"/>
      <c r="JCZ29" s="94"/>
      <c r="JDA29" s="95"/>
      <c r="JDB29" s="95"/>
      <c r="JDC29" s="95"/>
      <c r="JDD29" s="94"/>
      <c r="JDE29" s="96"/>
      <c r="JDF29" s="94"/>
      <c r="JDG29" s="94"/>
      <c r="JDH29" s="94"/>
      <c r="JDI29" s="94"/>
      <c r="JDJ29" s="94"/>
      <c r="JDK29" s="94"/>
      <c r="JDL29" s="95"/>
      <c r="JDM29" s="95"/>
      <c r="JDN29" s="95"/>
      <c r="JDO29" s="94"/>
      <c r="JDP29" s="96"/>
      <c r="JDQ29" s="94"/>
      <c r="JDR29" s="94"/>
      <c r="JDS29" s="94"/>
      <c r="JDT29" s="94"/>
      <c r="JDU29" s="94"/>
      <c r="JDV29" s="94"/>
      <c r="JDW29" s="95"/>
      <c r="JDX29" s="95"/>
      <c r="JDY29" s="95"/>
      <c r="JDZ29" s="94"/>
      <c r="JEA29" s="96"/>
      <c r="JEB29" s="94"/>
      <c r="JEC29" s="94"/>
      <c r="JED29" s="94"/>
      <c r="JEE29" s="94"/>
      <c r="JEF29" s="94"/>
      <c r="JEG29" s="94"/>
      <c r="JEH29" s="95"/>
      <c r="JEI29" s="95"/>
      <c r="JEJ29" s="95"/>
      <c r="JEK29" s="94"/>
      <c r="JEL29" s="96"/>
      <c r="JEM29" s="94"/>
      <c r="JEN29" s="94"/>
      <c r="JEO29" s="94"/>
      <c r="JEP29" s="94"/>
      <c r="JEQ29" s="94"/>
      <c r="JER29" s="94"/>
      <c r="JES29" s="95"/>
      <c r="JET29" s="95"/>
      <c r="JEU29" s="95"/>
      <c r="JEV29" s="94"/>
      <c r="JEW29" s="96"/>
      <c r="JEX29" s="94"/>
      <c r="JEY29" s="94"/>
      <c r="JEZ29" s="94"/>
      <c r="JFA29" s="94"/>
      <c r="JFB29" s="94"/>
      <c r="JFC29" s="94"/>
      <c r="JFD29" s="95"/>
      <c r="JFE29" s="95"/>
      <c r="JFF29" s="95"/>
      <c r="JFG29" s="94"/>
      <c r="JFH29" s="96"/>
      <c r="JFI29" s="94"/>
      <c r="JFJ29" s="94"/>
      <c r="JFK29" s="94"/>
      <c r="JFL29" s="94"/>
      <c r="JFM29" s="94"/>
      <c r="JFN29" s="94"/>
      <c r="JFO29" s="95"/>
      <c r="JFP29" s="95"/>
      <c r="JFQ29" s="95"/>
      <c r="JFR29" s="94"/>
      <c r="JFS29" s="96"/>
      <c r="JFT29" s="94"/>
      <c r="JFU29" s="94"/>
      <c r="JFV29" s="94"/>
      <c r="JFW29" s="94"/>
      <c r="JFX29" s="94"/>
      <c r="JFY29" s="94"/>
      <c r="JFZ29" s="95"/>
      <c r="JGA29" s="95"/>
      <c r="JGB29" s="95"/>
      <c r="JGC29" s="94"/>
      <c r="JGD29" s="96"/>
      <c r="JGE29" s="94"/>
      <c r="JGF29" s="94"/>
      <c r="JGG29" s="94"/>
      <c r="JGH29" s="94"/>
      <c r="JGI29" s="94"/>
      <c r="JGJ29" s="94"/>
      <c r="JGK29" s="95"/>
      <c r="JGL29" s="95"/>
      <c r="JGM29" s="95"/>
      <c r="JGN29" s="94"/>
      <c r="JGO29" s="96"/>
      <c r="JGP29" s="94"/>
      <c r="JGQ29" s="94"/>
      <c r="JGR29" s="94"/>
      <c r="JGS29" s="94"/>
      <c r="JGT29" s="94"/>
      <c r="JGU29" s="94"/>
      <c r="JGV29" s="95"/>
      <c r="JGW29" s="95"/>
      <c r="JGX29" s="95"/>
      <c r="JGY29" s="94"/>
      <c r="JGZ29" s="96"/>
      <c r="JHA29" s="94"/>
      <c r="JHB29" s="94"/>
      <c r="JHC29" s="94"/>
      <c r="JHD29" s="94"/>
      <c r="JHE29" s="94"/>
      <c r="JHF29" s="94"/>
      <c r="JHG29" s="95"/>
      <c r="JHH29" s="95"/>
      <c r="JHI29" s="95"/>
      <c r="JHJ29" s="94"/>
      <c r="JHK29" s="96"/>
      <c r="JHL29" s="94"/>
      <c r="JHM29" s="94"/>
      <c r="JHN29" s="94"/>
      <c r="JHO29" s="94"/>
      <c r="JHP29" s="94"/>
      <c r="JHQ29" s="94"/>
      <c r="JHR29" s="95"/>
      <c r="JHS29" s="95"/>
      <c r="JHT29" s="95"/>
      <c r="JHU29" s="94"/>
      <c r="JHV29" s="96"/>
      <c r="JHW29" s="94"/>
      <c r="JHX29" s="94"/>
      <c r="JHY29" s="94"/>
      <c r="JHZ29" s="94"/>
      <c r="JIA29" s="94"/>
      <c r="JIB29" s="94"/>
      <c r="JIC29" s="95"/>
      <c r="JID29" s="95"/>
      <c r="JIE29" s="95"/>
      <c r="JIF29" s="94"/>
      <c r="JIG29" s="96"/>
      <c r="JIH29" s="94"/>
      <c r="JII29" s="94"/>
      <c r="JIJ29" s="94"/>
      <c r="JIK29" s="94"/>
      <c r="JIL29" s="94"/>
      <c r="JIM29" s="94"/>
      <c r="JIN29" s="95"/>
      <c r="JIO29" s="95"/>
      <c r="JIP29" s="95"/>
      <c r="JIQ29" s="94"/>
      <c r="JIR29" s="96"/>
      <c r="JIS29" s="94"/>
      <c r="JIT29" s="94"/>
      <c r="JIU29" s="94"/>
      <c r="JIV29" s="94"/>
      <c r="JIW29" s="94"/>
      <c r="JIX29" s="94"/>
      <c r="JIY29" s="95"/>
      <c r="JIZ29" s="95"/>
      <c r="JJA29" s="95"/>
      <c r="JJB29" s="94"/>
      <c r="JJC29" s="96"/>
      <c r="JJD29" s="94"/>
      <c r="JJE29" s="94"/>
      <c r="JJF29" s="94"/>
      <c r="JJG29" s="94"/>
      <c r="JJH29" s="94"/>
      <c r="JJI29" s="94"/>
      <c r="JJJ29" s="95"/>
      <c r="JJK29" s="95"/>
      <c r="JJL29" s="95"/>
      <c r="JJM29" s="94"/>
      <c r="JJN29" s="96"/>
      <c r="JJO29" s="94"/>
      <c r="JJP29" s="94"/>
      <c r="JJQ29" s="94"/>
      <c r="JJR29" s="94"/>
      <c r="JJS29" s="94"/>
      <c r="JJT29" s="94"/>
      <c r="JJU29" s="95"/>
      <c r="JJV29" s="95"/>
      <c r="JJW29" s="95"/>
      <c r="JJX29" s="94"/>
      <c r="JJY29" s="96"/>
      <c r="JJZ29" s="94"/>
      <c r="JKA29" s="94"/>
      <c r="JKB29" s="94"/>
      <c r="JKC29" s="94"/>
      <c r="JKD29" s="94"/>
      <c r="JKE29" s="94"/>
      <c r="JKF29" s="95"/>
      <c r="JKG29" s="95"/>
      <c r="JKH29" s="95"/>
      <c r="JKI29" s="94"/>
      <c r="JKJ29" s="96"/>
      <c r="JKK29" s="94"/>
      <c r="JKL29" s="94"/>
      <c r="JKM29" s="94"/>
      <c r="JKN29" s="94"/>
      <c r="JKO29" s="94"/>
      <c r="JKP29" s="94"/>
      <c r="JKQ29" s="95"/>
      <c r="JKR29" s="95"/>
      <c r="JKS29" s="95"/>
      <c r="JKT29" s="94"/>
      <c r="JKU29" s="96"/>
      <c r="JKV29" s="94"/>
      <c r="JKW29" s="94"/>
      <c r="JKX29" s="94"/>
      <c r="JKY29" s="94"/>
      <c r="JKZ29" s="94"/>
      <c r="JLA29" s="94"/>
      <c r="JLB29" s="95"/>
      <c r="JLC29" s="95"/>
      <c r="JLD29" s="95"/>
      <c r="JLE29" s="94"/>
      <c r="JLF29" s="96"/>
      <c r="JLG29" s="94"/>
      <c r="JLH29" s="94"/>
      <c r="JLI29" s="94"/>
      <c r="JLJ29" s="94"/>
      <c r="JLK29" s="94"/>
      <c r="JLL29" s="94"/>
      <c r="JLM29" s="95"/>
      <c r="JLN29" s="95"/>
      <c r="JLO29" s="95"/>
      <c r="JLP29" s="94"/>
      <c r="JLQ29" s="96"/>
      <c r="JLR29" s="94"/>
      <c r="JLS29" s="94"/>
      <c r="JLT29" s="94"/>
      <c r="JLU29" s="94"/>
      <c r="JLV29" s="94"/>
      <c r="JLW29" s="94"/>
      <c r="JLX29" s="95"/>
      <c r="JLY29" s="95"/>
      <c r="JLZ29" s="95"/>
      <c r="JMA29" s="94"/>
      <c r="JMB29" s="96"/>
      <c r="JMC29" s="94"/>
      <c r="JMD29" s="94"/>
      <c r="JME29" s="94"/>
      <c r="JMF29" s="94"/>
      <c r="JMG29" s="94"/>
      <c r="JMH29" s="94"/>
      <c r="JMI29" s="95"/>
      <c r="JMJ29" s="95"/>
      <c r="JMK29" s="95"/>
      <c r="JML29" s="94"/>
      <c r="JMM29" s="96"/>
      <c r="JMN29" s="94"/>
      <c r="JMO29" s="94"/>
      <c r="JMP29" s="94"/>
      <c r="JMQ29" s="94"/>
      <c r="JMR29" s="94"/>
      <c r="JMS29" s="94"/>
      <c r="JMT29" s="95"/>
      <c r="JMU29" s="95"/>
      <c r="JMV29" s="95"/>
      <c r="JMW29" s="94"/>
      <c r="JMX29" s="96"/>
      <c r="JMY29" s="94"/>
      <c r="JMZ29" s="94"/>
      <c r="JNA29" s="94"/>
      <c r="JNB29" s="94"/>
      <c r="JNC29" s="94"/>
      <c r="JND29" s="94"/>
      <c r="JNE29" s="95"/>
      <c r="JNF29" s="95"/>
      <c r="JNG29" s="95"/>
      <c r="JNH29" s="94"/>
      <c r="JNI29" s="96"/>
      <c r="JNJ29" s="94"/>
      <c r="JNK29" s="94"/>
      <c r="JNL29" s="94"/>
      <c r="JNM29" s="94"/>
      <c r="JNN29" s="94"/>
      <c r="JNO29" s="94"/>
      <c r="JNP29" s="95"/>
      <c r="JNQ29" s="95"/>
      <c r="JNR29" s="95"/>
      <c r="JNS29" s="94"/>
      <c r="JNT29" s="96"/>
      <c r="JNU29" s="94"/>
      <c r="JNV29" s="94"/>
      <c r="JNW29" s="94"/>
      <c r="JNX29" s="94"/>
      <c r="JNY29" s="94"/>
      <c r="JNZ29" s="94"/>
      <c r="JOA29" s="95"/>
      <c r="JOB29" s="95"/>
      <c r="JOC29" s="95"/>
      <c r="JOD29" s="94"/>
      <c r="JOE29" s="96"/>
      <c r="JOF29" s="94"/>
      <c r="JOG29" s="94"/>
      <c r="JOH29" s="94"/>
      <c r="JOI29" s="94"/>
      <c r="JOJ29" s="94"/>
      <c r="JOK29" s="94"/>
      <c r="JOL29" s="95"/>
      <c r="JOM29" s="95"/>
      <c r="JON29" s="95"/>
      <c r="JOO29" s="94"/>
      <c r="JOP29" s="96"/>
      <c r="JOQ29" s="94"/>
      <c r="JOR29" s="94"/>
      <c r="JOS29" s="94"/>
      <c r="JOT29" s="94"/>
      <c r="JOU29" s="94"/>
      <c r="JOV29" s="94"/>
      <c r="JOW29" s="95"/>
      <c r="JOX29" s="95"/>
      <c r="JOY29" s="95"/>
      <c r="JOZ29" s="94"/>
      <c r="JPA29" s="96"/>
      <c r="JPB29" s="94"/>
      <c r="JPC29" s="94"/>
      <c r="JPD29" s="94"/>
      <c r="JPE29" s="94"/>
      <c r="JPF29" s="94"/>
      <c r="JPG29" s="94"/>
      <c r="JPH29" s="95"/>
      <c r="JPI29" s="95"/>
      <c r="JPJ29" s="95"/>
      <c r="JPK29" s="94"/>
      <c r="JPL29" s="96"/>
      <c r="JPM29" s="94"/>
      <c r="JPN29" s="94"/>
      <c r="JPO29" s="94"/>
      <c r="JPP29" s="94"/>
      <c r="JPQ29" s="94"/>
      <c r="JPR29" s="94"/>
      <c r="JPS29" s="95"/>
      <c r="JPT29" s="95"/>
      <c r="JPU29" s="95"/>
      <c r="JPV29" s="94"/>
      <c r="JPW29" s="96"/>
      <c r="JPX29" s="94"/>
      <c r="JPY29" s="94"/>
      <c r="JPZ29" s="94"/>
      <c r="JQA29" s="94"/>
      <c r="JQB29" s="94"/>
      <c r="JQC29" s="94"/>
      <c r="JQD29" s="95"/>
      <c r="JQE29" s="95"/>
      <c r="JQF29" s="95"/>
      <c r="JQG29" s="94"/>
      <c r="JQH29" s="96"/>
      <c r="JQI29" s="94"/>
      <c r="JQJ29" s="94"/>
      <c r="JQK29" s="94"/>
      <c r="JQL29" s="94"/>
      <c r="JQM29" s="94"/>
      <c r="JQN29" s="94"/>
      <c r="JQO29" s="95"/>
      <c r="JQP29" s="95"/>
      <c r="JQQ29" s="95"/>
      <c r="JQR29" s="94"/>
      <c r="JQS29" s="96"/>
      <c r="JQT29" s="94"/>
      <c r="JQU29" s="94"/>
      <c r="JQV29" s="94"/>
      <c r="JQW29" s="94"/>
      <c r="JQX29" s="94"/>
      <c r="JQY29" s="94"/>
      <c r="JQZ29" s="95"/>
      <c r="JRA29" s="95"/>
      <c r="JRB29" s="95"/>
      <c r="JRC29" s="94"/>
      <c r="JRD29" s="96"/>
      <c r="JRE29" s="94"/>
      <c r="JRF29" s="94"/>
      <c r="JRG29" s="94"/>
      <c r="JRH29" s="94"/>
      <c r="JRI29" s="94"/>
      <c r="JRJ29" s="94"/>
      <c r="JRK29" s="95"/>
      <c r="JRL29" s="95"/>
      <c r="JRM29" s="95"/>
      <c r="JRN29" s="94"/>
      <c r="JRO29" s="96"/>
      <c r="JRP29" s="94"/>
      <c r="JRQ29" s="94"/>
      <c r="JRR29" s="94"/>
      <c r="JRS29" s="94"/>
      <c r="JRT29" s="94"/>
      <c r="JRU29" s="94"/>
      <c r="JRV29" s="95"/>
      <c r="JRW29" s="95"/>
      <c r="JRX29" s="95"/>
      <c r="JRY29" s="94"/>
      <c r="JRZ29" s="96"/>
      <c r="JSA29" s="94"/>
      <c r="JSB29" s="94"/>
      <c r="JSC29" s="94"/>
      <c r="JSD29" s="94"/>
      <c r="JSE29" s="94"/>
      <c r="JSF29" s="94"/>
      <c r="JSG29" s="95"/>
      <c r="JSH29" s="95"/>
      <c r="JSI29" s="95"/>
      <c r="JSJ29" s="94"/>
      <c r="JSK29" s="96"/>
      <c r="JSL29" s="94"/>
      <c r="JSM29" s="94"/>
      <c r="JSN29" s="94"/>
      <c r="JSO29" s="94"/>
      <c r="JSP29" s="94"/>
      <c r="JSQ29" s="94"/>
      <c r="JSR29" s="95"/>
      <c r="JSS29" s="95"/>
      <c r="JST29" s="95"/>
      <c r="JSU29" s="94"/>
      <c r="JSV29" s="96"/>
      <c r="JSW29" s="94"/>
      <c r="JSX29" s="94"/>
      <c r="JSY29" s="94"/>
      <c r="JSZ29" s="94"/>
      <c r="JTA29" s="94"/>
      <c r="JTB29" s="94"/>
      <c r="JTC29" s="95"/>
      <c r="JTD29" s="95"/>
      <c r="JTE29" s="95"/>
      <c r="JTF29" s="94"/>
      <c r="JTG29" s="96"/>
      <c r="JTH29" s="94"/>
      <c r="JTI29" s="94"/>
      <c r="JTJ29" s="94"/>
      <c r="JTK29" s="94"/>
      <c r="JTL29" s="94"/>
      <c r="JTM29" s="94"/>
      <c r="JTN29" s="95"/>
      <c r="JTO29" s="95"/>
      <c r="JTP29" s="95"/>
      <c r="JTQ29" s="94"/>
      <c r="JTR29" s="96"/>
      <c r="JTS29" s="94"/>
      <c r="JTT29" s="94"/>
      <c r="JTU29" s="94"/>
      <c r="JTV29" s="94"/>
      <c r="JTW29" s="94"/>
      <c r="JTX29" s="94"/>
      <c r="JTY29" s="95"/>
      <c r="JTZ29" s="95"/>
      <c r="JUA29" s="95"/>
      <c r="JUB29" s="94"/>
      <c r="JUC29" s="96"/>
      <c r="JUD29" s="94"/>
      <c r="JUE29" s="94"/>
      <c r="JUF29" s="94"/>
      <c r="JUG29" s="94"/>
      <c r="JUH29" s="94"/>
      <c r="JUI29" s="94"/>
      <c r="JUJ29" s="95"/>
      <c r="JUK29" s="95"/>
      <c r="JUL29" s="95"/>
      <c r="JUM29" s="94"/>
      <c r="JUN29" s="96"/>
      <c r="JUO29" s="94"/>
      <c r="JUP29" s="94"/>
      <c r="JUQ29" s="94"/>
      <c r="JUR29" s="94"/>
      <c r="JUS29" s="94"/>
      <c r="JUT29" s="94"/>
      <c r="JUU29" s="95"/>
      <c r="JUV29" s="95"/>
      <c r="JUW29" s="95"/>
      <c r="JUX29" s="94"/>
      <c r="JUY29" s="96"/>
      <c r="JUZ29" s="94"/>
      <c r="JVA29" s="94"/>
      <c r="JVB29" s="94"/>
      <c r="JVC29" s="94"/>
      <c r="JVD29" s="94"/>
      <c r="JVE29" s="94"/>
      <c r="JVF29" s="95"/>
      <c r="JVG29" s="95"/>
      <c r="JVH29" s="95"/>
      <c r="JVI29" s="94"/>
      <c r="JVJ29" s="96"/>
      <c r="JVK29" s="94"/>
      <c r="JVL29" s="94"/>
      <c r="JVM29" s="94"/>
      <c r="JVN29" s="94"/>
      <c r="JVO29" s="94"/>
      <c r="JVP29" s="94"/>
      <c r="JVQ29" s="95"/>
      <c r="JVR29" s="95"/>
      <c r="JVS29" s="95"/>
      <c r="JVT29" s="94"/>
      <c r="JVU29" s="96"/>
      <c r="JVV29" s="94"/>
      <c r="JVW29" s="94"/>
      <c r="JVX29" s="94"/>
      <c r="JVY29" s="94"/>
      <c r="JVZ29" s="94"/>
      <c r="JWA29" s="94"/>
      <c r="JWB29" s="95"/>
      <c r="JWC29" s="95"/>
      <c r="JWD29" s="95"/>
      <c r="JWE29" s="94"/>
      <c r="JWF29" s="96"/>
      <c r="JWG29" s="94"/>
      <c r="JWH29" s="94"/>
      <c r="JWI29" s="94"/>
      <c r="JWJ29" s="94"/>
      <c r="JWK29" s="94"/>
      <c r="JWL29" s="94"/>
      <c r="JWM29" s="95"/>
      <c r="JWN29" s="95"/>
      <c r="JWO29" s="95"/>
      <c r="JWP29" s="94"/>
      <c r="JWQ29" s="96"/>
      <c r="JWR29" s="94"/>
      <c r="JWS29" s="94"/>
      <c r="JWT29" s="94"/>
      <c r="JWU29" s="94"/>
      <c r="JWV29" s="94"/>
      <c r="JWW29" s="94"/>
      <c r="JWX29" s="95"/>
      <c r="JWY29" s="95"/>
      <c r="JWZ29" s="95"/>
      <c r="JXA29" s="94"/>
      <c r="JXB29" s="96"/>
      <c r="JXC29" s="94"/>
      <c r="JXD29" s="94"/>
      <c r="JXE29" s="94"/>
      <c r="JXF29" s="94"/>
      <c r="JXG29" s="94"/>
      <c r="JXH29" s="94"/>
      <c r="JXI29" s="95"/>
      <c r="JXJ29" s="95"/>
      <c r="JXK29" s="95"/>
      <c r="JXL29" s="94"/>
      <c r="JXM29" s="96"/>
      <c r="JXN29" s="94"/>
      <c r="JXO29" s="94"/>
      <c r="JXP29" s="94"/>
      <c r="JXQ29" s="94"/>
      <c r="JXR29" s="94"/>
      <c r="JXS29" s="94"/>
      <c r="JXT29" s="95"/>
      <c r="JXU29" s="95"/>
      <c r="JXV29" s="95"/>
      <c r="JXW29" s="94"/>
      <c r="JXX29" s="96"/>
      <c r="JXY29" s="94"/>
      <c r="JXZ29" s="94"/>
      <c r="JYA29" s="94"/>
      <c r="JYB29" s="94"/>
      <c r="JYC29" s="94"/>
      <c r="JYD29" s="94"/>
      <c r="JYE29" s="95"/>
      <c r="JYF29" s="95"/>
      <c r="JYG29" s="95"/>
      <c r="JYH29" s="94"/>
      <c r="JYI29" s="96"/>
      <c r="JYJ29" s="94"/>
      <c r="JYK29" s="94"/>
      <c r="JYL29" s="94"/>
      <c r="JYM29" s="94"/>
      <c r="JYN29" s="94"/>
      <c r="JYO29" s="94"/>
      <c r="JYP29" s="95"/>
      <c r="JYQ29" s="95"/>
      <c r="JYR29" s="95"/>
      <c r="JYS29" s="94"/>
      <c r="JYT29" s="96"/>
      <c r="JYU29" s="94"/>
      <c r="JYV29" s="94"/>
      <c r="JYW29" s="94"/>
      <c r="JYX29" s="94"/>
      <c r="JYY29" s="94"/>
      <c r="JYZ29" s="94"/>
      <c r="JZA29" s="95"/>
      <c r="JZB29" s="95"/>
      <c r="JZC29" s="95"/>
      <c r="JZD29" s="94"/>
      <c r="JZE29" s="96"/>
      <c r="JZF29" s="94"/>
      <c r="JZG29" s="94"/>
      <c r="JZH29" s="94"/>
      <c r="JZI29" s="94"/>
      <c r="JZJ29" s="94"/>
      <c r="JZK29" s="94"/>
      <c r="JZL29" s="95"/>
      <c r="JZM29" s="95"/>
      <c r="JZN29" s="95"/>
      <c r="JZO29" s="94"/>
      <c r="JZP29" s="96"/>
      <c r="JZQ29" s="94"/>
      <c r="JZR29" s="94"/>
      <c r="JZS29" s="94"/>
      <c r="JZT29" s="94"/>
      <c r="JZU29" s="94"/>
      <c r="JZV29" s="94"/>
      <c r="JZW29" s="95"/>
      <c r="JZX29" s="95"/>
      <c r="JZY29" s="95"/>
      <c r="JZZ29" s="94"/>
      <c r="KAA29" s="96"/>
      <c r="KAB29" s="94"/>
      <c r="KAC29" s="94"/>
      <c r="KAD29" s="94"/>
      <c r="KAE29" s="94"/>
      <c r="KAF29" s="94"/>
      <c r="KAG29" s="94"/>
      <c r="KAH29" s="95"/>
      <c r="KAI29" s="95"/>
      <c r="KAJ29" s="95"/>
      <c r="KAK29" s="94"/>
      <c r="KAL29" s="96"/>
      <c r="KAM29" s="94"/>
      <c r="KAN29" s="94"/>
      <c r="KAO29" s="94"/>
      <c r="KAP29" s="94"/>
      <c r="KAQ29" s="94"/>
      <c r="KAR29" s="94"/>
      <c r="KAS29" s="95"/>
      <c r="KAT29" s="95"/>
      <c r="KAU29" s="95"/>
      <c r="KAV29" s="94"/>
      <c r="KAW29" s="96"/>
      <c r="KAX29" s="94"/>
      <c r="KAY29" s="94"/>
      <c r="KAZ29" s="94"/>
      <c r="KBA29" s="94"/>
      <c r="KBB29" s="94"/>
      <c r="KBC29" s="94"/>
      <c r="KBD29" s="95"/>
      <c r="KBE29" s="95"/>
      <c r="KBF29" s="95"/>
      <c r="KBG29" s="94"/>
      <c r="KBH29" s="96"/>
      <c r="KBI29" s="94"/>
      <c r="KBJ29" s="94"/>
      <c r="KBK29" s="94"/>
      <c r="KBL29" s="94"/>
      <c r="KBM29" s="94"/>
      <c r="KBN29" s="94"/>
      <c r="KBO29" s="95"/>
      <c r="KBP29" s="95"/>
      <c r="KBQ29" s="95"/>
      <c r="KBR29" s="94"/>
      <c r="KBS29" s="96"/>
      <c r="KBT29" s="94"/>
      <c r="KBU29" s="94"/>
      <c r="KBV29" s="94"/>
      <c r="KBW29" s="94"/>
      <c r="KBX29" s="94"/>
      <c r="KBY29" s="94"/>
      <c r="KBZ29" s="95"/>
      <c r="KCA29" s="95"/>
      <c r="KCB29" s="95"/>
      <c r="KCC29" s="94"/>
      <c r="KCD29" s="96"/>
      <c r="KCE29" s="94"/>
      <c r="KCF29" s="94"/>
      <c r="KCG29" s="94"/>
      <c r="KCH29" s="94"/>
      <c r="KCI29" s="94"/>
      <c r="KCJ29" s="94"/>
      <c r="KCK29" s="95"/>
      <c r="KCL29" s="95"/>
      <c r="KCM29" s="95"/>
      <c r="KCN29" s="94"/>
      <c r="KCO29" s="96"/>
      <c r="KCP29" s="94"/>
      <c r="KCQ29" s="94"/>
      <c r="KCR29" s="94"/>
      <c r="KCS29" s="94"/>
      <c r="KCT29" s="94"/>
      <c r="KCU29" s="94"/>
      <c r="KCV29" s="95"/>
      <c r="KCW29" s="95"/>
      <c r="KCX29" s="95"/>
      <c r="KCY29" s="94"/>
      <c r="KCZ29" s="96"/>
      <c r="KDA29" s="94"/>
      <c r="KDB29" s="94"/>
      <c r="KDC29" s="94"/>
      <c r="KDD29" s="94"/>
      <c r="KDE29" s="94"/>
      <c r="KDF29" s="94"/>
      <c r="KDG29" s="95"/>
      <c r="KDH29" s="95"/>
      <c r="KDI29" s="95"/>
      <c r="KDJ29" s="94"/>
      <c r="KDK29" s="96"/>
      <c r="KDL29" s="94"/>
      <c r="KDM29" s="94"/>
      <c r="KDN29" s="94"/>
      <c r="KDO29" s="94"/>
      <c r="KDP29" s="94"/>
      <c r="KDQ29" s="94"/>
      <c r="KDR29" s="95"/>
      <c r="KDS29" s="95"/>
      <c r="KDT29" s="95"/>
      <c r="KDU29" s="94"/>
      <c r="KDV29" s="96"/>
      <c r="KDW29" s="94"/>
      <c r="KDX29" s="94"/>
      <c r="KDY29" s="94"/>
      <c r="KDZ29" s="94"/>
      <c r="KEA29" s="94"/>
      <c r="KEB29" s="94"/>
      <c r="KEC29" s="95"/>
      <c r="KED29" s="95"/>
      <c r="KEE29" s="95"/>
      <c r="KEF29" s="94"/>
      <c r="KEG29" s="96"/>
      <c r="KEH29" s="94"/>
      <c r="KEI29" s="94"/>
      <c r="KEJ29" s="94"/>
      <c r="KEK29" s="94"/>
      <c r="KEL29" s="94"/>
      <c r="KEM29" s="94"/>
      <c r="KEN29" s="95"/>
      <c r="KEO29" s="95"/>
      <c r="KEP29" s="95"/>
      <c r="KEQ29" s="94"/>
      <c r="KER29" s="96"/>
      <c r="KES29" s="94"/>
      <c r="KET29" s="94"/>
      <c r="KEU29" s="94"/>
      <c r="KEV29" s="94"/>
      <c r="KEW29" s="94"/>
      <c r="KEX29" s="94"/>
      <c r="KEY29" s="95"/>
      <c r="KEZ29" s="95"/>
      <c r="KFA29" s="95"/>
      <c r="KFB29" s="94"/>
      <c r="KFC29" s="96"/>
      <c r="KFD29" s="94"/>
      <c r="KFE29" s="94"/>
      <c r="KFF29" s="94"/>
      <c r="KFG29" s="94"/>
      <c r="KFH29" s="94"/>
      <c r="KFI29" s="94"/>
      <c r="KFJ29" s="95"/>
      <c r="KFK29" s="95"/>
      <c r="KFL29" s="95"/>
      <c r="KFM29" s="94"/>
      <c r="KFN29" s="96"/>
      <c r="KFO29" s="94"/>
      <c r="KFP29" s="94"/>
      <c r="KFQ29" s="94"/>
      <c r="KFR29" s="94"/>
      <c r="KFS29" s="94"/>
      <c r="KFT29" s="94"/>
      <c r="KFU29" s="95"/>
      <c r="KFV29" s="95"/>
      <c r="KFW29" s="95"/>
      <c r="KFX29" s="94"/>
      <c r="KFY29" s="96"/>
      <c r="KFZ29" s="94"/>
      <c r="KGA29" s="94"/>
      <c r="KGB29" s="94"/>
      <c r="KGC29" s="94"/>
      <c r="KGD29" s="94"/>
      <c r="KGE29" s="94"/>
      <c r="KGF29" s="95"/>
      <c r="KGG29" s="95"/>
      <c r="KGH29" s="95"/>
      <c r="KGI29" s="94"/>
      <c r="KGJ29" s="96"/>
      <c r="KGK29" s="94"/>
      <c r="KGL29" s="94"/>
      <c r="KGM29" s="94"/>
      <c r="KGN29" s="94"/>
      <c r="KGO29" s="94"/>
      <c r="KGP29" s="94"/>
      <c r="KGQ29" s="95"/>
      <c r="KGR29" s="95"/>
      <c r="KGS29" s="95"/>
      <c r="KGT29" s="94"/>
      <c r="KGU29" s="96"/>
      <c r="KGV29" s="94"/>
      <c r="KGW29" s="94"/>
      <c r="KGX29" s="94"/>
      <c r="KGY29" s="94"/>
      <c r="KGZ29" s="94"/>
      <c r="KHA29" s="94"/>
      <c r="KHB29" s="95"/>
      <c r="KHC29" s="95"/>
      <c r="KHD29" s="95"/>
      <c r="KHE29" s="94"/>
      <c r="KHF29" s="96"/>
      <c r="KHG29" s="94"/>
      <c r="KHH29" s="94"/>
      <c r="KHI29" s="94"/>
      <c r="KHJ29" s="94"/>
      <c r="KHK29" s="94"/>
      <c r="KHL29" s="94"/>
      <c r="KHM29" s="95"/>
      <c r="KHN29" s="95"/>
      <c r="KHO29" s="95"/>
      <c r="KHP29" s="94"/>
      <c r="KHQ29" s="96"/>
      <c r="KHR29" s="94"/>
      <c r="KHS29" s="94"/>
      <c r="KHT29" s="94"/>
      <c r="KHU29" s="94"/>
      <c r="KHV29" s="94"/>
      <c r="KHW29" s="94"/>
      <c r="KHX29" s="95"/>
      <c r="KHY29" s="95"/>
      <c r="KHZ29" s="95"/>
      <c r="KIA29" s="94"/>
      <c r="KIB29" s="96"/>
      <c r="KIC29" s="94"/>
      <c r="KID29" s="94"/>
      <c r="KIE29" s="94"/>
      <c r="KIF29" s="94"/>
      <c r="KIG29" s="94"/>
      <c r="KIH29" s="94"/>
      <c r="KII29" s="95"/>
      <c r="KIJ29" s="95"/>
      <c r="KIK29" s="95"/>
      <c r="KIL29" s="94"/>
      <c r="KIM29" s="96"/>
      <c r="KIN29" s="94"/>
      <c r="KIO29" s="94"/>
      <c r="KIP29" s="94"/>
      <c r="KIQ29" s="94"/>
      <c r="KIR29" s="94"/>
      <c r="KIS29" s="94"/>
      <c r="KIT29" s="95"/>
      <c r="KIU29" s="95"/>
      <c r="KIV29" s="95"/>
      <c r="KIW29" s="94"/>
      <c r="KIX29" s="96"/>
      <c r="KIY29" s="94"/>
      <c r="KIZ29" s="94"/>
      <c r="KJA29" s="94"/>
      <c r="KJB29" s="94"/>
      <c r="KJC29" s="94"/>
      <c r="KJD29" s="94"/>
      <c r="KJE29" s="95"/>
      <c r="KJF29" s="95"/>
      <c r="KJG29" s="95"/>
      <c r="KJH29" s="94"/>
      <c r="KJI29" s="96"/>
      <c r="KJJ29" s="94"/>
      <c r="KJK29" s="94"/>
      <c r="KJL29" s="94"/>
      <c r="KJM29" s="94"/>
      <c r="KJN29" s="94"/>
      <c r="KJO29" s="94"/>
      <c r="KJP29" s="95"/>
      <c r="KJQ29" s="95"/>
      <c r="KJR29" s="95"/>
      <c r="KJS29" s="94"/>
      <c r="KJT29" s="96"/>
      <c r="KJU29" s="94"/>
      <c r="KJV29" s="94"/>
      <c r="KJW29" s="94"/>
      <c r="KJX29" s="94"/>
      <c r="KJY29" s="94"/>
      <c r="KJZ29" s="94"/>
      <c r="KKA29" s="95"/>
      <c r="KKB29" s="95"/>
      <c r="KKC29" s="95"/>
      <c r="KKD29" s="94"/>
      <c r="KKE29" s="96"/>
      <c r="KKF29" s="94"/>
      <c r="KKG29" s="94"/>
      <c r="KKH29" s="94"/>
      <c r="KKI29" s="94"/>
      <c r="KKJ29" s="94"/>
      <c r="KKK29" s="94"/>
      <c r="KKL29" s="95"/>
      <c r="KKM29" s="95"/>
      <c r="KKN29" s="95"/>
      <c r="KKO29" s="94"/>
      <c r="KKP29" s="96"/>
      <c r="KKQ29" s="94"/>
      <c r="KKR29" s="94"/>
      <c r="KKS29" s="94"/>
      <c r="KKT29" s="94"/>
      <c r="KKU29" s="94"/>
      <c r="KKV29" s="94"/>
      <c r="KKW29" s="95"/>
      <c r="KKX29" s="95"/>
      <c r="KKY29" s="95"/>
      <c r="KKZ29" s="94"/>
      <c r="KLA29" s="96"/>
      <c r="KLB29" s="94"/>
      <c r="KLC29" s="94"/>
      <c r="KLD29" s="94"/>
      <c r="KLE29" s="94"/>
      <c r="KLF29" s="94"/>
      <c r="KLG29" s="94"/>
      <c r="KLH29" s="95"/>
      <c r="KLI29" s="95"/>
      <c r="KLJ29" s="95"/>
      <c r="KLK29" s="94"/>
      <c r="KLL29" s="96"/>
      <c r="KLM29" s="94"/>
      <c r="KLN29" s="94"/>
      <c r="KLO29" s="94"/>
      <c r="KLP29" s="94"/>
      <c r="KLQ29" s="94"/>
      <c r="KLR29" s="94"/>
      <c r="KLS29" s="95"/>
      <c r="KLT29" s="95"/>
      <c r="KLU29" s="95"/>
      <c r="KLV29" s="94"/>
      <c r="KLW29" s="96"/>
      <c r="KLX29" s="94"/>
      <c r="KLY29" s="94"/>
      <c r="KLZ29" s="94"/>
      <c r="KMA29" s="94"/>
      <c r="KMB29" s="94"/>
      <c r="KMC29" s="94"/>
      <c r="KMD29" s="95"/>
      <c r="KME29" s="95"/>
      <c r="KMF29" s="95"/>
      <c r="KMG29" s="94"/>
      <c r="KMH29" s="96"/>
      <c r="KMI29" s="94"/>
      <c r="KMJ29" s="94"/>
      <c r="KMK29" s="94"/>
      <c r="KML29" s="94"/>
      <c r="KMM29" s="94"/>
      <c r="KMN29" s="94"/>
      <c r="KMO29" s="95"/>
      <c r="KMP29" s="95"/>
      <c r="KMQ29" s="95"/>
      <c r="KMR29" s="94"/>
      <c r="KMS29" s="96"/>
      <c r="KMT29" s="94"/>
      <c r="KMU29" s="94"/>
      <c r="KMV29" s="94"/>
      <c r="KMW29" s="94"/>
      <c r="KMX29" s="94"/>
      <c r="KMY29" s="94"/>
      <c r="KMZ29" s="95"/>
      <c r="KNA29" s="95"/>
      <c r="KNB29" s="95"/>
      <c r="KNC29" s="94"/>
      <c r="KND29" s="96"/>
      <c r="KNE29" s="94"/>
      <c r="KNF29" s="94"/>
      <c r="KNG29" s="94"/>
      <c r="KNH29" s="94"/>
      <c r="KNI29" s="94"/>
      <c r="KNJ29" s="94"/>
      <c r="KNK29" s="95"/>
      <c r="KNL29" s="95"/>
      <c r="KNM29" s="95"/>
      <c r="KNN29" s="94"/>
      <c r="KNO29" s="96"/>
      <c r="KNP29" s="94"/>
      <c r="KNQ29" s="94"/>
      <c r="KNR29" s="94"/>
      <c r="KNS29" s="94"/>
      <c r="KNT29" s="94"/>
      <c r="KNU29" s="94"/>
      <c r="KNV29" s="95"/>
      <c r="KNW29" s="95"/>
      <c r="KNX29" s="95"/>
      <c r="KNY29" s="94"/>
      <c r="KNZ29" s="96"/>
      <c r="KOA29" s="94"/>
      <c r="KOB29" s="94"/>
      <c r="KOC29" s="94"/>
      <c r="KOD29" s="94"/>
      <c r="KOE29" s="94"/>
      <c r="KOF29" s="94"/>
      <c r="KOG29" s="95"/>
      <c r="KOH29" s="95"/>
      <c r="KOI29" s="95"/>
      <c r="KOJ29" s="94"/>
      <c r="KOK29" s="96"/>
      <c r="KOL29" s="94"/>
      <c r="KOM29" s="94"/>
      <c r="KON29" s="94"/>
      <c r="KOO29" s="94"/>
      <c r="KOP29" s="94"/>
      <c r="KOQ29" s="94"/>
      <c r="KOR29" s="95"/>
      <c r="KOS29" s="95"/>
      <c r="KOT29" s="95"/>
      <c r="KOU29" s="94"/>
      <c r="KOV29" s="96"/>
      <c r="KOW29" s="94"/>
      <c r="KOX29" s="94"/>
      <c r="KOY29" s="94"/>
      <c r="KOZ29" s="94"/>
      <c r="KPA29" s="94"/>
      <c r="KPB29" s="94"/>
      <c r="KPC29" s="95"/>
      <c r="KPD29" s="95"/>
      <c r="KPE29" s="95"/>
      <c r="KPF29" s="94"/>
      <c r="KPG29" s="96"/>
      <c r="KPH29" s="94"/>
      <c r="KPI29" s="94"/>
      <c r="KPJ29" s="94"/>
      <c r="KPK29" s="94"/>
      <c r="KPL29" s="94"/>
      <c r="KPM29" s="94"/>
      <c r="KPN29" s="95"/>
      <c r="KPO29" s="95"/>
      <c r="KPP29" s="95"/>
      <c r="KPQ29" s="94"/>
      <c r="KPR29" s="96"/>
      <c r="KPS29" s="94"/>
      <c r="KPT29" s="94"/>
      <c r="KPU29" s="94"/>
      <c r="KPV29" s="94"/>
      <c r="KPW29" s="94"/>
      <c r="KPX29" s="94"/>
      <c r="KPY29" s="95"/>
      <c r="KPZ29" s="95"/>
      <c r="KQA29" s="95"/>
      <c r="KQB29" s="94"/>
      <c r="KQC29" s="96"/>
      <c r="KQD29" s="94"/>
      <c r="KQE29" s="94"/>
      <c r="KQF29" s="94"/>
      <c r="KQG29" s="94"/>
      <c r="KQH29" s="94"/>
      <c r="KQI29" s="94"/>
      <c r="KQJ29" s="95"/>
      <c r="KQK29" s="95"/>
      <c r="KQL29" s="95"/>
      <c r="KQM29" s="94"/>
      <c r="KQN29" s="96"/>
      <c r="KQO29" s="94"/>
      <c r="KQP29" s="94"/>
      <c r="KQQ29" s="94"/>
      <c r="KQR29" s="94"/>
      <c r="KQS29" s="94"/>
      <c r="KQT29" s="94"/>
      <c r="KQU29" s="95"/>
      <c r="KQV29" s="95"/>
      <c r="KQW29" s="95"/>
      <c r="KQX29" s="94"/>
      <c r="KQY29" s="96"/>
      <c r="KQZ29" s="94"/>
      <c r="KRA29" s="94"/>
      <c r="KRB29" s="94"/>
      <c r="KRC29" s="94"/>
      <c r="KRD29" s="94"/>
      <c r="KRE29" s="94"/>
      <c r="KRF29" s="95"/>
      <c r="KRG29" s="95"/>
      <c r="KRH29" s="95"/>
      <c r="KRI29" s="94"/>
      <c r="KRJ29" s="96"/>
      <c r="KRK29" s="94"/>
      <c r="KRL29" s="94"/>
      <c r="KRM29" s="94"/>
      <c r="KRN29" s="94"/>
      <c r="KRO29" s="94"/>
      <c r="KRP29" s="94"/>
      <c r="KRQ29" s="95"/>
      <c r="KRR29" s="95"/>
      <c r="KRS29" s="95"/>
      <c r="KRT29" s="94"/>
      <c r="KRU29" s="96"/>
      <c r="KRV29" s="94"/>
      <c r="KRW29" s="94"/>
      <c r="KRX29" s="94"/>
      <c r="KRY29" s="94"/>
      <c r="KRZ29" s="94"/>
      <c r="KSA29" s="94"/>
      <c r="KSB29" s="95"/>
      <c r="KSC29" s="95"/>
      <c r="KSD29" s="95"/>
      <c r="KSE29" s="94"/>
      <c r="KSF29" s="96"/>
      <c r="KSG29" s="94"/>
      <c r="KSH29" s="94"/>
      <c r="KSI29" s="94"/>
      <c r="KSJ29" s="94"/>
      <c r="KSK29" s="94"/>
      <c r="KSL29" s="94"/>
      <c r="KSM29" s="95"/>
      <c r="KSN29" s="95"/>
      <c r="KSO29" s="95"/>
      <c r="KSP29" s="94"/>
      <c r="KSQ29" s="96"/>
      <c r="KSR29" s="94"/>
      <c r="KSS29" s="94"/>
      <c r="KST29" s="94"/>
      <c r="KSU29" s="94"/>
      <c r="KSV29" s="94"/>
      <c r="KSW29" s="94"/>
      <c r="KSX29" s="95"/>
      <c r="KSY29" s="95"/>
      <c r="KSZ29" s="95"/>
      <c r="KTA29" s="94"/>
      <c r="KTB29" s="96"/>
      <c r="KTC29" s="94"/>
      <c r="KTD29" s="94"/>
      <c r="KTE29" s="94"/>
      <c r="KTF29" s="94"/>
      <c r="KTG29" s="94"/>
      <c r="KTH29" s="94"/>
      <c r="KTI29" s="95"/>
      <c r="KTJ29" s="95"/>
      <c r="KTK29" s="95"/>
      <c r="KTL29" s="94"/>
      <c r="KTM29" s="96"/>
      <c r="KTN29" s="94"/>
      <c r="KTO29" s="94"/>
      <c r="KTP29" s="94"/>
      <c r="KTQ29" s="94"/>
      <c r="KTR29" s="94"/>
      <c r="KTS29" s="94"/>
      <c r="KTT29" s="95"/>
      <c r="KTU29" s="95"/>
      <c r="KTV29" s="95"/>
      <c r="KTW29" s="94"/>
      <c r="KTX29" s="96"/>
      <c r="KTY29" s="94"/>
      <c r="KTZ29" s="94"/>
      <c r="KUA29" s="94"/>
      <c r="KUB29" s="94"/>
      <c r="KUC29" s="94"/>
      <c r="KUD29" s="94"/>
      <c r="KUE29" s="95"/>
      <c r="KUF29" s="95"/>
      <c r="KUG29" s="95"/>
      <c r="KUH29" s="94"/>
      <c r="KUI29" s="96"/>
      <c r="KUJ29" s="94"/>
      <c r="KUK29" s="94"/>
      <c r="KUL29" s="94"/>
      <c r="KUM29" s="94"/>
      <c r="KUN29" s="94"/>
      <c r="KUO29" s="94"/>
      <c r="KUP29" s="95"/>
      <c r="KUQ29" s="95"/>
      <c r="KUR29" s="95"/>
      <c r="KUS29" s="94"/>
      <c r="KUT29" s="96"/>
      <c r="KUU29" s="94"/>
      <c r="KUV29" s="94"/>
      <c r="KUW29" s="94"/>
      <c r="KUX29" s="94"/>
      <c r="KUY29" s="94"/>
      <c r="KUZ29" s="94"/>
      <c r="KVA29" s="95"/>
      <c r="KVB29" s="95"/>
      <c r="KVC29" s="95"/>
      <c r="KVD29" s="94"/>
      <c r="KVE29" s="96"/>
      <c r="KVF29" s="94"/>
      <c r="KVG29" s="94"/>
      <c r="KVH29" s="94"/>
      <c r="KVI29" s="94"/>
      <c r="KVJ29" s="94"/>
      <c r="KVK29" s="94"/>
      <c r="KVL29" s="95"/>
      <c r="KVM29" s="95"/>
      <c r="KVN29" s="95"/>
      <c r="KVO29" s="94"/>
      <c r="KVP29" s="96"/>
      <c r="KVQ29" s="94"/>
      <c r="KVR29" s="94"/>
      <c r="KVS29" s="94"/>
      <c r="KVT29" s="94"/>
      <c r="KVU29" s="94"/>
      <c r="KVV29" s="94"/>
      <c r="KVW29" s="95"/>
      <c r="KVX29" s="95"/>
      <c r="KVY29" s="95"/>
      <c r="KVZ29" s="94"/>
      <c r="KWA29" s="96"/>
      <c r="KWB29" s="94"/>
      <c r="KWC29" s="94"/>
      <c r="KWD29" s="94"/>
      <c r="KWE29" s="94"/>
      <c r="KWF29" s="94"/>
      <c r="KWG29" s="94"/>
      <c r="KWH29" s="95"/>
      <c r="KWI29" s="95"/>
      <c r="KWJ29" s="95"/>
      <c r="KWK29" s="94"/>
      <c r="KWL29" s="96"/>
      <c r="KWM29" s="94"/>
      <c r="KWN29" s="94"/>
      <c r="KWO29" s="94"/>
      <c r="KWP29" s="94"/>
      <c r="KWQ29" s="94"/>
      <c r="KWR29" s="94"/>
      <c r="KWS29" s="95"/>
      <c r="KWT29" s="95"/>
      <c r="KWU29" s="95"/>
      <c r="KWV29" s="94"/>
      <c r="KWW29" s="96"/>
      <c r="KWX29" s="94"/>
      <c r="KWY29" s="94"/>
      <c r="KWZ29" s="94"/>
      <c r="KXA29" s="94"/>
      <c r="KXB29" s="94"/>
      <c r="KXC29" s="94"/>
      <c r="KXD29" s="95"/>
      <c r="KXE29" s="95"/>
      <c r="KXF29" s="95"/>
      <c r="KXG29" s="94"/>
      <c r="KXH29" s="96"/>
      <c r="KXI29" s="94"/>
      <c r="KXJ29" s="94"/>
      <c r="KXK29" s="94"/>
      <c r="KXL29" s="94"/>
      <c r="KXM29" s="94"/>
      <c r="KXN29" s="94"/>
      <c r="KXO29" s="95"/>
      <c r="KXP29" s="95"/>
      <c r="KXQ29" s="95"/>
      <c r="KXR29" s="94"/>
      <c r="KXS29" s="96"/>
      <c r="KXT29" s="94"/>
      <c r="KXU29" s="94"/>
      <c r="KXV29" s="94"/>
      <c r="KXW29" s="94"/>
      <c r="KXX29" s="94"/>
      <c r="KXY29" s="94"/>
      <c r="KXZ29" s="95"/>
      <c r="KYA29" s="95"/>
      <c r="KYB29" s="95"/>
      <c r="KYC29" s="94"/>
      <c r="KYD29" s="96"/>
      <c r="KYE29" s="94"/>
      <c r="KYF29" s="94"/>
      <c r="KYG29" s="94"/>
      <c r="KYH29" s="94"/>
      <c r="KYI29" s="94"/>
      <c r="KYJ29" s="94"/>
      <c r="KYK29" s="95"/>
      <c r="KYL29" s="95"/>
      <c r="KYM29" s="95"/>
      <c r="KYN29" s="94"/>
      <c r="KYO29" s="96"/>
      <c r="KYP29" s="94"/>
      <c r="KYQ29" s="94"/>
      <c r="KYR29" s="94"/>
      <c r="KYS29" s="94"/>
      <c r="KYT29" s="94"/>
      <c r="KYU29" s="94"/>
      <c r="KYV29" s="95"/>
      <c r="KYW29" s="95"/>
      <c r="KYX29" s="95"/>
      <c r="KYY29" s="94"/>
      <c r="KYZ29" s="96"/>
      <c r="KZA29" s="94"/>
      <c r="KZB29" s="94"/>
      <c r="KZC29" s="94"/>
      <c r="KZD29" s="94"/>
      <c r="KZE29" s="94"/>
      <c r="KZF29" s="94"/>
      <c r="KZG29" s="95"/>
      <c r="KZH29" s="95"/>
      <c r="KZI29" s="95"/>
      <c r="KZJ29" s="94"/>
      <c r="KZK29" s="96"/>
      <c r="KZL29" s="94"/>
      <c r="KZM29" s="94"/>
      <c r="KZN29" s="94"/>
      <c r="KZO29" s="94"/>
      <c r="KZP29" s="94"/>
      <c r="KZQ29" s="94"/>
      <c r="KZR29" s="95"/>
      <c r="KZS29" s="95"/>
      <c r="KZT29" s="95"/>
      <c r="KZU29" s="94"/>
      <c r="KZV29" s="96"/>
      <c r="KZW29" s="94"/>
      <c r="KZX29" s="94"/>
      <c r="KZY29" s="94"/>
      <c r="KZZ29" s="94"/>
      <c r="LAA29" s="94"/>
      <c r="LAB29" s="94"/>
      <c r="LAC29" s="95"/>
      <c r="LAD29" s="95"/>
      <c r="LAE29" s="95"/>
      <c r="LAF29" s="94"/>
      <c r="LAG29" s="96"/>
      <c r="LAH29" s="94"/>
      <c r="LAI29" s="94"/>
      <c r="LAJ29" s="94"/>
      <c r="LAK29" s="94"/>
      <c r="LAL29" s="94"/>
      <c r="LAM29" s="94"/>
      <c r="LAN29" s="95"/>
      <c r="LAO29" s="95"/>
      <c r="LAP29" s="95"/>
      <c r="LAQ29" s="94"/>
      <c r="LAR29" s="96"/>
      <c r="LAS29" s="94"/>
      <c r="LAT29" s="94"/>
      <c r="LAU29" s="94"/>
      <c r="LAV29" s="94"/>
      <c r="LAW29" s="94"/>
      <c r="LAX29" s="94"/>
      <c r="LAY29" s="95"/>
      <c r="LAZ29" s="95"/>
      <c r="LBA29" s="95"/>
      <c r="LBB29" s="94"/>
      <c r="LBC29" s="96"/>
      <c r="LBD29" s="94"/>
      <c r="LBE29" s="94"/>
      <c r="LBF29" s="94"/>
      <c r="LBG29" s="94"/>
      <c r="LBH29" s="94"/>
      <c r="LBI29" s="94"/>
      <c r="LBJ29" s="95"/>
      <c r="LBK29" s="95"/>
      <c r="LBL29" s="95"/>
      <c r="LBM29" s="94"/>
      <c r="LBN29" s="96"/>
      <c r="LBO29" s="94"/>
      <c r="LBP29" s="94"/>
      <c r="LBQ29" s="94"/>
      <c r="LBR29" s="94"/>
      <c r="LBS29" s="94"/>
      <c r="LBT29" s="94"/>
      <c r="LBU29" s="95"/>
      <c r="LBV29" s="95"/>
      <c r="LBW29" s="95"/>
      <c r="LBX29" s="94"/>
      <c r="LBY29" s="96"/>
      <c r="LBZ29" s="94"/>
      <c r="LCA29" s="94"/>
      <c r="LCB29" s="94"/>
      <c r="LCC29" s="94"/>
      <c r="LCD29" s="94"/>
      <c r="LCE29" s="94"/>
      <c r="LCF29" s="95"/>
      <c r="LCG29" s="95"/>
      <c r="LCH29" s="95"/>
      <c r="LCI29" s="94"/>
      <c r="LCJ29" s="96"/>
      <c r="LCK29" s="94"/>
      <c r="LCL29" s="94"/>
      <c r="LCM29" s="94"/>
      <c r="LCN29" s="94"/>
      <c r="LCO29" s="94"/>
      <c r="LCP29" s="94"/>
      <c r="LCQ29" s="95"/>
      <c r="LCR29" s="95"/>
      <c r="LCS29" s="95"/>
      <c r="LCT29" s="94"/>
      <c r="LCU29" s="96"/>
      <c r="LCV29" s="94"/>
      <c r="LCW29" s="94"/>
      <c r="LCX29" s="94"/>
      <c r="LCY29" s="94"/>
      <c r="LCZ29" s="94"/>
      <c r="LDA29" s="94"/>
      <c r="LDB29" s="95"/>
      <c r="LDC29" s="95"/>
      <c r="LDD29" s="95"/>
      <c r="LDE29" s="94"/>
      <c r="LDF29" s="96"/>
      <c r="LDG29" s="94"/>
      <c r="LDH29" s="94"/>
      <c r="LDI29" s="94"/>
      <c r="LDJ29" s="94"/>
      <c r="LDK29" s="94"/>
      <c r="LDL29" s="94"/>
      <c r="LDM29" s="95"/>
      <c r="LDN29" s="95"/>
      <c r="LDO29" s="95"/>
      <c r="LDP29" s="94"/>
      <c r="LDQ29" s="96"/>
      <c r="LDR29" s="94"/>
      <c r="LDS29" s="94"/>
      <c r="LDT29" s="94"/>
      <c r="LDU29" s="94"/>
      <c r="LDV29" s="94"/>
      <c r="LDW29" s="94"/>
      <c r="LDX29" s="95"/>
      <c r="LDY29" s="95"/>
      <c r="LDZ29" s="95"/>
      <c r="LEA29" s="94"/>
      <c r="LEB29" s="96"/>
      <c r="LEC29" s="94"/>
      <c r="LED29" s="94"/>
      <c r="LEE29" s="94"/>
      <c r="LEF29" s="94"/>
      <c r="LEG29" s="94"/>
      <c r="LEH29" s="94"/>
      <c r="LEI29" s="95"/>
      <c r="LEJ29" s="95"/>
      <c r="LEK29" s="95"/>
      <c r="LEL29" s="94"/>
      <c r="LEM29" s="96"/>
      <c r="LEN29" s="94"/>
      <c r="LEO29" s="94"/>
      <c r="LEP29" s="94"/>
      <c r="LEQ29" s="94"/>
      <c r="LER29" s="94"/>
      <c r="LES29" s="94"/>
      <c r="LET29" s="95"/>
      <c r="LEU29" s="95"/>
      <c r="LEV29" s="95"/>
      <c r="LEW29" s="94"/>
      <c r="LEX29" s="96"/>
      <c r="LEY29" s="94"/>
      <c r="LEZ29" s="94"/>
      <c r="LFA29" s="94"/>
      <c r="LFB29" s="94"/>
      <c r="LFC29" s="94"/>
      <c r="LFD29" s="94"/>
      <c r="LFE29" s="95"/>
      <c r="LFF29" s="95"/>
      <c r="LFG29" s="95"/>
      <c r="LFH29" s="94"/>
      <c r="LFI29" s="96"/>
      <c r="LFJ29" s="94"/>
      <c r="LFK29" s="94"/>
      <c r="LFL29" s="94"/>
      <c r="LFM29" s="94"/>
      <c r="LFN29" s="94"/>
      <c r="LFO29" s="94"/>
      <c r="LFP29" s="95"/>
      <c r="LFQ29" s="95"/>
      <c r="LFR29" s="95"/>
      <c r="LFS29" s="94"/>
      <c r="LFT29" s="96"/>
      <c r="LFU29" s="94"/>
      <c r="LFV29" s="94"/>
      <c r="LFW29" s="94"/>
      <c r="LFX29" s="94"/>
      <c r="LFY29" s="94"/>
      <c r="LFZ29" s="94"/>
      <c r="LGA29" s="95"/>
      <c r="LGB29" s="95"/>
      <c r="LGC29" s="95"/>
      <c r="LGD29" s="94"/>
      <c r="LGE29" s="96"/>
      <c r="LGF29" s="94"/>
      <c r="LGG29" s="94"/>
      <c r="LGH29" s="94"/>
      <c r="LGI29" s="94"/>
      <c r="LGJ29" s="94"/>
      <c r="LGK29" s="94"/>
      <c r="LGL29" s="95"/>
      <c r="LGM29" s="95"/>
      <c r="LGN29" s="95"/>
      <c r="LGO29" s="94"/>
      <c r="LGP29" s="96"/>
      <c r="LGQ29" s="94"/>
      <c r="LGR29" s="94"/>
      <c r="LGS29" s="94"/>
      <c r="LGT29" s="94"/>
      <c r="LGU29" s="94"/>
      <c r="LGV29" s="94"/>
      <c r="LGW29" s="95"/>
      <c r="LGX29" s="95"/>
      <c r="LGY29" s="95"/>
      <c r="LGZ29" s="94"/>
      <c r="LHA29" s="96"/>
      <c r="LHB29" s="94"/>
      <c r="LHC29" s="94"/>
      <c r="LHD29" s="94"/>
      <c r="LHE29" s="94"/>
      <c r="LHF29" s="94"/>
      <c r="LHG29" s="94"/>
      <c r="LHH29" s="95"/>
      <c r="LHI29" s="95"/>
      <c r="LHJ29" s="95"/>
      <c r="LHK29" s="94"/>
      <c r="LHL29" s="96"/>
      <c r="LHM29" s="94"/>
      <c r="LHN29" s="94"/>
      <c r="LHO29" s="94"/>
      <c r="LHP29" s="94"/>
      <c r="LHQ29" s="94"/>
      <c r="LHR29" s="94"/>
      <c r="LHS29" s="95"/>
      <c r="LHT29" s="95"/>
      <c r="LHU29" s="95"/>
      <c r="LHV29" s="94"/>
      <c r="LHW29" s="96"/>
      <c r="LHX29" s="94"/>
      <c r="LHY29" s="94"/>
      <c r="LHZ29" s="94"/>
      <c r="LIA29" s="94"/>
      <c r="LIB29" s="94"/>
      <c r="LIC29" s="94"/>
      <c r="LID29" s="95"/>
      <c r="LIE29" s="95"/>
      <c r="LIF29" s="95"/>
      <c r="LIG29" s="94"/>
      <c r="LIH29" s="96"/>
      <c r="LII29" s="94"/>
      <c r="LIJ29" s="94"/>
      <c r="LIK29" s="94"/>
      <c r="LIL29" s="94"/>
      <c r="LIM29" s="94"/>
      <c r="LIN29" s="94"/>
      <c r="LIO29" s="95"/>
      <c r="LIP29" s="95"/>
      <c r="LIQ29" s="95"/>
      <c r="LIR29" s="94"/>
      <c r="LIS29" s="96"/>
      <c r="LIT29" s="94"/>
      <c r="LIU29" s="94"/>
      <c r="LIV29" s="94"/>
      <c r="LIW29" s="94"/>
      <c r="LIX29" s="94"/>
      <c r="LIY29" s="94"/>
      <c r="LIZ29" s="95"/>
      <c r="LJA29" s="95"/>
      <c r="LJB29" s="95"/>
      <c r="LJC29" s="94"/>
      <c r="LJD29" s="96"/>
      <c r="LJE29" s="94"/>
      <c r="LJF29" s="94"/>
      <c r="LJG29" s="94"/>
      <c r="LJH29" s="94"/>
      <c r="LJI29" s="94"/>
      <c r="LJJ29" s="94"/>
      <c r="LJK29" s="95"/>
      <c r="LJL29" s="95"/>
      <c r="LJM29" s="95"/>
      <c r="LJN29" s="94"/>
      <c r="LJO29" s="96"/>
      <c r="LJP29" s="94"/>
      <c r="LJQ29" s="94"/>
      <c r="LJR29" s="94"/>
      <c r="LJS29" s="94"/>
      <c r="LJT29" s="94"/>
      <c r="LJU29" s="94"/>
      <c r="LJV29" s="95"/>
      <c r="LJW29" s="95"/>
      <c r="LJX29" s="95"/>
      <c r="LJY29" s="94"/>
      <c r="LJZ29" s="96"/>
      <c r="LKA29" s="94"/>
      <c r="LKB29" s="94"/>
      <c r="LKC29" s="94"/>
      <c r="LKD29" s="94"/>
      <c r="LKE29" s="94"/>
      <c r="LKF29" s="94"/>
      <c r="LKG29" s="95"/>
      <c r="LKH29" s="95"/>
      <c r="LKI29" s="95"/>
      <c r="LKJ29" s="94"/>
      <c r="LKK29" s="96"/>
      <c r="LKL29" s="94"/>
      <c r="LKM29" s="94"/>
      <c r="LKN29" s="94"/>
      <c r="LKO29" s="94"/>
      <c r="LKP29" s="94"/>
      <c r="LKQ29" s="94"/>
      <c r="LKR29" s="95"/>
      <c r="LKS29" s="95"/>
      <c r="LKT29" s="95"/>
      <c r="LKU29" s="94"/>
      <c r="LKV29" s="96"/>
      <c r="LKW29" s="94"/>
      <c r="LKX29" s="94"/>
      <c r="LKY29" s="94"/>
      <c r="LKZ29" s="94"/>
      <c r="LLA29" s="94"/>
      <c r="LLB29" s="94"/>
      <c r="LLC29" s="95"/>
      <c r="LLD29" s="95"/>
      <c r="LLE29" s="95"/>
      <c r="LLF29" s="94"/>
      <c r="LLG29" s="96"/>
      <c r="LLH29" s="94"/>
      <c r="LLI29" s="94"/>
      <c r="LLJ29" s="94"/>
      <c r="LLK29" s="94"/>
      <c r="LLL29" s="94"/>
      <c r="LLM29" s="94"/>
      <c r="LLN29" s="95"/>
      <c r="LLO29" s="95"/>
      <c r="LLP29" s="95"/>
      <c r="LLQ29" s="94"/>
      <c r="LLR29" s="96"/>
      <c r="LLS29" s="94"/>
      <c r="LLT29" s="94"/>
      <c r="LLU29" s="94"/>
      <c r="LLV29" s="94"/>
      <c r="LLW29" s="94"/>
      <c r="LLX29" s="94"/>
      <c r="LLY29" s="95"/>
      <c r="LLZ29" s="95"/>
      <c r="LMA29" s="95"/>
      <c r="LMB29" s="94"/>
      <c r="LMC29" s="96"/>
      <c r="LMD29" s="94"/>
      <c r="LME29" s="94"/>
      <c r="LMF29" s="94"/>
      <c r="LMG29" s="94"/>
      <c r="LMH29" s="94"/>
      <c r="LMI29" s="94"/>
      <c r="LMJ29" s="95"/>
      <c r="LMK29" s="95"/>
      <c r="LML29" s="95"/>
      <c r="LMM29" s="94"/>
      <c r="LMN29" s="96"/>
      <c r="LMO29" s="94"/>
      <c r="LMP29" s="94"/>
      <c r="LMQ29" s="94"/>
      <c r="LMR29" s="94"/>
      <c r="LMS29" s="94"/>
      <c r="LMT29" s="94"/>
      <c r="LMU29" s="95"/>
      <c r="LMV29" s="95"/>
      <c r="LMW29" s="95"/>
      <c r="LMX29" s="94"/>
      <c r="LMY29" s="96"/>
      <c r="LMZ29" s="94"/>
      <c r="LNA29" s="94"/>
      <c r="LNB29" s="94"/>
      <c r="LNC29" s="94"/>
      <c r="LND29" s="94"/>
      <c r="LNE29" s="94"/>
      <c r="LNF29" s="95"/>
      <c r="LNG29" s="95"/>
      <c r="LNH29" s="95"/>
      <c r="LNI29" s="94"/>
      <c r="LNJ29" s="96"/>
      <c r="LNK29" s="94"/>
      <c r="LNL29" s="94"/>
      <c r="LNM29" s="94"/>
      <c r="LNN29" s="94"/>
      <c r="LNO29" s="94"/>
      <c r="LNP29" s="94"/>
      <c r="LNQ29" s="95"/>
      <c r="LNR29" s="95"/>
      <c r="LNS29" s="95"/>
      <c r="LNT29" s="94"/>
      <c r="LNU29" s="96"/>
      <c r="LNV29" s="94"/>
      <c r="LNW29" s="94"/>
      <c r="LNX29" s="94"/>
      <c r="LNY29" s="94"/>
      <c r="LNZ29" s="94"/>
      <c r="LOA29" s="94"/>
      <c r="LOB29" s="95"/>
      <c r="LOC29" s="95"/>
      <c r="LOD29" s="95"/>
      <c r="LOE29" s="94"/>
      <c r="LOF29" s="96"/>
      <c r="LOG29" s="94"/>
      <c r="LOH29" s="94"/>
      <c r="LOI29" s="94"/>
      <c r="LOJ29" s="94"/>
      <c r="LOK29" s="94"/>
      <c r="LOL29" s="94"/>
      <c r="LOM29" s="95"/>
      <c r="LON29" s="95"/>
      <c r="LOO29" s="95"/>
      <c r="LOP29" s="94"/>
      <c r="LOQ29" s="96"/>
      <c r="LOR29" s="94"/>
      <c r="LOS29" s="94"/>
      <c r="LOT29" s="94"/>
      <c r="LOU29" s="94"/>
      <c r="LOV29" s="94"/>
      <c r="LOW29" s="94"/>
      <c r="LOX29" s="95"/>
      <c r="LOY29" s="95"/>
      <c r="LOZ29" s="95"/>
      <c r="LPA29" s="94"/>
      <c r="LPB29" s="96"/>
      <c r="LPC29" s="94"/>
      <c r="LPD29" s="94"/>
      <c r="LPE29" s="94"/>
      <c r="LPF29" s="94"/>
      <c r="LPG29" s="94"/>
      <c r="LPH29" s="94"/>
      <c r="LPI29" s="95"/>
      <c r="LPJ29" s="95"/>
      <c r="LPK29" s="95"/>
      <c r="LPL29" s="94"/>
      <c r="LPM29" s="96"/>
      <c r="LPN29" s="94"/>
      <c r="LPO29" s="94"/>
      <c r="LPP29" s="94"/>
      <c r="LPQ29" s="94"/>
      <c r="LPR29" s="94"/>
      <c r="LPS29" s="94"/>
      <c r="LPT29" s="95"/>
      <c r="LPU29" s="95"/>
      <c r="LPV29" s="95"/>
      <c r="LPW29" s="94"/>
      <c r="LPX29" s="96"/>
      <c r="LPY29" s="94"/>
      <c r="LPZ29" s="94"/>
      <c r="LQA29" s="94"/>
      <c r="LQB29" s="94"/>
      <c r="LQC29" s="94"/>
      <c r="LQD29" s="94"/>
      <c r="LQE29" s="95"/>
      <c r="LQF29" s="95"/>
      <c r="LQG29" s="95"/>
      <c r="LQH29" s="94"/>
      <c r="LQI29" s="96"/>
      <c r="LQJ29" s="94"/>
      <c r="LQK29" s="94"/>
      <c r="LQL29" s="94"/>
      <c r="LQM29" s="94"/>
      <c r="LQN29" s="94"/>
      <c r="LQO29" s="94"/>
      <c r="LQP29" s="95"/>
      <c r="LQQ29" s="95"/>
      <c r="LQR29" s="95"/>
      <c r="LQS29" s="94"/>
      <c r="LQT29" s="96"/>
      <c r="LQU29" s="94"/>
      <c r="LQV29" s="94"/>
      <c r="LQW29" s="94"/>
      <c r="LQX29" s="94"/>
      <c r="LQY29" s="94"/>
      <c r="LQZ29" s="94"/>
      <c r="LRA29" s="95"/>
      <c r="LRB29" s="95"/>
      <c r="LRC29" s="95"/>
      <c r="LRD29" s="94"/>
      <c r="LRE29" s="96"/>
      <c r="LRF29" s="94"/>
      <c r="LRG29" s="94"/>
      <c r="LRH29" s="94"/>
      <c r="LRI29" s="94"/>
      <c r="LRJ29" s="94"/>
      <c r="LRK29" s="94"/>
      <c r="LRL29" s="95"/>
      <c r="LRM29" s="95"/>
      <c r="LRN29" s="95"/>
      <c r="LRO29" s="94"/>
      <c r="LRP29" s="96"/>
      <c r="LRQ29" s="94"/>
      <c r="LRR29" s="94"/>
      <c r="LRS29" s="94"/>
      <c r="LRT29" s="94"/>
      <c r="LRU29" s="94"/>
      <c r="LRV29" s="94"/>
      <c r="LRW29" s="95"/>
      <c r="LRX29" s="95"/>
      <c r="LRY29" s="95"/>
      <c r="LRZ29" s="94"/>
      <c r="LSA29" s="96"/>
      <c r="LSB29" s="94"/>
      <c r="LSC29" s="94"/>
      <c r="LSD29" s="94"/>
      <c r="LSE29" s="94"/>
      <c r="LSF29" s="94"/>
      <c r="LSG29" s="94"/>
      <c r="LSH29" s="95"/>
      <c r="LSI29" s="95"/>
      <c r="LSJ29" s="95"/>
      <c r="LSK29" s="94"/>
      <c r="LSL29" s="96"/>
      <c r="LSM29" s="94"/>
      <c r="LSN29" s="94"/>
      <c r="LSO29" s="94"/>
      <c r="LSP29" s="94"/>
      <c r="LSQ29" s="94"/>
      <c r="LSR29" s="94"/>
      <c r="LSS29" s="95"/>
      <c r="LST29" s="95"/>
      <c r="LSU29" s="95"/>
      <c r="LSV29" s="94"/>
      <c r="LSW29" s="96"/>
      <c r="LSX29" s="94"/>
      <c r="LSY29" s="94"/>
      <c r="LSZ29" s="94"/>
      <c r="LTA29" s="94"/>
      <c r="LTB29" s="94"/>
      <c r="LTC29" s="94"/>
      <c r="LTD29" s="95"/>
      <c r="LTE29" s="95"/>
      <c r="LTF29" s="95"/>
      <c r="LTG29" s="94"/>
      <c r="LTH29" s="96"/>
      <c r="LTI29" s="94"/>
      <c r="LTJ29" s="94"/>
      <c r="LTK29" s="94"/>
      <c r="LTL29" s="94"/>
      <c r="LTM29" s="94"/>
      <c r="LTN29" s="94"/>
      <c r="LTO29" s="95"/>
      <c r="LTP29" s="95"/>
      <c r="LTQ29" s="95"/>
      <c r="LTR29" s="94"/>
      <c r="LTS29" s="96"/>
      <c r="LTT29" s="94"/>
      <c r="LTU29" s="94"/>
      <c r="LTV29" s="94"/>
      <c r="LTW29" s="94"/>
      <c r="LTX29" s="94"/>
      <c r="LTY29" s="94"/>
      <c r="LTZ29" s="95"/>
      <c r="LUA29" s="95"/>
      <c r="LUB29" s="95"/>
      <c r="LUC29" s="94"/>
      <c r="LUD29" s="96"/>
      <c r="LUE29" s="94"/>
      <c r="LUF29" s="94"/>
      <c r="LUG29" s="94"/>
      <c r="LUH29" s="94"/>
      <c r="LUI29" s="94"/>
      <c r="LUJ29" s="94"/>
      <c r="LUK29" s="95"/>
      <c r="LUL29" s="95"/>
      <c r="LUM29" s="95"/>
      <c r="LUN29" s="94"/>
      <c r="LUO29" s="96"/>
      <c r="LUP29" s="94"/>
      <c r="LUQ29" s="94"/>
      <c r="LUR29" s="94"/>
      <c r="LUS29" s="94"/>
      <c r="LUT29" s="94"/>
      <c r="LUU29" s="94"/>
      <c r="LUV29" s="95"/>
      <c r="LUW29" s="95"/>
      <c r="LUX29" s="95"/>
      <c r="LUY29" s="94"/>
      <c r="LUZ29" s="96"/>
      <c r="LVA29" s="94"/>
      <c r="LVB29" s="94"/>
      <c r="LVC29" s="94"/>
      <c r="LVD29" s="94"/>
      <c r="LVE29" s="94"/>
      <c r="LVF29" s="94"/>
      <c r="LVG29" s="95"/>
      <c r="LVH29" s="95"/>
      <c r="LVI29" s="95"/>
      <c r="LVJ29" s="94"/>
      <c r="LVK29" s="96"/>
      <c r="LVL29" s="94"/>
      <c r="LVM29" s="94"/>
      <c r="LVN29" s="94"/>
      <c r="LVO29" s="94"/>
      <c r="LVP29" s="94"/>
      <c r="LVQ29" s="94"/>
      <c r="LVR29" s="95"/>
      <c r="LVS29" s="95"/>
      <c r="LVT29" s="95"/>
      <c r="LVU29" s="94"/>
      <c r="LVV29" s="96"/>
      <c r="LVW29" s="94"/>
      <c r="LVX29" s="94"/>
      <c r="LVY29" s="94"/>
      <c r="LVZ29" s="94"/>
      <c r="LWA29" s="94"/>
      <c r="LWB29" s="94"/>
      <c r="LWC29" s="95"/>
      <c r="LWD29" s="95"/>
      <c r="LWE29" s="95"/>
      <c r="LWF29" s="94"/>
      <c r="LWG29" s="96"/>
      <c r="LWH29" s="94"/>
      <c r="LWI29" s="94"/>
      <c r="LWJ29" s="94"/>
      <c r="LWK29" s="94"/>
      <c r="LWL29" s="94"/>
      <c r="LWM29" s="94"/>
      <c r="LWN29" s="95"/>
      <c r="LWO29" s="95"/>
      <c r="LWP29" s="95"/>
      <c r="LWQ29" s="94"/>
      <c r="LWR29" s="96"/>
      <c r="LWS29" s="94"/>
      <c r="LWT29" s="94"/>
      <c r="LWU29" s="94"/>
      <c r="LWV29" s="94"/>
      <c r="LWW29" s="94"/>
      <c r="LWX29" s="94"/>
      <c r="LWY29" s="95"/>
      <c r="LWZ29" s="95"/>
      <c r="LXA29" s="95"/>
      <c r="LXB29" s="94"/>
      <c r="LXC29" s="96"/>
      <c r="LXD29" s="94"/>
      <c r="LXE29" s="94"/>
      <c r="LXF29" s="94"/>
      <c r="LXG29" s="94"/>
      <c r="LXH29" s="94"/>
      <c r="LXI29" s="94"/>
      <c r="LXJ29" s="95"/>
      <c r="LXK29" s="95"/>
      <c r="LXL29" s="95"/>
      <c r="LXM29" s="94"/>
      <c r="LXN29" s="96"/>
      <c r="LXO29" s="94"/>
      <c r="LXP29" s="94"/>
      <c r="LXQ29" s="94"/>
      <c r="LXR29" s="94"/>
      <c r="LXS29" s="94"/>
      <c r="LXT29" s="94"/>
      <c r="LXU29" s="95"/>
      <c r="LXV29" s="95"/>
      <c r="LXW29" s="95"/>
      <c r="LXX29" s="94"/>
      <c r="LXY29" s="96"/>
      <c r="LXZ29" s="94"/>
      <c r="LYA29" s="94"/>
      <c r="LYB29" s="94"/>
      <c r="LYC29" s="94"/>
      <c r="LYD29" s="94"/>
      <c r="LYE29" s="94"/>
      <c r="LYF29" s="95"/>
      <c r="LYG29" s="95"/>
      <c r="LYH29" s="95"/>
      <c r="LYI29" s="94"/>
      <c r="LYJ29" s="96"/>
      <c r="LYK29" s="94"/>
      <c r="LYL29" s="94"/>
      <c r="LYM29" s="94"/>
      <c r="LYN29" s="94"/>
      <c r="LYO29" s="94"/>
      <c r="LYP29" s="94"/>
      <c r="LYQ29" s="95"/>
      <c r="LYR29" s="95"/>
      <c r="LYS29" s="95"/>
      <c r="LYT29" s="94"/>
      <c r="LYU29" s="96"/>
      <c r="LYV29" s="94"/>
      <c r="LYW29" s="94"/>
      <c r="LYX29" s="94"/>
      <c r="LYY29" s="94"/>
      <c r="LYZ29" s="94"/>
      <c r="LZA29" s="94"/>
      <c r="LZB29" s="95"/>
      <c r="LZC29" s="95"/>
      <c r="LZD29" s="95"/>
      <c r="LZE29" s="94"/>
      <c r="LZF29" s="96"/>
      <c r="LZG29" s="94"/>
      <c r="LZH29" s="94"/>
      <c r="LZI29" s="94"/>
      <c r="LZJ29" s="94"/>
      <c r="LZK29" s="94"/>
      <c r="LZL29" s="94"/>
      <c r="LZM29" s="95"/>
      <c r="LZN29" s="95"/>
      <c r="LZO29" s="95"/>
      <c r="LZP29" s="94"/>
      <c r="LZQ29" s="96"/>
      <c r="LZR29" s="94"/>
      <c r="LZS29" s="94"/>
      <c r="LZT29" s="94"/>
      <c r="LZU29" s="94"/>
      <c r="LZV29" s="94"/>
      <c r="LZW29" s="94"/>
      <c r="LZX29" s="95"/>
      <c r="LZY29" s="95"/>
      <c r="LZZ29" s="95"/>
      <c r="MAA29" s="94"/>
      <c r="MAB29" s="96"/>
      <c r="MAC29" s="94"/>
      <c r="MAD29" s="94"/>
      <c r="MAE29" s="94"/>
      <c r="MAF29" s="94"/>
      <c r="MAG29" s="94"/>
      <c r="MAH29" s="94"/>
      <c r="MAI29" s="95"/>
      <c r="MAJ29" s="95"/>
      <c r="MAK29" s="95"/>
      <c r="MAL29" s="94"/>
      <c r="MAM29" s="96"/>
      <c r="MAN29" s="94"/>
      <c r="MAO29" s="94"/>
      <c r="MAP29" s="94"/>
      <c r="MAQ29" s="94"/>
      <c r="MAR29" s="94"/>
      <c r="MAS29" s="94"/>
      <c r="MAT29" s="95"/>
      <c r="MAU29" s="95"/>
      <c r="MAV29" s="95"/>
      <c r="MAW29" s="94"/>
      <c r="MAX29" s="96"/>
      <c r="MAY29" s="94"/>
      <c r="MAZ29" s="94"/>
      <c r="MBA29" s="94"/>
      <c r="MBB29" s="94"/>
      <c r="MBC29" s="94"/>
      <c r="MBD29" s="94"/>
      <c r="MBE29" s="95"/>
      <c r="MBF29" s="95"/>
      <c r="MBG29" s="95"/>
      <c r="MBH29" s="94"/>
      <c r="MBI29" s="96"/>
      <c r="MBJ29" s="94"/>
      <c r="MBK29" s="94"/>
      <c r="MBL29" s="94"/>
      <c r="MBM29" s="94"/>
      <c r="MBN29" s="94"/>
      <c r="MBO29" s="94"/>
      <c r="MBP29" s="95"/>
      <c r="MBQ29" s="95"/>
      <c r="MBR29" s="95"/>
      <c r="MBS29" s="94"/>
      <c r="MBT29" s="96"/>
      <c r="MBU29" s="94"/>
      <c r="MBV29" s="94"/>
      <c r="MBW29" s="94"/>
      <c r="MBX29" s="94"/>
      <c r="MBY29" s="94"/>
      <c r="MBZ29" s="94"/>
      <c r="MCA29" s="95"/>
      <c r="MCB29" s="95"/>
      <c r="MCC29" s="95"/>
      <c r="MCD29" s="94"/>
      <c r="MCE29" s="96"/>
      <c r="MCF29" s="94"/>
      <c r="MCG29" s="94"/>
      <c r="MCH29" s="94"/>
      <c r="MCI29" s="94"/>
      <c r="MCJ29" s="94"/>
      <c r="MCK29" s="94"/>
      <c r="MCL29" s="95"/>
      <c r="MCM29" s="95"/>
      <c r="MCN29" s="95"/>
      <c r="MCO29" s="94"/>
      <c r="MCP29" s="96"/>
      <c r="MCQ29" s="94"/>
      <c r="MCR29" s="94"/>
      <c r="MCS29" s="94"/>
      <c r="MCT29" s="94"/>
      <c r="MCU29" s="94"/>
      <c r="MCV29" s="94"/>
      <c r="MCW29" s="95"/>
      <c r="MCX29" s="95"/>
      <c r="MCY29" s="95"/>
      <c r="MCZ29" s="94"/>
      <c r="MDA29" s="96"/>
      <c r="MDB29" s="94"/>
      <c r="MDC29" s="94"/>
      <c r="MDD29" s="94"/>
      <c r="MDE29" s="94"/>
      <c r="MDF29" s="94"/>
      <c r="MDG29" s="94"/>
      <c r="MDH29" s="95"/>
      <c r="MDI29" s="95"/>
      <c r="MDJ29" s="95"/>
      <c r="MDK29" s="94"/>
      <c r="MDL29" s="96"/>
      <c r="MDM29" s="94"/>
      <c r="MDN29" s="94"/>
      <c r="MDO29" s="94"/>
      <c r="MDP29" s="94"/>
      <c r="MDQ29" s="94"/>
      <c r="MDR29" s="94"/>
      <c r="MDS29" s="95"/>
      <c r="MDT29" s="95"/>
      <c r="MDU29" s="95"/>
      <c r="MDV29" s="94"/>
      <c r="MDW29" s="96"/>
      <c r="MDX29" s="94"/>
      <c r="MDY29" s="94"/>
      <c r="MDZ29" s="94"/>
      <c r="MEA29" s="94"/>
      <c r="MEB29" s="94"/>
      <c r="MEC29" s="94"/>
      <c r="MED29" s="95"/>
      <c r="MEE29" s="95"/>
      <c r="MEF29" s="95"/>
      <c r="MEG29" s="94"/>
      <c r="MEH29" s="96"/>
      <c r="MEI29" s="94"/>
      <c r="MEJ29" s="94"/>
      <c r="MEK29" s="94"/>
      <c r="MEL29" s="94"/>
      <c r="MEM29" s="94"/>
      <c r="MEN29" s="94"/>
      <c r="MEO29" s="95"/>
      <c r="MEP29" s="95"/>
      <c r="MEQ29" s="95"/>
      <c r="MER29" s="94"/>
      <c r="MES29" s="96"/>
      <c r="MET29" s="94"/>
      <c r="MEU29" s="94"/>
      <c r="MEV29" s="94"/>
      <c r="MEW29" s="94"/>
      <c r="MEX29" s="94"/>
      <c r="MEY29" s="94"/>
      <c r="MEZ29" s="95"/>
      <c r="MFA29" s="95"/>
      <c r="MFB29" s="95"/>
      <c r="MFC29" s="94"/>
      <c r="MFD29" s="96"/>
      <c r="MFE29" s="94"/>
      <c r="MFF29" s="94"/>
      <c r="MFG29" s="94"/>
      <c r="MFH29" s="94"/>
      <c r="MFI29" s="94"/>
      <c r="MFJ29" s="94"/>
      <c r="MFK29" s="95"/>
      <c r="MFL29" s="95"/>
      <c r="MFM29" s="95"/>
      <c r="MFN29" s="94"/>
      <c r="MFO29" s="96"/>
      <c r="MFP29" s="94"/>
      <c r="MFQ29" s="94"/>
      <c r="MFR29" s="94"/>
      <c r="MFS29" s="94"/>
      <c r="MFT29" s="94"/>
      <c r="MFU29" s="94"/>
      <c r="MFV29" s="95"/>
      <c r="MFW29" s="95"/>
      <c r="MFX29" s="95"/>
      <c r="MFY29" s="94"/>
      <c r="MFZ29" s="96"/>
      <c r="MGA29" s="94"/>
      <c r="MGB29" s="94"/>
      <c r="MGC29" s="94"/>
      <c r="MGD29" s="94"/>
      <c r="MGE29" s="94"/>
      <c r="MGF29" s="94"/>
      <c r="MGG29" s="95"/>
      <c r="MGH29" s="95"/>
      <c r="MGI29" s="95"/>
      <c r="MGJ29" s="94"/>
      <c r="MGK29" s="96"/>
      <c r="MGL29" s="94"/>
      <c r="MGM29" s="94"/>
      <c r="MGN29" s="94"/>
      <c r="MGO29" s="94"/>
      <c r="MGP29" s="94"/>
      <c r="MGQ29" s="94"/>
      <c r="MGR29" s="95"/>
      <c r="MGS29" s="95"/>
      <c r="MGT29" s="95"/>
      <c r="MGU29" s="94"/>
      <c r="MGV29" s="96"/>
      <c r="MGW29" s="94"/>
      <c r="MGX29" s="94"/>
      <c r="MGY29" s="94"/>
      <c r="MGZ29" s="94"/>
      <c r="MHA29" s="94"/>
      <c r="MHB29" s="94"/>
      <c r="MHC29" s="95"/>
      <c r="MHD29" s="95"/>
      <c r="MHE29" s="95"/>
      <c r="MHF29" s="94"/>
      <c r="MHG29" s="96"/>
      <c r="MHH29" s="94"/>
      <c r="MHI29" s="94"/>
      <c r="MHJ29" s="94"/>
      <c r="MHK29" s="94"/>
      <c r="MHL29" s="94"/>
      <c r="MHM29" s="94"/>
      <c r="MHN29" s="95"/>
      <c r="MHO29" s="95"/>
      <c r="MHP29" s="95"/>
      <c r="MHQ29" s="94"/>
      <c r="MHR29" s="96"/>
      <c r="MHS29" s="94"/>
      <c r="MHT29" s="94"/>
      <c r="MHU29" s="94"/>
      <c r="MHV29" s="94"/>
      <c r="MHW29" s="94"/>
      <c r="MHX29" s="94"/>
      <c r="MHY29" s="95"/>
      <c r="MHZ29" s="95"/>
      <c r="MIA29" s="95"/>
      <c r="MIB29" s="94"/>
      <c r="MIC29" s="96"/>
      <c r="MID29" s="94"/>
      <c r="MIE29" s="94"/>
      <c r="MIF29" s="94"/>
      <c r="MIG29" s="94"/>
      <c r="MIH29" s="94"/>
      <c r="MII29" s="94"/>
      <c r="MIJ29" s="95"/>
      <c r="MIK29" s="95"/>
      <c r="MIL29" s="95"/>
      <c r="MIM29" s="94"/>
      <c r="MIN29" s="96"/>
      <c r="MIO29" s="94"/>
      <c r="MIP29" s="94"/>
      <c r="MIQ29" s="94"/>
      <c r="MIR29" s="94"/>
      <c r="MIS29" s="94"/>
      <c r="MIT29" s="94"/>
      <c r="MIU29" s="95"/>
      <c r="MIV29" s="95"/>
      <c r="MIW29" s="95"/>
      <c r="MIX29" s="94"/>
      <c r="MIY29" s="96"/>
      <c r="MIZ29" s="94"/>
      <c r="MJA29" s="94"/>
      <c r="MJB29" s="94"/>
      <c r="MJC29" s="94"/>
      <c r="MJD29" s="94"/>
      <c r="MJE29" s="94"/>
      <c r="MJF29" s="95"/>
      <c r="MJG29" s="95"/>
      <c r="MJH29" s="95"/>
      <c r="MJI29" s="94"/>
      <c r="MJJ29" s="96"/>
      <c r="MJK29" s="94"/>
      <c r="MJL29" s="94"/>
      <c r="MJM29" s="94"/>
      <c r="MJN29" s="94"/>
      <c r="MJO29" s="94"/>
      <c r="MJP29" s="94"/>
      <c r="MJQ29" s="95"/>
      <c r="MJR29" s="95"/>
      <c r="MJS29" s="95"/>
      <c r="MJT29" s="94"/>
      <c r="MJU29" s="96"/>
      <c r="MJV29" s="94"/>
      <c r="MJW29" s="94"/>
      <c r="MJX29" s="94"/>
      <c r="MJY29" s="94"/>
      <c r="MJZ29" s="94"/>
      <c r="MKA29" s="94"/>
      <c r="MKB29" s="95"/>
      <c r="MKC29" s="95"/>
      <c r="MKD29" s="95"/>
      <c r="MKE29" s="94"/>
      <c r="MKF29" s="96"/>
      <c r="MKG29" s="94"/>
      <c r="MKH29" s="94"/>
      <c r="MKI29" s="94"/>
      <c r="MKJ29" s="94"/>
      <c r="MKK29" s="94"/>
      <c r="MKL29" s="94"/>
      <c r="MKM29" s="95"/>
      <c r="MKN29" s="95"/>
      <c r="MKO29" s="95"/>
      <c r="MKP29" s="94"/>
      <c r="MKQ29" s="96"/>
      <c r="MKR29" s="94"/>
      <c r="MKS29" s="94"/>
      <c r="MKT29" s="94"/>
      <c r="MKU29" s="94"/>
      <c r="MKV29" s="94"/>
      <c r="MKW29" s="94"/>
      <c r="MKX29" s="95"/>
      <c r="MKY29" s="95"/>
      <c r="MKZ29" s="95"/>
      <c r="MLA29" s="94"/>
      <c r="MLB29" s="96"/>
      <c r="MLC29" s="94"/>
      <c r="MLD29" s="94"/>
      <c r="MLE29" s="94"/>
      <c r="MLF29" s="94"/>
      <c r="MLG29" s="94"/>
      <c r="MLH29" s="94"/>
      <c r="MLI29" s="95"/>
      <c r="MLJ29" s="95"/>
      <c r="MLK29" s="95"/>
      <c r="MLL29" s="94"/>
      <c r="MLM29" s="96"/>
      <c r="MLN29" s="94"/>
      <c r="MLO29" s="94"/>
      <c r="MLP29" s="94"/>
      <c r="MLQ29" s="94"/>
      <c r="MLR29" s="94"/>
      <c r="MLS29" s="94"/>
      <c r="MLT29" s="95"/>
      <c r="MLU29" s="95"/>
      <c r="MLV29" s="95"/>
      <c r="MLW29" s="94"/>
      <c r="MLX29" s="96"/>
      <c r="MLY29" s="94"/>
      <c r="MLZ29" s="94"/>
      <c r="MMA29" s="94"/>
      <c r="MMB29" s="94"/>
      <c r="MMC29" s="94"/>
      <c r="MMD29" s="94"/>
      <c r="MME29" s="95"/>
      <c r="MMF29" s="95"/>
      <c r="MMG29" s="95"/>
      <c r="MMH29" s="94"/>
      <c r="MMI29" s="96"/>
      <c r="MMJ29" s="94"/>
      <c r="MMK29" s="94"/>
      <c r="MML29" s="94"/>
      <c r="MMM29" s="94"/>
      <c r="MMN29" s="94"/>
      <c r="MMO29" s="94"/>
      <c r="MMP29" s="95"/>
      <c r="MMQ29" s="95"/>
      <c r="MMR29" s="95"/>
      <c r="MMS29" s="94"/>
      <c r="MMT29" s="96"/>
      <c r="MMU29" s="94"/>
      <c r="MMV29" s="94"/>
      <c r="MMW29" s="94"/>
      <c r="MMX29" s="94"/>
      <c r="MMY29" s="94"/>
      <c r="MMZ29" s="94"/>
      <c r="MNA29" s="95"/>
      <c r="MNB29" s="95"/>
      <c r="MNC29" s="95"/>
      <c r="MND29" s="94"/>
      <c r="MNE29" s="96"/>
      <c r="MNF29" s="94"/>
      <c r="MNG29" s="94"/>
      <c r="MNH29" s="94"/>
      <c r="MNI29" s="94"/>
      <c r="MNJ29" s="94"/>
      <c r="MNK29" s="94"/>
      <c r="MNL29" s="95"/>
      <c r="MNM29" s="95"/>
      <c r="MNN29" s="95"/>
      <c r="MNO29" s="94"/>
      <c r="MNP29" s="96"/>
      <c r="MNQ29" s="94"/>
      <c r="MNR29" s="94"/>
      <c r="MNS29" s="94"/>
      <c r="MNT29" s="94"/>
      <c r="MNU29" s="94"/>
      <c r="MNV29" s="94"/>
      <c r="MNW29" s="95"/>
      <c r="MNX29" s="95"/>
      <c r="MNY29" s="95"/>
      <c r="MNZ29" s="94"/>
      <c r="MOA29" s="96"/>
      <c r="MOB29" s="94"/>
      <c r="MOC29" s="94"/>
      <c r="MOD29" s="94"/>
      <c r="MOE29" s="94"/>
      <c r="MOF29" s="94"/>
      <c r="MOG29" s="94"/>
      <c r="MOH29" s="95"/>
      <c r="MOI29" s="95"/>
      <c r="MOJ29" s="95"/>
      <c r="MOK29" s="94"/>
      <c r="MOL29" s="96"/>
      <c r="MOM29" s="94"/>
      <c r="MON29" s="94"/>
      <c r="MOO29" s="94"/>
      <c r="MOP29" s="94"/>
      <c r="MOQ29" s="94"/>
      <c r="MOR29" s="94"/>
      <c r="MOS29" s="95"/>
      <c r="MOT29" s="95"/>
      <c r="MOU29" s="95"/>
      <c r="MOV29" s="94"/>
      <c r="MOW29" s="96"/>
      <c r="MOX29" s="94"/>
      <c r="MOY29" s="94"/>
      <c r="MOZ29" s="94"/>
      <c r="MPA29" s="94"/>
      <c r="MPB29" s="94"/>
      <c r="MPC29" s="94"/>
      <c r="MPD29" s="95"/>
      <c r="MPE29" s="95"/>
      <c r="MPF29" s="95"/>
      <c r="MPG29" s="94"/>
      <c r="MPH29" s="96"/>
      <c r="MPI29" s="94"/>
      <c r="MPJ29" s="94"/>
      <c r="MPK29" s="94"/>
      <c r="MPL29" s="94"/>
      <c r="MPM29" s="94"/>
      <c r="MPN29" s="94"/>
      <c r="MPO29" s="95"/>
      <c r="MPP29" s="95"/>
      <c r="MPQ29" s="95"/>
      <c r="MPR29" s="94"/>
      <c r="MPS29" s="96"/>
      <c r="MPT29" s="94"/>
      <c r="MPU29" s="94"/>
      <c r="MPV29" s="94"/>
      <c r="MPW29" s="94"/>
      <c r="MPX29" s="94"/>
      <c r="MPY29" s="94"/>
      <c r="MPZ29" s="95"/>
      <c r="MQA29" s="95"/>
      <c r="MQB29" s="95"/>
      <c r="MQC29" s="94"/>
      <c r="MQD29" s="96"/>
      <c r="MQE29" s="94"/>
      <c r="MQF29" s="94"/>
      <c r="MQG29" s="94"/>
      <c r="MQH29" s="94"/>
      <c r="MQI29" s="94"/>
      <c r="MQJ29" s="94"/>
      <c r="MQK29" s="95"/>
      <c r="MQL29" s="95"/>
      <c r="MQM29" s="95"/>
      <c r="MQN29" s="94"/>
      <c r="MQO29" s="96"/>
      <c r="MQP29" s="94"/>
      <c r="MQQ29" s="94"/>
      <c r="MQR29" s="94"/>
      <c r="MQS29" s="94"/>
      <c r="MQT29" s="94"/>
      <c r="MQU29" s="94"/>
      <c r="MQV29" s="95"/>
      <c r="MQW29" s="95"/>
      <c r="MQX29" s="95"/>
      <c r="MQY29" s="94"/>
      <c r="MQZ29" s="96"/>
      <c r="MRA29" s="94"/>
      <c r="MRB29" s="94"/>
      <c r="MRC29" s="94"/>
      <c r="MRD29" s="94"/>
      <c r="MRE29" s="94"/>
      <c r="MRF29" s="94"/>
      <c r="MRG29" s="95"/>
      <c r="MRH29" s="95"/>
      <c r="MRI29" s="95"/>
      <c r="MRJ29" s="94"/>
      <c r="MRK29" s="96"/>
      <c r="MRL29" s="94"/>
      <c r="MRM29" s="94"/>
      <c r="MRN29" s="94"/>
      <c r="MRO29" s="94"/>
      <c r="MRP29" s="94"/>
      <c r="MRQ29" s="94"/>
      <c r="MRR29" s="95"/>
      <c r="MRS29" s="95"/>
      <c r="MRT29" s="95"/>
      <c r="MRU29" s="94"/>
      <c r="MRV29" s="96"/>
      <c r="MRW29" s="94"/>
      <c r="MRX29" s="94"/>
      <c r="MRY29" s="94"/>
      <c r="MRZ29" s="94"/>
      <c r="MSA29" s="94"/>
      <c r="MSB29" s="94"/>
      <c r="MSC29" s="95"/>
      <c r="MSD29" s="95"/>
      <c r="MSE29" s="95"/>
      <c r="MSF29" s="94"/>
      <c r="MSG29" s="96"/>
      <c r="MSH29" s="94"/>
      <c r="MSI29" s="94"/>
      <c r="MSJ29" s="94"/>
      <c r="MSK29" s="94"/>
      <c r="MSL29" s="94"/>
      <c r="MSM29" s="94"/>
      <c r="MSN29" s="95"/>
      <c r="MSO29" s="95"/>
      <c r="MSP29" s="95"/>
      <c r="MSQ29" s="94"/>
      <c r="MSR29" s="96"/>
      <c r="MSS29" s="94"/>
      <c r="MST29" s="94"/>
      <c r="MSU29" s="94"/>
      <c r="MSV29" s="94"/>
      <c r="MSW29" s="94"/>
      <c r="MSX29" s="94"/>
      <c r="MSY29" s="95"/>
      <c r="MSZ29" s="95"/>
      <c r="MTA29" s="95"/>
      <c r="MTB29" s="94"/>
      <c r="MTC29" s="96"/>
      <c r="MTD29" s="94"/>
      <c r="MTE29" s="94"/>
      <c r="MTF29" s="94"/>
      <c r="MTG29" s="94"/>
      <c r="MTH29" s="94"/>
      <c r="MTI29" s="94"/>
      <c r="MTJ29" s="95"/>
      <c r="MTK29" s="95"/>
      <c r="MTL29" s="95"/>
      <c r="MTM29" s="94"/>
      <c r="MTN29" s="96"/>
      <c r="MTO29" s="94"/>
      <c r="MTP29" s="94"/>
      <c r="MTQ29" s="94"/>
      <c r="MTR29" s="94"/>
      <c r="MTS29" s="94"/>
      <c r="MTT29" s="94"/>
      <c r="MTU29" s="95"/>
      <c r="MTV29" s="95"/>
      <c r="MTW29" s="95"/>
      <c r="MTX29" s="94"/>
      <c r="MTY29" s="96"/>
      <c r="MTZ29" s="94"/>
      <c r="MUA29" s="94"/>
      <c r="MUB29" s="94"/>
      <c r="MUC29" s="94"/>
      <c r="MUD29" s="94"/>
      <c r="MUE29" s="94"/>
      <c r="MUF29" s="95"/>
      <c r="MUG29" s="95"/>
      <c r="MUH29" s="95"/>
      <c r="MUI29" s="94"/>
      <c r="MUJ29" s="96"/>
      <c r="MUK29" s="94"/>
      <c r="MUL29" s="94"/>
      <c r="MUM29" s="94"/>
      <c r="MUN29" s="94"/>
      <c r="MUO29" s="94"/>
      <c r="MUP29" s="94"/>
      <c r="MUQ29" s="95"/>
      <c r="MUR29" s="95"/>
      <c r="MUS29" s="95"/>
      <c r="MUT29" s="94"/>
      <c r="MUU29" s="96"/>
      <c r="MUV29" s="94"/>
      <c r="MUW29" s="94"/>
      <c r="MUX29" s="94"/>
      <c r="MUY29" s="94"/>
      <c r="MUZ29" s="94"/>
      <c r="MVA29" s="94"/>
      <c r="MVB29" s="95"/>
      <c r="MVC29" s="95"/>
      <c r="MVD29" s="95"/>
      <c r="MVE29" s="94"/>
      <c r="MVF29" s="96"/>
      <c r="MVG29" s="94"/>
      <c r="MVH29" s="94"/>
      <c r="MVI29" s="94"/>
      <c r="MVJ29" s="94"/>
      <c r="MVK29" s="94"/>
      <c r="MVL29" s="94"/>
      <c r="MVM29" s="95"/>
      <c r="MVN29" s="95"/>
      <c r="MVO29" s="95"/>
      <c r="MVP29" s="94"/>
      <c r="MVQ29" s="96"/>
      <c r="MVR29" s="94"/>
      <c r="MVS29" s="94"/>
      <c r="MVT29" s="94"/>
      <c r="MVU29" s="94"/>
      <c r="MVV29" s="94"/>
      <c r="MVW29" s="94"/>
      <c r="MVX29" s="95"/>
      <c r="MVY29" s="95"/>
      <c r="MVZ29" s="95"/>
      <c r="MWA29" s="94"/>
      <c r="MWB29" s="96"/>
      <c r="MWC29" s="94"/>
      <c r="MWD29" s="94"/>
      <c r="MWE29" s="94"/>
      <c r="MWF29" s="94"/>
      <c r="MWG29" s="94"/>
      <c r="MWH29" s="94"/>
      <c r="MWI29" s="95"/>
      <c r="MWJ29" s="95"/>
      <c r="MWK29" s="95"/>
      <c r="MWL29" s="94"/>
      <c r="MWM29" s="96"/>
      <c r="MWN29" s="94"/>
      <c r="MWO29" s="94"/>
      <c r="MWP29" s="94"/>
      <c r="MWQ29" s="94"/>
      <c r="MWR29" s="94"/>
      <c r="MWS29" s="94"/>
      <c r="MWT29" s="95"/>
      <c r="MWU29" s="95"/>
      <c r="MWV29" s="95"/>
      <c r="MWW29" s="94"/>
      <c r="MWX29" s="96"/>
      <c r="MWY29" s="94"/>
      <c r="MWZ29" s="94"/>
      <c r="MXA29" s="94"/>
      <c r="MXB29" s="94"/>
      <c r="MXC29" s="94"/>
      <c r="MXD29" s="94"/>
      <c r="MXE29" s="95"/>
      <c r="MXF29" s="95"/>
      <c r="MXG29" s="95"/>
      <c r="MXH29" s="94"/>
      <c r="MXI29" s="96"/>
      <c r="MXJ29" s="94"/>
      <c r="MXK29" s="94"/>
      <c r="MXL29" s="94"/>
      <c r="MXM29" s="94"/>
      <c r="MXN29" s="94"/>
      <c r="MXO29" s="94"/>
      <c r="MXP29" s="95"/>
      <c r="MXQ29" s="95"/>
      <c r="MXR29" s="95"/>
      <c r="MXS29" s="94"/>
      <c r="MXT29" s="96"/>
      <c r="MXU29" s="94"/>
      <c r="MXV29" s="94"/>
      <c r="MXW29" s="94"/>
      <c r="MXX29" s="94"/>
      <c r="MXY29" s="94"/>
      <c r="MXZ29" s="94"/>
      <c r="MYA29" s="95"/>
      <c r="MYB29" s="95"/>
      <c r="MYC29" s="95"/>
      <c r="MYD29" s="94"/>
      <c r="MYE29" s="96"/>
      <c r="MYF29" s="94"/>
      <c r="MYG29" s="94"/>
      <c r="MYH29" s="94"/>
      <c r="MYI29" s="94"/>
      <c r="MYJ29" s="94"/>
      <c r="MYK29" s="94"/>
      <c r="MYL29" s="95"/>
      <c r="MYM29" s="95"/>
      <c r="MYN29" s="95"/>
      <c r="MYO29" s="94"/>
      <c r="MYP29" s="96"/>
      <c r="MYQ29" s="94"/>
      <c r="MYR29" s="94"/>
      <c r="MYS29" s="94"/>
      <c r="MYT29" s="94"/>
      <c r="MYU29" s="94"/>
      <c r="MYV29" s="94"/>
      <c r="MYW29" s="95"/>
      <c r="MYX29" s="95"/>
      <c r="MYY29" s="95"/>
      <c r="MYZ29" s="94"/>
      <c r="MZA29" s="96"/>
      <c r="MZB29" s="94"/>
      <c r="MZC29" s="94"/>
      <c r="MZD29" s="94"/>
      <c r="MZE29" s="94"/>
      <c r="MZF29" s="94"/>
      <c r="MZG29" s="94"/>
      <c r="MZH29" s="95"/>
      <c r="MZI29" s="95"/>
      <c r="MZJ29" s="95"/>
      <c r="MZK29" s="94"/>
      <c r="MZL29" s="96"/>
      <c r="MZM29" s="94"/>
      <c r="MZN29" s="94"/>
      <c r="MZO29" s="94"/>
      <c r="MZP29" s="94"/>
      <c r="MZQ29" s="94"/>
      <c r="MZR29" s="94"/>
      <c r="MZS29" s="95"/>
      <c r="MZT29" s="95"/>
      <c r="MZU29" s="95"/>
      <c r="MZV29" s="94"/>
      <c r="MZW29" s="96"/>
      <c r="MZX29" s="94"/>
      <c r="MZY29" s="94"/>
      <c r="MZZ29" s="94"/>
      <c r="NAA29" s="94"/>
      <c r="NAB29" s="94"/>
      <c r="NAC29" s="94"/>
      <c r="NAD29" s="95"/>
      <c r="NAE29" s="95"/>
      <c r="NAF29" s="95"/>
      <c r="NAG29" s="94"/>
      <c r="NAH29" s="96"/>
      <c r="NAI29" s="94"/>
      <c r="NAJ29" s="94"/>
      <c r="NAK29" s="94"/>
      <c r="NAL29" s="94"/>
      <c r="NAM29" s="94"/>
      <c r="NAN29" s="94"/>
      <c r="NAO29" s="95"/>
      <c r="NAP29" s="95"/>
      <c r="NAQ29" s="95"/>
      <c r="NAR29" s="94"/>
      <c r="NAS29" s="96"/>
      <c r="NAT29" s="94"/>
      <c r="NAU29" s="94"/>
      <c r="NAV29" s="94"/>
      <c r="NAW29" s="94"/>
      <c r="NAX29" s="94"/>
      <c r="NAY29" s="94"/>
      <c r="NAZ29" s="95"/>
      <c r="NBA29" s="95"/>
      <c r="NBB29" s="95"/>
      <c r="NBC29" s="94"/>
      <c r="NBD29" s="96"/>
      <c r="NBE29" s="94"/>
      <c r="NBF29" s="94"/>
      <c r="NBG29" s="94"/>
      <c r="NBH29" s="94"/>
      <c r="NBI29" s="94"/>
      <c r="NBJ29" s="94"/>
      <c r="NBK29" s="95"/>
      <c r="NBL29" s="95"/>
      <c r="NBM29" s="95"/>
      <c r="NBN29" s="94"/>
      <c r="NBO29" s="96"/>
      <c r="NBP29" s="94"/>
      <c r="NBQ29" s="94"/>
      <c r="NBR29" s="94"/>
      <c r="NBS29" s="94"/>
      <c r="NBT29" s="94"/>
      <c r="NBU29" s="94"/>
      <c r="NBV29" s="95"/>
      <c r="NBW29" s="95"/>
      <c r="NBX29" s="95"/>
      <c r="NBY29" s="94"/>
      <c r="NBZ29" s="96"/>
      <c r="NCA29" s="94"/>
      <c r="NCB29" s="94"/>
      <c r="NCC29" s="94"/>
      <c r="NCD29" s="94"/>
      <c r="NCE29" s="94"/>
      <c r="NCF29" s="94"/>
      <c r="NCG29" s="95"/>
      <c r="NCH29" s="95"/>
      <c r="NCI29" s="95"/>
      <c r="NCJ29" s="94"/>
      <c r="NCK29" s="96"/>
      <c r="NCL29" s="94"/>
      <c r="NCM29" s="94"/>
      <c r="NCN29" s="94"/>
      <c r="NCO29" s="94"/>
      <c r="NCP29" s="94"/>
      <c r="NCQ29" s="94"/>
      <c r="NCR29" s="95"/>
      <c r="NCS29" s="95"/>
      <c r="NCT29" s="95"/>
      <c r="NCU29" s="94"/>
      <c r="NCV29" s="96"/>
      <c r="NCW29" s="94"/>
      <c r="NCX29" s="94"/>
      <c r="NCY29" s="94"/>
      <c r="NCZ29" s="94"/>
      <c r="NDA29" s="94"/>
      <c r="NDB29" s="94"/>
      <c r="NDC29" s="95"/>
      <c r="NDD29" s="95"/>
      <c r="NDE29" s="95"/>
      <c r="NDF29" s="94"/>
      <c r="NDG29" s="96"/>
      <c r="NDH29" s="94"/>
      <c r="NDI29" s="94"/>
      <c r="NDJ29" s="94"/>
      <c r="NDK29" s="94"/>
      <c r="NDL29" s="94"/>
      <c r="NDM29" s="94"/>
      <c r="NDN29" s="95"/>
      <c r="NDO29" s="95"/>
      <c r="NDP29" s="95"/>
      <c r="NDQ29" s="94"/>
      <c r="NDR29" s="96"/>
      <c r="NDS29" s="94"/>
      <c r="NDT29" s="94"/>
      <c r="NDU29" s="94"/>
      <c r="NDV29" s="94"/>
      <c r="NDW29" s="94"/>
      <c r="NDX29" s="94"/>
      <c r="NDY29" s="95"/>
      <c r="NDZ29" s="95"/>
      <c r="NEA29" s="95"/>
      <c r="NEB29" s="94"/>
      <c r="NEC29" s="96"/>
      <c r="NED29" s="94"/>
      <c r="NEE29" s="94"/>
      <c r="NEF29" s="94"/>
      <c r="NEG29" s="94"/>
      <c r="NEH29" s="94"/>
      <c r="NEI29" s="94"/>
      <c r="NEJ29" s="95"/>
      <c r="NEK29" s="95"/>
      <c r="NEL29" s="95"/>
      <c r="NEM29" s="94"/>
      <c r="NEN29" s="96"/>
      <c r="NEO29" s="94"/>
      <c r="NEP29" s="94"/>
      <c r="NEQ29" s="94"/>
      <c r="NER29" s="94"/>
      <c r="NES29" s="94"/>
      <c r="NET29" s="94"/>
      <c r="NEU29" s="95"/>
      <c r="NEV29" s="95"/>
      <c r="NEW29" s="95"/>
      <c r="NEX29" s="94"/>
      <c r="NEY29" s="96"/>
      <c r="NEZ29" s="94"/>
      <c r="NFA29" s="94"/>
      <c r="NFB29" s="94"/>
      <c r="NFC29" s="94"/>
      <c r="NFD29" s="94"/>
      <c r="NFE29" s="94"/>
      <c r="NFF29" s="95"/>
      <c r="NFG29" s="95"/>
      <c r="NFH29" s="95"/>
      <c r="NFI29" s="94"/>
      <c r="NFJ29" s="96"/>
      <c r="NFK29" s="94"/>
      <c r="NFL29" s="94"/>
      <c r="NFM29" s="94"/>
      <c r="NFN29" s="94"/>
      <c r="NFO29" s="94"/>
      <c r="NFP29" s="94"/>
      <c r="NFQ29" s="95"/>
      <c r="NFR29" s="95"/>
      <c r="NFS29" s="95"/>
      <c r="NFT29" s="94"/>
      <c r="NFU29" s="96"/>
      <c r="NFV29" s="94"/>
      <c r="NFW29" s="94"/>
      <c r="NFX29" s="94"/>
      <c r="NFY29" s="94"/>
      <c r="NFZ29" s="94"/>
      <c r="NGA29" s="94"/>
      <c r="NGB29" s="95"/>
      <c r="NGC29" s="95"/>
      <c r="NGD29" s="95"/>
      <c r="NGE29" s="94"/>
      <c r="NGF29" s="96"/>
      <c r="NGG29" s="94"/>
      <c r="NGH29" s="94"/>
      <c r="NGI29" s="94"/>
      <c r="NGJ29" s="94"/>
      <c r="NGK29" s="94"/>
      <c r="NGL29" s="94"/>
      <c r="NGM29" s="95"/>
      <c r="NGN29" s="95"/>
      <c r="NGO29" s="95"/>
      <c r="NGP29" s="94"/>
      <c r="NGQ29" s="96"/>
      <c r="NGR29" s="94"/>
      <c r="NGS29" s="94"/>
      <c r="NGT29" s="94"/>
      <c r="NGU29" s="94"/>
      <c r="NGV29" s="94"/>
      <c r="NGW29" s="94"/>
      <c r="NGX29" s="95"/>
      <c r="NGY29" s="95"/>
      <c r="NGZ29" s="95"/>
      <c r="NHA29" s="94"/>
      <c r="NHB29" s="96"/>
      <c r="NHC29" s="94"/>
      <c r="NHD29" s="94"/>
      <c r="NHE29" s="94"/>
      <c r="NHF29" s="94"/>
      <c r="NHG29" s="94"/>
      <c r="NHH29" s="94"/>
      <c r="NHI29" s="95"/>
      <c r="NHJ29" s="95"/>
      <c r="NHK29" s="95"/>
      <c r="NHL29" s="94"/>
      <c r="NHM29" s="96"/>
      <c r="NHN29" s="94"/>
      <c r="NHO29" s="94"/>
      <c r="NHP29" s="94"/>
      <c r="NHQ29" s="94"/>
      <c r="NHR29" s="94"/>
      <c r="NHS29" s="94"/>
      <c r="NHT29" s="95"/>
      <c r="NHU29" s="95"/>
      <c r="NHV29" s="95"/>
      <c r="NHW29" s="94"/>
      <c r="NHX29" s="96"/>
      <c r="NHY29" s="94"/>
      <c r="NHZ29" s="94"/>
      <c r="NIA29" s="94"/>
      <c r="NIB29" s="94"/>
      <c r="NIC29" s="94"/>
      <c r="NID29" s="94"/>
      <c r="NIE29" s="95"/>
      <c r="NIF29" s="95"/>
      <c r="NIG29" s="95"/>
      <c r="NIH29" s="94"/>
      <c r="NII29" s="96"/>
      <c r="NIJ29" s="94"/>
      <c r="NIK29" s="94"/>
      <c r="NIL29" s="94"/>
      <c r="NIM29" s="94"/>
      <c r="NIN29" s="94"/>
      <c r="NIO29" s="94"/>
      <c r="NIP29" s="95"/>
      <c r="NIQ29" s="95"/>
      <c r="NIR29" s="95"/>
      <c r="NIS29" s="94"/>
      <c r="NIT29" s="96"/>
      <c r="NIU29" s="94"/>
      <c r="NIV29" s="94"/>
      <c r="NIW29" s="94"/>
      <c r="NIX29" s="94"/>
      <c r="NIY29" s="94"/>
      <c r="NIZ29" s="94"/>
      <c r="NJA29" s="95"/>
      <c r="NJB29" s="95"/>
      <c r="NJC29" s="95"/>
      <c r="NJD29" s="94"/>
      <c r="NJE29" s="96"/>
      <c r="NJF29" s="94"/>
      <c r="NJG29" s="94"/>
      <c r="NJH29" s="94"/>
      <c r="NJI29" s="94"/>
      <c r="NJJ29" s="94"/>
      <c r="NJK29" s="94"/>
      <c r="NJL29" s="95"/>
      <c r="NJM29" s="95"/>
      <c r="NJN29" s="95"/>
      <c r="NJO29" s="94"/>
      <c r="NJP29" s="96"/>
      <c r="NJQ29" s="94"/>
      <c r="NJR29" s="94"/>
      <c r="NJS29" s="94"/>
      <c r="NJT29" s="94"/>
      <c r="NJU29" s="94"/>
      <c r="NJV29" s="94"/>
      <c r="NJW29" s="95"/>
      <c r="NJX29" s="95"/>
      <c r="NJY29" s="95"/>
      <c r="NJZ29" s="94"/>
      <c r="NKA29" s="96"/>
      <c r="NKB29" s="94"/>
      <c r="NKC29" s="94"/>
      <c r="NKD29" s="94"/>
      <c r="NKE29" s="94"/>
      <c r="NKF29" s="94"/>
      <c r="NKG29" s="94"/>
      <c r="NKH29" s="95"/>
      <c r="NKI29" s="95"/>
      <c r="NKJ29" s="95"/>
      <c r="NKK29" s="94"/>
      <c r="NKL29" s="96"/>
      <c r="NKM29" s="94"/>
      <c r="NKN29" s="94"/>
      <c r="NKO29" s="94"/>
      <c r="NKP29" s="94"/>
      <c r="NKQ29" s="94"/>
      <c r="NKR29" s="94"/>
      <c r="NKS29" s="95"/>
      <c r="NKT29" s="95"/>
      <c r="NKU29" s="95"/>
      <c r="NKV29" s="94"/>
      <c r="NKW29" s="96"/>
      <c r="NKX29" s="94"/>
      <c r="NKY29" s="94"/>
      <c r="NKZ29" s="94"/>
      <c r="NLA29" s="94"/>
      <c r="NLB29" s="94"/>
      <c r="NLC29" s="94"/>
      <c r="NLD29" s="95"/>
      <c r="NLE29" s="95"/>
      <c r="NLF29" s="95"/>
      <c r="NLG29" s="94"/>
      <c r="NLH29" s="96"/>
      <c r="NLI29" s="94"/>
      <c r="NLJ29" s="94"/>
      <c r="NLK29" s="94"/>
      <c r="NLL29" s="94"/>
      <c r="NLM29" s="94"/>
      <c r="NLN29" s="94"/>
      <c r="NLO29" s="95"/>
      <c r="NLP29" s="95"/>
      <c r="NLQ29" s="95"/>
      <c r="NLR29" s="94"/>
      <c r="NLS29" s="96"/>
      <c r="NLT29" s="94"/>
      <c r="NLU29" s="94"/>
      <c r="NLV29" s="94"/>
      <c r="NLW29" s="94"/>
      <c r="NLX29" s="94"/>
      <c r="NLY29" s="94"/>
      <c r="NLZ29" s="95"/>
      <c r="NMA29" s="95"/>
      <c r="NMB29" s="95"/>
      <c r="NMC29" s="94"/>
      <c r="NMD29" s="96"/>
      <c r="NME29" s="94"/>
      <c r="NMF29" s="94"/>
      <c r="NMG29" s="94"/>
      <c r="NMH29" s="94"/>
      <c r="NMI29" s="94"/>
      <c r="NMJ29" s="94"/>
      <c r="NMK29" s="95"/>
      <c r="NML29" s="95"/>
      <c r="NMM29" s="95"/>
      <c r="NMN29" s="94"/>
      <c r="NMO29" s="96"/>
      <c r="NMP29" s="94"/>
      <c r="NMQ29" s="94"/>
      <c r="NMR29" s="94"/>
      <c r="NMS29" s="94"/>
      <c r="NMT29" s="94"/>
      <c r="NMU29" s="94"/>
      <c r="NMV29" s="95"/>
      <c r="NMW29" s="95"/>
      <c r="NMX29" s="95"/>
      <c r="NMY29" s="94"/>
      <c r="NMZ29" s="96"/>
      <c r="NNA29" s="94"/>
      <c r="NNB29" s="94"/>
      <c r="NNC29" s="94"/>
      <c r="NND29" s="94"/>
      <c r="NNE29" s="94"/>
      <c r="NNF29" s="94"/>
      <c r="NNG29" s="95"/>
      <c r="NNH29" s="95"/>
      <c r="NNI29" s="95"/>
      <c r="NNJ29" s="94"/>
      <c r="NNK29" s="96"/>
      <c r="NNL29" s="94"/>
      <c r="NNM29" s="94"/>
      <c r="NNN29" s="94"/>
      <c r="NNO29" s="94"/>
      <c r="NNP29" s="94"/>
      <c r="NNQ29" s="94"/>
      <c r="NNR29" s="95"/>
      <c r="NNS29" s="95"/>
      <c r="NNT29" s="95"/>
      <c r="NNU29" s="94"/>
      <c r="NNV29" s="96"/>
      <c r="NNW29" s="94"/>
      <c r="NNX29" s="94"/>
      <c r="NNY29" s="94"/>
      <c r="NNZ29" s="94"/>
      <c r="NOA29" s="94"/>
      <c r="NOB29" s="94"/>
      <c r="NOC29" s="95"/>
      <c r="NOD29" s="95"/>
      <c r="NOE29" s="95"/>
      <c r="NOF29" s="94"/>
      <c r="NOG29" s="96"/>
      <c r="NOH29" s="94"/>
      <c r="NOI29" s="94"/>
      <c r="NOJ29" s="94"/>
      <c r="NOK29" s="94"/>
      <c r="NOL29" s="94"/>
      <c r="NOM29" s="94"/>
      <c r="NON29" s="95"/>
      <c r="NOO29" s="95"/>
      <c r="NOP29" s="95"/>
      <c r="NOQ29" s="94"/>
      <c r="NOR29" s="96"/>
      <c r="NOS29" s="94"/>
      <c r="NOT29" s="94"/>
      <c r="NOU29" s="94"/>
      <c r="NOV29" s="94"/>
      <c r="NOW29" s="94"/>
      <c r="NOX29" s="94"/>
      <c r="NOY29" s="95"/>
      <c r="NOZ29" s="95"/>
      <c r="NPA29" s="95"/>
      <c r="NPB29" s="94"/>
      <c r="NPC29" s="96"/>
      <c r="NPD29" s="94"/>
      <c r="NPE29" s="94"/>
      <c r="NPF29" s="94"/>
      <c r="NPG29" s="94"/>
      <c r="NPH29" s="94"/>
      <c r="NPI29" s="94"/>
      <c r="NPJ29" s="95"/>
      <c r="NPK29" s="95"/>
      <c r="NPL29" s="95"/>
      <c r="NPM29" s="94"/>
      <c r="NPN29" s="96"/>
      <c r="NPO29" s="94"/>
      <c r="NPP29" s="94"/>
      <c r="NPQ29" s="94"/>
      <c r="NPR29" s="94"/>
      <c r="NPS29" s="94"/>
      <c r="NPT29" s="94"/>
      <c r="NPU29" s="95"/>
      <c r="NPV29" s="95"/>
      <c r="NPW29" s="95"/>
      <c r="NPX29" s="94"/>
      <c r="NPY29" s="96"/>
      <c r="NPZ29" s="94"/>
      <c r="NQA29" s="94"/>
      <c r="NQB29" s="94"/>
      <c r="NQC29" s="94"/>
      <c r="NQD29" s="94"/>
      <c r="NQE29" s="94"/>
      <c r="NQF29" s="95"/>
      <c r="NQG29" s="95"/>
      <c r="NQH29" s="95"/>
      <c r="NQI29" s="94"/>
      <c r="NQJ29" s="96"/>
      <c r="NQK29" s="94"/>
      <c r="NQL29" s="94"/>
      <c r="NQM29" s="94"/>
      <c r="NQN29" s="94"/>
      <c r="NQO29" s="94"/>
      <c r="NQP29" s="94"/>
      <c r="NQQ29" s="95"/>
      <c r="NQR29" s="95"/>
      <c r="NQS29" s="95"/>
      <c r="NQT29" s="94"/>
      <c r="NQU29" s="96"/>
      <c r="NQV29" s="94"/>
      <c r="NQW29" s="94"/>
      <c r="NQX29" s="94"/>
      <c r="NQY29" s="94"/>
      <c r="NQZ29" s="94"/>
      <c r="NRA29" s="94"/>
      <c r="NRB29" s="95"/>
      <c r="NRC29" s="95"/>
      <c r="NRD29" s="95"/>
      <c r="NRE29" s="94"/>
      <c r="NRF29" s="96"/>
      <c r="NRG29" s="94"/>
      <c r="NRH29" s="94"/>
      <c r="NRI29" s="94"/>
      <c r="NRJ29" s="94"/>
      <c r="NRK29" s="94"/>
      <c r="NRL29" s="94"/>
      <c r="NRM29" s="95"/>
      <c r="NRN29" s="95"/>
      <c r="NRO29" s="95"/>
      <c r="NRP29" s="94"/>
      <c r="NRQ29" s="96"/>
      <c r="NRR29" s="94"/>
      <c r="NRS29" s="94"/>
      <c r="NRT29" s="94"/>
      <c r="NRU29" s="94"/>
      <c r="NRV29" s="94"/>
      <c r="NRW29" s="94"/>
      <c r="NRX29" s="95"/>
      <c r="NRY29" s="95"/>
      <c r="NRZ29" s="95"/>
      <c r="NSA29" s="94"/>
      <c r="NSB29" s="96"/>
      <c r="NSC29" s="94"/>
      <c r="NSD29" s="94"/>
      <c r="NSE29" s="94"/>
      <c r="NSF29" s="94"/>
      <c r="NSG29" s="94"/>
      <c r="NSH29" s="94"/>
      <c r="NSI29" s="95"/>
      <c r="NSJ29" s="95"/>
      <c r="NSK29" s="95"/>
      <c r="NSL29" s="94"/>
      <c r="NSM29" s="96"/>
      <c r="NSN29" s="94"/>
      <c r="NSO29" s="94"/>
      <c r="NSP29" s="94"/>
      <c r="NSQ29" s="94"/>
      <c r="NSR29" s="94"/>
      <c r="NSS29" s="94"/>
      <c r="NST29" s="95"/>
      <c r="NSU29" s="95"/>
      <c r="NSV29" s="95"/>
      <c r="NSW29" s="94"/>
      <c r="NSX29" s="96"/>
      <c r="NSY29" s="94"/>
      <c r="NSZ29" s="94"/>
      <c r="NTA29" s="94"/>
      <c r="NTB29" s="94"/>
      <c r="NTC29" s="94"/>
      <c r="NTD29" s="94"/>
      <c r="NTE29" s="95"/>
      <c r="NTF29" s="95"/>
      <c r="NTG29" s="95"/>
      <c r="NTH29" s="94"/>
      <c r="NTI29" s="96"/>
      <c r="NTJ29" s="94"/>
      <c r="NTK29" s="94"/>
      <c r="NTL29" s="94"/>
      <c r="NTM29" s="94"/>
      <c r="NTN29" s="94"/>
      <c r="NTO29" s="94"/>
      <c r="NTP29" s="95"/>
      <c r="NTQ29" s="95"/>
      <c r="NTR29" s="95"/>
      <c r="NTS29" s="94"/>
      <c r="NTT29" s="96"/>
      <c r="NTU29" s="94"/>
      <c r="NTV29" s="94"/>
      <c r="NTW29" s="94"/>
      <c r="NTX29" s="94"/>
      <c r="NTY29" s="94"/>
      <c r="NTZ29" s="94"/>
      <c r="NUA29" s="95"/>
      <c r="NUB29" s="95"/>
      <c r="NUC29" s="95"/>
      <c r="NUD29" s="94"/>
      <c r="NUE29" s="96"/>
      <c r="NUF29" s="94"/>
      <c r="NUG29" s="94"/>
      <c r="NUH29" s="94"/>
      <c r="NUI29" s="94"/>
      <c r="NUJ29" s="94"/>
      <c r="NUK29" s="94"/>
      <c r="NUL29" s="95"/>
      <c r="NUM29" s="95"/>
      <c r="NUN29" s="95"/>
      <c r="NUO29" s="94"/>
      <c r="NUP29" s="96"/>
      <c r="NUQ29" s="94"/>
      <c r="NUR29" s="94"/>
      <c r="NUS29" s="94"/>
      <c r="NUT29" s="94"/>
      <c r="NUU29" s="94"/>
      <c r="NUV29" s="94"/>
      <c r="NUW29" s="95"/>
      <c r="NUX29" s="95"/>
      <c r="NUY29" s="95"/>
      <c r="NUZ29" s="94"/>
      <c r="NVA29" s="96"/>
      <c r="NVB29" s="94"/>
      <c r="NVC29" s="94"/>
      <c r="NVD29" s="94"/>
      <c r="NVE29" s="94"/>
      <c r="NVF29" s="94"/>
      <c r="NVG29" s="94"/>
      <c r="NVH29" s="95"/>
      <c r="NVI29" s="95"/>
      <c r="NVJ29" s="95"/>
      <c r="NVK29" s="94"/>
      <c r="NVL29" s="96"/>
      <c r="NVM29" s="94"/>
      <c r="NVN29" s="94"/>
      <c r="NVO29" s="94"/>
      <c r="NVP29" s="94"/>
      <c r="NVQ29" s="94"/>
      <c r="NVR29" s="94"/>
      <c r="NVS29" s="95"/>
      <c r="NVT29" s="95"/>
      <c r="NVU29" s="95"/>
      <c r="NVV29" s="94"/>
      <c r="NVW29" s="96"/>
      <c r="NVX29" s="94"/>
      <c r="NVY29" s="94"/>
      <c r="NVZ29" s="94"/>
      <c r="NWA29" s="94"/>
      <c r="NWB29" s="94"/>
      <c r="NWC29" s="94"/>
      <c r="NWD29" s="95"/>
      <c r="NWE29" s="95"/>
      <c r="NWF29" s="95"/>
      <c r="NWG29" s="94"/>
      <c r="NWH29" s="96"/>
      <c r="NWI29" s="94"/>
      <c r="NWJ29" s="94"/>
      <c r="NWK29" s="94"/>
      <c r="NWL29" s="94"/>
      <c r="NWM29" s="94"/>
      <c r="NWN29" s="94"/>
      <c r="NWO29" s="95"/>
      <c r="NWP29" s="95"/>
      <c r="NWQ29" s="95"/>
      <c r="NWR29" s="94"/>
      <c r="NWS29" s="96"/>
      <c r="NWT29" s="94"/>
      <c r="NWU29" s="94"/>
      <c r="NWV29" s="94"/>
      <c r="NWW29" s="94"/>
      <c r="NWX29" s="94"/>
      <c r="NWY29" s="94"/>
      <c r="NWZ29" s="95"/>
      <c r="NXA29" s="95"/>
      <c r="NXB29" s="95"/>
      <c r="NXC29" s="94"/>
      <c r="NXD29" s="96"/>
      <c r="NXE29" s="94"/>
      <c r="NXF29" s="94"/>
      <c r="NXG29" s="94"/>
      <c r="NXH29" s="94"/>
      <c r="NXI29" s="94"/>
      <c r="NXJ29" s="94"/>
      <c r="NXK29" s="95"/>
      <c r="NXL29" s="95"/>
      <c r="NXM29" s="95"/>
      <c r="NXN29" s="94"/>
      <c r="NXO29" s="96"/>
      <c r="NXP29" s="94"/>
      <c r="NXQ29" s="94"/>
      <c r="NXR29" s="94"/>
      <c r="NXS29" s="94"/>
      <c r="NXT29" s="94"/>
      <c r="NXU29" s="94"/>
      <c r="NXV29" s="95"/>
      <c r="NXW29" s="95"/>
      <c r="NXX29" s="95"/>
      <c r="NXY29" s="94"/>
      <c r="NXZ29" s="96"/>
      <c r="NYA29" s="94"/>
      <c r="NYB29" s="94"/>
      <c r="NYC29" s="94"/>
      <c r="NYD29" s="94"/>
      <c r="NYE29" s="94"/>
      <c r="NYF29" s="94"/>
      <c r="NYG29" s="95"/>
      <c r="NYH29" s="95"/>
      <c r="NYI29" s="95"/>
      <c r="NYJ29" s="94"/>
      <c r="NYK29" s="96"/>
      <c r="NYL29" s="94"/>
      <c r="NYM29" s="94"/>
      <c r="NYN29" s="94"/>
      <c r="NYO29" s="94"/>
      <c r="NYP29" s="94"/>
      <c r="NYQ29" s="94"/>
      <c r="NYR29" s="95"/>
      <c r="NYS29" s="95"/>
      <c r="NYT29" s="95"/>
      <c r="NYU29" s="94"/>
      <c r="NYV29" s="96"/>
      <c r="NYW29" s="94"/>
      <c r="NYX29" s="94"/>
      <c r="NYY29" s="94"/>
      <c r="NYZ29" s="94"/>
      <c r="NZA29" s="94"/>
      <c r="NZB29" s="94"/>
      <c r="NZC29" s="95"/>
      <c r="NZD29" s="95"/>
      <c r="NZE29" s="95"/>
      <c r="NZF29" s="94"/>
      <c r="NZG29" s="96"/>
      <c r="NZH29" s="94"/>
      <c r="NZI29" s="94"/>
      <c r="NZJ29" s="94"/>
      <c r="NZK29" s="94"/>
      <c r="NZL29" s="94"/>
      <c r="NZM29" s="94"/>
      <c r="NZN29" s="95"/>
      <c r="NZO29" s="95"/>
      <c r="NZP29" s="95"/>
      <c r="NZQ29" s="94"/>
      <c r="NZR29" s="96"/>
      <c r="NZS29" s="94"/>
      <c r="NZT29" s="94"/>
      <c r="NZU29" s="94"/>
      <c r="NZV29" s="94"/>
      <c r="NZW29" s="94"/>
      <c r="NZX29" s="94"/>
      <c r="NZY29" s="95"/>
      <c r="NZZ29" s="95"/>
      <c r="OAA29" s="95"/>
      <c r="OAB29" s="94"/>
      <c r="OAC29" s="96"/>
      <c r="OAD29" s="94"/>
      <c r="OAE29" s="94"/>
      <c r="OAF29" s="94"/>
      <c r="OAG29" s="94"/>
      <c r="OAH29" s="94"/>
      <c r="OAI29" s="94"/>
      <c r="OAJ29" s="95"/>
      <c r="OAK29" s="95"/>
      <c r="OAL29" s="95"/>
      <c r="OAM29" s="94"/>
      <c r="OAN29" s="96"/>
      <c r="OAO29" s="94"/>
      <c r="OAP29" s="94"/>
      <c r="OAQ29" s="94"/>
      <c r="OAR29" s="94"/>
      <c r="OAS29" s="94"/>
      <c r="OAT29" s="94"/>
      <c r="OAU29" s="95"/>
      <c r="OAV29" s="95"/>
      <c r="OAW29" s="95"/>
      <c r="OAX29" s="94"/>
      <c r="OAY29" s="96"/>
      <c r="OAZ29" s="94"/>
      <c r="OBA29" s="94"/>
      <c r="OBB29" s="94"/>
      <c r="OBC29" s="94"/>
      <c r="OBD29" s="94"/>
      <c r="OBE29" s="94"/>
      <c r="OBF29" s="95"/>
      <c r="OBG29" s="95"/>
      <c r="OBH29" s="95"/>
      <c r="OBI29" s="94"/>
      <c r="OBJ29" s="96"/>
      <c r="OBK29" s="94"/>
      <c r="OBL29" s="94"/>
      <c r="OBM29" s="94"/>
      <c r="OBN29" s="94"/>
      <c r="OBO29" s="94"/>
      <c r="OBP29" s="94"/>
      <c r="OBQ29" s="95"/>
      <c r="OBR29" s="95"/>
      <c r="OBS29" s="95"/>
      <c r="OBT29" s="94"/>
      <c r="OBU29" s="96"/>
      <c r="OBV29" s="94"/>
      <c r="OBW29" s="94"/>
      <c r="OBX29" s="94"/>
      <c r="OBY29" s="94"/>
      <c r="OBZ29" s="94"/>
      <c r="OCA29" s="94"/>
      <c r="OCB29" s="95"/>
      <c r="OCC29" s="95"/>
      <c r="OCD29" s="95"/>
      <c r="OCE29" s="94"/>
      <c r="OCF29" s="96"/>
      <c r="OCG29" s="94"/>
      <c r="OCH29" s="94"/>
      <c r="OCI29" s="94"/>
      <c r="OCJ29" s="94"/>
      <c r="OCK29" s="94"/>
      <c r="OCL29" s="94"/>
      <c r="OCM29" s="95"/>
      <c r="OCN29" s="95"/>
      <c r="OCO29" s="95"/>
      <c r="OCP29" s="94"/>
      <c r="OCQ29" s="96"/>
      <c r="OCR29" s="94"/>
      <c r="OCS29" s="94"/>
      <c r="OCT29" s="94"/>
      <c r="OCU29" s="94"/>
      <c r="OCV29" s="94"/>
      <c r="OCW29" s="94"/>
      <c r="OCX29" s="95"/>
      <c r="OCY29" s="95"/>
      <c r="OCZ29" s="95"/>
      <c r="ODA29" s="94"/>
      <c r="ODB29" s="96"/>
      <c r="ODC29" s="94"/>
      <c r="ODD29" s="94"/>
      <c r="ODE29" s="94"/>
      <c r="ODF29" s="94"/>
      <c r="ODG29" s="94"/>
      <c r="ODH29" s="94"/>
      <c r="ODI29" s="95"/>
      <c r="ODJ29" s="95"/>
      <c r="ODK29" s="95"/>
      <c r="ODL29" s="94"/>
      <c r="ODM29" s="96"/>
      <c r="ODN29" s="94"/>
      <c r="ODO29" s="94"/>
      <c r="ODP29" s="94"/>
      <c r="ODQ29" s="94"/>
      <c r="ODR29" s="94"/>
      <c r="ODS29" s="94"/>
      <c r="ODT29" s="95"/>
      <c r="ODU29" s="95"/>
      <c r="ODV29" s="95"/>
      <c r="ODW29" s="94"/>
      <c r="ODX29" s="96"/>
      <c r="ODY29" s="94"/>
      <c r="ODZ29" s="94"/>
      <c r="OEA29" s="94"/>
      <c r="OEB29" s="94"/>
      <c r="OEC29" s="94"/>
      <c r="OED29" s="94"/>
      <c r="OEE29" s="95"/>
      <c r="OEF29" s="95"/>
      <c r="OEG29" s="95"/>
      <c r="OEH29" s="94"/>
      <c r="OEI29" s="96"/>
      <c r="OEJ29" s="94"/>
      <c r="OEK29" s="94"/>
      <c r="OEL29" s="94"/>
      <c r="OEM29" s="94"/>
      <c r="OEN29" s="94"/>
      <c r="OEO29" s="94"/>
      <c r="OEP29" s="95"/>
      <c r="OEQ29" s="95"/>
      <c r="OER29" s="95"/>
      <c r="OES29" s="94"/>
      <c r="OET29" s="96"/>
      <c r="OEU29" s="94"/>
      <c r="OEV29" s="94"/>
      <c r="OEW29" s="94"/>
      <c r="OEX29" s="94"/>
      <c r="OEY29" s="94"/>
      <c r="OEZ29" s="94"/>
      <c r="OFA29" s="95"/>
      <c r="OFB29" s="95"/>
      <c r="OFC29" s="95"/>
      <c r="OFD29" s="94"/>
      <c r="OFE29" s="96"/>
      <c r="OFF29" s="94"/>
      <c r="OFG29" s="94"/>
      <c r="OFH29" s="94"/>
      <c r="OFI29" s="94"/>
      <c r="OFJ29" s="94"/>
      <c r="OFK29" s="94"/>
      <c r="OFL29" s="95"/>
      <c r="OFM29" s="95"/>
      <c r="OFN29" s="95"/>
      <c r="OFO29" s="94"/>
      <c r="OFP29" s="96"/>
      <c r="OFQ29" s="94"/>
      <c r="OFR29" s="94"/>
      <c r="OFS29" s="94"/>
      <c r="OFT29" s="94"/>
      <c r="OFU29" s="94"/>
      <c r="OFV29" s="94"/>
      <c r="OFW29" s="95"/>
      <c r="OFX29" s="95"/>
      <c r="OFY29" s="95"/>
      <c r="OFZ29" s="94"/>
      <c r="OGA29" s="96"/>
      <c r="OGB29" s="94"/>
      <c r="OGC29" s="94"/>
      <c r="OGD29" s="94"/>
      <c r="OGE29" s="94"/>
      <c r="OGF29" s="94"/>
      <c r="OGG29" s="94"/>
      <c r="OGH29" s="95"/>
      <c r="OGI29" s="95"/>
      <c r="OGJ29" s="95"/>
      <c r="OGK29" s="94"/>
      <c r="OGL29" s="96"/>
      <c r="OGM29" s="94"/>
      <c r="OGN29" s="94"/>
      <c r="OGO29" s="94"/>
      <c r="OGP29" s="94"/>
      <c r="OGQ29" s="94"/>
      <c r="OGR29" s="94"/>
      <c r="OGS29" s="95"/>
      <c r="OGT29" s="95"/>
      <c r="OGU29" s="95"/>
      <c r="OGV29" s="94"/>
      <c r="OGW29" s="96"/>
      <c r="OGX29" s="94"/>
      <c r="OGY29" s="94"/>
      <c r="OGZ29" s="94"/>
      <c r="OHA29" s="94"/>
      <c r="OHB29" s="94"/>
      <c r="OHC29" s="94"/>
      <c r="OHD29" s="95"/>
      <c r="OHE29" s="95"/>
      <c r="OHF29" s="95"/>
      <c r="OHG29" s="94"/>
      <c r="OHH29" s="96"/>
      <c r="OHI29" s="94"/>
      <c r="OHJ29" s="94"/>
      <c r="OHK29" s="94"/>
      <c r="OHL29" s="94"/>
      <c r="OHM29" s="94"/>
      <c r="OHN29" s="94"/>
      <c r="OHO29" s="95"/>
      <c r="OHP29" s="95"/>
      <c r="OHQ29" s="95"/>
      <c r="OHR29" s="94"/>
      <c r="OHS29" s="96"/>
      <c r="OHT29" s="94"/>
      <c r="OHU29" s="94"/>
      <c r="OHV29" s="94"/>
      <c r="OHW29" s="94"/>
      <c r="OHX29" s="94"/>
      <c r="OHY29" s="94"/>
      <c r="OHZ29" s="95"/>
      <c r="OIA29" s="95"/>
      <c r="OIB29" s="95"/>
      <c r="OIC29" s="94"/>
      <c r="OID29" s="96"/>
      <c r="OIE29" s="94"/>
      <c r="OIF29" s="94"/>
      <c r="OIG29" s="94"/>
      <c r="OIH29" s="94"/>
      <c r="OII29" s="94"/>
      <c r="OIJ29" s="94"/>
      <c r="OIK29" s="95"/>
      <c r="OIL29" s="95"/>
      <c r="OIM29" s="95"/>
      <c r="OIN29" s="94"/>
      <c r="OIO29" s="96"/>
      <c r="OIP29" s="94"/>
      <c r="OIQ29" s="94"/>
      <c r="OIR29" s="94"/>
      <c r="OIS29" s="94"/>
      <c r="OIT29" s="94"/>
      <c r="OIU29" s="94"/>
      <c r="OIV29" s="95"/>
      <c r="OIW29" s="95"/>
      <c r="OIX29" s="95"/>
      <c r="OIY29" s="94"/>
      <c r="OIZ29" s="96"/>
      <c r="OJA29" s="94"/>
      <c r="OJB29" s="94"/>
      <c r="OJC29" s="94"/>
      <c r="OJD29" s="94"/>
      <c r="OJE29" s="94"/>
      <c r="OJF29" s="94"/>
      <c r="OJG29" s="95"/>
      <c r="OJH29" s="95"/>
      <c r="OJI29" s="95"/>
      <c r="OJJ29" s="94"/>
      <c r="OJK29" s="96"/>
      <c r="OJL29" s="94"/>
      <c r="OJM29" s="94"/>
      <c r="OJN29" s="94"/>
      <c r="OJO29" s="94"/>
      <c r="OJP29" s="94"/>
      <c r="OJQ29" s="94"/>
      <c r="OJR29" s="95"/>
      <c r="OJS29" s="95"/>
      <c r="OJT29" s="95"/>
      <c r="OJU29" s="94"/>
      <c r="OJV29" s="96"/>
      <c r="OJW29" s="94"/>
      <c r="OJX29" s="94"/>
      <c r="OJY29" s="94"/>
      <c r="OJZ29" s="94"/>
      <c r="OKA29" s="94"/>
      <c r="OKB29" s="94"/>
      <c r="OKC29" s="95"/>
      <c r="OKD29" s="95"/>
      <c r="OKE29" s="95"/>
      <c r="OKF29" s="94"/>
      <c r="OKG29" s="96"/>
      <c r="OKH29" s="94"/>
      <c r="OKI29" s="94"/>
      <c r="OKJ29" s="94"/>
      <c r="OKK29" s="94"/>
      <c r="OKL29" s="94"/>
      <c r="OKM29" s="94"/>
      <c r="OKN29" s="95"/>
      <c r="OKO29" s="95"/>
      <c r="OKP29" s="95"/>
      <c r="OKQ29" s="94"/>
      <c r="OKR29" s="96"/>
      <c r="OKS29" s="94"/>
      <c r="OKT29" s="94"/>
      <c r="OKU29" s="94"/>
      <c r="OKV29" s="94"/>
      <c r="OKW29" s="94"/>
      <c r="OKX29" s="94"/>
      <c r="OKY29" s="95"/>
      <c r="OKZ29" s="95"/>
      <c r="OLA29" s="95"/>
      <c r="OLB29" s="94"/>
      <c r="OLC29" s="96"/>
      <c r="OLD29" s="94"/>
      <c r="OLE29" s="94"/>
      <c r="OLF29" s="94"/>
      <c r="OLG29" s="94"/>
      <c r="OLH29" s="94"/>
      <c r="OLI29" s="94"/>
      <c r="OLJ29" s="95"/>
      <c r="OLK29" s="95"/>
      <c r="OLL29" s="95"/>
      <c r="OLM29" s="94"/>
      <c r="OLN29" s="96"/>
      <c r="OLO29" s="94"/>
      <c r="OLP29" s="94"/>
      <c r="OLQ29" s="94"/>
      <c r="OLR29" s="94"/>
      <c r="OLS29" s="94"/>
      <c r="OLT29" s="94"/>
      <c r="OLU29" s="95"/>
      <c r="OLV29" s="95"/>
      <c r="OLW29" s="95"/>
      <c r="OLX29" s="94"/>
      <c r="OLY29" s="96"/>
      <c r="OLZ29" s="94"/>
      <c r="OMA29" s="94"/>
      <c r="OMB29" s="94"/>
      <c r="OMC29" s="94"/>
      <c r="OMD29" s="94"/>
      <c r="OME29" s="94"/>
      <c r="OMF29" s="95"/>
      <c r="OMG29" s="95"/>
      <c r="OMH29" s="95"/>
      <c r="OMI29" s="94"/>
      <c r="OMJ29" s="96"/>
      <c r="OMK29" s="94"/>
      <c r="OML29" s="94"/>
      <c r="OMM29" s="94"/>
      <c r="OMN29" s="94"/>
      <c r="OMO29" s="94"/>
      <c r="OMP29" s="94"/>
      <c r="OMQ29" s="95"/>
      <c r="OMR29" s="95"/>
      <c r="OMS29" s="95"/>
      <c r="OMT29" s="94"/>
      <c r="OMU29" s="96"/>
      <c r="OMV29" s="94"/>
      <c r="OMW29" s="94"/>
      <c r="OMX29" s="94"/>
      <c r="OMY29" s="94"/>
      <c r="OMZ29" s="94"/>
      <c r="ONA29" s="94"/>
      <c r="ONB29" s="95"/>
      <c r="ONC29" s="95"/>
      <c r="OND29" s="95"/>
      <c r="ONE29" s="94"/>
      <c r="ONF29" s="96"/>
      <c r="ONG29" s="94"/>
      <c r="ONH29" s="94"/>
      <c r="ONI29" s="94"/>
      <c r="ONJ29" s="94"/>
      <c r="ONK29" s="94"/>
      <c r="ONL29" s="94"/>
      <c r="ONM29" s="95"/>
      <c r="ONN29" s="95"/>
      <c r="ONO29" s="95"/>
      <c r="ONP29" s="94"/>
      <c r="ONQ29" s="96"/>
      <c r="ONR29" s="94"/>
      <c r="ONS29" s="94"/>
      <c r="ONT29" s="94"/>
      <c r="ONU29" s="94"/>
      <c r="ONV29" s="94"/>
      <c r="ONW29" s="94"/>
      <c r="ONX29" s="95"/>
      <c r="ONY29" s="95"/>
      <c r="ONZ29" s="95"/>
      <c r="OOA29" s="94"/>
      <c r="OOB29" s="96"/>
      <c r="OOC29" s="94"/>
      <c r="OOD29" s="94"/>
      <c r="OOE29" s="94"/>
      <c r="OOF29" s="94"/>
      <c r="OOG29" s="94"/>
      <c r="OOH29" s="94"/>
      <c r="OOI29" s="95"/>
      <c r="OOJ29" s="95"/>
      <c r="OOK29" s="95"/>
      <c r="OOL29" s="94"/>
      <c r="OOM29" s="96"/>
      <c r="OON29" s="94"/>
      <c r="OOO29" s="94"/>
      <c r="OOP29" s="94"/>
      <c r="OOQ29" s="94"/>
      <c r="OOR29" s="94"/>
      <c r="OOS29" s="94"/>
      <c r="OOT29" s="95"/>
      <c r="OOU29" s="95"/>
      <c r="OOV29" s="95"/>
      <c r="OOW29" s="94"/>
      <c r="OOX29" s="96"/>
      <c r="OOY29" s="94"/>
      <c r="OOZ29" s="94"/>
      <c r="OPA29" s="94"/>
      <c r="OPB29" s="94"/>
      <c r="OPC29" s="94"/>
      <c r="OPD29" s="94"/>
      <c r="OPE29" s="95"/>
      <c r="OPF29" s="95"/>
      <c r="OPG29" s="95"/>
      <c r="OPH29" s="94"/>
      <c r="OPI29" s="96"/>
      <c r="OPJ29" s="94"/>
      <c r="OPK29" s="94"/>
      <c r="OPL29" s="94"/>
      <c r="OPM29" s="94"/>
      <c r="OPN29" s="94"/>
      <c r="OPO29" s="94"/>
      <c r="OPP29" s="95"/>
      <c r="OPQ29" s="95"/>
      <c r="OPR29" s="95"/>
      <c r="OPS29" s="94"/>
      <c r="OPT29" s="96"/>
      <c r="OPU29" s="94"/>
      <c r="OPV29" s="94"/>
      <c r="OPW29" s="94"/>
      <c r="OPX29" s="94"/>
      <c r="OPY29" s="94"/>
      <c r="OPZ29" s="94"/>
      <c r="OQA29" s="95"/>
      <c r="OQB29" s="95"/>
      <c r="OQC29" s="95"/>
      <c r="OQD29" s="94"/>
      <c r="OQE29" s="96"/>
      <c r="OQF29" s="94"/>
      <c r="OQG29" s="94"/>
      <c r="OQH29" s="94"/>
      <c r="OQI29" s="94"/>
      <c r="OQJ29" s="94"/>
      <c r="OQK29" s="94"/>
      <c r="OQL29" s="95"/>
      <c r="OQM29" s="95"/>
      <c r="OQN29" s="95"/>
      <c r="OQO29" s="94"/>
      <c r="OQP29" s="96"/>
      <c r="OQQ29" s="94"/>
      <c r="OQR29" s="94"/>
      <c r="OQS29" s="94"/>
      <c r="OQT29" s="94"/>
      <c r="OQU29" s="94"/>
      <c r="OQV29" s="94"/>
      <c r="OQW29" s="95"/>
      <c r="OQX29" s="95"/>
      <c r="OQY29" s="95"/>
      <c r="OQZ29" s="94"/>
      <c r="ORA29" s="96"/>
      <c r="ORB29" s="94"/>
      <c r="ORC29" s="94"/>
      <c r="ORD29" s="94"/>
      <c r="ORE29" s="94"/>
      <c r="ORF29" s="94"/>
      <c r="ORG29" s="94"/>
      <c r="ORH29" s="95"/>
      <c r="ORI29" s="95"/>
      <c r="ORJ29" s="95"/>
      <c r="ORK29" s="94"/>
      <c r="ORL29" s="96"/>
      <c r="ORM29" s="94"/>
      <c r="ORN29" s="94"/>
      <c r="ORO29" s="94"/>
      <c r="ORP29" s="94"/>
      <c r="ORQ29" s="94"/>
      <c r="ORR29" s="94"/>
      <c r="ORS29" s="95"/>
      <c r="ORT29" s="95"/>
      <c r="ORU29" s="95"/>
      <c r="ORV29" s="94"/>
      <c r="ORW29" s="96"/>
      <c r="ORX29" s="94"/>
      <c r="ORY29" s="94"/>
      <c r="ORZ29" s="94"/>
      <c r="OSA29" s="94"/>
      <c r="OSB29" s="94"/>
      <c r="OSC29" s="94"/>
      <c r="OSD29" s="95"/>
      <c r="OSE29" s="95"/>
      <c r="OSF29" s="95"/>
      <c r="OSG29" s="94"/>
      <c r="OSH29" s="96"/>
      <c r="OSI29" s="94"/>
      <c r="OSJ29" s="94"/>
      <c r="OSK29" s="94"/>
      <c r="OSL29" s="94"/>
      <c r="OSM29" s="94"/>
      <c r="OSN29" s="94"/>
      <c r="OSO29" s="95"/>
      <c r="OSP29" s="95"/>
      <c r="OSQ29" s="95"/>
      <c r="OSR29" s="94"/>
      <c r="OSS29" s="96"/>
      <c r="OST29" s="94"/>
      <c r="OSU29" s="94"/>
      <c r="OSV29" s="94"/>
      <c r="OSW29" s="94"/>
      <c r="OSX29" s="94"/>
      <c r="OSY29" s="94"/>
      <c r="OSZ29" s="95"/>
      <c r="OTA29" s="95"/>
      <c r="OTB29" s="95"/>
      <c r="OTC29" s="94"/>
      <c r="OTD29" s="96"/>
      <c r="OTE29" s="94"/>
      <c r="OTF29" s="94"/>
      <c r="OTG29" s="94"/>
      <c r="OTH29" s="94"/>
      <c r="OTI29" s="94"/>
      <c r="OTJ29" s="94"/>
      <c r="OTK29" s="95"/>
      <c r="OTL29" s="95"/>
      <c r="OTM29" s="95"/>
      <c r="OTN29" s="94"/>
      <c r="OTO29" s="96"/>
      <c r="OTP29" s="94"/>
      <c r="OTQ29" s="94"/>
      <c r="OTR29" s="94"/>
      <c r="OTS29" s="94"/>
      <c r="OTT29" s="94"/>
      <c r="OTU29" s="94"/>
      <c r="OTV29" s="95"/>
      <c r="OTW29" s="95"/>
      <c r="OTX29" s="95"/>
      <c r="OTY29" s="94"/>
      <c r="OTZ29" s="96"/>
      <c r="OUA29" s="94"/>
      <c r="OUB29" s="94"/>
      <c r="OUC29" s="94"/>
      <c r="OUD29" s="94"/>
      <c r="OUE29" s="94"/>
      <c r="OUF29" s="94"/>
      <c r="OUG29" s="95"/>
      <c r="OUH29" s="95"/>
      <c r="OUI29" s="95"/>
      <c r="OUJ29" s="94"/>
      <c r="OUK29" s="96"/>
      <c r="OUL29" s="94"/>
      <c r="OUM29" s="94"/>
      <c r="OUN29" s="94"/>
      <c r="OUO29" s="94"/>
      <c r="OUP29" s="94"/>
      <c r="OUQ29" s="94"/>
      <c r="OUR29" s="95"/>
      <c r="OUS29" s="95"/>
      <c r="OUT29" s="95"/>
      <c r="OUU29" s="94"/>
      <c r="OUV29" s="96"/>
      <c r="OUW29" s="94"/>
      <c r="OUX29" s="94"/>
      <c r="OUY29" s="94"/>
      <c r="OUZ29" s="94"/>
      <c r="OVA29" s="94"/>
      <c r="OVB29" s="94"/>
      <c r="OVC29" s="95"/>
      <c r="OVD29" s="95"/>
      <c r="OVE29" s="95"/>
      <c r="OVF29" s="94"/>
      <c r="OVG29" s="96"/>
      <c r="OVH29" s="94"/>
      <c r="OVI29" s="94"/>
      <c r="OVJ29" s="94"/>
      <c r="OVK29" s="94"/>
      <c r="OVL29" s="94"/>
      <c r="OVM29" s="94"/>
      <c r="OVN29" s="95"/>
      <c r="OVO29" s="95"/>
      <c r="OVP29" s="95"/>
      <c r="OVQ29" s="94"/>
      <c r="OVR29" s="96"/>
      <c r="OVS29" s="94"/>
      <c r="OVT29" s="94"/>
      <c r="OVU29" s="94"/>
      <c r="OVV29" s="94"/>
      <c r="OVW29" s="94"/>
      <c r="OVX29" s="94"/>
      <c r="OVY29" s="95"/>
      <c r="OVZ29" s="95"/>
      <c r="OWA29" s="95"/>
      <c r="OWB29" s="94"/>
      <c r="OWC29" s="96"/>
      <c r="OWD29" s="94"/>
      <c r="OWE29" s="94"/>
      <c r="OWF29" s="94"/>
      <c r="OWG29" s="94"/>
      <c r="OWH29" s="94"/>
      <c r="OWI29" s="94"/>
      <c r="OWJ29" s="95"/>
      <c r="OWK29" s="95"/>
      <c r="OWL29" s="95"/>
      <c r="OWM29" s="94"/>
      <c r="OWN29" s="96"/>
      <c r="OWO29" s="94"/>
      <c r="OWP29" s="94"/>
      <c r="OWQ29" s="94"/>
      <c r="OWR29" s="94"/>
      <c r="OWS29" s="94"/>
      <c r="OWT29" s="94"/>
      <c r="OWU29" s="95"/>
      <c r="OWV29" s="95"/>
      <c r="OWW29" s="95"/>
      <c r="OWX29" s="94"/>
      <c r="OWY29" s="96"/>
      <c r="OWZ29" s="94"/>
      <c r="OXA29" s="94"/>
      <c r="OXB29" s="94"/>
      <c r="OXC29" s="94"/>
      <c r="OXD29" s="94"/>
      <c r="OXE29" s="94"/>
      <c r="OXF29" s="95"/>
      <c r="OXG29" s="95"/>
      <c r="OXH29" s="95"/>
      <c r="OXI29" s="94"/>
      <c r="OXJ29" s="96"/>
      <c r="OXK29" s="94"/>
      <c r="OXL29" s="94"/>
      <c r="OXM29" s="94"/>
      <c r="OXN29" s="94"/>
      <c r="OXO29" s="94"/>
      <c r="OXP29" s="94"/>
      <c r="OXQ29" s="95"/>
      <c r="OXR29" s="95"/>
      <c r="OXS29" s="95"/>
      <c r="OXT29" s="94"/>
      <c r="OXU29" s="96"/>
      <c r="OXV29" s="94"/>
      <c r="OXW29" s="94"/>
      <c r="OXX29" s="94"/>
      <c r="OXY29" s="94"/>
      <c r="OXZ29" s="94"/>
      <c r="OYA29" s="94"/>
      <c r="OYB29" s="95"/>
      <c r="OYC29" s="95"/>
      <c r="OYD29" s="95"/>
      <c r="OYE29" s="94"/>
      <c r="OYF29" s="96"/>
      <c r="OYG29" s="94"/>
      <c r="OYH29" s="94"/>
      <c r="OYI29" s="94"/>
      <c r="OYJ29" s="94"/>
      <c r="OYK29" s="94"/>
      <c r="OYL29" s="94"/>
      <c r="OYM29" s="95"/>
      <c r="OYN29" s="95"/>
      <c r="OYO29" s="95"/>
      <c r="OYP29" s="94"/>
      <c r="OYQ29" s="96"/>
      <c r="OYR29" s="94"/>
      <c r="OYS29" s="94"/>
      <c r="OYT29" s="94"/>
      <c r="OYU29" s="94"/>
      <c r="OYV29" s="94"/>
      <c r="OYW29" s="94"/>
      <c r="OYX29" s="95"/>
      <c r="OYY29" s="95"/>
      <c r="OYZ29" s="95"/>
      <c r="OZA29" s="94"/>
      <c r="OZB29" s="96"/>
      <c r="OZC29" s="94"/>
      <c r="OZD29" s="94"/>
      <c r="OZE29" s="94"/>
      <c r="OZF29" s="94"/>
      <c r="OZG29" s="94"/>
      <c r="OZH29" s="94"/>
      <c r="OZI29" s="95"/>
      <c r="OZJ29" s="95"/>
      <c r="OZK29" s="95"/>
      <c r="OZL29" s="94"/>
      <c r="OZM29" s="96"/>
      <c r="OZN29" s="94"/>
      <c r="OZO29" s="94"/>
      <c r="OZP29" s="94"/>
      <c r="OZQ29" s="94"/>
      <c r="OZR29" s="94"/>
      <c r="OZS29" s="94"/>
      <c r="OZT29" s="95"/>
      <c r="OZU29" s="95"/>
      <c r="OZV29" s="95"/>
      <c r="OZW29" s="94"/>
      <c r="OZX29" s="96"/>
      <c r="OZY29" s="94"/>
      <c r="OZZ29" s="94"/>
      <c r="PAA29" s="94"/>
      <c r="PAB29" s="94"/>
      <c r="PAC29" s="94"/>
      <c r="PAD29" s="94"/>
      <c r="PAE29" s="95"/>
      <c r="PAF29" s="95"/>
      <c r="PAG29" s="95"/>
      <c r="PAH29" s="94"/>
      <c r="PAI29" s="96"/>
      <c r="PAJ29" s="94"/>
      <c r="PAK29" s="94"/>
      <c r="PAL29" s="94"/>
      <c r="PAM29" s="94"/>
      <c r="PAN29" s="94"/>
      <c r="PAO29" s="94"/>
      <c r="PAP29" s="95"/>
      <c r="PAQ29" s="95"/>
      <c r="PAR29" s="95"/>
      <c r="PAS29" s="94"/>
      <c r="PAT29" s="96"/>
      <c r="PAU29" s="94"/>
      <c r="PAV29" s="94"/>
      <c r="PAW29" s="94"/>
      <c r="PAX29" s="94"/>
      <c r="PAY29" s="94"/>
      <c r="PAZ29" s="94"/>
      <c r="PBA29" s="95"/>
      <c r="PBB29" s="95"/>
      <c r="PBC29" s="95"/>
      <c r="PBD29" s="94"/>
      <c r="PBE29" s="96"/>
      <c r="PBF29" s="94"/>
      <c r="PBG29" s="94"/>
      <c r="PBH29" s="94"/>
      <c r="PBI29" s="94"/>
      <c r="PBJ29" s="94"/>
      <c r="PBK29" s="94"/>
      <c r="PBL29" s="95"/>
      <c r="PBM29" s="95"/>
      <c r="PBN29" s="95"/>
      <c r="PBO29" s="94"/>
      <c r="PBP29" s="96"/>
      <c r="PBQ29" s="94"/>
      <c r="PBR29" s="94"/>
      <c r="PBS29" s="94"/>
      <c r="PBT29" s="94"/>
      <c r="PBU29" s="94"/>
      <c r="PBV29" s="94"/>
      <c r="PBW29" s="95"/>
      <c r="PBX29" s="95"/>
      <c r="PBY29" s="95"/>
      <c r="PBZ29" s="94"/>
      <c r="PCA29" s="96"/>
      <c r="PCB29" s="94"/>
      <c r="PCC29" s="94"/>
      <c r="PCD29" s="94"/>
      <c r="PCE29" s="94"/>
      <c r="PCF29" s="94"/>
      <c r="PCG29" s="94"/>
      <c r="PCH29" s="95"/>
      <c r="PCI29" s="95"/>
      <c r="PCJ29" s="95"/>
      <c r="PCK29" s="94"/>
      <c r="PCL29" s="96"/>
      <c r="PCM29" s="94"/>
      <c r="PCN29" s="94"/>
      <c r="PCO29" s="94"/>
      <c r="PCP29" s="94"/>
      <c r="PCQ29" s="94"/>
      <c r="PCR29" s="94"/>
      <c r="PCS29" s="95"/>
      <c r="PCT29" s="95"/>
      <c r="PCU29" s="95"/>
      <c r="PCV29" s="94"/>
      <c r="PCW29" s="96"/>
      <c r="PCX29" s="94"/>
      <c r="PCY29" s="94"/>
      <c r="PCZ29" s="94"/>
      <c r="PDA29" s="94"/>
      <c r="PDB29" s="94"/>
      <c r="PDC29" s="94"/>
      <c r="PDD29" s="95"/>
      <c r="PDE29" s="95"/>
      <c r="PDF29" s="95"/>
      <c r="PDG29" s="94"/>
      <c r="PDH29" s="96"/>
      <c r="PDI29" s="94"/>
      <c r="PDJ29" s="94"/>
      <c r="PDK29" s="94"/>
      <c r="PDL29" s="94"/>
      <c r="PDM29" s="94"/>
      <c r="PDN29" s="94"/>
      <c r="PDO29" s="95"/>
      <c r="PDP29" s="95"/>
      <c r="PDQ29" s="95"/>
      <c r="PDR29" s="94"/>
      <c r="PDS29" s="96"/>
      <c r="PDT29" s="94"/>
      <c r="PDU29" s="94"/>
      <c r="PDV29" s="94"/>
      <c r="PDW29" s="94"/>
      <c r="PDX29" s="94"/>
      <c r="PDY29" s="94"/>
      <c r="PDZ29" s="95"/>
      <c r="PEA29" s="95"/>
      <c r="PEB29" s="95"/>
      <c r="PEC29" s="94"/>
      <c r="PED29" s="96"/>
      <c r="PEE29" s="94"/>
      <c r="PEF29" s="94"/>
      <c r="PEG29" s="94"/>
      <c r="PEH29" s="94"/>
      <c r="PEI29" s="94"/>
      <c r="PEJ29" s="94"/>
      <c r="PEK29" s="95"/>
      <c r="PEL29" s="95"/>
      <c r="PEM29" s="95"/>
      <c r="PEN29" s="94"/>
      <c r="PEO29" s="96"/>
      <c r="PEP29" s="94"/>
      <c r="PEQ29" s="94"/>
      <c r="PER29" s="94"/>
      <c r="PES29" s="94"/>
      <c r="PET29" s="94"/>
      <c r="PEU29" s="94"/>
      <c r="PEV29" s="95"/>
      <c r="PEW29" s="95"/>
      <c r="PEX29" s="95"/>
      <c r="PEY29" s="94"/>
      <c r="PEZ29" s="96"/>
      <c r="PFA29" s="94"/>
      <c r="PFB29" s="94"/>
      <c r="PFC29" s="94"/>
      <c r="PFD29" s="94"/>
      <c r="PFE29" s="94"/>
      <c r="PFF29" s="94"/>
      <c r="PFG29" s="95"/>
      <c r="PFH29" s="95"/>
      <c r="PFI29" s="95"/>
      <c r="PFJ29" s="94"/>
      <c r="PFK29" s="96"/>
      <c r="PFL29" s="94"/>
      <c r="PFM29" s="94"/>
      <c r="PFN29" s="94"/>
      <c r="PFO29" s="94"/>
      <c r="PFP29" s="94"/>
      <c r="PFQ29" s="94"/>
      <c r="PFR29" s="95"/>
      <c r="PFS29" s="95"/>
      <c r="PFT29" s="95"/>
      <c r="PFU29" s="94"/>
      <c r="PFV29" s="96"/>
      <c r="PFW29" s="94"/>
      <c r="PFX29" s="94"/>
      <c r="PFY29" s="94"/>
      <c r="PFZ29" s="94"/>
      <c r="PGA29" s="94"/>
      <c r="PGB29" s="94"/>
      <c r="PGC29" s="95"/>
      <c r="PGD29" s="95"/>
      <c r="PGE29" s="95"/>
      <c r="PGF29" s="94"/>
      <c r="PGG29" s="96"/>
      <c r="PGH29" s="94"/>
      <c r="PGI29" s="94"/>
      <c r="PGJ29" s="94"/>
      <c r="PGK29" s="94"/>
      <c r="PGL29" s="94"/>
      <c r="PGM29" s="94"/>
      <c r="PGN29" s="95"/>
      <c r="PGO29" s="95"/>
      <c r="PGP29" s="95"/>
      <c r="PGQ29" s="94"/>
      <c r="PGR29" s="96"/>
      <c r="PGS29" s="94"/>
      <c r="PGT29" s="94"/>
      <c r="PGU29" s="94"/>
      <c r="PGV29" s="94"/>
      <c r="PGW29" s="94"/>
      <c r="PGX29" s="94"/>
      <c r="PGY29" s="95"/>
      <c r="PGZ29" s="95"/>
      <c r="PHA29" s="95"/>
      <c r="PHB29" s="94"/>
      <c r="PHC29" s="96"/>
      <c r="PHD29" s="94"/>
      <c r="PHE29" s="94"/>
      <c r="PHF29" s="94"/>
      <c r="PHG29" s="94"/>
      <c r="PHH29" s="94"/>
      <c r="PHI29" s="94"/>
      <c r="PHJ29" s="95"/>
      <c r="PHK29" s="95"/>
      <c r="PHL29" s="95"/>
      <c r="PHM29" s="94"/>
      <c r="PHN29" s="96"/>
      <c r="PHO29" s="94"/>
      <c r="PHP29" s="94"/>
      <c r="PHQ29" s="94"/>
      <c r="PHR29" s="94"/>
      <c r="PHS29" s="94"/>
      <c r="PHT29" s="94"/>
      <c r="PHU29" s="95"/>
      <c r="PHV29" s="95"/>
      <c r="PHW29" s="95"/>
      <c r="PHX29" s="94"/>
      <c r="PHY29" s="96"/>
      <c r="PHZ29" s="94"/>
      <c r="PIA29" s="94"/>
      <c r="PIB29" s="94"/>
      <c r="PIC29" s="94"/>
      <c r="PID29" s="94"/>
      <c r="PIE29" s="94"/>
      <c r="PIF29" s="95"/>
      <c r="PIG29" s="95"/>
      <c r="PIH29" s="95"/>
      <c r="PII29" s="94"/>
      <c r="PIJ29" s="96"/>
      <c r="PIK29" s="94"/>
      <c r="PIL29" s="94"/>
      <c r="PIM29" s="94"/>
      <c r="PIN29" s="94"/>
      <c r="PIO29" s="94"/>
      <c r="PIP29" s="94"/>
      <c r="PIQ29" s="95"/>
      <c r="PIR29" s="95"/>
      <c r="PIS29" s="95"/>
      <c r="PIT29" s="94"/>
      <c r="PIU29" s="96"/>
      <c r="PIV29" s="94"/>
      <c r="PIW29" s="94"/>
      <c r="PIX29" s="94"/>
      <c r="PIY29" s="94"/>
      <c r="PIZ29" s="94"/>
      <c r="PJA29" s="94"/>
      <c r="PJB29" s="95"/>
      <c r="PJC29" s="95"/>
      <c r="PJD29" s="95"/>
      <c r="PJE29" s="94"/>
      <c r="PJF29" s="96"/>
      <c r="PJG29" s="94"/>
      <c r="PJH29" s="94"/>
      <c r="PJI29" s="94"/>
      <c r="PJJ29" s="94"/>
      <c r="PJK29" s="94"/>
      <c r="PJL29" s="94"/>
      <c r="PJM29" s="95"/>
      <c r="PJN29" s="95"/>
      <c r="PJO29" s="95"/>
      <c r="PJP29" s="94"/>
      <c r="PJQ29" s="96"/>
      <c r="PJR29" s="94"/>
      <c r="PJS29" s="94"/>
      <c r="PJT29" s="94"/>
      <c r="PJU29" s="94"/>
      <c r="PJV29" s="94"/>
      <c r="PJW29" s="94"/>
      <c r="PJX29" s="95"/>
      <c r="PJY29" s="95"/>
      <c r="PJZ29" s="95"/>
      <c r="PKA29" s="94"/>
      <c r="PKB29" s="96"/>
      <c r="PKC29" s="94"/>
      <c r="PKD29" s="94"/>
      <c r="PKE29" s="94"/>
      <c r="PKF29" s="94"/>
      <c r="PKG29" s="94"/>
      <c r="PKH29" s="94"/>
      <c r="PKI29" s="95"/>
      <c r="PKJ29" s="95"/>
      <c r="PKK29" s="95"/>
      <c r="PKL29" s="94"/>
      <c r="PKM29" s="96"/>
      <c r="PKN29" s="94"/>
      <c r="PKO29" s="94"/>
      <c r="PKP29" s="94"/>
      <c r="PKQ29" s="94"/>
      <c r="PKR29" s="94"/>
      <c r="PKS29" s="94"/>
      <c r="PKT29" s="95"/>
      <c r="PKU29" s="95"/>
      <c r="PKV29" s="95"/>
      <c r="PKW29" s="94"/>
      <c r="PKX29" s="96"/>
      <c r="PKY29" s="94"/>
      <c r="PKZ29" s="94"/>
      <c r="PLA29" s="94"/>
      <c r="PLB29" s="94"/>
      <c r="PLC29" s="94"/>
      <c r="PLD29" s="94"/>
      <c r="PLE29" s="95"/>
      <c r="PLF29" s="95"/>
      <c r="PLG29" s="95"/>
      <c r="PLH29" s="94"/>
      <c r="PLI29" s="96"/>
      <c r="PLJ29" s="94"/>
      <c r="PLK29" s="94"/>
      <c r="PLL29" s="94"/>
      <c r="PLM29" s="94"/>
      <c r="PLN29" s="94"/>
      <c r="PLO29" s="94"/>
      <c r="PLP29" s="95"/>
      <c r="PLQ29" s="95"/>
      <c r="PLR29" s="95"/>
      <c r="PLS29" s="94"/>
      <c r="PLT29" s="96"/>
      <c r="PLU29" s="94"/>
      <c r="PLV29" s="94"/>
      <c r="PLW29" s="94"/>
      <c r="PLX29" s="94"/>
      <c r="PLY29" s="94"/>
      <c r="PLZ29" s="94"/>
      <c r="PMA29" s="95"/>
      <c r="PMB29" s="95"/>
      <c r="PMC29" s="95"/>
      <c r="PMD29" s="94"/>
      <c r="PME29" s="96"/>
      <c r="PMF29" s="94"/>
      <c r="PMG29" s="94"/>
      <c r="PMH29" s="94"/>
      <c r="PMI29" s="94"/>
      <c r="PMJ29" s="94"/>
      <c r="PMK29" s="94"/>
      <c r="PML29" s="95"/>
      <c r="PMM29" s="95"/>
      <c r="PMN29" s="95"/>
      <c r="PMO29" s="94"/>
      <c r="PMP29" s="96"/>
      <c r="PMQ29" s="94"/>
      <c r="PMR29" s="94"/>
      <c r="PMS29" s="94"/>
      <c r="PMT29" s="94"/>
      <c r="PMU29" s="94"/>
      <c r="PMV29" s="94"/>
      <c r="PMW29" s="95"/>
      <c r="PMX29" s="95"/>
      <c r="PMY29" s="95"/>
      <c r="PMZ29" s="94"/>
      <c r="PNA29" s="96"/>
      <c r="PNB29" s="94"/>
      <c r="PNC29" s="94"/>
      <c r="PND29" s="94"/>
      <c r="PNE29" s="94"/>
      <c r="PNF29" s="94"/>
      <c r="PNG29" s="94"/>
      <c r="PNH29" s="95"/>
      <c r="PNI29" s="95"/>
      <c r="PNJ29" s="95"/>
      <c r="PNK29" s="94"/>
      <c r="PNL29" s="96"/>
      <c r="PNM29" s="94"/>
      <c r="PNN29" s="94"/>
      <c r="PNO29" s="94"/>
      <c r="PNP29" s="94"/>
      <c r="PNQ29" s="94"/>
      <c r="PNR29" s="94"/>
      <c r="PNS29" s="95"/>
      <c r="PNT29" s="95"/>
      <c r="PNU29" s="95"/>
      <c r="PNV29" s="94"/>
      <c r="PNW29" s="96"/>
      <c r="PNX29" s="94"/>
      <c r="PNY29" s="94"/>
      <c r="PNZ29" s="94"/>
      <c r="POA29" s="94"/>
      <c r="POB29" s="94"/>
      <c r="POC29" s="94"/>
      <c r="POD29" s="95"/>
      <c r="POE29" s="95"/>
      <c r="POF29" s="95"/>
      <c r="POG29" s="94"/>
      <c r="POH29" s="96"/>
      <c r="POI29" s="94"/>
      <c r="POJ29" s="94"/>
      <c r="POK29" s="94"/>
      <c r="POL29" s="94"/>
      <c r="POM29" s="94"/>
      <c r="PON29" s="94"/>
      <c r="POO29" s="95"/>
      <c r="POP29" s="95"/>
      <c r="POQ29" s="95"/>
      <c r="POR29" s="94"/>
      <c r="POS29" s="96"/>
      <c r="POT29" s="94"/>
      <c r="POU29" s="94"/>
      <c r="POV29" s="94"/>
      <c r="POW29" s="94"/>
      <c r="POX29" s="94"/>
      <c r="POY29" s="94"/>
      <c r="POZ29" s="95"/>
      <c r="PPA29" s="95"/>
      <c r="PPB29" s="95"/>
      <c r="PPC29" s="94"/>
      <c r="PPD29" s="96"/>
      <c r="PPE29" s="94"/>
      <c r="PPF29" s="94"/>
      <c r="PPG29" s="94"/>
      <c r="PPH29" s="94"/>
      <c r="PPI29" s="94"/>
      <c r="PPJ29" s="94"/>
      <c r="PPK29" s="95"/>
      <c r="PPL29" s="95"/>
      <c r="PPM29" s="95"/>
      <c r="PPN29" s="94"/>
      <c r="PPO29" s="96"/>
      <c r="PPP29" s="94"/>
      <c r="PPQ29" s="94"/>
      <c r="PPR29" s="94"/>
      <c r="PPS29" s="94"/>
      <c r="PPT29" s="94"/>
      <c r="PPU29" s="94"/>
      <c r="PPV29" s="95"/>
      <c r="PPW29" s="95"/>
      <c r="PPX29" s="95"/>
      <c r="PPY29" s="94"/>
      <c r="PPZ29" s="96"/>
      <c r="PQA29" s="94"/>
      <c r="PQB29" s="94"/>
      <c r="PQC29" s="94"/>
      <c r="PQD29" s="94"/>
      <c r="PQE29" s="94"/>
      <c r="PQF29" s="94"/>
      <c r="PQG29" s="95"/>
      <c r="PQH29" s="95"/>
      <c r="PQI29" s="95"/>
      <c r="PQJ29" s="94"/>
      <c r="PQK29" s="96"/>
      <c r="PQL29" s="94"/>
      <c r="PQM29" s="94"/>
      <c r="PQN29" s="94"/>
      <c r="PQO29" s="94"/>
      <c r="PQP29" s="94"/>
      <c r="PQQ29" s="94"/>
      <c r="PQR29" s="95"/>
      <c r="PQS29" s="95"/>
      <c r="PQT29" s="95"/>
      <c r="PQU29" s="94"/>
      <c r="PQV29" s="96"/>
      <c r="PQW29" s="94"/>
      <c r="PQX29" s="94"/>
      <c r="PQY29" s="94"/>
      <c r="PQZ29" s="94"/>
      <c r="PRA29" s="94"/>
      <c r="PRB29" s="94"/>
      <c r="PRC29" s="95"/>
      <c r="PRD29" s="95"/>
      <c r="PRE29" s="95"/>
      <c r="PRF29" s="94"/>
      <c r="PRG29" s="96"/>
      <c r="PRH29" s="94"/>
      <c r="PRI29" s="94"/>
      <c r="PRJ29" s="94"/>
      <c r="PRK29" s="94"/>
      <c r="PRL29" s="94"/>
      <c r="PRM29" s="94"/>
      <c r="PRN29" s="95"/>
      <c r="PRO29" s="95"/>
      <c r="PRP29" s="95"/>
      <c r="PRQ29" s="94"/>
      <c r="PRR29" s="96"/>
      <c r="PRS29" s="94"/>
      <c r="PRT29" s="94"/>
      <c r="PRU29" s="94"/>
      <c r="PRV29" s="94"/>
      <c r="PRW29" s="94"/>
      <c r="PRX29" s="94"/>
      <c r="PRY29" s="95"/>
      <c r="PRZ29" s="95"/>
      <c r="PSA29" s="95"/>
      <c r="PSB29" s="94"/>
      <c r="PSC29" s="96"/>
      <c r="PSD29" s="94"/>
      <c r="PSE29" s="94"/>
      <c r="PSF29" s="94"/>
      <c r="PSG29" s="94"/>
      <c r="PSH29" s="94"/>
      <c r="PSI29" s="94"/>
      <c r="PSJ29" s="95"/>
      <c r="PSK29" s="95"/>
      <c r="PSL29" s="95"/>
      <c r="PSM29" s="94"/>
      <c r="PSN29" s="96"/>
      <c r="PSO29" s="94"/>
      <c r="PSP29" s="94"/>
      <c r="PSQ29" s="94"/>
      <c r="PSR29" s="94"/>
      <c r="PSS29" s="94"/>
      <c r="PST29" s="94"/>
      <c r="PSU29" s="95"/>
      <c r="PSV29" s="95"/>
      <c r="PSW29" s="95"/>
      <c r="PSX29" s="94"/>
      <c r="PSY29" s="96"/>
      <c r="PSZ29" s="94"/>
      <c r="PTA29" s="94"/>
      <c r="PTB29" s="94"/>
      <c r="PTC29" s="94"/>
      <c r="PTD29" s="94"/>
      <c r="PTE29" s="94"/>
      <c r="PTF29" s="95"/>
      <c r="PTG29" s="95"/>
      <c r="PTH29" s="95"/>
      <c r="PTI29" s="94"/>
      <c r="PTJ29" s="96"/>
      <c r="PTK29" s="94"/>
      <c r="PTL29" s="94"/>
      <c r="PTM29" s="94"/>
      <c r="PTN29" s="94"/>
      <c r="PTO29" s="94"/>
      <c r="PTP29" s="94"/>
      <c r="PTQ29" s="95"/>
      <c r="PTR29" s="95"/>
      <c r="PTS29" s="95"/>
      <c r="PTT29" s="94"/>
      <c r="PTU29" s="96"/>
      <c r="PTV29" s="94"/>
      <c r="PTW29" s="94"/>
      <c r="PTX29" s="94"/>
      <c r="PTY29" s="94"/>
      <c r="PTZ29" s="94"/>
      <c r="PUA29" s="94"/>
      <c r="PUB29" s="95"/>
      <c r="PUC29" s="95"/>
      <c r="PUD29" s="95"/>
      <c r="PUE29" s="94"/>
      <c r="PUF29" s="96"/>
      <c r="PUG29" s="94"/>
      <c r="PUH29" s="94"/>
      <c r="PUI29" s="94"/>
      <c r="PUJ29" s="94"/>
      <c r="PUK29" s="94"/>
      <c r="PUL29" s="94"/>
      <c r="PUM29" s="95"/>
      <c r="PUN29" s="95"/>
      <c r="PUO29" s="95"/>
      <c r="PUP29" s="94"/>
      <c r="PUQ29" s="96"/>
      <c r="PUR29" s="94"/>
      <c r="PUS29" s="94"/>
      <c r="PUT29" s="94"/>
      <c r="PUU29" s="94"/>
      <c r="PUV29" s="94"/>
      <c r="PUW29" s="94"/>
      <c r="PUX29" s="95"/>
      <c r="PUY29" s="95"/>
      <c r="PUZ29" s="95"/>
      <c r="PVA29" s="94"/>
      <c r="PVB29" s="96"/>
      <c r="PVC29" s="94"/>
      <c r="PVD29" s="94"/>
      <c r="PVE29" s="94"/>
      <c r="PVF29" s="94"/>
      <c r="PVG29" s="94"/>
      <c r="PVH29" s="94"/>
      <c r="PVI29" s="95"/>
      <c r="PVJ29" s="95"/>
      <c r="PVK29" s="95"/>
      <c r="PVL29" s="94"/>
      <c r="PVM29" s="96"/>
      <c r="PVN29" s="94"/>
      <c r="PVO29" s="94"/>
      <c r="PVP29" s="94"/>
      <c r="PVQ29" s="94"/>
      <c r="PVR29" s="94"/>
      <c r="PVS29" s="94"/>
      <c r="PVT29" s="95"/>
      <c r="PVU29" s="95"/>
      <c r="PVV29" s="95"/>
      <c r="PVW29" s="94"/>
      <c r="PVX29" s="96"/>
      <c r="PVY29" s="94"/>
      <c r="PVZ29" s="94"/>
      <c r="PWA29" s="94"/>
      <c r="PWB29" s="94"/>
      <c r="PWC29" s="94"/>
      <c r="PWD29" s="94"/>
      <c r="PWE29" s="95"/>
      <c r="PWF29" s="95"/>
      <c r="PWG29" s="95"/>
      <c r="PWH29" s="94"/>
      <c r="PWI29" s="96"/>
      <c r="PWJ29" s="94"/>
      <c r="PWK29" s="94"/>
      <c r="PWL29" s="94"/>
      <c r="PWM29" s="94"/>
      <c r="PWN29" s="94"/>
      <c r="PWO29" s="94"/>
      <c r="PWP29" s="95"/>
      <c r="PWQ29" s="95"/>
      <c r="PWR29" s="95"/>
      <c r="PWS29" s="94"/>
      <c r="PWT29" s="96"/>
      <c r="PWU29" s="94"/>
      <c r="PWV29" s="94"/>
      <c r="PWW29" s="94"/>
      <c r="PWX29" s="94"/>
      <c r="PWY29" s="94"/>
      <c r="PWZ29" s="94"/>
      <c r="PXA29" s="95"/>
      <c r="PXB29" s="95"/>
      <c r="PXC29" s="95"/>
      <c r="PXD29" s="94"/>
      <c r="PXE29" s="96"/>
      <c r="PXF29" s="94"/>
      <c r="PXG29" s="94"/>
      <c r="PXH29" s="94"/>
      <c r="PXI29" s="94"/>
      <c r="PXJ29" s="94"/>
      <c r="PXK29" s="94"/>
      <c r="PXL29" s="95"/>
      <c r="PXM29" s="95"/>
      <c r="PXN29" s="95"/>
      <c r="PXO29" s="94"/>
      <c r="PXP29" s="96"/>
      <c r="PXQ29" s="94"/>
      <c r="PXR29" s="94"/>
      <c r="PXS29" s="94"/>
      <c r="PXT29" s="94"/>
      <c r="PXU29" s="94"/>
      <c r="PXV29" s="94"/>
      <c r="PXW29" s="95"/>
      <c r="PXX29" s="95"/>
      <c r="PXY29" s="95"/>
      <c r="PXZ29" s="94"/>
      <c r="PYA29" s="96"/>
      <c r="PYB29" s="94"/>
      <c r="PYC29" s="94"/>
      <c r="PYD29" s="94"/>
      <c r="PYE29" s="94"/>
      <c r="PYF29" s="94"/>
      <c r="PYG29" s="94"/>
      <c r="PYH29" s="95"/>
      <c r="PYI29" s="95"/>
      <c r="PYJ29" s="95"/>
      <c r="PYK29" s="94"/>
      <c r="PYL29" s="96"/>
      <c r="PYM29" s="94"/>
      <c r="PYN29" s="94"/>
      <c r="PYO29" s="94"/>
      <c r="PYP29" s="94"/>
      <c r="PYQ29" s="94"/>
      <c r="PYR29" s="94"/>
      <c r="PYS29" s="95"/>
      <c r="PYT29" s="95"/>
      <c r="PYU29" s="95"/>
      <c r="PYV29" s="94"/>
      <c r="PYW29" s="96"/>
      <c r="PYX29" s="94"/>
      <c r="PYY29" s="94"/>
      <c r="PYZ29" s="94"/>
      <c r="PZA29" s="94"/>
      <c r="PZB29" s="94"/>
      <c r="PZC29" s="94"/>
      <c r="PZD29" s="95"/>
      <c r="PZE29" s="95"/>
      <c r="PZF29" s="95"/>
      <c r="PZG29" s="94"/>
      <c r="PZH29" s="96"/>
      <c r="PZI29" s="94"/>
      <c r="PZJ29" s="94"/>
      <c r="PZK29" s="94"/>
      <c r="PZL29" s="94"/>
      <c r="PZM29" s="94"/>
      <c r="PZN29" s="94"/>
      <c r="PZO29" s="95"/>
      <c r="PZP29" s="95"/>
      <c r="PZQ29" s="95"/>
      <c r="PZR29" s="94"/>
      <c r="PZS29" s="96"/>
      <c r="PZT29" s="94"/>
      <c r="PZU29" s="94"/>
      <c r="PZV29" s="94"/>
      <c r="PZW29" s="94"/>
      <c r="PZX29" s="94"/>
      <c r="PZY29" s="94"/>
      <c r="PZZ29" s="95"/>
      <c r="QAA29" s="95"/>
      <c r="QAB29" s="95"/>
      <c r="QAC29" s="94"/>
      <c r="QAD29" s="96"/>
      <c r="QAE29" s="94"/>
      <c r="QAF29" s="94"/>
      <c r="QAG29" s="94"/>
      <c r="QAH29" s="94"/>
      <c r="QAI29" s="94"/>
      <c r="QAJ29" s="94"/>
      <c r="QAK29" s="95"/>
      <c r="QAL29" s="95"/>
      <c r="QAM29" s="95"/>
      <c r="QAN29" s="94"/>
      <c r="QAO29" s="96"/>
      <c r="QAP29" s="94"/>
      <c r="QAQ29" s="94"/>
      <c r="QAR29" s="94"/>
      <c r="QAS29" s="94"/>
      <c r="QAT29" s="94"/>
      <c r="QAU29" s="94"/>
      <c r="QAV29" s="95"/>
      <c r="QAW29" s="95"/>
      <c r="QAX29" s="95"/>
      <c r="QAY29" s="94"/>
      <c r="QAZ29" s="96"/>
      <c r="QBA29" s="94"/>
      <c r="QBB29" s="94"/>
      <c r="QBC29" s="94"/>
      <c r="QBD29" s="94"/>
      <c r="QBE29" s="94"/>
      <c r="QBF29" s="94"/>
      <c r="QBG29" s="95"/>
      <c r="QBH29" s="95"/>
      <c r="QBI29" s="95"/>
      <c r="QBJ29" s="94"/>
      <c r="QBK29" s="96"/>
      <c r="QBL29" s="94"/>
      <c r="QBM29" s="94"/>
      <c r="QBN29" s="94"/>
      <c r="QBO29" s="94"/>
      <c r="QBP29" s="94"/>
      <c r="QBQ29" s="94"/>
      <c r="QBR29" s="95"/>
      <c r="QBS29" s="95"/>
      <c r="QBT29" s="95"/>
      <c r="QBU29" s="94"/>
      <c r="QBV29" s="96"/>
      <c r="QBW29" s="94"/>
      <c r="QBX29" s="94"/>
      <c r="QBY29" s="94"/>
      <c r="QBZ29" s="94"/>
      <c r="QCA29" s="94"/>
      <c r="QCB29" s="94"/>
      <c r="QCC29" s="95"/>
      <c r="QCD29" s="95"/>
      <c r="QCE29" s="95"/>
      <c r="QCF29" s="94"/>
      <c r="QCG29" s="96"/>
      <c r="QCH29" s="94"/>
      <c r="QCI29" s="94"/>
      <c r="QCJ29" s="94"/>
      <c r="QCK29" s="94"/>
      <c r="QCL29" s="94"/>
      <c r="QCM29" s="94"/>
      <c r="QCN29" s="95"/>
      <c r="QCO29" s="95"/>
      <c r="QCP29" s="95"/>
      <c r="QCQ29" s="94"/>
      <c r="QCR29" s="96"/>
      <c r="QCS29" s="94"/>
      <c r="QCT29" s="94"/>
      <c r="QCU29" s="94"/>
      <c r="QCV29" s="94"/>
      <c r="QCW29" s="94"/>
      <c r="QCX29" s="94"/>
      <c r="QCY29" s="95"/>
      <c r="QCZ29" s="95"/>
      <c r="QDA29" s="95"/>
      <c r="QDB29" s="94"/>
      <c r="QDC29" s="96"/>
      <c r="QDD29" s="94"/>
      <c r="QDE29" s="94"/>
      <c r="QDF29" s="94"/>
      <c r="QDG29" s="94"/>
      <c r="QDH29" s="94"/>
      <c r="QDI29" s="94"/>
      <c r="QDJ29" s="95"/>
      <c r="QDK29" s="95"/>
      <c r="QDL29" s="95"/>
      <c r="QDM29" s="94"/>
      <c r="QDN29" s="96"/>
      <c r="QDO29" s="94"/>
      <c r="QDP29" s="94"/>
      <c r="QDQ29" s="94"/>
      <c r="QDR29" s="94"/>
      <c r="QDS29" s="94"/>
      <c r="QDT29" s="94"/>
      <c r="QDU29" s="95"/>
      <c r="QDV29" s="95"/>
      <c r="QDW29" s="95"/>
      <c r="QDX29" s="94"/>
      <c r="QDY29" s="96"/>
      <c r="QDZ29" s="94"/>
      <c r="QEA29" s="94"/>
      <c r="QEB29" s="94"/>
      <c r="QEC29" s="94"/>
      <c r="QED29" s="94"/>
      <c r="QEE29" s="94"/>
      <c r="QEF29" s="95"/>
      <c r="QEG29" s="95"/>
      <c r="QEH29" s="95"/>
      <c r="QEI29" s="94"/>
      <c r="QEJ29" s="96"/>
      <c r="QEK29" s="94"/>
      <c r="QEL29" s="94"/>
      <c r="QEM29" s="94"/>
      <c r="QEN29" s="94"/>
      <c r="QEO29" s="94"/>
      <c r="QEP29" s="94"/>
      <c r="QEQ29" s="95"/>
      <c r="QER29" s="95"/>
      <c r="QES29" s="95"/>
      <c r="QET29" s="94"/>
      <c r="QEU29" s="96"/>
      <c r="QEV29" s="94"/>
      <c r="QEW29" s="94"/>
      <c r="QEX29" s="94"/>
      <c r="QEY29" s="94"/>
      <c r="QEZ29" s="94"/>
      <c r="QFA29" s="94"/>
      <c r="QFB29" s="95"/>
      <c r="QFC29" s="95"/>
      <c r="QFD29" s="95"/>
      <c r="QFE29" s="94"/>
      <c r="QFF29" s="96"/>
      <c r="QFG29" s="94"/>
      <c r="QFH29" s="94"/>
      <c r="QFI29" s="94"/>
      <c r="QFJ29" s="94"/>
      <c r="QFK29" s="94"/>
      <c r="QFL29" s="94"/>
      <c r="QFM29" s="95"/>
      <c r="QFN29" s="95"/>
      <c r="QFO29" s="95"/>
      <c r="QFP29" s="94"/>
      <c r="QFQ29" s="96"/>
      <c r="QFR29" s="94"/>
      <c r="QFS29" s="94"/>
      <c r="QFT29" s="94"/>
      <c r="QFU29" s="94"/>
      <c r="QFV29" s="94"/>
      <c r="QFW29" s="94"/>
      <c r="QFX29" s="95"/>
      <c r="QFY29" s="95"/>
      <c r="QFZ29" s="95"/>
      <c r="QGA29" s="94"/>
      <c r="QGB29" s="96"/>
      <c r="QGC29" s="94"/>
      <c r="QGD29" s="94"/>
      <c r="QGE29" s="94"/>
      <c r="QGF29" s="94"/>
      <c r="QGG29" s="94"/>
      <c r="QGH29" s="94"/>
      <c r="QGI29" s="95"/>
      <c r="QGJ29" s="95"/>
      <c r="QGK29" s="95"/>
      <c r="QGL29" s="94"/>
      <c r="QGM29" s="96"/>
      <c r="QGN29" s="94"/>
      <c r="QGO29" s="94"/>
      <c r="QGP29" s="94"/>
      <c r="QGQ29" s="94"/>
      <c r="QGR29" s="94"/>
      <c r="QGS29" s="94"/>
      <c r="QGT29" s="95"/>
      <c r="QGU29" s="95"/>
      <c r="QGV29" s="95"/>
      <c r="QGW29" s="94"/>
      <c r="QGX29" s="96"/>
      <c r="QGY29" s="94"/>
      <c r="QGZ29" s="94"/>
      <c r="QHA29" s="94"/>
      <c r="QHB29" s="94"/>
      <c r="QHC29" s="94"/>
      <c r="QHD29" s="94"/>
      <c r="QHE29" s="95"/>
      <c r="QHF29" s="95"/>
      <c r="QHG29" s="95"/>
      <c r="QHH29" s="94"/>
      <c r="QHI29" s="96"/>
      <c r="QHJ29" s="94"/>
      <c r="QHK29" s="94"/>
      <c r="QHL29" s="94"/>
      <c r="QHM29" s="94"/>
      <c r="QHN29" s="94"/>
      <c r="QHO29" s="94"/>
      <c r="QHP29" s="95"/>
      <c r="QHQ29" s="95"/>
      <c r="QHR29" s="95"/>
      <c r="QHS29" s="94"/>
      <c r="QHT29" s="96"/>
      <c r="QHU29" s="94"/>
      <c r="QHV29" s="94"/>
      <c r="QHW29" s="94"/>
      <c r="QHX29" s="94"/>
      <c r="QHY29" s="94"/>
      <c r="QHZ29" s="94"/>
      <c r="QIA29" s="95"/>
      <c r="QIB29" s="95"/>
      <c r="QIC29" s="95"/>
      <c r="QID29" s="94"/>
      <c r="QIE29" s="96"/>
      <c r="QIF29" s="94"/>
      <c r="QIG29" s="94"/>
      <c r="QIH29" s="94"/>
      <c r="QII29" s="94"/>
      <c r="QIJ29" s="94"/>
      <c r="QIK29" s="94"/>
      <c r="QIL29" s="95"/>
      <c r="QIM29" s="95"/>
      <c r="QIN29" s="95"/>
      <c r="QIO29" s="94"/>
      <c r="QIP29" s="96"/>
      <c r="QIQ29" s="94"/>
      <c r="QIR29" s="94"/>
      <c r="QIS29" s="94"/>
      <c r="QIT29" s="94"/>
      <c r="QIU29" s="94"/>
      <c r="QIV29" s="94"/>
      <c r="QIW29" s="95"/>
      <c r="QIX29" s="95"/>
      <c r="QIY29" s="95"/>
      <c r="QIZ29" s="94"/>
      <c r="QJA29" s="96"/>
      <c r="QJB29" s="94"/>
      <c r="QJC29" s="94"/>
      <c r="QJD29" s="94"/>
      <c r="QJE29" s="94"/>
      <c r="QJF29" s="94"/>
      <c r="QJG29" s="94"/>
      <c r="QJH29" s="95"/>
      <c r="QJI29" s="95"/>
      <c r="QJJ29" s="95"/>
      <c r="QJK29" s="94"/>
      <c r="QJL29" s="96"/>
      <c r="QJM29" s="94"/>
      <c r="QJN29" s="94"/>
      <c r="QJO29" s="94"/>
      <c r="QJP29" s="94"/>
      <c r="QJQ29" s="94"/>
      <c r="QJR29" s="94"/>
      <c r="QJS29" s="95"/>
      <c r="QJT29" s="95"/>
      <c r="QJU29" s="95"/>
      <c r="QJV29" s="94"/>
      <c r="QJW29" s="96"/>
      <c r="QJX29" s="94"/>
      <c r="QJY29" s="94"/>
      <c r="QJZ29" s="94"/>
      <c r="QKA29" s="94"/>
      <c r="QKB29" s="94"/>
      <c r="QKC29" s="94"/>
      <c r="QKD29" s="95"/>
      <c r="QKE29" s="95"/>
      <c r="QKF29" s="95"/>
      <c r="QKG29" s="94"/>
      <c r="QKH29" s="96"/>
      <c r="QKI29" s="94"/>
      <c r="QKJ29" s="94"/>
      <c r="QKK29" s="94"/>
      <c r="QKL29" s="94"/>
      <c r="QKM29" s="94"/>
      <c r="QKN29" s="94"/>
      <c r="QKO29" s="95"/>
      <c r="QKP29" s="95"/>
      <c r="QKQ29" s="95"/>
      <c r="QKR29" s="94"/>
      <c r="QKS29" s="96"/>
      <c r="QKT29" s="94"/>
      <c r="QKU29" s="94"/>
      <c r="QKV29" s="94"/>
      <c r="QKW29" s="94"/>
      <c r="QKX29" s="94"/>
      <c r="QKY29" s="94"/>
      <c r="QKZ29" s="95"/>
      <c r="QLA29" s="95"/>
      <c r="QLB29" s="95"/>
      <c r="QLC29" s="94"/>
      <c r="QLD29" s="96"/>
      <c r="QLE29" s="94"/>
      <c r="QLF29" s="94"/>
      <c r="QLG29" s="94"/>
      <c r="QLH29" s="94"/>
      <c r="QLI29" s="94"/>
      <c r="QLJ29" s="94"/>
      <c r="QLK29" s="95"/>
      <c r="QLL29" s="95"/>
      <c r="QLM29" s="95"/>
      <c r="QLN29" s="94"/>
      <c r="QLO29" s="96"/>
      <c r="QLP29" s="94"/>
      <c r="QLQ29" s="94"/>
      <c r="QLR29" s="94"/>
      <c r="QLS29" s="94"/>
      <c r="QLT29" s="94"/>
      <c r="QLU29" s="94"/>
      <c r="QLV29" s="95"/>
      <c r="QLW29" s="95"/>
      <c r="QLX29" s="95"/>
      <c r="QLY29" s="94"/>
      <c r="QLZ29" s="96"/>
      <c r="QMA29" s="94"/>
      <c r="QMB29" s="94"/>
      <c r="QMC29" s="94"/>
      <c r="QMD29" s="94"/>
      <c r="QME29" s="94"/>
      <c r="QMF29" s="94"/>
      <c r="QMG29" s="95"/>
      <c r="QMH29" s="95"/>
      <c r="QMI29" s="95"/>
      <c r="QMJ29" s="94"/>
      <c r="QMK29" s="96"/>
      <c r="QML29" s="94"/>
      <c r="QMM29" s="94"/>
      <c r="QMN29" s="94"/>
      <c r="QMO29" s="94"/>
      <c r="QMP29" s="94"/>
      <c r="QMQ29" s="94"/>
      <c r="QMR29" s="95"/>
      <c r="QMS29" s="95"/>
      <c r="QMT29" s="95"/>
      <c r="QMU29" s="94"/>
      <c r="QMV29" s="96"/>
      <c r="QMW29" s="94"/>
      <c r="QMX29" s="94"/>
      <c r="QMY29" s="94"/>
      <c r="QMZ29" s="94"/>
      <c r="QNA29" s="94"/>
      <c r="QNB29" s="94"/>
      <c r="QNC29" s="95"/>
      <c r="QND29" s="95"/>
      <c r="QNE29" s="95"/>
      <c r="QNF29" s="94"/>
      <c r="QNG29" s="96"/>
      <c r="QNH29" s="94"/>
      <c r="QNI29" s="94"/>
      <c r="QNJ29" s="94"/>
      <c r="QNK29" s="94"/>
      <c r="QNL29" s="94"/>
      <c r="QNM29" s="94"/>
      <c r="QNN29" s="95"/>
      <c r="QNO29" s="95"/>
      <c r="QNP29" s="95"/>
      <c r="QNQ29" s="94"/>
      <c r="QNR29" s="96"/>
      <c r="QNS29" s="94"/>
      <c r="QNT29" s="94"/>
      <c r="QNU29" s="94"/>
      <c r="QNV29" s="94"/>
      <c r="QNW29" s="94"/>
      <c r="QNX29" s="94"/>
      <c r="QNY29" s="95"/>
      <c r="QNZ29" s="95"/>
      <c r="QOA29" s="95"/>
      <c r="QOB29" s="94"/>
      <c r="QOC29" s="96"/>
      <c r="QOD29" s="94"/>
      <c r="QOE29" s="94"/>
      <c r="QOF29" s="94"/>
      <c r="QOG29" s="94"/>
      <c r="QOH29" s="94"/>
      <c r="QOI29" s="94"/>
      <c r="QOJ29" s="95"/>
      <c r="QOK29" s="95"/>
      <c r="QOL29" s="95"/>
      <c r="QOM29" s="94"/>
      <c r="QON29" s="96"/>
      <c r="QOO29" s="94"/>
      <c r="QOP29" s="94"/>
      <c r="QOQ29" s="94"/>
      <c r="QOR29" s="94"/>
      <c r="QOS29" s="94"/>
      <c r="QOT29" s="94"/>
      <c r="QOU29" s="95"/>
      <c r="QOV29" s="95"/>
      <c r="QOW29" s="95"/>
      <c r="QOX29" s="94"/>
      <c r="QOY29" s="96"/>
      <c r="QOZ29" s="94"/>
      <c r="QPA29" s="94"/>
      <c r="QPB29" s="94"/>
      <c r="QPC29" s="94"/>
      <c r="QPD29" s="94"/>
      <c r="QPE29" s="94"/>
      <c r="QPF29" s="95"/>
      <c r="QPG29" s="95"/>
      <c r="QPH29" s="95"/>
      <c r="QPI29" s="94"/>
      <c r="QPJ29" s="96"/>
      <c r="QPK29" s="94"/>
      <c r="QPL29" s="94"/>
      <c r="QPM29" s="94"/>
      <c r="QPN29" s="94"/>
      <c r="QPO29" s="94"/>
      <c r="QPP29" s="94"/>
      <c r="QPQ29" s="95"/>
      <c r="QPR29" s="95"/>
      <c r="QPS29" s="95"/>
      <c r="QPT29" s="94"/>
      <c r="QPU29" s="96"/>
      <c r="QPV29" s="94"/>
      <c r="QPW29" s="94"/>
      <c r="QPX29" s="94"/>
      <c r="QPY29" s="94"/>
      <c r="QPZ29" s="94"/>
      <c r="QQA29" s="94"/>
      <c r="QQB29" s="95"/>
      <c r="QQC29" s="95"/>
      <c r="QQD29" s="95"/>
      <c r="QQE29" s="94"/>
      <c r="QQF29" s="96"/>
      <c r="QQG29" s="94"/>
      <c r="QQH29" s="94"/>
      <c r="QQI29" s="94"/>
      <c r="QQJ29" s="94"/>
      <c r="QQK29" s="94"/>
      <c r="QQL29" s="94"/>
      <c r="QQM29" s="95"/>
      <c r="QQN29" s="95"/>
      <c r="QQO29" s="95"/>
      <c r="QQP29" s="94"/>
      <c r="QQQ29" s="96"/>
      <c r="QQR29" s="94"/>
      <c r="QQS29" s="94"/>
      <c r="QQT29" s="94"/>
      <c r="QQU29" s="94"/>
      <c r="QQV29" s="94"/>
      <c r="QQW29" s="94"/>
      <c r="QQX29" s="95"/>
      <c r="QQY29" s="95"/>
      <c r="QQZ29" s="95"/>
      <c r="QRA29" s="94"/>
      <c r="QRB29" s="96"/>
      <c r="QRC29" s="94"/>
      <c r="QRD29" s="94"/>
      <c r="QRE29" s="94"/>
      <c r="QRF29" s="94"/>
      <c r="QRG29" s="94"/>
      <c r="QRH29" s="94"/>
      <c r="QRI29" s="95"/>
      <c r="QRJ29" s="95"/>
      <c r="QRK29" s="95"/>
      <c r="QRL29" s="94"/>
      <c r="QRM29" s="96"/>
      <c r="QRN29" s="94"/>
      <c r="QRO29" s="94"/>
      <c r="QRP29" s="94"/>
      <c r="QRQ29" s="94"/>
      <c r="QRR29" s="94"/>
      <c r="QRS29" s="94"/>
      <c r="QRT29" s="95"/>
      <c r="QRU29" s="95"/>
      <c r="QRV29" s="95"/>
      <c r="QRW29" s="94"/>
      <c r="QRX29" s="96"/>
      <c r="QRY29" s="94"/>
      <c r="QRZ29" s="94"/>
      <c r="QSA29" s="94"/>
      <c r="QSB29" s="94"/>
      <c r="QSC29" s="94"/>
      <c r="QSD29" s="94"/>
      <c r="QSE29" s="95"/>
      <c r="QSF29" s="95"/>
      <c r="QSG29" s="95"/>
      <c r="QSH29" s="94"/>
      <c r="QSI29" s="96"/>
      <c r="QSJ29" s="94"/>
      <c r="QSK29" s="94"/>
      <c r="QSL29" s="94"/>
      <c r="QSM29" s="94"/>
      <c r="QSN29" s="94"/>
      <c r="QSO29" s="94"/>
      <c r="QSP29" s="95"/>
      <c r="QSQ29" s="95"/>
      <c r="QSR29" s="95"/>
      <c r="QSS29" s="94"/>
      <c r="QST29" s="96"/>
      <c r="QSU29" s="94"/>
      <c r="QSV29" s="94"/>
      <c r="QSW29" s="94"/>
      <c r="QSX29" s="94"/>
      <c r="QSY29" s="94"/>
      <c r="QSZ29" s="94"/>
      <c r="QTA29" s="95"/>
      <c r="QTB29" s="95"/>
      <c r="QTC29" s="95"/>
      <c r="QTD29" s="94"/>
      <c r="QTE29" s="96"/>
      <c r="QTF29" s="94"/>
      <c r="QTG29" s="94"/>
      <c r="QTH29" s="94"/>
      <c r="QTI29" s="94"/>
      <c r="QTJ29" s="94"/>
      <c r="QTK29" s="94"/>
      <c r="QTL29" s="95"/>
      <c r="QTM29" s="95"/>
      <c r="QTN29" s="95"/>
      <c r="QTO29" s="94"/>
      <c r="QTP29" s="96"/>
      <c r="QTQ29" s="94"/>
      <c r="QTR29" s="94"/>
      <c r="QTS29" s="94"/>
      <c r="QTT29" s="94"/>
      <c r="QTU29" s="94"/>
      <c r="QTV29" s="94"/>
      <c r="QTW29" s="95"/>
      <c r="QTX29" s="95"/>
      <c r="QTY29" s="95"/>
      <c r="QTZ29" s="94"/>
      <c r="QUA29" s="96"/>
      <c r="QUB29" s="94"/>
      <c r="QUC29" s="94"/>
      <c r="QUD29" s="94"/>
      <c r="QUE29" s="94"/>
      <c r="QUF29" s="94"/>
      <c r="QUG29" s="94"/>
      <c r="QUH29" s="95"/>
      <c r="QUI29" s="95"/>
      <c r="QUJ29" s="95"/>
      <c r="QUK29" s="94"/>
      <c r="QUL29" s="96"/>
      <c r="QUM29" s="94"/>
      <c r="QUN29" s="94"/>
      <c r="QUO29" s="94"/>
      <c r="QUP29" s="94"/>
      <c r="QUQ29" s="94"/>
      <c r="QUR29" s="94"/>
      <c r="QUS29" s="95"/>
      <c r="QUT29" s="95"/>
      <c r="QUU29" s="95"/>
      <c r="QUV29" s="94"/>
      <c r="QUW29" s="96"/>
      <c r="QUX29" s="94"/>
      <c r="QUY29" s="94"/>
      <c r="QUZ29" s="94"/>
      <c r="QVA29" s="94"/>
      <c r="QVB29" s="94"/>
      <c r="QVC29" s="94"/>
      <c r="QVD29" s="95"/>
      <c r="QVE29" s="95"/>
      <c r="QVF29" s="95"/>
      <c r="QVG29" s="94"/>
      <c r="QVH29" s="96"/>
      <c r="QVI29" s="94"/>
      <c r="QVJ29" s="94"/>
      <c r="QVK29" s="94"/>
      <c r="QVL29" s="94"/>
      <c r="QVM29" s="94"/>
      <c r="QVN29" s="94"/>
      <c r="QVO29" s="95"/>
      <c r="QVP29" s="95"/>
      <c r="QVQ29" s="95"/>
      <c r="QVR29" s="94"/>
      <c r="QVS29" s="96"/>
      <c r="QVT29" s="94"/>
      <c r="QVU29" s="94"/>
      <c r="QVV29" s="94"/>
      <c r="QVW29" s="94"/>
      <c r="QVX29" s="94"/>
      <c r="QVY29" s="94"/>
      <c r="QVZ29" s="95"/>
      <c r="QWA29" s="95"/>
      <c r="QWB29" s="95"/>
      <c r="QWC29" s="94"/>
      <c r="QWD29" s="96"/>
      <c r="QWE29" s="94"/>
      <c r="QWF29" s="94"/>
      <c r="QWG29" s="94"/>
      <c r="QWH29" s="94"/>
      <c r="QWI29" s="94"/>
      <c r="QWJ29" s="94"/>
      <c r="QWK29" s="95"/>
      <c r="QWL29" s="95"/>
      <c r="QWM29" s="95"/>
      <c r="QWN29" s="94"/>
      <c r="QWO29" s="96"/>
      <c r="QWP29" s="94"/>
      <c r="QWQ29" s="94"/>
      <c r="QWR29" s="94"/>
      <c r="QWS29" s="94"/>
      <c r="QWT29" s="94"/>
      <c r="QWU29" s="94"/>
      <c r="QWV29" s="95"/>
      <c r="QWW29" s="95"/>
      <c r="QWX29" s="95"/>
      <c r="QWY29" s="94"/>
      <c r="QWZ29" s="96"/>
      <c r="QXA29" s="94"/>
      <c r="QXB29" s="94"/>
      <c r="QXC29" s="94"/>
      <c r="QXD29" s="94"/>
      <c r="QXE29" s="94"/>
      <c r="QXF29" s="94"/>
      <c r="QXG29" s="95"/>
      <c r="QXH29" s="95"/>
      <c r="QXI29" s="95"/>
      <c r="QXJ29" s="94"/>
      <c r="QXK29" s="96"/>
      <c r="QXL29" s="94"/>
      <c r="QXM29" s="94"/>
      <c r="QXN29" s="94"/>
      <c r="QXO29" s="94"/>
      <c r="QXP29" s="94"/>
      <c r="QXQ29" s="94"/>
      <c r="QXR29" s="95"/>
      <c r="QXS29" s="95"/>
      <c r="QXT29" s="95"/>
      <c r="QXU29" s="94"/>
      <c r="QXV29" s="96"/>
      <c r="QXW29" s="94"/>
      <c r="QXX29" s="94"/>
      <c r="QXY29" s="94"/>
      <c r="QXZ29" s="94"/>
      <c r="QYA29" s="94"/>
      <c r="QYB29" s="94"/>
      <c r="QYC29" s="95"/>
      <c r="QYD29" s="95"/>
      <c r="QYE29" s="95"/>
      <c r="QYF29" s="94"/>
      <c r="QYG29" s="96"/>
      <c r="QYH29" s="94"/>
      <c r="QYI29" s="94"/>
      <c r="QYJ29" s="94"/>
      <c r="QYK29" s="94"/>
      <c r="QYL29" s="94"/>
      <c r="QYM29" s="94"/>
      <c r="QYN29" s="95"/>
      <c r="QYO29" s="95"/>
      <c r="QYP29" s="95"/>
      <c r="QYQ29" s="94"/>
      <c r="QYR29" s="96"/>
      <c r="QYS29" s="94"/>
      <c r="QYT29" s="94"/>
      <c r="QYU29" s="94"/>
      <c r="QYV29" s="94"/>
      <c r="QYW29" s="94"/>
      <c r="QYX29" s="94"/>
      <c r="QYY29" s="95"/>
      <c r="QYZ29" s="95"/>
      <c r="QZA29" s="95"/>
      <c r="QZB29" s="94"/>
      <c r="QZC29" s="96"/>
      <c r="QZD29" s="94"/>
      <c r="QZE29" s="94"/>
      <c r="QZF29" s="94"/>
      <c r="QZG29" s="94"/>
      <c r="QZH29" s="94"/>
      <c r="QZI29" s="94"/>
      <c r="QZJ29" s="95"/>
      <c r="QZK29" s="95"/>
      <c r="QZL29" s="95"/>
      <c r="QZM29" s="94"/>
      <c r="QZN29" s="96"/>
      <c r="QZO29" s="94"/>
      <c r="QZP29" s="94"/>
      <c r="QZQ29" s="94"/>
      <c r="QZR29" s="94"/>
      <c r="QZS29" s="94"/>
      <c r="QZT29" s="94"/>
      <c r="QZU29" s="95"/>
      <c r="QZV29" s="95"/>
      <c r="QZW29" s="95"/>
      <c r="QZX29" s="94"/>
      <c r="QZY29" s="96"/>
      <c r="QZZ29" s="94"/>
      <c r="RAA29" s="94"/>
      <c r="RAB29" s="94"/>
      <c r="RAC29" s="94"/>
      <c r="RAD29" s="94"/>
      <c r="RAE29" s="94"/>
      <c r="RAF29" s="95"/>
      <c r="RAG29" s="95"/>
      <c r="RAH29" s="95"/>
      <c r="RAI29" s="94"/>
      <c r="RAJ29" s="96"/>
      <c r="RAK29" s="94"/>
      <c r="RAL29" s="94"/>
      <c r="RAM29" s="94"/>
      <c r="RAN29" s="94"/>
      <c r="RAO29" s="94"/>
      <c r="RAP29" s="94"/>
      <c r="RAQ29" s="95"/>
      <c r="RAR29" s="95"/>
      <c r="RAS29" s="95"/>
      <c r="RAT29" s="94"/>
      <c r="RAU29" s="96"/>
      <c r="RAV29" s="94"/>
      <c r="RAW29" s="94"/>
      <c r="RAX29" s="94"/>
      <c r="RAY29" s="94"/>
      <c r="RAZ29" s="94"/>
      <c r="RBA29" s="94"/>
      <c r="RBB29" s="95"/>
      <c r="RBC29" s="95"/>
      <c r="RBD29" s="95"/>
      <c r="RBE29" s="94"/>
      <c r="RBF29" s="96"/>
      <c r="RBG29" s="94"/>
      <c r="RBH29" s="94"/>
      <c r="RBI29" s="94"/>
      <c r="RBJ29" s="94"/>
      <c r="RBK29" s="94"/>
      <c r="RBL29" s="94"/>
      <c r="RBM29" s="95"/>
      <c r="RBN29" s="95"/>
      <c r="RBO29" s="95"/>
      <c r="RBP29" s="94"/>
      <c r="RBQ29" s="96"/>
      <c r="RBR29" s="94"/>
      <c r="RBS29" s="94"/>
      <c r="RBT29" s="94"/>
      <c r="RBU29" s="94"/>
      <c r="RBV29" s="94"/>
      <c r="RBW29" s="94"/>
      <c r="RBX29" s="95"/>
      <c r="RBY29" s="95"/>
      <c r="RBZ29" s="95"/>
      <c r="RCA29" s="94"/>
      <c r="RCB29" s="96"/>
      <c r="RCC29" s="94"/>
      <c r="RCD29" s="94"/>
      <c r="RCE29" s="94"/>
      <c r="RCF29" s="94"/>
      <c r="RCG29" s="94"/>
      <c r="RCH29" s="94"/>
      <c r="RCI29" s="95"/>
      <c r="RCJ29" s="95"/>
      <c r="RCK29" s="95"/>
      <c r="RCL29" s="94"/>
      <c r="RCM29" s="96"/>
      <c r="RCN29" s="94"/>
      <c r="RCO29" s="94"/>
      <c r="RCP29" s="94"/>
      <c r="RCQ29" s="94"/>
      <c r="RCR29" s="94"/>
      <c r="RCS29" s="94"/>
      <c r="RCT29" s="95"/>
      <c r="RCU29" s="95"/>
      <c r="RCV29" s="95"/>
      <c r="RCW29" s="94"/>
      <c r="RCX29" s="96"/>
      <c r="RCY29" s="94"/>
      <c r="RCZ29" s="94"/>
      <c r="RDA29" s="94"/>
      <c r="RDB29" s="94"/>
      <c r="RDC29" s="94"/>
      <c r="RDD29" s="94"/>
      <c r="RDE29" s="95"/>
      <c r="RDF29" s="95"/>
      <c r="RDG29" s="95"/>
      <c r="RDH29" s="94"/>
      <c r="RDI29" s="96"/>
      <c r="RDJ29" s="94"/>
      <c r="RDK29" s="94"/>
      <c r="RDL29" s="94"/>
      <c r="RDM29" s="94"/>
      <c r="RDN29" s="94"/>
      <c r="RDO29" s="94"/>
      <c r="RDP29" s="95"/>
      <c r="RDQ29" s="95"/>
      <c r="RDR29" s="95"/>
      <c r="RDS29" s="94"/>
      <c r="RDT29" s="96"/>
      <c r="RDU29" s="94"/>
      <c r="RDV29" s="94"/>
      <c r="RDW29" s="94"/>
      <c r="RDX29" s="94"/>
      <c r="RDY29" s="94"/>
      <c r="RDZ29" s="94"/>
      <c r="REA29" s="95"/>
      <c r="REB29" s="95"/>
      <c r="REC29" s="95"/>
      <c r="RED29" s="94"/>
      <c r="REE29" s="96"/>
      <c r="REF29" s="94"/>
      <c r="REG29" s="94"/>
      <c r="REH29" s="94"/>
      <c r="REI29" s="94"/>
      <c r="REJ29" s="94"/>
      <c r="REK29" s="94"/>
      <c r="REL29" s="95"/>
      <c r="REM29" s="95"/>
      <c r="REN29" s="95"/>
      <c r="REO29" s="94"/>
      <c r="REP29" s="96"/>
      <c r="REQ29" s="94"/>
      <c r="RER29" s="94"/>
      <c r="RES29" s="94"/>
      <c r="RET29" s="94"/>
      <c r="REU29" s="94"/>
      <c r="REV29" s="94"/>
      <c r="REW29" s="95"/>
      <c r="REX29" s="95"/>
      <c r="REY29" s="95"/>
      <c r="REZ29" s="94"/>
      <c r="RFA29" s="96"/>
      <c r="RFB29" s="94"/>
      <c r="RFC29" s="94"/>
      <c r="RFD29" s="94"/>
      <c r="RFE29" s="94"/>
      <c r="RFF29" s="94"/>
      <c r="RFG29" s="94"/>
      <c r="RFH29" s="95"/>
      <c r="RFI29" s="95"/>
      <c r="RFJ29" s="95"/>
      <c r="RFK29" s="94"/>
      <c r="RFL29" s="96"/>
      <c r="RFM29" s="94"/>
      <c r="RFN29" s="94"/>
      <c r="RFO29" s="94"/>
      <c r="RFP29" s="94"/>
      <c r="RFQ29" s="94"/>
      <c r="RFR29" s="94"/>
      <c r="RFS29" s="95"/>
      <c r="RFT29" s="95"/>
      <c r="RFU29" s="95"/>
      <c r="RFV29" s="94"/>
      <c r="RFW29" s="96"/>
      <c r="RFX29" s="94"/>
      <c r="RFY29" s="94"/>
      <c r="RFZ29" s="94"/>
      <c r="RGA29" s="94"/>
      <c r="RGB29" s="94"/>
      <c r="RGC29" s="94"/>
      <c r="RGD29" s="95"/>
      <c r="RGE29" s="95"/>
      <c r="RGF29" s="95"/>
      <c r="RGG29" s="94"/>
      <c r="RGH29" s="96"/>
      <c r="RGI29" s="94"/>
      <c r="RGJ29" s="94"/>
      <c r="RGK29" s="94"/>
      <c r="RGL29" s="94"/>
      <c r="RGM29" s="94"/>
      <c r="RGN29" s="94"/>
      <c r="RGO29" s="95"/>
      <c r="RGP29" s="95"/>
      <c r="RGQ29" s="95"/>
      <c r="RGR29" s="94"/>
      <c r="RGS29" s="96"/>
      <c r="RGT29" s="94"/>
      <c r="RGU29" s="94"/>
      <c r="RGV29" s="94"/>
      <c r="RGW29" s="94"/>
      <c r="RGX29" s="94"/>
      <c r="RGY29" s="94"/>
      <c r="RGZ29" s="95"/>
      <c r="RHA29" s="95"/>
      <c r="RHB29" s="95"/>
      <c r="RHC29" s="94"/>
      <c r="RHD29" s="96"/>
      <c r="RHE29" s="94"/>
      <c r="RHF29" s="94"/>
      <c r="RHG29" s="94"/>
      <c r="RHH29" s="94"/>
      <c r="RHI29" s="94"/>
      <c r="RHJ29" s="94"/>
      <c r="RHK29" s="95"/>
      <c r="RHL29" s="95"/>
      <c r="RHM29" s="95"/>
      <c r="RHN29" s="94"/>
      <c r="RHO29" s="96"/>
      <c r="RHP29" s="94"/>
      <c r="RHQ29" s="94"/>
      <c r="RHR29" s="94"/>
      <c r="RHS29" s="94"/>
      <c r="RHT29" s="94"/>
      <c r="RHU29" s="94"/>
      <c r="RHV29" s="95"/>
      <c r="RHW29" s="95"/>
      <c r="RHX29" s="95"/>
      <c r="RHY29" s="94"/>
      <c r="RHZ29" s="96"/>
      <c r="RIA29" s="94"/>
      <c r="RIB29" s="94"/>
      <c r="RIC29" s="94"/>
      <c r="RID29" s="94"/>
      <c r="RIE29" s="94"/>
      <c r="RIF29" s="94"/>
      <c r="RIG29" s="95"/>
      <c r="RIH29" s="95"/>
      <c r="RII29" s="95"/>
      <c r="RIJ29" s="94"/>
      <c r="RIK29" s="96"/>
      <c r="RIL29" s="94"/>
      <c r="RIM29" s="94"/>
      <c r="RIN29" s="94"/>
      <c r="RIO29" s="94"/>
      <c r="RIP29" s="94"/>
      <c r="RIQ29" s="94"/>
      <c r="RIR29" s="95"/>
      <c r="RIS29" s="95"/>
      <c r="RIT29" s="95"/>
      <c r="RIU29" s="94"/>
      <c r="RIV29" s="96"/>
      <c r="RIW29" s="94"/>
      <c r="RIX29" s="94"/>
      <c r="RIY29" s="94"/>
      <c r="RIZ29" s="94"/>
      <c r="RJA29" s="94"/>
      <c r="RJB29" s="94"/>
      <c r="RJC29" s="95"/>
      <c r="RJD29" s="95"/>
      <c r="RJE29" s="95"/>
      <c r="RJF29" s="94"/>
      <c r="RJG29" s="96"/>
      <c r="RJH29" s="94"/>
      <c r="RJI29" s="94"/>
      <c r="RJJ29" s="94"/>
      <c r="RJK29" s="94"/>
      <c r="RJL29" s="94"/>
      <c r="RJM29" s="94"/>
      <c r="RJN29" s="95"/>
      <c r="RJO29" s="95"/>
      <c r="RJP29" s="95"/>
      <c r="RJQ29" s="94"/>
      <c r="RJR29" s="96"/>
      <c r="RJS29" s="94"/>
      <c r="RJT29" s="94"/>
      <c r="RJU29" s="94"/>
      <c r="RJV29" s="94"/>
      <c r="RJW29" s="94"/>
      <c r="RJX29" s="94"/>
      <c r="RJY29" s="95"/>
      <c r="RJZ29" s="95"/>
      <c r="RKA29" s="95"/>
      <c r="RKB29" s="94"/>
      <c r="RKC29" s="96"/>
      <c r="RKD29" s="94"/>
      <c r="RKE29" s="94"/>
      <c r="RKF29" s="94"/>
      <c r="RKG29" s="94"/>
      <c r="RKH29" s="94"/>
      <c r="RKI29" s="94"/>
      <c r="RKJ29" s="95"/>
      <c r="RKK29" s="95"/>
      <c r="RKL29" s="95"/>
      <c r="RKM29" s="94"/>
      <c r="RKN29" s="96"/>
      <c r="RKO29" s="94"/>
      <c r="RKP29" s="94"/>
      <c r="RKQ29" s="94"/>
      <c r="RKR29" s="94"/>
      <c r="RKS29" s="94"/>
      <c r="RKT29" s="94"/>
      <c r="RKU29" s="95"/>
      <c r="RKV29" s="95"/>
      <c r="RKW29" s="95"/>
      <c r="RKX29" s="94"/>
      <c r="RKY29" s="96"/>
      <c r="RKZ29" s="94"/>
      <c r="RLA29" s="94"/>
      <c r="RLB29" s="94"/>
      <c r="RLC29" s="94"/>
      <c r="RLD29" s="94"/>
      <c r="RLE29" s="94"/>
      <c r="RLF29" s="95"/>
      <c r="RLG29" s="95"/>
      <c r="RLH29" s="95"/>
      <c r="RLI29" s="94"/>
      <c r="RLJ29" s="96"/>
      <c r="RLK29" s="94"/>
      <c r="RLL29" s="94"/>
      <c r="RLM29" s="94"/>
      <c r="RLN29" s="94"/>
      <c r="RLO29" s="94"/>
      <c r="RLP29" s="94"/>
      <c r="RLQ29" s="95"/>
      <c r="RLR29" s="95"/>
      <c r="RLS29" s="95"/>
      <c r="RLT29" s="94"/>
      <c r="RLU29" s="96"/>
      <c r="RLV29" s="94"/>
      <c r="RLW29" s="94"/>
      <c r="RLX29" s="94"/>
      <c r="RLY29" s="94"/>
      <c r="RLZ29" s="94"/>
      <c r="RMA29" s="94"/>
      <c r="RMB29" s="95"/>
      <c r="RMC29" s="95"/>
      <c r="RMD29" s="95"/>
      <c r="RME29" s="94"/>
      <c r="RMF29" s="96"/>
      <c r="RMG29" s="94"/>
      <c r="RMH29" s="94"/>
      <c r="RMI29" s="94"/>
      <c r="RMJ29" s="94"/>
      <c r="RMK29" s="94"/>
      <c r="RML29" s="94"/>
      <c r="RMM29" s="95"/>
      <c r="RMN29" s="95"/>
      <c r="RMO29" s="95"/>
      <c r="RMP29" s="94"/>
      <c r="RMQ29" s="96"/>
      <c r="RMR29" s="94"/>
      <c r="RMS29" s="94"/>
      <c r="RMT29" s="94"/>
      <c r="RMU29" s="94"/>
      <c r="RMV29" s="94"/>
      <c r="RMW29" s="94"/>
      <c r="RMX29" s="95"/>
      <c r="RMY29" s="95"/>
      <c r="RMZ29" s="95"/>
      <c r="RNA29" s="94"/>
      <c r="RNB29" s="96"/>
      <c r="RNC29" s="94"/>
      <c r="RND29" s="94"/>
      <c r="RNE29" s="94"/>
      <c r="RNF29" s="94"/>
      <c r="RNG29" s="94"/>
      <c r="RNH29" s="94"/>
      <c r="RNI29" s="95"/>
      <c r="RNJ29" s="95"/>
      <c r="RNK29" s="95"/>
      <c r="RNL29" s="94"/>
      <c r="RNM29" s="96"/>
      <c r="RNN29" s="94"/>
      <c r="RNO29" s="94"/>
      <c r="RNP29" s="94"/>
      <c r="RNQ29" s="94"/>
      <c r="RNR29" s="94"/>
      <c r="RNS29" s="94"/>
      <c r="RNT29" s="95"/>
      <c r="RNU29" s="95"/>
      <c r="RNV29" s="95"/>
      <c r="RNW29" s="94"/>
      <c r="RNX29" s="96"/>
      <c r="RNY29" s="94"/>
      <c r="RNZ29" s="94"/>
      <c r="ROA29" s="94"/>
      <c r="ROB29" s="94"/>
      <c r="ROC29" s="94"/>
      <c r="ROD29" s="94"/>
      <c r="ROE29" s="95"/>
      <c r="ROF29" s="95"/>
      <c r="ROG29" s="95"/>
      <c r="ROH29" s="94"/>
      <c r="ROI29" s="96"/>
      <c r="ROJ29" s="94"/>
      <c r="ROK29" s="94"/>
      <c r="ROL29" s="94"/>
      <c r="ROM29" s="94"/>
      <c r="RON29" s="94"/>
      <c r="ROO29" s="94"/>
      <c r="ROP29" s="95"/>
      <c r="ROQ29" s="95"/>
      <c r="ROR29" s="95"/>
      <c r="ROS29" s="94"/>
      <c r="ROT29" s="96"/>
      <c r="ROU29" s="94"/>
      <c r="ROV29" s="94"/>
      <c r="ROW29" s="94"/>
      <c r="ROX29" s="94"/>
      <c r="ROY29" s="94"/>
      <c r="ROZ29" s="94"/>
      <c r="RPA29" s="95"/>
      <c r="RPB29" s="95"/>
      <c r="RPC29" s="95"/>
      <c r="RPD29" s="94"/>
      <c r="RPE29" s="96"/>
      <c r="RPF29" s="94"/>
      <c r="RPG29" s="94"/>
      <c r="RPH29" s="94"/>
      <c r="RPI29" s="94"/>
      <c r="RPJ29" s="94"/>
      <c r="RPK29" s="94"/>
      <c r="RPL29" s="95"/>
      <c r="RPM29" s="95"/>
      <c r="RPN29" s="95"/>
      <c r="RPO29" s="94"/>
      <c r="RPP29" s="96"/>
      <c r="RPQ29" s="94"/>
      <c r="RPR29" s="94"/>
      <c r="RPS29" s="94"/>
      <c r="RPT29" s="94"/>
      <c r="RPU29" s="94"/>
      <c r="RPV29" s="94"/>
      <c r="RPW29" s="95"/>
      <c r="RPX29" s="95"/>
      <c r="RPY29" s="95"/>
      <c r="RPZ29" s="94"/>
      <c r="RQA29" s="96"/>
      <c r="RQB29" s="94"/>
      <c r="RQC29" s="94"/>
      <c r="RQD29" s="94"/>
      <c r="RQE29" s="94"/>
      <c r="RQF29" s="94"/>
      <c r="RQG29" s="94"/>
      <c r="RQH29" s="95"/>
      <c r="RQI29" s="95"/>
      <c r="RQJ29" s="95"/>
      <c r="RQK29" s="94"/>
      <c r="RQL29" s="96"/>
      <c r="RQM29" s="94"/>
      <c r="RQN29" s="94"/>
      <c r="RQO29" s="94"/>
      <c r="RQP29" s="94"/>
      <c r="RQQ29" s="94"/>
      <c r="RQR29" s="94"/>
      <c r="RQS29" s="95"/>
      <c r="RQT29" s="95"/>
      <c r="RQU29" s="95"/>
      <c r="RQV29" s="94"/>
      <c r="RQW29" s="96"/>
      <c r="RQX29" s="94"/>
      <c r="RQY29" s="94"/>
      <c r="RQZ29" s="94"/>
      <c r="RRA29" s="94"/>
      <c r="RRB29" s="94"/>
      <c r="RRC29" s="94"/>
      <c r="RRD29" s="95"/>
      <c r="RRE29" s="95"/>
      <c r="RRF29" s="95"/>
      <c r="RRG29" s="94"/>
      <c r="RRH29" s="96"/>
      <c r="RRI29" s="94"/>
      <c r="RRJ29" s="94"/>
      <c r="RRK29" s="94"/>
      <c r="RRL29" s="94"/>
      <c r="RRM29" s="94"/>
      <c r="RRN29" s="94"/>
      <c r="RRO29" s="95"/>
      <c r="RRP29" s="95"/>
      <c r="RRQ29" s="95"/>
      <c r="RRR29" s="94"/>
      <c r="RRS29" s="96"/>
      <c r="RRT29" s="94"/>
      <c r="RRU29" s="94"/>
      <c r="RRV29" s="94"/>
      <c r="RRW29" s="94"/>
      <c r="RRX29" s="94"/>
      <c r="RRY29" s="94"/>
      <c r="RRZ29" s="95"/>
      <c r="RSA29" s="95"/>
      <c r="RSB29" s="95"/>
      <c r="RSC29" s="94"/>
      <c r="RSD29" s="96"/>
      <c r="RSE29" s="94"/>
      <c r="RSF29" s="94"/>
      <c r="RSG29" s="94"/>
      <c r="RSH29" s="94"/>
      <c r="RSI29" s="94"/>
      <c r="RSJ29" s="94"/>
      <c r="RSK29" s="95"/>
      <c r="RSL29" s="95"/>
      <c r="RSM29" s="95"/>
      <c r="RSN29" s="94"/>
      <c r="RSO29" s="96"/>
      <c r="RSP29" s="94"/>
      <c r="RSQ29" s="94"/>
      <c r="RSR29" s="94"/>
      <c r="RSS29" s="94"/>
      <c r="RST29" s="94"/>
      <c r="RSU29" s="94"/>
      <c r="RSV29" s="95"/>
      <c r="RSW29" s="95"/>
      <c r="RSX29" s="95"/>
      <c r="RSY29" s="94"/>
      <c r="RSZ29" s="96"/>
      <c r="RTA29" s="94"/>
      <c r="RTB29" s="94"/>
      <c r="RTC29" s="94"/>
      <c r="RTD29" s="94"/>
      <c r="RTE29" s="94"/>
      <c r="RTF29" s="94"/>
      <c r="RTG29" s="95"/>
      <c r="RTH29" s="95"/>
      <c r="RTI29" s="95"/>
      <c r="RTJ29" s="94"/>
      <c r="RTK29" s="96"/>
      <c r="RTL29" s="94"/>
      <c r="RTM29" s="94"/>
      <c r="RTN29" s="94"/>
      <c r="RTO29" s="94"/>
      <c r="RTP29" s="94"/>
      <c r="RTQ29" s="94"/>
      <c r="RTR29" s="95"/>
      <c r="RTS29" s="95"/>
      <c r="RTT29" s="95"/>
      <c r="RTU29" s="94"/>
      <c r="RTV29" s="96"/>
      <c r="RTW29" s="94"/>
      <c r="RTX29" s="94"/>
      <c r="RTY29" s="94"/>
      <c r="RTZ29" s="94"/>
      <c r="RUA29" s="94"/>
      <c r="RUB29" s="94"/>
      <c r="RUC29" s="95"/>
      <c r="RUD29" s="95"/>
      <c r="RUE29" s="95"/>
      <c r="RUF29" s="94"/>
      <c r="RUG29" s="96"/>
      <c r="RUH29" s="94"/>
      <c r="RUI29" s="94"/>
      <c r="RUJ29" s="94"/>
      <c r="RUK29" s="94"/>
      <c r="RUL29" s="94"/>
      <c r="RUM29" s="94"/>
      <c r="RUN29" s="95"/>
      <c r="RUO29" s="95"/>
      <c r="RUP29" s="95"/>
      <c r="RUQ29" s="94"/>
      <c r="RUR29" s="96"/>
      <c r="RUS29" s="94"/>
      <c r="RUT29" s="94"/>
      <c r="RUU29" s="94"/>
      <c r="RUV29" s="94"/>
      <c r="RUW29" s="94"/>
      <c r="RUX29" s="94"/>
      <c r="RUY29" s="95"/>
      <c r="RUZ29" s="95"/>
      <c r="RVA29" s="95"/>
      <c r="RVB29" s="94"/>
      <c r="RVC29" s="96"/>
      <c r="RVD29" s="94"/>
      <c r="RVE29" s="94"/>
      <c r="RVF29" s="94"/>
      <c r="RVG29" s="94"/>
      <c r="RVH29" s="94"/>
      <c r="RVI29" s="94"/>
      <c r="RVJ29" s="95"/>
      <c r="RVK29" s="95"/>
      <c r="RVL29" s="95"/>
      <c r="RVM29" s="94"/>
      <c r="RVN29" s="96"/>
      <c r="RVO29" s="94"/>
      <c r="RVP29" s="94"/>
      <c r="RVQ29" s="94"/>
      <c r="RVR29" s="94"/>
      <c r="RVS29" s="94"/>
      <c r="RVT29" s="94"/>
      <c r="RVU29" s="95"/>
      <c r="RVV29" s="95"/>
      <c r="RVW29" s="95"/>
      <c r="RVX29" s="94"/>
      <c r="RVY29" s="96"/>
      <c r="RVZ29" s="94"/>
      <c r="RWA29" s="94"/>
      <c r="RWB29" s="94"/>
      <c r="RWC29" s="94"/>
      <c r="RWD29" s="94"/>
      <c r="RWE29" s="94"/>
      <c r="RWF29" s="95"/>
      <c r="RWG29" s="95"/>
      <c r="RWH29" s="95"/>
      <c r="RWI29" s="94"/>
      <c r="RWJ29" s="96"/>
      <c r="RWK29" s="94"/>
      <c r="RWL29" s="94"/>
      <c r="RWM29" s="94"/>
      <c r="RWN29" s="94"/>
      <c r="RWO29" s="94"/>
      <c r="RWP29" s="94"/>
      <c r="RWQ29" s="95"/>
      <c r="RWR29" s="95"/>
      <c r="RWS29" s="95"/>
      <c r="RWT29" s="94"/>
      <c r="RWU29" s="96"/>
      <c r="RWV29" s="94"/>
      <c r="RWW29" s="94"/>
      <c r="RWX29" s="94"/>
      <c r="RWY29" s="94"/>
      <c r="RWZ29" s="94"/>
      <c r="RXA29" s="94"/>
      <c r="RXB29" s="95"/>
      <c r="RXC29" s="95"/>
      <c r="RXD29" s="95"/>
      <c r="RXE29" s="94"/>
      <c r="RXF29" s="96"/>
      <c r="RXG29" s="94"/>
      <c r="RXH29" s="94"/>
      <c r="RXI29" s="94"/>
      <c r="RXJ29" s="94"/>
      <c r="RXK29" s="94"/>
      <c r="RXL29" s="94"/>
      <c r="RXM29" s="95"/>
      <c r="RXN29" s="95"/>
      <c r="RXO29" s="95"/>
      <c r="RXP29" s="94"/>
      <c r="RXQ29" s="96"/>
      <c r="RXR29" s="94"/>
      <c r="RXS29" s="94"/>
      <c r="RXT29" s="94"/>
      <c r="RXU29" s="94"/>
      <c r="RXV29" s="94"/>
      <c r="RXW29" s="94"/>
      <c r="RXX29" s="95"/>
      <c r="RXY29" s="95"/>
      <c r="RXZ29" s="95"/>
      <c r="RYA29" s="94"/>
      <c r="RYB29" s="96"/>
      <c r="RYC29" s="94"/>
      <c r="RYD29" s="94"/>
      <c r="RYE29" s="94"/>
      <c r="RYF29" s="94"/>
      <c r="RYG29" s="94"/>
      <c r="RYH29" s="94"/>
      <c r="RYI29" s="95"/>
      <c r="RYJ29" s="95"/>
      <c r="RYK29" s="95"/>
      <c r="RYL29" s="94"/>
      <c r="RYM29" s="96"/>
      <c r="RYN29" s="94"/>
      <c r="RYO29" s="94"/>
      <c r="RYP29" s="94"/>
      <c r="RYQ29" s="94"/>
      <c r="RYR29" s="94"/>
      <c r="RYS29" s="94"/>
      <c r="RYT29" s="95"/>
      <c r="RYU29" s="95"/>
      <c r="RYV29" s="95"/>
      <c r="RYW29" s="94"/>
      <c r="RYX29" s="96"/>
      <c r="RYY29" s="94"/>
      <c r="RYZ29" s="94"/>
      <c r="RZA29" s="94"/>
      <c r="RZB29" s="94"/>
      <c r="RZC29" s="94"/>
      <c r="RZD29" s="94"/>
      <c r="RZE29" s="95"/>
      <c r="RZF29" s="95"/>
      <c r="RZG29" s="95"/>
      <c r="RZH29" s="94"/>
      <c r="RZI29" s="96"/>
      <c r="RZJ29" s="94"/>
      <c r="RZK29" s="94"/>
      <c r="RZL29" s="94"/>
      <c r="RZM29" s="94"/>
      <c r="RZN29" s="94"/>
      <c r="RZO29" s="94"/>
      <c r="RZP29" s="95"/>
      <c r="RZQ29" s="95"/>
      <c r="RZR29" s="95"/>
      <c r="RZS29" s="94"/>
      <c r="RZT29" s="96"/>
      <c r="RZU29" s="94"/>
      <c r="RZV29" s="94"/>
      <c r="RZW29" s="94"/>
      <c r="RZX29" s="94"/>
      <c r="RZY29" s="94"/>
      <c r="RZZ29" s="94"/>
      <c r="SAA29" s="95"/>
      <c r="SAB29" s="95"/>
      <c r="SAC29" s="95"/>
      <c r="SAD29" s="94"/>
      <c r="SAE29" s="96"/>
      <c r="SAF29" s="94"/>
      <c r="SAG29" s="94"/>
      <c r="SAH29" s="94"/>
      <c r="SAI29" s="94"/>
      <c r="SAJ29" s="94"/>
      <c r="SAK29" s="94"/>
      <c r="SAL29" s="95"/>
      <c r="SAM29" s="95"/>
      <c r="SAN29" s="95"/>
      <c r="SAO29" s="94"/>
      <c r="SAP29" s="96"/>
      <c r="SAQ29" s="94"/>
      <c r="SAR29" s="94"/>
      <c r="SAS29" s="94"/>
      <c r="SAT29" s="94"/>
      <c r="SAU29" s="94"/>
      <c r="SAV29" s="94"/>
      <c r="SAW29" s="95"/>
      <c r="SAX29" s="95"/>
      <c r="SAY29" s="95"/>
      <c r="SAZ29" s="94"/>
      <c r="SBA29" s="96"/>
      <c r="SBB29" s="94"/>
      <c r="SBC29" s="94"/>
      <c r="SBD29" s="94"/>
      <c r="SBE29" s="94"/>
      <c r="SBF29" s="94"/>
      <c r="SBG29" s="94"/>
      <c r="SBH29" s="95"/>
      <c r="SBI29" s="95"/>
      <c r="SBJ29" s="95"/>
      <c r="SBK29" s="94"/>
      <c r="SBL29" s="96"/>
      <c r="SBM29" s="94"/>
      <c r="SBN29" s="94"/>
      <c r="SBO29" s="94"/>
      <c r="SBP29" s="94"/>
      <c r="SBQ29" s="94"/>
      <c r="SBR29" s="94"/>
      <c r="SBS29" s="95"/>
      <c r="SBT29" s="95"/>
      <c r="SBU29" s="95"/>
      <c r="SBV29" s="94"/>
      <c r="SBW29" s="96"/>
      <c r="SBX29" s="94"/>
      <c r="SBY29" s="94"/>
      <c r="SBZ29" s="94"/>
      <c r="SCA29" s="94"/>
      <c r="SCB29" s="94"/>
      <c r="SCC29" s="94"/>
      <c r="SCD29" s="95"/>
      <c r="SCE29" s="95"/>
      <c r="SCF29" s="95"/>
      <c r="SCG29" s="94"/>
      <c r="SCH29" s="96"/>
      <c r="SCI29" s="94"/>
      <c r="SCJ29" s="94"/>
      <c r="SCK29" s="94"/>
      <c r="SCL29" s="94"/>
      <c r="SCM29" s="94"/>
      <c r="SCN29" s="94"/>
      <c r="SCO29" s="95"/>
      <c r="SCP29" s="95"/>
      <c r="SCQ29" s="95"/>
      <c r="SCR29" s="94"/>
      <c r="SCS29" s="96"/>
      <c r="SCT29" s="94"/>
      <c r="SCU29" s="94"/>
      <c r="SCV29" s="94"/>
      <c r="SCW29" s="94"/>
      <c r="SCX29" s="94"/>
      <c r="SCY29" s="94"/>
      <c r="SCZ29" s="95"/>
      <c r="SDA29" s="95"/>
      <c r="SDB29" s="95"/>
      <c r="SDC29" s="94"/>
      <c r="SDD29" s="96"/>
      <c r="SDE29" s="94"/>
      <c r="SDF29" s="94"/>
      <c r="SDG29" s="94"/>
      <c r="SDH29" s="94"/>
      <c r="SDI29" s="94"/>
      <c r="SDJ29" s="94"/>
      <c r="SDK29" s="95"/>
      <c r="SDL29" s="95"/>
      <c r="SDM29" s="95"/>
      <c r="SDN29" s="94"/>
      <c r="SDO29" s="96"/>
      <c r="SDP29" s="94"/>
      <c r="SDQ29" s="94"/>
      <c r="SDR29" s="94"/>
      <c r="SDS29" s="94"/>
      <c r="SDT29" s="94"/>
      <c r="SDU29" s="94"/>
      <c r="SDV29" s="95"/>
      <c r="SDW29" s="95"/>
      <c r="SDX29" s="95"/>
      <c r="SDY29" s="94"/>
      <c r="SDZ29" s="96"/>
      <c r="SEA29" s="94"/>
      <c r="SEB29" s="94"/>
      <c r="SEC29" s="94"/>
      <c r="SED29" s="94"/>
      <c r="SEE29" s="94"/>
      <c r="SEF29" s="94"/>
      <c r="SEG29" s="95"/>
      <c r="SEH29" s="95"/>
      <c r="SEI29" s="95"/>
      <c r="SEJ29" s="94"/>
      <c r="SEK29" s="96"/>
      <c r="SEL29" s="94"/>
      <c r="SEM29" s="94"/>
      <c r="SEN29" s="94"/>
      <c r="SEO29" s="94"/>
      <c r="SEP29" s="94"/>
      <c r="SEQ29" s="94"/>
      <c r="SER29" s="95"/>
      <c r="SES29" s="95"/>
      <c r="SET29" s="95"/>
      <c r="SEU29" s="94"/>
      <c r="SEV29" s="96"/>
      <c r="SEW29" s="94"/>
      <c r="SEX29" s="94"/>
      <c r="SEY29" s="94"/>
      <c r="SEZ29" s="94"/>
      <c r="SFA29" s="94"/>
      <c r="SFB29" s="94"/>
      <c r="SFC29" s="95"/>
      <c r="SFD29" s="95"/>
      <c r="SFE29" s="95"/>
      <c r="SFF29" s="94"/>
      <c r="SFG29" s="96"/>
      <c r="SFH29" s="94"/>
      <c r="SFI29" s="94"/>
      <c r="SFJ29" s="94"/>
      <c r="SFK29" s="94"/>
      <c r="SFL29" s="94"/>
      <c r="SFM29" s="94"/>
      <c r="SFN29" s="95"/>
      <c r="SFO29" s="95"/>
      <c r="SFP29" s="95"/>
      <c r="SFQ29" s="94"/>
      <c r="SFR29" s="96"/>
      <c r="SFS29" s="94"/>
      <c r="SFT29" s="94"/>
      <c r="SFU29" s="94"/>
      <c r="SFV29" s="94"/>
      <c r="SFW29" s="94"/>
      <c r="SFX29" s="94"/>
      <c r="SFY29" s="95"/>
      <c r="SFZ29" s="95"/>
      <c r="SGA29" s="95"/>
      <c r="SGB29" s="94"/>
      <c r="SGC29" s="96"/>
      <c r="SGD29" s="94"/>
      <c r="SGE29" s="94"/>
      <c r="SGF29" s="94"/>
      <c r="SGG29" s="94"/>
      <c r="SGH29" s="94"/>
      <c r="SGI29" s="94"/>
      <c r="SGJ29" s="95"/>
      <c r="SGK29" s="95"/>
      <c r="SGL29" s="95"/>
      <c r="SGM29" s="94"/>
      <c r="SGN29" s="96"/>
      <c r="SGO29" s="94"/>
      <c r="SGP29" s="94"/>
      <c r="SGQ29" s="94"/>
      <c r="SGR29" s="94"/>
      <c r="SGS29" s="94"/>
      <c r="SGT29" s="94"/>
      <c r="SGU29" s="95"/>
      <c r="SGV29" s="95"/>
      <c r="SGW29" s="95"/>
      <c r="SGX29" s="94"/>
      <c r="SGY29" s="96"/>
      <c r="SGZ29" s="94"/>
      <c r="SHA29" s="94"/>
      <c r="SHB29" s="94"/>
      <c r="SHC29" s="94"/>
      <c r="SHD29" s="94"/>
      <c r="SHE29" s="94"/>
      <c r="SHF29" s="95"/>
      <c r="SHG29" s="95"/>
      <c r="SHH29" s="95"/>
      <c r="SHI29" s="94"/>
      <c r="SHJ29" s="96"/>
      <c r="SHK29" s="94"/>
      <c r="SHL29" s="94"/>
      <c r="SHM29" s="94"/>
      <c r="SHN29" s="94"/>
      <c r="SHO29" s="94"/>
      <c r="SHP29" s="94"/>
      <c r="SHQ29" s="95"/>
      <c r="SHR29" s="95"/>
      <c r="SHS29" s="95"/>
      <c r="SHT29" s="94"/>
      <c r="SHU29" s="96"/>
      <c r="SHV29" s="94"/>
      <c r="SHW29" s="94"/>
      <c r="SHX29" s="94"/>
      <c r="SHY29" s="94"/>
      <c r="SHZ29" s="94"/>
      <c r="SIA29" s="94"/>
      <c r="SIB29" s="95"/>
      <c r="SIC29" s="95"/>
      <c r="SID29" s="95"/>
      <c r="SIE29" s="94"/>
      <c r="SIF29" s="96"/>
      <c r="SIG29" s="94"/>
      <c r="SIH29" s="94"/>
      <c r="SII29" s="94"/>
      <c r="SIJ29" s="94"/>
      <c r="SIK29" s="94"/>
      <c r="SIL29" s="94"/>
      <c r="SIM29" s="95"/>
      <c r="SIN29" s="95"/>
      <c r="SIO29" s="95"/>
      <c r="SIP29" s="94"/>
      <c r="SIQ29" s="96"/>
      <c r="SIR29" s="94"/>
      <c r="SIS29" s="94"/>
      <c r="SIT29" s="94"/>
      <c r="SIU29" s="94"/>
      <c r="SIV29" s="94"/>
      <c r="SIW29" s="94"/>
      <c r="SIX29" s="95"/>
      <c r="SIY29" s="95"/>
      <c r="SIZ29" s="95"/>
      <c r="SJA29" s="94"/>
      <c r="SJB29" s="96"/>
      <c r="SJC29" s="94"/>
      <c r="SJD29" s="94"/>
      <c r="SJE29" s="94"/>
      <c r="SJF29" s="94"/>
      <c r="SJG29" s="94"/>
      <c r="SJH29" s="94"/>
      <c r="SJI29" s="95"/>
      <c r="SJJ29" s="95"/>
      <c r="SJK29" s="95"/>
      <c r="SJL29" s="94"/>
      <c r="SJM29" s="96"/>
      <c r="SJN29" s="94"/>
      <c r="SJO29" s="94"/>
      <c r="SJP29" s="94"/>
      <c r="SJQ29" s="94"/>
      <c r="SJR29" s="94"/>
      <c r="SJS29" s="94"/>
      <c r="SJT29" s="95"/>
      <c r="SJU29" s="95"/>
      <c r="SJV29" s="95"/>
      <c r="SJW29" s="94"/>
      <c r="SJX29" s="96"/>
      <c r="SJY29" s="94"/>
      <c r="SJZ29" s="94"/>
      <c r="SKA29" s="94"/>
      <c r="SKB29" s="94"/>
      <c r="SKC29" s="94"/>
      <c r="SKD29" s="94"/>
      <c r="SKE29" s="95"/>
      <c r="SKF29" s="95"/>
      <c r="SKG29" s="95"/>
      <c r="SKH29" s="94"/>
      <c r="SKI29" s="96"/>
      <c r="SKJ29" s="94"/>
      <c r="SKK29" s="94"/>
      <c r="SKL29" s="94"/>
      <c r="SKM29" s="94"/>
      <c r="SKN29" s="94"/>
      <c r="SKO29" s="94"/>
      <c r="SKP29" s="95"/>
      <c r="SKQ29" s="95"/>
      <c r="SKR29" s="95"/>
      <c r="SKS29" s="94"/>
      <c r="SKT29" s="96"/>
      <c r="SKU29" s="94"/>
      <c r="SKV29" s="94"/>
      <c r="SKW29" s="94"/>
      <c r="SKX29" s="94"/>
      <c r="SKY29" s="94"/>
      <c r="SKZ29" s="94"/>
      <c r="SLA29" s="95"/>
      <c r="SLB29" s="95"/>
      <c r="SLC29" s="95"/>
      <c r="SLD29" s="94"/>
      <c r="SLE29" s="96"/>
      <c r="SLF29" s="94"/>
      <c r="SLG29" s="94"/>
      <c r="SLH29" s="94"/>
      <c r="SLI29" s="94"/>
      <c r="SLJ29" s="94"/>
      <c r="SLK29" s="94"/>
      <c r="SLL29" s="95"/>
      <c r="SLM29" s="95"/>
      <c r="SLN29" s="95"/>
      <c r="SLO29" s="94"/>
      <c r="SLP29" s="96"/>
      <c r="SLQ29" s="94"/>
      <c r="SLR29" s="94"/>
      <c r="SLS29" s="94"/>
      <c r="SLT29" s="94"/>
      <c r="SLU29" s="94"/>
      <c r="SLV29" s="94"/>
      <c r="SLW29" s="95"/>
      <c r="SLX29" s="95"/>
      <c r="SLY29" s="95"/>
      <c r="SLZ29" s="94"/>
      <c r="SMA29" s="96"/>
      <c r="SMB29" s="94"/>
      <c r="SMC29" s="94"/>
      <c r="SMD29" s="94"/>
      <c r="SME29" s="94"/>
      <c r="SMF29" s="94"/>
      <c r="SMG29" s="94"/>
      <c r="SMH29" s="95"/>
      <c r="SMI29" s="95"/>
      <c r="SMJ29" s="95"/>
      <c r="SMK29" s="94"/>
      <c r="SML29" s="96"/>
      <c r="SMM29" s="94"/>
      <c r="SMN29" s="94"/>
      <c r="SMO29" s="94"/>
      <c r="SMP29" s="94"/>
      <c r="SMQ29" s="94"/>
      <c r="SMR29" s="94"/>
      <c r="SMS29" s="95"/>
      <c r="SMT29" s="95"/>
      <c r="SMU29" s="95"/>
      <c r="SMV29" s="94"/>
      <c r="SMW29" s="96"/>
      <c r="SMX29" s="94"/>
      <c r="SMY29" s="94"/>
      <c r="SMZ29" s="94"/>
      <c r="SNA29" s="94"/>
      <c r="SNB29" s="94"/>
      <c r="SNC29" s="94"/>
      <c r="SND29" s="95"/>
      <c r="SNE29" s="95"/>
      <c r="SNF29" s="95"/>
      <c r="SNG29" s="94"/>
      <c r="SNH29" s="96"/>
      <c r="SNI29" s="94"/>
      <c r="SNJ29" s="94"/>
      <c r="SNK29" s="94"/>
      <c r="SNL29" s="94"/>
      <c r="SNM29" s="94"/>
      <c r="SNN29" s="94"/>
      <c r="SNO29" s="95"/>
      <c r="SNP29" s="95"/>
      <c r="SNQ29" s="95"/>
      <c r="SNR29" s="94"/>
      <c r="SNS29" s="96"/>
      <c r="SNT29" s="94"/>
      <c r="SNU29" s="94"/>
      <c r="SNV29" s="94"/>
      <c r="SNW29" s="94"/>
      <c r="SNX29" s="94"/>
      <c r="SNY29" s="94"/>
      <c r="SNZ29" s="95"/>
      <c r="SOA29" s="95"/>
      <c r="SOB29" s="95"/>
      <c r="SOC29" s="94"/>
      <c r="SOD29" s="96"/>
      <c r="SOE29" s="94"/>
      <c r="SOF29" s="94"/>
      <c r="SOG29" s="94"/>
      <c r="SOH29" s="94"/>
      <c r="SOI29" s="94"/>
      <c r="SOJ29" s="94"/>
      <c r="SOK29" s="95"/>
      <c r="SOL29" s="95"/>
      <c r="SOM29" s="95"/>
      <c r="SON29" s="94"/>
      <c r="SOO29" s="96"/>
      <c r="SOP29" s="94"/>
      <c r="SOQ29" s="94"/>
      <c r="SOR29" s="94"/>
      <c r="SOS29" s="94"/>
      <c r="SOT29" s="94"/>
      <c r="SOU29" s="94"/>
      <c r="SOV29" s="95"/>
      <c r="SOW29" s="95"/>
      <c r="SOX29" s="95"/>
      <c r="SOY29" s="94"/>
      <c r="SOZ29" s="96"/>
      <c r="SPA29" s="94"/>
      <c r="SPB29" s="94"/>
      <c r="SPC29" s="94"/>
      <c r="SPD29" s="94"/>
      <c r="SPE29" s="94"/>
      <c r="SPF29" s="94"/>
      <c r="SPG29" s="95"/>
      <c r="SPH29" s="95"/>
      <c r="SPI29" s="95"/>
      <c r="SPJ29" s="94"/>
      <c r="SPK29" s="96"/>
      <c r="SPL29" s="94"/>
      <c r="SPM29" s="94"/>
      <c r="SPN29" s="94"/>
      <c r="SPO29" s="94"/>
      <c r="SPP29" s="94"/>
      <c r="SPQ29" s="94"/>
      <c r="SPR29" s="95"/>
      <c r="SPS29" s="95"/>
      <c r="SPT29" s="95"/>
      <c r="SPU29" s="94"/>
      <c r="SPV29" s="96"/>
      <c r="SPW29" s="94"/>
      <c r="SPX29" s="94"/>
      <c r="SPY29" s="94"/>
      <c r="SPZ29" s="94"/>
      <c r="SQA29" s="94"/>
      <c r="SQB29" s="94"/>
      <c r="SQC29" s="95"/>
      <c r="SQD29" s="95"/>
      <c r="SQE29" s="95"/>
      <c r="SQF29" s="94"/>
      <c r="SQG29" s="96"/>
      <c r="SQH29" s="94"/>
      <c r="SQI29" s="94"/>
      <c r="SQJ29" s="94"/>
      <c r="SQK29" s="94"/>
      <c r="SQL29" s="94"/>
      <c r="SQM29" s="94"/>
      <c r="SQN29" s="95"/>
      <c r="SQO29" s="95"/>
      <c r="SQP29" s="95"/>
      <c r="SQQ29" s="94"/>
      <c r="SQR29" s="96"/>
      <c r="SQS29" s="94"/>
      <c r="SQT29" s="94"/>
      <c r="SQU29" s="94"/>
      <c r="SQV29" s="94"/>
      <c r="SQW29" s="94"/>
      <c r="SQX29" s="94"/>
      <c r="SQY29" s="95"/>
      <c r="SQZ29" s="95"/>
      <c r="SRA29" s="95"/>
      <c r="SRB29" s="94"/>
      <c r="SRC29" s="96"/>
      <c r="SRD29" s="94"/>
      <c r="SRE29" s="94"/>
      <c r="SRF29" s="94"/>
      <c r="SRG29" s="94"/>
      <c r="SRH29" s="94"/>
      <c r="SRI29" s="94"/>
      <c r="SRJ29" s="95"/>
      <c r="SRK29" s="95"/>
      <c r="SRL29" s="95"/>
      <c r="SRM29" s="94"/>
      <c r="SRN29" s="96"/>
      <c r="SRO29" s="94"/>
      <c r="SRP29" s="94"/>
      <c r="SRQ29" s="94"/>
      <c r="SRR29" s="94"/>
      <c r="SRS29" s="94"/>
      <c r="SRT29" s="94"/>
      <c r="SRU29" s="95"/>
      <c r="SRV29" s="95"/>
      <c r="SRW29" s="95"/>
      <c r="SRX29" s="94"/>
      <c r="SRY29" s="96"/>
      <c r="SRZ29" s="94"/>
      <c r="SSA29" s="94"/>
      <c r="SSB29" s="94"/>
      <c r="SSC29" s="94"/>
      <c r="SSD29" s="94"/>
      <c r="SSE29" s="94"/>
      <c r="SSF29" s="95"/>
      <c r="SSG29" s="95"/>
      <c r="SSH29" s="95"/>
      <c r="SSI29" s="94"/>
      <c r="SSJ29" s="96"/>
      <c r="SSK29" s="94"/>
      <c r="SSL29" s="94"/>
      <c r="SSM29" s="94"/>
      <c r="SSN29" s="94"/>
      <c r="SSO29" s="94"/>
      <c r="SSP29" s="94"/>
      <c r="SSQ29" s="95"/>
      <c r="SSR29" s="95"/>
      <c r="SSS29" s="95"/>
      <c r="SST29" s="94"/>
      <c r="SSU29" s="96"/>
      <c r="SSV29" s="94"/>
      <c r="SSW29" s="94"/>
      <c r="SSX29" s="94"/>
      <c r="SSY29" s="94"/>
      <c r="SSZ29" s="94"/>
      <c r="STA29" s="94"/>
      <c r="STB29" s="95"/>
      <c r="STC29" s="95"/>
      <c r="STD29" s="95"/>
      <c r="STE29" s="94"/>
      <c r="STF29" s="96"/>
      <c r="STG29" s="94"/>
      <c r="STH29" s="94"/>
      <c r="STI29" s="94"/>
      <c r="STJ29" s="94"/>
      <c r="STK29" s="94"/>
      <c r="STL29" s="94"/>
      <c r="STM29" s="95"/>
      <c r="STN29" s="95"/>
      <c r="STO29" s="95"/>
      <c r="STP29" s="94"/>
      <c r="STQ29" s="96"/>
      <c r="STR29" s="94"/>
      <c r="STS29" s="94"/>
      <c r="STT29" s="94"/>
      <c r="STU29" s="94"/>
      <c r="STV29" s="94"/>
      <c r="STW29" s="94"/>
      <c r="STX29" s="95"/>
      <c r="STY29" s="95"/>
      <c r="STZ29" s="95"/>
      <c r="SUA29" s="94"/>
      <c r="SUB29" s="96"/>
      <c r="SUC29" s="94"/>
      <c r="SUD29" s="94"/>
      <c r="SUE29" s="94"/>
      <c r="SUF29" s="94"/>
      <c r="SUG29" s="94"/>
      <c r="SUH29" s="94"/>
      <c r="SUI29" s="95"/>
      <c r="SUJ29" s="95"/>
      <c r="SUK29" s="95"/>
      <c r="SUL29" s="94"/>
      <c r="SUM29" s="96"/>
      <c r="SUN29" s="94"/>
      <c r="SUO29" s="94"/>
      <c r="SUP29" s="94"/>
      <c r="SUQ29" s="94"/>
      <c r="SUR29" s="94"/>
      <c r="SUS29" s="94"/>
      <c r="SUT29" s="95"/>
      <c r="SUU29" s="95"/>
      <c r="SUV29" s="95"/>
      <c r="SUW29" s="94"/>
      <c r="SUX29" s="96"/>
      <c r="SUY29" s="94"/>
      <c r="SUZ29" s="94"/>
      <c r="SVA29" s="94"/>
      <c r="SVB29" s="94"/>
      <c r="SVC29" s="94"/>
      <c r="SVD29" s="94"/>
      <c r="SVE29" s="95"/>
      <c r="SVF29" s="95"/>
      <c r="SVG29" s="95"/>
      <c r="SVH29" s="94"/>
      <c r="SVI29" s="96"/>
      <c r="SVJ29" s="94"/>
      <c r="SVK29" s="94"/>
      <c r="SVL29" s="94"/>
      <c r="SVM29" s="94"/>
      <c r="SVN29" s="94"/>
      <c r="SVO29" s="94"/>
      <c r="SVP29" s="95"/>
      <c r="SVQ29" s="95"/>
      <c r="SVR29" s="95"/>
      <c r="SVS29" s="94"/>
      <c r="SVT29" s="96"/>
      <c r="SVU29" s="94"/>
      <c r="SVV29" s="94"/>
      <c r="SVW29" s="94"/>
      <c r="SVX29" s="94"/>
      <c r="SVY29" s="94"/>
      <c r="SVZ29" s="94"/>
      <c r="SWA29" s="95"/>
      <c r="SWB29" s="95"/>
      <c r="SWC29" s="95"/>
      <c r="SWD29" s="94"/>
      <c r="SWE29" s="96"/>
      <c r="SWF29" s="94"/>
      <c r="SWG29" s="94"/>
      <c r="SWH29" s="94"/>
      <c r="SWI29" s="94"/>
      <c r="SWJ29" s="94"/>
      <c r="SWK29" s="94"/>
      <c r="SWL29" s="95"/>
      <c r="SWM29" s="95"/>
      <c r="SWN29" s="95"/>
      <c r="SWO29" s="94"/>
      <c r="SWP29" s="96"/>
      <c r="SWQ29" s="94"/>
      <c r="SWR29" s="94"/>
      <c r="SWS29" s="94"/>
      <c r="SWT29" s="94"/>
      <c r="SWU29" s="94"/>
      <c r="SWV29" s="94"/>
      <c r="SWW29" s="95"/>
      <c r="SWX29" s="95"/>
      <c r="SWY29" s="95"/>
      <c r="SWZ29" s="94"/>
      <c r="SXA29" s="96"/>
      <c r="SXB29" s="94"/>
      <c r="SXC29" s="94"/>
      <c r="SXD29" s="94"/>
      <c r="SXE29" s="94"/>
      <c r="SXF29" s="94"/>
      <c r="SXG29" s="94"/>
      <c r="SXH29" s="95"/>
      <c r="SXI29" s="95"/>
      <c r="SXJ29" s="95"/>
      <c r="SXK29" s="94"/>
      <c r="SXL29" s="96"/>
      <c r="SXM29" s="94"/>
      <c r="SXN29" s="94"/>
      <c r="SXO29" s="94"/>
      <c r="SXP29" s="94"/>
      <c r="SXQ29" s="94"/>
      <c r="SXR29" s="94"/>
      <c r="SXS29" s="95"/>
      <c r="SXT29" s="95"/>
      <c r="SXU29" s="95"/>
      <c r="SXV29" s="94"/>
      <c r="SXW29" s="96"/>
      <c r="SXX29" s="94"/>
      <c r="SXY29" s="94"/>
      <c r="SXZ29" s="94"/>
      <c r="SYA29" s="94"/>
      <c r="SYB29" s="94"/>
      <c r="SYC29" s="94"/>
      <c r="SYD29" s="95"/>
      <c r="SYE29" s="95"/>
      <c r="SYF29" s="95"/>
      <c r="SYG29" s="94"/>
      <c r="SYH29" s="96"/>
      <c r="SYI29" s="94"/>
      <c r="SYJ29" s="94"/>
      <c r="SYK29" s="94"/>
      <c r="SYL29" s="94"/>
      <c r="SYM29" s="94"/>
      <c r="SYN29" s="94"/>
      <c r="SYO29" s="95"/>
      <c r="SYP29" s="95"/>
      <c r="SYQ29" s="95"/>
      <c r="SYR29" s="94"/>
      <c r="SYS29" s="96"/>
      <c r="SYT29" s="94"/>
      <c r="SYU29" s="94"/>
      <c r="SYV29" s="94"/>
      <c r="SYW29" s="94"/>
      <c r="SYX29" s="94"/>
      <c r="SYY29" s="94"/>
      <c r="SYZ29" s="95"/>
      <c r="SZA29" s="95"/>
      <c r="SZB29" s="95"/>
      <c r="SZC29" s="94"/>
      <c r="SZD29" s="96"/>
      <c r="SZE29" s="94"/>
      <c r="SZF29" s="94"/>
      <c r="SZG29" s="94"/>
      <c r="SZH29" s="94"/>
      <c r="SZI29" s="94"/>
      <c r="SZJ29" s="94"/>
      <c r="SZK29" s="95"/>
      <c r="SZL29" s="95"/>
      <c r="SZM29" s="95"/>
      <c r="SZN29" s="94"/>
      <c r="SZO29" s="96"/>
      <c r="SZP29" s="94"/>
      <c r="SZQ29" s="94"/>
      <c r="SZR29" s="94"/>
      <c r="SZS29" s="94"/>
      <c r="SZT29" s="94"/>
      <c r="SZU29" s="94"/>
      <c r="SZV29" s="95"/>
      <c r="SZW29" s="95"/>
      <c r="SZX29" s="95"/>
      <c r="SZY29" s="94"/>
      <c r="SZZ29" s="96"/>
      <c r="TAA29" s="94"/>
      <c r="TAB29" s="94"/>
      <c r="TAC29" s="94"/>
      <c r="TAD29" s="94"/>
      <c r="TAE29" s="94"/>
      <c r="TAF29" s="94"/>
      <c r="TAG29" s="95"/>
      <c r="TAH29" s="95"/>
      <c r="TAI29" s="95"/>
      <c r="TAJ29" s="94"/>
      <c r="TAK29" s="96"/>
      <c r="TAL29" s="94"/>
      <c r="TAM29" s="94"/>
      <c r="TAN29" s="94"/>
      <c r="TAO29" s="94"/>
      <c r="TAP29" s="94"/>
      <c r="TAQ29" s="94"/>
      <c r="TAR29" s="95"/>
      <c r="TAS29" s="95"/>
      <c r="TAT29" s="95"/>
      <c r="TAU29" s="94"/>
      <c r="TAV29" s="96"/>
      <c r="TAW29" s="94"/>
      <c r="TAX29" s="94"/>
      <c r="TAY29" s="94"/>
      <c r="TAZ29" s="94"/>
      <c r="TBA29" s="94"/>
      <c r="TBB29" s="94"/>
      <c r="TBC29" s="95"/>
      <c r="TBD29" s="95"/>
      <c r="TBE29" s="95"/>
      <c r="TBF29" s="94"/>
      <c r="TBG29" s="96"/>
      <c r="TBH29" s="94"/>
      <c r="TBI29" s="94"/>
      <c r="TBJ29" s="94"/>
      <c r="TBK29" s="94"/>
      <c r="TBL29" s="94"/>
      <c r="TBM29" s="94"/>
      <c r="TBN29" s="95"/>
      <c r="TBO29" s="95"/>
      <c r="TBP29" s="95"/>
      <c r="TBQ29" s="94"/>
      <c r="TBR29" s="96"/>
      <c r="TBS29" s="94"/>
      <c r="TBT29" s="94"/>
      <c r="TBU29" s="94"/>
      <c r="TBV29" s="94"/>
      <c r="TBW29" s="94"/>
      <c r="TBX29" s="94"/>
      <c r="TBY29" s="95"/>
      <c r="TBZ29" s="95"/>
      <c r="TCA29" s="95"/>
      <c r="TCB29" s="94"/>
      <c r="TCC29" s="96"/>
      <c r="TCD29" s="94"/>
      <c r="TCE29" s="94"/>
      <c r="TCF29" s="94"/>
      <c r="TCG29" s="94"/>
      <c r="TCH29" s="94"/>
      <c r="TCI29" s="94"/>
      <c r="TCJ29" s="95"/>
      <c r="TCK29" s="95"/>
      <c r="TCL29" s="95"/>
      <c r="TCM29" s="94"/>
      <c r="TCN29" s="96"/>
      <c r="TCO29" s="94"/>
      <c r="TCP29" s="94"/>
      <c r="TCQ29" s="94"/>
      <c r="TCR29" s="94"/>
      <c r="TCS29" s="94"/>
      <c r="TCT29" s="94"/>
      <c r="TCU29" s="95"/>
      <c r="TCV29" s="95"/>
      <c r="TCW29" s="95"/>
      <c r="TCX29" s="94"/>
      <c r="TCY29" s="96"/>
      <c r="TCZ29" s="94"/>
      <c r="TDA29" s="94"/>
      <c r="TDB29" s="94"/>
      <c r="TDC29" s="94"/>
      <c r="TDD29" s="94"/>
      <c r="TDE29" s="94"/>
      <c r="TDF29" s="95"/>
      <c r="TDG29" s="95"/>
      <c r="TDH29" s="95"/>
      <c r="TDI29" s="94"/>
      <c r="TDJ29" s="96"/>
      <c r="TDK29" s="94"/>
      <c r="TDL29" s="94"/>
      <c r="TDM29" s="94"/>
      <c r="TDN29" s="94"/>
      <c r="TDO29" s="94"/>
      <c r="TDP29" s="94"/>
      <c r="TDQ29" s="95"/>
      <c r="TDR29" s="95"/>
      <c r="TDS29" s="95"/>
      <c r="TDT29" s="94"/>
      <c r="TDU29" s="96"/>
      <c r="TDV29" s="94"/>
      <c r="TDW29" s="94"/>
      <c r="TDX29" s="94"/>
      <c r="TDY29" s="94"/>
      <c r="TDZ29" s="94"/>
      <c r="TEA29" s="94"/>
      <c r="TEB29" s="95"/>
      <c r="TEC29" s="95"/>
      <c r="TED29" s="95"/>
      <c r="TEE29" s="94"/>
      <c r="TEF29" s="96"/>
      <c r="TEG29" s="94"/>
      <c r="TEH29" s="94"/>
      <c r="TEI29" s="94"/>
      <c r="TEJ29" s="94"/>
      <c r="TEK29" s="94"/>
      <c r="TEL29" s="94"/>
      <c r="TEM29" s="95"/>
      <c r="TEN29" s="95"/>
      <c r="TEO29" s="95"/>
      <c r="TEP29" s="94"/>
      <c r="TEQ29" s="96"/>
      <c r="TER29" s="94"/>
      <c r="TES29" s="94"/>
      <c r="TET29" s="94"/>
      <c r="TEU29" s="94"/>
      <c r="TEV29" s="94"/>
      <c r="TEW29" s="94"/>
      <c r="TEX29" s="95"/>
      <c r="TEY29" s="95"/>
      <c r="TEZ29" s="95"/>
      <c r="TFA29" s="94"/>
      <c r="TFB29" s="96"/>
      <c r="TFC29" s="94"/>
      <c r="TFD29" s="94"/>
      <c r="TFE29" s="94"/>
      <c r="TFF29" s="94"/>
      <c r="TFG29" s="94"/>
      <c r="TFH29" s="94"/>
      <c r="TFI29" s="95"/>
      <c r="TFJ29" s="95"/>
      <c r="TFK29" s="95"/>
      <c r="TFL29" s="94"/>
      <c r="TFM29" s="96"/>
      <c r="TFN29" s="94"/>
      <c r="TFO29" s="94"/>
      <c r="TFP29" s="94"/>
      <c r="TFQ29" s="94"/>
      <c r="TFR29" s="94"/>
      <c r="TFS29" s="94"/>
      <c r="TFT29" s="95"/>
      <c r="TFU29" s="95"/>
      <c r="TFV29" s="95"/>
      <c r="TFW29" s="94"/>
      <c r="TFX29" s="96"/>
      <c r="TFY29" s="94"/>
      <c r="TFZ29" s="94"/>
      <c r="TGA29" s="94"/>
      <c r="TGB29" s="94"/>
      <c r="TGC29" s="94"/>
      <c r="TGD29" s="94"/>
      <c r="TGE29" s="95"/>
      <c r="TGF29" s="95"/>
      <c r="TGG29" s="95"/>
      <c r="TGH29" s="94"/>
      <c r="TGI29" s="96"/>
      <c r="TGJ29" s="94"/>
      <c r="TGK29" s="94"/>
      <c r="TGL29" s="94"/>
      <c r="TGM29" s="94"/>
      <c r="TGN29" s="94"/>
      <c r="TGO29" s="94"/>
      <c r="TGP29" s="95"/>
      <c r="TGQ29" s="95"/>
      <c r="TGR29" s="95"/>
      <c r="TGS29" s="94"/>
      <c r="TGT29" s="96"/>
      <c r="TGU29" s="94"/>
      <c r="TGV29" s="94"/>
      <c r="TGW29" s="94"/>
      <c r="TGX29" s="94"/>
      <c r="TGY29" s="94"/>
      <c r="TGZ29" s="94"/>
      <c r="THA29" s="95"/>
      <c r="THB29" s="95"/>
      <c r="THC29" s="95"/>
      <c r="THD29" s="94"/>
      <c r="THE29" s="96"/>
      <c r="THF29" s="94"/>
      <c r="THG29" s="94"/>
      <c r="THH29" s="94"/>
      <c r="THI29" s="94"/>
      <c r="THJ29" s="94"/>
      <c r="THK29" s="94"/>
      <c r="THL29" s="95"/>
      <c r="THM29" s="95"/>
      <c r="THN29" s="95"/>
      <c r="THO29" s="94"/>
      <c r="THP29" s="96"/>
      <c r="THQ29" s="94"/>
      <c r="THR29" s="94"/>
      <c r="THS29" s="94"/>
      <c r="THT29" s="94"/>
      <c r="THU29" s="94"/>
      <c r="THV29" s="94"/>
      <c r="THW29" s="95"/>
      <c r="THX29" s="95"/>
      <c r="THY29" s="95"/>
      <c r="THZ29" s="94"/>
      <c r="TIA29" s="96"/>
      <c r="TIB29" s="94"/>
      <c r="TIC29" s="94"/>
      <c r="TID29" s="94"/>
      <c r="TIE29" s="94"/>
      <c r="TIF29" s="94"/>
      <c r="TIG29" s="94"/>
      <c r="TIH29" s="95"/>
      <c r="TII29" s="95"/>
      <c r="TIJ29" s="95"/>
      <c r="TIK29" s="94"/>
      <c r="TIL29" s="96"/>
      <c r="TIM29" s="94"/>
      <c r="TIN29" s="94"/>
      <c r="TIO29" s="94"/>
      <c r="TIP29" s="94"/>
      <c r="TIQ29" s="94"/>
      <c r="TIR29" s="94"/>
      <c r="TIS29" s="95"/>
      <c r="TIT29" s="95"/>
      <c r="TIU29" s="95"/>
      <c r="TIV29" s="94"/>
      <c r="TIW29" s="96"/>
      <c r="TIX29" s="94"/>
      <c r="TIY29" s="94"/>
      <c r="TIZ29" s="94"/>
      <c r="TJA29" s="94"/>
      <c r="TJB29" s="94"/>
      <c r="TJC29" s="94"/>
      <c r="TJD29" s="95"/>
      <c r="TJE29" s="95"/>
      <c r="TJF29" s="95"/>
      <c r="TJG29" s="94"/>
      <c r="TJH29" s="96"/>
      <c r="TJI29" s="94"/>
      <c r="TJJ29" s="94"/>
      <c r="TJK29" s="94"/>
      <c r="TJL29" s="94"/>
      <c r="TJM29" s="94"/>
      <c r="TJN29" s="94"/>
      <c r="TJO29" s="95"/>
      <c r="TJP29" s="95"/>
      <c r="TJQ29" s="95"/>
      <c r="TJR29" s="94"/>
      <c r="TJS29" s="96"/>
      <c r="TJT29" s="94"/>
      <c r="TJU29" s="94"/>
      <c r="TJV29" s="94"/>
      <c r="TJW29" s="94"/>
      <c r="TJX29" s="94"/>
      <c r="TJY29" s="94"/>
      <c r="TJZ29" s="95"/>
      <c r="TKA29" s="95"/>
      <c r="TKB29" s="95"/>
      <c r="TKC29" s="94"/>
      <c r="TKD29" s="96"/>
      <c r="TKE29" s="94"/>
      <c r="TKF29" s="94"/>
      <c r="TKG29" s="94"/>
      <c r="TKH29" s="94"/>
      <c r="TKI29" s="94"/>
      <c r="TKJ29" s="94"/>
      <c r="TKK29" s="95"/>
      <c r="TKL29" s="95"/>
      <c r="TKM29" s="95"/>
      <c r="TKN29" s="94"/>
      <c r="TKO29" s="96"/>
      <c r="TKP29" s="94"/>
      <c r="TKQ29" s="94"/>
      <c r="TKR29" s="94"/>
      <c r="TKS29" s="94"/>
      <c r="TKT29" s="94"/>
      <c r="TKU29" s="94"/>
      <c r="TKV29" s="95"/>
      <c r="TKW29" s="95"/>
      <c r="TKX29" s="95"/>
      <c r="TKY29" s="94"/>
      <c r="TKZ29" s="96"/>
      <c r="TLA29" s="94"/>
      <c r="TLB29" s="94"/>
      <c r="TLC29" s="94"/>
      <c r="TLD29" s="94"/>
      <c r="TLE29" s="94"/>
      <c r="TLF29" s="94"/>
      <c r="TLG29" s="95"/>
      <c r="TLH29" s="95"/>
      <c r="TLI29" s="95"/>
      <c r="TLJ29" s="94"/>
      <c r="TLK29" s="96"/>
      <c r="TLL29" s="94"/>
      <c r="TLM29" s="94"/>
      <c r="TLN29" s="94"/>
      <c r="TLO29" s="94"/>
      <c r="TLP29" s="94"/>
      <c r="TLQ29" s="94"/>
      <c r="TLR29" s="95"/>
      <c r="TLS29" s="95"/>
      <c r="TLT29" s="95"/>
      <c r="TLU29" s="94"/>
      <c r="TLV29" s="96"/>
      <c r="TLW29" s="94"/>
      <c r="TLX29" s="94"/>
      <c r="TLY29" s="94"/>
      <c r="TLZ29" s="94"/>
      <c r="TMA29" s="94"/>
      <c r="TMB29" s="94"/>
      <c r="TMC29" s="95"/>
      <c r="TMD29" s="95"/>
      <c r="TME29" s="95"/>
      <c r="TMF29" s="94"/>
      <c r="TMG29" s="96"/>
      <c r="TMH29" s="94"/>
      <c r="TMI29" s="94"/>
      <c r="TMJ29" s="94"/>
      <c r="TMK29" s="94"/>
      <c r="TML29" s="94"/>
      <c r="TMM29" s="94"/>
      <c r="TMN29" s="95"/>
      <c r="TMO29" s="95"/>
      <c r="TMP29" s="95"/>
      <c r="TMQ29" s="94"/>
      <c r="TMR29" s="96"/>
      <c r="TMS29" s="94"/>
      <c r="TMT29" s="94"/>
      <c r="TMU29" s="94"/>
      <c r="TMV29" s="94"/>
      <c r="TMW29" s="94"/>
      <c r="TMX29" s="94"/>
      <c r="TMY29" s="95"/>
      <c r="TMZ29" s="95"/>
      <c r="TNA29" s="95"/>
      <c r="TNB29" s="94"/>
      <c r="TNC29" s="96"/>
      <c r="TND29" s="94"/>
      <c r="TNE29" s="94"/>
      <c r="TNF29" s="94"/>
      <c r="TNG29" s="94"/>
      <c r="TNH29" s="94"/>
      <c r="TNI29" s="94"/>
      <c r="TNJ29" s="95"/>
      <c r="TNK29" s="95"/>
      <c r="TNL29" s="95"/>
      <c r="TNM29" s="94"/>
      <c r="TNN29" s="96"/>
      <c r="TNO29" s="94"/>
      <c r="TNP29" s="94"/>
      <c r="TNQ29" s="94"/>
      <c r="TNR29" s="94"/>
      <c r="TNS29" s="94"/>
      <c r="TNT29" s="94"/>
      <c r="TNU29" s="95"/>
      <c r="TNV29" s="95"/>
      <c r="TNW29" s="95"/>
      <c r="TNX29" s="94"/>
      <c r="TNY29" s="96"/>
      <c r="TNZ29" s="94"/>
      <c r="TOA29" s="94"/>
      <c r="TOB29" s="94"/>
      <c r="TOC29" s="94"/>
      <c r="TOD29" s="94"/>
      <c r="TOE29" s="94"/>
      <c r="TOF29" s="95"/>
      <c r="TOG29" s="95"/>
      <c r="TOH29" s="95"/>
      <c r="TOI29" s="94"/>
      <c r="TOJ29" s="96"/>
      <c r="TOK29" s="94"/>
      <c r="TOL29" s="94"/>
      <c r="TOM29" s="94"/>
      <c r="TON29" s="94"/>
      <c r="TOO29" s="94"/>
      <c r="TOP29" s="94"/>
      <c r="TOQ29" s="95"/>
      <c r="TOR29" s="95"/>
      <c r="TOS29" s="95"/>
      <c r="TOT29" s="94"/>
      <c r="TOU29" s="96"/>
      <c r="TOV29" s="94"/>
      <c r="TOW29" s="94"/>
      <c r="TOX29" s="94"/>
      <c r="TOY29" s="94"/>
      <c r="TOZ29" s="94"/>
      <c r="TPA29" s="94"/>
      <c r="TPB29" s="95"/>
      <c r="TPC29" s="95"/>
      <c r="TPD29" s="95"/>
      <c r="TPE29" s="94"/>
      <c r="TPF29" s="96"/>
      <c r="TPG29" s="94"/>
      <c r="TPH29" s="94"/>
      <c r="TPI29" s="94"/>
      <c r="TPJ29" s="94"/>
      <c r="TPK29" s="94"/>
      <c r="TPL29" s="94"/>
      <c r="TPM29" s="95"/>
      <c r="TPN29" s="95"/>
      <c r="TPO29" s="95"/>
      <c r="TPP29" s="94"/>
      <c r="TPQ29" s="96"/>
      <c r="TPR29" s="94"/>
      <c r="TPS29" s="94"/>
      <c r="TPT29" s="94"/>
      <c r="TPU29" s="94"/>
      <c r="TPV29" s="94"/>
      <c r="TPW29" s="94"/>
      <c r="TPX29" s="95"/>
      <c r="TPY29" s="95"/>
      <c r="TPZ29" s="95"/>
      <c r="TQA29" s="94"/>
      <c r="TQB29" s="96"/>
      <c r="TQC29" s="94"/>
      <c r="TQD29" s="94"/>
      <c r="TQE29" s="94"/>
      <c r="TQF29" s="94"/>
      <c r="TQG29" s="94"/>
      <c r="TQH29" s="94"/>
      <c r="TQI29" s="95"/>
      <c r="TQJ29" s="95"/>
      <c r="TQK29" s="95"/>
      <c r="TQL29" s="94"/>
      <c r="TQM29" s="96"/>
      <c r="TQN29" s="94"/>
      <c r="TQO29" s="94"/>
      <c r="TQP29" s="94"/>
      <c r="TQQ29" s="94"/>
      <c r="TQR29" s="94"/>
      <c r="TQS29" s="94"/>
      <c r="TQT29" s="95"/>
      <c r="TQU29" s="95"/>
      <c r="TQV29" s="95"/>
      <c r="TQW29" s="94"/>
      <c r="TQX29" s="96"/>
      <c r="TQY29" s="94"/>
      <c r="TQZ29" s="94"/>
      <c r="TRA29" s="94"/>
      <c r="TRB29" s="94"/>
      <c r="TRC29" s="94"/>
      <c r="TRD29" s="94"/>
      <c r="TRE29" s="95"/>
      <c r="TRF29" s="95"/>
      <c r="TRG29" s="95"/>
      <c r="TRH29" s="94"/>
      <c r="TRI29" s="96"/>
      <c r="TRJ29" s="94"/>
      <c r="TRK29" s="94"/>
      <c r="TRL29" s="94"/>
      <c r="TRM29" s="94"/>
      <c r="TRN29" s="94"/>
      <c r="TRO29" s="94"/>
      <c r="TRP29" s="95"/>
      <c r="TRQ29" s="95"/>
      <c r="TRR29" s="95"/>
      <c r="TRS29" s="94"/>
      <c r="TRT29" s="96"/>
      <c r="TRU29" s="94"/>
      <c r="TRV29" s="94"/>
      <c r="TRW29" s="94"/>
      <c r="TRX29" s="94"/>
      <c r="TRY29" s="94"/>
      <c r="TRZ29" s="94"/>
      <c r="TSA29" s="95"/>
      <c r="TSB29" s="95"/>
      <c r="TSC29" s="95"/>
      <c r="TSD29" s="94"/>
      <c r="TSE29" s="96"/>
      <c r="TSF29" s="94"/>
      <c r="TSG29" s="94"/>
      <c r="TSH29" s="94"/>
      <c r="TSI29" s="94"/>
      <c r="TSJ29" s="94"/>
      <c r="TSK29" s="94"/>
      <c r="TSL29" s="95"/>
      <c r="TSM29" s="95"/>
      <c r="TSN29" s="95"/>
      <c r="TSO29" s="94"/>
      <c r="TSP29" s="96"/>
      <c r="TSQ29" s="94"/>
      <c r="TSR29" s="94"/>
      <c r="TSS29" s="94"/>
      <c r="TST29" s="94"/>
      <c r="TSU29" s="94"/>
      <c r="TSV29" s="94"/>
      <c r="TSW29" s="95"/>
      <c r="TSX29" s="95"/>
      <c r="TSY29" s="95"/>
      <c r="TSZ29" s="94"/>
      <c r="TTA29" s="96"/>
      <c r="TTB29" s="94"/>
      <c r="TTC29" s="94"/>
      <c r="TTD29" s="94"/>
      <c r="TTE29" s="94"/>
      <c r="TTF29" s="94"/>
      <c r="TTG29" s="94"/>
      <c r="TTH29" s="95"/>
      <c r="TTI29" s="95"/>
      <c r="TTJ29" s="95"/>
      <c r="TTK29" s="94"/>
      <c r="TTL29" s="96"/>
      <c r="TTM29" s="94"/>
      <c r="TTN29" s="94"/>
      <c r="TTO29" s="94"/>
      <c r="TTP29" s="94"/>
      <c r="TTQ29" s="94"/>
      <c r="TTR29" s="94"/>
      <c r="TTS29" s="95"/>
      <c r="TTT29" s="95"/>
      <c r="TTU29" s="95"/>
      <c r="TTV29" s="94"/>
      <c r="TTW29" s="96"/>
      <c r="TTX29" s="94"/>
      <c r="TTY29" s="94"/>
      <c r="TTZ29" s="94"/>
      <c r="TUA29" s="94"/>
      <c r="TUB29" s="94"/>
      <c r="TUC29" s="94"/>
      <c r="TUD29" s="95"/>
      <c r="TUE29" s="95"/>
      <c r="TUF29" s="95"/>
      <c r="TUG29" s="94"/>
      <c r="TUH29" s="96"/>
      <c r="TUI29" s="94"/>
      <c r="TUJ29" s="94"/>
      <c r="TUK29" s="94"/>
      <c r="TUL29" s="94"/>
      <c r="TUM29" s="94"/>
      <c r="TUN29" s="94"/>
      <c r="TUO29" s="95"/>
      <c r="TUP29" s="95"/>
      <c r="TUQ29" s="95"/>
      <c r="TUR29" s="94"/>
      <c r="TUS29" s="96"/>
      <c r="TUT29" s="94"/>
      <c r="TUU29" s="94"/>
      <c r="TUV29" s="94"/>
      <c r="TUW29" s="94"/>
      <c r="TUX29" s="94"/>
      <c r="TUY29" s="94"/>
      <c r="TUZ29" s="95"/>
      <c r="TVA29" s="95"/>
      <c r="TVB29" s="95"/>
      <c r="TVC29" s="94"/>
      <c r="TVD29" s="96"/>
      <c r="TVE29" s="94"/>
      <c r="TVF29" s="94"/>
      <c r="TVG29" s="94"/>
      <c r="TVH29" s="94"/>
      <c r="TVI29" s="94"/>
      <c r="TVJ29" s="94"/>
      <c r="TVK29" s="95"/>
      <c r="TVL29" s="95"/>
      <c r="TVM29" s="95"/>
      <c r="TVN29" s="94"/>
      <c r="TVO29" s="96"/>
      <c r="TVP29" s="94"/>
      <c r="TVQ29" s="94"/>
      <c r="TVR29" s="94"/>
      <c r="TVS29" s="94"/>
      <c r="TVT29" s="94"/>
      <c r="TVU29" s="94"/>
      <c r="TVV29" s="95"/>
      <c r="TVW29" s="95"/>
      <c r="TVX29" s="95"/>
      <c r="TVY29" s="94"/>
      <c r="TVZ29" s="96"/>
      <c r="TWA29" s="94"/>
      <c r="TWB29" s="94"/>
      <c r="TWC29" s="94"/>
      <c r="TWD29" s="94"/>
      <c r="TWE29" s="94"/>
      <c r="TWF29" s="94"/>
      <c r="TWG29" s="95"/>
      <c r="TWH29" s="95"/>
      <c r="TWI29" s="95"/>
      <c r="TWJ29" s="94"/>
      <c r="TWK29" s="96"/>
      <c r="TWL29" s="94"/>
      <c r="TWM29" s="94"/>
      <c r="TWN29" s="94"/>
      <c r="TWO29" s="94"/>
      <c r="TWP29" s="94"/>
      <c r="TWQ29" s="94"/>
      <c r="TWR29" s="95"/>
      <c r="TWS29" s="95"/>
      <c r="TWT29" s="95"/>
      <c r="TWU29" s="94"/>
      <c r="TWV29" s="96"/>
      <c r="TWW29" s="94"/>
      <c r="TWX29" s="94"/>
      <c r="TWY29" s="94"/>
      <c r="TWZ29" s="94"/>
      <c r="TXA29" s="94"/>
      <c r="TXB29" s="94"/>
      <c r="TXC29" s="95"/>
      <c r="TXD29" s="95"/>
      <c r="TXE29" s="95"/>
      <c r="TXF29" s="94"/>
      <c r="TXG29" s="96"/>
      <c r="TXH29" s="94"/>
      <c r="TXI29" s="94"/>
      <c r="TXJ29" s="94"/>
      <c r="TXK29" s="94"/>
      <c r="TXL29" s="94"/>
      <c r="TXM29" s="94"/>
      <c r="TXN29" s="95"/>
      <c r="TXO29" s="95"/>
      <c r="TXP29" s="95"/>
      <c r="TXQ29" s="94"/>
      <c r="TXR29" s="96"/>
      <c r="TXS29" s="94"/>
      <c r="TXT29" s="94"/>
      <c r="TXU29" s="94"/>
      <c r="TXV29" s="94"/>
      <c r="TXW29" s="94"/>
      <c r="TXX29" s="94"/>
      <c r="TXY29" s="95"/>
      <c r="TXZ29" s="95"/>
      <c r="TYA29" s="95"/>
      <c r="TYB29" s="94"/>
      <c r="TYC29" s="96"/>
      <c r="TYD29" s="94"/>
      <c r="TYE29" s="94"/>
      <c r="TYF29" s="94"/>
      <c r="TYG29" s="94"/>
      <c r="TYH29" s="94"/>
      <c r="TYI29" s="94"/>
      <c r="TYJ29" s="95"/>
      <c r="TYK29" s="95"/>
      <c r="TYL29" s="95"/>
      <c r="TYM29" s="94"/>
      <c r="TYN29" s="96"/>
      <c r="TYO29" s="94"/>
      <c r="TYP29" s="94"/>
      <c r="TYQ29" s="94"/>
      <c r="TYR29" s="94"/>
      <c r="TYS29" s="94"/>
      <c r="TYT29" s="94"/>
      <c r="TYU29" s="95"/>
      <c r="TYV29" s="95"/>
      <c r="TYW29" s="95"/>
      <c r="TYX29" s="94"/>
      <c r="TYY29" s="96"/>
      <c r="TYZ29" s="94"/>
      <c r="TZA29" s="94"/>
      <c r="TZB29" s="94"/>
      <c r="TZC29" s="94"/>
      <c r="TZD29" s="94"/>
      <c r="TZE29" s="94"/>
      <c r="TZF29" s="95"/>
      <c r="TZG29" s="95"/>
      <c r="TZH29" s="95"/>
      <c r="TZI29" s="94"/>
      <c r="TZJ29" s="96"/>
      <c r="TZK29" s="94"/>
      <c r="TZL29" s="94"/>
      <c r="TZM29" s="94"/>
      <c r="TZN29" s="94"/>
      <c r="TZO29" s="94"/>
      <c r="TZP29" s="94"/>
      <c r="TZQ29" s="95"/>
      <c r="TZR29" s="95"/>
      <c r="TZS29" s="95"/>
      <c r="TZT29" s="94"/>
      <c r="TZU29" s="96"/>
      <c r="TZV29" s="94"/>
      <c r="TZW29" s="94"/>
      <c r="TZX29" s="94"/>
      <c r="TZY29" s="94"/>
      <c r="TZZ29" s="94"/>
      <c r="UAA29" s="94"/>
      <c r="UAB29" s="95"/>
      <c r="UAC29" s="95"/>
      <c r="UAD29" s="95"/>
      <c r="UAE29" s="94"/>
      <c r="UAF29" s="96"/>
      <c r="UAG29" s="94"/>
      <c r="UAH29" s="94"/>
      <c r="UAI29" s="94"/>
      <c r="UAJ29" s="94"/>
      <c r="UAK29" s="94"/>
      <c r="UAL29" s="94"/>
      <c r="UAM29" s="95"/>
      <c r="UAN29" s="95"/>
      <c r="UAO29" s="95"/>
      <c r="UAP29" s="94"/>
      <c r="UAQ29" s="96"/>
      <c r="UAR29" s="94"/>
      <c r="UAS29" s="94"/>
      <c r="UAT29" s="94"/>
      <c r="UAU29" s="94"/>
      <c r="UAV29" s="94"/>
      <c r="UAW29" s="94"/>
      <c r="UAX29" s="95"/>
      <c r="UAY29" s="95"/>
      <c r="UAZ29" s="95"/>
      <c r="UBA29" s="94"/>
      <c r="UBB29" s="96"/>
      <c r="UBC29" s="94"/>
      <c r="UBD29" s="94"/>
      <c r="UBE29" s="94"/>
      <c r="UBF29" s="94"/>
      <c r="UBG29" s="94"/>
      <c r="UBH29" s="94"/>
      <c r="UBI29" s="95"/>
      <c r="UBJ29" s="95"/>
      <c r="UBK29" s="95"/>
      <c r="UBL29" s="94"/>
      <c r="UBM29" s="96"/>
      <c r="UBN29" s="94"/>
      <c r="UBO29" s="94"/>
      <c r="UBP29" s="94"/>
      <c r="UBQ29" s="94"/>
      <c r="UBR29" s="94"/>
      <c r="UBS29" s="94"/>
      <c r="UBT29" s="95"/>
      <c r="UBU29" s="95"/>
      <c r="UBV29" s="95"/>
      <c r="UBW29" s="94"/>
      <c r="UBX29" s="96"/>
      <c r="UBY29" s="94"/>
      <c r="UBZ29" s="94"/>
      <c r="UCA29" s="94"/>
      <c r="UCB29" s="94"/>
      <c r="UCC29" s="94"/>
      <c r="UCD29" s="94"/>
      <c r="UCE29" s="95"/>
      <c r="UCF29" s="95"/>
      <c r="UCG29" s="95"/>
      <c r="UCH29" s="94"/>
      <c r="UCI29" s="96"/>
      <c r="UCJ29" s="94"/>
      <c r="UCK29" s="94"/>
      <c r="UCL29" s="94"/>
      <c r="UCM29" s="94"/>
      <c r="UCN29" s="94"/>
      <c r="UCO29" s="94"/>
      <c r="UCP29" s="95"/>
      <c r="UCQ29" s="95"/>
      <c r="UCR29" s="95"/>
      <c r="UCS29" s="94"/>
      <c r="UCT29" s="96"/>
      <c r="UCU29" s="94"/>
      <c r="UCV29" s="94"/>
      <c r="UCW29" s="94"/>
      <c r="UCX29" s="94"/>
      <c r="UCY29" s="94"/>
      <c r="UCZ29" s="94"/>
      <c r="UDA29" s="95"/>
      <c r="UDB29" s="95"/>
      <c r="UDC29" s="95"/>
      <c r="UDD29" s="94"/>
      <c r="UDE29" s="96"/>
      <c r="UDF29" s="94"/>
      <c r="UDG29" s="94"/>
      <c r="UDH29" s="94"/>
      <c r="UDI29" s="94"/>
      <c r="UDJ29" s="94"/>
      <c r="UDK29" s="94"/>
      <c r="UDL29" s="95"/>
      <c r="UDM29" s="95"/>
      <c r="UDN29" s="95"/>
      <c r="UDO29" s="94"/>
      <c r="UDP29" s="96"/>
      <c r="UDQ29" s="94"/>
      <c r="UDR29" s="94"/>
      <c r="UDS29" s="94"/>
      <c r="UDT29" s="94"/>
      <c r="UDU29" s="94"/>
      <c r="UDV29" s="94"/>
      <c r="UDW29" s="95"/>
      <c r="UDX29" s="95"/>
      <c r="UDY29" s="95"/>
      <c r="UDZ29" s="94"/>
      <c r="UEA29" s="96"/>
      <c r="UEB29" s="94"/>
      <c r="UEC29" s="94"/>
      <c r="UED29" s="94"/>
      <c r="UEE29" s="94"/>
      <c r="UEF29" s="94"/>
      <c r="UEG29" s="94"/>
      <c r="UEH29" s="95"/>
      <c r="UEI29" s="95"/>
      <c r="UEJ29" s="95"/>
      <c r="UEK29" s="94"/>
      <c r="UEL29" s="96"/>
      <c r="UEM29" s="94"/>
      <c r="UEN29" s="94"/>
      <c r="UEO29" s="94"/>
      <c r="UEP29" s="94"/>
      <c r="UEQ29" s="94"/>
      <c r="UER29" s="94"/>
      <c r="UES29" s="95"/>
      <c r="UET29" s="95"/>
      <c r="UEU29" s="95"/>
      <c r="UEV29" s="94"/>
      <c r="UEW29" s="96"/>
      <c r="UEX29" s="94"/>
      <c r="UEY29" s="94"/>
      <c r="UEZ29" s="94"/>
      <c r="UFA29" s="94"/>
      <c r="UFB29" s="94"/>
      <c r="UFC29" s="94"/>
      <c r="UFD29" s="95"/>
      <c r="UFE29" s="95"/>
      <c r="UFF29" s="95"/>
      <c r="UFG29" s="94"/>
      <c r="UFH29" s="96"/>
      <c r="UFI29" s="94"/>
      <c r="UFJ29" s="94"/>
      <c r="UFK29" s="94"/>
      <c r="UFL29" s="94"/>
      <c r="UFM29" s="94"/>
      <c r="UFN29" s="94"/>
      <c r="UFO29" s="95"/>
      <c r="UFP29" s="95"/>
      <c r="UFQ29" s="95"/>
      <c r="UFR29" s="94"/>
      <c r="UFS29" s="96"/>
      <c r="UFT29" s="94"/>
      <c r="UFU29" s="94"/>
      <c r="UFV29" s="94"/>
      <c r="UFW29" s="94"/>
      <c r="UFX29" s="94"/>
      <c r="UFY29" s="94"/>
      <c r="UFZ29" s="95"/>
      <c r="UGA29" s="95"/>
      <c r="UGB29" s="95"/>
      <c r="UGC29" s="94"/>
      <c r="UGD29" s="96"/>
      <c r="UGE29" s="94"/>
      <c r="UGF29" s="94"/>
      <c r="UGG29" s="94"/>
      <c r="UGH29" s="94"/>
      <c r="UGI29" s="94"/>
      <c r="UGJ29" s="94"/>
      <c r="UGK29" s="95"/>
      <c r="UGL29" s="95"/>
      <c r="UGM29" s="95"/>
      <c r="UGN29" s="94"/>
      <c r="UGO29" s="96"/>
      <c r="UGP29" s="94"/>
      <c r="UGQ29" s="94"/>
      <c r="UGR29" s="94"/>
      <c r="UGS29" s="94"/>
      <c r="UGT29" s="94"/>
      <c r="UGU29" s="94"/>
      <c r="UGV29" s="95"/>
      <c r="UGW29" s="95"/>
      <c r="UGX29" s="95"/>
      <c r="UGY29" s="94"/>
      <c r="UGZ29" s="96"/>
      <c r="UHA29" s="94"/>
      <c r="UHB29" s="94"/>
      <c r="UHC29" s="94"/>
      <c r="UHD29" s="94"/>
      <c r="UHE29" s="94"/>
      <c r="UHF29" s="94"/>
      <c r="UHG29" s="95"/>
      <c r="UHH29" s="95"/>
      <c r="UHI29" s="95"/>
      <c r="UHJ29" s="94"/>
      <c r="UHK29" s="96"/>
      <c r="UHL29" s="94"/>
      <c r="UHM29" s="94"/>
      <c r="UHN29" s="94"/>
      <c r="UHO29" s="94"/>
      <c r="UHP29" s="94"/>
      <c r="UHQ29" s="94"/>
      <c r="UHR29" s="95"/>
      <c r="UHS29" s="95"/>
      <c r="UHT29" s="95"/>
      <c r="UHU29" s="94"/>
      <c r="UHV29" s="96"/>
      <c r="UHW29" s="94"/>
      <c r="UHX29" s="94"/>
      <c r="UHY29" s="94"/>
      <c r="UHZ29" s="94"/>
      <c r="UIA29" s="94"/>
      <c r="UIB29" s="94"/>
      <c r="UIC29" s="95"/>
      <c r="UID29" s="95"/>
      <c r="UIE29" s="95"/>
      <c r="UIF29" s="94"/>
      <c r="UIG29" s="96"/>
      <c r="UIH29" s="94"/>
      <c r="UII29" s="94"/>
      <c r="UIJ29" s="94"/>
      <c r="UIK29" s="94"/>
      <c r="UIL29" s="94"/>
      <c r="UIM29" s="94"/>
      <c r="UIN29" s="95"/>
      <c r="UIO29" s="95"/>
      <c r="UIP29" s="95"/>
      <c r="UIQ29" s="94"/>
      <c r="UIR29" s="96"/>
      <c r="UIS29" s="94"/>
      <c r="UIT29" s="94"/>
      <c r="UIU29" s="94"/>
      <c r="UIV29" s="94"/>
      <c r="UIW29" s="94"/>
      <c r="UIX29" s="94"/>
      <c r="UIY29" s="95"/>
      <c r="UIZ29" s="95"/>
      <c r="UJA29" s="95"/>
      <c r="UJB29" s="94"/>
      <c r="UJC29" s="96"/>
      <c r="UJD29" s="94"/>
      <c r="UJE29" s="94"/>
      <c r="UJF29" s="94"/>
      <c r="UJG29" s="94"/>
      <c r="UJH29" s="94"/>
      <c r="UJI29" s="94"/>
      <c r="UJJ29" s="95"/>
      <c r="UJK29" s="95"/>
      <c r="UJL29" s="95"/>
      <c r="UJM29" s="94"/>
      <c r="UJN29" s="96"/>
      <c r="UJO29" s="94"/>
      <c r="UJP29" s="94"/>
      <c r="UJQ29" s="94"/>
      <c r="UJR29" s="94"/>
      <c r="UJS29" s="94"/>
      <c r="UJT29" s="94"/>
      <c r="UJU29" s="95"/>
      <c r="UJV29" s="95"/>
      <c r="UJW29" s="95"/>
      <c r="UJX29" s="94"/>
      <c r="UJY29" s="96"/>
      <c r="UJZ29" s="94"/>
      <c r="UKA29" s="94"/>
      <c r="UKB29" s="94"/>
      <c r="UKC29" s="94"/>
      <c r="UKD29" s="94"/>
      <c r="UKE29" s="94"/>
      <c r="UKF29" s="95"/>
      <c r="UKG29" s="95"/>
      <c r="UKH29" s="95"/>
      <c r="UKI29" s="94"/>
      <c r="UKJ29" s="96"/>
      <c r="UKK29" s="94"/>
      <c r="UKL29" s="94"/>
      <c r="UKM29" s="94"/>
      <c r="UKN29" s="94"/>
      <c r="UKO29" s="94"/>
      <c r="UKP29" s="94"/>
      <c r="UKQ29" s="95"/>
      <c r="UKR29" s="95"/>
      <c r="UKS29" s="95"/>
      <c r="UKT29" s="94"/>
      <c r="UKU29" s="96"/>
      <c r="UKV29" s="94"/>
      <c r="UKW29" s="94"/>
      <c r="UKX29" s="94"/>
      <c r="UKY29" s="94"/>
      <c r="UKZ29" s="94"/>
      <c r="ULA29" s="94"/>
      <c r="ULB29" s="95"/>
      <c r="ULC29" s="95"/>
      <c r="ULD29" s="95"/>
      <c r="ULE29" s="94"/>
      <c r="ULF29" s="96"/>
      <c r="ULG29" s="94"/>
      <c r="ULH29" s="94"/>
      <c r="ULI29" s="94"/>
      <c r="ULJ29" s="94"/>
      <c r="ULK29" s="94"/>
      <c r="ULL29" s="94"/>
      <c r="ULM29" s="95"/>
      <c r="ULN29" s="95"/>
      <c r="ULO29" s="95"/>
      <c r="ULP29" s="94"/>
      <c r="ULQ29" s="96"/>
      <c r="ULR29" s="94"/>
      <c r="ULS29" s="94"/>
      <c r="ULT29" s="94"/>
      <c r="ULU29" s="94"/>
      <c r="ULV29" s="94"/>
      <c r="ULW29" s="94"/>
      <c r="ULX29" s="95"/>
      <c r="ULY29" s="95"/>
      <c r="ULZ29" s="95"/>
      <c r="UMA29" s="94"/>
      <c r="UMB29" s="96"/>
      <c r="UMC29" s="94"/>
      <c r="UMD29" s="94"/>
      <c r="UME29" s="94"/>
      <c r="UMF29" s="94"/>
      <c r="UMG29" s="94"/>
      <c r="UMH29" s="94"/>
      <c r="UMI29" s="95"/>
      <c r="UMJ29" s="95"/>
      <c r="UMK29" s="95"/>
      <c r="UML29" s="94"/>
      <c r="UMM29" s="96"/>
      <c r="UMN29" s="94"/>
      <c r="UMO29" s="94"/>
      <c r="UMP29" s="94"/>
      <c r="UMQ29" s="94"/>
      <c r="UMR29" s="94"/>
      <c r="UMS29" s="94"/>
      <c r="UMT29" s="95"/>
      <c r="UMU29" s="95"/>
      <c r="UMV29" s="95"/>
      <c r="UMW29" s="94"/>
      <c r="UMX29" s="96"/>
      <c r="UMY29" s="94"/>
      <c r="UMZ29" s="94"/>
      <c r="UNA29" s="94"/>
      <c r="UNB29" s="94"/>
      <c r="UNC29" s="94"/>
      <c r="UND29" s="94"/>
      <c r="UNE29" s="95"/>
      <c r="UNF29" s="95"/>
      <c r="UNG29" s="95"/>
      <c r="UNH29" s="94"/>
      <c r="UNI29" s="96"/>
      <c r="UNJ29" s="94"/>
      <c r="UNK29" s="94"/>
      <c r="UNL29" s="94"/>
      <c r="UNM29" s="94"/>
      <c r="UNN29" s="94"/>
      <c r="UNO29" s="94"/>
      <c r="UNP29" s="95"/>
      <c r="UNQ29" s="95"/>
      <c r="UNR29" s="95"/>
      <c r="UNS29" s="94"/>
      <c r="UNT29" s="96"/>
      <c r="UNU29" s="94"/>
      <c r="UNV29" s="94"/>
      <c r="UNW29" s="94"/>
      <c r="UNX29" s="94"/>
      <c r="UNY29" s="94"/>
      <c r="UNZ29" s="94"/>
      <c r="UOA29" s="95"/>
      <c r="UOB29" s="95"/>
      <c r="UOC29" s="95"/>
      <c r="UOD29" s="94"/>
      <c r="UOE29" s="96"/>
      <c r="UOF29" s="94"/>
      <c r="UOG29" s="94"/>
      <c r="UOH29" s="94"/>
      <c r="UOI29" s="94"/>
      <c r="UOJ29" s="94"/>
      <c r="UOK29" s="94"/>
      <c r="UOL29" s="95"/>
      <c r="UOM29" s="95"/>
      <c r="UON29" s="95"/>
      <c r="UOO29" s="94"/>
      <c r="UOP29" s="96"/>
      <c r="UOQ29" s="94"/>
      <c r="UOR29" s="94"/>
      <c r="UOS29" s="94"/>
      <c r="UOT29" s="94"/>
      <c r="UOU29" s="94"/>
      <c r="UOV29" s="94"/>
      <c r="UOW29" s="95"/>
      <c r="UOX29" s="95"/>
      <c r="UOY29" s="95"/>
      <c r="UOZ29" s="94"/>
      <c r="UPA29" s="96"/>
      <c r="UPB29" s="94"/>
      <c r="UPC29" s="94"/>
      <c r="UPD29" s="94"/>
      <c r="UPE29" s="94"/>
      <c r="UPF29" s="94"/>
      <c r="UPG29" s="94"/>
      <c r="UPH29" s="95"/>
      <c r="UPI29" s="95"/>
      <c r="UPJ29" s="95"/>
      <c r="UPK29" s="94"/>
      <c r="UPL29" s="96"/>
      <c r="UPM29" s="94"/>
      <c r="UPN29" s="94"/>
      <c r="UPO29" s="94"/>
      <c r="UPP29" s="94"/>
      <c r="UPQ29" s="94"/>
      <c r="UPR29" s="94"/>
      <c r="UPS29" s="95"/>
      <c r="UPT29" s="95"/>
      <c r="UPU29" s="95"/>
      <c r="UPV29" s="94"/>
      <c r="UPW29" s="96"/>
      <c r="UPX29" s="94"/>
      <c r="UPY29" s="94"/>
      <c r="UPZ29" s="94"/>
      <c r="UQA29" s="94"/>
      <c r="UQB29" s="94"/>
      <c r="UQC29" s="94"/>
      <c r="UQD29" s="95"/>
      <c r="UQE29" s="95"/>
      <c r="UQF29" s="95"/>
      <c r="UQG29" s="94"/>
      <c r="UQH29" s="96"/>
      <c r="UQI29" s="94"/>
      <c r="UQJ29" s="94"/>
      <c r="UQK29" s="94"/>
      <c r="UQL29" s="94"/>
      <c r="UQM29" s="94"/>
      <c r="UQN29" s="94"/>
      <c r="UQO29" s="95"/>
      <c r="UQP29" s="95"/>
      <c r="UQQ29" s="95"/>
      <c r="UQR29" s="94"/>
      <c r="UQS29" s="96"/>
      <c r="UQT29" s="94"/>
      <c r="UQU29" s="94"/>
      <c r="UQV29" s="94"/>
      <c r="UQW29" s="94"/>
      <c r="UQX29" s="94"/>
      <c r="UQY29" s="94"/>
      <c r="UQZ29" s="95"/>
      <c r="URA29" s="95"/>
      <c r="URB29" s="95"/>
      <c r="URC29" s="94"/>
      <c r="URD29" s="96"/>
      <c r="URE29" s="94"/>
      <c r="URF29" s="94"/>
      <c r="URG29" s="94"/>
      <c r="URH29" s="94"/>
      <c r="URI29" s="94"/>
      <c r="URJ29" s="94"/>
      <c r="URK29" s="95"/>
      <c r="URL29" s="95"/>
      <c r="URM29" s="95"/>
      <c r="URN29" s="94"/>
      <c r="URO29" s="96"/>
      <c r="URP29" s="94"/>
      <c r="URQ29" s="94"/>
      <c r="URR29" s="94"/>
      <c r="URS29" s="94"/>
      <c r="URT29" s="94"/>
      <c r="URU29" s="94"/>
      <c r="URV29" s="95"/>
      <c r="URW29" s="95"/>
      <c r="URX29" s="95"/>
      <c r="URY29" s="94"/>
      <c r="URZ29" s="96"/>
      <c r="USA29" s="94"/>
      <c r="USB29" s="94"/>
      <c r="USC29" s="94"/>
      <c r="USD29" s="94"/>
      <c r="USE29" s="94"/>
      <c r="USF29" s="94"/>
      <c r="USG29" s="95"/>
      <c r="USH29" s="95"/>
      <c r="USI29" s="95"/>
      <c r="USJ29" s="94"/>
      <c r="USK29" s="96"/>
      <c r="USL29" s="94"/>
      <c r="USM29" s="94"/>
      <c r="USN29" s="94"/>
      <c r="USO29" s="94"/>
      <c r="USP29" s="94"/>
      <c r="USQ29" s="94"/>
      <c r="USR29" s="95"/>
      <c r="USS29" s="95"/>
      <c r="UST29" s="95"/>
      <c r="USU29" s="94"/>
      <c r="USV29" s="96"/>
      <c r="USW29" s="94"/>
      <c r="USX29" s="94"/>
      <c r="USY29" s="94"/>
      <c r="USZ29" s="94"/>
      <c r="UTA29" s="94"/>
      <c r="UTB29" s="94"/>
      <c r="UTC29" s="95"/>
      <c r="UTD29" s="95"/>
      <c r="UTE29" s="95"/>
      <c r="UTF29" s="94"/>
      <c r="UTG29" s="96"/>
      <c r="UTH29" s="94"/>
      <c r="UTI29" s="94"/>
      <c r="UTJ29" s="94"/>
      <c r="UTK29" s="94"/>
      <c r="UTL29" s="94"/>
      <c r="UTM29" s="94"/>
      <c r="UTN29" s="95"/>
      <c r="UTO29" s="95"/>
      <c r="UTP29" s="95"/>
      <c r="UTQ29" s="94"/>
      <c r="UTR29" s="96"/>
      <c r="UTS29" s="94"/>
      <c r="UTT29" s="94"/>
      <c r="UTU29" s="94"/>
      <c r="UTV29" s="94"/>
      <c r="UTW29" s="94"/>
      <c r="UTX29" s="94"/>
      <c r="UTY29" s="95"/>
      <c r="UTZ29" s="95"/>
      <c r="UUA29" s="95"/>
      <c r="UUB29" s="94"/>
      <c r="UUC29" s="96"/>
      <c r="UUD29" s="94"/>
      <c r="UUE29" s="94"/>
      <c r="UUF29" s="94"/>
      <c r="UUG29" s="94"/>
      <c r="UUH29" s="94"/>
      <c r="UUI29" s="94"/>
      <c r="UUJ29" s="95"/>
      <c r="UUK29" s="95"/>
      <c r="UUL29" s="95"/>
      <c r="UUM29" s="94"/>
      <c r="UUN29" s="96"/>
      <c r="UUO29" s="94"/>
      <c r="UUP29" s="94"/>
      <c r="UUQ29" s="94"/>
      <c r="UUR29" s="94"/>
      <c r="UUS29" s="94"/>
      <c r="UUT29" s="94"/>
      <c r="UUU29" s="95"/>
      <c r="UUV29" s="95"/>
      <c r="UUW29" s="95"/>
      <c r="UUX29" s="94"/>
      <c r="UUY29" s="96"/>
      <c r="UUZ29" s="94"/>
      <c r="UVA29" s="94"/>
      <c r="UVB29" s="94"/>
      <c r="UVC29" s="94"/>
      <c r="UVD29" s="94"/>
      <c r="UVE29" s="94"/>
      <c r="UVF29" s="95"/>
      <c r="UVG29" s="95"/>
      <c r="UVH29" s="95"/>
      <c r="UVI29" s="94"/>
      <c r="UVJ29" s="96"/>
      <c r="UVK29" s="94"/>
      <c r="UVL29" s="94"/>
      <c r="UVM29" s="94"/>
      <c r="UVN29" s="94"/>
      <c r="UVO29" s="94"/>
      <c r="UVP29" s="94"/>
      <c r="UVQ29" s="95"/>
      <c r="UVR29" s="95"/>
      <c r="UVS29" s="95"/>
      <c r="UVT29" s="94"/>
      <c r="UVU29" s="96"/>
      <c r="UVV29" s="94"/>
      <c r="UVW29" s="94"/>
      <c r="UVX29" s="94"/>
      <c r="UVY29" s="94"/>
      <c r="UVZ29" s="94"/>
      <c r="UWA29" s="94"/>
      <c r="UWB29" s="95"/>
      <c r="UWC29" s="95"/>
      <c r="UWD29" s="95"/>
      <c r="UWE29" s="94"/>
      <c r="UWF29" s="96"/>
      <c r="UWG29" s="94"/>
      <c r="UWH29" s="94"/>
      <c r="UWI29" s="94"/>
      <c r="UWJ29" s="94"/>
      <c r="UWK29" s="94"/>
      <c r="UWL29" s="94"/>
      <c r="UWM29" s="95"/>
      <c r="UWN29" s="95"/>
      <c r="UWO29" s="95"/>
      <c r="UWP29" s="94"/>
      <c r="UWQ29" s="96"/>
      <c r="UWR29" s="94"/>
      <c r="UWS29" s="94"/>
      <c r="UWT29" s="94"/>
      <c r="UWU29" s="94"/>
      <c r="UWV29" s="94"/>
      <c r="UWW29" s="94"/>
      <c r="UWX29" s="95"/>
      <c r="UWY29" s="95"/>
      <c r="UWZ29" s="95"/>
      <c r="UXA29" s="94"/>
      <c r="UXB29" s="96"/>
      <c r="UXC29" s="94"/>
      <c r="UXD29" s="94"/>
      <c r="UXE29" s="94"/>
      <c r="UXF29" s="94"/>
      <c r="UXG29" s="94"/>
      <c r="UXH29" s="94"/>
      <c r="UXI29" s="95"/>
      <c r="UXJ29" s="95"/>
      <c r="UXK29" s="95"/>
      <c r="UXL29" s="94"/>
      <c r="UXM29" s="96"/>
      <c r="UXN29" s="94"/>
      <c r="UXO29" s="94"/>
      <c r="UXP29" s="94"/>
      <c r="UXQ29" s="94"/>
      <c r="UXR29" s="94"/>
      <c r="UXS29" s="94"/>
      <c r="UXT29" s="95"/>
      <c r="UXU29" s="95"/>
      <c r="UXV29" s="95"/>
      <c r="UXW29" s="94"/>
      <c r="UXX29" s="96"/>
      <c r="UXY29" s="94"/>
      <c r="UXZ29" s="94"/>
      <c r="UYA29" s="94"/>
      <c r="UYB29" s="94"/>
      <c r="UYC29" s="94"/>
      <c r="UYD29" s="94"/>
      <c r="UYE29" s="95"/>
      <c r="UYF29" s="95"/>
      <c r="UYG29" s="95"/>
      <c r="UYH29" s="94"/>
      <c r="UYI29" s="96"/>
      <c r="UYJ29" s="94"/>
      <c r="UYK29" s="94"/>
      <c r="UYL29" s="94"/>
      <c r="UYM29" s="94"/>
      <c r="UYN29" s="94"/>
      <c r="UYO29" s="94"/>
      <c r="UYP29" s="95"/>
      <c r="UYQ29" s="95"/>
      <c r="UYR29" s="95"/>
      <c r="UYS29" s="94"/>
      <c r="UYT29" s="96"/>
      <c r="UYU29" s="94"/>
      <c r="UYV29" s="94"/>
      <c r="UYW29" s="94"/>
      <c r="UYX29" s="94"/>
      <c r="UYY29" s="94"/>
      <c r="UYZ29" s="94"/>
      <c r="UZA29" s="95"/>
      <c r="UZB29" s="95"/>
      <c r="UZC29" s="95"/>
      <c r="UZD29" s="94"/>
      <c r="UZE29" s="96"/>
      <c r="UZF29" s="94"/>
      <c r="UZG29" s="94"/>
      <c r="UZH29" s="94"/>
      <c r="UZI29" s="94"/>
      <c r="UZJ29" s="94"/>
      <c r="UZK29" s="94"/>
      <c r="UZL29" s="95"/>
      <c r="UZM29" s="95"/>
      <c r="UZN29" s="95"/>
      <c r="UZO29" s="94"/>
      <c r="UZP29" s="96"/>
      <c r="UZQ29" s="94"/>
      <c r="UZR29" s="94"/>
      <c r="UZS29" s="94"/>
      <c r="UZT29" s="94"/>
      <c r="UZU29" s="94"/>
      <c r="UZV29" s="94"/>
      <c r="UZW29" s="95"/>
      <c r="UZX29" s="95"/>
      <c r="UZY29" s="95"/>
      <c r="UZZ29" s="94"/>
      <c r="VAA29" s="96"/>
      <c r="VAB29" s="94"/>
      <c r="VAC29" s="94"/>
      <c r="VAD29" s="94"/>
      <c r="VAE29" s="94"/>
      <c r="VAF29" s="94"/>
      <c r="VAG29" s="94"/>
      <c r="VAH29" s="95"/>
      <c r="VAI29" s="95"/>
      <c r="VAJ29" s="95"/>
      <c r="VAK29" s="94"/>
      <c r="VAL29" s="96"/>
      <c r="VAM29" s="94"/>
      <c r="VAN29" s="94"/>
      <c r="VAO29" s="94"/>
      <c r="VAP29" s="94"/>
      <c r="VAQ29" s="94"/>
      <c r="VAR29" s="94"/>
      <c r="VAS29" s="95"/>
      <c r="VAT29" s="95"/>
      <c r="VAU29" s="95"/>
      <c r="VAV29" s="94"/>
      <c r="VAW29" s="96"/>
      <c r="VAX29" s="94"/>
      <c r="VAY29" s="94"/>
      <c r="VAZ29" s="94"/>
      <c r="VBA29" s="94"/>
      <c r="VBB29" s="94"/>
      <c r="VBC29" s="94"/>
      <c r="VBD29" s="95"/>
      <c r="VBE29" s="95"/>
      <c r="VBF29" s="95"/>
      <c r="VBG29" s="94"/>
      <c r="VBH29" s="96"/>
      <c r="VBI29" s="94"/>
      <c r="VBJ29" s="94"/>
      <c r="VBK29" s="94"/>
      <c r="VBL29" s="94"/>
      <c r="VBM29" s="94"/>
      <c r="VBN29" s="94"/>
      <c r="VBO29" s="95"/>
      <c r="VBP29" s="95"/>
      <c r="VBQ29" s="95"/>
      <c r="VBR29" s="94"/>
      <c r="VBS29" s="96"/>
      <c r="VBT29" s="94"/>
      <c r="VBU29" s="94"/>
      <c r="VBV29" s="94"/>
      <c r="VBW29" s="94"/>
      <c r="VBX29" s="94"/>
      <c r="VBY29" s="94"/>
      <c r="VBZ29" s="95"/>
      <c r="VCA29" s="95"/>
      <c r="VCB29" s="95"/>
      <c r="VCC29" s="94"/>
      <c r="VCD29" s="96"/>
      <c r="VCE29" s="94"/>
      <c r="VCF29" s="94"/>
      <c r="VCG29" s="94"/>
      <c r="VCH29" s="94"/>
      <c r="VCI29" s="94"/>
      <c r="VCJ29" s="94"/>
      <c r="VCK29" s="95"/>
      <c r="VCL29" s="95"/>
      <c r="VCM29" s="95"/>
      <c r="VCN29" s="94"/>
      <c r="VCO29" s="96"/>
      <c r="VCP29" s="94"/>
      <c r="VCQ29" s="94"/>
      <c r="VCR29" s="94"/>
      <c r="VCS29" s="94"/>
      <c r="VCT29" s="94"/>
      <c r="VCU29" s="94"/>
      <c r="VCV29" s="95"/>
      <c r="VCW29" s="95"/>
      <c r="VCX29" s="95"/>
      <c r="VCY29" s="94"/>
      <c r="VCZ29" s="96"/>
      <c r="VDA29" s="94"/>
      <c r="VDB29" s="94"/>
      <c r="VDC29" s="94"/>
      <c r="VDD29" s="94"/>
      <c r="VDE29" s="94"/>
      <c r="VDF29" s="94"/>
      <c r="VDG29" s="95"/>
      <c r="VDH29" s="95"/>
      <c r="VDI29" s="95"/>
      <c r="VDJ29" s="94"/>
      <c r="VDK29" s="96"/>
      <c r="VDL29" s="94"/>
      <c r="VDM29" s="94"/>
      <c r="VDN29" s="94"/>
      <c r="VDO29" s="94"/>
      <c r="VDP29" s="94"/>
      <c r="VDQ29" s="94"/>
      <c r="VDR29" s="95"/>
      <c r="VDS29" s="95"/>
      <c r="VDT29" s="95"/>
      <c r="VDU29" s="94"/>
      <c r="VDV29" s="96"/>
      <c r="VDW29" s="94"/>
      <c r="VDX29" s="94"/>
      <c r="VDY29" s="94"/>
      <c r="VDZ29" s="94"/>
      <c r="VEA29" s="94"/>
      <c r="VEB29" s="94"/>
      <c r="VEC29" s="95"/>
      <c r="VED29" s="95"/>
      <c r="VEE29" s="95"/>
      <c r="VEF29" s="94"/>
      <c r="VEG29" s="96"/>
      <c r="VEH29" s="94"/>
      <c r="VEI29" s="94"/>
      <c r="VEJ29" s="94"/>
      <c r="VEK29" s="94"/>
      <c r="VEL29" s="94"/>
      <c r="VEM29" s="94"/>
      <c r="VEN29" s="95"/>
      <c r="VEO29" s="95"/>
      <c r="VEP29" s="95"/>
      <c r="VEQ29" s="94"/>
      <c r="VER29" s="96"/>
      <c r="VES29" s="94"/>
      <c r="VET29" s="94"/>
      <c r="VEU29" s="94"/>
      <c r="VEV29" s="94"/>
      <c r="VEW29" s="94"/>
      <c r="VEX29" s="94"/>
      <c r="VEY29" s="95"/>
      <c r="VEZ29" s="95"/>
      <c r="VFA29" s="95"/>
      <c r="VFB29" s="94"/>
      <c r="VFC29" s="96"/>
      <c r="VFD29" s="94"/>
      <c r="VFE29" s="94"/>
      <c r="VFF29" s="94"/>
      <c r="VFG29" s="94"/>
      <c r="VFH29" s="94"/>
      <c r="VFI29" s="94"/>
      <c r="VFJ29" s="95"/>
      <c r="VFK29" s="95"/>
      <c r="VFL29" s="95"/>
      <c r="VFM29" s="94"/>
      <c r="VFN29" s="96"/>
      <c r="VFO29" s="94"/>
      <c r="VFP29" s="94"/>
      <c r="VFQ29" s="94"/>
      <c r="VFR29" s="94"/>
      <c r="VFS29" s="94"/>
      <c r="VFT29" s="94"/>
      <c r="VFU29" s="95"/>
      <c r="VFV29" s="95"/>
      <c r="VFW29" s="95"/>
      <c r="VFX29" s="94"/>
      <c r="VFY29" s="96"/>
      <c r="VFZ29" s="94"/>
      <c r="VGA29" s="94"/>
      <c r="VGB29" s="94"/>
      <c r="VGC29" s="94"/>
      <c r="VGD29" s="94"/>
      <c r="VGE29" s="94"/>
      <c r="VGF29" s="95"/>
      <c r="VGG29" s="95"/>
      <c r="VGH29" s="95"/>
      <c r="VGI29" s="94"/>
      <c r="VGJ29" s="96"/>
      <c r="VGK29" s="94"/>
      <c r="VGL29" s="94"/>
      <c r="VGM29" s="94"/>
      <c r="VGN29" s="94"/>
      <c r="VGO29" s="94"/>
      <c r="VGP29" s="94"/>
      <c r="VGQ29" s="95"/>
      <c r="VGR29" s="95"/>
      <c r="VGS29" s="95"/>
      <c r="VGT29" s="94"/>
      <c r="VGU29" s="96"/>
      <c r="VGV29" s="94"/>
      <c r="VGW29" s="94"/>
      <c r="VGX29" s="94"/>
      <c r="VGY29" s="94"/>
      <c r="VGZ29" s="94"/>
      <c r="VHA29" s="94"/>
      <c r="VHB29" s="95"/>
      <c r="VHC29" s="95"/>
      <c r="VHD29" s="95"/>
      <c r="VHE29" s="94"/>
      <c r="VHF29" s="96"/>
      <c r="VHG29" s="94"/>
      <c r="VHH29" s="94"/>
      <c r="VHI29" s="94"/>
      <c r="VHJ29" s="94"/>
      <c r="VHK29" s="94"/>
      <c r="VHL29" s="94"/>
      <c r="VHM29" s="95"/>
      <c r="VHN29" s="95"/>
      <c r="VHO29" s="95"/>
      <c r="VHP29" s="94"/>
      <c r="VHQ29" s="96"/>
      <c r="VHR29" s="94"/>
      <c r="VHS29" s="94"/>
      <c r="VHT29" s="94"/>
      <c r="VHU29" s="94"/>
      <c r="VHV29" s="94"/>
      <c r="VHW29" s="94"/>
      <c r="VHX29" s="95"/>
      <c r="VHY29" s="95"/>
      <c r="VHZ29" s="95"/>
      <c r="VIA29" s="94"/>
      <c r="VIB29" s="96"/>
      <c r="VIC29" s="94"/>
      <c r="VID29" s="94"/>
      <c r="VIE29" s="94"/>
      <c r="VIF29" s="94"/>
      <c r="VIG29" s="94"/>
      <c r="VIH29" s="94"/>
      <c r="VII29" s="95"/>
      <c r="VIJ29" s="95"/>
      <c r="VIK29" s="95"/>
      <c r="VIL29" s="94"/>
      <c r="VIM29" s="96"/>
      <c r="VIN29" s="94"/>
      <c r="VIO29" s="94"/>
      <c r="VIP29" s="94"/>
      <c r="VIQ29" s="94"/>
      <c r="VIR29" s="94"/>
      <c r="VIS29" s="94"/>
      <c r="VIT29" s="95"/>
      <c r="VIU29" s="95"/>
      <c r="VIV29" s="95"/>
      <c r="VIW29" s="94"/>
      <c r="VIX29" s="96"/>
      <c r="VIY29" s="94"/>
      <c r="VIZ29" s="94"/>
      <c r="VJA29" s="94"/>
      <c r="VJB29" s="94"/>
      <c r="VJC29" s="94"/>
      <c r="VJD29" s="94"/>
      <c r="VJE29" s="95"/>
      <c r="VJF29" s="95"/>
      <c r="VJG29" s="95"/>
      <c r="VJH29" s="94"/>
      <c r="VJI29" s="96"/>
      <c r="VJJ29" s="94"/>
      <c r="VJK29" s="94"/>
      <c r="VJL29" s="94"/>
      <c r="VJM29" s="94"/>
      <c r="VJN29" s="94"/>
      <c r="VJO29" s="94"/>
      <c r="VJP29" s="95"/>
      <c r="VJQ29" s="95"/>
      <c r="VJR29" s="95"/>
      <c r="VJS29" s="94"/>
      <c r="VJT29" s="96"/>
      <c r="VJU29" s="94"/>
      <c r="VJV29" s="94"/>
      <c r="VJW29" s="94"/>
      <c r="VJX29" s="94"/>
      <c r="VJY29" s="94"/>
      <c r="VJZ29" s="94"/>
      <c r="VKA29" s="95"/>
      <c r="VKB29" s="95"/>
      <c r="VKC29" s="95"/>
      <c r="VKD29" s="94"/>
      <c r="VKE29" s="96"/>
      <c r="VKF29" s="94"/>
      <c r="VKG29" s="94"/>
      <c r="VKH29" s="94"/>
      <c r="VKI29" s="94"/>
      <c r="VKJ29" s="94"/>
      <c r="VKK29" s="94"/>
      <c r="VKL29" s="95"/>
      <c r="VKM29" s="95"/>
      <c r="VKN29" s="95"/>
      <c r="VKO29" s="94"/>
      <c r="VKP29" s="96"/>
      <c r="VKQ29" s="94"/>
      <c r="VKR29" s="94"/>
      <c r="VKS29" s="94"/>
      <c r="VKT29" s="94"/>
      <c r="VKU29" s="94"/>
      <c r="VKV29" s="94"/>
      <c r="VKW29" s="95"/>
      <c r="VKX29" s="95"/>
      <c r="VKY29" s="95"/>
      <c r="VKZ29" s="94"/>
      <c r="VLA29" s="96"/>
      <c r="VLB29" s="94"/>
      <c r="VLC29" s="94"/>
      <c r="VLD29" s="94"/>
      <c r="VLE29" s="94"/>
      <c r="VLF29" s="94"/>
      <c r="VLG29" s="94"/>
      <c r="VLH29" s="95"/>
      <c r="VLI29" s="95"/>
      <c r="VLJ29" s="95"/>
      <c r="VLK29" s="94"/>
      <c r="VLL29" s="96"/>
      <c r="VLM29" s="94"/>
      <c r="VLN29" s="94"/>
      <c r="VLO29" s="94"/>
      <c r="VLP29" s="94"/>
      <c r="VLQ29" s="94"/>
      <c r="VLR29" s="94"/>
      <c r="VLS29" s="95"/>
      <c r="VLT29" s="95"/>
      <c r="VLU29" s="95"/>
      <c r="VLV29" s="94"/>
      <c r="VLW29" s="96"/>
      <c r="VLX29" s="94"/>
      <c r="VLY29" s="94"/>
      <c r="VLZ29" s="94"/>
      <c r="VMA29" s="94"/>
      <c r="VMB29" s="94"/>
      <c r="VMC29" s="94"/>
      <c r="VMD29" s="95"/>
      <c r="VME29" s="95"/>
      <c r="VMF29" s="95"/>
      <c r="VMG29" s="94"/>
      <c r="VMH29" s="96"/>
      <c r="VMI29" s="94"/>
      <c r="VMJ29" s="94"/>
      <c r="VMK29" s="94"/>
      <c r="VML29" s="94"/>
      <c r="VMM29" s="94"/>
      <c r="VMN29" s="94"/>
      <c r="VMO29" s="95"/>
      <c r="VMP29" s="95"/>
      <c r="VMQ29" s="95"/>
      <c r="VMR29" s="94"/>
      <c r="VMS29" s="96"/>
      <c r="VMT29" s="94"/>
      <c r="VMU29" s="94"/>
      <c r="VMV29" s="94"/>
      <c r="VMW29" s="94"/>
      <c r="VMX29" s="94"/>
      <c r="VMY29" s="94"/>
      <c r="VMZ29" s="95"/>
      <c r="VNA29" s="95"/>
      <c r="VNB29" s="95"/>
      <c r="VNC29" s="94"/>
      <c r="VND29" s="96"/>
      <c r="VNE29" s="94"/>
      <c r="VNF29" s="94"/>
      <c r="VNG29" s="94"/>
      <c r="VNH29" s="94"/>
      <c r="VNI29" s="94"/>
      <c r="VNJ29" s="94"/>
      <c r="VNK29" s="95"/>
      <c r="VNL29" s="95"/>
      <c r="VNM29" s="95"/>
      <c r="VNN29" s="94"/>
      <c r="VNO29" s="96"/>
      <c r="VNP29" s="94"/>
      <c r="VNQ29" s="94"/>
      <c r="VNR29" s="94"/>
      <c r="VNS29" s="94"/>
      <c r="VNT29" s="94"/>
      <c r="VNU29" s="94"/>
      <c r="VNV29" s="95"/>
      <c r="VNW29" s="95"/>
      <c r="VNX29" s="95"/>
      <c r="VNY29" s="94"/>
      <c r="VNZ29" s="96"/>
      <c r="VOA29" s="94"/>
      <c r="VOB29" s="94"/>
      <c r="VOC29" s="94"/>
      <c r="VOD29" s="94"/>
      <c r="VOE29" s="94"/>
      <c r="VOF29" s="94"/>
      <c r="VOG29" s="95"/>
      <c r="VOH29" s="95"/>
      <c r="VOI29" s="95"/>
      <c r="VOJ29" s="94"/>
      <c r="VOK29" s="96"/>
      <c r="VOL29" s="94"/>
      <c r="VOM29" s="94"/>
      <c r="VON29" s="94"/>
      <c r="VOO29" s="94"/>
      <c r="VOP29" s="94"/>
      <c r="VOQ29" s="94"/>
      <c r="VOR29" s="95"/>
      <c r="VOS29" s="95"/>
      <c r="VOT29" s="95"/>
      <c r="VOU29" s="94"/>
      <c r="VOV29" s="96"/>
      <c r="VOW29" s="94"/>
      <c r="VOX29" s="94"/>
      <c r="VOY29" s="94"/>
      <c r="VOZ29" s="94"/>
      <c r="VPA29" s="94"/>
      <c r="VPB29" s="94"/>
      <c r="VPC29" s="95"/>
      <c r="VPD29" s="95"/>
      <c r="VPE29" s="95"/>
      <c r="VPF29" s="94"/>
      <c r="VPG29" s="96"/>
      <c r="VPH29" s="94"/>
      <c r="VPI29" s="94"/>
      <c r="VPJ29" s="94"/>
      <c r="VPK29" s="94"/>
      <c r="VPL29" s="94"/>
      <c r="VPM29" s="94"/>
      <c r="VPN29" s="95"/>
      <c r="VPO29" s="95"/>
      <c r="VPP29" s="95"/>
      <c r="VPQ29" s="94"/>
      <c r="VPR29" s="96"/>
      <c r="VPS29" s="94"/>
      <c r="VPT29" s="94"/>
      <c r="VPU29" s="94"/>
      <c r="VPV29" s="94"/>
      <c r="VPW29" s="94"/>
      <c r="VPX29" s="94"/>
      <c r="VPY29" s="95"/>
      <c r="VPZ29" s="95"/>
      <c r="VQA29" s="95"/>
      <c r="VQB29" s="94"/>
      <c r="VQC29" s="96"/>
      <c r="VQD29" s="94"/>
      <c r="VQE29" s="94"/>
      <c r="VQF29" s="94"/>
      <c r="VQG29" s="94"/>
      <c r="VQH29" s="94"/>
      <c r="VQI29" s="94"/>
      <c r="VQJ29" s="95"/>
      <c r="VQK29" s="95"/>
      <c r="VQL29" s="95"/>
      <c r="VQM29" s="94"/>
      <c r="VQN29" s="96"/>
      <c r="VQO29" s="94"/>
      <c r="VQP29" s="94"/>
      <c r="VQQ29" s="94"/>
      <c r="VQR29" s="94"/>
      <c r="VQS29" s="94"/>
      <c r="VQT29" s="94"/>
      <c r="VQU29" s="95"/>
      <c r="VQV29" s="95"/>
      <c r="VQW29" s="95"/>
      <c r="VQX29" s="94"/>
      <c r="VQY29" s="96"/>
      <c r="VQZ29" s="94"/>
      <c r="VRA29" s="94"/>
      <c r="VRB29" s="94"/>
      <c r="VRC29" s="94"/>
      <c r="VRD29" s="94"/>
      <c r="VRE29" s="94"/>
      <c r="VRF29" s="95"/>
      <c r="VRG29" s="95"/>
      <c r="VRH29" s="95"/>
      <c r="VRI29" s="94"/>
      <c r="VRJ29" s="96"/>
      <c r="VRK29" s="94"/>
      <c r="VRL29" s="94"/>
      <c r="VRM29" s="94"/>
      <c r="VRN29" s="94"/>
      <c r="VRO29" s="94"/>
      <c r="VRP29" s="94"/>
      <c r="VRQ29" s="95"/>
      <c r="VRR29" s="95"/>
      <c r="VRS29" s="95"/>
      <c r="VRT29" s="94"/>
      <c r="VRU29" s="96"/>
      <c r="VRV29" s="94"/>
      <c r="VRW29" s="94"/>
      <c r="VRX29" s="94"/>
      <c r="VRY29" s="94"/>
      <c r="VRZ29" s="94"/>
      <c r="VSA29" s="94"/>
      <c r="VSB29" s="95"/>
      <c r="VSC29" s="95"/>
      <c r="VSD29" s="95"/>
      <c r="VSE29" s="94"/>
      <c r="VSF29" s="96"/>
      <c r="VSG29" s="94"/>
      <c r="VSH29" s="94"/>
      <c r="VSI29" s="94"/>
      <c r="VSJ29" s="94"/>
      <c r="VSK29" s="94"/>
      <c r="VSL29" s="94"/>
      <c r="VSM29" s="95"/>
      <c r="VSN29" s="95"/>
      <c r="VSO29" s="95"/>
      <c r="VSP29" s="94"/>
      <c r="VSQ29" s="96"/>
      <c r="VSR29" s="94"/>
      <c r="VSS29" s="94"/>
      <c r="VST29" s="94"/>
      <c r="VSU29" s="94"/>
      <c r="VSV29" s="94"/>
      <c r="VSW29" s="94"/>
      <c r="VSX29" s="95"/>
      <c r="VSY29" s="95"/>
      <c r="VSZ29" s="95"/>
      <c r="VTA29" s="94"/>
      <c r="VTB29" s="96"/>
      <c r="VTC29" s="94"/>
      <c r="VTD29" s="94"/>
      <c r="VTE29" s="94"/>
      <c r="VTF29" s="94"/>
      <c r="VTG29" s="94"/>
      <c r="VTH29" s="94"/>
      <c r="VTI29" s="95"/>
      <c r="VTJ29" s="95"/>
      <c r="VTK29" s="95"/>
      <c r="VTL29" s="94"/>
      <c r="VTM29" s="96"/>
      <c r="VTN29" s="94"/>
      <c r="VTO29" s="94"/>
      <c r="VTP29" s="94"/>
      <c r="VTQ29" s="94"/>
      <c r="VTR29" s="94"/>
      <c r="VTS29" s="94"/>
      <c r="VTT29" s="95"/>
      <c r="VTU29" s="95"/>
      <c r="VTV29" s="95"/>
      <c r="VTW29" s="94"/>
      <c r="VTX29" s="96"/>
      <c r="VTY29" s="94"/>
      <c r="VTZ29" s="94"/>
      <c r="VUA29" s="94"/>
      <c r="VUB29" s="94"/>
      <c r="VUC29" s="94"/>
      <c r="VUD29" s="94"/>
      <c r="VUE29" s="95"/>
      <c r="VUF29" s="95"/>
      <c r="VUG29" s="95"/>
      <c r="VUH29" s="94"/>
      <c r="VUI29" s="96"/>
      <c r="VUJ29" s="94"/>
      <c r="VUK29" s="94"/>
      <c r="VUL29" s="94"/>
      <c r="VUM29" s="94"/>
      <c r="VUN29" s="94"/>
      <c r="VUO29" s="94"/>
      <c r="VUP29" s="95"/>
      <c r="VUQ29" s="95"/>
      <c r="VUR29" s="95"/>
      <c r="VUS29" s="94"/>
      <c r="VUT29" s="96"/>
      <c r="VUU29" s="94"/>
      <c r="VUV29" s="94"/>
      <c r="VUW29" s="94"/>
      <c r="VUX29" s="94"/>
      <c r="VUY29" s="94"/>
      <c r="VUZ29" s="94"/>
      <c r="VVA29" s="95"/>
      <c r="VVB29" s="95"/>
      <c r="VVC29" s="95"/>
      <c r="VVD29" s="94"/>
      <c r="VVE29" s="96"/>
      <c r="VVF29" s="94"/>
      <c r="VVG29" s="94"/>
      <c r="VVH29" s="94"/>
      <c r="VVI29" s="94"/>
      <c r="VVJ29" s="94"/>
      <c r="VVK29" s="94"/>
      <c r="VVL29" s="95"/>
      <c r="VVM29" s="95"/>
      <c r="VVN29" s="95"/>
      <c r="VVO29" s="94"/>
      <c r="VVP29" s="96"/>
      <c r="VVQ29" s="94"/>
      <c r="VVR29" s="94"/>
      <c r="VVS29" s="94"/>
      <c r="VVT29" s="94"/>
      <c r="VVU29" s="94"/>
      <c r="VVV29" s="94"/>
      <c r="VVW29" s="95"/>
      <c r="VVX29" s="95"/>
      <c r="VVY29" s="95"/>
      <c r="VVZ29" s="94"/>
      <c r="VWA29" s="96"/>
      <c r="VWB29" s="94"/>
      <c r="VWC29" s="94"/>
      <c r="VWD29" s="94"/>
      <c r="VWE29" s="94"/>
      <c r="VWF29" s="94"/>
      <c r="VWG29" s="94"/>
      <c r="VWH29" s="95"/>
      <c r="VWI29" s="95"/>
      <c r="VWJ29" s="95"/>
      <c r="VWK29" s="94"/>
      <c r="VWL29" s="96"/>
      <c r="VWM29" s="94"/>
      <c r="VWN29" s="94"/>
      <c r="VWO29" s="94"/>
      <c r="VWP29" s="94"/>
      <c r="VWQ29" s="94"/>
      <c r="VWR29" s="94"/>
      <c r="VWS29" s="95"/>
      <c r="VWT29" s="95"/>
      <c r="VWU29" s="95"/>
      <c r="VWV29" s="94"/>
      <c r="VWW29" s="96"/>
      <c r="VWX29" s="94"/>
      <c r="VWY29" s="94"/>
      <c r="VWZ29" s="94"/>
      <c r="VXA29" s="94"/>
      <c r="VXB29" s="94"/>
      <c r="VXC29" s="94"/>
      <c r="VXD29" s="95"/>
      <c r="VXE29" s="95"/>
      <c r="VXF29" s="95"/>
      <c r="VXG29" s="94"/>
      <c r="VXH29" s="96"/>
      <c r="VXI29" s="94"/>
      <c r="VXJ29" s="94"/>
      <c r="VXK29" s="94"/>
      <c r="VXL29" s="94"/>
      <c r="VXM29" s="94"/>
      <c r="VXN29" s="94"/>
      <c r="VXO29" s="95"/>
      <c r="VXP29" s="95"/>
      <c r="VXQ29" s="95"/>
      <c r="VXR29" s="94"/>
      <c r="VXS29" s="96"/>
      <c r="VXT29" s="94"/>
      <c r="VXU29" s="94"/>
      <c r="VXV29" s="94"/>
      <c r="VXW29" s="94"/>
      <c r="VXX29" s="94"/>
      <c r="VXY29" s="94"/>
      <c r="VXZ29" s="95"/>
      <c r="VYA29" s="95"/>
      <c r="VYB29" s="95"/>
      <c r="VYC29" s="94"/>
      <c r="VYD29" s="96"/>
      <c r="VYE29" s="94"/>
      <c r="VYF29" s="94"/>
      <c r="VYG29" s="94"/>
      <c r="VYH29" s="94"/>
      <c r="VYI29" s="94"/>
      <c r="VYJ29" s="94"/>
      <c r="VYK29" s="95"/>
      <c r="VYL29" s="95"/>
      <c r="VYM29" s="95"/>
      <c r="VYN29" s="94"/>
      <c r="VYO29" s="96"/>
      <c r="VYP29" s="94"/>
      <c r="VYQ29" s="94"/>
      <c r="VYR29" s="94"/>
      <c r="VYS29" s="94"/>
      <c r="VYT29" s="94"/>
      <c r="VYU29" s="94"/>
      <c r="VYV29" s="95"/>
      <c r="VYW29" s="95"/>
      <c r="VYX29" s="95"/>
      <c r="VYY29" s="94"/>
      <c r="VYZ29" s="96"/>
      <c r="VZA29" s="94"/>
      <c r="VZB29" s="94"/>
      <c r="VZC29" s="94"/>
      <c r="VZD29" s="94"/>
      <c r="VZE29" s="94"/>
      <c r="VZF29" s="94"/>
      <c r="VZG29" s="95"/>
      <c r="VZH29" s="95"/>
      <c r="VZI29" s="95"/>
      <c r="VZJ29" s="94"/>
      <c r="VZK29" s="96"/>
      <c r="VZL29" s="94"/>
      <c r="VZM29" s="94"/>
      <c r="VZN29" s="94"/>
      <c r="VZO29" s="94"/>
      <c r="VZP29" s="94"/>
      <c r="VZQ29" s="94"/>
      <c r="VZR29" s="95"/>
      <c r="VZS29" s="95"/>
      <c r="VZT29" s="95"/>
      <c r="VZU29" s="94"/>
      <c r="VZV29" s="96"/>
      <c r="VZW29" s="94"/>
      <c r="VZX29" s="94"/>
      <c r="VZY29" s="94"/>
      <c r="VZZ29" s="94"/>
      <c r="WAA29" s="94"/>
      <c r="WAB29" s="94"/>
      <c r="WAC29" s="95"/>
      <c r="WAD29" s="95"/>
      <c r="WAE29" s="95"/>
      <c r="WAF29" s="94"/>
      <c r="WAG29" s="96"/>
      <c r="WAH29" s="94"/>
      <c r="WAI29" s="94"/>
      <c r="WAJ29" s="94"/>
      <c r="WAK29" s="94"/>
      <c r="WAL29" s="94"/>
      <c r="WAM29" s="94"/>
      <c r="WAN29" s="95"/>
      <c r="WAO29" s="95"/>
      <c r="WAP29" s="95"/>
      <c r="WAQ29" s="94"/>
      <c r="WAR29" s="96"/>
      <c r="WAS29" s="94"/>
      <c r="WAT29" s="94"/>
      <c r="WAU29" s="94"/>
      <c r="WAV29" s="94"/>
      <c r="WAW29" s="94"/>
      <c r="WAX29" s="94"/>
      <c r="WAY29" s="95"/>
      <c r="WAZ29" s="95"/>
      <c r="WBA29" s="95"/>
      <c r="WBB29" s="94"/>
      <c r="WBC29" s="96"/>
      <c r="WBD29" s="94"/>
      <c r="WBE29" s="94"/>
      <c r="WBF29" s="94"/>
      <c r="WBG29" s="94"/>
      <c r="WBH29" s="94"/>
      <c r="WBI29" s="94"/>
      <c r="WBJ29" s="95"/>
      <c r="WBK29" s="95"/>
      <c r="WBL29" s="95"/>
      <c r="WBM29" s="94"/>
      <c r="WBN29" s="96"/>
      <c r="WBO29" s="94"/>
      <c r="WBP29" s="94"/>
      <c r="WBQ29" s="94"/>
      <c r="WBR29" s="94"/>
      <c r="WBS29" s="94"/>
      <c r="WBT29" s="94"/>
      <c r="WBU29" s="95"/>
      <c r="WBV29" s="95"/>
      <c r="WBW29" s="95"/>
      <c r="WBX29" s="94"/>
      <c r="WBY29" s="96"/>
      <c r="WBZ29" s="94"/>
      <c r="WCA29" s="94"/>
      <c r="WCB29" s="94"/>
      <c r="WCC29" s="94"/>
      <c r="WCD29" s="94"/>
      <c r="WCE29" s="94"/>
      <c r="WCF29" s="95"/>
      <c r="WCG29" s="95"/>
      <c r="WCH29" s="95"/>
      <c r="WCI29" s="94"/>
      <c r="WCJ29" s="96"/>
      <c r="WCK29" s="94"/>
      <c r="WCL29" s="94"/>
      <c r="WCM29" s="94"/>
      <c r="WCN29" s="94"/>
      <c r="WCO29" s="94"/>
      <c r="WCP29" s="94"/>
      <c r="WCQ29" s="95"/>
      <c r="WCR29" s="95"/>
      <c r="WCS29" s="95"/>
      <c r="WCT29" s="94"/>
      <c r="WCU29" s="96"/>
      <c r="WCV29" s="94"/>
      <c r="WCW29" s="94"/>
      <c r="WCX29" s="94"/>
      <c r="WCY29" s="94"/>
      <c r="WCZ29" s="94"/>
      <c r="WDA29" s="94"/>
      <c r="WDB29" s="95"/>
      <c r="WDC29" s="95"/>
      <c r="WDD29" s="95"/>
      <c r="WDE29" s="94"/>
      <c r="WDF29" s="96"/>
      <c r="WDG29" s="94"/>
      <c r="WDH29" s="94"/>
      <c r="WDI29" s="94"/>
      <c r="WDJ29" s="94"/>
      <c r="WDK29" s="94"/>
      <c r="WDL29" s="94"/>
      <c r="WDM29" s="95"/>
      <c r="WDN29" s="95"/>
      <c r="WDO29" s="95"/>
      <c r="WDP29" s="94"/>
      <c r="WDQ29" s="96"/>
      <c r="WDR29" s="94"/>
      <c r="WDS29" s="94"/>
      <c r="WDT29" s="94"/>
      <c r="WDU29" s="94"/>
      <c r="WDV29" s="94"/>
      <c r="WDW29" s="94"/>
      <c r="WDX29" s="95"/>
      <c r="WDY29" s="95"/>
      <c r="WDZ29" s="95"/>
      <c r="WEA29" s="94"/>
      <c r="WEB29" s="96"/>
      <c r="WEC29" s="94"/>
      <c r="WED29" s="94"/>
      <c r="WEE29" s="94"/>
      <c r="WEF29" s="94"/>
      <c r="WEG29" s="94"/>
      <c r="WEH29" s="94"/>
      <c r="WEI29" s="95"/>
      <c r="WEJ29" s="95"/>
      <c r="WEK29" s="95"/>
      <c r="WEL29" s="94"/>
      <c r="WEM29" s="96"/>
      <c r="WEN29" s="94"/>
      <c r="WEO29" s="94"/>
      <c r="WEP29" s="94"/>
      <c r="WEQ29" s="94"/>
      <c r="WER29" s="94"/>
      <c r="WES29" s="94"/>
      <c r="WET29" s="95"/>
      <c r="WEU29" s="95"/>
      <c r="WEV29" s="95"/>
      <c r="WEW29" s="94"/>
      <c r="WEX29" s="96"/>
      <c r="WEY29" s="94"/>
      <c r="WEZ29" s="94"/>
      <c r="WFA29" s="94"/>
      <c r="WFB29" s="94"/>
      <c r="WFC29" s="94"/>
      <c r="WFD29" s="94"/>
      <c r="WFE29" s="95"/>
      <c r="WFF29" s="95"/>
      <c r="WFG29" s="95"/>
      <c r="WFH29" s="94"/>
      <c r="WFI29" s="96"/>
      <c r="WFJ29" s="94"/>
      <c r="WFK29" s="94"/>
      <c r="WFL29" s="94"/>
      <c r="WFM29" s="94"/>
      <c r="WFN29" s="94"/>
      <c r="WFO29" s="94"/>
      <c r="WFP29" s="95"/>
      <c r="WFQ29" s="95"/>
      <c r="WFR29" s="95"/>
      <c r="WFS29" s="94"/>
      <c r="WFT29" s="96"/>
      <c r="WFU29" s="94"/>
      <c r="WFV29" s="94"/>
      <c r="WFW29" s="94"/>
      <c r="WFX29" s="94"/>
      <c r="WFY29" s="94"/>
      <c r="WFZ29" s="94"/>
      <c r="WGA29" s="95"/>
      <c r="WGB29" s="95"/>
      <c r="WGC29" s="95"/>
      <c r="WGD29" s="94"/>
      <c r="WGE29" s="96"/>
      <c r="WGF29" s="94"/>
      <c r="WGG29" s="94"/>
      <c r="WGH29" s="94"/>
      <c r="WGI29" s="94"/>
      <c r="WGJ29" s="94"/>
      <c r="WGK29" s="94"/>
      <c r="WGL29" s="95"/>
      <c r="WGM29" s="95"/>
      <c r="WGN29" s="95"/>
      <c r="WGO29" s="94"/>
      <c r="WGP29" s="96"/>
      <c r="WGQ29" s="94"/>
      <c r="WGR29" s="94"/>
      <c r="WGS29" s="94"/>
      <c r="WGT29" s="94"/>
      <c r="WGU29" s="94"/>
      <c r="WGV29" s="94"/>
      <c r="WGW29" s="95"/>
      <c r="WGX29" s="95"/>
      <c r="WGY29" s="95"/>
      <c r="WGZ29" s="94"/>
      <c r="WHA29" s="96"/>
      <c r="WHB29" s="94"/>
      <c r="WHC29" s="94"/>
      <c r="WHD29" s="94"/>
      <c r="WHE29" s="94"/>
      <c r="WHF29" s="94"/>
      <c r="WHG29" s="94"/>
      <c r="WHH29" s="95"/>
      <c r="WHI29" s="95"/>
      <c r="WHJ29" s="95"/>
      <c r="WHK29" s="94"/>
      <c r="WHL29" s="96"/>
      <c r="WHM29" s="94"/>
      <c r="WHN29" s="94"/>
      <c r="WHO29" s="94"/>
      <c r="WHP29" s="94"/>
      <c r="WHQ29" s="94"/>
      <c r="WHR29" s="94"/>
      <c r="WHS29" s="95"/>
      <c r="WHT29" s="95"/>
      <c r="WHU29" s="95"/>
      <c r="WHV29" s="94"/>
      <c r="WHW29" s="96"/>
      <c r="WHX29" s="94"/>
      <c r="WHY29" s="94"/>
      <c r="WHZ29" s="94"/>
      <c r="WIA29" s="94"/>
      <c r="WIB29" s="94"/>
      <c r="WIC29" s="94"/>
      <c r="WID29" s="95"/>
      <c r="WIE29" s="95"/>
      <c r="WIF29" s="95"/>
      <c r="WIG29" s="94"/>
      <c r="WIH29" s="96"/>
      <c r="WII29" s="94"/>
      <c r="WIJ29" s="94"/>
      <c r="WIK29" s="94"/>
      <c r="WIL29" s="94"/>
      <c r="WIM29" s="94"/>
      <c r="WIN29" s="94"/>
      <c r="WIO29" s="95"/>
      <c r="WIP29" s="95"/>
      <c r="WIQ29" s="95"/>
      <c r="WIR29" s="94"/>
      <c r="WIS29" s="96"/>
      <c r="WIT29" s="94"/>
      <c r="WIU29" s="94"/>
      <c r="WIV29" s="94"/>
      <c r="WIW29" s="94"/>
      <c r="WIX29" s="94"/>
      <c r="WIY29" s="94"/>
      <c r="WIZ29" s="95"/>
      <c r="WJA29" s="95"/>
      <c r="WJB29" s="95"/>
      <c r="WJC29" s="94"/>
      <c r="WJD29" s="96"/>
      <c r="WJE29" s="94"/>
      <c r="WJF29" s="94"/>
      <c r="WJG29" s="94"/>
      <c r="WJH29" s="94"/>
      <c r="WJI29" s="94"/>
      <c r="WJJ29" s="94"/>
      <c r="WJK29" s="95"/>
      <c r="WJL29" s="95"/>
      <c r="WJM29" s="95"/>
      <c r="WJN29" s="94"/>
      <c r="WJO29" s="96"/>
      <c r="WJP29" s="94"/>
      <c r="WJQ29" s="94"/>
      <c r="WJR29" s="94"/>
      <c r="WJS29" s="94"/>
      <c r="WJT29" s="94"/>
      <c r="WJU29" s="94"/>
      <c r="WJV29" s="95"/>
      <c r="WJW29" s="95"/>
      <c r="WJX29" s="95"/>
      <c r="WJY29" s="94"/>
      <c r="WJZ29" s="96"/>
      <c r="WKA29" s="94"/>
      <c r="WKB29" s="94"/>
      <c r="WKC29" s="94"/>
      <c r="WKD29" s="94"/>
      <c r="WKE29" s="94"/>
      <c r="WKF29" s="94"/>
      <c r="WKG29" s="95"/>
      <c r="WKH29" s="95"/>
      <c r="WKI29" s="95"/>
      <c r="WKJ29" s="94"/>
      <c r="WKK29" s="96"/>
      <c r="WKL29" s="94"/>
      <c r="WKM29" s="94"/>
      <c r="WKN29" s="94"/>
      <c r="WKO29" s="94"/>
      <c r="WKP29" s="94"/>
      <c r="WKQ29" s="94"/>
      <c r="WKR29" s="95"/>
      <c r="WKS29" s="95"/>
      <c r="WKT29" s="95"/>
      <c r="WKU29" s="94"/>
      <c r="WKV29" s="96"/>
      <c r="WKW29" s="94"/>
      <c r="WKX29" s="94"/>
      <c r="WKY29" s="94"/>
      <c r="WKZ29" s="94"/>
      <c r="WLA29" s="94"/>
      <c r="WLB29" s="94"/>
      <c r="WLC29" s="95"/>
      <c r="WLD29" s="95"/>
      <c r="WLE29" s="95"/>
      <c r="WLF29" s="94"/>
      <c r="WLG29" s="96"/>
      <c r="WLH29" s="94"/>
      <c r="WLI29" s="94"/>
      <c r="WLJ29" s="94"/>
      <c r="WLK29" s="94"/>
      <c r="WLL29" s="94"/>
      <c r="WLM29" s="94"/>
      <c r="WLN29" s="95"/>
      <c r="WLO29" s="95"/>
      <c r="WLP29" s="95"/>
      <c r="WLQ29" s="94"/>
      <c r="WLR29" s="96"/>
      <c r="WLS29" s="94"/>
      <c r="WLT29" s="94"/>
      <c r="WLU29" s="94"/>
      <c r="WLV29" s="94"/>
      <c r="WLW29" s="94"/>
      <c r="WLX29" s="94"/>
      <c r="WLY29" s="95"/>
      <c r="WLZ29" s="95"/>
      <c r="WMA29" s="95"/>
      <c r="WMB29" s="94"/>
      <c r="WMC29" s="96"/>
      <c r="WMD29" s="94"/>
      <c r="WME29" s="94"/>
      <c r="WMF29" s="94"/>
      <c r="WMG29" s="94"/>
      <c r="WMH29" s="94"/>
      <c r="WMI29" s="94"/>
      <c r="WMJ29" s="95"/>
      <c r="WMK29" s="95"/>
      <c r="WML29" s="95"/>
      <c r="WMM29" s="94"/>
      <c r="WMN29" s="96"/>
      <c r="WMO29" s="94"/>
      <c r="WMP29" s="94"/>
      <c r="WMQ29" s="94"/>
      <c r="WMR29" s="94"/>
      <c r="WMS29" s="94"/>
      <c r="WMT29" s="94"/>
      <c r="WMU29" s="95"/>
      <c r="WMV29" s="95"/>
      <c r="WMW29" s="95"/>
      <c r="WMX29" s="94"/>
      <c r="WMY29" s="96"/>
      <c r="WMZ29" s="94"/>
      <c r="WNA29" s="94"/>
      <c r="WNB29" s="94"/>
      <c r="WNC29" s="94"/>
      <c r="WND29" s="94"/>
      <c r="WNE29" s="94"/>
      <c r="WNF29" s="95"/>
      <c r="WNG29" s="95"/>
      <c r="WNH29" s="95"/>
      <c r="WNI29" s="94"/>
      <c r="WNJ29" s="96"/>
      <c r="WNK29" s="94"/>
      <c r="WNL29" s="94"/>
      <c r="WNM29" s="94"/>
      <c r="WNN29" s="94"/>
      <c r="WNO29" s="94"/>
      <c r="WNP29" s="94"/>
      <c r="WNQ29" s="95"/>
      <c r="WNR29" s="95"/>
      <c r="WNS29" s="95"/>
      <c r="WNT29" s="94"/>
      <c r="WNU29" s="96"/>
      <c r="WNV29" s="94"/>
      <c r="WNW29" s="94"/>
      <c r="WNX29" s="94"/>
      <c r="WNY29" s="94"/>
      <c r="WNZ29" s="94"/>
      <c r="WOA29" s="94"/>
      <c r="WOB29" s="95"/>
      <c r="WOC29" s="95"/>
      <c r="WOD29" s="95"/>
      <c r="WOE29" s="94"/>
      <c r="WOF29" s="96"/>
      <c r="WOG29" s="94"/>
      <c r="WOH29" s="94"/>
      <c r="WOI29" s="94"/>
      <c r="WOJ29" s="94"/>
      <c r="WOK29" s="94"/>
      <c r="WOL29" s="94"/>
      <c r="WOM29" s="95"/>
      <c r="WON29" s="95"/>
      <c r="WOO29" s="95"/>
      <c r="WOP29" s="94"/>
      <c r="WOQ29" s="96"/>
      <c r="WOR29" s="94"/>
      <c r="WOS29" s="94"/>
      <c r="WOT29" s="94"/>
      <c r="WOU29" s="94"/>
      <c r="WOV29" s="94"/>
      <c r="WOW29" s="94"/>
      <c r="WOX29" s="95"/>
      <c r="WOY29" s="95"/>
      <c r="WOZ29" s="95"/>
      <c r="WPA29" s="94"/>
      <c r="WPB29" s="96"/>
      <c r="WPC29" s="94"/>
      <c r="WPD29" s="94"/>
      <c r="WPE29" s="94"/>
      <c r="WPF29" s="94"/>
      <c r="WPG29" s="94"/>
      <c r="WPH29" s="94"/>
      <c r="WPI29" s="95"/>
      <c r="WPJ29" s="95"/>
      <c r="WPK29" s="95"/>
      <c r="WPL29" s="94"/>
      <c r="WPM29" s="96"/>
      <c r="WPN29" s="94"/>
      <c r="WPO29" s="94"/>
      <c r="WPP29" s="94"/>
      <c r="WPQ29" s="94"/>
      <c r="WPR29" s="94"/>
      <c r="WPS29" s="94"/>
      <c r="WPT29" s="95"/>
      <c r="WPU29" s="95"/>
      <c r="WPV29" s="95"/>
      <c r="WPW29" s="94"/>
      <c r="WPX29" s="96"/>
      <c r="WPY29" s="94"/>
      <c r="WPZ29" s="94"/>
      <c r="WQA29" s="94"/>
      <c r="WQB29" s="94"/>
      <c r="WQC29" s="94"/>
      <c r="WQD29" s="94"/>
      <c r="WQE29" s="95"/>
      <c r="WQF29" s="95"/>
      <c r="WQG29" s="95"/>
      <c r="WQH29" s="94"/>
      <c r="WQI29" s="96"/>
      <c r="WQJ29" s="94"/>
      <c r="WQK29" s="94"/>
      <c r="WQL29" s="94"/>
      <c r="WQM29" s="94"/>
      <c r="WQN29" s="94"/>
      <c r="WQO29" s="94"/>
      <c r="WQP29" s="95"/>
      <c r="WQQ29" s="95"/>
      <c r="WQR29" s="95"/>
      <c r="WQS29" s="94"/>
      <c r="WQT29" s="96"/>
      <c r="WQU29" s="94"/>
      <c r="WQV29" s="94"/>
      <c r="WQW29" s="94"/>
      <c r="WQX29" s="94"/>
      <c r="WQY29" s="94"/>
      <c r="WQZ29" s="94"/>
      <c r="WRA29" s="95"/>
      <c r="WRB29" s="95"/>
      <c r="WRC29" s="95"/>
      <c r="WRD29" s="94"/>
      <c r="WRE29" s="96"/>
      <c r="WRF29" s="94"/>
      <c r="WRG29" s="94"/>
      <c r="WRH29" s="94"/>
      <c r="WRI29" s="94"/>
      <c r="WRJ29" s="94"/>
      <c r="WRK29" s="94"/>
      <c r="WRL29" s="95"/>
      <c r="WRM29" s="95"/>
      <c r="WRN29" s="95"/>
      <c r="WRO29" s="94"/>
      <c r="WRP29" s="96"/>
      <c r="WRQ29" s="94"/>
      <c r="WRR29" s="94"/>
      <c r="WRS29" s="94"/>
      <c r="WRT29" s="94"/>
      <c r="WRU29" s="94"/>
      <c r="WRV29" s="94"/>
      <c r="WRW29" s="95"/>
      <c r="WRX29" s="95"/>
      <c r="WRY29" s="95"/>
      <c r="WRZ29" s="94"/>
      <c r="WSA29" s="96"/>
      <c r="WSB29" s="94"/>
      <c r="WSC29" s="94"/>
      <c r="WSD29" s="94"/>
      <c r="WSE29" s="94"/>
      <c r="WSF29" s="94"/>
      <c r="WSG29" s="94"/>
      <c r="WSH29" s="95"/>
      <c r="WSI29" s="95"/>
      <c r="WSJ29" s="95"/>
      <c r="WSK29" s="94"/>
      <c r="WSL29" s="96"/>
      <c r="WSM29" s="94"/>
      <c r="WSN29" s="94"/>
      <c r="WSO29" s="94"/>
      <c r="WSP29" s="94"/>
      <c r="WSQ29" s="94"/>
      <c r="WSR29" s="94"/>
      <c r="WSS29" s="95"/>
      <c r="WST29" s="95"/>
      <c r="WSU29" s="95"/>
      <c r="WSV29" s="94"/>
      <c r="WSW29" s="96"/>
      <c r="WSX29" s="94"/>
      <c r="WSY29" s="94"/>
      <c r="WSZ29" s="94"/>
      <c r="WTA29" s="94"/>
      <c r="WTB29" s="94"/>
      <c r="WTC29" s="94"/>
      <c r="WTD29" s="95"/>
      <c r="WTE29" s="95"/>
      <c r="WTF29" s="95"/>
      <c r="WTG29" s="94"/>
      <c r="WTH29" s="96"/>
      <c r="WTI29" s="94"/>
      <c r="WTJ29" s="94"/>
      <c r="WTK29" s="94"/>
      <c r="WTL29" s="94"/>
      <c r="WTM29" s="94"/>
      <c r="WTN29" s="94"/>
      <c r="WTO29" s="95"/>
      <c r="WTP29" s="95"/>
      <c r="WTQ29" s="95"/>
      <c r="WTR29" s="94"/>
      <c r="WTS29" s="96"/>
      <c r="WTT29" s="94"/>
      <c r="WTU29" s="94"/>
      <c r="WTV29" s="94"/>
      <c r="WTW29" s="94"/>
      <c r="WTX29" s="94"/>
      <c r="WTY29" s="94"/>
      <c r="WTZ29" s="95"/>
      <c r="WUA29" s="95"/>
      <c r="WUB29" s="95"/>
      <c r="WUC29" s="94"/>
      <c r="WUD29" s="96"/>
      <c r="WUE29" s="94"/>
      <c r="WUF29" s="94"/>
      <c r="WUG29" s="94"/>
      <c r="WUH29" s="94"/>
      <c r="WUI29" s="94"/>
      <c r="WUJ29" s="94"/>
      <c r="WUK29" s="95"/>
      <c r="WUL29" s="95"/>
      <c r="WUM29" s="95"/>
      <c r="WUN29" s="94"/>
      <c r="WUO29" s="96"/>
      <c r="WUP29" s="94"/>
      <c r="WUQ29" s="94"/>
      <c r="WUR29" s="94"/>
      <c r="WUS29" s="94"/>
      <c r="WUT29" s="94"/>
      <c r="WUU29" s="94"/>
      <c r="WUV29" s="95"/>
      <c r="WUW29" s="95"/>
      <c r="WUX29" s="95"/>
      <c r="WUY29" s="94"/>
      <c r="WUZ29" s="96"/>
      <c r="WVA29" s="94"/>
      <c r="WVB29" s="94"/>
      <c r="WVC29" s="94"/>
      <c r="WVD29" s="94"/>
      <c r="WVE29" s="94"/>
      <c r="WVF29" s="94"/>
      <c r="WVG29" s="95"/>
      <c r="WVH29" s="95"/>
      <c r="WVI29" s="95"/>
      <c r="WVJ29" s="94"/>
      <c r="WVK29" s="96"/>
      <c r="WVL29" s="94"/>
      <c r="WVM29" s="94"/>
      <c r="WVN29" s="94"/>
      <c r="WVO29" s="94"/>
      <c r="WVP29" s="94"/>
      <c r="WVQ29" s="94"/>
      <c r="WVR29" s="95"/>
      <c r="WVS29" s="95"/>
      <c r="WVT29" s="95"/>
      <c r="WVU29" s="94"/>
      <c r="WVV29" s="96"/>
      <c r="WVW29" s="94"/>
      <c r="WVX29" s="94"/>
      <c r="WVY29" s="94"/>
      <c r="WVZ29" s="94"/>
      <c r="WWA29" s="94"/>
      <c r="WWB29" s="94"/>
      <c r="WWC29" s="95"/>
      <c r="WWD29" s="95"/>
      <c r="WWE29" s="95"/>
      <c r="WWF29" s="94"/>
      <c r="WWG29" s="96"/>
      <c r="WWH29" s="94"/>
      <c r="WWI29" s="94"/>
      <c r="WWJ29" s="94"/>
      <c r="WWK29" s="94"/>
      <c r="WWL29" s="94"/>
      <c r="WWM29" s="94"/>
      <c r="WWN29" s="95"/>
      <c r="WWO29" s="95"/>
      <c r="WWP29" s="95"/>
      <c r="WWQ29" s="94"/>
      <c r="WWR29" s="96"/>
      <c r="WWS29" s="94"/>
      <c r="WWT29" s="94"/>
      <c r="WWU29" s="94"/>
      <c r="WWV29" s="94"/>
      <c r="WWW29" s="94"/>
      <c r="WWX29" s="94"/>
      <c r="WWY29" s="95"/>
      <c r="WWZ29" s="95"/>
      <c r="WXA29" s="95"/>
      <c r="WXB29" s="94"/>
      <c r="WXC29" s="96"/>
      <c r="WXD29" s="94"/>
      <c r="WXE29" s="94"/>
      <c r="WXF29" s="94"/>
      <c r="WXG29" s="94"/>
      <c r="WXH29" s="94"/>
      <c r="WXI29" s="94"/>
      <c r="WXJ29" s="95"/>
      <c r="WXK29" s="95"/>
      <c r="WXL29" s="95"/>
      <c r="WXM29" s="94"/>
      <c r="WXN29" s="96"/>
      <c r="WXO29" s="94"/>
      <c r="WXP29" s="94"/>
      <c r="WXQ29" s="94"/>
      <c r="WXR29" s="94"/>
      <c r="WXS29" s="94"/>
      <c r="WXT29" s="94"/>
      <c r="WXU29" s="95"/>
      <c r="WXV29" s="95"/>
      <c r="WXW29" s="95"/>
      <c r="WXX29" s="94"/>
      <c r="WXY29" s="96"/>
      <c r="WXZ29" s="94"/>
      <c r="WYA29" s="94"/>
      <c r="WYB29" s="94"/>
      <c r="WYC29" s="94"/>
      <c r="WYD29" s="94"/>
      <c r="WYE29" s="94"/>
      <c r="WYF29" s="95"/>
      <c r="WYG29" s="95"/>
      <c r="WYH29" s="95"/>
      <c r="WYI29" s="94"/>
      <c r="WYJ29" s="96"/>
      <c r="WYK29" s="94"/>
      <c r="WYL29" s="94"/>
      <c r="WYM29" s="94"/>
      <c r="WYN29" s="94"/>
      <c r="WYO29" s="94"/>
      <c r="WYP29" s="94"/>
      <c r="WYQ29" s="95"/>
      <c r="WYR29" s="95"/>
      <c r="WYS29" s="95"/>
      <c r="WYT29" s="94"/>
      <c r="WYU29" s="96"/>
      <c r="WYV29" s="94"/>
      <c r="WYW29" s="94"/>
      <c r="WYX29" s="94"/>
      <c r="WYY29" s="94"/>
      <c r="WYZ29" s="94"/>
      <c r="WZA29" s="94"/>
      <c r="WZB29" s="95"/>
      <c r="WZC29" s="95"/>
      <c r="WZD29" s="95"/>
      <c r="WZE29" s="94"/>
      <c r="WZF29" s="96"/>
      <c r="WZG29" s="94"/>
      <c r="WZH29" s="94"/>
      <c r="WZI29" s="94"/>
      <c r="WZJ29" s="94"/>
      <c r="WZK29" s="94"/>
      <c r="WZL29" s="94"/>
      <c r="WZM29" s="95"/>
      <c r="WZN29" s="95"/>
      <c r="WZO29" s="95"/>
      <c r="WZP29" s="94"/>
      <c r="WZQ29" s="96"/>
      <c r="WZR29" s="94"/>
      <c r="WZS29" s="94"/>
      <c r="WZT29" s="94"/>
      <c r="WZU29" s="94"/>
      <c r="WZV29" s="94"/>
      <c r="WZW29" s="94"/>
      <c r="WZX29" s="95"/>
      <c r="WZY29" s="95"/>
      <c r="WZZ29" s="95"/>
      <c r="XAA29" s="94"/>
      <c r="XAB29" s="96"/>
      <c r="XAC29" s="94"/>
      <c r="XAD29" s="94"/>
      <c r="XAE29" s="94"/>
      <c r="XAF29" s="94"/>
      <c r="XAG29" s="94"/>
      <c r="XAH29" s="94"/>
      <c r="XAI29" s="95"/>
      <c r="XAJ29" s="95"/>
      <c r="XAK29" s="95"/>
      <c r="XAL29" s="94"/>
      <c r="XAM29" s="96"/>
      <c r="XAN29" s="94"/>
      <c r="XAO29" s="94"/>
      <c r="XAP29" s="94"/>
      <c r="XAQ29" s="94"/>
      <c r="XAR29" s="94"/>
      <c r="XAS29" s="94"/>
      <c r="XAT29" s="95"/>
      <c r="XAU29" s="95"/>
      <c r="XAV29" s="95"/>
      <c r="XAW29" s="94"/>
      <c r="XAX29" s="96"/>
      <c r="XAY29" s="94"/>
      <c r="XAZ29" s="94"/>
      <c r="XBA29" s="94"/>
      <c r="XBB29" s="94"/>
      <c r="XBC29" s="94"/>
      <c r="XBD29" s="94"/>
      <c r="XBE29" s="95"/>
      <c r="XBF29" s="95"/>
      <c r="XBG29" s="95"/>
      <c r="XBH29" s="94"/>
      <c r="XBI29" s="96"/>
      <c r="XBJ29" s="94"/>
      <c r="XBK29" s="94"/>
      <c r="XBL29" s="94"/>
      <c r="XBM29" s="94"/>
      <c r="XBN29" s="94"/>
      <c r="XBO29" s="94"/>
      <c r="XBP29" s="95"/>
      <c r="XBQ29" s="95"/>
      <c r="XBR29" s="95"/>
      <c r="XBS29" s="94"/>
      <c r="XBT29" s="96"/>
      <c r="XBU29" s="94"/>
      <c r="XBV29" s="94"/>
      <c r="XBW29" s="94"/>
      <c r="XBX29" s="94"/>
      <c r="XBY29" s="94"/>
      <c r="XBZ29" s="94"/>
      <c r="XCA29" s="95"/>
      <c r="XCB29" s="95"/>
      <c r="XCC29" s="95"/>
      <c r="XCD29" s="94"/>
      <c r="XCE29" s="96"/>
      <c r="XCF29" s="94"/>
      <c r="XCG29" s="94"/>
      <c r="XCH29" s="94"/>
      <c r="XCI29" s="94"/>
      <c r="XCJ29" s="94"/>
      <c r="XCK29" s="94"/>
      <c r="XCL29" s="95"/>
      <c r="XCM29" s="95"/>
      <c r="XCN29" s="95"/>
      <c r="XCO29" s="94"/>
      <c r="XCP29" s="96"/>
      <c r="XCQ29" s="94"/>
      <c r="XCR29" s="94"/>
      <c r="XCS29" s="94"/>
      <c r="XCT29" s="94"/>
      <c r="XCU29" s="94"/>
      <c r="XCV29" s="94"/>
      <c r="XCW29" s="95"/>
      <c r="XCX29" s="95"/>
      <c r="XCY29" s="95"/>
      <c r="XCZ29" s="94"/>
      <c r="XDA29" s="96"/>
      <c r="XDB29" s="94"/>
      <c r="XDC29" s="94"/>
      <c r="XDD29" s="94"/>
      <c r="XDE29" s="94"/>
      <c r="XDF29" s="94"/>
      <c r="XDG29" s="94"/>
      <c r="XDH29" s="95"/>
      <c r="XDI29" s="95"/>
      <c r="XDJ29" s="95"/>
      <c r="XDK29" s="94"/>
      <c r="XDL29" s="96"/>
      <c r="XDM29" s="94"/>
      <c r="XDN29" s="94"/>
      <c r="XDO29" s="94"/>
      <c r="XDP29" s="94"/>
      <c r="XDQ29" s="94"/>
      <c r="XDR29" s="94"/>
      <c r="XDS29" s="95"/>
      <c r="XDT29" s="95"/>
      <c r="XDU29" s="95"/>
      <c r="XDV29" s="94"/>
      <c r="XDW29" s="96"/>
      <c r="XDX29" s="94"/>
      <c r="XDY29" s="94"/>
      <c r="XDZ29" s="94"/>
      <c r="XEA29" s="94"/>
      <c r="XEB29" s="94"/>
      <c r="XEC29" s="94"/>
      <c r="XED29" s="95"/>
      <c r="XEE29" s="95"/>
      <c r="XEF29" s="95"/>
      <c r="XEG29" s="94"/>
      <c r="XEH29" s="96"/>
      <c r="XEI29" s="94"/>
      <c r="XEJ29" s="94"/>
      <c r="XEK29" s="94"/>
      <c r="XEL29" s="94"/>
      <c r="XEM29" s="94"/>
      <c r="XEN29" s="94"/>
      <c r="XEO29" s="95"/>
      <c r="XEP29" s="95"/>
      <c r="XEQ29" s="95"/>
      <c r="XER29" s="94"/>
      <c r="XES29" s="96"/>
      <c r="XET29" s="94"/>
      <c r="XEU29" s="94"/>
      <c r="XEV29" s="94"/>
      <c r="XEW29" s="94"/>
      <c r="XEX29" s="94"/>
      <c r="XEY29" s="94"/>
      <c r="XEZ29" s="95"/>
      <c r="XFA29" s="95"/>
      <c r="XFB29" s="95"/>
      <c r="XFC29" s="94"/>
      <c r="XFD29" s="96"/>
    </row>
    <row r="30" spans="1:16384" s="58" customFormat="1" x14ac:dyDescent="0.3">
      <c r="A30" s="77"/>
      <c r="B30" s="26"/>
      <c r="C30" s="26"/>
      <c r="D30" s="28"/>
      <c r="E30" s="26"/>
      <c r="F30" s="26"/>
      <c r="G30" s="26"/>
      <c r="H30" s="26"/>
      <c r="I30" s="39" t="str">
        <f t="shared" ref="I30:I41" si="4">IF(ISERROR((G30+F30)/E30),"",(G30+F30)/E30)</f>
        <v/>
      </c>
      <c r="J30" s="39"/>
      <c r="K30" s="36"/>
      <c r="L30" s="74"/>
      <c r="M30" s="75"/>
      <c r="N30" s="76"/>
      <c r="P30" s="26"/>
      <c r="Q30" s="38"/>
      <c r="R30" s="38"/>
      <c r="S30" s="38"/>
      <c r="T30" s="38"/>
    </row>
    <row r="31" spans="1:16384" s="58" customFormat="1" x14ac:dyDescent="0.3">
      <c r="A31" s="77"/>
      <c r="B31" s="26"/>
      <c r="C31" s="26"/>
      <c r="D31" s="28"/>
      <c r="E31" s="26"/>
      <c r="F31" s="26"/>
      <c r="G31" s="26"/>
      <c r="H31" s="26"/>
      <c r="I31" s="39" t="str">
        <f t="shared" si="4"/>
        <v/>
      </c>
      <c r="J31" s="39"/>
      <c r="K31" s="36"/>
      <c r="L31" s="74"/>
      <c r="M31" s="75"/>
      <c r="N31" s="76"/>
      <c r="P31" s="26"/>
      <c r="Q31" s="38"/>
      <c r="R31" s="38"/>
      <c r="S31" s="38"/>
      <c r="T31" s="38"/>
    </row>
    <row r="32" spans="1:16384" s="58" customFormat="1" x14ac:dyDescent="0.3">
      <c r="A32" s="77"/>
      <c r="B32" s="26"/>
      <c r="C32" s="26"/>
      <c r="D32" s="28"/>
      <c r="E32" s="26"/>
      <c r="F32" s="26"/>
      <c r="G32" s="26"/>
      <c r="H32" s="26"/>
      <c r="I32" s="39" t="str">
        <f t="shared" si="4"/>
        <v/>
      </c>
      <c r="J32" s="39"/>
      <c r="K32" s="36"/>
      <c r="L32" s="74"/>
      <c r="M32" s="75"/>
      <c r="N32" s="76"/>
      <c r="P32" s="26"/>
      <c r="Q32" s="38"/>
      <c r="R32" s="38"/>
      <c r="S32" s="38"/>
      <c r="T32" s="38"/>
    </row>
    <row r="33" spans="1:20" s="58" customFormat="1" x14ac:dyDescent="0.3">
      <c r="A33" s="77"/>
      <c r="B33" s="26"/>
      <c r="C33" s="26"/>
      <c r="D33" s="28"/>
      <c r="E33" s="26"/>
      <c r="F33" s="26"/>
      <c r="G33" s="26"/>
      <c r="H33" s="26"/>
      <c r="I33" s="39" t="str">
        <f t="shared" si="4"/>
        <v/>
      </c>
      <c r="J33" s="39"/>
      <c r="K33" s="36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 s="77"/>
      <c r="B34" s="26"/>
      <c r="C34" s="26"/>
      <c r="D34" s="28"/>
      <c r="E34" s="26"/>
      <c r="F34" s="26"/>
      <c r="G34" s="26"/>
      <c r="H34" s="26"/>
      <c r="I34" s="39" t="str">
        <f t="shared" si="4"/>
        <v/>
      </c>
      <c r="J34" s="39"/>
      <c r="K34" s="36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 s="77"/>
      <c r="B35" s="26"/>
      <c r="C35" s="26"/>
      <c r="D35" s="28"/>
      <c r="E35" s="26"/>
      <c r="F35" s="26"/>
      <c r="G35" s="26"/>
      <c r="H35" s="26"/>
      <c r="I35" s="39" t="str">
        <f t="shared" si="4"/>
        <v/>
      </c>
      <c r="J35" s="39"/>
      <c r="K35" s="36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 s="77"/>
      <c r="B36" s="26"/>
      <c r="C36" s="26"/>
      <c r="D36" s="28"/>
      <c r="E36" s="26"/>
      <c r="F36" s="26"/>
      <c r="G36" s="26"/>
      <c r="H36" s="26"/>
      <c r="I36" s="39" t="str">
        <f t="shared" si="4"/>
        <v/>
      </c>
      <c r="J36" s="39"/>
      <c r="K36" s="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 s="77"/>
      <c r="B37" s="26"/>
      <c r="C37" s="26"/>
      <c r="D37" s="28"/>
      <c r="E37" s="26"/>
      <c r="F37" s="26"/>
      <c r="G37" s="26"/>
      <c r="H37" s="26"/>
      <c r="I37" s="39" t="str">
        <f t="shared" si="4"/>
        <v/>
      </c>
      <c r="J37" s="39"/>
      <c r="K37" s="36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4"/>
        <v/>
      </c>
      <c r="J38" s="39"/>
      <c r="K38" s="36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4"/>
        <v/>
      </c>
      <c r="J39" s="39"/>
      <c r="K39" s="36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4"/>
        <v/>
      </c>
      <c r="J40" s="39"/>
      <c r="K40" s="36"/>
      <c r="L40" s="74"/>
      <c r="M40" s="75"/>
      <c r="N40" s="76"/>
      <c r="P40" s="26"/>
      <c r="Q40" s="38"/>
      <c r="R40" s="38"/>
      <c r="S40" s="38"/>
      <c r="T40" s="38"/>
    </row>
    <row r="41" spans="1:20" s="58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4"/>
        <v/>
      </c>
      <c r="J41" s="39"/>
      <c r="K41" s="36"/>
      <c r="L41" s="74"/>
      <c r="M41" s="75"/>
      <c r="N41" s="76"/>
      <c r="P41" s="26"/>
      <c r="Q41" s="38"/>
      <c r="R41" s="38"/>
      <c r="S41" s="38"/>
      <c r="T41" s="38"/>
    </row>
    <row r="42" spans="1:20" s="58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ref="I42:I98" si="5">IF(ISERROR((G42+F42)/E42),"",(G42+F42)/E42)</f>
        <v/>
      </c>
      <c r="J42" s="39"/>
      <c r="K42" s="36"/>
      <c r="L42" s="74"/>
      <c r="M42" s="75"/>
      <c r="N42" s="76"/>
      <c r="P42" s="26"/>
      <c r="Q42" s="38"/>
      <c r="R42" s="38"/>
      <c r="S42" s="38"/>
      <c r="T42" s="38"/>
    </row>
    <row r="43" spans="1:20" s="58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5"/>
        <v/>
      </c>
      <c r="J43" s="39"/>
      <c r="K43" s="36"/>
      <c r="L43" s="74"/>
      <c r="M43" s="75"/>
      <c r="N43" s="76"/>
      <c r="P43" s="26"/>
      <c r="Q43" s="38"/>
      <c r="R43" s="38"/>
      <c r="S43" s="38"/>
      <c r="T43" s="38"/>
    </row>
    <row r="44" spans="1:20" s="58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5"/>
        <v/>
      </c>
      <c r="J44" s="39"/>
      <c r="K44" s="36"/>
      <c r="L44" s="74"/>
      <c r="M44" s="75"/>
      <c r="N44" s="76"/>
      <c r="P44" s="26"/>
      <c r="Q44" s="38"/>
      <c r="R44" s="38"/>
      <c r="S44" s="38"/>
      <c r="T44" s="38"/>
    </row>
    <row r="45" spans="1:20" s="58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5"/>
        <v/>
      </c>
      <c r="J45" s="39"/>
      <c r="K45" s="36"/>
      <c r="L45" s="74"/>
      <c r="M45" s="75"/>
      <c r="N45" s="76"/>
      <c r="P45" s="26"/>
      <c r="Q45" s="38"/>
      <c r="R45" s="38"/>
      <c r="S45" s="38"/>
      <c r="T45" s="38"/>
    </row>
    <row r="46" spans="1:20" s="58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5"/>
        <v/>
      </c>
      <c r="J46" s="39"/>
      <c r="K46" s="36"/>
      <c r="L46" s="74"/>
      <c r="M46" s="75"/>
      <c r="N46" s="76"/>
      <c r="P46" s="26"/>
      <c r="Q46" s="38"/>
      <c r="R46" s="38"/>
      <c r="S46" s="38"/>
      <c r="T46" s="38"/>
    </row>
    <row r="47" spans="1:20" s="58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5"/>
        <v/>
      </c>
      <c r="J47" s="39"/>
      <c r="K47" s="36"/>
      <c r="L47" s="74"/>
      <c r="M47" s="75"/>
      <c r="N47" s="76"/>
      <c r="P47" s="26"/>
      <c r="Q47" s="38"/>
      <c r="R47" s="38"/>
      <c r="S47" s="38"/>
      <c r="T47" s="38"/>
    </row>
    <row r="48" spans="1:20" s="58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5"/>
        <v/>
      </c>
      <c r="J48" s="39"/>
      <c r="K48" s="36"/>
      <c r="L48" s="74"/>
      <c r="M48" s="75"/>
      <c r="N48" s="76"/>
      <c r="P48" s="26"/>
      <c r="Q48" s="38"/>
      <c r="R48" s="38"/>
      <c r="S48" s="38"/>
      <c r="T48" s="38"/>
    </row>
    <row r="49" spans="1:20" s="58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5"/>
        <v/>
      </c>
      <c r="J49" s="39"/>
      <c r="K49" s="36"/>
      <c r="L49" s="74"/>
      <c r="M49" s="75"/>
      <c r="N49" s="76"/>
      <c r="P49" s="26"/>
      <c r="Q49" s="38"/>
      <c r="R49" s="38"/>
      <c r="S49" s="38"/>
      <c r="T49" s="38"/>
    </row>
    <row r="50" spans="1:20" s="58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5"/>
        <v/>
      </c>
      <c r="J50" s="39"/>
      <c r="K50" s="36"/>
      <c r="L50" s="74"/>
      <c r="M50" s="75"/>
      <c r="N50" s="76"/>
      <c r="P50" s="26"/>
      <c r="Q50" s="38"/>
      <c r="R50" s="38"/>
      <c r="S50" s="38"/>
      <c r="T50" s="38"/>
    </row>
    <row r="51" spans="1:20" s="58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5"/>
        <v/>
      </c>
      <c r="J51" s="39"/>
      <c r="K51" s="36"/>
      <c r="L51" s="74"/>
      <c r="M51" s="75"/>
      <c r="N51" s="76"/>
      <c r="P51" s="26"/>
      <c r="Q51" s="38"/>
      <c r="R51" s="38"/>
      <c r="S51" s="38"/>
      <c r="T51" s="38"/>
    </row>
    <row r="52" spans="1:20" s="58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5"/>
        <v/>
      </c>
      <c r="J52" s="39"/>
      <c r="K52" s="36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5"/>
        <v/>
      </c>
      <c r="J53" s="39"/>
      <c r="K53" s="36"/>
      <c r="L53" s="74"/>
      <c r="M53" s="75"/>
      <c r="N53" s="76"/>
      <c r="P53" s="26"/>
      <c r="Q53" s="38"/>
      <c r="R53" s="38"/>
      <c r="S53" s="38"/>
      <c r="T53" s="38"/>
    </row>
    <row r="54" spans="1:20" s="58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5"/>
        <v/>
      </c>
      <c r="J54" s="39"/>
      <c r="K54" s="36"/>
      <c r="L54" s="74"/>
      <c r="M54" s="75"/>
      <c r="N54" s="76"/>
      <c r="P54" s="26"/>
      <c r="Q54" s="38"/>
      <c r="R54" s="38"/>
      <c r="S54" s="38"/>
      <c r="T54" s="38"/>
    </row>
    <row r="55" spans="1:20" s="58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5"/>
        <v/>
      </c>
      <c r="J55" s="39"/>
      <c r="K55" s="36"/>
      <c r="L55" s="74"/>
      <c r="M55" s="75"/>
      <c r="N55" s="76"/>
      <c r="P55" s="26"/>
      <c r="Q55" s="38"/>
      <c r="R55" s="38"/>
      <c r="S55" s="38"/>
      <c r="T55" s="38"/>
    </row>
    <row r="56" spans="1:20" s="58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5"/>
        <v/>
      </c>
      <c r="J56" s="39"/>
      <c r="K56" s="36"/>
      <c r="L56" s="74"/>
      <c r="M56" s="75"/>
      <c r="N56" s="76"/>
      <c r="P56" s="26"/>
      <c r="Q56" s="38"/>
      <c r="R56" s="38"/>
      <c r="S56" s="38"/>
      <c r="T56" s="38"/>
    </row>
    <row r="57" spans="1:20" s="58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5"/>
        <v/>
      </c>
      <c r="J57" s="39"/>
      <c r="K57" s="36"/>
      <c r="L57" s="74"/>
      <c r="M57" s="75"/>
      <c r="N57" s="76"/>
      <c r="P57" s="26"/>
      <c r="Q57" s="38"/>
      <c r="R57" s="38"/>
      <c r="S57" s="38"/>
      <c r="T57" s="38"/>
    </row>
    <row r="58" spans="1:20" s="58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5"/>
        <v/>
      </c>
      <c r="J58" s="39"/>
      <c r="K58" s="36"/>
      <c r="L58" s="74"/>
      <c r="M58" s="75"/>
      <c r="N58" s="76"/>
      <c r="P58" s="26"/>
      <c r="Q58" s="38"/>
      <c r="R58" s="38"/>
      <c r="S58" s="38"/>
      <c r="T58" s="38"/>
    </row>
    <row r="59" spans="1:20" s="58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si="5"/>
        <v/>
      </c>
      <c r="J59" s="39"/>
      <c r="K59" s="36"/>
      <c r="L59" s="74"/>
      <c r="M59" s="75"/>
      <c r="N59" s="76"/>
      <c r="P59" s="26"/>
      <c r="Q59" s="38"/>
      <c r="R59" s="38"/>
      <c r="S59" s="38"/>
      <c r="T59" s="38"/>
    </row>
    <row r="60" spans="1:20" s="58" customFormat="1" x14ac:dyDescent="0.3">
      <c r="A60" s="77"/>
      <c r="B60" s="26"/>
      <c r="C60" s="26"/>
      <c r="D60" s="28"/>
      <c r="E60" s="26"/>
      <c r="F60" s="26"/>
      <c r="G60" s="26"/>
      <c r="H60" s="26"/>
      <c r="I60" s="39" t="str">
        <f t="shared" si="5"/>
        <v/>
      </c>
      <c r="J60" s="39"/>
      <c r="K60" s="36"/>
      <c r="L60" s="74"/>
      <c r="M60" s="75"/>
      <c r="N60" s="76"/>
      <c r="P60" s="26"/>
      <c r="Q60" s="38"/>
      <c r="R60" s="38"/>
      <c r="S60" s="38"/>
      <c r="T60" s="38"/>
    </row>
    <row r="61" spans="1:20" s="58" customFormat="1" x14ac:dyDescent="0.3">
      <c r="A61" s="77"/>
      <c r="B61" s="26"/>
      <c r="C61" s="26"/>
      <c r="D61" s="28"/>
      <c r="E61" s="26"/>
      <c r="F61" s="26"/>
      <c r="G61" s="26"/>
      <c r="H61" s="26"/>
      <c r="I61" s="39" t="str">
        <f t="shared" si="5"/>
        <v/>
      </c>
      <c r="J61" s="39"/>
      <c r="K61" s="36"/>
      <c r="L61" s="74"/>
      <c r="M61" s="75"/>
      <c r="N61" s="76"/>
      <c r="P61" s="26"/>
      <c r="Q61" s="38"/>
      <c r="R61" s="38"/>
      <c r="S61" s="38"/>
      <c r="T61" s="38"/>
    </row>
    <row r="62" spans="1:20" s="58" customFormat="1" x14ac:dyDescent="0.3">
      <c r="A62" s="77"/>
      <c r="B62" s="26"/>
      <c r="C62" s="26"/>
      <c r="D62" s="28"/>
      <c r="E62" s="26"/>
      <c r="F62" s="26"/>
      <c r="G62" s="26"/>
      <c r="H62" s="26"/>
      <c r="I62" s="39" t="str">
        <f t="shared" si="5"/>
        <v/>
      </c>
      <c r="J62" s="39"/>
      <c r="K62" s="36"/>
      <c r="L62" s="74"/>
      <c r="M62" s="75"/>
      <c r="N62" s="76"/>
      <c r="P62" s="26"/>
      <c r="Q62" s="38"/>
      <c r="R62" s="38"/>
      <c r="S62" s="38"/>
      <c r="T62" s="38"/>
    </row>
    <row r="63" spans="1:20" s="58" customFormat="1" x14ac:dyDescent="0.3">
      <c r="A63" s="77"/>
      <c r="B63" s="26"/>
      <c r="C63" s="26"/>
      <c r="D63" s="28"/>
      <c r="E63" s="26"/>
      <c r="F63" s="26"/>
      <c r="G63" s="26"/>
      <c r="H63" s="26"/>
      <c r="I63" s="39" t="str">
        <f t="shared" si="5"/>
        <v/>
      </c>
      <c r="J63" s="39"/>
      <c r="K63" s="36"/>
      <c r="L63" s="74"/>
      <c r="M63" s="75"/>
      <c r="N63" s="76"/>
      <c r="P63" s="26"/>
      <c r="Q63" s="38"/>
      <c r="R63" s="38"/>
      <c r="S63" s="38"/>
      <c r="T63" s="38"/>
    </row>
    <row r="64" spans="1:20" s="58" customFormat="1" x14ac:dyDescent="0.3">
      <c r="A64" s="77"/>
      <c r="B64" s="26"/>
      <c r="C64" s="26"/>
      <c r="D64" s="28"/>
      <c r="E64" s="26"/>
      <c r="F64" s="26"/>
      <c r="G64" s="26"/>
      <c r="H64" s="26"/>
      <c r="I64" s="39" t="str">
        <f t="shared" si="5"/>
        <v/>
      </c>
      <c r="J64" s="39"/>
      <c r="K64" s="36"/>
      <c r="L64" s="74"/>
      <c r="M64" s="75"/>
      <c r="N64" s="76"/>
      <c r="P64" s="26"/>
      <c r="Q64" s="38"/>
      <c r="R64" s="38"/>
      <c r="S64" s="38"/>
      <c r="T64" s="38"/>
    </row>
    <row r="65" spans="1:20" s="58" customFormat="1" x14ac:dyDescent="0.3">
      <c r="A65" s="77"/>
      <c r="B65" s="26"/>
      <c r="C65" s="26"/>
      <c r="D65" s="28"/>
      <c r="E65" s="26"/>
      <c r="F65" s="26"/>
      <c r="G65" s="26"/>
      <c r="H65" s="26"/>
      <c r="I65" s="39" t="str">
        <f t="shared" si="5"/>
        <v/>
      </c>
      <c r="J65" s="39"/>
      <c r="K65" s="36"/>
      <c r="L65" s="74"/>
      <c r="M65" s="75"/>
      <c r="N65" s="76"/>
      <c r="P65" s="26"/>
      <c r="Q65" s="38"/>
      <c r="R65" s="38"/>
      <c r="S65" s="38"/>
      <c r="T65" s="38"/>
    </row>
    <row r="66" spans="1:20" s="58" customFormat="1" x14ac:dyDescent="0.3">
      <c r="A66" s="77"/>
      <c r="B66" s="26"/>
      <c r="C66" s="26"/>
      <c r="D66" s="28"/>
      <c r="E66" s="26"/>
      <c r="F66" s="26"/>
      <c r="G66" s="26"/>
      <c r="H66" s="26"/>
      <c r="I66" s="39" t="str">
        <f t="shared" si="5"/>
        <v/>
      </c>
      <c r="J66" s="39"/>
      <c r="K66" s="36"/>
      <c r="L66" s="74"/>
      <c r="M66" s="75"/>
      <c r="N66" s="76"/>
      <c r="P66" s="26"/>
      <c r="Q66" s="38"/>
      <c r="R66" s="38"/>
      <c r="S66" s="38"/>
      <c r="T66" s="38"/>
    </row>
    <row r="67" spans="1:20" s="58" customFormat="1" x14ac:dyDescent="0.3">
      <c r="A67" s="77"/>
      <c r="B67" s="26"/>
      <c r="C67" s="26"/>
      <c r="D67" s="28"/>
      <c r="E67" s="26"/>
      <c r="F67" s="26"/>
      <c r="G67" s="26"/>
      <c r="H67" s="26"/>
      <c r="I67" s="39" t="str">
        <f t="shared" si="5"/>
        <v/>
      </c>
      <c r="J67" s="39"/>
      <c r="K67" s="36"/>
      <c r="L67" s="74"/>
      <c r="M67" s="75"/>
      <c r="N67" s="76"/>
      <c r="P67" s="26"/>
      <c r="Q67" s="38"/>
      <c r="R67" s="38"/>
      <c r="S67" s="38"/>
      <c r="T67" s="38"/>
    </row>
    <row r="68" spans="1:20" s="58" customFormat="1" x14ac:dyDescent="0.3">
      <c r="A68" s="77"/>
      <c r="B68" s="26"/>
      <c r="C68" s="26"/>
      <c r="D68" s="28"/>
      <c r="E68" s="26"/>
      <c r="F68" s="26"/>
      <c r="G68" s="26"/>
      <c r="H68" s="26"/>
      <c r="I68" s="39" t="str">
        <f t="shared" si="5"/>
        <v/>
      </c>
      <c r="J68" s="39"/>
      <c r="K68" s="36"/>
      <c r="L68" s="74"/>
      <c r="M68" s="75"/>
      <c r="N68" s="76"/>
      <c r="P68" s="26"/>
      <c r="Q68" s="38"/>
      <c r="R68" s="38"/>
      <c r="S68" s="38"/>
      <c r="T68" s="38"/>
    </row>
    <row r="69" spans="1:20" s="58" customFormat="1" x14ac:dyDescent="0.3">
      <c r="A69" s="77"/>
      <c r="B69" s="26"/>
      <c r="C69" s="26"/>
      <c r="D69" s="28"/>
      <c r="E69" s="26"/>
      <c r="F69" s="26"/>
      <c r="G69" s="26"/>
      <c r="H69" s="26"/>
      <c r="I69" s="39" t="str">
        <f t="shared" si="5"/>
        <v/>
      </c>
      <c r="J69" s="39"/>
      <c r="K69" s="36"/>
      <c r="L69" s="74"/>
      <c r="M69" s="75"/>
      <c r="N69" s="76"/>
      <c r="P69" s="26"/>
      <c r="Q69" s="38"/>
      <c r="R69" s="38"/>
      <c r="S69" s="38"/>
      <c r="T69" s="38"/>
    </row>
    <row r="70" spans="1:20" s="58" customFormat="1" x14ac:dyDescent="0.3">
      <c r="A70" s="77"/>
      <c r="B70" s="26"/>
      <c r="C70" s="26"/>
      <c r="D70" s="28"/>
      <c r="E70" s="26"/>
      <c r="F70" s="26"/>
      <c r="G70" s="26"/>
      <c r="H70" s="26"/>
      <c r="I70" s="39" t="str">
        <f t="shared" si="5"/>
        <v/>
      </c>
      <c r="J70" s="39"/>
      <c r="K70" s="36"/>
      <c r="L70" s="74"/>
      <c r="M70" s="75"/>
      <c r="N70" s="76"/>
      <c r="P70" s="26"/>
      <c r="Q70" s="38"/>
      <c r="R70" s="38"/>
      <c r="S70" s="38"/>
      <c r="T70" s="38"/>
    </row>
    <row r="71" spans="1:20" s="58" customFormat="1" x14ac:dyDescent="0.3">
      <c r="A71" s="77"/>
      <c r="B71" s="26"/>
      <c r="C71" s="26"/>
      <c r="D71" s="28"/>
      <c r="E71" s="26"/>
      <c r="F71" s="26"/>
      <c r="G71" s="26"/>
      <c r="H71" s="26"/>
      <c r="I71" s="39" t="str">
        <f t="shared" si="5"/>
        <v/>
      </c>
      <c r="J71" s="39"/>
      <c r="K71" s="36"/>
      <c r="L71" s="74"/>
      <c r="M71" s="75"/>
      <c r="N71" s="76"/>
      <c r="P71" s="26"/>
      <c r="Q71" s="38"/>
      <c r="R71" s="38"/>
      <c r="S71" s="38"/>
      <c r="T71" s="38"/>
    </row>
    <row r="72" spans="1:20" s="58" customFormat="1" x14ac:dyDescent="0.3">
      <c r="A72" s="77"/>
      <c r="B72" s="26"/>
      <c r="C72" s="26"/>
      <c r="D72" s="28"/>
      <c r="E72" s="26"/>
      <c r="F72" s="26"/>
      <c r="G72" s="26"/>
      <c r="H72" s="26"/>
      <c r="I72" s="39" t="str">
        <f t="shared" si="5"/>
        <v/>
      </c>
      <c r="J72" s="39"/>
      <c r="K72" s="36"/>
      <c r="L72" s="74"/>
      <c r="M72" s="75"/>
      <c r="N72" s="76"/>
      <c r="P72" s="26"/>
      <c r="Q72" s="38"/>
      <c r="R72" s="38"/>
      <c r="S72" s="38"/>
      <c r="T72" s="38"/>
    </row>
    <row r="73" spans="1:20" s="58" customFormat="1" x14ac:dyDescent="0.3">
      <c r="A73" s="77"/>
      <c r="B73" s="26"/>
      <c r="C73" s="26"/>
      <c r="D73" s="28"/>
      <c r="E73" s="26"/>
      <c r="F73" s="26"/>
      <c r="G73" s="26"/>
      <c r="H73" s="26"/>
      <c r="I73" s="39" t="str">
        <f t="shared" si="5"/>
        <v/>
      </c>
      <c r="J73" s="39"/>
      <c r="K73" s="36"/>
      <c r="L73" s="74"/>
      <c r="M73" s="75"/>
      <c r="N73" s="76"/>
      <c r="P73" s="26"/>
      <c r="Q73" s="38"/>
      <c r="R73" s="38"/>
      <c r="S73" s="38"/>
      <c r="T73" s="38"/>
    </row>
    <row r="74" spans="1:20" s="58" customFormat="1" x14ac:dyDescent="0.3">
      <c r="A74" s="77"/>
      <c r="B74" s="26"/>
      <c r="C74" s="26"/>
      <c r="D74" s="28"/>
      <c r="E74" s="26"/>
      <c r="F74" s="26"/>
      <c r="G74" s="26"/>
      <c r="H74" s="26"/>
      <c r="I74" s="39" t="str">
        <f t="shared" si="5"/>
        <v/>
      </c>
      <c r="J74" s="39"/>
      <c r="K74" s="36"/>
      <c r="L74" s="74"/>
      <c r="M74" s="75"/>
      <c r="N74" s="76"/>
      <c r="P74" s="26"/>
      <c r="Q74" s="38"/>
      <c r="R74" s="38"/>
      <c r="S74" s="38"/>
      <c r="T74" s="38"/>
    </row>
    <row r="75" spans="1:20" s="58" customFormat="1" x14ac:dyDescent="0.3">
      <c r="A75" s="77"/>
      <c r="B75" s="26"/>
      <c r="C75" s="26"/>
      <c r="D75" s="28"/>
      <c r="E75" s="26"/>
      <c r="F75" s="26"/>
      <c r="G75" s="26"/>
      <c r="H75" s="26"/>
      <c r="I75" s="39" t="str">
        <f t="shared" si="5"/>
        <v/>
      </c>
      <c r="J75" s="39"/>
      <c r="K75" s="36"/>
      <c r="L75" s="74"/>
      <c r="M75" s="75"/>
      <c r="N75" s="76"/>
      <c r="P75" s="26"/>
      <c r="Q75" s="38"/>
      <c r="R75" s="38"/>
      <c r="S75" s="38"/>
      <c r="T75" s="38"/>
    </row>
    <row r="76" spans="1:20" s="58" customFormat="1" x14ac:dyDescent="0.3">
      <c r="A76" s="77"/>
      <c r="B76" s="26"/>
      <c r="C76" s="26"/>
      <c r="D76" s="28"/>
      <c r="E76" s="26"/>
      <c r="F76" s="26"/>
      <c r="G76" s="26"/>
      <c r="H76" s="26"/>
      <c r="I76" s="39" t="str">
        <f t="shared" si="5"/>
        <v/>
      </c>
      <c r="J76" s="39"/>
      <c r="K76" s="36"/>
      <c r="L76" s="74"/>
      <c r="M76" s="75"/>
      <c r="N76" s="76"/>
      <c r="P76" s="26"/>
      <c r="Q76" s="38"/>
      <c r="R76" s="38"/>
      <c r="S76" s="38"/>
      <c r="T76" s="38"/>
    </row>
    <row r="77" spans="1:20" s="58" customFormat="1" x14ac:dyDescent="0.3">
      <c r="A77" s="77"/>
      <c r="B77" s="26"/>
      <c r="C77" s="26"/>
      <c r="D77" s="28"/>
      <c r="E77" s="26"/>
      <c r="F77" s="26"/>
      <c r="G77" s="26"/>
      <c r="H77" s="26"/>
      <c r="I77" s="39" t="str">
        <f t="shared" si="5"/>
        <v/>
      </c>
      <c r="J77" s="39"/>
      <c r="K77" s="36"/>
      <c r="L77" s="74"/>
      <c r="M77" s="75"/>
      <c r="N77" s="76"/>
      <c r="P77" s="26"/>
      <c r="Q77" s="38"/>
      <c r="R77" s="38"/>
      <c r="S77" s="38"/>
      <c r="T77" s="38"/>
    </row>
    <row r="78" spans="1:20" s="58" customFormat="1" x14ac:dyDescent="0.3">
      <c r="A78" s="77"/>
      <c r="B78" s="26"/>
      <c r="C78" s="26"/>
      <c r="D78" s="28"/>
      <c r="E78" s="26"/>
      <c r="F78" s="26"/>
      <c r="G78" s="26"/>
      <c r="H78" s="26"/>
      <c r="I78" s="39" t="str">
        <f t="shared" si="5"/>
        <v/>
      </c>
      <c r="J78" s="39"/>
      <c r="K78" s="36"/>
      <c r="L78" s="74"/>
      <c r="M78" s="75"/>
      <c r="N78" s="76"/>
      <c r="P78" s="26"/>
      <c r="Q78" s="38"/>
      <c r="R78" s="38"/>
      <c r="S78" s="38"/>
      <c r="T78" s="38"/>
    </row>
    <row r="79" spans="1:20" s="58" customFormat="1" x14ac:dyDescent="0.3">
      <c r="A79" s="77"/>
      <c r="B79" s="26"/>
      <c r="C79" s="26"/>
      <c r="D79" s="28"/>
      <c r="E79" s="26"/>
      <c r="F79" s="26"/>
      <c r="G79" s="26"/>
      <c r="H79" s="26"/>
      <c r="I79" s="39" t="str">
        <f t="shared" si="5"/>
        <v/>
      </c>
      <c r="J79" s="39"/>
      <c r="K79" s="36"/>
      <c r="L79" s="74"/>
      <c r="M79" s="75"/>
      <c r="N79" s="76"/>
      <c r="P79" s="26"/>
      <c r="Q79" s="38"/>
      <c r="R79" s="38"/>
      <c r="S79" s="38"/>
      <c r="T79" s="38"/>
    </row>
    <row r="80" spans="1:20" s="58" customFormat="1" x14ac:dyDescent="0.3">
      <c r="A80" s="77"/>
      <c r="B80" s="26"/>
      <c r="C80" s="26"/>
      <c r="D80" s="28"/>
      <c r="E80" s="26"/>
      <c r="F80" s="26"/>
      <c r="G80" s="26"/>
      <c r="H80" s="26"/>
      <c r="I80" s="39" t="str">
        <f t="shared" si="5"/>
        <v/>
      </c>
      <c r="J80" s="39"/>
      <c r="K80" s="36"/>
      <c r="L80" s="74"/>
      <c r="M80" s="75"/>
      <c r="N80" s="76"/>
      <c r="P80" s="26"/>
      <c r="Q80" s="38"/>
      <c r="R80" s="38"/>
      <c r="S80" s="38"/>
      <c r="T80" s="38"/>
    </row>
    <row r="81" spans="1:20" s="58" customFormat="1" x14ac:dyDescent="0.3">
      <c r="A81" s="77"/>
      <c r="B81" s="26"/>
      <c r="C81" s="26"/>
      <c r="D81" s="28"/>
      <c r="E81" s="26"/>
      <c r="F81" s="26"/>
      <c r="G81" s="26"/>
      <c r="H81" s="26"/>
      <c r="I81" s="39" t="str">
        <f t="shared" si="5"/>
        <v/>
      </c>
      <c r="J81" s="39"/>
      <c r="K81" s="36"/>
      <c r="L81" s="74"/>
      <c r="M81" s="75"/>
      <c r="N81" s="76"/>
      <c r="P81" s="26"/>
      <c r="Q81" s="38"/>
      <c r="R81" s="38"/>
      <c r="S81" s="38"/>
      <c r="T81" s="38"/>
    </row>
    <row r="82" spans="1:20" s="58" customFormat="1" x14ac:dyDescent="0.3">
      <c r="A82" s="77"/>
      <c r="B82" s="26"/>
      <c r="C82" s="26"/>
      <c r="D82" s="28"/>
      <c r="E82" s="26"/>
      <c r="F82" s="26"/>
      <c r="G82" s="26"/>
      <c r="H82" s="26"/>
      <c r="I82" s="39" t="str">
        <f t="shared" si="5"/>
        <v/>
      </c>
      <c r="J82" s="39"/>
      <c r="K82" s="36"/>
      <c r="L82" s="74"/>
      <c r="M82" s="75"/>
      <c r="N82" s="76"/>
      <c r="P82" s="26"/>
      <c r="Q82" s="38"/>
      <c r="R82" s="38"/>
      <c r="S82" s="38"/>
      <c r="T82" s="38"/>
    </row>
    <row r="83" spans="1:20" s="58" customFormat="1" x14ac:dyDescent="0.3">
      <c r="A83" s="77"/>
      <c r="B83" s="26"/>
      <c r="C83" s="26"/>
      <c r="D83" s="28"/>
      <c r="E83" s="26"/>
      <c r="F83" s="26"/>
      <c r="G83" s="26"/>
      <c r="H83" s="26"/>
      <c r="I83" s="39" t="str">
        <f t="shared" si="5"/>
        <v/>
      </c>
      <c r="J83" s="39"/>
      <c r="K83" s="36"/>
      <c r="L83" s="74"/>
      <c r="M83" s="75"/>
      <c r="N83" s="76"/>
      <c r="P83" s="26"/>
      <c r="Q83" s="38"/>
      <c r="R83" s="38"/>
      <c r="S83" s="38"/>
      <c r="T83" s="38"/>
    </row>
    <row r="84" spans="1:20" s="58" customFormat="1" x14ac:dyDescent="0.3">
      <c r="A84" s="77"/>
      <c r="B84" s="26"/>
      <c r="C84" s="26"/>
      <c r="D84" s="28"/>
      <c r="E84" s="26"/>
      <c r="F84" s="26"/>
      <c r="G84" s="26"/>
      <c r="H84" s="26"/>
      <c r="I84" s="39" t="str">
        <f t="shared" si="5"/>
        <v/>
      </c>
      <c r="J84" s="39"/>
      <c r="K84" s="36"/>
      <c r="L84" s="74"/>
      <c r="M84" s="75"/>
      <c r="N84" s="76"/>
      <c r="P84" s="26"/>
      <c r="Q84" s="38"/>
      <c r="R84" s="38"/>
      <c r="S84" s="38"/>
      <c r="T84" s="38"/>
    </row>
    <row r="85" spans="1:20" s="58" customFormat="1" x14ac:dyDescent="0.3">
      <c r="A85" s="77"/>
      <c r="B85" s="26"/>
      <c r="C85" s="26"/>
      <c r="D85" s="28"/>
      <c r="E85" s="26"/>
      <c r="F85" s="26"/>
      <c r="G85" s="26"/>
      <c r="H85" s="26"/>
      <c r="I85" s="39" t="str">
        <f t="shared" si="5"/>
        <v/>
      </c>
      <c r="J85" s="39"/>
      <c r="K85" s="36"/>
      <c r="L85" s="74"/>
      <c r="M85" s="75"/>
      <c r="N85" s="76"/>
      <c r="P85" s="26"/>
      <c r="Q85" s="38"/>
      <c r="R85" s="38"/>
      <c r="S85" s="38"/>
      <c r="T85" s="38"/>
    </row>
    <row r="86" spans="1:20" s="58" customFormat="1" x14ac:dyDescent="0.3">
      <c r="A86" s="77"/>
      <c r="B86" s="26"/>
      <c r="C86" s="26"/>
      <c r="D86" s="28"/>
      <c r="E86" s="26"/>
      <c r="F86" s="26"/>
      <c r="G86" s="26"/>
      <c r="H86" s="26"/>
      <c r="I86" s="39" t="str">
        <f t="shared" si="5"/>
        <v/>
      </c>
      <c r="J86" s="39"/>
      <c r="K86" s="36"/>
      <c r="L86" s="74"/>
      <c r="M86" s="75"/>
      <c r="N86" s="76"/>
      <c r="P86" s="26"/>
      <c r="Q86" s="38"/>
      <c r="R86" s="38"/>
      <c r="S86" s="38"/>
      <c r="T86" s="38"/>
    </row>
    <row r="87" spans="1:20" s="58" customFormat="1" x14ac:dyDescent="0.3">
      <c r="A87" s="77"/>
      <c r="B87" s="26"/>
      <c r="C87" s="26"/>
      <c r="D87" s="28"/>
      <c r="E87" s="26"/>
      <c r="F87" s="26"/>
      <c r="G87" s="26"/>
      <c r="H87" s="26"/>
      <c r="I87" s="39" t="str">
        <f t="shared" si="5"/>
        <v/>
      </c>
      <c r="J87" s="39"/>
      <c r="K87" s="36"/>
      <c r="L87" s="74"/>
      <c r="M87" s="75"/>
      <c r="N87" s="76"/>
      <c r="P87" s="26"/>
      <c r="Q87" s="38"/>
      <c r="R87" s="38"/>
      <c r="S87" s="38"/>
      <c r="T87" s="38"/>
    </row>
    <row r="88" spans="1:20" s="58" customFormat="1" x14ac:dyDescent="0.3">
      <c r="A88" s="77"/>
      <c r="B88" s="26"/>
      <c r="C88" s="26"/>
      <c r="D88" s="28"/>
      <c r="E88" s="26"/>
      <c r="F88" s="26"/>
      <c r="G88" s="26"/>
      <c r="H88" s="26"/>
      <c r="I88" s="39" t="str">
        <f t="shared" si="5"/>
        <v/>
      </c>
      <c r="J88" s="39"/>
      <c r="K88" s="36"/>
      <c r="L88" s="74"/>
      <c r="M88" s="75"/>
      <c r="N88" s="76"/>
      <c r="P88" s="26"/>
      <c r="Q88" s="38"/>
      <c r="R88" s="38"/>
      <c r="S88" s="38"/>
      <c r="T88" s="38"/>
    </row>
    <row r="89" spans="1:20" s="58" customFormat="1" x14ac:dyDescent="0.3">
      <c r="A89" s="77"/>
      <c r="B89" s="26"/>
      <c r="C89" s="26"/>
      <c r="D89" s="28"/>
      <c r="E89" s="26"/>
      <c r="F89" s="26"/>
      <c r="G89" s="26"/>
      <c r="H89" s="26"/>
      <c r="I89" s="39" t="str">
        <f t="shared" si="5"/>
        <v/>
      </c>
      <c r="J89" s="39"/>
      <c r="K89" s="36"/>
      <c r="L89" s="36"/>
      <c r="M89" s="36"/>
      <c r="N89" s="56"/>
      <c r="P89" s="26"/>
      <c r="Q89" s="38"/>
      <c r="R89" s="38"/>
      <c r="S89" s="38"/>
      <c r="T89" s="38"/>
    </row>
    <row r="90" spans="1:20" s="58" customFormat="1" x14ac:dyDescent="0.3">
      <c r="A90" s="77"/>
      <c r="B90" s="26"/>
      <c r="C90" s="26"/>
      <c r="D90" s="28"/>
      <c r="E90" s="26"/>
      <c r="F90" s="26"/>
      <c r="G90" s="26"/>
      <c r="H90" s="26"/>
      <c r="I90" s="39" t="str">
        <f t="shared" si="5"/>
        <v/>
      </c>
      <c r="J90" s="39"/>
      <c r="K90" s="36"/>
      <c r="L90" s="36"/>
      <c r="M90" s="36"/>
      <c r="N90" s="56"/>
      <c r="P90" s="26"/>
      <c r="Q90" s="38"/>
      <c r="R90" s="38"/>
      <c r="S90" s="38"/>
      <c r="T90" s="38"/>
    </row>
    <row r="91" spans="1:20" s="36" customFormat="1" x14ac:dyDescent="0.3">
      <c r="A91" s="77"/>
      <c r="B91" s="26"/>
      <c r="C91" s="26"/>
      <c r="D91" s="28"/>
      <c r="E91" s="26"/>
      <c r="F91" s="26"/>
      <c r="G91" s="26"/>
      <c r="H91" s="26"/>
      <c r="I91" s="39" t="str">
        <f t="shared" si="5"/>
        <v/>
      </c>
      <c r="J91" s="39"/>
      <c r="N91" s="56"/>
      <c r="O91" s="58"/>
      <c r="P91" s="26"/>
      <c r="Q91" s="38"/>
      <c r="R91" s="38"/>
      <c r="S91" s="38"/>
      <c r="T91" s="38"/>
    </row>
    <row r="92" spans="1:20" s="36" customFormat="1" x14ac:dyDescent="0.3">
      <c r="A92" s="77"/>
      <c r="B92" s="26"/>
      <c r="C92" s="26"/>
      <c r="D92" s="28"/>
      <c r="E92" s="26"/>
      <c r="F92" s="26"/>
      <c r="G92" s="26"/>
      <c r="H92" s="26"/>
      <c r="I92" s="39" t="str">
        <f t="shared" si="5"/>
        <v/>
      </c>
      <c r="J92" s="39"/>
      <c r="N92" s="56"/>
      <c r="O92" s="58"/>
      <c r="P92" s="26"/>
      <c r="Q92" s="38"/>
      <c r="R92" s="38"/>
      <c r="S92" s="38"/>
      <c r="T92" s="38"/>
    </row>
    <row r="93" spans="1:20" s="36" customFormat="1" x14ac:dyDescent="0.3">
      <c r="A93" s="77"/>
      <c r="B93" s="26"/>
      <c r="C93" s="26"/>
      <c r="D93" s="28"/>
      <c r="E93" s="26"/>
      <c r="F93" s="26"/>
      <c r="G93" s="26"/>
      <c r="H93" s="26"/>
      <c r="I93" s="39" t="str">
        <f t="shared" si="5"/>
        <v/>
      </c>
      <c r="J93" s="39"/>
      <c r="N93" s="56"/>
      <c r="O93" s="58"/>
      <c r="P93" s="26"/>
      <c r="Q93" s="38"/>
      <c r="R93" s="38"/>
      <c r="S93" s="38"/>
      <c r="T93" s="38"/>
    </row>
    <row r="94" spans="1:20" s="36" customFormat="1" x14ac:dyDescent="0.3">
      <c r="A94" s="77"/>
      <c r="B94" s="26"/>
      <c r="C94" s="26"/>
      <c r="D94" s="28"/>
      <c r="E94" s="26"/>
      <c r="F94" s="26"/>
      <c r="G94" s="26"/>
      <c r="H94" s="26"/>
      <c r="I94" s="39" t="str">
        <f t="shared" si="5"/>
        <v/>
      </c>
      <c r="J94" s="39"/>
      <c r="N94" s="56"/>
      <c r="O94" s="58"/>
      <c r="P94" s="26"/>
      <c r="Q94" s="38"/>
      <c r="R94" s="38"/>
      <c r="S94" s="38"/>
      <c r="T94" s="38"/>
    </row>
    <row r="95" spans="1:20" s="36" customFormat="1" x14ac:dyDescent="0.3">
      <c r="A95" s="77"/>
      <c r="B95" s="26"/>
      <c r="C95" s="26"/>
      <c r="D95" s="28"/>
      <c r="E95" s="26"/>
      <c r="F95" s="26"/>
      <c r="G95" s="26"/>
      <c r="H95" s="26"/>
      <c r="I95" s="39" t="str">
        <f t="shared" si="5"/>
        <v/>
      </c>
      <c r="J95" s="39"/>
      <c r="N95" s="56"/>
      <c r="O95" s="58"/>
      <c r="P95" s="26"/>
      <c r="Q95" s="38"/>
      <c r="R95" s="38"/>
      <c r="S95" s="38"/>
      <c r="T95" s="38"/>
    </row>
    <row r="96" spans="1:20" s="36" customFormat="1" x14ac:dyDescent="0.3">
      <c r="A96" s="77"/>
      <c r="B96" s="26"/>
      <c r="C96" s="26"/>
      <c r="D96" s="28"/>
      <c r="E96" s="26"/>
      <c r="F96" s="26"/>
      <c r="G96" s="26"/>
      <c r="H96" s="26"/>
      <c r="I96" s="39" t="str">
        <f t="shared" si="5"/>
        <v/>
      </c>
      <c r="J96" s="39"/>
      <c r="N96" s="56"/>
      <c r="O96" s="58"/>
      <c r="P96" s="26"/>
      <c r="Q96" s="38"/>
      <c r="R96" s="38"/>
      <c r="S96" s="38"/>
      <c r="T96" s="38"/>
    </row>
    <row r="97" spans="1:20" s="36" customFormat="1" x14ac:dyDescent="0.3">
      <c r="A97" s="77"/>
      <c r="B97" s="26"/>
      <c r="C97" s="26"/>
      <c r="D97" s="28"/>
      <c r="E97" s="26"/>
      <c r="F97" s="26"/>
      <c r="G97" s="26"/>
      <c r="H97" s="26"/>
      <c r="I97" s="39" t="str">
        <f t="shared" si="5"/>
        <v/>
      </c>
      <c r="J97" s="39"/>
      <c r="N97" s="56"/>
      <c r="O97" s="58"/>
      <c r="P97" s="26"/>
      <c r="Q97" s="38"/>
      <c r="R97" s="38"/>
      <c r="S97" s="38"/>
      <c r="T97" s="38"/>
    </row>
    <row r="98" spans="1:20" s="36" customFormat="1" x14ac:dyDescent="0.3">
      <c r="A98" s="77"/>
      <c r="B98" s="26"/>
      <c r="C98" s="26"/>
      <c r="D98" s="28"/>
      <c r="E98" s="26"/>
      <c r="F98" s="26"/>
      <c r="G98" s="26"/>
      <c r="H98" s="26"/>
      <c r="I98" s="39" t="str">
        <f t="shared" si="5"/>
        <v/>
      </c>
      <c r="J98" s="39"/>
      <c r="N98" s="56"/>
      <c r="O98" s="58"/>
      <c r="P98" s="26"/>
      <c r="Q98" s="38"/>
      <c r="R98" s="38"/>
      <c r="S98" s="38"/>
      <c r="T98" s="38"/>
    </row>
  </sheetData>
  <mergeCells count="2">
    <mergeCell ref="A1:H1"/>
    <mergeCell ref="A2:H2"/>
  </mergeCells>
  <conditionalFormatting sqref="L11">
    <cfRule type="expression" dxfId="8680" priority="37">
      <formula>ISNUMBER(SEARCH("Total",$A11))</formula>
    </cfRule>
  </conditionalFormatting>
  <conditionalFormatting sqref="L11:L19 L21:L26">
    <cfRule type="expression" dxfId="8679" priority="36">
      <formula>ISNUMBER(SEARCH("Total",$A11))</formula>
    </cfRule>
  </conditionalFormatting>
  <conditionalFormatting sqref="M11:M19 M21:M26">
    <cfRule type="expression" dxfId="8678" priority="35">
      <formula>ISNUMBER(SEARCH("Total",$A11))</formula>
    </cfRule>
  </conditionalFormatting>
  <conditionalFormatting sqref="M11:M19 M21:M26">
    <cfRule type="expression" dxfId="8677" priority="34">
      <formula>ISNUMBER(SEARCH("Total",$A11))</formula>
    </cfRule>
  </conditionalFormatting>
  <conditionalFormatting sqref="O11:O19 O21:O26">
    <cfRule type="expression" dxfId="8676" priority="33">
      <formula>ISNUMBER(SEARCH("Total",$A11))</formula>
    </cfRule>
  </conditionalFormatting>
  <conditionalFormatting sqref="O11:O19 O21:O26">
    <cfRule type="expression" dxfId="8675" priority="32">
      <formula>ISNUMBER(SEARCH("Total",$A11))</formula>
    </cfRule>
  </conditionalFormatting>
  <conditionalFormatting sqref="M28">
    <cfRule type="expression" dxfId="8674" priority="13">
      <formula>ISNUMBER(SEARCH("Total",$A28))</formula>
    </cfRule>
  </conditionalFormatting>
  <conditionalFormatting sqref="M28">
    <cfRule type="expression" dxfId="8673" priority="12">
      <formula>ISNUMBER(SEARCH("Total",$A28))</formula>
    </cfRule>
  </conditionalFormatting>
  <conditionalFormatting sqref="L20">
    <cfRule type="expression" dxfId="8672" priority="24">
      <formula>ISNUMBER(SEARCH("Total",$A20))</formula>
    </cfRule>
  </conditionalFormatting>
  <conditionalFormatting sqref="M20">
    <cfRule type="expression" dxfId="8671" priority="23">
      <formula>ISNUMBER(SEARCH("Total",$A20))</formula>
    </cfRule>
  </conditionalFormatting>
  <conditionalFormatting sqref="M20">
    <cfRule type="expression" dxfId="8670" priority="22">
      <formula>ISNUMBER(SEARCH("Total",$A20))</formula>
    </cfRule>
  </conditionalFormatting>
  <conditionalFormatting sqref="O20">
    <cfRule type="expression" dxfId="8669" priority="21">
      <formula>ISNUMBER(SEARCH("Total",$A20))</formula>
    </cfRule>
  </conditionalFormatting>
  <conditionalFormatting sqref="O20">
    <cfRule type="expression" dxfId="8668" priority="20">
      <formula>ISNUMBER(SEARCH("Total",$A20))</formula>
    </cfRule>
  </conditionalFormatting>
  <conditionalFormatting sqref="L27">
    <cfRule type="expression" dxfId="8667" priority="19">
      <formula>ISNUMBER(SEARCH("Total",$A27))</formula>
    </cfRule>
  </conditionalFormatting>
  <conditionalFormatting sqref="M27">
    <cfRule type="expression" dxfId="8666" priority="18">
      <formula>ISNUMBER(SEARCH("Total",$A27))</formula>
    </cfRule>
  </conditionalFormatting>
  <conditionalFormatting sqref="M27">
    <cfRule type="expression" dxfId="8665" priority="17">
      <formula>ISNUMBER(SEARCH("Total",$A27))</formula>
    </cfRule>
  </conditionalFormatting>
  <conditionalFormatting sqref="O27">
    <cfRule type="expression" dxfId="8664" priority="16">
      <formula>ISNUMBER(SEARCH("Total",$A27))</formula>
    </cfRule>
  </conditionalFormatting>
  <conditionalFormatting sqref="O27">
    <cfRule type="expression" dxfId="8663" priority="15">
      <formula>ISNUMBER(SEARCH("Total",$A27))</formula>
    </cfRule>
  </conditionalFormatting>
  <conditionalFormatting sqref="L28">
    <cfRule type="expression" dxfId="8662" priority="14">
      <formula>ISNUMBER(SEARCH("Total",$A28))</formula>
    </cfRule>
  </conditionalFormatting>
  <conditionalFormatting sqref="O28">
    <cfRule type="expression" dxfId="8661" priority="11">
      <formula>ISNUMBER(SEARCH("Total",$A28))</formula>
    </cfRule>
  </conditionalFormatting>
  <conditionalFormatting sqref="O28">
    <cfRule type="expression" dxfId="8660" priority="10">
      <formula>ISNUMBER(SEARCH("Total",$A28))</formula>
    </cfRule>
  </conditionalFormatting>
  <conditionalFormatting sqref="L29">
    <cfRule type="expression" dxfId="8659" priority="6">
      <formula>ISNUMBER(SEARCH("Total",$A29))</formula>
    </cfRule>
  </conditionalFormatting>
  <conditionalFormatting sqref="O29">
    <cfRule type="expression" dxfId="8658" priority="3">
      <formula>ISNUMBER(SEARCH("Total",$A29))</formula>
    </cfRule>
  </conditionalFormatting>
  <conditionalFormatting sqref="O29">
    <cfRule type="expression" dxfId="8657" priority="2">
      <formula>ISNUMBER(SEARCH("Total",$A29))</formula>
    </cfRule>
  </conditionalFormatting>
  <conditionalFormatting sqref="M29">
    <cfRule type="expression" dxfId="8656" priority="1">
      <formula>LEN(#REF!)&gt;0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pageSetUpPr fitToPage="1"/>
  </sheetPr>
  <dimension ref="A1:T78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2.6640625" style="77" bestFit="1" customWidth="1"/>
    <col min="2" max="2" width="19.6640625" style="26" bestFit="1" customWidth="1"/>
    <col min="3" max="3" width="43.33203125" style="26" customWidth="1"/>
    <col min="4" max="4" width="10.109375" style="28" customWidth="1"/>
    <col min="5" max="5" width="2" style="26" hidden="1" customWidth="1"/>
    <col min="6" max="6" width="11.109375" style="26" customWidth="1"/>
    <col min="7" max="7" width="10.109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0.77734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944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May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1634</v>
      </c>
      <c r="L4" s="60">
        <f>Notes!I11</f>
        <v>0.91666666666666663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Notes!I15</f>
        <v>May Collected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934</v>
      </c>
      <c r="K5" s="63" t="s">
        <v>937</v>
      </c>
      <c r="L5" s="30" t="s">
        <v>935</v>
      </c>
      <c r="M5" s="30" t="s">
        <v>989</v>
      </c>
      <c r="N5" s="31" t="s">
        <v>1136</v>
      </c>
      <c r="O5" s="64" t="s">
        <v>1493</v>
      </c>
      <c r="P5" s="32"/>
    </row>
    <row r="6" spans="1:20" hidden="1" x14ac:dyDescent="0.3">
      <c r="A6" s="78" t="s">
        <v>3</v>
      </c>
      <c r="B6" s="26" t="s">
        <v>72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17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1492</v>
      </c>
      <c r="B10" s="34" t="s">
        <v>2</v>
      </c>
      <c r="C10" s="33" t="s">
        <v>931</v>
      </c>
      <c r="D10" s="10" t="s">
        <v>927</v>
      </c>
      <c r="E10" s="11" t="s">
        <v>951</v>
      </c>
      <c r="F10" s="10" t="s">
        <v>921</v>
      </c>
      <c r="G10" s="10" t="s">
        <v>923</v>
      </c>
      <c r="H10" s="10" t="s">
        <v>922</v>
      </c>
      <c r="I10" s="10" t="s">
        <v>924</v>
      </c>
      <c r="J10" s="10" t="s">
        <v>925</v>
      </c>
      <c r="K10" s="10" t="s">
        <v>926</v>
      </c>
      <c r="L10" s="65"/>
      <c r="M10" s="65"/>
      <c r="N10" s="66"/>
      <c r="O10" s="67"/>
    </row>
    <row r="11" spans="1:20" x14ac:dyDescent="0.3">
      <c r="A11" s="50" t="s">
        <v>1471</v>
      </c>
      <c r="B11" s="16" t="s">
        <v>178</v>
      </c>
      <c r="C11" s="16" t="s">
        <v>1935</v>
      </c>
      <c r="D11" s="45">
        <v>5898.87</v>
      </c>
      <c r="E11" s="46">
        <v>6</v>
      </c>
      <c r="F11" s="45">
        <v>2441470</v>
      </c>
      <c r="G11" s="45">
        <v>145000</v>
      </c>
      <c r="H11" s="45">
        <v>2586470</v>
      </c>
      <c r="I11" s="45">
        <v>0</v>
      </c>
      <c r="J11" s="45">
        <v>2159645.56</v>
      </c>
      <c r="K11" s="45">
        <v>426824.43999999994</v>
      </c>
      <c r="L11" s="68">
        <f>IF(ISERROR((I11+J11)/H11),"",(I11+J11)/H11)</f>
        <v>0.83497800477098127</v>
      </c>
      <c r="M11" s="68">
        <f>IFERROR(IF(ISERROR(SEARCH("Total",A11)),VLOOKUP(B11,'PrYear%'!A:D,3,FALSE),VLOOKUP(LEFT(A11,6),'PrYear%'!B:D,3,FALSE)),"")</f>
        <v>0.90000200478601577</v>
      </c>
      <c r="N11" s="44" t="str">
        <f>IF(AND(OR($L$4-IFERROR(VALUE(L11),0)&lt;=-0.15,$L$4-IFERROR(VALUE(L11),0)&gt;=0.05),ABS((G11*$L$4)-I11-J11)&gt;=5000),"X","")</f>
        <v>X</v>
      </c>
      <c r="O11" s="69" t="str">
        <f>IFERROR(VLOOKUP(B11,'GF Comments'!A:D,4,FALSE),"")</f>
        <v/>
      </c>
      <c r="P11" s="27"/>
      <c r="R11" s="86"/>
      <c r="S11" s="86"/>
      <c r="T11" s="86"/>
    </row>
    <row r="12" spans="1:20" x14ac:dyDescent="0.3">
      <c r="A12" s="50"/>
      <c r="B12" s="16" t="s">
        <v>180</v>
      </c>
      <c r="C12" s="16" t="s">
        <v>1936</v>
      </c>
      <c r="D12" s="45">
        <v>417526.76</v>
      </c>
      <c r="E12" s="46">
        <v>18</v>
      </c>
      <c r="F12" s="45">
        <v>6783275</v>
      </c>
      <c r="G12" s="45">
        <v>578558</v>
      </c>
      <c r="H12" s="45">
        <v>7361833</v>
      </c>
      <c r="I12" s="45">
        <v>0</v>
      </c>
      <c r="J12" s="45">
        <v>6689994.8200000003</v>
      </c>
      <c r="K12" s="45">
        <v>671838.18</v>
      </c>
      <c r="L12" s="68">
        <f t="shared" ref="L12:L18" si="0">IF(ISERROR((I12+J12)/H12),"",(I12+J12)/H12)</f>
        <v>0.90874036669943481</v>
      </c>
      <c r="M12" s="68">
        <f>IFERROR(IF(ISERROR(SEARCH("Total",A12)),VLOOKUP(B12,'PrYear%'!A:D,3,FALSE),VLOOKUP(LEFT(A12,6),'PrYear%'!B:D,3,FALSE)),"")</f>
        <v>0.98202185565795386</v>
      </c>
      <c r="N12" s="44" t="str">
        <f t="shared" ref="N12:N18" si="1">IF(AND(OR($L$4-IFERROR(VALUE(L12),0)&lt;=-0.15,$L$4-IFERROR(VALUE(L12),0)&gt;=0.05),ABS((G12*$L$4)-I12-J12)&gt;=5000),"X","")</f>
        <v/>
      </c>
      <c r="O12" s="69" t="str">
        <f>IFERROR(VLOOKUP(B12,'GF Comments'!A:D,4,FALSE),"")</f>
        <v/>
      </c>
      <c r="P12" s="27"/>
      <c r="R12" s="86"/>
      <c r="S12" s="86"/>
    </row>
    <row r="13" spans="1:20" x14ac:dyDescent="0.3">
      <c r="A13" s="50"/>
      <c r="B13" s="16" t="s">
        <v>174</v>
      </c>
      <c r="C13" s="16" t="s">
        <v>1937</v>
      </c>
      <c r="D13" s="45">
        <v>23706.04</v>
      </c>
      <c r="E13" s="46">
        <v>11</v>
      </c>
      <c r="F13" s="45">
        <v>2686306</v>
      </c>
      <c r="G13" s="45">
        <v>1782950</v>
      </c>
      <c r="H13" s="45">
        <v>4469256</v>
      </c>
      <c r="I13" s="45">
        <v>0</v>
      </c>
      <c r="J13" s="45">
        <v>3278861.65</v>
      </c>
      <c r="K13" s="45">
        <v>1190394.3500000001</v>
      </c>
      <c r="L13" s="68">
        <f t="shared" si="0"/>
        <v>0.73364820677088083</v>
      </c>
      <c r="M13" s="68">
        <f>IFERROR(IF(ISERROR(SEARCH("Total",A13)),VLOOKUP(B13,'PrYear%'!A:D,3,FALSE),VLOOKUP(LEFT(A13,6),'PrYear%'!B:D,3,FALSE)),"")</f>
        <v>0.93874219997738328</v>
      </c>
      <c r="N13" s="44" t="str">
        <f t="shared" si="1"/>
        <v>X</v>
      </c>
      <c r="O13" s="69" t="str">
        <f>IFERROR(VLOOKUP(B13,'GF Comments'!A:D,4,FALSE),"")</f>
        <v/>
      </c>
      <c r="P13" s="27"/>
      <c r="S13" s="86"/>
    </row>
    <row r="14" spans="1:20" x14ac:dyDescent="0.3">
      <c r="A14" s="50"/>
      <c r="B14" s="16" t="s">
        <v>184</v>
      </c>
      <c r="C14" s="16" t="s">
        <v>1938</v>
      </c>
      <c r="D14" s="45">
        <v>98879.66</v>
      </c>
      <c r="E14" s="46">
        <v>5</v>
      </c>
      <c r="F14" s="45">
        <v>1215282</v>
      </c>
      <c r="G14" s="45">
        <v>0</v>
      </c>
      <c r="H14" s="45">
        <v>1215282</v>
      </c>
      <c r="I14" s="45">
        <v>0</v>
      </c>
      <c r="J14" s="45">
        <v>1194446.33</v>
      </c>
      <c r="K14" s="45">
        <v>20835.669999999984</v>
      </c>
      <c r="L14" s="68">
        <f t="shared" si="0"/>
        <v>0.98285527967994268</v>
      </c>
      <c r="M14" s="68">
        <f>IFERROR(IF(ISERROR(SEARCH("Total",A14)),VLOOKUP(B14,'PrYear%'!A:D,3,FALSE),VLOOKUP(LEFT(A14,6),'PrYear%'!B:D,3,FALSE)),"")</f>
        <v>1.008578384297151</v>
      </c>
      <c r="N14" s="44" t="str">
        <f t="shared" si="1"/>
        <v/>
      </c>
      <c r="O14" s="69" t="str">
        <f>IFERROR(VLOOKUP(B14,'GF Comments'!A:D,4,FALSE),"")</f>
        <v/>
      </c>
      <c r="P14" s="27"/>
      <c r="S14" s="86"/>
    </row>
    <row r="15" spans="1:20" x14ac:dyDescent="0.3">
      <c r="A15" s="50"/>
      <c r="B15" s="16" t="s">
        <v>223</v>
      </c>
      <c r="C15" s="16" t="s">
        <v>1939</v>
      </c>
      <c r="D15" s="45">
        <v>531434.9</v>
      </c>
      <c r="E15" s="46">
        <v>7</v>
      </c>
      <c r="F15" s="45">
        <v>6984979</v>
      </c>
      <c r="G15" s="45">
        <v>367000</v>
      </c>
      <c r="H15" s="45">
        <v>7351979</v>
      </c>
      <c r="I15" s="45">
        <v>0</v>
      </c>
      <c r="J15" s="45">
        <v>7115786.6500000004</v>
      </c>
      <c r="K15" s="45">
        <v>236192.35</v>
      </c>
      <c r="L15" s="68">
        <f t="shared" si="0"/>
        <v>0.96787363647257429</v>
      </c>
      <c r="M15" s="68">
        <f>IFERROR(IF(ISERROR(SEARCH("Total",A15)),VLOOKUP(B15,'PrYear%'!A:D,3,FALSE),VLOOKUP(LEFT(A15,6),'PrYear%'!B:D,3,FALSE)),"")</f>
        <v>0.93497599398019504</v>
      </c>
      <c r="N15" s="44" t="str">
        <f t="shared" si="1"/>
        <v/>
      </c>
      <c r="O15" s="69" t="str">
        <f>IFERROR(VLOOKUP(B15,'GF Comments'!A:D,4,FALSE),"")</f>
        <v/>
      </c>
      <c r="P15" s="27"/>
      <c r="S15" s="86"/>
    </row>
    <row r="16" spans="1:20" x14ac:dyDescent="0.3">
      <c r="A16" s="50"/>
      <c r="B16" s="16" t="s">
        <v>228</v>
      </c>
      <c r="C16" s="16" t="s">
        <v>1940</v>
      </c>
      <c r="D16" s="45">
        <v>24792.78</v>
      </c>
      <c r="E16" s="46">
        <v>4</v>
      </c>
      <c r="F16" s="45">
        <v>128391</v>
      </c>
      <c r="G16" s="45">
        <v>0</v>
      </c>
      <c r="H16" s="45">
        <v>128391</v>
      </c>
      <c r="I16" s="45">
        <v>0</v>
      </c>
      <c r="J16" s="45">
        <v>275524.55</v>
      </c>
      <c r="K16" s="45">
        <v>-147133.55000000002</v>
      </c>
      <c r="L16" s="68">
        <f t="shared" si="0"/>
        <v>2.1459802478366861</v>
      </c>
      <c r="M16" s="68">
        <f>IFERROR(IF(ISERROR(SEARCH("Total",A16)),VLOOKUP(B16,'PrYear%'!A:D,3,FALSE),VLOOKUP(LEFT(A16,6),'PrYear%'!B:D,3,FALSE)),"")</f>
        <v>1.1804710137492305</v>
      </c>
      <c r="N16" s="44" t="str">
        <f t="shared" si="1"/>
        <v>X</v>
      </c>
      <c r="O16" s="69" t="str">
        <f>IFERROR(VLOOKUP(B16,'GF Comments'!A:D,4,FALSE),"")</f>
        <v/>
      </c>
      <c r="P16" s="27"/>
      <c r="S16" s="86"/>
    </row>
    <row r="17" spans="1:20" x14ac:dyDescent="0.3">
      <c r="A17" s="79" t="s">
        <v>1661</v>
      </c>
      <c r="B17" s="79"/>
      <c r="C17" s="79"/>
      <c r="D17" s="71">
        <v>1102239.01</v>
      </c>
      <c r="E17" s="72">
        <v>51</v>
      </c>
      <c r="F17" s="71">
        <v>20239703</v>
      </c>
      <c r="G17" s="71">
        <v>2873508</v>
      </c>
      <c r="H17" s="71">
        <v>23113211</v>
      </c>
      <c r="I17" s="71">
        <v>0</v>
      </c>
      <c r="J17" s="71">
        <v>20714259.560000002</v>
      </c>
      <c r="K17" s="71">
        <v>2398951.439999999</v>
      </c>
      <c r="L17" s="68">
        <f t="shared" si="0"/>
        <v>0.8962086470806675</v>
      </c>
      <c r="M17" s="68">
        <f>IFERROR(IF(ISERROR(SEARCH("Total",A17)),VLOOKUP(B17,'PrYear%'!A:D,3,FALSE),VLOOKUP(LEFT(A17,6),'PrYear%'!B:D,3,FALSE)),"")</f>
        <v>0.95286050415615242</v>
      </c>
      <c r="N17" s="44" t="str">
        <f t="shared" si="1"/>
        <v/>
      </c>
      <c r="O17" s="69" t="str">
        <f>IFERROR(VLOOKUP(B17,'GF Comments'!A:D,4,FALSE),"")</f>
        <v/>
      </c>
      <c r="P17" s="27"/>
      <c r="S17" s="86"/>
    </row>
    <row r="18" spans="1:20" s="85" customFormat="1" x14ac:dyDescent="0.3">
      <c r="A18" s="121" t="s">
        <v>920</v>
      </c>
      <c r="B18" s="121"/>
      <c r="C18" s="121"/>
      <c r="D18" s="124">
        <v>1102239.01</v>
      </c>
      <c r="E18" s="125">
        <v>51</v>
      </c>
      <c r="F18" s="124">
        <v>20239703</v>
      </c>
      <c r="G18" s="124">
        <v>2873508</v>
      </c>
      <c r="H18" s="124">
        <v>23113211</v>
      </c>
      <c r="I18" s="124">
        <v>0</v>
      </c>
      <c r="J18" s="124">
        <v>20714259.560000002</v>
      </c>
      <c r="K18" s="124">
        <v>2398951.439999999</v>
      </c>
      <c r="L18" s="81">
        <f t="shared" si="0"/>
        <v>0.8962086470806675</v>
      </c>
      <c r="M18" s="100">
        <f>+M17</f>
        <v>0.95286050415615242</v>
      </c>
      <c r="N18" s="82" t="str">
        <f t="shared" si="1"/>
        <v/>
      </c>
      <c r="O18" s="83" t="str">
        <f>IFERROR(VLOOKUP(B18,'GF Comments'!A:D,4,FALSE),"")</f>
        <v/>
      </c>
      <c r="P18" s="73"/>
      <c r="S18" s="87"/>
    </row>
    <row r="19" spans="1:20" s="58" customFormat="1" x14ac:dyDescent="0.3">
      <c r="A19" s="77"/>
      <c r="B19" s="26"/>
      <c r="C19" s="26"/>
      <c r="D19" s="28"/>
      <c r="E19" s="26"/>
      <c r="F19" s="26"/>
      <c r="G19" s="26"/>
      <c r="H19" s="26"/>
      <c r="I19" s="39" t="str">
        <f t="shared" ref="I19:I21" si="2">IF(ISERROR((G19+F19)/E19),"",(G19+F19)/E19)</f>
        <v/>
      </c>
      <c r="J19" s="39"/>
      <c r="K19" s="36"/>
      <c r="L19" s="74"/>
      <c r="M19" s="75"/>
      <c r="N19" s="76"/>
      <c r="P19" s="26"/>
      <c r="Q19" s="38"/>
      <c r="R19" s="38"/>
      <c r="S19" s="38"/>
      <c r="T19" s="38"/>
    </row>
    <row r="20" spans="1:20" s="58" customFormat="1" x14ac:dyDescent="0.3">
      <c r="A20" s="77"/>
      <c r="B20" s="26"/>
      <c r="C20" s="26"/>
      <c r="D20" s="28"/>
      <c r="E20" s="26"/>
      <c r="F20" s="26"/>
      <c r="G20" s="26"/>
      <c r="H20" s="26"/>
      <c r="I20" s="39" t="str">
        <f t="shared" si="2"/>
        <v/>
      </c>
      <c r="J20" s="39"/>
      <c r="K20" s="36"/>
      <c r="L20" s="74"/>
      <c r="M20" s="75"/>
      <c r="N20" s="76"/>
      <c r="P20" s="26"/>
      <c r="Q20" s="38"/>
      <c r="R20" s="38"/>
      <c r="S20" s="38"/>
      <c r="T20" s="38"/>
    </row>
    <row r="21" spans="1:20" s="58" customFormat="1" x14ac:dyDescent="0.3">
      <c r="A21" s="77"/>
      <c r="B21" s="26"/>
      <c r="C21" s="26"/>
      <c r="D21" s="28"/>
      <c r="E21" s="26"/>
      <c r="F21" s="26"/>
      <c r="G21" s="26"/>
      <c r="H21" s="26"/>
      <c r="I21" s="39" t="str">
        <f t="shared" si="2"/>
        <v/>
      </c>
      <c r="J21" s="39"/>
      <c r="K21" s="36"/>
      <c r="L21" s="74"/>
      <c r="M21" s="75"/>
      <c r="N21" s="76"/>
      <c r="P21" s="26"/>
      <c r="Q21" s="38"/>
      <c r="R21" s="38"/>
      <c r="S21" s="38"/>
      <c r="T21" s="38"/>
    </row>
    <row r="22" spans="1:20" s="58" customFormat="1" x14ac:dyDescent="0.3">
      <c r="A22" s="77"/>
      <c r="B22" s="26"/>
      <c r="C22" s="26"/>
      <c r="D22" s="28"/>
      <c r="E22" s="26"/>
      <c r="F22" s="26"/>
      <c r="G22" s="26"/>
      <c r="H22" s="26"/>
      <c r="I22" s="39" t="str">
        <f t="shared" ref="I22:I78" si="3">IF(ISERROR((G22+F22)/E22),"",(G22+F22)/E22)</f>
        <v/>
      </c>
      <c r="J22" s="39"/>
      <c r="K22" s="36"/>
      <c r="L22" s="74"/>
      <c r="M22" s="75"/>
      <c r="N22" s="76"/>
      <c r="P22" s="26"/>
      <c r="Q22" s="38"/>
      <c r="R22" s="38"/>
      <c r="S22" s="38"/>
      <c r="T22" s="38"/>
    </row>
    <row r="23" spans="1:20" s="58" customFormat="1" x14ac:dyDescent="0.3">
      <c r="A23" s="77"/>
      <c r="B23" s="26"/>
      <c r="C23" s="26"/>
      <c r="D23" s="28"/>
      <c r="E23" s="26"/>
      <c r="F23" s="26"/>
      <c r="G23" s="26"/>
      <c r="H23" s="26"/>
      <c r="I23" s="39" t="str">
        <f t="shared" si="3"/>
        <v/>
      </c>
      <c r="J23" s="39"/>
      <c r="K23" s="36"/>
      <c r="L23" s="74"/>
      <c r="M23" s="75"/>
      <c r="N23" s="76"/>
      <c r="P23" s="26"/>
      <c r="Q23" s="38"/>
      <c r="R23" s="38"/>
      <c r="S23" s="38"/>
      <c r="T23" s="38"/>
    </row>
    <row r="24" spans="1:20" s="58" customFormat="1" x14ac:dyDescent="0.3">
      <c r="A24" s="77"/>
      <c r="B24" s="26"/>
      <c r="C24" s="26"/>
      <c r="D24" s="28"/>
      <c r="E24" s="26"/>
      <c r="F24" s="26"/>
      <c r="G24" s="26"/>
      <c r="H24" s="26"/>
      <c r="I24" s="39" t="str">
        <f t="shared" si="3"/>
        <v/>
      </c>
      <c r="J24" s="39"/>
      <c r="K24" s="36"/>
      <c r="L24" s="74"/>
      <c r="M24" s="75"/>
      <c r="N24" s="76"/>
      <c r="P24" s="26"/>
      <c r="Q24" s="38"/>
      <c r="R24" s="38"/>
      <c r="S24" s="38"/>
      <c r="T24" s="38"/>
    </row>
    <row r="25" spans="1:20" s="58" customFormat="1" x14ac:dyDescent="0.3">
      <c r="A25" s="77"/>
      <c r="B25" s="26"/>
      <c r="C25" s="26"/>
      <c r="D25" s="28"/>
      <c r="E25" s="26"/>
      <c r="F25" s="26"/>
      <c r="G25" s="26"/>
      <c r="H25" s="26"/>
      <c r="I25" s="39" t="str">
        <f t="shared" si="3"/>
        <v/>
      </c>
      <c r="J25" s="39"/>
      <c r="K25" s="36"/>
      <c r="L25" s="74"/>
      <c r="M25" s="75"/>
      <c r="N25" s="76"/>
      <c r="P25" s="26"/>
      <c r="Q25" s="38"/>
      <c r="R25" s="38"/>
      <c r="S25" s="38"/>
      <c r="T25" s="38"/>
    </row>
    <row r="26" spans="1:20" s="58" customFormat="1" x14ac:dyDescent="0.3">
      <c r="A26" s="77"/>
      <c r="B26" s="26"/>
      <c r="C26" s="26"/>
      <c r="D26" s="28"/>
      <c r="E26" s="26"/>
      <c r="F26" s="26"/>
      <c r="G26" s="26"/>
      <c r="H26" s="26"/>
      <c r="I26" s="39" t="str">
        <f t="shared" si="3"/>
        <v/>
      </c>
      <c r="J26" s="39"/>
      <c r="K26" s="36"/>
      <c r="L26" s="74"/>
      <c r="M26" s="75"/>
      <c r="N26" s="76"/>
      <c r="P26" s="26"/>
      <c r="Q26" s="38"/>
      <c r="R26" s="38"/>
      <c r="S26" s="38"/>
      <c r="T26" s="38"/>
    </row>
    <row r="27" spans="1:20" s="58" customFormat="1" x14ac:dyDescent="0.3">
      <c r="A27" s="77"/>
      <c r="B27" s="26"/>
      <c r="C27" s="26"/>
      <c r="D27" s="28"/>
      <c r="E27" s="26"/>
      <c r="F27" s="26"/>
      <c r="G27" s="26"/>
      <c r="H27" s="26"/>
      <c r="I27" s="39" t="str">
        <f t="shared" si="3"/>
        <v/>
      </c>
      <c r="J27" s="39"/>
      <c r="K27" s="36"/>
      <c r="L27" s="74"/>
      <c r="M27" s="75"/>
      <c r="N27" s="76"/>
      <c r="P27" s="26"/>
      <c r="Q27" s="38"/>
      <c r="R27" s="38"/>
      <c r="S27" s="38"/>
      <c r="T27" s="38"/>
    </row>
    <row r="28" spans="1:20" s="58" customFormat="1" x14ac:dyDescent="0.3">
      <c r="A28" s="77"/>
      <c r="B28" s="26"/>
      <c r="C28" s="26"/>
      <c r="D28" s="28"/>
      <c r="E28" s="26"/>
      <c r="F28" s="26"/>
      <c r="G28" s="26"/>
      <c r="H28" s="26"/>
      <c r="I28" s="39" t="str">
        <f t="shared" si="3"/>
        <v/>
      </c>
      <c r="J28" s="39"/>
      <c r="K28" s="36"/>
      <c r="L28" s="74"/>
      <c r="M28" s="75"/>
      <c r="N28" s="76"/>
      <c r="P28" s="26"/>
      <c r="Q28" s="38"/>
      <c r="R28" s="38"/>
      <c r="S28" s="38"/>
      <c r="T28" s="38"/>
    </row>
    <row r="29" spans="1:20" s="58" customFormat="1" x14ac:dyDescent="0.3">
      <c r="A29" s="77"/>
      <c r="B29" s="26"/>
      <c r="C29" s="26"/>
      <c r="D29" s="28"/>
      <c r="E29" s="26"/>
      <c r="F29" s="26"/>
      <c r="G29" s="26"/>
      <c r="H29" s="26"/>
      <c r="I29" s="39" t="str">
        <f t="shared" si="3"/>
        <v/>
      </c>
      <c r="J29" s="39"/>
      <c r="K29" s="36"/>
      <c r="L29" s="74"/>
      <c r="M29" s="75"/>
      <c r="N29" s="76"/>
      <c r="P29" s="26"/>
      <c r="Q29" s="38"/>
      <c r="R29" s="38"/>
      <c r="S29" s="38"/>
      <c r="T29" s="38"/>
    </row>
    <row r="30" spans="1:20" s="58" customFormat="1" x14ac:dyDescent="0.3">
      <c r="A30" s="77"/>
      <c r="B30" s="26"/>
      <c r="C30" s="26"/>
      <c r="D30" s="28"/>
      <c r="E30" s="26"/>
      <c r="F30" s="26"/>
      <c r="G30" s="26"/>
      <c r="H30" s="26"/>
      <c r="I30" s="39" t="str">
        <f t="shared" si="3"/>
        <v/>
      </c>
      <c r="J30" s="39"/>
      <c r="K30" s="36"/>
      <c r="L30" s="74"/>
      <c r="M30" s="75"/>
      <c r="N30" s="76"/>
      <c r="P30" s="26"/>
      <c r="Q30" s="38"/>
      <c r="R30" s="38"/>
      <c r="S30" s="38"/>
      <c r="T30" s="38"/>
    </row>
    <row r="31" spans="1:20" s="58" customFormat="1" x14ac:dyDescent="0.3">
      <c r="A31" s="77"/>
      <c r="B31" s="26"/>
      <c r="C31" s="26"/>
      <c r="D31" s="28"/>
      <c r="E31" s="26"/>
      <c r="F31" s="26"/>
      <c r="G31" s="26"/>
      <c r="H31" s="26"/>
      <c r="I31" s="39" t="str">
        <f t="shared" si="3"/>
        <v/>
      </c>
      <c r="J31" s="39"/>
      <c r="K31" s="36"/>
      <c r="L31" s="74"/>
      <c r="M31" s="75"/>
      <c r="N31" s="76"/>
      <c r="P31" s="26"/>
      <c r="Q31" s="38"/>
      <c r="R31" s="38"/>
      <c r="S31" s="38"/>
      <c r="T31" s="38"/>
    </row>
    <row r="32" spans="1:20" s="58" customFormat="1" x14ac:dyDescent="0.3">
      <c r="A32" s="77"/>
      <c r="B32" s="26"/>
      <c r="C32" s="26"/>
      <c r="D32" s="28"/>
      <c r="E32" s="26"/>
      <c r="F32" s="26"/>
      <c r="G32" s="26"/>
      <c r="H32" s="26"/>
      <c r="I32" s="39" t="str">
        <f t="shared" si="3"/>
        <v/>
      </c>
      <c r="J32" s="39"/>
      <c r="K32" s="36"/>
      <c r="L32" s="74"/>
      <c r="M32" s="75"/>
      <c r="N32" s="76"/>
      <c r="P32" s="26"/>
      <c r="Q32" s="38"/>
      <c r="R32" s="38"/>
      <c r="S32" s="38"/>
      <c r="T32" s="38"/>
    </row>
    <row r="33" spans="1:20" s="58" customFormat="1" x14ac:dyDescent="0.3">
      <c r="A33" s="77"/>
      <c r="B33" s="26"/>
      <c r="C33" s="26"/>
      <c r="D33" s="28"/>
      <c r="E33" s="26"/>
      <c r="F33" s="26"/>
      <c r="G33" s="26"/>
      <c r="H33" s="26"/>
      <c r="I33" s="39" t="str">
        <f t="shared" si="3"/>
        <v/>
      </c>
      <c r="J33" s="39"/>
      <c r="K33" s="36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 s="77"/>
      <c r="B34" s="26"/>
      <c r="C34" s="26"/>
      <c r="D34" s="28"/>
      <c r="E34" s="26"/>
      <c r="F34" s="26"/>
      <c r="G34" s="26"/>
      <c r="H34" s="26"/>
      <c r="I34" s="39" t="str">
        <f t="shared" si="3"/>
        <v/>
      </c>
      <c r="J34" s="39"/>
      <c r="K34" s="36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 s="77"/>
      <c r="B35" s="26"/>
      <c r="C35" s="26"/>
      <c r="D35" s="28"/>
      <c r="E35" s="26"/>
      <c r="F35" s="26"/>
      <c r="G35" s="26"/>
      <c r="H35" s="26"/>
      <c r="I35" s="39" t="str">
        <f t="shared" si="3"/>
        <v/>
      </c>
      <c r="J35" s="39"/>
      <c r="K35" s="36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 s="77"/>
      <c r="B36" s="26"/>
      <c r="C36" s="26"/>
      <c r="D36" s="28"/>
      <c r="E36" s="26"/>
      <c r="F36" s="26"/>
      <c r="G36" s="26"/>
      <c r="H36" s="26"/>
      <c r="I36" s="39" t="str">
        <f t="shared" si="3"/>
        <v/>
      </c>
      <c r="J36" s="39"/>
      <c r="K36" s="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 s="77"/>
      <c r="B37" s="26"/>
      <c r="C37" s="26"/>
      <c r="D37" s="28"/>
      <c r="E37" s="26"/>
      <c r="F37" s="26"/>
      <c r="G37" s="26"/>
      <c r="H37" s="26"/>
      <c r="I37" s="39" t="str">
        <f t="shared" si="3"/>
        <v/>
      </c>
      <c r="J37" s="39"/>
      <c r="K37" s="36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3"/>
        <v/>
      </c>
      <c r="J38" s="39"/>
      <c r="K38" s="36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3"/>
        <v/>
      </c>
      <c r="J39" s="39"/>
      <c r="K39" s="36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3"/>
        <v/>
      </c>
      <c r="J40" s="39"/>
      <c r="K40" s="36"/>
      <c r="L40" s="74"/>
      <c r="M40" s="75"/>
      <c r="N40" s="76"/>
      <c r="P40" s="26"/>
      <c r="Q40" s="38"/>
      <c r="R40" s="38"/>
      <c r="S40" s="38"/>
      <c r="T40" s="38"/>
    </row>
    <row r="41" spans="1:20" s="58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3"/>
        <v/>
      </c>
      <c r="J41" s="39"/>
      <c r="K41" s="36"/>
      <c r="L41" s="74"/>
      <c r="M41" s="75"/>
      <c r="N41" s="76"/>
      <c r="P41" s="26"/>
      <c r="Q41" s="38"/>
      <c r="R41" s="38"/>
      <c r="S41" s="38"/>
      <c r="T41" s="38"/>
    </row>
    <row r="42" spans="1:20" s="58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si="3"/>
        <v/>
      </c>
      <c r="J42" s="39"/>
      <c r="K42" s="36"/>
      <c r="L42" s="74"/>
      <c r="M42" s="75"/>
      <c r="N42" s="76"/>
      <c r="P42" s="26"/>
      <c r="Q42" s="38"/>
      <c r="R42" s="38"/>
      <c r="S42" s="38"/>
      <c r="T42" s="38"/>
    </row>
    <row r="43" spans="1:20" s="58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3"/>
        <v/>
      </c>
      <c r="J43" s="39"/>
      <c r="K43" s="36"/>
      <c r="L43" s="74"/>
      <c r="M43" s="75"/>
      <c r="N43" s="76"/>
      <c r="P43" s="26"/>
      <c r="Q43" s="38"/>
      <c r="R43" s="38"/>
      <c r="S43" s="38"/>
      <c r="T43" s="38"/>
    </row>
    <row r="44" spans="1:20" s="58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3"/>
        <v/>
      </c>
      <c r="J44" s="39"/>
      <c r="K44" s="36"/>
      <c r="L44" s="74"/>
      <c r="M44" s="75"/>
      <c r="N44" s="76"/>
      <c r="P44" s="26"/>
      <c r="Q44" s="38"/>
      <c r="R44" s="38"/>
      <c r="S44" s="38"/>
      <c r="T44" s="38"/>
    </row>
    <row r="45" spans="1:20" s="58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3"/>
        <v/>
      </c>
      <c r="J45" s="39"/>
      <c r="K45" s="36"/>
      <c r="L45" s="74"/>
      <c r="M45" s="75"/>
      <c r="N45" s="76"/>
      <c r="P45" s="26"/>
      <c r="Q45" s="38"/>
      <c r="R45" s="38"/>
      <c r="S45" s="38"/>
      <c r="T45" s="38"/>
    </row>
    <row r="46" spans="1:20" s="58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3"/>
        <v/>
      </c>
      <c r="J46" s="39"/>
      <c r="K46" s="36"/>
      <c r="L46" s="74"/>
      <c r="M46" s="75"/>
      <c r="N46" s="76"/>
      <c r="P46" s="26"/>
      <c r="Q46" s="38"/>
      <c r="R46" s="38"/>
      <c r="S46" s="38"/>
      <c r="T46" s="38"/>
    </row>
    <row r="47" spans="1:20" s="58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3"/>
        <v/>
      </c>
      <c r="J47" s="39"/>
      <c r="K47" s="36"/>
      <c r="L47" s="74"/>
      <c r="M47" s="75"/>
      <c r="N47" s="76"/>
      <c r="P47" s="26"/>
      <c r="Q47" s="38"/>
      <c r="R47" s="38"/>
      <c r="S47" s="38"/>
      <c r="T47" s="38"/>
    </row>
    <row r="48" spans="1:20" s="58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3"/>
        <v/>
      </c>
      <c r="J48" s="39"/>
      <c r="K48" s="36"/>
      <c r="L48" s="74"/>
      <c r="M48" s="75"/>
      <c r="N48" s="76"/>
      <c r="P48" s="26"/>
      <c r="Q48" s="38"/>
      <c r="R48" s="38"/>
      <c r="S48" s="38"/>
      <c r="T48" s="38"/>
    </row>
    <row r="49" spans="1:20" s="58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3"/>
        <v/>
      </c>
      <c r="J49" s="39"/>
      <c r="K49" s="36"/>
      <c r="L49" s="74"/>
      <c r="M49" s="75"/>
      <c r="N49" s="76"/>
      <c r="P49" s="26"/>
      <c r="Q49" s="38"/>
      <c r="R49" s="38"/>
      <c r="S49" s="38"/>
      <c r="T49" s="38"/>
    </row>
    <row r="50" spans="1:20" s="58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3"/>
        <v/>
      </c>
      <c r="J50" s="39"/>
      <c r="K50" s="36"/>
      <c r="L50" s="74"/>
      <c r="M50" s="75"/>
      <c r="N50" s="76"/>
      <c r="P50" s="26"/>
      <c r="Q50" s="38"/>
      <c r="R50" s="38"/>
      <c r="S50" s="38"/>
      <c r="T50" s="38"/>
    </row>
    <row r="51" spans="1:20" s="58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3"/>
        <v/>
      </c>
      <c r="J51" s="39"/>
      <c r="K51" s="36"/>
      <c r="L51" s="74"/>
      <c r="M51" s="75"/>
      <c r="N51" s="76"/>
      <c r="P51" s="26"/>
      <c r="Q51" s="38"/>
      <c r="R51" s="38"/>
      <c r="S51" s="38"/>
      <c r="T51" s="38"/>
    </row>
    <row r="52" spans="1:20" s="58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3"/>
        <v/>
      </c>
      <c r="J52" s="39"/>
      <c r="K52" s="36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3"/>
        <v/>
      </c>
      <c r="J53" s="39"/>
      <c r="K53" s="36"/>
      <c r="L53" s="74"/>
      <c r="M53" s="75"/>
      <c r="N53" s="76"/>
      <c r="P53" s="26"/>
      <c r="Q53" s="38"/>
      <c r="R53" s="38"/>
      <c r="S53" s="38"/>
      <c r="T53" s="38"/>
    </row>
    <row r="54" spans="1:20" s="58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3"/>
        <v/>
      </c>
      <c r="J54" s="39"/>
      <c r="K54" s="36"/>
      <c r="L54" s="74"/>
      <c r="M54" s="75"/>
      <c r="N54" s="76"/>
      <c r="P54" s="26"/>
      <c r="Q54" s="38"/>
      <c r="R54" s="38"/>
      <c r="S54" s="38"/>
      <c r="T54" s="38"/>
    </row>
    <row r="55" spans="1:20" s="58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3"/>
        <v/>
      </c>
      <c r="J55" s="39"/>
      <c r="K55" s="36"/>
      <c r="L55" s="74"/>
      <c r="M55" s="75"/>
      <c r="N55" s="76"/>
      <c r="P55" s="26"/>
      <c r="Q55" s="38"/>
      <c r="R55" s="38"/>
      <c r="S55" s="38"/>
      <c r="T55" s="38"/>
    </row>
    <row r="56" spans="1:20" s="58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3"/>
        <v/>
      </c>
      <c r="J56" s="39"/>
      <c r="K56" s="36"/>
      <c r="L56" s="74"/>
      <c r="M56" s="75"/>
      <c r="N56" s="76"/>
      <c r="P56" s="26"/>
      <c r="Q56" s="38"/>
      <c r="R56" s="38"/>
      <c r="S56" s="38"/>
      <c r="T56" s="38"/>
    </row>
    <row r="57" spans="1:20" s="58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3"/>
        <v/>
      </c>
      <c r="J57" s="39"/>
      <c r="K57" s="36"/>
      <c r="L57" s="74"/>
      <c r="M57" s="75"/>
      <c r="N57" s="76"/>
      <c r="P57" s="26"/>
      <c r="Q57" s="38"/>
      <c r="R57" s="38"/>
      <c r="S57" s="38"/>
      <c r="T57" s="38"/>
    </row>
    <row r="58" spans="1:20" s="58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3"/>
        <v/>
      </c>
      <c r="J58" s="39"/>
      <c r="K58" s="36"/>
      <c r="L58" s="74"/>
      <c r="M58" s="75"/>
      <c r="N58" s="76"/>
      <c r="P58" s="26"/>
      <c r="Q58" s="38"/>
      <c r="R58" s="38"/>
      <c r="S58" s="38"/>
      <c r="T58" s="38"/>
    </row>
    <row r="59" spans="1:20" s="58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si="3"/>
        <v/>
      </c>
      <c r="J59" s="39"/>
      <c r="K59" s="36"/>
      <c r="L59" s="74"/>
      <c r="M59" s="75"/>
      <c r="N59" s="76"/>
      <c r="P59" s="26"/>
      <c r="Q59" s="38"/>
      <c r="R59" s="38"/>
      <c r="S59" s="38"/>
      <c r="T59" s="38"/>
    </row>
    <row r="60" spans="1:20" s="58" customFormat="1" x14ac:dyDescent="0.3">
      <c r="A60" s="77"/>
      <c r="B60" s="26"/>
      <c r="C60" s="26"/>
      <c r="D60" s="28"/>
      <c r="E60" s="26"/>
      <c r="F60" s="26"/>
      <c r="G60" s="26"/>
      <c r="H60" s="26"/>
      <c r="I60" s="39" t="str">
        <f t="shared" si="3"/>
        <v/>
      </c>
      <c r="J60" s="39"/>
      <c r="K60" s="36"/>
      <c r="L60" s="74"/>
      <c r="M60" s="75"/>
      <c r="N60" s="76"/>
      <c r="P60" s="26"/>
      <c r="Q60" s="38"/>
      <c r="R60" s="38"/>
      <c r="S60" s="38"/>
      <c r="T60" s="38"/>
    </row>
    <row r="61" spans="1:20" s="58" customFormat="1" x14ac:dyDescent="0.3">
      <c r="A61" s="77"/>
      <c r="B61" s="26"/>
      <c r="C61" s="26"/>
      <c r="D61" s="28"/>
      <c r="E61" s="26"/>
      <c r="F61" s="26"/>
      <c r="G61" s="26"/>
      <c r="H61" s="26"/>
      <c r="I61" s="39" t="str">
        <f t="shared" si="3"/>
        <v/>
      </c>
      <c r="J61" s="39"/>
      <c r="K61" s="36"/>
      <c r="L61" s="74"/>
      <c r="M61" s="75"/>
      <c r="N61" s="76"/>
      <c r="P61" s="26"/>
      <c r="Q61" s="38"/>
      <c r="R61" s="38"/>
      <c r="S61" s="38"/>
      <c r="T61" s="38"/>
    </row>
    <row r="62" spans="1:20" s="58" customFormat="1" x14ac:dyDescent="0.3">
      <c r="A62" s="77"/>
      <c r="B62" s="26"/>
      <c r="C62" s="26"/>
      <c r="D62" s="28"/>
      <c r="E62" s="26"/>
      <c r="F62" s="26"/>
      <c r="G62" s="26"/>
      <c r="H62" s="26"/>
      <c r="I62" s="39" t="str">
        <f t="shared" si="3"/>
        <v/>
      </c>
      <c r="J62" s="39"/>
      <c r="K62" s="36"/>
      <c r="L62" s="74"/>
      <c r="M62" s="75"/>
      <c r="N62" s="76"/>
      <c r="P62" s="26"/>
      <c r="Q62" s="38"/>
      <c r="R62" s="38"/>
      <c r="S62" s="38"/>
      <c r="T62" s="38"/>
    </row>
    <row r="63" spans="1:20" s="58" customFormat="1" x14ac:dyDescent="0.3">
      <c r="A63" s="77"/>
      <c r="B63" s="26"/>
      <c r="C63" s="26"/>
      <c r="D63" s="28"/>
      <c r="E63" s="26"/>
      <c r="F63" s="26"/>
      <c r="G63" s="26"/>
      <c r="H63" s="26"/>
      <c r="I63" s="39" t="str">
        <f t="shared" si="3"/>
        <v/>
      </c>
      <c r="J63" s="39"/>
      <c r="K63" s="36"/>
      <c r="L63" s="74"/>
      <c r="M63" s="75"/>
      <c r="N63" s="76"/>
      <c r="P63" s="26"/>
      <c r="Q63" s="38"/>
      <c r="R63" s="38"/>
      <c r="S63" s="38"/>
      <c r="T63" s="38"/>
    </row>
    <row r="64" spans="1:20" s="58" customFormat="1" x14ac:dyDescent="0.3">
      <c r="A64" s="77"/>
      <c r="B64" s="26"/>
      <c r="C64" s="26"/>
      <c r="D64" s="28"/>
      <c r="E64" s="26"/>
      <c r="F64" s="26"/>
      <c r="G64" s="26"/>
      <c r="H64" s="26"/>
      <c r="I64" s="39" t="str">
        <f t="shared" si="3"/>
        <v/>
      </c>
      <c r="J64" s="39"/>
      <c r="K64" s="36"/>
      <c r="L64" s="74"/>
      <c r="M64" s="75"/>
      <c r="N64" s="76"/>
      <c r="P64" s="26"/>
      <c r="Q64" s="38"/>
      <c r="R64" s="38"/>
      <c r="S64" s="38"/>
      <c r="T64" s="38"/>
    </row>
    <row r="65" spans="1:20" s="58" customFormat="1" x14ac:dyDescent="0.3">
      <c r="A65" s="77"/>
      <c r="B65" s="26"/>
      <c r="C65" s="26"/>
      <c r="D65" s="28"/>
      <c r="E65" s="26"/>
      <c r="F65" s="26"/>
      <c r="G65" s="26"/>
      <c r="H65" s="26"/>
      <c r="I65" s="39" t="str">
        <f t="shared" si="3"/>
        <v/>
      </c>
      <c r="J65" s="39"/>
      <c r="K65" s="36"/>
      <c r="L65" s="74"/>
      <c r="M65" s="75"/>
      <c r="N65" s="76"/>
      <c r="P65" s="26"/>
      <c r="Q65" s="38"/>
      <c r="R65" s="38"/>
      <c r="S65" s="38"/>
      <c r="T65" s="38"/>
    </row>
    <row r="66" spans="1:20" s="58" customFormat="1" x14ac:dyDescent="0.3">
      <c r="A66" s="77"/>
      <c r="B66" s="26"/>
      <c r="C66" s="26"/>
      <c r="D66" s="28"/>
      <c r="E66" s="26"/>
      <c r="F66" s="26"/>
      <c r="G66" s="26"/>
      <c r="H66" s="26"/>
      <c r="I66" s="39" t="str">
        <f t="shared" si="3"/>
        <v/>
      </c>
      <c r="J66" s="39"/>
      <c r="K66" s="36"/>
      <c r="L66" s="74"/>
      <c r="M66" s="75"/>
      <c r="N66" s="76"/>
      <c r="P66" s="26"/>
      <c r="Q66" s="38"/>
      <c r="R66" s="38"/>
      <c r="S66" s="38"/>
      <c r="T66" s="38"/>
    </row>
    <row r="67" spans="1:20" s="58" customFormat="1" x14ac:dyDescent="0.3">
      <c r="A67" s="77"/>
      <c r="B67" s="26"/>
      <c r="C67" s="26"/>
      <c r="D67" s="28"/>
      <c r="E67" s="26"/>
      <c r="F67" s="26"/>
      <c r="G67" s="26"/>
      <c r="H67" s="26"/>
      <c r="I67" s="39" t="str">
        <f t="shared" si="3"/>
        <v/>
      </c>
      <c r="J67" s="39"/>
      <c r="K67" s="36"/>
      <c r="L67" s="74"/>
      <c r="M67" s="75"/>
      <c r="N67" s="76"/>
      <c r="P67" s="26"/>
      <c r="Q67" s="38"/>
      <c r="R67" s="38"/>
      <c r="S67" s="38"/>
      <c r="T67" s="38"/>
    </row>
    <row r="68" spans="1:20" s="58" customFormat="1" x14ac:dyDescent="0.3">
      <c r="A68" s="77"/>
      <c r="B68" s="26"/>
      <c r="C68" s="26"/>
      <c r="D68" s="28"/>
      <c r="E68" s="26"/>
      <c r="F68" s="26"/>
      <c r="G68" s="26"/>
      <c r="H68" s="26"/>
      <c r="I68" s="39" t="str">
        <f t="shared" si="3"/>
        <v/>
      </c>
      <c r="J68" s="39"/>
      <c r="K68" s="36"/>
      <c r="L68" s="74"/>
      <c r="M68" s="75"/>
      <c r="N68" s="76"/>
      <c r="P68" s="26"/>
      <c r="Q68" s="38"/>
      <c r="R68" s="38"/>
      <c r="S68" s="38"/>
      <c r="T68" s="38"/>
    </row>
    <row r="69" spans="1:20" s="58" customFormat="1" x14ac:dyDescent="0.3">
      <c r="A69" s="77"/>
      <c r="B69" s="26"/>
      <c r="C69" s="26"/>
      <c r="D69" s="28"/>
      <c r="E69" s="26"/>
      <c r="F69" s="26"/>
      <c r="G69" s="26"/>
      <c r="H69" s="26"/>
      <c r="I69" s="39" t="str">
        <f t="shared" si="3"/>
        <v/>
      </c>
      <c r="J69" s="39"/>
      <c r="K69" s="36"/>
      <c r="L69" s="36"/>
      <c r="M69" s="36"/>
      <c r="N69" s="56"/>
      <c r="P69" s="26"/>
      <c r="Q69" s="38"/>
      <c r="R69" s="38"/>
      <c r="S69" s="38"/>
      <c r="T69" s="38"/>
    </row>
    <row r="70" spans="1:20" s="58" customFormat="1" x14ac:dyDescent="0.3">
      <c r="A70" s="77"/>
      <c r="B70" s="26"/>
      <c r="C70" s="26"/>
      <c r="D70" s="28"/>
      <c r="E70" s="26"/>
      <c r="F70" s="26"/>
      <c r="G70" s="26"/>
      <c r="H70" s="26"/>
      <c r="I70" s="39" t="str">
        <f t="shared" si="3"/>
        <v/>
      </c>
      <c r="J70" s="39"/>
      <c r="K70" s="36"/>
      <c r="L70" s="36"/>
      <c r="M70" s="36"/>
      <c r="N70" s="56"/>
      <c r="P70" s="26"/>
      <c r="Q70" s="38"/>
      <c r="R70" s="38"/>
      <c r="S70" s="38"/>
      <c r="T70" s="38"/>
    </row>
    <row r="71" spans="1:20" s="36" customFormat="1" x14ac:dyDescent="0.3">
      <c r="A71" s="77"/>
      <c r="B71" s="26"/>
      <c r="C71" s="26"/>
      <c r="D71" s="28"/>
      <c r="E71" s="26"/>
      <c r="F71" s="26"/>
      <c r="G71" s="26"/>
      <c r="H71" s="26"/>
      <c r="I71" s="39" t="str">
        <f t="shared" si="3"/>
        <v/>
      </c>
      <c r="J71" s="39"/>
      <c r="N71" s="56"/>
      <c r="O71" s="58"/>
      <c r="P71" s="26"/>
      <c r="Q71" s="38"/>
      <c r="R71" s="38"/>
      <c r="S71" s="38"/>
      <c r="T71" s="38"/>
    </row>
    <row r="72" spans="1:20" s="36" customFormat="1" x14ac:dyDescent="0.3">
      <c r="A72" s="77"/>
      <c r="B72" s="26"/>
      <c r="C72" s="26"/>
      <c r="D72" s="28"/>
      <c r="E72" s="26"/>
      <c r="F72" s="26"/>
      <c r="G72" s="26"/>
      <c r="H72" s="26"/>
      <c r="I72" s="39" t="str">
        <f t="shared" si="3"/>
        <v/>
      </c>
      <c r="J72" s="39"/>
      <c r="N72" s="56"/>
      <c r="O72" s="58"/>
      <c r="P72" s="26"/>
      <c r="Q72" s="38"/>
      <c r="R72" s="38"/>
      <c r="S72" s="38"/>
      <c r="T72" s="38"/>
    </row>
    <row r="73" spans="1:20" s="36" customFormat="1" x14ac:dyDescent="0.3">
      <c r="A73" s="77"/>
      <c r="B73" s="26"/>
      <c r="C73" s="26"/>
      <c r="D73" s="28"/>
      <c r="E73" s="26"/>
      <c r="F73" s="26"/>
      <c r="G73" s="26"/>
      <c r="H73" s="26"/>
      <c r="I73" s="39" t="str">
        <f t="shared" si="3"/>
        <v/>
      </c>
      <c r="J73" s="39"/>
      <c r="N73" s="56"/>
      <c r="O73" s="58"/>
      <c r="P73" s="26"/>
      <c r="Q73" s="38"/>
      <c r="R73" s="38"/>
      <c r="S73" s="38"/>
      <c r="T73" s="38"/>
    </row>
    <row r="74" spans="1:20" s="36" customFormat="1" x14ac:dyDescent="0.3">
      <c r="A74" s="77"/>
      <c r="B74" s="26"/>
      <c r="C74" s="26"/>
      <c r="D74" s="28"/>
      <c r="E74" s="26"/>
      <c r="F74" s="26"/>
      <c r="G74" s="26"/>
      <c r="H74" s="26"/>
      <c r="I74" s="39" t="str">
        <f t="shared" si="3"/>
        <v/>
      </c>
      <c r="J74" s="39"/>
      <c r="N74" s="56"/>
      <c r="O74" s="58"/>
      <c r="P74" s="26"/>
      <c r="Q74" s="38"/>
      <c r="R74" s="38"/>
      <c r="S74" s="38"/>
      <c r="T74" s="38"/>
    </row>
    <row r="75" spans="1:20" s="36" customFormat="1" x14ac:dyDescent="0.3">
      <c r="A75" s="77"/>
      <c r="B75" s="26"/>
      <c r="C75" s="26"/>
      <c r="D75" s="28"/>
      <c r="E75" s="26"/>
      <c r="F75" s="26"/>
      <c r="G75" s="26"/>
      <c r="H75" s="26"/>
      <c r="I75" s="39" t="str">
        <f t="shared" si="3"/>
        <v/>
      </c>
      <c r="J75" s="39"/>
      <c r="N75" s="56"/>
      <c r="O75" s="58"/>
      <c r="P75" s="26"/>
      <c r="Q75" s="38"/>
      <c r="R75" s="38"/>
      <c r="S75" s="38"/>
      <c r="T75" s="38"/>
    </row>
    <row r="76" spans="1:20" s="36" customFormat="1" x14ac:dyDescent="0.3">
      <c r="A76" s="77"/>
      <c r="B76" s="26"/>
      <c r="C76" s="26"/>
      <c r="D76" s="28"/>
      <c r="E76" s="26"/>
      <c r="F76" s="26"/>
      <c r="G76" s="26"/>
      <c r="H76" s="26"/>
      <c r="I76" s="39" t="str">
        <f t="shared" si="3"/>
        <v/>
      </c>
      <c r="J76" s="39"/>
      <c r="N76" s="56"/>
      <c r="O76" s="58"/>
      <c r="P76" s="26"/>
      <c r="Q76" s="38"/>
      <c r="R76" s="38"/>
      <c r="S76" s="38"/>
      <c r="T76" s="38"/>
    </row>
    <row r="77" spans="1:20" s="36" customFormat="1" x14ac:dyDescent="0.3">
      <c r="A77" s="77"/>
      <c r="B77" s="26"/>
      <c r="C77" s="26"/>
      <c r="D77" s="28"/>
      <c r="E77" s="26"/>
      <c r="F77" s="26"/>
      <c r="G77" s="26"/>
      <c r="H77" s="26"/>
      <c r="I77" s="39" t="str">
        <f t="shared" si="3"/>
        <v/>
      </c>
      <c r="J77" s="39"/>
      <c r="N77" s="56"/>
      <c r="O77" s="58"/>
      <c r="P77" s="26"/>
      <c r="Q77" s="38"/>
      <c r="R77" s="38"/>
      <c r="S77" s="38"/>
      <c r="T77" s="38"/>
    </row>
    <row r="78" spans="1:20" s="36" customFormat="1" x14ac:dyDescent="0.3">
      <c r="A78" s="77"/>
      <c r="B78" s="26"/>
      <c r="C78" s="26"/>
      <c r="D78" s="28"/>
      <c r="E78" s="26"/>
      <c r="F78" s="26"/>
      <c r="G78" s="26"/>
      <c r="H78" s="26"/>
      <c r="I78" s="39" t="str">
        <f t="shared" si="3"/>
        <v/>
      </c>
      <c r="J78" s="39"/>
      <c r="N78" s="56"/>
      <c r="O78" s="58"/>
      <c r="P78" s="26"/>
      <c r="Q78" s="38"/>
      <c r="R78" s="38"/>
      <c r="S78" s="38"/>
      <c r="T78" s="38"/>
    </row>
  </sheetData>
  <mergeCells count="2">
    <mergeCell ref="A1:H1"/>
    <mergeCell ref="A2:H2"/>
  </mergeCells>
  <conditionalFormatting sqref="M18">
    <cfRule type="expression" dxfId="8345" priority="13">
      <formula>LEN(#REF!)&gt;0</formula>
    </cfRule>
  </conditionalFormatting>
  <conditionalFormatting sqref="L11">
    <cfRule type="expression" dxfId="8344" priority="12">
      <formula>ISNUMBER(SEARCH("Total",$A11))</formula>
    </cfRule>
  </conditionalFormatting>
  <conditionalFormatting sqref="L11:L17">
    <cfRule type="expression" dxfId="8343" priority="11">
      <formula>ISNUMBER(SEARCH("Total",$A11))</formula>
    </cfRule>
  </conditionalFormatting>
  <conditionalFormatting sqref="M11">
    <cfRule type="expression" dxfId="8342" priority="10">
      <formula>ISNUMBER(SEARCH("Total",$A11))</formula>
    </cfRule>
  </conditionalFormatting>
  <conditionalFormatting sqref="M11:M17">
    <cfRule type="expression" dxfId="8341" priority="9">
      <formula>ISNUMBER(SEARCH("Total",$A11))</formula>
    </cfRule>
  </conditionalFormatting>
  <conditionalFormatting sqref="O11:O17">
    <cfRule type="expression" dxfId="8340" priority="8">
      <formula>ISNUMBER(SEARCH("Total",$A11))</formula>
    </cfRule>
  </conditionalFormatting>
  <conditionalFormatting sqref="O11:O17">
    <cfRule type="expression" dxfId="8339" priority="7">
      <formula>ISNUMBER(SEARCH("Total",$A11))</formula>
    </cfRule>
  </conditionalFormatting>
  <conditionalFormatting sqref="O18">
    <cfRule type="expression" dxfId="8338" priority="3">
      <formula>ISNUMBER(SEARCH("Total",$A18))</formula>
    </cfRule>
  </conditionalFormatting>
  <conditionalFormatting sqref="O18">
    <cfRule type="expression" dxfId="8337" priority="2">
      <formula>ISNUMBER(SEARCH("Total",$A18))</formula>
    </cfRule>
  </conditionalFormatting>
  <conditionalFormatting sqref="L18">
    <cfRule type="expression" dxfId="8336" priority="1">
      <formula>ISNUMBER(SEARCH("Total",$A18))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>
    <pageSetUpPr fitToPage="1"/>
  </sheetPr>
  <dimension ref="A1:T115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2.6640625" style="77" bestFit="1" customWidth="1"/>
    <col min="2" max="2" width="19.6640625" style="26" bestFit="1" customWidth="1"/>
    <col min="3" max="3" width="43.33203125" style="26" customWidth="1"/>
    <col min="4" max="4" width="10.109375" style="28" customWidth="1"/>
    <col min="5" max="5" width="2" style="26" hidden="1" customWidth="1"/>
    <col min="6" max="6" width="11.109375" style="26" customWidth="1"/>
    <col min="7" max="7" width="10.109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0.77734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943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May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1634</v>
      </c>
      <c r="L4" s="60">
        <f>Notes!I11</f>
        <v>0.91666666666666663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Notes!I16</f>
        <v>May Expenses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928</v>
      </c>
      <c r="K5" s="63" t="s">
        <v>936</v>
      </c>
      <c r="L5" s="30" t="s">
        <v>938</v>
      </c>
      <c r="M5" s="30" t="s">
        <v>992</v>
      </c>
      <c r="N5" s="31" t="s">
        <v>1136</v>
      </c>
      <c r="O5" s="64" t="s">
        <v>1493</v>
      </c>
      <c r="P5" s="32"/>
    </row>
    <row r="6" spans="1:20" hidden="1" x14ac:dyDescent="0.3">
      <c r="A6" s="78" t="s">
        <v>3</v>
      </c>
      <c r="B6" s="26" t="s">
        <v>72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465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1492</v>
      </c>
      <c r="B10" s="34" t="s">
        <v>2</v>
      </c>
      <c r="C10" s="33" t="s">
        <v>931</v>
      </c>
      <c r="D10" s="35" t="s">
        <v>927</v>
      </c>
      <c r="E10" s="28" t="s">
        <v>951</v>
      </c>
      <c r="F10" s="35" t="s">
        <v>921</v>
      </c>
      <c r="G10" s="35" t="s">
        <v>923</v>
      </c>
      <c r="H10" s="35" t="s">
        <v>922</v>
      </c>
      <c r="I10" s="35" t="s">
        <v>924</v>
      </c>
      <c r="J10" s="35" t="s">
        <v>925</v>
      </c>
      <c r="K10" s="35" t="s">
        <v>926</v>
      </c>
      <c r="L10" s="65"/>
      <c r="M10" s="65"/>
      <c r="N10" s="66"/>
      <c r="O10" s="67"/>
    </row>
    <row r="11" spans="1:20" x14ac:dyDescent="0.3">
      <c r="A11" s="77" t="s">
        <v>1471</v>
      </c>
      <c r="B11" s="26" t="s">
        <v>178</v>
      </c>
      <c r="C11" s="26" t="s">
        <v>1935</v>
      </c>
      <c r="D11" s="45">
        <v>87775.65</v>
      </c>
      <c r="E11" s="46">
        <v>54</v>
      </c>
      <c r="F11" s="45">
        <v>3020706</v>
      </c>
      <c r="G11" s="45">
        <v>-49087</v>
      </c>
      <c r="H11" s="45">
        <v>2971619</v>
      </c>
      <c r="I11" s="45">
        <v>2668.32</v>
      </c>
      <c r="J11" s="45">
        <v>1242506.6499999997</v>
      </c>
      <c r="K11" s="45">
        <v>1726444.03</v>
      </c>
      <c r="L11" s="68">
        <f>IF(ISERROR((I11+J11)/H11),"",(I11+J11)/H11)</f>
        <v>0.41902241505388133</v>
      </c>
      <c r="M11" s="68">
        <f>IFERROR(IF(ISERROR(SEARCH("Total",A11)),VLOOKUP(B11,'PrYear%'!E:H,3,FALSE),VLOOKUP(LEFT(A11,6),'PrYear%'!F:H,3,FALSE)),"")</f>
        <v>0.40356959397510994</v>
      </c>
      <c r="N11" s="44" t="str">
        <f>IF(AND(OR($L$4-IFERROR(VALUE(L11),0)&lt;=-0.05,$L$4-IFERROR(VALUE(L11),0)&gt;=0.15),ABS((G11*$L$4)-I11-J11)&gt;=5000),"X","")</f>
        <v>X</v>
      </c>
      <c r="O11" s="69" t="str">
        <f>IFERROR(VLOOKUP(B11,'GF Comments'!F:I,4,FALSE),"")</f>
        <v/>
      </c>
      <c r="P11" s="27"/>
      <c r="R11" s="86"/>
      <c r="S11" s="86"/>
      <c r="T11" s="86"/>
    </row>
    <row r="12" spans="1:20" x14ac:dyDescent="0.3">
      <c r="B12" s="26" t="s">
        <v>180</v>
      </c>
      <c r="C12" s="26" t="s">
        <v>1936</v>
      </c>
      <c r="D12" s="45">
        <v>504007.1</v>
      </c>
      <c r="E12" s="46">
        <v>79</v>
      </c>
      <c r="F12" s="45">
        <v>8313217</v>
      </c>
      <c r="G12" s="45">
        <v>743324</v>
      </c>
      <c r="H12" s="45">
        <v>9056541</v>
      </c>
      <c r="I12" s="45">
        <v>263794.88999999996</v>
      </c>
      <c r="J12" s="45">
        <v>5777493.2699999986</v>
      </c>
      <c r="K12" s="45">
        <v>3015252.8400000003</v>
      </c>
      <c r="L12" s="68">
        <f t="shared" ref="L12:L18" si="0">IF(ISERROR((I12+J12)/H12),"",(I12+J12)/H12)</f>
        <v>0.6670635245840546</v>
      </c>
      <c r="M12" s="68">
        <f>IFERROR(IF(ISERROR(SEARCH("Total",A12)),VLOOKUP(B12,'PrYear%'!E:H,3,FALSE),VLOOKUP(LEFT(A12,6),'PrYear%'!F:H,3,FALSE)),"")</f>
        <v>0.73589264022085699</v>
      </c>
      <c r="N12" s="44" t="str">
        <f t="shared" ref="N12:N18" si="1">IF(AND(OR($L$4-IFERROR(VALUE(L12),0)&lt;=-0.05,$L$4-IFERROR(VALUE(L12),0)&gt;=0.15),ABS((G12*$L$4)-I12-J12)&gt;=5000),"X","")</f>
        <v>X</v>
      </c>
      <c r="O12" s="69" t="str">
        <f>IFERROR(VLOOKUP(B12,'GF Comments'!F:I,4,FALSE),"")</f>
        <v/>
      </c>
      <c r="P12" s="27"/>
      <c r="R12" s="86"/>
      <c r="S12" s="86"/>
    </row>
    <row r="13" spans="1:20" x14ac:dyDescent="0.3">
      <c r="B13" s="26" t="s">
        <v>174</v>
      </c>
      <c r="C13" s="26" t="s">
        <v>1937</v>
      </c>
      <c r="D13" s="45">
        <v>287728.15000000008</v>
      </c>
      <c r="E13" s="46">
        <v>84</v>
      </c>
      <c r="F13" s="45">
        <v>3842782</v>
      </c>
      <c r="G13" s="45">
        <v>2203110</v>
      </c>
      <c r="H13" s="45">
        <v>6045892</v>
      </c>
      <c r="I13" s="45">
        <v>135273.76</v>
      </c>
      <c r="J13" s="45">
        <v>4354074.2399999993</v>
      </c>
      <c r="K13" s="45">
        <v>1556543.9999999998</v>
      </c>
      <c r="L13" s="68">
        <f t="shared" si="0"/>
        <v>0.74254518605360453</v>
      </c>
      <c r="M13" s="68">
        <f>IFERROR(IF(ISERROR(SEARCH("Total",A13)),VLOOKUP(B13,'PrYear%'!E:H,3,FALSE),VLOOKUP(LEFT(A13,6),'PrYear%'!F:H,3,FALSE)),"")</f>
        <v>0.75828947412947822</v>
      </c>
      <c r="N13" s="44" t="str">
        <f t="shared" si="1"/>
        <v>X</v>
      </c>
      <c r="O13" s="69" t="str">
        <f>IFERROR(VLOOKUP(B13,'GF Comments'!F:I,4,FALSE),"")</f>
        <v/>
      </c>
      <c r="P13" s="27"/>
      <c r="S13" s="86"/>
    </row>
    <row r="14" spans="1:20" x14ac:dyDescent="0.3">
      <c r="B14" s="26" t="s">
        <v>184</v>
      </c>
      <c r="C14" s="26" t="s">
        <v>1938</v>
      </c>
      <c r="D14" s="45">
        <v>82020.030000000013</v>
      </c>
      <c r="E14" s="46">
        <v>36</v>
      </c>
      <c r="F14" s="45">
        <v>1111077</v>
      </c>
      <c r="G14" s="45">
        <v>131773</v>
      </c>
      <c r="H14" s="45">
        <v>1242850</v>
      </c>
      <c r="I14" s="45">
        <v>25329.48</v>
      </c>
      <c r="J14" s="45">
        <v>816455.94000000006</v>
      </c>
      <c r="K14" s="45">
        <v>401064.58000000007</v>
      </c>
      <c r="L14" s="68">
        <f t="shared" si="0"/>
        <v>0.67730250633624334</v>
      </c>
      <c r="M14" s="68">
        <f>IFERROR(IF(ISERROR(SEARCH("Total",A14)),VLOOKUP(B14,'PrYear%'!E:H,3,FALSE),VLOOKUP(LEFT(A14,6),'PrYear%'!F:H,3,FALSE)),"")</f>
        <v>0.68001694692565628</v>
      </c>
      <c r="N14" s="44" t="str">
        <f t="shared" si="1"/>
        <v>X</v>
      </c>
      <c r="O14" s="69" t="str">
        <f>IFERROR(VLOOKUP(B14,'GF Comments'!F:I,4,FALSE),"")</f>
        <v/>
      </c>
      <c r="P14" s="27"/>
      <c r="S14" s="86"/>
    </row>
    <row r="15" spans="1:20" x14ac:dyDescent="0.3">
      <c r="B15" s="26" t="s">
        <v>223</v>
      </c>
      <c r="C15" s="26" t="s">
        <v>1939</v>
      </c>
      <c r="D15" s="45">
        <v>86065.22</v>
      </c>
      <c r="E15" s="46">
        <v>64</v>
      </c>
      <c r="F15" s="45">
        <v>3485992</v>
      </c>
      <c r="G15" s="45">
        <v>32475</v>
      </c>
      <c r="H15" s="45">
        <v>3518467</v>
      </c>
      <c r="I15" s="45">
        <v>25567.470000000005</v>
      </c>
      <c r="J15" s="45">
        <v>1823702.5199999998</v>
      </c>
      <c r="K15" s="45">
        <v>1669197.0100000007</v>
      </c>
      <c r="L15" s="68">
        <f t="shared" si="0"/>
        <v>0.52558969289750335</v>
      </c>
      <c r="M15" s="68">
        <f>IFERROR(IF(ISERROR(SEARCH("Total",A15)),VLOOKUP(B15,'PrYear%'!E:H,3,FALSE),VLOOKUP(LEFT(A15,6),'PrYear%'!F:H,3,FALSE)),"")</f>
        <v>0.7165115049508135</v>
      </c>
      <c r="N15" s="44" t="str">
        <f t="shared" si="1"/>
        <v>X</v>
      </c>
      <c r="O15" s="69" t="str">
        <f>IFERROR(VLOOKUP(B15,'GF Comments'!F:I,4,FALSE),"")</f>
        <v/>
      </c>
      <c r="P15" s="27"/>
      <c r="S15" s="86"/>
    </row>
    <row r="16" spans="1:20" x14ac:dyDescent="0.3">
      <c r="B16" s="26" t="s">
        <v>228</v>
      </c>
      <c r="C16" s="26" t="s">
        <v>1940</v>
      </c>
      <c r="D16" s="45">
        <v>14062.18</v>
      </c>
      <c r="E16" s="46">
        <v>30</v>
      </c>
      <c r="F16" s="45">
        <v>465929</v>
      </c>
      <c r="G16" s="45">
        <v>-57500</v>
      </c>
      <c r="H16" s="45">
        <v>408429</v>
      </c>
      <c r="I16" s="45">
        <v>3242.7</v>
      </c>
      <c r="J16" s="45">
        <v>339498.12999999995</v>
      </c>
      <c r="K16" s="45">
        <v>65688.169999999984</v>
      </c>
      <c r="L16" s="68">
        <f t="shared" si="0"/>
        <v>0.83916869272260286</v>
      </c>
      <c r="M16" s="68">
        <f>IFERROR(IF(ISERROR(SEARCH("Total",A16)),VLOOKUP(B16,'PrYear%'!E:H,3,FALSE),VLOOKUP(LEFT(A16,6),'PrYear%'!F:H,3,FALSE)),"")</f>
        <v>0.81842466597720598</v>
      </c>
      <c r="N16" s="44" t="str">
        <f t="shared" si="1"/>
        <v/>
      </c>
      <c r="O16" s="69" t="str">
        <f>IFERROR(VLOOKUP(B16,'GF Comments'!F:I,4,FALSE),"")</f>
        <v/>
      </c>
      <c r="P16" s="27"/>
      <c r="S16" s="86"/>
    </row>
    <row r="17" spans="1:20" x14ac:dyDescent="0.3">
      <c r="A17" s="79" t="s">
        <v>1661</v>
      </c>
      <c r="B17" s="79"/>
      <c r="C17" s="79"/>
      <c r="D17" s="71">
        <v>1061658.3299999996</v>
      </c>
      <c r="E17" s="72">
        <v>347</v>
      </c>
      <c r="F17" s="71">
        <v>20239703</v>
      </c>
      <c r="G17" s="71">
        <v>3004095</v>
      </c>
      <c r="H17" s="71">
        <v>23243798</v>
      </c>
      <c r="I17" s="71">
        <v>455876.61999999988</v>
      </c>
      <c r="J17" s="71">
        <v>14353730.750000006</v>
      </c>
      <c r="K17" s="71">
        <v>8434190.6299999971</v>
      </c>
      <c r="L17" s="68">
        <f t="shared" si="0"/>
        <v>0.63714231942645538</v>
      </c>
      <c r="M17" s="68">
        <f>IFERROR(IF(ISERROR(SEARCH("Total",A17)),VLOOKUP(B17,'PrYear%'!E:H,3,FALSE),VLOOKUP(LEFT(A17,6),'PrYear%'!F:H,3,FALSE)),"")</f>
        <v>0.69185650709224567</v>
      </c>
      <c r="N17" s="44" t="str">
        <f t="shared" si="1"/>
        <v>X</v>
      </c>
      <c r="O17" s="69" t="str">
        <f>IFERROR(VLOOKUP(B17,'GF Comments'!F:I,4,FALSE),"")</f>
        <v/>
      </c>
      <c r="P17" s="27"/>
      <c r="S17" s="86"/>
    </row>
    <row r="18" spans="1:20" x14ac:dyDescent="0.3">
      <c r="A18" s="121" t="s">
        <v>920</v>
      </c>
      <c r="B18" s="121"/>
      <c r="C18" s="121"/>
      <c r="D18" s="122">
        <v>1061658.3299999996</v>
      </c>
      <c r="E18" s="123">
        <v>347</v>
      </c>
      <c r="F18" s="122">
        <v>20239703</v>
      </c>
      <c r="G18" s="122">
        <v>3004095</v>
      </c>
      <c r="H18" s="122">
        <v>23243798</v>
      </c>
      <c r="I18" s="122">
        <v>455876.61999999988</v>
      </c>
      <c r="J18" s="122">
        <v>14353730.750000006</v>
      </c>
      <c r="K18" s="122">
        <v>8434190.6299999971</v>
      </c>
      <c r="L18" s="68">
        <f t="shared" si="0"/>
        <v>0.63714231942645538</v>
      </c>
      <c r="M18" s="55">
        <f>+M17</f>
        <v>0.69185650709224567</v>
      </c>
      <c r="N18" s="44" t="str">
        <f t="shared" si="1"/>
        <v>X</v>
      </c>
      <c r="O18" s="69" t="str">
        <f>IFERROR(VLOOKUP(B18,'GF Comments'!F:I,4,FALSE),"")</f>
        <v/>
      </c>
      <c r="P18" s="27"/>
      <c r="S18" s="86"/>
    </row>
    <row r="19" spans="1:20" s="58" customFormat="1" x14ac:dyDescent="0.3">
      <c r="A19"/>
      <c r="B19"/>
      <c r="C19"/>
      <c r="D19"/>
      <c r="E19"/>
      <c r="F19"/>
      <c r="G19"/>
      <c r="H19"/>
      <c r="I19"/>
      <c r="J19"/>
      <c r="K19"/>
      <c r="L19" s="74"/>
      <c r="M19" s="75"/>
      <c r="N19" s="76"/>
      <c r="P19" s="26"/>
      <c r="Q19" s="38"/>
      <c r="R19" s="38"/>
      <c r="S19" s="38"/>
      <c r="T19" s="38"/>
    </row>
    <row r="20" spans="1:20" s="58" customFormat="1" x14ac:dyDescent="0.3">
      <c r="A20" s="77"/>
      <c r="B20" s="26"/>
      <c r="C20" s="26"/>
      <c r="D20" s="28"/>
      <c r="E20" s="26"/>
      <c r="F20" s="26"/>
      <c r="G20" s="26"/>
      <c r="H20" s="26"/>
      <c r="I20" s="39" t="str">
        <f t="shared" ref="I20:I58" si="2">IF(ISERROR((G20+F20)/E20),"",(G20+F20)/E20)</f>
        <v/>
      </c>
      <c r="J20" s="39"/>
      <c r="K20" s="36"/>
      <c r="L20" s="74"/>
      <c r="M20" s="75"/>
      <c r="N20" s="76"/>
      <c r="P20" s="26"/>
      <c r="Q20" s="38"/>
      <c r="R20" s="38"/>
      <c r="S20" s="38"/>
      <c r="T20" s="38"/>
    </row>
    <row r="21" spans="1:20" s="58" customFormat="1" x14ac:dyDescent="0.3">
      <c r="A21" s="77"/>
      <c r="B21" s="26"/>
      <c r="C21" s="26"/>
      <c r="D21" s="28"/>
      <c r="E21" s="26"/>
      <c r="F21" s="26"/>
      <c r="G21" s="26"/>
      <c r="H21" s="26"/>
      <c r="I21" s="39" t="str">
        <f t="shared" si="2"/>
        <v/>
      </c>
      <c r="J21" s="39"/>
      <c r="K21" s="36"/>
      <c r="L21" s="74"/>
      <c r="M21" s="75"/>
      <c r="N21" s="76"/>
      <c r="P21" s="26"/>
      <c r="Q21" s="38"/>
      <c r="R21" s="38"/>
      <c r="S21" s="38"/>
      <c r="T21" s="38"/>
    </row>
    <row r="22" spans="1:20" s="58" customFormat="1" x14ac:dyDescent="0.3">
      <c r="A22" s="77"/>
      <c r="B22" s="26"/>
      <c r="C22" s="26"/>
      <c r="D22" s="28"/>
      <c r="E22" s="26"/>
      <c r="F22" s="26"/>
      <c r="G22" s="26"/>
      <c r="H22" s="26"/>
      <c r="I22" s="39" t="str">
        <f t="shared" si="2"/>
        <v/>
      </c>
      <c r="J22" s="39"/>
      <c r="K22" s="36"/>
      <c r="L22" s="74"/>
      <c r="M22" s="75"/>
      <c r="N22" s="76"/>
      <c r="P22" s="26"/>
      <c r="Q22" s="38"/>
      <c r="R22" s="38"/>
      <c r="S22" s="38"/>
      <c r="T22" s="38"/>
    </row>
    <row r="23" spans="1:20" s="58" customFormat="1" x14ac:dyDescent="0.3">
      <c r="A23" s="77"/>
      <c r="B23" s="26"/>
      <c r="C23" s="26"/>
      <c r="D23" s="28"/>
      <c r="E23" s="26"/>
      <c r="F23" s="26"/>
      <c r="G23" s="26"/>
      <c r="H23" s="26"/>
      <c r="I23" s="39" t="str">
        <f t="shared" si="2"/>
        <v/>
      </c>
      <c r="J23" s="39"/>
      <c r="K23" s="36"/>
      <c r="L23" s="74"/>
      <c r="M23" s="75"/>
      <c r="N23" s="76"/>
      <c r="P23" s="26"/>
      <c r="Q23" s="38"/>
      <c r="R23" s="38"/>
      <c r="S23" s="38"/>
      <c r="T23" s="38"/>
    </row>
    <row r="24" spans="1:20" s="58" customFormat="1" x14ac:dyDescent="0.3">
      <c r="A24" s="77"/>
      <c r="B24" s="26"/>
      <c r="C24" s="26"/>
      <c r="D24" s="28"/>
      <c r="E24" s="26"/>
      <c r="F24" s="26"/>
      <c r="G24" s="26"/>
      <c r="H24" s="26"/>
      <c r="I24" s="39" t="str">
        <f t="shared" si="2"/>
        <v/>
      </c>
      <c r="J24" s="39"/>
      <c r="K24" s="36"/>
      <c r="L24" s="74"/>
      <c r="M24" s="75"/>
      <c r="N24" s="76"/>
      <c r="P24" s="26"/>
      <c r="Q24" s="38"/>
      <c r="R24" s="38"/>
      <c r="S24" s="38"/>
      <c r="T24" s="38"/>
    </row>
    <row r="25" spans="1:20" s="58" customFormat="1" x14ac:dyDescent="0.3">
      <c r="A25" s="77"/>
      <c r="B25" s="26"/>
      <c r="C25" s="26"/>
      <c r="D25" s="28"/>
      <c r="E25" s="26"/>
      <c r="F25" s="26"/>
      <c r="G25" s="26"/>
      <c r="H25" s="26"/>
      <c r="I25" s="39" t="str">
        <f t="shared" si="2"/>
        <v/>
      </c>
      <c r="J25" s="39"/>
      <c r="K25" s="36"/>
      <c r="L25" s="74"/>
      <c r="M25" s="75"/>
      <c r="N25" s="76"/>
      <c r="P25" s="26"/>
      <c r="Q25" s="38"/>
      <c r="R25" s="38"/>
      <c r="S25" s="38"/>
      <c r="T25" s="38"/>
    </row>
    <row r="26" spans="1:20" s="58" customFormat="1" x14ac:dyDescent="0.3">
      <c r="A26" s="77"/>
      <c r="B26" s="26"/>
      <c r="C26" s="26"/>
      <c r="D26" s="28"/>
      <c r="E26" s="26"/>
      <c r="F26" s="26"/>
      <c r="G26" s="26"/>
      <c r="H26" s="26"/>
      <c r="I26" s="39" t="str">
        <f t="shared" si="2"/>
        <v/>
      </c>
      <c r="J26" s="39"/>
      <c r="K26" s="36"/>
      <c r="L26" s="74"/>
      <c r="M26" s="75"/>
      <c r="N26" s="76"/>
      <c r="P26" s="26"/>
      <c r="Q26" s="38"/>
      <c r="R26" s="38"/>
      <c r="S26" s="38"/>
      <c r="T26" s="38"/>
    </row>
    <row r="27" spans="1:20" s="58" customFormat="1" x14ac:dyDescent="0.3">
      <c r="A27" s="77"/>
      <c r="B27" s="26"/>
      <c r="C27" s="26"/>
      <c r="D27" s="28"/>
      <c r="E27" s="26"/>
      <c r="F27" s="26"/>
      <c r="G27" s="26"/>
      <c r="H27" s="26"/>
      <c r="I27" s="39" t="str">
        <f t="shared" si="2"/>
        <v/>
      </c>
      <c r="J27" s="39"/>
      <c r="K27" s="36"/>
      <c r="L27" s="74"/>
      <c r="M27" s="75"/>
      <c r="N27" s="76"/>
      <c r="P27" s="26"/>
      <c r="Q27" s="38"/>
      <c r="R27" s="38"/>
      <c r="S27" s="38"/>
      <c r="T27" s="38"/>
    </row>
    <row r="28" spans="1:20" s="58" customFormat="1" x14ac:dyDescent="0.3">
      <c r="A28" s="77"/>
      <c r="B28" s="26"/>
      <c r="C28" s="26"/>
      <c r="D28" s="28"/>
      <c r="E28" s="26"/>
      <c r="F28" s="26"/>
      <c r="G28" s="26"/>
      <c r="H28" s="26"/>
      <c r="I28" s="39" t="str">
        <f t="shared" si="2"/>
        <v/>
      </c>
      <c r="J28" s="39"/>
      <c r="K28" s="36"/>
      <c r="L28" s="74"/>
      <c r="M28" s="75"/>
      <c r="N28" s="76"/>
      <c r="P28" s="26"/>
      <c r="Q28" s="38"/>
      <c r="R28" s="38"/>
      <c r="S28" s="38"/>
      <c r="T28" s="38"/>
    </row>
    <row r="29" spans="1:20" s="58" customFormat="1" x14ac:dyDescent="0.3">
      <c r="A29" s="77"/>
      <c r="B29" s="26"/>
      <c r="C29" s="26"/>
      <c r="D29" s="28"/>
      <c r="E29" s="26"/>
      <c r="F29" s="26"/>
      <c r="G29" s="26"/>
      <c r="H29" s="26"/>
      <c r="I29" s="39" t="str">
        <f t="shared" si="2"/>
        <v/>
      </c>
      <c r="J29" s="39"/>
      <c r="K29" s="36"/>
      <c r="L29" s="74"/>
      <c r="M29" s="75"/>
      <c r="N29" s="76"/>
      <c r="P29" s="26"/>
      <c r="Q29" s="38"/>
      <c r="R29" s="38"/>
      <c r="S29" s="38"/>
      <c r="T29" s="38"/>
    </row>
    <row r="30" spans="1:20" s="58" customFormat="1" x14ac:dyDescent="0.3">
      <c r="A30" s="77"/>
      <c r="B30" s="26"/>
      <c r="C30" s="26"/>
      <c r="D30" s="28"/>
      <c r="E30" s="26"/>
      <c r="F30" s="26"/>
      <c r="G30" s="26"/>
      <c r="H30" s="26"/>
      <c r="I30" s="39" t="str">
        <f t="shared" si="2"/>
        <v/>
      </c>
      <c r="J30" s="39"/>
      <c r="K30" s="36"/>
      <c r="L30" s="74"/>
      <c r="M30" s="75"/>
      <c r="N30" s="76"/>
      <c r="P30" s="26"/>
      <c r="Q30" s="38"/>
      <c r="R30" s="38"/>
      <c r="S30" s="38"/>
      <c r="T30" s="38"/>
    </row>
    <row r="31" spans="1:20" s="58" customFormat="1" x14ac:dyDescent="0.3">
      <c r="A31" s="77"/>
      <c r="B31" s="26"/>
      <c r="C31" s="26"/>
      <c r="D31" s="28"/>
      <c r="E31" s="26"/>
      <c r="F31" s="26"/>
      <c r="G31" s="26"/>
      <c r="H31" s="26"/>
      <c r="I31" s="39" t="str">
        <f t="shared" si="2"/>
        <v/>
      </c>
      <c r="J31" s="39"/>
      <c r="K31" s="36"/>
      <c r="L31" s="74"/>
      <c r="M31" s="75"/>
      <c r="N31" s="76"/>
      <c r="P31" s="26"/>
      <c r="Q31" s="38"/>
      <c r="R31" s="38"/>
      <c r="S31" s="38"/>
      <c r="T31" s="38"/>
    </row>
    <row r="32" spans="1:20" s="58" customFormat="1" x14ac:dyDescent="0.3">
      <c r="A32" s="77"/>
      <c r="B32" s="26"/>
      <c r="C32" s="26"/>
      <c r="D32" s="28"/>
      <c r="E32" s="26"/>
      <c r="F32" s="26"/>
      <c r="G32" s="26"/>
      <c r="H32" s="26"/>
      <c r="I32" s="39" t="str">
        <f t="shared" si="2"/>
        <v/>
      </c>
      <c r="J32" s="39"/>
      <c r="K32" s="36"/>
      <c r="L32" s="74"/>
      <c r="M32" s="75"/>
      <c r="N32" s="76"/>
      <c r="P32" s="26"/>
      <c r="Q32" s="38"/>
      <c r="R32" s="38"/>
      <c r="S32" s="38"/>
      <c r="T32" s="38"/>
    </row>
    <row r="33" spans="1:20" s="58" customFormat="1" x14ac:dyDescent="0.3">
      <c r="A33" s="77"/>
      <c r="B33" s="26"/>
      <c r="C33" s="26"/>
      <c r="D33" s="28"/>
      <c r="E33" s="26"/>
      <c r="F33" s="26"/>
      <c r="G33" s="26"/>
      <c r="H33" s="26"/>
      <c r="I33" s="39" t="str">
        <f t="shared" si="2"/>
        <v/>
      </c>
      <c r="J33" s="39"/>
      <c r="K33" s="36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 s="77"/>
      <c r="B34" s="26"/>
      <c r="C34" s="26"/>
      <c r="D34" s="28"/>
      <c r="E34" s="26"/>
      <c r="F34" s="26"/>
      <c r="G34" s="26"/>
      <c r="H34" s="26"/>
      <c r="I34" s="39" t="str">
        <f t="shared" si="2"/>
        <v/>
      </c>
      <c r="J34" s="39"/>
      <c r="K34" s="36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 s="77"/>
      <c r="B35" s="26"/>
      <c r="C35" s="26"/>
      <c r="D35" s="28"/>
      <c r="E35" s="26"/>
      <c r="F35" s="26"/>
      <c r="G35" s="26"/>
      <c r="H35" s="26"/>
      <c r="I35" s="39" t="str">
        <f t="shared" si="2"/>
        <v/>
      </c>
      <c r="J35" s="39"/>
      <c r="K35" s="36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 s="77"/>
      <c r="B36" s="26"/>
      <c r="C36" s="26"/>
      <c r="D36" s="28"/>
      <c r="E36" s="26"/>
      <c r="F36" s="26"/>
      <c r="G36" s="26"/>
      <c r="H36" s="26"/>
      <c r="I36" s="39" t="str">
        <f t="shared" si="2"/>
        <v/>
      </c>
      <c r="J36" s="39"/>
      <c r="K36" s="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 s="77"/>
      <c r="B37" s="26"/>
      <c r="C37" s="26"/>
      <c r="D37" s="28"/>
      <c r="E37" s="26"/>
      <c r="F37" s="26"/>
      <c r="G37" s="26"/>
      <c r="H37" s="26"/>
      <c r="I37" s="39" t="str">
        <f t="shared" si="2"/>
        <v/>
      </c>
      <c r="J37" s="39"/>
      <c r="K37" s="36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2"/>
        <v/>
      </c>
      <c r="J38" s="39"/>
      <c r="K38" s="36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2"/>
        <v/>
      </c>
      <c r="J39" s="39"/>
      <c r="K39" s="36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2"/>
        <v/>
      </c>
      <c r="J40" s="39"/>
      <c r="K40" s="36"/>
      <c r="L40" s="74"/>
      <c r="M40" s="75"/>
      <c r="N40" s="76"/>
      <c r="P40" s="26"/>
      <c r="Q40" s="38"/>
      <c r="R40" s="38"/>
      <c r="S40" s="38"/>
      <c r="T40" s="38"/>
    </row>
    <row r="41" spans="1:20" s="58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2"/>
        <v/>
      </c>
      <c r="J41" s="39"/>
      <c r="K41" s="36"/>
      <c r="L41" s="74"/>
      <c r="M41" s="75"/>
      <c r="N41" s="76"/>
      <c r="P41" s="26"/>
      <c r="Q41" s="38"/>
      <c r="R41" s="38"/>
      <c r="S41" s="38"/>
      <c r="T41" s="38"/>
    </row>
    <row r="42" spans="1:20" s="58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si="2"/>
        <v/>
      </c>
      <c r="J42" s="39"/>
      <c r="K42" s="36"/>
      <c r="L42" s="74"/>
      <c r="M42" s="75"/>
      <c r="N42" s="76"/>
      <c r="P42" s="26"/>
      <c r="Q42" s="38"/>
      <c r="R42" s="38"/>
      <c r="S42" s="38"/>
      <c r="T42" s="38"/>
    </row>
    <row r="43" spans="1:20" s="58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2"/>
        <v/>
      </c>
      <c r="J43" s="39"/>
      <c r="K43" s="36"/>
      <c r="L43" s="74"/>
      <c r="M43" s="75"/>
      <c r="N43" s="76"/>
      <c r="P43" s="26"/>
      <c r="Q43" s="38"/>
      <c r="R43" s="38"/>
      <c r="S43" s="38"/>
      <c r="T43" s="38"/>
    </row>
    <row r="44" spans="1:20" s="58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2"/>
        <v/>
      </c>
      <c r="J44" s="39"/>
      <c r="K44" s="36"/>
      <c r="L44" s="74"/>
      <c r="M44" s="75"/>
      <c r="N44" s="76"/>
      <c r="P44" s="26"/>
      <c r="Q44" s="38"/>
      <c r="R44" s="38"/>
      <c r="S44" s="38"/>
      <c r="T44" s="38"/>
    </row>
    <row r="45" spans="1:20" s="58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2"/>
        <v/>
      </c>
      <c r="J45" s="39"/>
      <c r="K45" s="36"/>
      <c r="L45" s="74"/>
      <c r="M45" s="75"/>
      <c r="N45" s="76"/>
      <c r="P45" s="26"/>
      <c r="Q45" s="38"/>
      <c r="R45" s="38"/>
      <c r="S45" s="38"/>
      <c r="T45" s="38"/>
    </row>
    <row r="46" spans="1:20" s="58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2"/>
        <v/>
      </c>
      <c r="J46" s="39"/>
      <c r="K46" s="36"/>
      <c r="L46" s="74"/>
      <c r="M46" s="75"/>
      <c r="N46" s="76"/>
      <c r="P46" s="26"/>
      <c r="Q46" s="38"/>
      <c r="R46" s="38"/>
      <c r="S46" s="38"/>
      <c r="T46" s="38"/>
    </row>
    <row r="47" spans="1:20" s="58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2"/>
        <v/>
      </c>
      <c r="J47" s="39"/>
      <c r="K47" s="36"/>
      <c r="L47" s="74"/>
      <c r="M47" s="75"/>
      <c r="N47" s="76"/>
      <c r="P47" s="26"/>
      <c r="Q47" s="38"/>
      <c r="R47" s="38"/>
      <c r="S47" s="38"/>
      <c r="T47" s="38"/>
    </row>
    <row r="48" spans="1:20" s="58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2"/>
        <v/>
      </c>
      <c r="J48" s="39"/>
      <c r="K48" s="36"/>
      <c r="L48" s="74"/>
      <c r="M48" s="75"/>
      <c r="N48" s="76"/>
      <c r="P48" s="26"/>
      <c r="Q48" s="38"/>
      <c r="R48" s="38"/>
      <c r="S48" s="38"/>
      <c r="T48" s="38"/>
    </row>
    <row r="49" spans="1:20" s="58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2"/>
        <v/>
      </c>
      <c r="J49" s="39"/>
      <c r="K49" s="36"/>
      <c r="L49" s="74"/>
      <c r="M49" s="75"/>
      <c r="N49" s="76"/>
      <c r="P49" s="26"/>
      <c r="Q49" s="38"/>
      <c r="R49" s="38"/>
      <c r="S49" s="38"/>
      <c r="T49" s="38"/>
    </row>
    <row r="50" spans="1:20" s="58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2"/>
        <v/>
      </c>
      <c r="J50" s="39"/>
      <c r="K50" s="36"/>
      <c r="L50" s="74"/>
      <c r="M50" s="75"/>
      <c r="N50" s="76"/>
      <c r="P50" s="26"/>
      <c r="Q50" s="38"/>
      <c r="R50" s="38"/>
      <c r="S50" s="38"/>
      <c r="T50" s="38"/>
    </row>
    <row r="51" spans="1:20" s="58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2"/>
        <v/>
      </c>
      <c r="J51" s="39"/>
      <c r="K51" s="36"/>
      <c r="L51" s="74"/>
      <c r="M51" s="75"/>
      <c r="N51" s="76"/>
      <c r="P51" s="26"/>
      <c r="Q51" s="38"/>
      <c r="R51" s="38"/>
      <c r="S51" s="38"/>
      <c r="T51" s="38"/>
    </row>
    <row r="52" spans="1:20" s="58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2"/>
        <v/>
      </c>
      <c r="J52" s="39"/>
      <c r="K52" s="36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2"/>
        <v/>
      </c>
      <c r="J53" s="39"/>
      <c r="K53" s="36"/>
      <c r="L53" s="74"/>
      <c r="M53" s="75"/>
      <c r="N53" s="76"/>
      <c r="P53" s="26"/>
      <c r="Q53" s="38"/>
      <c r="R53" s="38"/>
      <c r="S53" s="38"/>
      <c r="T53" s="38"/>
    </row>
    <row r="54" spans="1:20" s="58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2"/>
        <v/>
      </c>
      <c r="J54" s="39"/>
      <c r="K54" s="36"/>
      <c r="L54" s="74"/>
      <c r="M54" s="75"/>
      <c r="N54" s="76"/>
      <c r="P54" s="26"/>
      <c r="Q54" s="38"/>
      <c r="R54" s="38"/>
      <c r="S54" s="38"/>
      <c r="T54" s="38"/>
    </row>
    <row r="55" spans="1:20" s="58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2"/>
        <v/>
      </c>
      <c r="J55" s="39"/>
      <c r="K55" s="36"/>
      <c r="L55" s="74"/>
      <c r="M55" s="75"/>
      <c r="N55" s="76"/>
      <c r="P55" s="26"/>
      <c r="Q55" s="38"/>
      <c r="R55" s="38"/>
      <c r="S55" s="38"/>
      <c r="T55" s="38"/>
    </row>
    <row r="56" spans="1:20" s="58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2"/>
        <v/>
      </c>
      <c r="J56" s="39"/>
      <c r="K56" s="36"/>
      <c r="L56" s="74"/>
      <c r="M56" s="75"/>
      <c r="N56" s="76"/>
      <c r="P56" s="26"/>
      <c r="Q56" s="38"/>
      <c r="R56" s="38"/>
      <c r="S56" s="38"/>
      <c r="T56" s="38"/>
    </row>
    <row r="57" spans="1:20" s="58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2"/>
        <v/>
      </c>
      <c r="J57" s="39"/>
      <c r="K57" s="36"/>
      <c r="L57" s="74"/>
      <c r="M57" s="75"/>
      <c r="N57" s="76"/>
      <c r="P57" s="26"/>
      <c r="Q57" s="38"/>
      <c r="R57" s="38"/>
      <c r="S57" s="38"/>
      <c r="T57" s="38"/>
    </row>
    <row r="58" spans="1:20" s="58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2"/>
        <v/>
      </c>
      <c r="J58" s="39"/>
      <c r="K58" s="36"/>
      <c r="L58" s="74"/>
      <c r="M58" s="75"/>
      <c r="N58" s="76"/>
      <c r="P58" s="26"/>
      <c r="Q58" s="38"/>
      <c r="R58" s="38"/>
      <c r="S58" s="38"/>
      <c r="T58" s="38"/>
    </row>
    <row r="59" spans="1:20" s="58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ref="I59:I115" si="3">IF(ISERROR((G59+F59)/E59),"",(G59+F59)/E59)</f>
        <v/>
      </c>
      <c r="J59" s="39"/>
      <c r="K59" s="36"/>
      <c r="L59" s="74"/>
      <c r="M59" s="75"/>
      <c r="N59" s="76"/>
      <c r="P59" s="26"/>
      <c r="Q59" s="38"/>
      <c r="R59" s="38"/>
      <c r="S59" s="38"/>
      <c r="T59" s="38"/>
    </row>
    <row r="60" spans="1:20" s="58" customFormat="1" x14ac:dyDescent="0.3">
      <c r="A60" s="77"/>
      <c r="B60" s="26"/>
      <c r="C60" s="26"/>
      <c r="D60" s="28"/>
      <c r="E60" s="26"/>
      <c r="F60" s="26"/>
      <c r="G60" s="26"/>
      <c r="H60" s="26"/>
      <c r="I60" s="39" t="str">
        <f t="shared" si="3"/>
        <v/>
      </c>
      <c r="J60" s="39"/>
      <c r="K60" s="36"/>
      <c r="L60" s="74"/>
      <c r="M60" s="75"/>
      <c r="N60" s="76"/>
      <c r="P60" s="26"/>
      <c r="Q60" s="38"/>
      <c r="R60" s="38"/>
      <c r="S60" s="38"/>
      <c r="T60" s="38"/>
    </row>
    <row r="61" spans="1:20" s="58" customFormat="1" x14ac:dyDescent="0.3">
      <c r="A61" s="77"/>
      <c r="B61" s="26"/>
      <c r="C61" s="26"/>
      <c r="D61" s="28"/>
      <c r="E61" s="26"/>
      <c r="F61" s="26"/>
      <c r="G61" s="26"/>
      <c r="H61" s="26"/>
      <c r="I61" s="39" t="str">
        <f t="shared" si="3"/>
        <v/>
      </c>
      <c r="J61" s="39"/>
      <c r="K61" s="36"/>
      <c r="L61" s="74"/>
      <c r="M61" s="75"/>
      <c r="N61" s="76"/>
      <c r="P61" s="26"/>
      <c r="Q61" s="38"/>
      <c r="R61" s="38"/>
      <c r="S61" s="38"/>
      <c r="T61" s="38"/>
    </row>
    <row r="62" spans="1:20" s="58" customFormat="1" x14ac:dyDescent="0.3">
      <c r="A62" s="77"/>
      <c r="B62" s="26"/>
      <c r="C62" s="26"/>
      <c r="D62" s="28"/>
      <c r="E62" s="26"/>
      <c r="F62" s="26"/>
      <c r="G62" s="26"/>
      <c r="H62" s="26"/>
      <c r="I62" s="39" t="str">
        <f t="shared" si="3"/>
        <v/>
      </c>
      <c r="J62" s="39"/>
      <c r="K62" s="36"/>
      <c r="L62" s="74"/>
      <c r="M62" s="75"/>
      <c r="N62" s="76"/>
      <c r="P62" s="26"/>
      <c r="Q62" s="38"/>
      <c r="R62" s="38"/>
      <c r="S62" s="38"/>
      <c r="T62" s="38"/>
    </row>
    <row r="63" spans="1:20" s="58" customFormat="1" x14ac:dyDescent="0.3">
      <c r="A63" s="77"/>
      <c r="B63" s="26"/>
      <c r="C63" s="26"/>
      <c r="D63" s="28"/>
      <c r="E63" s="26"/>
      <c r="F63" s="26"/>
      <c r="G63" s="26"/>
      <c r="H63" s="26"/>
      <c r="I63" s="39" t="str">
        <f t="shared" si="3"/>
        <v/>
      </c>
      <c r="J63" s="39"/>
      <c r="K63" s="36"/>
      <c r="L63" s="74"/>
      <c r="M63" s="75"/>
      <c r="N63" s="76"/>
      <c r="P63" s="26"/>
      <c r="Q63" s="38"/>
      <c r="R63" s="38"/>
      <c r="S63" s="38"/>
      <c r="T63" s="38"/>
    </row>
    <row r="64" spans="1:20" s="58" customFormat="1" x14ac:dyDescent="0.3">
      <c r="A64" s="77"/>
      <c r="B64" s="26"/>
      <c r="C64" s="26"/>
      <c r="D64" s="28"/>
      <c r="E64" s="26"/>
      <c r="F64" s="26"/>
      <c r="G64" s="26"/>
      <c r="H64" s="26"/>
      <c r="I64" s="39" t="str">
        <f t="shared" si="3"/>
        <v/>
      </c>
      <c r="J64" s="39"/>
      <c r="K64" s="36"/>
      <c r="L64" s="74"/>
      <c r="M64" s="75"/>
      <c r="N64" s="76"/>
      <c r="P64" s="26"/>
      <c r="Q64" s="38"/>
      <c r="R64" s="38"/>
      <c r="S64" s="38"/>
      <c r="T64" s="38"/>
    </row>
    <row r="65" spans="1:20" s="58" customFormat="1" x14ac:dyDescent="0.3">
      <c r="A65" s="77"/>
      <c r="B65" s="26"/>
      <c r="C65" s="26"/>
      <c r="D65" s="28"/>
      <c r="E65" s="26"/>
      <c r="F65" s="26"/>
      <c r="G65" s="26"/>
      <c r="H65" s="26"/>
      <c r="I65" s="39" t="str">
        <f t="shared" si="3"/>
        <v/>
      </c>
      <c r="J65" s="39"/>
      <c r="K65" s="36"/>
      <c r="L65" s="74"/>
      <c r="M65" s="75"/>
      <c r="N65" s="76"/>
      <c r="P65" s="26"/>
      <c r="Q65" s="38"/>
      <c r="R65" s="38"/>
      <c r="S65" s="38"/>
      <c r="T65" s="38"/>
    </row>
    <row r="66" spans="1:20" s="58" customFormat="1" x14ac:dyDescent="0.3">
      <c r="A66" s="77"/>
      <c r="B66" s="26"/>
      <c r="C66" s="26"/>
      <c r="D66" s="28"/>
      <c r="E66" s="26"/>
      <c r="F66" s="26"/>
      <c r="G66" s="26"/>
      <c r="H66" s="26"/>
      <c r="I66" s="39" t="str">
        <f t="shared" si="3"/>
        <v/>
      </c>
      <c r="J66" s="39"/>
      <c r="K66" s="36"/>
      <c r="L66" s="74"/>
      <c r="M66" s="75"/>
      <c r="N66" s="76"/>
      <c r="P66" s="26"/>
      <c r="Q66" s="38"/>
      <c r="R66" s="38"/>
      <c r="S66" s="38"/>
      <c r="T66" s="38"/>
    </row>
    <row r="67" spans="1:20" s="58" customFormat="1" x14ac:dyDescent="0.3">
      <c r="A67" s="77"/>
      <c r="B67" s="26"/>
      <c r="C67" s="26"/>
      <c r="D67" s="28"/>
      <c r="E67" s="26"/>
      <c r="F67" s="26"/>
      <c r="G67" s="26"/>
      <c r="H67" s="26"/>
      <c r="I67" s="39" t="str">
        <f t="shared" si="3"/>
        <v/>
      </c>
      <c r="J67" s="39"/>
      <c r="K67" s="36"/>
      <c r="L67" s="74"/>
      <c r="M67" s="75"/>
      <c r="N67" s="76"/>
      <c r="P67" s="26"/>
      <c r="Q67" s="38"/>
      <c r="R67" s="38"/>
      <c r="S67" s="38"/>
      <c r="T67" s="38"/>
    </row>
    <row r="68" spans="1:20" s="58" customFormat="1" x14ac:dyDescent="0.3">
      <c r="A68" s="77"/>
      <c r="B68" s="26"/>
      <c r="C68" s="26"/>
      <c r="D68" s="28"/>
      <c r="E68" s="26"/>
      <c r="F68" s="26"/>
      <c r="G68" s="26"/>
      <c r="H68" s="26"/>
      <c r="I68" s="39" t="str">
        <f t="shared" si="3"/>
        <v/>
      </c>
      <c r="J68" s="39"/>
      <c r="K68" s="36"/>
      <c r="L68" s="74"/>
      <c r="M68" s="75"/>
      <c r="N68" s="76"/>
      <c r="P68" s="26"/>
      <c r="Q68" s="38"/>
      <c r="R68" s="38"/>
      <c r="S68" s="38"/>
      <c r="T68" s="38"/>
    </row>
    <row r="69" spans="1:20" s="58" customFormat="1" x14ac:dyDescent="0.3">
      <c r="A69" s="77"/>
      <c r="B69" s="26"/>
      <c r="C69" s="26"/>
      <c r="D69" s="28"/>
      <c r="E69" s="26"/>
      <c r="F69" s="26"/>
      <c r="G69" s="26"/>
      <c r="H69" s="26"/>
      <c r="I69" s="39" t="str">
        <f t="shared" si="3"/>
        <v/>
      </c>
      <c r="J69" s="39"/>
      <c r="K69" s="36"/>
      <c r="L69" s="74"/>
      <c r="M69" s="75"/>
      <c r="N69" s="76"/>
      <c r="P69" s="26"/>
      <c r="Q69" s="38"/>
      <c r="R69" s="38"/>
      <c r="S69" s="38"/>
      <c r="T69" s="38"/>
    </row>
    <row r="70" spans="1:20" s="58" customFormat="1" x14ac:dyDescent="0.3">
      <c r="A70" s="77"/>
      <c r="B70" s="26"/>
      <c r="C70" s="26"/>
      <c r="D70" s="28"/>
      <c r="E70" s="26"/>
      <c r="F70" s="26"/>
      <c r="G70" s="26"/>
      <c r="H70" s="26"/>
      <c r="I70" s="39" t="str">
        <f t="shared" si="3"/>
        <v/>
      </c>
      <c r="J70" s="39"/>
      <c r="K70" s="36"/>
      <c r="L70" s="74"/>
      <c r="M70" s="75"/>
      <c r="N70" s="76"/>
      <c r="P70" s="26"/>
      <c r="Q70" s="38"/>
      <c r="R70" s="38"/>
      <c r="S70" s="38"/>
      <c r="T70" s="38"/>
    </row>
    <row r="71" spans="1:20" s="58" customFormat="1" x14ac:dyDescent="0.3">
      <c r="A71" s="77"/>
      <c r="B71" s="26"/>
      <c r="C71" s="26"/>
      <c r="D71" s="28"/>
      <c r="E71" s="26"/>
      <c r="F71" s="26"/>
      <c r="G71" s="26"/>
      <c r="H71" s="26"/>
      <c r="I71" s="39" t="str">
        <f t="shared" si="3"/>
        <v/>
      </c>
      <c r="J71" s="39"/>
      <c r="K71" s="36"/>
      <c r="L71" s="74"/>
      <c r="M71" s="75"/>
      <c r="N71" s="76"/>
      <c r="P71" s="26"/>
      <c r="Q71" s="38"/>
      <c r="R71" s="38"/>
      <c r="S71" s="38"/>
      <c r="T71" s="38"/>
    </row>
    <row r="72" spans="1:20" s="58" customFormat="1" x14ac:dyDescent="0.3">
      <c r="A72" s="77"/>
      <c r="B72" s="26"/>
      <c r="C72" s="26"/>
      <c r="D72" s="28"/>
      <c r="E72" s="26"/>
      <c r="F72" s="26"/>
      <c r="G72" s="26"/>
      <c r="H72" s="26"/>
      <c r="I72" s="39" t="str">
        <f t="shared" si="3"/>
        <v/>
      </c>
      <c r="J72" s="39"/>
      <c r="K72" s="36"/>
      <c r="L72" s="74"/>
      <c r="M72" s="75"/>
      <c r="N72" s="76"/>
      <c r="P72" s="26"/>
      <c r="Q72" s="38"/>
      <c r="R72" s="38"/>
      <c r="S72" s="38"/>
      <c r="T72" s="38"/>
    </row>
    <row r="73" spans="1:20" s="58" customFormat="1" x14ac:dyDescent="0.3">
      <c r="A73" s="77"/>
      <c r="B73" s="26"/>
      <c r="C73" s="26"/>
      <c r="D73" s="28"/>
      <c r="E73" s="26"/>
      <c r="F73" s="26"/>
      <c r="G73" s="26"/>
      <c r="H73" s="26"/>
      <c r="I73" s="39" t="str">
        <f t="shared" si="3"/>
        <v/>
      </c>
      <c r="J73" s="39"/>
      <c r="K73" s="36"/>
      <c r="L73" s="74"/>
      <c r="M73" s="75"/>
      <c r="N73" s="76"/>
      <c r="P73" s="26"/>
      <c r="Q73" s="38"/>
      <c r="R73" s="38"/>
      <c r="S73" s="38"/>
      <c r="T73" s="38"/>
    </row>
    <row r="74" spans="1:20" s="58" customFormat="1" x14ac:dyDescent="0.3">
      <c r="A74" s="77"/>
      <c r="B74" s="26"/>
      <c r="C74" s="26"/>
      <c r="D74" s="28"/>
      <c r="E74" s="26"/>
      <c r="F74" s="26"/>
      <c r="G74" s="26"/>
      <c r="H74" s="26"/>
      <c r="I74" s="39" t="str">
        <f t="shared" si="3"/>
        <v/>
      </c>
      <c r="J74" s="39"/>
      <c r="K74" s="36"/>
      <c r="L74" s="74"/>
      <c r="M74" s="75"/>
      <c r="N74" s="76"/>
      <c r="P74" s="26"/>
      <c r="Q74" s="38"/>
      <c r="R74" s="38"/>
      <c r="S74" s="38"/>
      <c r="T74" s="38"/>
    </row>
    <row r="75" spans="1:20" s="58" customFormat="1" x14ac:dyDescent="0.3">
      <c r="A75" s="77"/>
      <c r="B75" s="26"/>
      <c r="C75" s="26"/>
      <c r="D75" s="28"/>
      <c r="E75" s="26"/>
      <c r="F75" s="26"/>
      <c r="G75" s="26"/>
      <c r="H75" s="26"/>
      <c r="I75" s="39" t="str">
        <f t="shared" si="3"/>
        <v/>
      </c>
      <c r="J75" s="39"/>
      <c r="K75" s="36"/>
      <c r="L75" s="74"/>
      <c r="M75" s="75"/>
      <c r="N75" s="76"/>
      <c r="P75" s="26"/>
      <c r="Q75" s="38"/>
      <c r="R75" s="38"/>
      <c r="S75" s="38"/>
      <c r="T75" s="38"/>
    </row>
    <row r="76" spans="1:20" s="58" customFormat="1" x14ac:dyDescent="0.3">
      <c r="A76" s="77"/>
      <c r="B76" s="26"/>
      <c r="C76" s="26"/>
      <c r="D76" s="28"/>
      <c r="E76" s="26"/>
      <c r="F76" s="26"/>
      <c r="G76" s="26"/>
      <c r="H76" s="26"/>
      <c r="I76" s="39" t="str">
        <f t="shared" si="3"/>
        <v/>
      </c>
      <c r="J76" s="39"/>
      <c r="K76" s="36"/>
      <c r="L76" s="74"/>
      <c r="M76" s="75"/>
      <c r="N76" s="76"/>
      <c r="P76" s="26"/>
      <c r="Q76" s="38"/>
      <c r="R76" s="38"/>
      <c r="S76" s="38"/>
      <c r="T76" s="38"/>
    </row>
    <row r="77" spans="1:20" s="58" customFormat="1" x14ac:dyDescent="0.3">
      <c r="A77" s="77"/>
      <c r="B77" s="26"/>
      <c r="C77" s="26"/>
      <c r="D77" s="28"/>
      <c r="E77" s="26"/>
      <c r="F77" s="26"/>
      <c r="G77" s="26"/>
      <c r="H77" s="26"/>
      <c r="I77" s="39" t="str">
        <f t="shared" si="3"/>
        <v/>
      </c>
      <c r="J77" s="39"/>
      <c r="K77" s="36"/>
      <c r="L77" s="74"/>
      <c r="M77" s="75"/>
      <c r="N77" s="76"/>
      <c r="P77" s="26"/>
      <c r="Q77" s="38"/>
      <c r="R77" s="38"/>
      <c r="S77" s="38"/>
      <c r="T77" s="38"/>
    </row>
    <row r="78" spans="1:20" s="58" customFormat="1" x14ac:dyDescent="0.3">
      <c r="A78" s="77"/>
      <c r="B78" s="26"/>
      <c r="C78" s="26"/>
      <c r="D78" s="28"/>
      <c r="E78" s="26"/>
      <c r="F78" s="26"/>
      <c r="G78" s="26"/>
      <c r="H78" s="26"/>
      <c r="I78" s="39" t="str">
        <f t="shared" si="3"/>
        <v/>
      </c>
      <c r="J78" s="39"/>
      <c r="K78" s="36"/>
      <c r="L78" s="74"/>
      <c r="M78" s="75"/>
      <c r="N78" s="76"/>
      <c r="P78" s="26"/>
      <c r="Q78" s="38"/>
      <c r="R78" s="38"/>
      <c r="S78" s="38"/>
      <c r="T78" s="38"/>
    </row>
    <row r="79" spans="1:20" s="58" customFormat="1" x14ac:dyDescent="0.3">
      <c r="A79" s="77"/>
      <c r="B79" s="26"/>
      <c r="C79" s="26"/>
      <c r="D79" s="28"/>
      <c r="E79" s="26"/>
      <c r="F79" s="26"/>
      <c r="G79" s="26"/>
      <c r="H79" s="26"/>
      <c r="I79" s="39" t="str">
        <f t="shared" si="3"/>
        <v/>
      </c>
      <c r="J79" s="39"/>
      <c r="K79" s="36"/>
      <c r="L79" s="74"/>
      <c r="M79" s="75"/>
      <c r="N79" s="76"/>
      <c r="P79" s="26"/>
      <c r="Q79" s="38"/>
      <c r="R79" s="38"/>
      <c r="S79" s="38"/>
      <c r="T79" s="38"/>
    </row>
    <row r="80" spans="1:20" s="58" customFormat="1" x14ac:dyDescent="0.3">
      <c r="A80" s="77"/>
      <c r="B80" s="26"/>
      <c r="C80" s="26"/>
      <c r="D80" s="28"/>
      <c r="E80" s="26"/>
      <c r="F80" s="26"/>
      <c r="G80" s="26"/>
      <c r="H80" s="26"/>
      <c r="I80" s="39" t="str">
        <f t="shared" si="3"/>
        <v/>
      </c>
      <c r="J80" s="39"/>
      <c r="K80" s="36"/>
      <c r="L80" s="74"/>
      <c r="M80" s="75"/>
      <c r="N80" s="76"/>
      <c r="P80" s="26"/>
      <c r="Q80" s="38"/>
      <c r="R80" s="38"/>
      <c r="S80" s="38"/>
      <c r="T80" s="38"/>
    </row>
    <row r="81" spans="1:20" s="58" customFormat="1" x14ac:dyDescent="0.3">
      <c r="A81" s="77"/>
      <c r="B81" s="26"/>
      <c r="C81" s="26"/>
      <c r="D81" s="28"/>
      <c r="E81" s="26"/>
      <c r="F81" s="26"/>
      <c r="G81" s="26"/>
      <c r="H81" s="26"/>
      <c r="I81" s="39" t="str">
        <f t="shared" si="3"/>
        <v/>
      </c>
      <c r="J81" s="39"/>
      <c r="K81" s="36"/>
      <c r="L81" s="74"/>
      <c r="M81" s="75"/>
      <c r="N81" s="76"/>
      <c r="P81" s="26"/>
      <c r="Q81" s="38"/>
      <c r="R81" s="38"/>
      <c r="S81" s="38"/>
      <c r="T81" s="38"/>
    </row>
    <row r="82" spans="1:20" s="58" customFormat="1" x14ac:dyDescent="0.3">
      <c r="A82" s="77"/>
      <c r="B82" s="26"/>
      <c r="C82" s="26"/>
      <c r="D82" s="28"/>
      <c r="E82" s="26"/>
      <c r="F82" s="26"/>
      <c r="G82" s="26"/>
      <c r="H82" s="26"/>
      <c r="I82" s="39" t="str">
        <f t="shared" si="3"/>
        <v/>
      </c>
      <c r="J82" s="39"/>
      <c r="K82" s="36"/>
      <c r="L82" s="74"/>
      <c r="M82" s="75"/>
      <c r="N82" s="76"/>
      <c r="P82" s="26"/>
      <c r="Q82" s="38"/>
      <c r="R82" s="38"/>
      <c r="S82" s="38"/>
      <c r="T82" s="38"/>
    </row>
    <row r="83" spans="1:20" s="58" customFormat="1" x14ac:dyDescent="0.3">
      <c r="A83" s="77"/>
      <c r="B83" s="26"/>
      <c r="C83" s="26"/>
      <c r="D83" s="28"/>
      <c r="E83" s="26"/>
      <c r="F83" s="26"/>
      <c r="G83" s="26"/>
      <c r="H83" s="26"/>
      <c r="I83" s="39" t="str">
        <f t="shared" si="3"/>
        <v/>
      </c>
      <c r="J83" s="39"/>
      <c r="K83" s="36"/>
      <c r="L83" s="74"/>
      <c r="M83" s="75"/>
      <c r="N83" s="76"/>
      <c r="P83" s="26"/>
      <c r="Q83" s="38"/>
      <c r="R83" s="38"/>
      <c r="S83" s="38"/>
      <c r="T83" s="38"/>
    </row>
    <row r="84" spans="1:20" s="58" customFormat="1" x14ac:dyDescent="0.3">
      <c r="A84" s="77"/>
      <c r="B84" s="26"/>
      <c r="C84" s="26"/>
      <c r="D84" s="28"/>
      <c r="E84" s="26"/>
      <c r="F84" s="26"/>
      <c r="G84" s="26"/>
      <c r="H84" s="26"/>
      <c r="I84" s="39" t="str">
        <f t="shared" si="3"/>
        <v/>
      </c>
      <c r="J84" s="39"/>
      <c r="K84" s="36"/>
      <c r="L84" s="74"/>
      <c r="M84" s="75"/>
      <c r="N84" s="76"/>
      <c r="P84" s="26"/>
      <c r="Q84" s="38"/>
      <c r="R84" s="38"/>
      <c r="S84" s="38"/>
      <c r="T84" s="38"/>
    </row>
    <row r="85" spans="1:20" s="58" customFormat="1" x14ac:dyDescent="0.3">
      <c r="A85" s="77"/>
      <c r="B85" s="26"/>
      <c r="C85" s="26"/>
      <c r="D85" s="28"/>
      <c r="E85" s="26"/>
      <c r="F85" s="26"/>
      <c r="G85" s="26"/>
      <c r="H85" s="26"/>
      <c r="I85" s="39" t="str">
        <f t="shared" si="3"/>
        <v/>
      </c>
      <c r="J85" s="39"/>
      <c r="K85" s="36"/>
      <c r="L85" s="74"/>
      <c r="M85" s="75"/>
      <c r="N85" s="76"/>
      <c r="P85" s="26"/>
      <c r="Q85" s="38"/>
      <c r="R85" s="38"/>
      <c r="S85" s="38"/>
      <c r="T85" s="38"/>
    </row>
    <row r="86" spans="1:20" s="58" customFormat="1" x14ac:dyDescent="0.3">
      <c r="A86" s="77"/>
      <c r="B86" s="26"/>
      <c r="C86" s="26"/>
      <c r="D86" s="28"/>
      <c r="E86" s="26"/>
      <c r="F86" s="26"/>
      <c r="G86" s="26"/>
      <c r="H86" s="26"/>
      <c r="I86" s="39" t="str">
        <f t="shared" si="3"/>
        <v/>
      </c>
      <c r="J86" s="39"/>
      <c r="K86" s="36"/>
      <c r="L86" s="74"/>
      <c r="M86" s="75"/>
      <c r="N86" s="76"/>
      <c r="P86" s="26"/>
      <c r="Q86" s="38"/>
      <c r="R86" s="38"/>
      <c r="S86" s="38"/>
      <c r="T86" s="38"/>
    </row>
    <row r="87" spans="1:20" s="58" customFormat="1" x14ac:dyDescent="0.3">
      <c r="A87" s="77"/>
      <c r="B87" s="26"/>
      <c r="C87" s="26"/>
      <c r="D87" s="28"/>
      <c r="E87" s="26"/>
      <c r="F87" s="26"/>
      <c r="G87" s="26"/>
      <c r="H87" s="26"/>
      <c r="I87" s="39" t="str">
        <f t="shared" si="3"/>
        <v/>
      </c>
      <c r="J87" s="39"/>
      <c r="K87" s="36"/>
      <c r="L87" s="74"/>
      <c r="M87" s="75"/>
      <c r="N87" s="76"/>
      <c r="P87" s="26"/>
      <c r="Q87" s="38"/>
      <c r="R87" s="38"/>
      <c r="S87" s="38"/>
      <c r="T87" s="38"/>
    </row>
    <row r="88" spans="1:20" s="58" customFormat="1" x14ac:dyDescent="0.3">
      <c r="A88" s="77"/>
      <c r="B88" s="26"/>
      <c r="C88" s="26"/>
      <c r="D88" s="28"/>
      <c r="E88" s="26"/>
      <c r="F88" s="26"/>
      <c r="G88" s="26"/>
      <c r="H88" s="26"/>
      <c r="I88" s="39" t="str">
        <f t="shared" si="3"/>
        <v/>
      </c>
      <c r="J88" s="39"/>
      <c r="K88" s="36"/>
      <c r="L88" s="74"/>
      <c r="M88" s="75"/>
      <c r="N88" s="76"/>
      <c r="P88" s="26"/>
      <c r="Q88" s="38"/>
      <c r="R88" s="38"/>
      <c r="S88" s="38"/>
      <c r="T88" s="38"/>
    </row>
    <row r="89" spans="1:20" s="58" customFormat="1" x14ac:dyDescent="0.3">
      <c r="A89" s="77"/>
      <c r="B89" s="26"/>
      <c r="C89" s="26"/>
      <c r="D89" s="28"/>
      <c r="E89" s="26"/>
      <c r="F89" s="26"/>
      <c r="G89" s="26"/>
      <c r="H89" s="26"/>
      <c r="I89" s="39" t="str">
        <f t="shared" si="3"/>
        <v/>
      </c>
      <c r="J89" s="39"/>
      <c r="K89" s="36"/>
      <c r="L89" s="74"/>
      <c r="M89" s="75"/>
      <c r="N89" s="76"/>
      <c r="P89" s="26"/>
      <c r="Q89" s="38"/>
      <c r="R89" s="38"/>
      <c r="S89" s="38"/>
      <c r="T89" s="38"/>
    </row>
    <row r="90" spans="1:20" s="58" customFormat="1" x14ac:dyDescent="0.3">
      <c r="A90" s="77"/>
      <c r="B90" s="26"/>
      <c r="C90" s="26"/>
      <c r="D90" s="28"/>
      <c r="E90" s="26"/>
      <c r="F90" s="26"/>
      <c r="G90" s="26"/>
      <c r="H90" s="26"/>
      <c r="I90" s="39" t="str">
        <f t="shared" si="3"/>
        <v/>
      </c>
      <c r="J90" s="39"/>
      <c r="K90" s="36"/>
      <c r="L90" s="74"/>
      <c r="M90" s="75"/>
      <c r="N90" s="76"/>
      <c r="P90" s="26"/>
      <c r="Q90" s="38"/>
      <c r="R90" s="38"/>
      <c r="S90" s="38"/>
      <c r="T90" s="38"/>
    </row>
    <row r="91" spans="1:20" s="58" customFormat="1" x14ac:dyDescent="0.3">
      <c r="A91" s="77"/>
      <c r="B91" s="26"/>
      <c r="C91" s="26"/>
      <c r="D91" s="28"/>
      <c r="E91" s="26"/>
      <c r="F91" s="26"/>
      <c r="G91" s="26"/>
      <c r="H91" s="26"/>
      <c r="I91" s="39" t="str">
        <f t="shared" si="3"/>
        <v/>
      </c>
      <c r="J91" s="39"/>
      <c r="K91" s="36"/>
      <c r="L91" s="74"/>
      <c r="M91" s="75"/>
      <c r="N91" s="76"/>
      <c r="P91" s="26"/>
      <c r="Q91" s="38"/>
      <c r="R91" s="38"/>
      <c r="S91" s="38"/>
      <c r="T91" s="38"/>
    </row>
    <row r="92" spans="1:20" s="58" customFormat="1" x14ac:dyDescent="0.3">
      <c r="A92" s="77"/>
      <c r="B92" s="26"/>
      <c r="C92" s="26"/>
      <c r="D92" s="28"/>
      <c r="E92" s="26"/>
      <c r="F92" s="26"/>
      <c r="G92" s="26"/>
      <c r="H92" s="26"/>
      <c r="I92" s="39" t="str">
        <f t="shared" si="3"/>
        <v/>
      </c>
      <c r="J92" s="39"/>
      <c r="K92" s="36"/>
      <c r="L92" s="74"/>
      <c r="M92" s="75"/>
      <c r="N92" s="76"/>
      <c r="P92" s="26"/>
      <c r="Q92" s="38"/>
      <c r="R92" s="38"/>
      <c r="S92" s="38"/>
      <c r="T92" s="38"/>
    </row>
    <row r="93" spans="1:20" s="58" customFormat="1" x14ac:dyDescent="0.3">
      <c r="A93" s="77"/>
      <c r="B93" s="26"/>
      <c r="C93" s="26"/>
      <c r="D93" s="28"/>
      <c r="E93" s="26"/>
      <c r="F93" s="26"/>
      <c r="G93" s="26"/>
      <c r="H93" s="26"/>
      <c r="I93" s="39" t="str">
        <f t="shared" si="3"/>
        <v/>
      </c>
      <c r="J93" s="39"/>
      <c r="K93" s="36"/>
      <c r="L93" s="74"/>
      <c r="M93" s="75"/>
      <c r="N93" s="76"/>
      <c r="P93" s="26"/>
      <c r="Q93" s="38"/>
      <c r="R93" s="38"/>
      <c r="S93" s="38"/>
      <c r="T93" s="38"/>
    </row>
    <row r="94" spans="1:20" s="58" customFormat="1" x14ac:dyDescent="0.3">
      <c r="A94" s="77"/>
      <c r="B94" s="26"/>
      <c r="C94" s="26"/>
      <c r="D94" s="28"/>
      <c r="E94" s="26"/>
      <c r="F94" s="26"/>
      <c r="G94" s="26"/>
      <c r="H94" s="26"/>
      <c r="I94" s="39" t="str">
        <f t="shared" si="3"/>
        <v/>
      </c>
      <c r="J94" s="39"/>
      <c r="K94" s="36"/>
      <c r="L94" s="74"/>
      <c r="M94" s="75"/>
      <c r="N94" s="76"/>
      <c r="P94" s="26"/>
      <c r="Q94" s="38"/>
      <c r="R94" s="38"/>
      <c r="S94" s="38"/>
      <c r="T94" s="38"/>
    </row>
    <row r="95" spans="1:20" s="58" customFormat="1" x14ac:dyDescent="0.3">
      <c r="A95" s="77"/>
      <c r="B95" s="26"/>
      <c r="C95" s="26"/>
      <c r="D95" s="28"/>
      <c r="E95" s="26"/>
      <c r="F95" s="26"/>
      <c r="G95" s="26"/>
      <c r="H95" s="26"/>
      <c r="I95" s="39" t="str">
        <f t="shared" si="3"/>
        <v/>
      </c>
      <c r="J95" s="39"/>
      <c r="K95" s="36"/>
      <c r="L95" s="74"/>
      <c r="M95" s="75"/>
      <c r="N95" s="76"/>
      <c r="P95" s="26"/>
      <c r="Q95" s="38"/>
      <c r="R95" s="38"/>
      <c r="S95" s="38"/>
      <c r="T95" s="38"/>
    </row>
    <row r="96" spans="1:20" s="58" customFormat="1" x14ac:dyDescent="0.3">
      <c r="A96" s="77"/>
      <c r="B96" s="26"/>
      <c r="C96" s="26"/>
      <c r="D96" s="28"/>
      <c r="E96" s="26"/>
      <c r="F96" s="26"/>
      <c r="G96" s="26"/>
      <c r="H96" s="26"/>
      <c r="I96" s="39" t="str">
        <f t="shared" si="3"/>
        <v/>
      </c>
      <c r="J96" s="39"/>
      <c r="K96" s="36"/>
      <c r="L96" s="74"/>
      <c r="M96" s="75"/>
      <c r="N96" s="76"/>
      <c r="P96" s="26"/>
      <c r="Q96" s="38"/>
      <c r="R96" s="38"/>
      <c r="S96" s="38"/>
      <c r="T96" s="38"/>
    </row>
    <row r="97" spans="1:20" s="58" customFormat="1" x14ac:dyDescent="0.3">
      <c r="A97" s="77"/>
      <c r="B97" s="26"/>
      <c r="C97" s="26"/>
      <c r="D97" s="28"/>
      <c r="E97" s="26"/>
      <c r="F97" s="26"/>
      <c r="G97" s="26"/>
      <c r="H97" s="26"/>
      <c r="I97" s="39" t="str">
        <f t="shared" si="3"/>
        <v/>
      </c>
      <c r="J97" s="39"/>
      <c r="K97" s="36"/>
      <c r="L97" s="74"/>
      <c r="M97" s="75"/>
      <c r="N97" s="76"/>
      <c r="P97" s="26"/>
      <c r="Q97" s="38"/>
      <c r="R97" s="38"/>
      <c r="S97" s="38"/>
      <c r="T97" s="38"/>
    </row>
    <row r="98" spans="1:20" s="58" customFormat="1" x14ac:dyDescent="0.3">
      <c r="A98" s="77"/>
      <c r="B98" s="26"/>
      <c r="C98" s="26"/>
      <c r="D98" s="28"/>
      <c r="E98" s="26"/>
      <c r="F98" s="26"/>
      <c r="G98" s="26"/>
      <c r="H98" s="26"/>
      <c r="I98" s="39" t="str">
        <f t="shared" si="3"/>
        <v/>
      </c>
      <c r="J98" s="39"/>
      <c r="K98" s="36"/>
      <c r="L98" s="74"/>
      <c r="M98" s="75"/>
      <c r="N98" s="76"/>
      <c r="P98" s="26"/>
      <c r="Q98" s="38"/>
      <c r="R98" s="38"/>
      <c r="S98" s="38"/>
      <c r="T98" s="38"/>
    </row>
    <row r="99" spans="1:20" s="58" customFormat="1" x14ac:dyDescent="0.3">
      <c r="A99" s="77"/>
      <c r="B99" s="26"/>
      <c r="C99" s="26"/>
      <c r="D99" s="28"/>
      <c r="E99" s="26"/>
      <c r="F99" s="26"/>
      <c r="G99" s="26"/>
      <c r="H99" s="26"/>
      <c r="I99" s="39" t="str">
        <f t="shared" si="3"/>
        <v/>
      </c>
      <c r="J99" s="39"/>
      <c r="K99" s="36"/>
      <c r="L99" s="74"/>
      <c r="M99" s="75"/>
      <c r="N99" s="76"/>
      <c r="P99" s="26"/>
      <c r="Q99" s="38"/>
      <c r="R99" s="38"/>
      <c r="S99" s="38"/>
      <c r="T99" s="38"/>
    </row>
    <row r="100" spans="1:20" s="58" customFormat="1" x14ac:dyDescent="0.3">
      <c r="A100" s="77"/>
      <c r="B100" s="26"/>
      <c r="C100" s="26"/>
      <c r="D100" s="28"/>
      <c r="E100" s="26"/>
      <c r="F100" s="26"/>
      <c r="G100" s="26"/>
      <c r="H100" s="26"/>
      <c r="I100" s="39" t="str">
        <f t="shared" si="3"/>
        <v/>
      </c>
      <c r="J100" s="39"/>
      <c r="K100" s="36"/>
      <c r="L100" s="74"/>
      <c r="M100" s="75"/>
      <c r="N100" s="76"/>
      <c r="P100" s="26"/>
      <c r="Q100" s="38"/>
      <c r="R100" s="38"/>
      <c r="S100" s="38"/>
      <c r="T100" s="38"/>
    </row>
    <row r="101" spans="1:20" s="58" customFormat="1" x14ac:dyDescent="0.3">
      <c r="A101" s="77"/>
      <c r="B101" s="26"/>
      <c r="C101" s="26"/>
      <c r="D101" s="28"/>
      <c r="E101" s="26"/>
      <c r="F101" s="26"/>
      <c r="G101" s="26"/>
      <c r="H101" s="26"/>
      <c r="I101" s="39" t="str">
        <f t="shared" si="3"/>
        <v/>
      </c>
      <c r="J101" s="39"/>
      <c r="K101" s="36"/>
      <c r="L101" s="74"/>
      <c r="M101" s="75"/>
      <c r="N101" s="76"/>
      <c r="P101" s="26"/>
      <c r="Q101" s="38"/>
      <c r="R101" s="38"/>
      <c r="S101" s="38"/>
      <c r="T101" s="38"/>
    </row>
    <row r="102" spans="1:20" s="58" customFormat="1" x14ac:dyDescent="0.3">
      <c r="A102" s="77"/>
      <c r="B102" s="26"/>
      <c r="C102" s="26"/>
      <c r="D102" s="28"/>
      <c r="E102" s="26"/>
      <c r="F102" s="26"/>
      <c r="G102" s="26"/>
      <c r="H102" s="26"/>
      <c r="I102" s="39" t="str">
        <f t="shared" si="3"/>
        <v/>
      </c>
      <c r="J102" s="39"/>
      <c r="K102" s="36"/>
      <c r="L102" s="74"/>
      <c r="M102" s="75"/>
      <c r="N102" s="76"/>
      <c r="P102" s="26"/>
      <c r="Q102" s="38"/>
      <c r="R102" s="38"/>
      <c r="S102" s="38"/>
      <c r="T102" s="38"/>
    </row>
    <row r="103" spans="1:20" s="58" customFormat="1" x14ac:dyDescent="0.3">
      <c r="A103" s="77"/>
      <c r="B103" s="26"/>
      <c r="C103" s="26"/>
      <c r="D103" s="28"/>
      <c r="E103" s="26"/>
      <c r="F103" s="26"/>
      <c r="G103" s="26"/>
      <c r="H103" s="26"/>
      <c r="I103" s="39" t="str">
        <f t="shared" si="3"/>
        <v/>
      </c>
      <c r="J103" s="39"/>
      <c r="K103" s="36"/>
      <c r="L103" s="74"/>
      <c r="M103" s="75"/>
      <c r="N103" s="76"/>
      <c r="P103" s="26"/>
      <c r="Q103" s="38"/>
      <c r="R103" s="38"/>
      <c r="S103" s="38"/>
      <c r="T103" s="38"/>
    </row>
    <row r="104" spans="1:20" s="58" customFormat="1" x14ac:dyDescent="0.3">
      <c r="A104" s="77"/>
      <c r="B104" s="26"/>
      <c r="C104" s="26"/>
      <c r="D104" s="28"/>
      <c r="E104" s="26"/>
      <c r="F104" s="26"/>
      <c r="G104" s="26"/>
      <c r="H104" s="26"/>
      <c r="I104" s="39" t="str">
        <f t="shared" si="3"/>
        <v/>
      </c>
      <c r="J104" s="39"/>
      <c r="K104" s="36"/>
      <c r="L104" s="74"/>
      <c r="M104" s="75"/>
      <c r="N104" s="76"/>
      <c r="P104" s="26"/>
      <c r="Q104" s="38"/>
      <c r="R104" s="38"/>
      <c r="S104" s="38"/>
      <c r="T104" s="38"/>
    </row>
    <row r="105" spans="1:20" s="58" customFormat="1" x14ac:dyDescent="0.3">
      <c r="A105" s="77"/>
      <c r="B105" s="26"/>
      <c r="C105" s="26"/>
      <c r="D105" s="28"/>
      <c r="E105" s="26"/>
      <c r="F105" s="26"/>
      <c r="G105" s="26"/>
      <c r="H105" s="26"/>
      <c r="I105" s="39" t="str">
        <f t="shared" si="3"/>
        <v/>
      </c>
      <c r="J105" s="39"/>
      <c r="K105" s="36"/>
      <c r="L105" s="74"/>
      <c r="M105" s="75"/>
      <c r="N105" s="76"/>
      <c r="P105" s="26"/>
      <c r="Q105" s="38"/>
      <c r="R105" s="38"/>
      <c r="S105" s="38"/>
      <c r="T105" s="38"/>
    </row>
    <row r="106" spans="1:20" s="58" customFormat="1" x14ac:dyDescent="0.3">
      <c r="A106" s="77"/>
      <c r="B106" s="26"/>
      <c r="C106" s="26"/>
      <c r="D106" s="28"/>
      <c r="E106" s="26"/>
      <c r="F106" s="26"/>
      <c r="G106" s="26"/>
      <c r="H106" s="26"/>
      <c r="I106" s="39" t="str">
        <f t="shared" si="3"/>
        <v/>
      </c>
      <c r="J106" s="39"/>
      <c r="K106" s="36"/>
      <c r="L106" s="36"/>
      <c r="M106" s="36"/>
      <c r="N106" s="56"/>
      <c r="P106" s="26"/>
      <c r="Q106" s="38"/>
      <c r="R106" s="38"/>
      <c r="S106" s="38"/>
      <c r="T106" s="38"/>
    </row>
    <row r="107" spans="1:20" s="58" customFormat="1" x14ac:dyDescent="0.3">
      <c r="A107" s="77"/>
      <c r="B107" s="26"/>
      <c r="C107" s="26"/>
      <c r="D107" s="28"/>
      <c r="E107" s="26"/>
      <c r="F107" s="26"/>
      <c r="G107" s="26"/>
      <c r="H107" s="26"/>
      <c r="I107" s="39" t="str">
        <f t="shared" si="3"/>
        <v/>
      </c>
      <c r="J107" s="39"/>
      <c r="K107" s="36"/>
      <c r="L107" s="36"/>
      <c r="M107" s="36"/>
      <c r="N107" s="56"/>
      <c r="P107" s="26"/>
      <c r="Q107" s="38"/>
      <c r="R107" s="38"/>
      <c r="S107" s="38"/>
      <c r="T107" s="38"/>
    </row>
    <row r="108" spans="1:20" s="36" customFormat="1" x14ac:dyDescent="0.3">
      <c r="A108" s="77"/>
      <c r="B108" s="26"/>
      <c r="C108" s="26"/>
      <c r="D108" s="28"/>
      <c r="E108" s="26"/>
      <c r="F108" s="26"/>
      <c r="G108" s="26"/>
      <c r="H108" s="26"/>
      <c r="I108" s="39" t="str">
        <f t="shared" si="3"/>
        <v/>
      </c>
      <c r="J108" s="39"/>
      <c r="N108" s="56"/>
      <c r="O108" s="58"/>
      <c r="P108" s="26"/>
      <c r="Q108" s="38"/>
      <c r="R108" s="38"/>
      <c r="S108" s="38"/>
      <c r="T108" s="38"/>
    </row>
    <row r="109" spans="1:20" s="36" customFormat="1" x14ac:dyDescent="0.3">
      <c r="A109" s="77"/>
      <c r="B109" s="26"/>
      <c r="C109" s="26"/>
      <c r="D109" s="28"/>
      <c r="E109" s="26"/>
      <c r="F109" s="26"/>
      <c r="G109" s="26"/>
      <c r="H109" s="26"/>
      <c r="I109" s="39" t="str">
        <f t="shared" si="3"/>
        <v/>
      </c>
      <c r="J109" s="39"/>
      <c r="N109" s="56"/>
      <c r="O109" s="58"/>
      <c r="P109" s="26"/>
      <c r="Q109" s="38"/>
      <c r="R109" s="38"/>
      <c r="S109" s="38"/>
      <c r="T109" s="38"/>
    </row>
    <row r="110" spans="1:20" s="36" customFormat="1" x14ac:dyDescent="0.3">
      <c r="A110" s="77"/>
      <c r="B110" s="26"/>
      <c r="C110" s="26"/>
      <c r="D110" s="28"/>
      <c r="E110" s="26"/>
      <c r="F110" s="26"/>
      <c r="G110" s="26"/>
      <c r="H110" s="26"/>
      <c r="I110" s="39" t="str">
        <f t="shared" si="3"/>
        <v/>
      </c>
      <c r="J110" s="39"/>
      <c r="N110" s="56"/>
      <c r="O110" s="58"/>
      <c r="P110" s="26"/>
      <c r="Q110" s="38"/>
      <c r="R110" s="38"/>
      <c r="S110" s="38"/>
      <c r="T110" s="38"/>
    </row>
    <row r="111" spans="1:20" s="36" customFormat="1" x14ac:dyDescent="0.3">
      <c r="A111" s="77"/>
      <c r="B111" s="26"/>
      <c r="C111" s="26"/>
      <c r="D111" s="28"/>
      <c r="E111" s="26"/>
      <c r="F111" s="26"/>
      <c r="G111" s="26"/>
      <c r="H111" s="26"/>
      <c r="I111" s="39" t="str">
        <f t="shared" si="3"/>
        <v/>
      </c>
      <c r="J111" s="39"/>
      <c r="N111" s="56"/>
      <c r="O111" s="58"/>
      <c r="P111" s="26"/>
      <c r="Q111" s="38"/>
      <c r="R111" s="38"/>
      <c r="S111" s="38"/>
      <c r="T111" s="38"/>
    </row>
    <row r="112" spans="1:20" s="36" customFormat="1" x14ac:dyDescent="0.3">
      <c r="A112" s="77"/>
      <c r="B112" s="26"/>
      <c r="C112" s="26"/>
      <c r="D112" s="28"/>
      <c r="E112" s="26"/>
      <c r="F112" s="26"/>
      <c r="G112" s="26"/>
      <c r="H112" s="26"/>
      <c r="I112" s="39" t="str">
        <f t="shared" si="3"/>
        <v/>
      </c>
      <c r="J112" s="39"/>
      <c r="N112" s="56"/>
      <c r="O112" s="58"/>
      <c r="P112" s="26"/>
      <c r="Q112" s="38"/>
      <c r="R112" s="38"/>
      <c r="S112" s="38"/>
      <c r="T112" s="38"/>
    </row>
    <row r="113" spans="1:20" s="36" customFormat="1" x14ac:dyDescent="0.3">
      <c r="A113" s="77"/>
      <c r="B113" s="26"/>
      <c r="C113" s="26"/>
      <c r="D113" s="28"/>
      <c r="E113" s="26"/>
      <c r="F113" s="26"/>
      <c r="G113" s="26"/>
      <c r="H113" s="26"/>
      <c r="I113" s="39" t="str">
        <f t="shared" si="3"/>
        <v/>
      </c>
      <c r="J113" s="39"/>
      <c r="N113" s="56"/>
      <c r="O113" s="58"/>
      <c r="P113" s="26"/>
      <c r="Q113" s="38"/>
      <c r="R113" s="38"/>
      <c r="S113" s="38"/>
      <c r="T113" s="38"/>
    </row>
    <row r="114" spans="1:20" s="36" customFormat="1" x14ac:dyDescent="0.3">
      <c r="A114" s="77"/>
      <c r="B114" s="26"/>
      <c r="C114" s="26"/>
      <c r="D114" s="28"/>
      <c r="E114" s="26"/>
      <c r="F114" s="26"/>
      <c r="G114" s="26"/>
      <c r="H114" s="26"/>
      <c r="I114" s="39" t="str">
        <f t="shared" si="3"/>
        <v/>
      </c>
      <c r="J114" s="39"/>
      <c r="N114" s="56"/>
      <c r="O114" s="58"/>
      <c r="P114" s="26"/>
      <c r="Q114" s="38"/>
      <c r="R114" s="38"/>
      <c r="S114" s="38"/>
      <c r="T114" s="38"/>
    </row>
    <row r="115" spans="1:20" s="36" customFormat="1" x14ac:dyDescent="0.3">
      <c r="A115" s="77"/>
      <c r="B115" s="26"/>
      <c r="C115" s="26"/>
      <c r="D115" s="28"/>
      <c r="E115" s="26"/>
      <c r="F115" s="26"/>
      <c r="G115" s="26"/>
      <c r="H115" s="26"/>
      <c r="I115" s="39" t="str">
        <f t="shared" si="3"/>
        <v/>
      </c>
      <c r="J115" s="39"/>
      <c r="N115" s="56"/>
      <c r="O115" s="58"/>
      <c r="P115" s="26"/>
      <c r="Q115" s="38"/>
      <c r="R115" s="38"/>
      <c r="S115" s="38"/>
      <c r="T115" s="38"/>
    </row>
  </sheetData>
  <mergeCells count="2">
    <mergeCell ref="A1:H1"/>
    <mergeCell ref="A2:H2"/>
  </mergeCells>
  <conditionalFormatting sqref="L11">
    <cfRule type="expression" dxfId="8036" priority="14">
      <formula>ISNUMBER(SEARCH("Total",$A11))</formula>
    </cfRule>
  </conditionalFormatting>
  <conditionalFormatting sqref="L11:L18">
    <cfRule type="expression" dxfId="8035" priority="13">
      <formula>ISNUMBER(SEARCH("Total",$A11))</formula>
    </cfRule>
  </conditionalFormatting>
  <conditionalFormatting sqref="M11:M17">
    <cfRule type="expression" dxfId="8034" priority="12">
      <formula>ISNUMBER(SEARCH("Total",$A11))</formula>
    </cfRule>
  </conditionalFormatting>
  <conditionalFormatting sqref="M11:M17">
    <cfRule type="expression" dxfId="8033" priority="11">
      <formula>ISNUMBER(SEARCH("Total",$A11))</formula>
    </cfRule>
  </conditionalFormatting>
  <conditionalFormatting sqref="O11:O18">
    <cfRule type="expression" dxfId="8032" priority="10">
      <formula>ISNUMBER(SEARCH("Total",$A11))</formula>
    </cfRule>
  </conditionalFormatting>
  <conditionalFormatting sqref="O11:O18">
    <cfRule type="expression" dxfId="8031" priority="9">
      <formula>ISNUMBER(SEARCH("Total",$A11))</formula>
    </cfRule>
  </conditionalFormatting>
  <conditionalFormatting sqref="M18">
    <cfRule type="expression" dxfId="8030" priority="1">
      <formula>LEN(#REF!)&gt;0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pageSetUpPr fitToPage="1"/>
  </sheetPr>
  <dimension ref="A1:XFA41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2.6640625" style="77" bestFit="1" customWidth="1"/>
    <col min="2" max="2" width="19.6640625" style="26" bestFit="1" customWidth="1"/>
    <col min="3" max="3" width="49" style="26" customWidth="1"/>
    <col min="4" max="4" width="7.33203125" style="28" customWidth="1"/>
    <col min="5" max="5" width="2" style="26" hidden="1" customWidth="1"/>
    <col min="6" max="6" width="11.109375" style="26" customWidth="1"/>
    <col min="7" max="7" width="11.55468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1.77734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16381" ht="25.8" x14ac:dyDescent="0.3">
      <c r="A1" s="128" t="s">
        <v>1662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16381" ht="23.4" x14ac:dyDescent="0.3">
      <c r="A2" s="129" t="str">
        <f>Notes!D9</f>
        <v>UNAUDITED - May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16381" x14ac:dyDescent="0.3">
      <c r="K3" s="26"/>
      <c r="L3" s="26"/>
      <c r="M3" s="26"/>
    </row>
    <row r="4" spans="1:16381" x14ac:dyDescent="0.3">
      <c r="G4" s="51"/>
      <c r="H4" s="59"/>
      <c r="I4" s="59"/>
      <c r="K4" s="51" t="s">
        <v>1634</v>
      </c>
      <c r="L4" s="60">
        <f>Notes!I11</f>
        <v>0.91666666666666663</v>
      </c>
      <c r="M4" s="29"/>
      <c r="N4" s="61"/>
    </row>
    <row r="5" spans="1:16381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Notes!I15</f>
        <v>May Collected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934</v>
      </c>
      <c r="K5" s="63" t="s">
        <v>937</v>
      </c>
      <c r="L5" s="30" t="s">
        <v>935</v>
      </c>
      <c r="M5" s="30" t="s">
        <v>989</v>
      </c>
      <c r="N5" s="31" t="s">
        <v>1136</v>
      </c>
      <c r="O5" s="64" t="s">
        <v>1493</v>
      </c>
      <c r="P5" s="32"/>
    </row>
    <row r="6" spans="1:16381" hidden="1" x14ac:dyDescent="0.3">
      <c r="A6" s="78" t="s">
        <v>3</v>
      </c>
      <c r="B6" s="26" t="s">
        <v>948</v>
      </c>
      <c r="K6" s="26"/>
      <c r="L6" s="65"/>
      <c r="M6" s="65"/>
      <c r="N6" s="66"/>
      <c r="O6" s="67"/>
    </row>
    <row r="7" spans="1:16381" hidden="1" x14ac:dyDescent="0.3">
      <c r="A7" s="78" t="s">
        <v>0</v>
      </c>
      <c r="B7" s="26" t="s">
        <v>17</v>
      </c>
      <c r="K7" s="26"/>
      <c r="L7" s="65"/>
      <c r="M7" s="65"/>
      <c r="N7" s="66"/>
      <c r="O7" s="67"/>
    </row>
    <row r="8" spans="1:16381" hidden="1" x14ac:dyDescent="0.3">
      <c r="K8" s="26"/>
      <c r="L8" s="65"/>
      <c r="M8" s="65"/>
      <c r="N8" s="66"/>
      <c r="O8" s="67"/>
    </row>
    <row r="9" spans="1:16381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16381" ht="57.6" hidden="1" x14ac:dyDescent="0.3">
      <c r="A10" s="78" t="s">
        <v>1492</v>
      </c>
      <c r="B10" s="34" t="s">
        <v>2</v>
      </c>
      <c r="C10" s="33" t="s">
        <v>931</v>
      </c>
      <c r="D10" s="35" t="s">
        <v>927</v>
      </c>
      <c r="E10" s="28" t="s">
        <v>951</v>
      </c>
      <c r="F10" s="35" t="s">
        <v>921</v>
      </c>
      <c r="G10" s="35" t="s">
        <v>923</v>
      </c>
      <c r="H10" s="35" t="s">
        <v>922</v>
      </c>
      <c r="I10" s="35" t="s">
        <v>924</v>
      </c>
      <c r="J10" s="35" t="s">
        <v>925</v>
      </c>
      <c r="K10" s="35" t="s">
        <v>926</v>
      </c>
      <c r="L10" s="65"/>
      <c r="M10" s="65"/>
      <c r="N10" s="66"/>
      <c r="O10" s="67"/>
    </row>
    <row r="11" spans="1:16381" x14ac:dyDescent="0.3">
      <c r="A11" s="80" t="s">
        <v>2249</v>
      </c>
      <c r="B11" s="26" t="s">
        <v>1357</v>
      </c>
      <c r="C11" s="26" t="s">
        <v>2020</v>
      </c>
      <c r="D11" s="45">
        <v>0</v>
      </c>
      <c r="E11" s="46">
        <v>3</v>
      </c>
      <c r="F11" s="45">
        <v>10000000</v>
      </c>
      <c r="G11" s="45">
        <v>0</v>
      </c>
      <c r="H11" s="45">
        <v>10000000</v>
      </c>
      <c r="I11" s="45">
        <v>0</v>
      </c>
      <c r="J11" s="45">
        <v>0</v>
      </c>
      <c r="K11" s="45">
        <v>10000000</v>
      </c>
      <c r="L11" s="68">
        <f>IF(ISERROR((I11+J11)/H11),"",(I11+J11)/H11)</f>
        <v>0</v>
      </c>
      <c r="M11" s="68">
        <f>IFERROR(IF(ISERROR(SEARCH("Total",A11)),VLOOKUP(B11,'PrYear%'!A:D,3,FALSE),VLOOKUP(LEFT(A11,6),'PrYear%'!B:D,3,FALSE)),"")</f>
        <v>0</v>
      </c>
      <c r="N11" s="44" t="str">
        <f>IF(AND(OR($L$4-IFERROR(VALUE(L11),0)&lt;=-0.15,$L$4-IFERROR(VALUE(L11),0)&gt;=0.05),ABS((G11*$L$4)-I11-J11)&gt;=5000),"X","")</f>
        <v/>
      </c>
      <c r="O11" s="69" t="str">
        <f>IFERROR(VLOOKUP(B11,'GF Comments'!A:D,4,FALSE),"")</f>
        <v/>
      </c>
      <c r="P11" s="27"/>
      <c r="R11" s="86"/>
      <c r="S11" s="86"/>
      <c r="T11" s="86"/>
    </row>
    <row r="12" spans="1:16381" x14ac:dyDescent="0.3">
      <c r="A12" s="70" t="s">
        <v>2279</v>
      </c>
      <c r="B12" s="70"/>
      <c r="C12" s="70"/>
      <c r="D12" s="71">
        <v>0</v>
      </c>
      <c r="E12" s="72">
        <v>3</v>
      </c>
      <c r="F12" s="71">
        <v>10000000</v>
      </c>
      <c r="G12" s="71">
        <v>0</v>
      </c>
      <c r="H12" s="71">
        <v>10000000</v>
      </c>
      <c r="I12" s="71">
        <v>0</v>
      </c>
      <c r="J12" s="71">
        <v>0</v>
      </c>
      <c r="K12" s="71">
        <v>10000000</v>
      </c>
      <c r="L12" s="68">
        <f t="shared" ref="L12:L33" si="0">IF(ISERROR((I12+J12)/H12),"",(I12+J12)/H12)</f>
        <v>0</v>
      </c>
      <c r="M12" s="68">
        <f>IFERROR(IF(ISERROR(SEARCH("Total",A12)),VLOOKUP(B12,'PrYear%'!A:D,3,FALSE),VLOOKUP(LEFT(A12,6),'PrYear%'!B:D,3,FALSE)),"")</f>
        <v>0</v>
      </c>
      <c r="N12" s="44" t="str">
        <f t="shared" ref="N12:N33" si="1">IF(AND(OR($L$4-IFERROR(VALUE(L12),0)&lt;=-0.15,$L$4-IFERROR(VALUE(L12),0)&gt;=0.05),ABS((G12*$L$4)-I12-J12)&gt;=5000),"X","")</f>
        <v/>
      </c>
      <c r="O12" s="69" t="str">
        <f>IFERROR(VLOOKUP(B12,'GF Comments'!A:D,4,FALSE),"")</f>
        <v/>
      </c>
      <c r="P12" s="27"/>
      <c r="R12" s="86"/>
      <c r="S12" s="86"/>
    </row>
    <row r="13" spans="1:16381" x14ac:dyDescent="0.3">
      <c r="A13" s="80" t="s">
        <v>2251</v>
      </c>
      <c r="B13" s="26" t="s">
        <v>1400</v>
      </c>
      <c r="C13" s="26" t="s">
        <v>2022</v>
      </c>
      <c r="D13" s="45">
        <v>0</v>
      </c>
      <c r="E13" s="46">
        <v>3</v>
      </c>
      <c r="F13" s="45">
        <v>256000</v>
      </c>
      <c r="G13" s="45">
        <v>0</v>
      </c>
      <c r="H13" s="45">
        <v>256000</v>
      </c>
      <c r="I13" s="45">
        <v>0</v>
      </c>
      <c r="J13" s="45">
        <v>0</v>
      </c>
      <c r="K13" s="45">
        <v>256000</v>
      </c>
      <c r="L13" s="68">
        <f t="shared" si="0"/>
        <v>0</v>
      </c>
      <c r="M13" s="68">
        <f>IFERROR(IF(ISERROR(SEARCH("Total",A13)),VLOOKUP(B13,'PrYear%'!A:D,3,FALSE),VLOOKUP(LEFT(A13,6),'PrYear%'!B:D,3,FALSE)),"")</f>
        <v>0</v>
      </c>
      <c r="N13" s="44" t="str">
        <f t="shared" si="1"/>
        <v/>
      </c>
      <c r="O13" s="69" t="str">
        <f>IFERROR(VLOOKUP(B13,'GF Comments'!A:D,4,FALSE),"")</f>
        <v/>
      </c>
      <c r="P13" s="27"/>
      <c r="S13" s="86"/>
    </row>
    <row r="14" spans="1:16381" x14ac:dyDescent="0.3">
      <c r="A14" s="70" t="s">
        <v>2280</v>
      </c>
      <c r="B14" s="70"/>
      <c r="C14" s="70"/>
      <c r="D14" s="71">
        <v>0</v>
      </c>
      <c r="E14" s="72">
        <v>3</v>
      </c>
      <c r="F14" s="71">
        <v>256000</v>
      </c>
      <c r="G14" s="71">
        <v>0</v>
      </c>
      <c r="H14" s="71">
        <v>256000</v>
      </c>
      <c r="I14" s="71">
        <v>0</v>
      </c>
      <c r="J14" s="71">
        <v>0</v>
      </c>
      <c r="K14" s="71">
        <v>256000</v>
      </c>
      <c r="L14" s="68">
        <f t="shared" si="0"/>
        <v>0</v>
      </c>
      <c r="M14" s="68">
        <f>IFERROR(IF(ISERROR(SEARCH("Total",A14)),VLOOKUP(B14,'PrYear%'!A:D,3,FALSE),VLOOKUP(LEFT(A14,6),'PrYear%'!B:D,3,FALSE)),"")</f>
        <v>0</v>
      </c>
      <c r="N14" s="44" t="str">
        <f t="shared" si="1"/>
        <v/>
      </c>
      <c r="O14" s="69" t="str">
        <f>IFERROR(VLOOKUP(B14,'GF Comments'!A:D,4,FALSE),"")</f>
        <v/>
      </c>
      <c r="P14" s="27"/>
      <c r="S14" s="86"/>
    </row>
    <row r="15" spans="1:16381" x14ac:dyDescent="0.3">
      <c r="A15" s="80" t="s">
        <v>1473</v>
      </c>
      <c r="B15" s="26" t="s">
        <v>832</v>
      </c>
      <c r="C15" s="26" t="s">
        <v>1942</v>
      </c>
      <c r="D15" s="45">
        <v>0</v>
      </c>
      <c r="E15" s="46">
        <v>3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6" t="str">
        <f t="shared" si="0"/>
        <v/>
      </c>
      <c r="M15" s="45">
        <f>IFERROR(IF(ISERROR(SEARCH("Total",A15)),VLOOKUP(B15,'PrYear%'!A:D,3,FALSE),VLOOKUP(LEFT(A15,6),'PrYear%'!B:D,3,FALSE)),"")</f>
        <v>0</v>
      </c>
      <c r="N15" s="45" t="str">
        <f t="shared" si="1"/>
        <v/>
      </c>
      <c r="O15" s="45" t="str">
        <f>IFERROR(VLOOKUP(B15,'GF Comments'!A:D,4,FALSE),"")</f>
        <v/>
      </c>
      <c r="P15" s="45"/>
      <c r="Q15" s="45"/>
      <c r="R15" s="45"/>
      <c r="S15" s="80"/>
      <c r="T15" s="45"/>
      <c r="U15" s="46"/>
      <c r="V15" s="45"/>
      <c r="W15" s="45"/>
      <c r="X15" s="45"/>
      <c r="Y15" s="45"/>
      <c r="Z15" s="45"/>
      <c r="AA15" s="45"/>
      <c r="AB15" s="80"/>
      <c r="AC15" s="45"/>
      <c r="AD15" s="46"/>
      <c r="AE15" s="45"/>
      <c r="AF15" s="45"/>
      <c r="AG15" s="45"/>
      <c r="AH15" s="45"/>
      <c r="AI15" s="45"/>
      <c r="AJ15" s="45"/>
      <c r="AK15" s="80"/>
      <c r="AL15" s="45"/>
      <c r="AM15" s="46"/>
      <c r="AN15" s="45"/>
      <c r="AO15" s="45"/>
      <c r="AP15" s="45"/>
      <c r="AQ15" s="45"/>
      <c r="AR15" s="45"/>
      <c r="AS15" s="45"/>
      <c r="AT15" s="80"/>
      <c r="AU15" s="45"/>
      <c r="AV15" s="46"/>
      <c r="AW15" s="45"/>
      <c r="AX15" s="45"/>
      <c r="AY15" s="45"/>
      <c r="AZ15" s="45"/>
      <c r="BA15" s="45"/>
      <c r="BB15" s="45"/>
      <c r="BC15" s="80"/>
      <c r="BD15" s="45"/>
      <c r="BE15" s="46"/>
      <c r="BF15" s="45"/>
      <c r="BG15" s="45"/>
      <c r="BH15" s="45"/>
      <c r="BI15" s="45"/>
      <c r="BJ15" s="45"/>
      <c r="BK15" s="45"/>
      <c r="BL15" s="80"/>
      <c r="BM15" s="45"/>
      <c r="BN15" s="46"/>
      <c r="BO15" s="45"/>
      <c r="BP15" s="45"/>
      <c r="BQ15" s="45"/>
      <c r="BR15" s="45"/>
      <c r="BS15" s="45"/>
      <c r="BT15" s="45"/>
      <c r="BU15" s="80"/>
      <c r="BV15" s="45"/>
      <c r="BW15" s="46"/>
      <c r="BX15" s="45"/>
      <c r="BY15" s="45"/>
      <c r="BZ15" s="45"/>
      <c r="CA15" s="45"/>
      <c r="CB15" s="45"/>
      <c r="CC15" s="45"/>
      <c r="CD15" s="80"/>
      <c r="CE15" s="45"/>
      <c r="CF15" s="46"/>
      <c r="CG15" s="45"/>
      <c r="CH15" s="45"/>
      <c r="CI15" s="45"/>
      <c r="CJ15" s="45"/>
      <c r="CK15" s="45"/>
      <c r="CL15" s="45"/>
      <c r="CM15" s="80"/>
      <c r="CN15" s="45"/>
      <c r="CO15" s="46"/>
      <c r="CP15" s="45"/>
      <c r="CQ15" s="45"/>
      <c r="CR15" s="45"/>
      <c r="CS15" s="45"/>
      <c r="CT15" s="45"/>
      <c r="CU15" s="45"/>
      <c r="CV15" s="80"/>
      <c r="CW15" s="45"/>
      <c r="CX15" s="46"/>
      <c r="CY15" s="45"/>
      <c r="CZ15" s="45"/>
      <c r="DA15" s="45"/>
      <c r="DB15" s="45"/>
      <c r="DC15" s="45"/>
      <c r="DD15" s="45"/>
      <c r="DE15" s="80"/>
      <c r="DF15" s="45"/>
      <c r="DG15" s="46"/>
      <c r="DH15" s="45"/>
      <c r="DI15" s="45"/>
      <c r="DJ15" s="45"/>
      <c r="DK15" s="45"/>
      <c r="DL15" s="45"/>
      <c r="DM15" s="45"/>
      <c r="DN15" s="80"/>
      <c r="DO15" s="45"/>
      <c r="DP15" s="46"/>
      <c r="DQ15" s="45"/>
      <c r="DR15" s="45"/>
      <c r="DS15" s="45"/>
      <c r="DT15" s="45"/>
      <c r="DU15" s="45"/>
      <c r="DV15" s="45"/>
      <c r="DW15" s="80"/>
      <c r="DX15" s="45"/>
      <c r="DY15" s="46"/>
      <c r="DZ15" s="45"/>
      <c r="EA15" s="45"/>
      <c r="EB15" s="45"/>
      <c r="EC15" s="45"/>
      <c r="ED15" s="45"/>
      <c r="EE15" s="45"/>
      <c r="EF15" s="80"/>
      <c r="EG15" s="45"/>
      <c r="EH15" s="46"/>
      <c r="EI15" s="45"/>
      <c r="EJ15" s="45"/>
      <c r="EK15" s="45"/>
      <c r="EL15" s="45"/>
      <c r="EM15" s="45"/>
      <c r="EN15" s="45"/>
      <c r="EO15" s="80"/>
      <c r="EP15" s="45"/>
      <c r="EQ15" s="46"/>
      <c r="ER15" s="45"/>
      <c r="ES15" s="45"/>
      <c r="ET15" s="45"/>
      <c r="EU15" s="45"/>
      <c r="EV15" s="45"/>
      <c r="EW15" s="45"/>
      <c r="EX15" s="80"/>
      <c r="EY15" s="45"/>
      <c r="EZ15" s="46"/>
      <c r="FA15" s="45"/>
      <c r="FB15" s="45"/>
      <c r="FC15" s="45"/>
      <c r="FD15" s="45"/>
      <c r="FE15" s="45"/>
      <c r="FF15" s="45"/>
      <c r="FG15" s="80"/>
      <c r="FH15" s="45"/>
      <c r="FI15" s="46"/>
      <c r="FJ15" s="45"/>
      <c r="FK15" s="45"/>
      <c r="FL15" s="45"/>
      <c r="FM15" s="45"/>
      <c r="FN15" s="45"/>
      <c r="FO15" s="45"/>
      <c r="FP15" s="80"/>
      <c r="FQ15" s="45"/>
      <c r="FR15" s="46"/>
      <c r="FS15" s="45"/>
      <c r="FT15" s="45"/>
      <c r="FU15" s="45"/>
      <c r="FV15" s="45"/>
      <c r="FW15" s="45"/>
      <c r="FX15" s="45"/>
      <c r="FY15" s="80"/>
      <c r="FZ15" s="45"/>
      <c r="GA15" s="46"/>
      <c r="GB15" s="45"/>
      <c r="GC15" s="45"/>
      <c r="GD15" s="45"/>
      <c r="GE15" s="45"/>
      <c r="GF15" s="45"/>
      <c r="GG15" s="45"/>
      <c r="GH15" s="80"/>
      <c r="GI15" s="45"/>
      <c r="GJ15" s="46"/>
      <c r="GK15" s="45"/>
      <c r="GL15" s="45"/>
      <c r="GM15" s="45"/>
      <c r="GN15" s="45"/>
      <c r="GO15" s="45"/>
      <c r="GP15" s="45"/>
      <c r="GQ15" s="80"/>
      <c r="GR15" s="45"/>
      <c r="GS15" s="46"/>
      <c r="GT15" s="45"/>
      <c r="GU15" s="45"/>
      <c r="GV15" s="45"/>
      <c r="GW15" s="45"/>
      <c r="GX15" s="45"/>
      <c r="GY15" s="45"/>
      <c r="GZ15" s="80"/>
      <c r="HA15" s="45"/>
      <c r="HB15" s="46"/>
      <c r="HC15" s="45"/>
      <c r="HD15" s="45"/>
      <c r="HE15" s="45"/>
      <c r="HF15" s="45"/>
      <c r="HG15" s="45"/>
      <c r="HH15" s="45"/>
      <c r="HI15" s="80"/>
      <c r="HJ15" s="45"/>
      <c r="HK15" s="46"/>
      <c r="HL15" s="45"/>
      <c r="HM15" s="45"/>
      <c r="HN15" s="45"/>
      <c r="HO15" s="45"/>
      <c r="HP15" s="45"/>
      <c r="HQ15" s="45"/>
      <c r="HR15" s="80"/>
      <c r="HS15" s="45"/>
      <c r="HT15" s="46"/>
      <c r="HU15" s="45"/>
      <c r="HV15" s="45"/>
      <c r="HW15" s="45"/>
      <c r="HX15" s="45"/>
      <c r="HY15" s="45"/>
      <c r="HZ15" s="45"/>
      <c r="IA15" s="80"/>
      <c r="IB15" s="45"/>
      <c r="IC15" s="46"/>
      <c r="ID15" s="45"/>
      <c r="IE15" s="45"/>
      <c r="IF15" s="45"/>
      <c r="IG15" s="45"/>
      <c r="IH15" s="45"/>
      <c r="II15" s="45"/>
      <c r="IJ15" s="80"/>
      <c r="IK15" s="45"/>
      <c r="IL15" s="46"/>
      <c r="IM15" s="45"/>
      <c r="IN15" s="45"/>
      <c r="IO15" s="45"/>
      <c r="IP15" s="45"/>
      <c r="IQ15" s="45"/>
      <c r="IR15" s="45"/>
      <c r="IS15" s="80"/>
      <c r="IT15" s="45"/>
      <c r="IU15" s="46"/>
      <c r="IV15" s="45"/>
      <c r="IW15" s="45"/>
      <c r="IX15" s="45"/>
      <c r="IY15" s="45"/>
      <c r="IZ15" s="45"/>
      <c r="JA15" s="45"/>
      <c r="JB15" s="80"/>
      <c r="JC15" s="45"/>
      <c r="JD15" s="46"/>
      <c r="JE15" s="45"/>
      <c r="JF15" s="45"/>
      <c r="JG15" s="45"/>
      <c r="JH15" s="45"/>
      <c r="JI15" s="45"/>
      <c r="JJ15" s="45"/>
      <c r="JK15" s="80"/>
      <c r="JL15" s="45"/>
      <c r="JM15" s="46"/>
      <c r="JN15" s="45"/>
      <c r="JO15" s="45"/>
      <c r="JP15" s="45"/>
      <c r="JQ15" s="45"/>
      <c r="JR15" s="45"/>
      <c r="JS15" s="45"/>
      <c r="JT15" s="80"/>
      <c r="JU15" s="45"/>
      <c r="JV15" s="46"/>
      <c r="JW15" s="45"/>
      <c r="JX15" s="45"/>
      <c r="JY15" s="45"/>
      <c r="JZ15" s="45"/>
      <c r="KA15" s="45"/>
      <c r="KB15" s="45"/>
      <c r="KC15" s="80"/>
      <c r="KD15" s="45"/>
      <c r="KE15" s="46"/>
      <c r="KF15" s="45"/>
      <c r="KG15" s="45"/>
      <c r="KH15" s="45"/>
      <c r="KI15" s="45"/>
      <c r="KJ15" s="45"/>
      <c r="KK15" s="45"/>
      <c r="KL15" s="80"/>
      <c r="KM15" s="45"/>
      <c r="KN15" s="46"/>
      <c r="KO15" s="45"/>
      <c r="KP15" s="45"/>
      <c r="KQ15" s="45"/>
      <c r="KR15" s="45"/>
      <c r="KS15" s="45"/>
      <c r="KT15" s="45"/>
      <c r="KU15" s="80"/>
      <c r="KV15" s="45"/>
      <c r="KW15" s="46"/>
      <c r="KX15" s="45"/>
      <c r="KY15" s="45"/>
      <c r="KZ15" s="45"/>
      <c r="LA15" s="45"/>
      <c r="LB15" s="45"/>
      <c r="LC15" s="45"/>
      <c r="LD15" s="80"/>
      <c r="LE15" s="45"/>
      <c r="LF15" s="46"/>
      <c r="LG15" s="45"/>
      <c r="LH15" s="45"/>
      <c r="LI15" s="45"/>
      <c r="LJ15" s="45"/>
      <c r="LK15" s="45"/>
      <c r="LL15" s="45"/>
      <c r="LM15" s="80"/>
      <c r="LN15" s="45"/>
      <c r="LO15" s="46"/>
      <c r="LP15" s="45"/>
      <c r="LQ15" s="45"/>
      <c r="LR15" s="45"/>
      <c r="LS15" s="45"/>
      <c r="LT15" s="45"/>
      <c r="LU15" s="45"/>
      <c r="LV15" s="80"/>
      <c r="LW15" s="45"/>
      <c r="LX15" s="46"/>
      <c r="LY15" s="45"/>
      <c r="LZ15" s="45"/>
      <c r="MA15" s="45"/>
      <c r="MB15" s="45"/>
      <c r="MC15" s="45"/>
      <c r="MD15" s="45"/>
      <c r="ME15" s="80"/>
      <c r="MF15" s="45"/>
      <c r="MG15" s="46"/>
      <c r="MH15" s="45"/>
      <c r="MI15" s="45"/>
      <c r="MJ15" s="45"/>
      <c r="MK15" s="45"/>
      <c r="ML15" s="45"/>
      <c r="MM15" s="45"/>
      <c r="MN15" s="80"/>
      <c r="MO15" s="45"/>
      <c r="MP15" s="46"/>
      <c r="MQ15" s="45"/>
      <c r="MR15" s="45"/>
      <c r="MS15" s="45"/>
      <c r="MT15" s="45"/>
      <c r="MU15" s="45"/>
      <c r="MV15" s="45"/>
      <c r="MW15" s="80"/>
      <c r="MX15" s="45"/>
      <c r="MY15" s="46"/>
      <c r="MZ15" s="45"/>
      <c r="NA15" s="45"/>
      <c r="NB15" s="45"/>
      <c r="NC15" s="45"/>
      <c r="ND15" s="45"/>
      <c r="NE15" s="45"/>
      <c r="NF15" s="80"/>
      <c r="NG15" s="45"/>
      <c r="NH15" s="46"/>
      <c r="NI15" s="45"/>
      <c r="NJ15" s="45"/>
      <c r="NK15" s="45"/>
      <c r="NL15" s="45"/>
      <c r="NM15" s="45"/>
      <c r="NN15" s="45"/>
      <c r="NO15" s="80"/>
      <c r="NP15" s="45"/>
      <c r="NQ15" s="46"/>
      <c r="NR15" s="45"/>
      <c r="NS15" s="45"/>
      <c r="NT15" s="45"/>
      <c r="NU15" s="45"/>
      <c r="NV15" s="45"/>
      <c r="NW15" s="45"/>
      <c r="NX15" s="80"/>
      <c r="NY15" s="45"/>
      <c r="NZ15" s="46"/>
      <c r="OA15" s="45"/>
      <c r="OB15" s="45"/>
      <c r="OC15" s="45"/>
      <c r="OD15" s="45"/>
      <c r="OE15" s="45"/>
      <c r="OF15" s="45"/>
      <c r="OG15" s="80"/>
      <c r="OH15" s="45"/>
      <c r="OI15" s="46"/>
      <c r="OJ15" s="45"/>
      <c r="OK15" s="45"/>
      <c r="OL15" s="45"/>
      <c r="OM15" s="45"/>
      <c r="ON15" s="45"/>
      <c r="OO15" s="45"/>
      <c r="OP15" s="80"/>
      <c r="OQ15" s="45"/>
      <c r="OR15" s="46"/>
      <c r="OS15" s="45"/>
      <c r="OT15" s="45"/>
      <c r="OU15" s="45"/>
      <c r="OV15" s="45"/>
      <c r="OW15" s="45"/>
      <c r="OX15" s="45"/>
      <c r="OY15" s="80"/>
      <c r="OZ15" s="45"/>
      <c r="PA15" s="46"/>
      <c r="PB15" s="45"/>
      <c r="PC15" s="45"/>
      <c r="PD15" s="45"/>
      <c r="PE15" s="45"/>
      <c r="PF15" s="45"/>
      <c r="PG15" s="45"/>
      <c r="PH15" s="80"/>
      <c r="PI15" s="45"/>
      <c r="PJ15" s="46"/>
      <c r="PK15" s="45"/>
      <c r="PL15" s="45"/>
      <c r="PM15" s="45"/>
      <c r="PN15" s="45"/>
      <c r="PO15" s="45"/>
      <c r="PP15" s="45"/>
      <c r="PQ15" s="80"/>
      <c r="PR15" s="45"/>
      <c r="PS15" s="46"/>
      <c r="PT15" s="45"/>
      <c r="PU15" s="45"/>
      <c r="PV15" s="45"/>
      <c r="PW15" s="45"/>
      <c r="PX15" s="45"/>
      <c r="PY15" s="45"/>
      <c r="PZ15" s="80"/>
      <c r="QA15" s="45"/>
      <c r="QB15" s="46"/>
      <c r="QC15" s="45"/>
      <c r="QD15" s="45"/>
      <c r="QE15" s="45"/>
      <c r="QF15" s="45"/>
      <c r="QG15" s="45"/>
      <c r="QH15" s="45"/>
      <c r="QI15" s="80"/>
      <c r="QJ15" s="45"/>
      <c r="QK15" s="46"/>
      <c r="QL15" s="45"/>
      <c r="QM15" s="45"/>
      <c r="QN15" s="45"/>
      <c r="QO15" s="45"/>
      <c r="QP15" s="45"/>
      <c r="QQ15" s="45"/>
      <c r="QR15" s="80"/>
      <c r="QS15" s="45"/>
      <c r="QT15" s="46"/>
      <c r="QU15" s="45"/>
      <c r="QV15" s="45"/>
      <c r="QW15" s="45"/>
      <c r="QX15" s="45"/>
      <c r="QY15" s="45"/>
      <c r="QZ15" s="45"/>
      <c r="RA15" s="80"/>
      <c r="RB15" s="45"/>
      <c r="RC15" s="46"/>
      <c r="RD15" s="45"/>
      <c r="RE15" s="45"/>
      <c r="RF15" s="45"/>
      <c r="RG15" s="45"/>
      <c r="RH15" s="45"/>
      <c r="RI15" s="45"/>
      <c r="RJ15" s="80"/>
      <c r="RK15" s="45"/>
      <c r="RL15" s="46"/>
      <c r="RM15" s="45"/>
      <c r="RN15" s="45"/>
      <c r="RO15" s="45"/>
      <c r="RP15" s="45"/>
      <c r="RQ15" s="45"/>
      <c r="RR15" s="45"/>
      <c r="RS15" s="80"/>
      <c r="RT15" s="45"/>
      <c r="RU15" s="46"/>
      <c r="RV15" s="45"/>
      <c r="RW15" s="45"/>
      <c r="RX15" s="45"/>
      <c r="RY15" s="45"/>
      <c r="RZ15" s="45"/>
      <c r="SA15" s="45"/>
      <c r="SB15" s="80"/>
      <c r="SC15" s="45"/>
      <c r="SD15" s="46"/>
      <c r="SE15" s="45"/>
      <c r="SF15" s="45"/>
      <c r="SG15" s="45"/>
      <c r="SH15" s="45"/>
      <c r="SI15" s="45"/>
      <c r="SJ15" s="45"/>
      <c r="SK15" s="80"/>
      <c r="SL15" s="45"/>
      <c r="SM15" s="46"/>
      <c r="SN15" s="45"/>
      <c r="SO15" s="45"/>
      <c r="SP15" s="45"/>
      <c r="SQ15" s="45"/>
      <c r="SR15" s="45"/>
      <c r="SS15" s="45"/>
      <c r="ST15" s="80"/>
      <c r="SU15" s="45"/>
      <c r="SV15" s="46"/>
      <c r="SW15" s="45"/>
      <c r="SX15" s="45"/>
      <c r="SY15" s="45"/>
      <c r="SZ15" s="45"/>
      <c r="TA15" s="45"/>
      <c r="TB15" s="45"/>
      <c r="TC15" s="80"/>
      <c r="TD15" s="45"/>
      <c r="TE15" s="46"/>
      <c r="TF15" s="45"/>
      <c r="TG15" s="45"/>
      <c r="TH15" s="45"/>
      <c r="TI15" s="45"/>
      <c r="TJ15" s="45"/>
      <c r="TK15" s="45"/>
      <c r="TL15" s="80"/>
      <c r="TM15" s="45"/>
      <c r="TN15" s="46"/>
      <c r="TO15" s="45"/>
      <c r="TP15" s="45"/>
      <c r="TQ15" s="45"/>
      <c r="TR15" s="45"/>
      <c r="TS15" s="45"/>
      <c r="TT15" s="45"/>
      <c r="TU15" s="80"/>
      <c r="TV15" s="45"/>
      <c r="TW15" s="46"/>
      <c r="TX15" s="45"/>
      <c r="TY15" s="45"/>
      <c r="TZ15" s="45"/>
      <c r="UA15" s="45"/>
      <c r="UB15" s="45"/>
      <c r="UC15" s="45"/>
      <c r="UD15" s="80"/>
      <c r="UE15" s="45"/>
      <c r="UF15" s="46"/>
      <c r="UG15" s="45"/>
      <c r="UH15" s="45"/>
      <c r="UI15" s="45"/>
      <c r="UJ15" s="45"/>
      <c r="UK15" s="45"/>
      <c r="UL15" s="45"/>
      <c r="UM15" s="80"/>
      <c r="UN15" s="45"/>
      <c r="UO15" s="46"/>
      <c r="UP15" s="45"/>
      <c r="UQ15" s="45"/>
      <c r="UR15" s="45"/>
      <c r="US15" s="45"/>
      <c r="UT15" s="45"/>
      <c r="UU15" s="45"/>
      <c r="UV15" s="80"/>
      <c r="UW15" s="45"/>
      <c r="UX15" s="46"/>
      <c r="UY15" s="45"/>
      <c r="UZ15" s="45"/>
      <c r="VA15" s="45"/>
      <c r="VB15" s="45"/>
      <c r="VC15" s="45"/>
      <c r="VD15" s="45"/>
      <c r="VE15" s="80"/>
      <c r="VF15" s="45"/>
      <c r="VG15" s="46"/>
      <c r="VH15" s="45"/>
      <c r="VI15" s="45"/>
      <c r="VJ15" s="45"/>
      <c r="VK15" s="45"/>
      <c r="VL15" s="45"/>
      <c r="VM15" s="45"/>
      <c r="VN15" s="80"/>
      <c r="VO15" s="45"/>
      <c r="VP15" s="46"/>
      <c r="VQ15" s="45"/>
      <c r="VR15" s="45"/>
      <c r="VS15" s="45"/>
      <c r="VT15" s="45"/>
      <c r="VU15" s="45"/>
      <c r="VV15" s="45"/>
      <c r="VW15" s="80"/>
      <c r="VX15" s="45"/>
      <c r="VY15" s="46"/>
      <c r="VZ15" s="45"/>
      <c r="WA15" s="45"/>
      <c r="WB15" s="45"/>
      <c r="WC15" s="45"/>
      <c r="WD15" s="45"/>
      <c r="WE15" s="45"/>
      <c r="WF15" s="80"/>
      <c r="WG15" s="45"/>
      <c r="WH15" s="46"/>
      <c r="WI15" s="45"/>
      <c r="WJ15" s="45"/>
      <c r="WK15" s="45"/>
      <c r="WL15" s="45"/>
      <c r="WM15" s="45"/>
      <c r="WN15" s="45"/>
      <c r="WO15" s="80"/>
      <c r="WP15" s="45"/>
      <c r="WQ15" s="46"/>
      <c r="WR15" s="45"/>
      <c r="WS15" s="45"/>
      <c r="WT15" s="45"/>
      <c r="WU15" s="45"/>
      <c r="WV15" s="45"/>
      <c r="WW15" s="45"/>
      <c r="WX15" s="80"/>
      <c r="WY15" s="45"/>
      <c r="WZ15" s="46"/>
      <c r="XA15" s="45"/>
      <c r="XB15" s="45"/>
      <c r="XC15" s="45"/>
      <c r="XD15" s="45"/>
      <c r="XE15" s="45"/>
      <c r="XF15" s="45"/>
      <c r="XG15" s="80"/>
      <c r="XH15" s="45"/>
      <c r="XI15" s="46"/>
      <c r="XJ15" s="45"/>
      <c r="XK15" s="45"/>
      <c r="XL15" s="45"/>
      <c r="XM15" s="45"/>
      <c r="XN15" s="45"/>
      <c r="XO15" s="45"/>
      <c r="XP15" s="80"/>
      <c r="XQ15" s="45"/>
      <c r="XR15" s="46"/>
      <c r="XS15" s="45"/>
      <c r="XT15" s="45"/>
      <c r="XU15" s="45"/>
      <c r="XV15" s="45"/>
      <c r="XW15" s="45"/>
      <c r="XX15" s="45"/>
      <c r="XY15" s="80"/>
      <c r="XZ15" s="45"/>
      <c r="YA15" s="46"/>
      <c r="YB15" s="45"/>
      <c r="YC15" s="45"/>
      <c r="YD15" s="45"/>
      <c r="YE15" s="45"/>
      <c r="YF15" s="45"/>
      <c r="YG15" s="45"/>
      <c r="YH15" s="80"/>
      <c r="YI15" s="45"/>
      <c r="YJ15" s="46"/>
      <c r="YK15" s="45"/>
      <c r="YL15" s="45"/>
      <c r="YM15" s="45"/>
      <c r="YN15" s="45"/>
      <c r="YO15" s="45"/>
      <c r="YP15" s="45"/>
      <c r="YQ15" s="80"/>
      <c r="YR15" s="45"/>
      <c r="YS15" s="46"/>
      <c r="YT15" s="45"/>
      <c r="YU15" s="45"/>
      <c r="YV15" s="45"/>
      <c r="YW15" s="45"/>
      <c r="YX15" s="45"/>
      <c r="YY15" s="45"/>
      <c r="YZ15" s="80"/>
      <c r="ZA15" s="45"/>
      <c r="ZB15" s="46"/>
      <c r="ZC15" s="45"/>
      <c r="ZD15" s="45"/>
      <c r="ZE15" s="45"/>
      <c r="ZF15" s="45"/>
      <c r="ZG15" s="45"/>
      <c r="ZH15" s="45"/>
      <c r="ZI15" s="80"/>
      <c r="ZJ15" s="45"/>
      <c r="ZK15" s="46"/>
      <c r="ZL15" s="45"/>
      <c r="ZM15" s="45"/>
      <c r="ZN15" s="45"/>
      <c r="ZO15" s="45"/>
      <c r="ZP15" s="45"/>
      <c r="ZQ15" s="45"/>
      <c r="ZR15" s="80"/>
      <c r="ZS15" s="45"/>
      <c r="ZT15" s="46"/>
      <c r="ZU15" s="45"/>
      <c r="ZV15" s="45"/>
      <c r="ZW15" s="45"/>
      <c r="ZX15" s="45"/>
      <c r="ZY15" s="45"/>
      <c r="ZZ15" s="45"/>
      <c r="AAA15" s="80"/>
      <c r="AAB15" s="45"/>
      <c r="AAC15" s="46"/>
      <c r="AAD15" s="45"/>
      <c r="AAE15" s="45"/>
      <c r="AAF15" s="45"/>
      <c r="AAG15" s="45"/>
      <c r="AAH15" s="45"/>
      <c r="AAI15" s="45"/>
      <c r="AAJ15" s="80"/>
      <c r="AAK15" s="45"/>
      <c r="AAL15" s="46"/>
      <c r="AAM15" s="45"/>
      <c r="AAN15" s="45"/>
      <c r="AAO15" s="45"/>
      <c r="AAP15" s="45"/>
      <c r="AAQ15" s="45"/>
      <c r="AAR15" s="45"/>
      <c r="AAS15" s="80"/>
      <c r="AAT15" s="45"/>
      <c r="AAU15" s="46"/>
      <c r="AAV15" s="45"/>
      <c r="AAW15" s="45"/>
      <c r="AAX15" s="45"/>
      <c r="AAY15" s="45"/>
      <c r="AAZ15" s="45"/>
      <c r="ABA15" s="45"/>
      <c r="ABB15" s="80"/>
      <c r="ABC15" s="45"/>
      <c r="ABD15" s="46"/>
      <c r="ABE15" s="45"/>
      <c r="ABF15" s="45"/>
      <c r="ABG15" s="45"/>
      <c r="ABH15" s="45"/>
      <c r="ABI15" s="45"/>
      <c r="ABJ15" s="45"/>
      <c r="ABK15" s="80"/>
      <c r="ABL15" s="45"/>
      <c r="ABM15" s="46"/>
      <c r="ABN15" s="45"/>
      <c r="ABO15" s="45"/>
      <c r="ABP15" s="45"/>
      <c r="ABQ15" s="45"/>
      <c r="ABR15" s="45"/>
      <c r="ABS15" s="45"/>
      <c r="ABT15" s="80"/>
      <c r="ABU15" s="45"/>
      <c r="ABV15" s="46"/>
      <c r="ABW15" s="45"/>
      <c r="ABX15" s="45"/>
      <c r="ABY15" s="45"/>
      <c r="ABZ15" s="45"/>
      <c r="ACA15" s="45"/>
      <c r="ACB15" s="45"/>
      <c r="ACC15" s="80"/>
      <c r="ACD15" s="45"/>
      <c r="ACE15" s="46"/>
      <c r="ACF15" s="45"/>
      <c r="ACG15" s="45"/>
      <c r="ACH15" s="45"/>
      <c r="ACI15" s="45"/>
      <c r="ACJ15" s="45"/>
      <c r="ACK15" s="45"/>
      <c r="ACL15" s="80"/>
      <c r="ACM15" s="45"/>
      <c r="ACN15" s="46"/>
      <c r="ACO15" s="45"/>
      <c r="ACP15" s="45"/>
      <c r="ACQ15" s="45"/>
      <c r="ACR15" s="45"/>
      <c r="ACS15" s="45"/>
      <c r="ACT15" s="45"/>
      <c r="ACU15" s="80"/>
      <c r="ACV15" s="45"/>
      <c r="ACW15" s="46"/>
      <c r="ACX15" s="45"/>
      <c r="ACY15" s="45"/>
      <c r="ACZ15" s="45"/>
      <c r="ADA15" s="45"/>
      <c r="ADB15" s="45"/>
      <c r="ADC15" s="45"/>
      <c r="ADD15" s="80"/>
      <c r="ADE15" s="45"/>
      <c r="ADF15" s="46"/>
      <c r="ADG15" s="45"/>
      <c r="ADH15" s="45"/>
      <c r="ADI15" s="45"/>
      <c r="ADJ15" s="45"/>
      <c r="ADK15" s="45"/>
      <c r="ADL15" s="45"/>
      <c r="ADM15" s="80"/>
      <c r="ADN15" s="45"/>
      <c r="ADO15" s="46"/>
      <c r="ADP15" s="45"/>
      <c r="ADQ15" s="45"/>
      <c r="ADR15" s="45"/>
      <c r="ADS15" s="45"/>
      <c r="ADT15" s="45"/>
      <c r="ADU15" s="45"/>
      <c r="ADV15" s="80"/>
      <c r="ADW15" s="45"/>
      <c r="ADX15" s="46"/>
      <c r="ADY15" s="45"/>
      <c r="ADZ15" s="45"/>
      <c r="AEA15" s="45"/>
      <c r="AEB15" s="45"/>
      <c r="AEC15" s="45"/>
      <c r="AED15" s="45"/>
      <c r="AEE15" s="80"/>
      <c r="AEF15" s="45"/>
      <c r="AEG15" s="46"/>
      <c r="AEH15" s="45"/>
      <c r="AEI15" s="45"/>
      <c r="AEJ15" s="45"/>
      <c r="AEK15" s="45"/>
      <c r="AEL15" s="45"/>
      <c r="AEM15" s="45"/>
      <c r="AEN15" s="80"/>
      <c r="AEO15" s="45"/>
      <c r="AEP15" s="46"/>
      <c r="AEQ15" s="45"/>
      <c r="AER15" s="45"/>
      <c r="AES15" s="45"/>
      <c r="AET15" s="45"/>
      <c r="AEU15" s="45"/>
      <c r="AEV15" s="45"/>
      <c r="AEW15" s="80"/>
      <c r="AEX15" s="45"/>
      <c r="AEY15" s="46"/>
      <c r="AEZ15" s="45"/>
      <c r="AFA15" s="45"/>
      <c r="AFB15" s="45"/>
      <c r="AFC15" s="45"/>
      <c r="AFD15" s="45"/>
      <c r="AFE15" s="45"/>
      <c r="AFF15" s="80"/>
      <c r="AFG15" s="45"/>
      <c r="AFH15" s="46"/>
      <c r="AFI15" s="45"/>
      <c r="AFJ15" s="45"/>
      <c r="AFK15" s="45"/>
      <c r="AFL15" s="45"/>
      <c r="AFM15" s="45"/>
      <c r="AFN15" s="45"/>
      <c r="AFO15" s="80"/>
      <c r="AFP15" s="45"/>
      <c r="AFQ15" s="46"/>
      <c r="AFR15" s="45"/>
      <c r="AFS15" s="45"/>
      <c r="AFT15" s="45"/>
      <c r="AFU15" s="45"/>
      <c r="AFV15" s="45"/>
      <c r="AFW15" s="45"/>
      <c r="AFX15" s="80"/>
      <c r="AFY15" s="45"/>
      <c r="AFZ15" s="46"/>
      <c r="AGA15" s="45"/>
      <c r="AGB15" s="45"/>
      <c r="AGC15" s="45"/>
      <c r="AGD15" s="45"/>
      <c r="AGE15" s="45"/>
      <c r="AGF15" s="45"/>
      <c r="AGG15" s="80"/>
      <c r="AGH15" s="45"/>
      <c r="AGI15" s="46"/>
      <c r="AGJ15" s="45"/>
      <c r="AGK15" s="45"/>
      <c r="AGL15" s="45"/>
      <c r="AGM15" s="45"/>
      <c r="AGN15" s="45"/>
      <c r="AGO15" s="45"/>
      <c r="AGP15" s="80"/>
      <c r="AGQ15" s="45"/>
      <c r="AGR15" s="46"/>
      <c r="AGS15" s="45"/>
      <c r="AGT15" s="45"/>
      <c r="AGU15" s="45"/>
      <c r="AGV15" s="45"/>
      <c r="AGW15" s="45"/>
      <c r="AGX15" s="45"/>
      <c r="AGY15" s="80"/>
      <c r="AGZ15" s="45"/>
      <c r="AHA15" s="46"/>
      <c r="AHB15" s="45"/>
      <c r="AHC15" s="45"/>
      <c r="AHD15" s="45"/>
      <c r="AHE15" s="45"/>
      <c r="AHF15" s="45"/>
      <c r="AHG15" s="45"/>
      <c r="AHH15" s="80"/>
      <c r="AHI15" s="45"/>
      <c r="AHJ15" s="46"/>
      <c r="AHK15" s="45"/>
      <c r="AHL15" s="45"/>
      <c r="AHM15" s="45"/>
      <c r="AHN15" s="45"/>
      <c r="AHO15" s="45"/>
      <c r="AHP15" s="45"/>
      <c r="AHQ15" s="80"/>
      <c r="AHR15" s="45"/>
      <c r="AHS15" s="46"/>
      <c r="AHT15" s="45"/>
      <c r="AHU15" s="45"/>
      <c r="AHV15" s="45"/>
      <c r="AHW15" s="45"/>
      <c r="AHX15" s="45"/>
      <c r="AHY15" s="45"/>
      <c r="AHZ15" s="80"/>
      <c r="AIA15" s="45"/>
      <c r="AIB15" s="46"/>
      <c r="AIC15" s="45"/>
      <c r="AID15" s="45"/>
      <c r="AIE15" s="45"/>
      <c r="AIF15" s="45"/>
      <c r="AIG15" s="45"/>
      <c r="AIH15" s="45"/>
      <c r="AII15" s="80"/>
      <c r="AIJ15" s="45"/>
      <c r="AIK15" s="46"/>
      <c r="AIL15" s="45"/>
      <c r="AIM15" s="45"/>
      <c r="AIN15" s="45"/>
      <c r="AIO15" s="45"/>
      <c r="AIP15" s="45"/>
      <c r="AIQ15" s="45"/>
      <c r="AIR15" s="80"/>
      <c r="AIS15" s="45"/>
      <c r="AIT15" s="46"/>
      <c r="AIU15" s="45"/>
      <c r="AIV15" s="45"/>
      <c r="AIW15" s="45"/>
      <c r="AIX15" s="45"/>
      <c r="AIY15" s="45"/>
      <c r="AIZ15" s="45"/>
      <c r="AJA15" s="80"/>
      <c r="AJB15" s="45"/>
      <c r="AJC15" s="46"/>
      <c r="AJD15" s="45"/>
      <c r="AJE15" s="45"/>
      <c r="AJF15" s="45"/>
      <c r="AJG15" s="45"/>
      <c r="AJH15" s="45"/>
      <c r="AJI15" s="45"/>
      <c r="AJJ15" s="80"/>
      <c r="AJK15" s="45"/>
      <c r="AJL15" s="46"/>
      <c r="AJM15" s="45"/>
      <c r="AJN15" s="45"/>
      <c r="AJO15" s="45"/>
      <c r="AJP15" s="45"/>
      <c r="AJQ15" s="45"/>
      <c r="AJR15" s="45"/>
      <c r="AJS15" s="80"/>
      <c r="AJT15" s="45"/>
      <c r="AJU15" s="46"/>
      <c r="AJV15" s="45"/>
      <c r="AJW15" s="45"/>
      <c r="AJX15" s="45"/>
      <c r="AJY15" s="45"/>
      <c r="AJZ15" s="45"/>
      <c r="AKA15" s="45"/>
      <c r="AKB15" s="80"/>
      <c r="AKC15" s="45"/>
      <c r="AKD15" s="46"/>
      <c r="AKE15" s="45"/>
      <c r="AKF15" s="45"/>
      <c r="AKG15" s="45"/>
      <c r="AKH15" s="45"/>
      <c r="AKI15" s="45"/>
      <c r="AKJ15" s="45"/>
      <c r="AKK15" s="80"/>
      <c r="AKL15" s="45"/>
      <c r="AKM15" s="46"/>
      <c r="AKN15" s="45"/>
      <c r="AKO15" s="45"/>
      <c r="AKP15" s="45"/>
      <c r="AKQ15" s="45"/>
      <c r="AKR15" s="45"/>
      <c r="AKS15" s="45"/>
      <c r="AKT15" s="80"/>
      <c r="AKU15" s="45"/>
      <c r="AKV15" s="46"/>
      <c r="AKW15" s="45"/>
      <c r="AKX15" s="45"/>
      <c r="AKY15" s="45"/>
      <c r="AKZ15" s="45"/>
      <c r="ALA15" s="45"/>
      <c r="ALB15" s="45"/>
      <c r="ALC15" s="80"/>
      <c r="ALD15" s="45"/>
      <c r="ALE15" s="46"/>
      <c r="ALF15" s="45"/>
      <c r="ALG15" s="45"/>
      <c r="ALH15" s="45"/>
      <c r="ALI15" s="45"/>
      <c r="ALJ15" s="45"/>
      <c r="ALK15" s="45"/>
      <c r="ALL15" s="80"/>
      <c r="ALM15" s="45"/>
      <c r="ALN15" s="46"/>
      <c r="ALO15" s="45"/>
      <c r="ALP15" s="45"/>
      <c r="ALQ15" s="45"/>
      <c r="ALR15" s="45"/>
      <c r="ALS15" s="45"/>
      <c r="ALT15" s="45"/>
      <c r="ALU15" s="80"/>
      <c r="ALV15" s="45"/>
      <c r="ALW15" s="46"/>
      <c r="ALX15" s="45"/>
      <c r="ALY15" s="45"/>
      <c r="ALZ15" s="45"/>
      <c r="AMA15" s="45"/>
      <c r="AMB15" s="45"/>
      <c r="AMC15" s="45"/>
      <c r="AMD15" s="80"/>
      <c r="AME15" s="45"/>
      <c r="AMF15" s="46"/>
      <c r="AMG15" s="45"/>
      <c r="AMH15" s="45"/>
      <c r="AMI15" s="45"/>
      <c r="AMJ15" s="45"/>
      <c r="AMK15" s="45"/>
      <c r="AML15" s="45"/>
      <c r="AMM15" s="80"/>
      <c r="AMN15" s="45"/>
      <c r="AMO15" s="46"/>
      <c r="AMP15" s="45"/>
      <c r="AMQ15" s="45"/>
      <c r="AMR15" s="45"/>
      <c r="AMS15" s="45"/>
      <c r="AMT15" s="45"/>
      <c r="AMU15" s="45"/>
      <c r="AMV15" s="80"/>
      <c r="AMW15" s="45"/>
      <c r="AMX15" s="46"/>
      <c r="AMY15" s="45"/>
      <c r="AMZ15" s="45"/>
      <c r="ANA15" s="45"/>
      <c r="ANB15" s="45"/>
      <c r="ANC15" s="45"/>
      <c r="AND15" s="45"/>
      <c r="ANE15" s="80"/>
      <c r="ANF15" s="45"/>
      <c r="ANG15" s="46"/>
      <c r="ANH15" s="45"/>
      <c r="ANI15" s="45"/>
      <c r="ANJ15" s="45"/>
      <c r="ANK15" s="45"/>
      <c r="ANL15" s="45"/>
      <c r="ANM15" s="45"/>
      <c r="ANN15" s="80"/>
      <c r="ANO15" s="45"/>
      <c r="ANP15" s="46"/>
      <c r="ANQ15" s="45"/>
      <c r="ANR15" s="45"/>
      <c r="ANS15" s="45"/>
      <c r="ANT15" s="45"/>
      <c r="ANU15" s="45"/>
      <c r="ANV15" s="45"/>
      <c r="ANW15" s="80"/>
      <c r="ANX15" s="45"/>
      <c r="ANY15" s="46"/>
      <c r="ANZ15" s="45"/>
      <c r="AOA15" s="45"/>
      <c r="AOB15" s="45"/>
      <c r="AOC15" s="45"/>
      <c r="AOD15" s="45"/>
      <c r="AOE15" s="45"/>
      <c r="AOF15" s="80"/>
      <c r="AOG15" s="45"/>
      <c r="AOH15" s="46"/>
      <c r="AOI15" s="45"/>
      <c r="AOJ15" s="45"/>
      <c r="AOK15" s="45"/>
      <c r="AOL15" s="45"/>
      <c r="AOM15" s="45"/>
      <c r="AON15" s="45"/>
      <c r="AOO15" s="80"/>
      <c r="AOP15" s="45"/>
      <c r="AOQ15" s="46"/>
      <c r="AOR15" s="45"/>
      <c r="AOS15" s="45"/>
      <c r="AOT15" s="45"/>
      <c r="AOU15" s="45"/>
      <c r="AOV15" s="45"/>
      <c r="AOW15" s="45"/>
      <c r="AOX15" s="80"/>
      <c r="AOY15" s="45"/>
      <c r="AOZ15" s="46"/>
      <c r="APA15" s="45"/>
      <c r="APB15" s="45"/>
      <c r="APC15" s="45"/>
      <c r="APD15" s="45"/>
      <c r="APE15" s="45"/>
      <c r="APF15" s="45"/>
      <c r="APG15" s="80"/>
      <c r="APH15" s="45"/>
      <c r="API15" s="46"/>
      <c r="APJ15" s="45"/>
      <c r="APK15" s="45"/>
      <c r="APL15" s="45"/>
      <c r="APM15" s="45"/>
      <c r="APN15" s="45"/>
      <c r="APO15" s="45"/>
      <c r="APP15" s="80"/>
      <c r="APQ15" s="45"/>
      <c r="APR15" s="46"/>
      <c r="APS15" s="45"/>
      <c r="APT15" s="45"/>
      <c r="APU15" s="45"/>
      <c r="APV15" s="45"/>
      <c r="APW15" s="45"/>
      <c r="APX15" s="45"/>
      <c r="APY15" s="80"/>
      <c r="APZ15" s="45"/>
      <c r="AQA15" s="46"/>
      <c r="AQB15" s="45"/>
      <c r="AQC15" s="45"/>
      <c r="AQD15" s="45"/>
      <c r="AQE15" s="45"/>
      <c r="AQF15" s="45"/>
      <c r="AQG15" s="45"/>
      <c r="AQH15" s="80"/>
      <c r="AQI15" s="45"/>
      <c r="AQJ15" s="46"/>
      <c r="AQK15" s="45"/>
      <c r="AQL15" s="45"/>
      <c r="AQM15" s="45"/>
      <c r="AQN15" s="45"/>
      <c r="AQO15" s="45"/>
      <c r="AQP15" s="45"/>
      <c r="AQQ15" s="80"/>
      <c r="AQR15" s="45"/>
      <c r="AQS15" s="46"/>
      <c r="AQT15" s="45"/>
      <c r="AQU15" s="45"/>
      <c r="AQV15" s="45"/>
      <c r="AQW15" s="45"/>
      <c r="AQX15" s="45"/>
      <c r="AQY15" s="45"/>
      <c r="AQZ15" s="80"/>
      <c r="ARA15" s="45"/>
      <c r="ARB15" s="46"/>
      <c r="ARC15" s="45"/>
      <c r="ARD15" s="45"/>
      <c r="ARE15" s="45"/>
      <c r="ARF15" s="45"/>
      <c r="ARG15" s="45"/>
      <c r="ARH15" s="45"/>
      <c r="ARI15" s="80"/>
      <c r="ARJ15" s="45"/>
      <c r="ARK15" s="46"/>
      <c r="ARL15" s="45"/>
      <c r="ARM15" s="45"/>
      <c r="ARN15" s="45"/>
      <c r="ARO15" s="45"/>
      <c r="ARP15" s="45"/>
      <c r="ARQ15" s="45"/>
      <c r="ARR15" s="80"/>
      <c r="ARS15" s="45"/>
      <c r="ART15" s="46"/>
      <c r="ARU15" s="45"/>
      <c r="ARV15" s="45"/>
      <c r="ARW15" s="45"/>
      <c r="ARX15" s="45"/>
      <c r="ARY15" s="45"/>
      <c r="ARZ15" s="45"/>
      <c r="ASA15" s="80"/>
      <c r="ASB15" s="45"/>
      <c r="ASC15" s="46"/>
      <c r="ASD15" s="45"/>
      <c r="ASE15" s="45"/>
      <c r="ASF15" s="45"/>
      <c r="ASG15" s="45"/>
      <c r="ASH15" s="45"/>
      <c r="ASI15" s="45"/>
      <c r="ASJ15" s="80"/>
      <c r="ASK15" s="45"/>
      <c r="ASL15" s="46"/>
      <c r="ASM15" s="45"/>
      <c r="ASN15" s="45"/>
      <c r="ASO15" s="45"/>
      <c r="ASP15" s="45"/>
      <c r="ASQ15" s="45"/>
      <c r="ASR15" s="45"/>
      <c r="ASS15" s="80"/>
      <c r="AST15" s="45"/>
      <c r="ASU15" s="46"/>
      <c r="ASV15" s="45"/>
      <c r="ASW15" s="45"/>
      <c r="ASX15" s="45"/>
      <c r="ASY15" s="45"/>
      <c r="ASZ15" s="45"/>
      <c r="ATA15" s="45"/>
      <c r="ATB15" s="80"/>
      <c r="ATC15" s="45"/>
      <c r="ATD15" s="46"/>
      <c r="ATE15" s="45"/>
      <c r="ATF15" s="45"/>
      <c r="ATG15" s="45"/>
      <c r="ATH15" s="45"/>
      <c r="ATI15" s="45"/>
      <c r="ATJ15" s="45"/>
      <c r="ATK15" s="80"/>
      <c r="ATL15" s="45"/>
      <c r="ATM15" s="46"/>
      <c r="ATN15" s="45"/>
      <c r="ATO15" s="45"/>
      <c r="ATP15" s="45"/>
      <c r="ATQ15" s="45"/>
      <c r="ATR15" s="45"/>
      <c r="ATS15" s="45"/>
      <c r="ATT15" s="80"/>
      <c r="ATU15" s="45"/>
      <c r="ATV15" s="46"/>
      <c r="ATW15" s="45"/>
      <c r="ATX15" s="45"/>
      <c r="ATY15" s="45"/>
      <c r="ATZ15" s="45"/>
      <c r="AUA15" s="45"/>
      <c r="AUB15" s="45"/>
      <c r="AUC15" s="80"/>
      <c r="AUD15" s="45"/>
      <c r="AUE15" s="46"/>
      <c r="AUF15" s="45"/>
      <c r="AUG15" s="45"/>
      <c r="AUH15" s="45"/>
      <c r="AUI15" s="45"/>
      <c r="AUJ15" s="45"/>
      <c r="AUK15" s="45"/>
      <c r="AUL15" s="80"/>
      <c r="AUM15" s="45"/>
      <c r="AUN15" s="46"/>
      <c r="AUO15" s="45"/>
      <c r="AUP15" s="45"/>
      <c r="AUQ15" s="45"/>
      <c r="AUR15" s="45"/>
      <c r="AUS15" s="45"/>
      <c r="AUT15" s="45"/>
      <c r="AUU15" s="80"/>
      <c r="AUV15" s="45"/>
      <c r="AUW15" s="46"/>
      <c r="AUX15" s="45"/>
      <c r="AUY15" s="45"/>
      <c r="AUZ15" s="45"/>
      <c r="AVA15" s="45"/>
      <c r="AVB15" s="45"/>
      <c r="AVC15" s="45"/>
      <c r="AVD15" s="80"/>
      <c r="AVE15" s="45"/>
      <c r="AVF15" s="46"/>
      <c r="AVG15" s="45"/>
      <c r="AVH15" s="45"/>
      <c r="AVI15" s="45"/>
      <c r="AVJ15" s="45"/>
      <c r="AVK15" s="45"/>
      <c r="AVL15" s="45"/>
      <c r="AVM15" s="80"/>
      <c r="AVN15" s="45"/>
      <c r="AVO15" s="46"/>
      <c r="AVP15" s="45"/>
      <c r="AVQ15" s="45"/>
      <c r="AVR15" s="45"/>
      <c r="AVS15" s="45"/>
      <c r="AVT15" s="45"/>
      <c r="AVU15" s="45"/>
      <c r="AVV15" s="80"/>
      <c r="AVW15" s="45"/>
      <c r="AVX15" s="46"/>
      <c r="AVY15" s="45"/>
      <c r="AVZ15" s="45"/>
      <c r="AWA15" s="45"/>
      <c r="AWB15" s="45"/>
      <c r="AWC15" s="45"/>
      <c r="AWD15" s="45"/>
      <c r="AWE15" s="80"/>
      <c r="AWF15" s="45"/>
      <c r="AWG15" s="46"/>
      <c r="AWH15" s="45"/>
      <c r="AWI15" s="45"/>
      <c r="AWJ15" s="45"/>
      <c r="AWK15" s="45"/>
      <c r="AWL15" s="45"/>
      <c r="AWM15" s="45"/>
      <c r="AWN15" s="80"/>
      <c r="AWO15" s="45"/>
      <c r="AWP15" s="46"/>
      <c r="AWQ15" s="45"/>
      <c r="AWR15" s="45"/>
      <c r="AWS15" s="45"/>
      <c r="AWT15" s="45"/>
      <c r="AWU15" s="45"/>
      <c r="AWV15" s="45"/>
      <c r="AWW15" s="80"/>
      <c r="AWX15" s="45"/>
      <c r="AWY15" s="46"/>
      <c r="AWZ15" s="45"/>
      <c r="AXA15" s="45"/>
      <c r="AXB15" s="45"/>
      <c r="AXC15" s="45"/>
      <c r="AXD15" s="45"/>
      <c r="AXE15" s="45"/>
      <c r="AXF15" s="80"/>
      <c r="AXG15" s="45"/>
      <c r="AXH15" s="46"/>
      <c r="AXI15" s="45"/>
      <c r="AXJ15" s="45"/>
      <c r="AXK15" s="45"/>
      <c r="AXL15" s="45"/>
      <c r="AXM15" s="45"/>
      <c r="AXN15" s="45"/>
      <c r="AXO15" s="80"/>
      <c r="AXP15" s="45"/>
      <c r="AXQ15" s="46"/>
      <c r="AXR15" s="45"/>
      <c r="AXS15" s="45"/>
      <c r="AXT15" s="45"/>
      <c r="AXU15" s="45"/>
      <c r="AXV15" s="45"/>
      <c r="AXW15" s="45"/>
      <c r="AXX15" s="80"/>
      <c r="AXY15" s="45"/>
      <c r="AXZ15" s="46"/>
      <c r="AYA15" s="45"/>
      <c r="AYB15" s="45"/>
      <c r="AYC15" s="45"/>
      <c r="AYD15" s="45"/>
      <c r="AYE15" s="45"/>
      <c r="AYF15" s="45"/>
      <c r="AYG15" s="80"/>
      <c r="AYH15" s="45"/>
      <c r="AYI15" s="46"/>
      <c r="AYJ15" s="45"/>
      <c r="AYK15" s="45"/>
      <c r="AYL15" s="45"/>
      <c r="AYM15" s="45"/>
      <c r="AYN15" s="45"/>
      <c r="AYO15" s="45"/>
      <c r="AYP15" s="80"/>
      <c r="AYQ15" s="45"/>
      <c r="AYR15" s="46"/>
      <c r="AYS15" s="45"/>
      <c r="AYT15" s="45"/>
      <c r="AYU15" s="45"/>
      <c r="AYV15" s="45"/>
      <c r="AYW15" s="45"/>
      <c r="AYX15" s="45"/>
      <c r="AYY15" s="80"/>
      <c r="AYZ15" s="45"/>
      <c r="AZA15" s="46"/>
      <c r="AZB15" s="45"/>
      <c r="AZC15" s="45"/>
      <c r="AZD15" s="45"/>
      <c r="AZE15" s="45"/>
      <c r="AZF15" s="45"/>
      <c r="AZG15" s="45"/>
      <c r="AZH15" s="80"/>
      <c r="AZI15" s="45"/>
      <c r="AZJ15" s="46"/>
      <c r="AZK15" s="45"/>
      <c r="AZL15" s="45"/>
      <c r="AZM15" s="45"/>
      <c r="AZN15" s="45"/>
      <c r="AZO15" s="45"/>
      <c r="AZP15" s="45"/>
      <c r="AZQ15" s="80"/>
      <c r="AZR15" s="45"/>
      <c r="AZS15" s="46"/>
      <c r="AZT15" s="45"/>
      <c r="AZU15" s="45"/>
      <c r="AZV15" s="45"/>
      <c r="AZW15" s="45"/>
      <c r="AZX15" s="45"/>
      <c r="AZY15" s="45"/>
      <c r="AZZ15" s="80"/>
      <c r="BAA15" s="45"/>
      <c r="BAB15" s="46"/>
      <c r="BAC15" s="45"/>
      <c r="BAD15" s="45"/>
      <c r="BAE15" s="45"/>
      <c r="BAF15" s="45"/>
      <c r="BAG15" s="45"/>
      <c r="BAH15" s="45"/>
      <c r="BAI15" s="80"/>
      <c r="BAJ15" s="45"/>
      <c r="BAK15" s="46"/>
      <c r="BAL15" s="45"/>
      <c r="BAM15" s="45"/>
      <c r="BAN15" s="45"/>
      <c r="BAO15" s="45"/>
      <c r="BAP15" s="45"/>
      <c r="BAQ15" s="45"/>
      <c r="BAR15" s="80"/>
      <c r="BAS15" s="45"/>
      <c r="BAT15" s="46"/>
      <c r="BAU15" s="45"/>
      <c r="BAV15" s="45"/>
      <c r="BAW15" s="45"/>
      <c r="BAX15" s="45"/>
      <c r="BAY15" s="45"/>
      <c r="BAZ15" s="45"/>
      <c r="BBA15" s="80"/>
      <c r="BBB15" s="45"/>
      <c r="BBC15" s="46"/>
      <c r="BBD15" s="45"/>
      <c r="BBE15" s="45"/>
      <c r="BBF15" s="45"/>
      <c r="BBG15" s="45"/>
      <c r="BBH15" s="45"/>
      <c r="BBI15" s="45"/>
      <c r="BBJ15" s="80"/>
      <c r="BBK15" s="45"/>
      <c r="BBL15" s="46"/>
      <c r="BBM15" s="45"/>
      <c r="BBN15" s="45"/>
      <c r="BBO15" s="45"/>
      <c r="BBP15" s="45"/>
      <c r="BBQ15" s="45"/>
      <c r="BBR15" s="45"/>
      <c r="BBS15" s="80"/>
      <c r="BBT15" s="45"/>
      <c r="BBU15" s="46"/>
      <c r="BBV15" s="45"/>
      <c r="BBW15" s="45"/>
      <c r="BBX15" s="45"/>
      <c r="BBY15" s="45"/>
      <c r="BBZ15" s="45"/>
      <c r="BCA15" s="45"/>
      <c r="BCB15" s="80"/>
      <c r="BCC15" s="45"/>
      <c r="BCD15" s="46"/>
      <c r="BCE15" s="45"/>
      <c r="BCF15" s="45"/>
      <c r="BCG15" s="45"/>
      <c r="BCH15" s="45"/>
      <c r="BCI15" s="45"/>
      <c r="BCJ15" s="45"/>
      <c r="BCK15" s="80"/>
      <c r="BCL15" s="45"/>
      <c r="BCM15" s="46"/>
      <c r="BCN15" s="45"/>
      <c r="BCO15" s="45"/>
      <c r="BCP15" s="45"/>
      <c r="BCQ15" s="45"/>
      <c r="BCR15" s="45"/>
      <c r="BCS15" s="45"/>
      <c r="BCT15" s="80"/>
      <c r="BCU15" s="45"/>
      <c r="BCV15" s="46"/>
      <c r="BCW15" s="45"/>
      <c r="BCX15" s="45"/>
      <c r="BCY15" s="45"/>
      <c r="BCZ15" s="45"/>
      <c r="BDA15" s="45"/>
      <c r="BDB15" s="45"/>
      <c r="BDC15" s="80"/>
      <c r="BDD15" s="45"/>
      <c r="BDE15" s="46"/>
      <c r="BDF15" s="45"/>
      <c r="BDG15" s="45"/>
      <c r="BDH15" s="45"/>
      <c r="BDI15" s="45"/>
      <c r="BDJ15" s="45"/>
      <c r="BDK15" s="45"/>
      <c r="BDL15" s="80"/>
      <c r="BDM15" s="45"/>
      <c r="BDN15" s="46"/>
      <c r="BDO15" s="45"/>
      <c r="BDP15" s="45"/>
      <c r="BDQ15" s="45"/>
      <c r="BDR15" s="45"/>
      <c r="BDS15" s="45"/>
      <c r="BDT15" s="45"/>
      <c r="BDU15" s="80"/>
      <c r="BDV15" s="45"/>
      <c r="BDW15" s="46"/>
      <c r="BDX15" s="45"/>
      <c r="BDY15" s="45"/>
      <c r="BDZ15" s="45"/>
      <c r="BEA15" s="45"/>
      <c r="BEB15" s="45"/>
      <c r="BEC15" s="45"/>
      <c r="BED15" s="80"/>
      <c r="BEE15" s="45"/>
      <c r="BEF15" s="46"/>
      <c r="BEG15" s="45"/>
      <c r="BEH15" s="45"/>
      <c r="BEI15" s="45"/>
      <c r="BEJ15" s="45"/>
      <c r="BEK15" s="45"/>
      <c r="BEL15" s="45"/>
      <c r="BEM15" s="80"/>
      <c r="BEN15" s="45"/>
      <c r="BEO15" s="46"/>
      <c r="BEP15" s="45"/>
      <c r="BEQ15" s="45"/>
      <c r="BER15" s="45"/>
      <c r="BES15" s="45"/>
      <c r="BET15" s="45"/>
      <c r="BEU15" s="45"/>
      <c r="BEV15" s="80"/>
      <c r="BEW15" s="45"/>
      <c r="BEX15" s="46"/>
      <c r="BEY15" s="45"/>
      <c r="BEZ15" s="45"/>
      <c r="BFA15" s="45"/>
      <c r="BFB15" s="45"/>
      <c r="BFC15" s="45"/>
      <c r="BFD15" s="45"/>
      <c r="BFE15" s="80"/>
      <c r="BFF15" s="45"/>
      <c r="BFG15" s="46"/>
      <c r="BFH15" s="45"/>
      <c r="BFI15" s="45"/>
      <c r="BFJ15" s="45"/>
      <c r="BFK15" s="45"/>
      <c r="BFL15" s="45"/>
      <c r="BFM15" s="45"/>
      <c r="BFN15" s="80"/>
      <c r="BFO15" s="45"/>
      <c r="BFP15" s="46"/>
      <c r="BFQ15" s="45"/>
      <c r="BFR15" s="45"/>
      <c r="BFS15" s="45"/>
      <c r="BFT15" s="45"/>
      <c r="BFU15" s="45"/>
      <c r="BFV15" s="45"/>
      <c r="BFW15" s="80"/>
      <c r="BFX15" s="45"/>
      <c r="BFY15" s="46"/>
      <c r="BFZ15" s="45"/>
      <c r="BGA15" s="45"/>
      <c r="BGB15" s="45"/>
      <c r="BGC15" s="45"/>
      <c r="BGD15" s="45"/>
      <c r="BGE15" s="45"/>
      <c r="BGF15" s="80"/>
      <c r="BGG15" s="45"/>
      <c r="BGH15" s="46"/>
      <c r="BGI15" s="45"/>
      <c r="BGJ15" s="45"/>
      <c r="BGK15" s="45"/>
      <c r="BGL15" s="45"/>
      <c r="BGM15" s="45"/>
      <c r="BGN15" s="45"/>
      <c r="BGO15" s="80"/>
      <c r="BGP15" s="45"/>
      <c r="BGQ15" s="46"/>
      <c r="BGR15" s="45"/>
      <c r="BGS15" s="45"/>
      <c r="BGT15" s="45"/>
      <c r="BGU15" s="45"/>
      <c r="BGV15" s="45"/>
      <c r="BGW15" s="45"/>
      <c r="BGX15" s="80"/>
      <c r="BGY15" s="45"/>
      <c r="BGZ15" s="46"/>
      <c r="BHA15" s="45"/>
      <c r="BHB15" s="45"/>
      <c r="BHC15" s="45"/>
      <c r="BHD15" s="45"/>
      <c r="BHE15" s="45"/>
      <c r="BHF15" s="45"/>
      <c r="BHG15" s="80"/>
      <c r="BHH15" s="45"/>
      <c r="BHI15" s="46"/>
      <c r="BHJ15" s="45"/>
      <c r="BHK15" s="45"/>
      <c r="BHL15" s="45"/>
      <c r="BHM15" s="45"/>
      <c r="BHN15" s="45"/>
      <c r="BHO15" s="45"/>
      <c r="BHP15" s="80"/>
      <c r="BHQ15" s="45"/>
      <c r="BHR15" s="46"/>
      <c r="BHS15" s="45"/>
      <c r="BHT15" s="45"/>
      <c r="BHU15" s="45"/>
      <c r="BHV15" s="45"/>
      <c r="BHW15" s="45"/>
      <c r="BHX15" s="45"/>
      <c r="BHY15" s="80"/>
      <c r="BHZ15" s="45"/>
      <c r="BIA15" s="46"/>
      <c r="BIB15" s="45"/>
      <c r="BIC15" s="45"/>
      <c r="BID15" s="45"/>
      <c r="BIE15" s="45"/>
      <c r="BIF15" s="45"/>
      <c r="BIG15" s="45"/>
      <c r="BIH15" s="80"/>
      <c r="BII15" s="45"/>
      <c r="BIJ15" s="46"/>
      <c r="BIK15" s="45"/>
      <c r="BIL15" s="45"/>
      <c r="BIM15" s="45"/>
      <c r="BIN15" s="45"/>
      <c r="BIO15" s="45"/>
      <c r="BIP15" s="45"/>
      <c r="BIQ15" s="80"/>
      <c r="BIR15" s="45"/>
      <c r="BIS15" s="46"/>
      <c r="BIT15" s="45"/>
      <c r="BIU15" s="45"/>
      <c r="BIV15" s="45"/>
      <c r="BIW15" s="45"/>
      <c r="BIX15" s="45"/>
      <c r="BIY15" s="45"/>
      <c r="BIZ15" s="80"/>
      <c r="BJA15" s="45"/>
      <c r="BJB15" s="46"/>
      <c r="BJC15" s="45"/>
      <c r="BJD15" s="45"/>
      <c r="BJE15" s="45"/>
      <c r="BJF15" s="45"/>
      <c r="BJG15" s="45"/>
      <c r="BJH15" s="45"/>
      <c r="BJI15" s="80"/>
      <c r="BJJ15" s="45"/>
      <c r="BJK15" s="46"/>
      <c r="BJL15" s="45"/>
      <c r="BJM15" s="45"/>
      <c r="BJN15" s="45"/>
      <c r="BJO15" s="45"/>
      <c r="BJP15" s="45"/>
      <c r="BJQ15" s="45"/>
      <c r="BJR15" s="80"/>
      <c r="BJS15" s="45"/>
      <c r="BJT15" s="46"/>
      <c r="BJU15" s="45"/>
      <c r="BJV15" s="45"/>
      <c r="BJW15" s="45"/>
      <c r="BJX15" s="45"/>
      <c r="BJY15" s="45"/>
      <c r="BJZ15" s="45"/>
      <c r="BKA15" s="80"/>
      <c r="BKB15" s="45"/>
      <c r="BKC15" s="46"/>
      <c r="BKD15" s="45"/>
      <c r="BKE15" s="45"/>
      <c r="BKF15" s="45"/>
      <c r="BKG15" s="45"/>
      <c r="BKH15" s="45"/>
      <c r="BKI15" s="45"/>
      <c r="BKJ15" s="80"/>
      <c r="BKK15" s="45"/>
      <c r="BKL15" s="46"/>
      <c r="BKM15" s="45"/>
      <c r="BKN15" s="45"/>
      <c r="BKO15" s="45"/>
      <c r="BKP15" s="45"/>
      <c r="BKQ15" s="45"/>
      <c r="BKR15" s="45"/>
      <c r="BKS15" s="80"/>
      <c r="BKT15" s="45"/>
      <c r="BKU15" s="46"/>
      <c r="BKV15" s="45"/>
      <c r="BKW15" s="45"/>
      <c r="BKX15" s="45"/>
      <c r="BKY15" s="45"/>
      <c r="BKZ15" s="45"/>
      <c r="BLA15" s="45"/>
      <c r="BLB15" s="80"/>
      <c r="BLC15" s="45"/>
      <c r="BLD15" s="46"/>
      <c r="BLE15" s="45"/>
      <c r="BLF15" s="45"/>
      <c r="BLG15" s="45"/>
      <c r="BLH15" s="45"/>
      <c r="BLI15" s="45"/>
      <c r="BLJ15" s="45"/>
      <c r="BLK15" s="80"/>
      <c r="BLL15" s="45"/>
      <c r="BLM15" s="46"/>
      <c r="BLN15" s="45"/>
      <c r="BLO15" s="45"/>
      <c r="BLP15" s="45"/>
      <c r="BLQ15" s="45"/>
      <c r="BLR15" s="45"/>
      <c r="BLS15" s="45"/>
      <c r="BLT15" s="80"/>
      <c r="BLU15" s="45"/>
      <c r="BLV15" s="46"/>
      <c r="BLW15" s="45"/>
      <c r="BLX15" s="45"/>
      <c r="BLY15" s="45"/>
      <c r="BLZ15" s="45"/>
      <c r="BMA15" s="45"/>
      <c r="BMB15" s="45"/>
      <c r="BMC15" s="80"/>
      <c r="BMD15" s="45"/>
      <c r="BME15" s="46"/>
      <c r="BMF15" s="45"/>
      <c r="BMG15" s="45"/>
      <c r="BMH15" s="45"/>
      <c r="BMI15" s="45"/>
      <c r="BMJ15" s="45"/>
      <c r="BMK15" s="45"/>
      <c r="BML15" s="80"/>
      <c r="BMM15" s="45"/>
      <c r="BMN15" s="46"/>
      <c r="BMO15" s="45"/>
      <c r="BMP15" s="45"/>
      <c r="BMQ15" s="45"/>
      <c r="BMR15" s="45"/>
      <c r="BMS15" s="45"/>
      <c r="BMT15" s="45"/>
      <c r="BMU15" s="80"/>
      <c r="BMV15" s="45"/>
      <c r="BMW15" s="46"/>
      <c r="BMX15" s="45"/>
      <c r="BMY15" s="45"/>
      <c r="BMZ15" s="45"/>
      <c r="BNA15" s="45"/>
      <c r="BNB15" s="45"/>
      <c r="BNC15" s="45"/>
      <c r="BND15" s="80"/>
      <c r="BNE15" s="45"/>
      <c r="BNF15" s="46"/>
      <c r="BNG15" s="45"/>
      <c r="BNH15" s="45"/>
      <c r="BNI15" s="45"/>
      <c r="BNJ15" s="45"/>
      <c r="BNK15" s="45"/>
      <c r="BNL15" s="45"/>
      <c r="BNM15" s="80"/>
      <c r="BNN15" s="45"/>
      <c r="BNO15" s="46"/>
      <c r="BNP15" s="45"/>
      <c r="BNQ15" s="45"/>
      <c r="BNR15" s="45"/>
      <c r="BNS15" s="45"/>
      <c r="BNT15" s="45"/>
      <c r="BNU15" s="45"/>
      <c r="BNV15" s="80"/>
      <c r="BNW15" s="45"/>
      <c r="BNX15" s="46"/>
      <c r="BNY15" s="45"/>
      <c r="BNZ15" s="45"/>
      <c r="BOA15" s="45"/>
      <c r="BOB15" s="45"/>
      <c r="BOC15" s="45"/>
      <c r="BOD15" s="45"/>
      <c r="BOE15" s="80"/>
      <c r="BOF15" s="45"/>
      <c r="BOG15" s="46"/>
      <c r="BOH15" s="45"/>
      <c r="BOI15" s="45"/>
      <c r="BOJ15" s="45"/>
      <c r="BOK15" s="45"/>
      <c r="BOL15" s="45"/>
      <c r="BOM15" s="45"/>
      <c r="BON15" s="80"/>
      <c r="BOO15" s="45"/>
      <c r="BOP15" s="46"/>
      <c r="BOQ15" s="45"/>
      <c r="BOR15" s="45"/>
      <c r="BOS15" s="45"/>
      <c r="BOT15" s="45"/>
      <c r="BOU15" s="45"/>
      <c r="BOV15" s="45"/>
      <c r="BOW15" s="80"/>
      <c r="BOX15" s="45"/>
      <c r="BOY15" s="46"/>
      <c r="BOZ15" s="45"/>
      <c r="BPA15" s="45"/>
      <c r="BPB15" s="45"/>
      <c r="BPC15" s="45"/>
      <c r="BPD15" s="45"/>
      <c r="BPE15" s="45"/>
      <c r="BPF15" s="80"/>
      <c r="BPG15" s="45"/>
      <c r="BPH15" s="46"/>
      <c r="BPI15" s="45"/>
      <c r="BPJ15" s="45"/>
      <c r="BPK15" s="45"/>
      <c r="BPL15" s="45"/>
      <c r="BPM15" s="45"/>
      <c r="BPN15" s="45"/>
      <c r="BPO15" s="80"/>
      <c r="BPP15" s="45"/>
      <c r="BPQ15" s="46"/>
      <c r="BPR15" s="45"/>
      <c r="BPS15" s="45"/>
      <c r="BPT15" s="45"/>
      <c r="BPU15" s="45"/>
      <c r="BPV15" s="45"/>
      <c r="BPW15" s="45"/>
      <c r="BPX15" s="80"/>
      <c r="BPY15" s="45"/>
      <c r="BPZ15" s="46"/>
      <c r="BQA15" s="45"/>
      <c r="BQB15" s="45"/>
      <c r="BQC15" s="45"/>
      <c r="BQD15" s="45"/>
      <c r="BQE15" s="45"/>
      <c r="BQF15" s="45"/>
      <c r="BQG15" s="80"/>
      <c r="BQH15" s="45"/>
      <c r="BQI15" s="46"/>
      <c r="BQJ15" s="45"/>
      <c r="BQK15" s="45"/>
      <c r="BQL15" s="45"/>
      <c r="BQM15" s="45"/>
      <c r="BQN15" s="45"/>
      <c r="BQO15" s="45"/>
      <c r="BQP15" s="80"/>
      <c r="BQQ15" s="45"/>
      <c r="BQR15" s="46"/>
      <c r="BQS15" s="45"/>
      <c r="BQT15" s="45"/>
      <c r="BQU15" s="45"/>
      <c r="BQV15" s="45"/>
      <c r="BQW15" s="45"/>
      <c r="BQX15" s="45"/>
      <c r="BQY15" s="80"/>
      <c r="BQZ15" s="45"/>
      <c r="BRA15" s="46"/>
      <c r="BRB15" s="45"/>
      <c r="BRC15" s="45"/>
      <c r="BRD15" s="45"/>
      <c r="BRE15" s="45"/>
      <c r="BRF15" s="45"/>
      <c r="BRG15" s="45"/>
      <c r="BRH15" s="80"/>
      <c r="BRI15" s="45"/>
      <c r="BRJ15" s="46"/>
      <c r="BRK15" s="45"/>
      <c r="BRL15" s="45"/>
      <c r="BRM15" s="45"/>
      <c r="BRN15" s="45"/>
      <c r="BRO15" s="45"/>
      <c r="BRP15" s="45"/>
      <c r="BRQ15" s="80"/>
      <c r="BRR15" s="45"/>
      <c r="BRS15" s="46"/>
      <c r="BRT15" s="45"/>
      <c r="BRU15" s="45"/>
      <c r="BRV15" s="45"/>
      <c r="BRW15" s="45"/>
      <c r="BRX15" s="45"/>
      <c r="BRY15" s="45"/>
      <c r="BRZ15" s="80"/>
      <c r="BSA15" s="45"/>
      <c r="BSB15" s="46"/>
      <c r="BSC15" s="45"/>
      <c r="BSD15" s="45"/>
      <c r="BSE15" s="45"/>
      <c r="BSF15" s="45"/>
      <c r="BSG15" s="45"/>
      <c r="BSH15" s="45"/>
      <c r="BSI15" s="80"/>
      <c r="BSJ15" s="45"/>
      <c r="BSK15" s="46"/>
      <c r="BSL15" s="45"/>
      <c r="BSM15" s="45"/>
      <c r="BSN15" s="45"/>
      <c r="BSO15" s="45"/>
      <c r="BSP15" s="45"/>
      <c r="BSQ15" s="45"/>
      <c r="BSR15" s="80"/>
      <c r="BSS15" s="45"/>
      <c r="BST15" s="46"/>
      <c r="BSU15" s="45"/>
      <c r="BSV15" s="45"/>
      <c r="BSW15" s="45"/>
      <c r="BSX15" s="45"/>
      <c r="BSY15" s="45"/>
      <c r="BSZ15" s="45"/>
      <c r="BTA15" s="80"/>
      <c r="BTB15" s="45"/>
      <c r="BTC15" s="46"/>
      <c r="BTD15" s="45"/>
      <c r="BTE15" s="45"/>
      <c r="BTF15" s="45"/>
      <c r="BTG15" s="45"/>
      <c r="BTH15" s="45"/>
      <c r="BTI15" s="45"/>
      <c r="BTJ15" s="80"/>
      <c r="BTK15" s="45"/>
      <c r="BTL15" s="46"/>
      <c r="BTM15" s="45"/>
      <c r="BTN15" s="45"/>
      <c r="BTO15" s="45"/>
      <c r="BTP15" s="45"/>
      <c r="BTQ15" s="45"/>
      <c r="BTR15" s="45"/>
      <c r="BTS15" s="80"/>
      <c r="BTT15" s="45"/>
      <c r="BTU15" s="46"/>
      <c r="BTV15" s="45"/>
      <c r="BTW15" s="45"/>
      <c r="BTX15" s="45"/>
      <c r="BTY15" s="45"/>
      <c r="BTZ15" s="45"/>
      <c r="BUA15" s="45"/>
      <c r="BUB15" s="80"/>
      <c r="BUC15" s="45"/>
      <c r="BUD15" s="46"/>
      <c r="BUE15" s="45"/>
      <c r="BUF15" s="45"/>
      <c r="BUG15" s="45"/>
      <c r="BUH15" s="45"/>
      <c r="BUI15" s="45"/>
      <c r="BUJ15" s="45"/>
      <c r="BUK15" s="80"/>
      <c r="BUL15" s="45"/>
      <c r="BUM15" s="46"/>
      <c r="BUN15" s="45"/>
      <c r="BUO15" s="45"/>
      <c r="BUP15" s="45"/>
      <c r="BUQ15" s="45"/>
      <c r="BUR15" s="45"/>
      <c r="BUS15" s="45"/>
      <c r="BUT15" s="80"/>
      <c r="BUU15" s="45"/>
      <c r="BUV15" s="46"/>
      <c r="BUW15" s="45"/>
      <c r="BUX15" s="45"/>
      <c r="BUY15" s="45"/>
      <c r="BUZ15" s="45"/>
      <c r="BVA15" s="45"/>
      <c r="BVB15" s="45"/>
      <c r="BVC15" s="80"/>
      <c r="BVD15" s="45"/>
      <c r="BVE15" s="46"/>
      <c r="BVF15" s="45"/>
      <c r="BVG15" s="45"/>
      <c r="BVH15" s="45"/>
      <c r="BVI15" s="45"/>
      <c r="BVJ15" s="45"/>
      <c r="BVK15" s="45"/>
      <c r="BVL15" s="80"/>
      <c r="BVM15" s="45"/>
      <c r="BVN15" s="46"/>
      <c r="BVO15" s="45"/>
      <c r="BVP15" s="45"/>
      <c r="BVQ15" s="45"/>
      <c r="BVR15" s="45"/>
      <c r="BVS15" s="45"/>
      <c r="BVT15" s="45"/>
      <c r="BVU15" s="80"/>
      <c r="BVV15" s="45"/>
      <c r="BVW15" s="46"/>
      <c r="BVX15" s="45"/>
      <c r="BVY15" s="45"/>
      <c r="BVZ15" s="45"/>
      <c r="BWA15" s="45"/>
      <c r="BWB15" s="45"/>
      <c r="BWC15" s="45"/>
      <c r="BWD15" s="80"/>
      <c r="BWE15" s="45"/>
      <c r="BWF15" s="46"/>
      <c r="BWG15" s="45"/>
      <c r="BWH15" s="45"/>
      <c r="BWI15" s="45"/>
      <c r="BWJ15" s="45"/>
      <c r="BWK15" s="45"/>
      <c r="BWL15" s="45"/>
      <c r="BWM15" s="80"/>
      <c r="BWN15" s="45"/>
      <c r="BWO15" s="46"/>
      <c r="BWP15" s="45"/>
      <c r="BWQ15" s="45"/>
      <c r="BWR15" s="45"/>
      <c r="BWS15" s="45"/>
      <c r="BWT15" s="45"/>
      <c r="BWU15" s="45"/>
      <c r="BWV15" s="80"/>
      <c r="BWW15" s="45"/>
      <c r="BWX15" s="46"/>
      <c r="BWY15" s="45"/>
      <c r="BWZ15" s="45"/>
      <c r="BXA15" s="45"/>
      <c r="BXB15" s="45"/>
      <c r="BXC15" s="45"/>
      <c r="BXD15" s="45"/>
      <c r="BXE15" s="80"/>
      <c r="BXF15" s="45"/>
      <c r="BXG15" s="46"/>
      <c r="BXH15" s="45"/>
      <c r="BXI15" s="45"/>
      <c r="BXJ15" s="45"/>
      <c r="BXK15" s="45"/>
      <c r="BXL15" s="45"/>
      <c r="BXM15" s="45"/>
      <c r="BXN15" s="80"/>
      <c r="BXO15" s="45"/>
      <c r="BXP15" s="46"/>
      <c r="BXQ15" s="45"/>
      <c r="BXR15" s="45"/>
      <c r="BXS15" s="45"/>
      <c r="BXT15" s="45"/>
      <c r="BXU15" s="45"/>
      <c r="BXV15" s="45"/>
      <c r="BXW15" s="80"/>
      <c r="BXX15" s="45"/>
      <c r="BXY15" s="46"/>
      <c r="BXZ15" s="45"/>
      <c r="BYA15" s="45"/>
      <c r="BYB15" s="45"/>
      <c r="BYC15" s="45"/>
      <c r="BYD15" s="45"/>
      <c r="BYE15" s="45"/>
      <c r="BYF15" s="80"/>
      <c r="BYG15" s="45"/>
      <c r="BYH15" s="46"/>
      <c r="BYI15" s="45"/>
      <c r="BYJ15" s="45"/>
      <c r="BYK15" s="45"/>
      <c r="BYL15" s="45"/>
      <c r="BYM15" s="45"/>
      <c r="BYN15" s="45"/>
      <c r="BYO15" s="80"/>
      <c r="BYP15" s="45"/>
      <c r="BYQ15" s="46"/>
      <c r="BYR15" s="45"/>
      <c r="BYS15" s="45"/>
      <c r="BYT15" s="45"/>
      <c r="BYU15" s="45"/>
      <c r="BYV15" s="45"/>
      <c r="BYW15" s="45"/>
      <c r="BYX15" s="80"/>
      <c r="BYY15" s="45"/>
      <c r="BYZ15" s="46"/>
      <c r="BZA15" s="45"/>
      <c r="BZB15" s="45"/>
      <c r="BZC15" s="45"/>
      <c r="BZD15" s="45"/>
      <c r="BZE15" s="45"/>
      <c r="BZF15" s="45"/>
      <c r="BZG15" s="80"/>
      <c r="BZH15" s="45"/>
      <c r="BZI15" s="46"/>
      <c r="BZJ15" s="45"/>
      <c r="BZK15" s="45"/>
      <c r="BZL15" s="45"/>
      <c r="BZM15" s="45"/>
      <c r="BZN15" s="45"/>
      <c r="BZO15" s="45"/>
      <c r="BZP15" s="80"/>
      <c r="BZQ15" s="45"/>
      <c r="BZR15" s="46"/>
      <c r="BZS15" s="45"/>
      <c r="BZT15" s="45"/>
      <c r="BZU15" s="45"/>
      <c r="BZV15" s="45"/>
      <c r="BZW15" s="45"/>
      <c r="BZX15" s="45"/>
      <c r="BZY15" s="80"/>
      <c r="BZZ15" s="45"/>
      <c r="CAA15" s="46"/>
      <c r="CAB15" s="45"/>
      <c r="CAC15" s="45"/>
      <c r="CAD15" s="45"/>
      <c r="CAE15" s="45"/>
      <c r="CAF15" s="45"/>
      <c r="CAG15" s="45"/>
      <c r="CAH15" s="80"/>
      <c r="CAI15" s="45"/>
      <c r="CAJ15" s="46"/>
      <c r="CAK15" s="45"/>
      <c r="CAL15" s="45"/>
      <c r="CAM15" s="45"/>
      <c r="CAN15" s="45"/>
      <c r="CAO15" s="45"/>
      <c r="CAP15" s="45"/>
      <c r="CAQ15" s="80"/>
      <c r="CAR15" s="45"/>
      <c r="CAS15" s="46"/>
      <c r="CAT15" s="45"/>
      <c r="CAU15" s="45"/>
      <c r="CAV15" s="45"/>
      <c r="CAW15" s="45"/>
      <c r="CAX15" s="45"/>
      <c r="CAY15" s="45"/>
      <c r="CAZ15" s="80"/>
      <c r="CBA15" s="45"/>
      <c r="CBB15" s="46"/>
      <c r="CBC15" s="45"/>
      <c r="CBD15" s="45"/>
      <c r="CBE15" s="45"/>
      <c r="CBF15" s="45"/>
      <c r="CBG15" s="45"/>
      <c r="CBH15" s="45"/>
      <c r="CBI15" s="80"/>
      <c r="CBJ15" s="45"/>
      <c r="CBK15" s="46"/>
      <c r="CBL15" s="45"/>
      <c r="CBM15" s="45"/>
      <c r="CBN15" s="45"/>
      <c r="CBO15" s="45"/>
      <c r="CBP15" s="45"/>
      <c r="CBQ15" s="45"/>
      <c r="CBR15" s="80"/>
      <c r="CBS15" s="45"/>
      <c r="CBT15" s="46"/>
      <c r="CBU15" s="45"/>
      <c r="CBV15" s="45"/>
      <c r="CBW15" s="45"/>
      <c r="CBX15" s="45"/>
      <c r="CBY15" s="45"/>
      <c r="CBZ15" s="45"/>
      <c r="CCA15" s="80"/>
      <c r="CCB15" s="45"/>
      <c r="CCC15" s="46"/>
      <c r="CCD15" s="45"/>
      <c r="CCE15" s="45"/>
      <c r="CCF15" s="45"/>
      <c r="CCG15" s="45"/>
      <c r="CCH15" s="45"/>
      <c r="CCI15" s="45"/>
      <c r="CCJ15" s="80"/>
      <c r="CCK15" s="45"/>
      <c r="CCL15" s="46"/>
      <c r="CCM15" s="45"/>
      <c r="CCN15" s="45"/>
      <c r="CCO15" s="45"/>
      <c r="CCP15" s="45"/>
      <c r="CCQ15" s="45"/>
      <c r="CCR15" s="45"/>
      <c r="CCS15" s="80"/>
      <c r="CCT15" s="45"/>
      <c r="CCU15" s="46"/>
      <c r="CCV15" s="45"/>
      <c r="CCW15" s="45"/>
      <c r="CCX15" s="45"/>
      <c r="CCY15" s="45"/>
      <c r="CCZ15" s="45"/>
      <c r="CDA15" s="45"/>
      <c r="CDB15" s="80"/>
      <c r="CDC15" s="45"/>
      <c r="CDD15" s="46"/>
      <c r="CDE15" s="45"/>
      <c r="CDF15" s="45"/>
      <c r="CDG15" s="45"/>
      <c r="CDH15" s="45"/>
      <c r="CDI15" s="45"/>
      <c r="CDJ15" s="45"/>
      <c r="CDK15" s="80"/>
      <c r="CDL15" s="45"/>
      <c r="CDM15" s="46"/>
      <c r="CDN15" s="45"/>
      <c r="CDO15" s="45"/>
      <c r="CDP15" s="45"/>
      <c r="CDQ15" s="45"/>
      <c r="CDR15" s="45"/>
      <c r="CDS15" s="45"/>
      <c r="CDT15" s="80"/>
      <c r="CDU15" s="45"/>
      <c r="CDV15" s="46"/>
      <c r="CDW15" s="45"/>
      <c r="CDX15" s="45"/>
      <c r="CDY15" s="45"/>
      <c r="CDZ15" s="45"/>
      <c r="CEA15" s="45"/>
      <c r="CEB15" s="45"/>
      <c r="CEC15" s="80"/>
      <c r="CED15" s="45"/>
      <c r="CEE15" s="46"/>
      <c r="CEF15" s="45"/>
      <c r="CEG15" s="45"/>
      <c r="CEH15" s="45"/>
      <c r="CEI15" s="45"/>
      <c r="CEJ15" s="45"/>
      <c r="CEK15" s="45"/>
      <c r="CEL15" s="80"/>
      <c r="CEM15" s="45"/>
      <c r="CEN15" s="46"/>
      <c r="CEO15" s="45"/>
      <c r="CEP15" s="45"/>
      <c r="CEQ15" s="45"/>
      <c r="CER15" s="45"/>
      <c r="CES15" s="45"/>
      <c r="CET15" s="45"/>
      <c r="CEU15" s="80"/>
      <c r="CEV15" s="45"/>
      <c r="CEW15" s="46"/>
      <c r="CEX15" s="45"/>
      <c r="CEY15" s="45"/>
      <c r="CEZ15" s="45"/>
      <c r="CFA15" s="45"/>
      <c r="CFB15" s="45"/>
      <c r="CFC15" s="45"/>
      <c r="CFD15" s="80"/>
      <c r="CFE15" s="45"/>
      <c r="CFF15" s="46"/>
      <c r="CFG15" s="45"/>
      <c r="CFH15" s="45"/>
      <c r="CFI15" s="45"/>
      <c r="CFJ15" s="45"/>
      <c r="CFK15" s="45"/>
      <c r="CFL15" s="45"/>
      <c r="CFM15" s="80"/>
      <c r="CFN15" s="45"/>
      <c r="CFO15" s="46"/>
      <c r="CFP15" s="45"/>
      <c r="CFQ15" s="45"/>
      <c r="CFR15" s="45"/>
      <c r="CFS15" s="45"/>
      <c r="CFT15" s="45"/>
      <c r="CFU15" s="45"/>
      <c r="CFV15" s="80"/>
      <c r="CFW15" s="45"/>
      <c r="CFX15" s="46"/>
      <c r="CFY15" s="45"/>
      <c r="CFZ15" s="45"/>
      <c r="CGA15" s="45"/>
      <c r="CGB15" s="45"/>
      <c r="CGC15" s="45"/>
      <c r="CGD15" s="45"/>
      <c r="CGE15" s="80"/>
      <c r="CGF15" s="45"/>
      <c r="CGG15" s="46"/>
      <c r="CGH15" s="45"/>
      <c r="CGI15" s="45"/>
      <c r="CGJ15" s="45"/>
      <c r="CGK15" s="45"/>
      <c r="CGL15" s="45"/>
      <c r="CGM15" s="45"/>
      <c r="CGN15" s="80"/>
      <c r="CGO15" s="45"/>
      <c r="CGP15" s="46"/>
      <c r="CGQ15" s="45"/>
      <c r="CGR15" s="45"/>
      <c r="CGS15" s="45"/>
      <c r="CGT15" s="45"/>
      <c r="CGU15" s="45"/>
      <c r="CGV15" s="45"/>
      <c r="CGW15" s="80"/>
      <c r="CGX15" s="45"/>
      <c r="CGY15" s="46"/>
      <c r="CGZ15" s="45"/>
      <c r="CHA15" s="45"/>
      <c r="CHB15" s="45"/>
      <c r="CHC15" s="45"/>
      <c r="CHD15" s="45"/>
      <c r="CHE15" s="45"/>
      <c r="CHF15" s="80"/>
      <c r="CHG15" s="45"/>
      <c r="CHH15" s="46"/>
      <c r="CHI15" s="45"/>
      <c r="CHJ15" s="45"/>
      <c r="CHK15" s="45"/>
      <c r="CHL15" s="45"/>
      <c r="CHM15" s="45"/>
      <c r="CHN15" s="45"/>
      <c r="CHO15" s="80"/>
      <c r="CHP15" s="45"/>
      <c r="CHQ15" s="46"/>
      <c r="CHR15" s="45"/>
      <c r="CHS15" s="45"/>
      <c r="CHT15" s="45"/>
      <c r="CHU15" s="45"/>
      <c r="CHV15" s="45"/>
      <c r="CHW15" s="45"/>
      <c r="CHX15" s="80"/>
      <c r="CHY15" s="45"/>
      <c r="CHZ15" s="46"/>
      <c r="CIA15" s="45"/>
      <c r="CIB15" s="45"/>
      <c r="CIC15" s="45"/>
      <c r="CID15" s="45"/>
      <c r="CIE15" s="45"/>
      <c r="CIF15" s="45"/>
      <c r="CIG15" s="80"/>
      <c r="CIH15" s="45"/>
      <c r="CII15" s="46"/>
      <c r="CIJ15" s="45"/>
      <c r="CIK15" s="45"/>
      <c r="CIL15" s="45"/>
      <c r="CIM15" s="45"/>
      <c r="CIN15" s="45"/>
      <c r="CIO15" s="45"/>
      <c r="CIP15" s="80"/>
      <c r="CIQ15" s="45"/>
      <c r="CIR15" s="46"/>
      <c r="CIS15" s="45"/>
      <c r="CIT15" s="45"/>
      <c r="CIU15" s="45"/>
      <c r="CIV15" s="45"/>
      <c r="CIW15" s="45"/>
      <c r="CIX15" s="45"/>
      <c r="CIY15" s="80"/>
      <c r="CIZ15" s="45"/>
      <c r="CJA15" s="46"/>
      <c r="CJB15" s="45"/>
      <c r="CJC15" s="45"/>
      <c r="CJD15" s="45"/>
      <c r="CJE15" s="45"/>
      <c r="CJF15" s="45"/>
      <c r="CJG15" s="45"/>
      <c r="CJH15" s="80"/>
      <c r="CJI15" s="45"/>
      <c r="CJJ15" s="46"/>
      <c r="CJK15" s="45"/>
      <c r="CJL15" s="45"/>
      <c r="CJM15" s="45"/>
      <c r="CJN15" s="45"/>
      <c r="CJO15" s="45"/>
      <c r="CJP15" s="45"/>
      <c r="CJQ15" s="80"/>
      <c r="CJR15" s="45"/>
      <c r="CJS15" s="46"/>
      <c r="CJT15" s="45"/>
      <c r="CJU15" s="45"/>
      <c r="CJV15" s="45"/>
      <c r="CJW15" s="45"/>
      <c r="CJX15" s="45"/>
      <c r="CJY15" s="45"/>
      <c r="CJZ15" s="80"/>
      <c r="CKA15" s="45"/>
      <c r="CKB15" s="46"/>
      <c r="CKC15" s="45"/>
      <c r="CKD15" s="45"/>
      <c r="CKE15" s="45"/>
      <c r="CKF15" s="45"/>
      <c r="CKG15" s="45"/>
      <c r="CKH15" s="45"/>
      <c r="CKI15" s="80"/>
      <c r="CKJ15" s="45"/>
      <c r="CKK15" s="46"/>
      <c r="CKL15" s="45"/>
      <c r="CKM15" s="45"/>
      <c r="CKN15" s="45"/>
      <c r="CKO15" s="45"/>
      <c r="CKP15" s="45"/>
      <c r="CKQ15" s="45"/>
      <c r="CKR15" s="80"/>
      <c r="CKS15" s="45"/>
      <c r="CKT15" s="46"/>
      <c r="CKU15" s="45"/>
      <c r="CKV15" s="45"/>
      <c r="CKW15" s="45"/>
      <c r="CKX15" s="45"/>
      <c r="CKY15" s="45"/>
      <c r="CKZ15" s="45"/>
      <c r="CLA15" s="80"/>
      <c r="CLB15" s="45"/>
      <c r="CLC15" s="46"/>
      <c r="CLD15" s="45"/>
      <c r="CLE15" s="45"/>
      <c r="CLF15" s="45"/>
      <c r="CLG15" s="45"/>
      <c r="CLH15" s="45"/>
      <c r="CLI15" s="45"/>
      <c r="CLJ15" s="80"/>
      <c r="CLK15" s="45"/>
      <c r="CLL15" s="46"/>
      <c r="CLM15" s="45"/>
      <c r="CLN15" s="45"/>
      <c r="CLO15" s="45"/>
      <c r="CLP15" s="45"/>
      <c r="CLQ15" s="45"/>
      <c r="CLR15" s="45"/>
      <c r="CLS15" s="80"/>
      <c r="CLT15" s="45"/>
      <c r="CLU15" s="46"/>
      <c r="CLV15" s="45"/>
      <c r="CLW15" s="45"/>
      <c r="CLX15" s="45"/>
      <c r="CLY15" s="45"/>
      <c r="CLZ15" s="45"/>
      <c r="CMA15" s="45"/>
      <c r="CMB15" s="80"/>
      <c r="CMC15" s="45"/>
      <c r="CMD15" s="46"/>
      <c r="CME15" s="45"/>
      <c r="CMF15" s="45"/>
      <c r="CMG15" s="45"/>
      <c r="CMH15" s="45"/>
      <c r="CMI15" s="45"/>
      <c r="CMJ15" s="45"/>
      <c r="CMK15" s="80"/>
      <c r="CML15" s="45"/>
      <c r="CMM15" s="46"/>
      <c r="CMN15" s="45"/>
      <c r="CMO15" s="45"/>
      <c r="CMP15" s="45"/>
      <c r="CMQ15" s="45"/>
      <c r="CMR15" s="45"/>
      <c r="CMS15" s="45"/>
      <c r="CMT15" s="80"/>
      <c r="CMU15" s="45"/>
      <c r="CMV15" s="46"/>
      <c r="CMW15" s="45"/>
      <c r="CMX15" s="45"/>
      <c r="CMY15" s="45"/>
      <c r="CMZ15" s="45"/>
      <c r="CNA15" s="45"/>
      <c r="CNB15" s="45"/>
      <c r="CNC15" s="80"/>
      <c r="CND15" s="45"/>
      <c r="CNE15" s="46"/>
      <c r="CNF15" s="45"/>
      <c r="CNG15" s="45"/>
      <c r="CNH15" s="45"/>
      <c r="CNI15" s="45"/>
      <c r="CNJ15" s="45"/>
      <c r="CNK15" s="45"/>
      <c r="CNL15" s="80"/>
      <c r="CNM15" s="45"/>
      <c r="CNN15" s="46"/>
      <c r="CNO15" s="45"/>
      <c r="CNP15" s="45"/>
      <c r="CNQ15" s="45"/>
      <c r="CNR15" s="45"/>
      <c r="CNS15" s="45"/>
      <c r="CNT15" s="45"/>
      <c r="CNU15" s="80"/>
      <c r="CNV15" s="45"/>
      <c r="CNW15" s="46"/>
      <c r="CNX15" s="45"/>
      <c r="CNY15" s="45"/>
      <c r="CNZ15" s="45"/>
      <c r="COA15" s="45"/>
      <c r="COB15" s="45"/>
      <c r="COC15" s="45"/>
      <c r="COD15" s="80"/>
      <c r="COE15" s="45"/>
      <c r="COF15" s="46"/>
      <c r="COG15" s="45"/>
      <c r="COH15" s="45"/>
      <c r="COI15" s="45"/>
      <c r="COJ15" s="45"/>
      <c r="COK15" s="45"/>
      <c r="COL15" s="45"/>
      <c r="COM15" s="80"/>
      <c r="CON15" s="45"/>
      <c r="COO15" s="46"/>
      <c r="COP15" s="45"/>
      <c r="COQ15" s="45"/>
      <c r="COR15" s="45"/>
      <c r="COS15" s="45"/>
      <c r="COT15" s="45"/>
      <c r="COU15" s="45"/>
      <c r="COV15" s="80"/>
      <c r="COW15" s="45"/>
      <c r="COX15" s="46"/>
      <c r="COY15" s="45"/>
      <c r="COZ15" s="45"/>
      <c r="CPA15" s="45"/>
      <c r="CPB15" s="45"/>
      <c r="CPC15" s="45"/>
      <c r="CPD15" s="45"/>
      <c r="CPE15" s="80"/>
      <c r="CPF15" s="45"/>
      <c r="CPG15" s="46"/>
      <c r="CPH15" s="45"/>
      <c r="CPI15" s="45"/>
      <c r="CPJ15" s="45"/>
      <c r="CPK15" s="45"/>
      <c r="CPL15" s="45"/>
      <c r="CPM15" s="45"/>
      <c r="CPN15" s="80"/>
      <c r="CPO15" s="45"/>
      <c r="CPP15" s="46"/>
      <c r="CPQ15" s="45"/>
      <c r="CPR15" s="45"/>
      <c r="CPS15" s="45"/>
      <c r="CPT15" s="45"/>
      <c r="CPU15" s="45"/>
      <c r="CPV15" s="45"/>
      <c r="CPW15" s="80"/>
      <c r="CPX15" s="45"/>
      <c r="CPY15" s="46"/>
      <c r="CPZ15" s="45"/>
      <c r="CQA15" s="45"/>
      <c r="CQB15" s="45"/>
      <c r="CQC15" s="45"/>
      <c r="CQD15" s="45"/>
      <c r="CQE15" s="45"/>
      <c r="CQF15" s="80"/>
      <c r="CQG15" s="45"/>
      <c r="CQH15" s="46"/>
      <c r="CQI15" s="45"/>
      <c r="CQJ15" s="45"/>
      <c r="CQK15" s="45"/>
      <c r="CQL15" s="45"/>
      <c r="CQM15" s="45"/>
      <c r="CQN15" s="45"/>
      <c r="CQO15" s="80"/>
      <c r="CQP15" s="45"/>
      <c r="CQQ15" s="46"/>
      <c r="CQR15" s="45"/>
      <c r="CQS15" s="45"/>
      <c r="CQT15" s="45"/>
      <c r="CQU15" s="45"/>
      <c r="CQV15" s="45"/>
      <c r="CQW15" s="45"/>
      <c r="CQX15" s="80"/>
      <c r="CQY15" s="45"/>
      <c r="CQZ15" s="46"/>
      <c r="CRA15" s="45"/>
      <c r="CRB15" s="45"/>
      <c r="CRC15" s="45"/>
      <c r="CRD15" s="45"/>
      <c r="CRE15" s="45"/>
      <c r="CRF15" s="45"/>
      <c r="CRG15" s="80"/>
      <c r="CRH15" s="45"/>
      <c r="CRI15" s="46"/>
      <c r="CRJ15" s="45"/>
      <c r="CRK15" s="45"/>
      <c r="CRL15" s="45"/>
      <c r="CRM15" s="45"/>
      <c r="CRN15" s="45"/>
      <c r="CRO15" s="45"/>
      <c r="CRP15" s="80"/>
      <c r="CRQ15" s="45"/>
      <c r="CRR15" s="46"/>
      <c r="CRS15" s="45"/>
      <c r="CRT15" s="45"/>
      <c r="CRU15" s="45"/>
      <c r="CRV15" s="45"/>
      <c r="CRW15" s="45"/>
      <c r="CRX15" s="45"/>
      <c r="CRY15" s="80"/>
      <c r="CRZ15" s="45"/>
      <c r="CSA15" s="46"/>
      <c r="CSB15" s="45"/>
      <c r="CSC15" s="45"/>
      <c r="CSD15" s="45"/>
      <c r="CSE15" s="45"/>
      <c r="CSF15" s="45"/>
      <c r="CSG15" s="45"/>
      <c r="CSH15" s="80"/>
      <c r="CSI15" s="45"/>
      <c r="CSJ15" s="46"/>
      <c r="CSK15" s="45"/>
      <c r="CSL15" s="45"/>
      <c r="CSM15" s="45"/>
      <c r="CSN15" s="45"/>
      <c r="CSO15" s="45"/>
      <c r="CSP15" s="45"/>
      <c r="CSQ15" s="80"/>
      <c r="CSR15" s="45"/>
      <c r="CSS15" s="46"/>
      <c r="CST15" s="45"/>
      <c r="CSU15" s="45"/>
      <c r="CSV15" s="45"/>
      <c r="CSW15" s="45"/>
      <c r="CSX15" s="45"/>
      <c r="CSY15" s="45"/>
      <c r="CSZ15" s="80"/>
      <c r="CTA15" s="45"/>
      <c r="CTB15" s="46"/>
      <c r="CTC15" s="45"/>
      <c r="CTD15" s="45"/>
      <c r="CTE15" s="45"/>
      <c r="CTF15" s="45"/>
      <c r="CTG15" s="45"/>
      <c r="CTH15" s="45"/>
      <c r="CTI15" s="80"/>
      <c r="CTJ15" s="45"/>
      <c r="CTK15" s="46"/>
      <c r="CTL15" s="45"/>
      <c r="CTM15" s="45"/>
      <c r="CTN15" s="45"/>
      <c r="CTO15" s="45"/>
      <c r="CTP15" s="45"/>
      <c r="CTQ15" s="45"/>
      <c r="CTR15" s="80"/>
      <c r="CTS15" s="45"/>
      <c r="CTT15" s="46"/>
      <c r="CTU15" s="45"/>
      <c r="CTV15" s="45"/>
      <c r="CTW15" s="45"/>
      <c r="CTX15" s="45"/>
      <c r="CTY15" s="45"/>
      <c r="CTZ15" s="45"/>
      <c r="CUA15" s="80"/>
      <c r="CUB15" s="45"/>
      <c r="CUC15" s="46"/>
      <c r="CUD15" s="45"/>
      <c r="CUE15" s="45"/>
      <c r="CUF15" s="45"/>
      <c r="CUG15" s="45"/>
      <c r="CUH15" s="45"/>
      <c r="CUI15" s="45"/>
      <c r="CUJ15" s="80"/>
      <c r="CUK15" s="45"/>
      <c r="CUL15" s="46"/>
      <c r="CUM15" s="45"/>
      <c r="CUN15" s="45"/>
      <c r="CUO15" s="45"/>
      <c r="CUP15" s="45"/>
      <c r="CUQ15" s="45"/>
      <c r="CUR15" s="45"/>
      <c r="CUS15" s="80"/>
      <c r="CUT15" s="45"/>
      <c r="CUU15" s="46"/>
      <c r="CUV15" s="45"/>
      <c r="CUW15" s="45"/>
      <c r="CUX15" s="45"/>
      <c r="CUY15" s="45"/>
      <c r="CUZ15" s="45"/>
      <c r="CVA15" s="45"/>
      <c r="CVB15" s="80"/>
      <c r="CVC15" s="45"/>
      <c r="CVD15" s="46"/>
      <c r="CVE15" s="45"/>
      <c r="CVF15" s="45"/>
      <c r="CVG15" s="45"/>
      <c r="CVH15" s="45"/>
      <c r="CVI15" s="45"/>
      <c r="CVJ15" s="45"/>
      <c r="CVK15" s="80"/>
      <c r="CVL15" s="45"/>
      <c r="CVM15" s="46"/>
      <c r="CVN15" s="45"/>
      <c r="CVO15" s="45"/>
      <c r="CVP15" s="45"/>
      <c r="CVQ15" s="45"/>
      <c r="CVR15" s="45"/>
      <c r="CVS15" s="45"/>
      <c r="CVT15" s="80"/>
      <c r="CVU15" s="45"/>
      <c r="CVV15" s="46"/>
      <c r="CVW15" s="45"/>
      <c r="CVX15" s="45"/>
      <c r="CVY15" s="45"/>
      <c r="CVZ15" s="45"/>
      <c r="CWA15" s="45"/>
      <c r="CWB15" s="45"/>
      <c r="CWC15" s="80"/>
      <c r="CWD15" s="45"/>
      <c r="CWE15" s="46"/>
      <c r="CWF15" s="45"/>
      <c r="CWG15" s="45"/>
      <c r="CWH15" s="45"/>
      <c r="CWI15" s="45"/>
      <c r="CWJ15" s="45"/>
      <c r="CWK15" s="45"/>
      <c r="CWL15" s="80"/>
      <c r="CWM15" s="45"/>
      <c r="CWN15" s="46"/>
      <c r="CWO15" s="45"/>
      <c r="CWP15" s="45"/>
      <c r="CWQ15" s="45"/>
      <c r="CWR15" s="45"/>
      <c r="CWS15" s="45"/>
      <c r="CWT15" s="45"/>
      <c r="CWU15" s="80"/>
      <c r="CWV15" s="45"/>
      <c r="CWW15" s="46"/>
      <c r="CWX15" s="45"/>
      <c r="CWY15" s="45"/>
      <c r="CWZ15" s="45"/>
      <c r="CXA15" s="45"/>
      <c r="CXB15" s="45"/>
      <c r="CXC15" s="45"/>
      <c r="CXD15" s="80"/>
      <c r="CXE15" s="45"/>
      <c r="CXF15" s="46"/>
      <c r="CXG15" s="45"/>
      <c r="CXH15" s="45"/>
      <c r="CXI15" s="45"/>
      <c r="CXJ15" s="45"/>
      <c r="CXK15" s="45"/>
      <c r="CXL15" s="45"/>
      <c r="CXM15" s="80"/>
      <c r="CXN15" s="45"/>
      <c r="CXO15" s="46"/>
      <c r="CXP15" s="45"/>
      <c r="CXQ15" s="45"/>
      <c r="CXR15" s="45"/>
      <c r="CXS15" s="45"/>
      <c r="CXT15" s="45"/>
      <c r="CXU15" s="45"/>
      <c r="CXV15" s="80"/>
      <c r="CXW15" s="45"/>
      <c r="CXX15" s="46"/>
      <c r="CXY15" s="45"/>
      <c r="CXZ15" s="45"/>
      <c r="CYA15" s="45"/>
      <c r="CYB15" s="45"/>
      <c r="CYC15" s="45"/>
      <c r="CYD15" s="45"/>
      <c r="CYE15" s="80"/>
      <c r="CYF15" s="45"/>
      <c r="CYG15" s="46"/>
      <c r="CYH15" s="45"/>
      <c r="CYI15" s="45"/>
      <c r="CYJ15" s="45"/>
      <c r="CYK15" s="45"/>
      <c r="CYL15" s="45"/>
      <c r="CYM15" s="45"/>
      <c r="CYN15" s="80"/>
      <c r="CYO15" s="45"/>
      <c r="CYP15" s="46"/>
      <c r="CYQ15" s="45"/>
      <c r="CYR15" s="45"/>
      <c r="CYS15" s="45"/>
      <c r="CYT15" s="45"/>
      <c r="CYU15" s="45"/>
      <c r="CYV15" s="45"/>
      <c r="CYW15" s="80"/>
      <c r="CYX15" s="45"/>
      <c r="CYY15" s="46"/>
      <c r="CYZ15" s="45"/>
      <c r="CZA15" s="45"/>
      <c r="CZB15" s="45"/>
      <c r="CZC15" s="45"/>
      <c r="CZD15" s="45"/>
      <c r="CZE15" s="45"/>
      <c r="CZF15" s="80"/>
      <c r="CZG15" s="45"/>
      <c r="CZH15" s="46"/>
      <c r="CZI15" s="45"/>
      <c r="CZJ15" s="45"/>
      <c r="CZK15" s="45"/>
      <c r="CZL15" s="45"/>
      <c r="CZM15" s="45"/>
      <c r="CZN15" s="45"/>
      <c r="CZO15" s="80"/>
      <c r="CZP15" s="45"/>
      <c r="CZQ15" s="46"/>
      <c r="CZR15" s="45"/>
      <c r="CZS15" s="45"/>
      <c r="CZT15" s="45"/>
      <c r="CZU15" s="45"/>
      <c r="CZV15" s="45"/>
      <c r="CZW15" s="45"/>
      <c r="CZX15" s="80"/>
      <c r="CZY15" s="45"/>
      <c r="CZZ15" s="46"/>
      <c r="DAA15" s="45"/>
      <c r="DAB15" s="45"/>
      <c r="DAC15" s="45"/>
      <c r="DAD15" s="45"/>
      <c r="DAE15" s="45"/>
      <c r="DAF15" s="45"/>
      <c r="DAG15" s="80"/>
      <c r="DAH15" s="45"/>
      <c r="DAI15" s="46"/>
      <c r="DAJ15" s="45"/>
      <c r="DAK15" s="45"/>
      <c r="DAL15" s="45"/>
      <c r="DAM15" s="45"/>
      <c r="DAN15" s="45"/>
      <c r="DAO15" s="45"/>
      <c r="DAP15" s="80"/>
      <c r="DAQ15" s="45"/>
      <c r="DAR15" s="46"/>
      <c r="DAS15" s="45"/>
      <c r="DAT15" s="45"/>
      <c r="DAU15" s="45"/>
      <c r="DAV15" s="45"/>
      <c r="DAW15" s="45"/>
      <c r="DAX15" s="45"/>
      <c r="DAY15" s="80"/>
      <c r="DAZ15" s="45"/>
      <c r="DBA15" s="46"/>
      <c r="DBB15" s="45"/>
      <c r="DBC15" s="45"/>
      <c r="DBD15" s="45"/>
      <c r="DBE15" s="45"/>
      <c r="DBF15" s="45"/>
      <c r="DBG15" s="45"/>
      <c r="DBH15" s="80"/>
      <c r="DBI15" s="45"/>
      <c r="DBJ15" s="46"/>
      <c r="DBK15" s="45"/>
      <c r="DBL15" s="45"/>
      <c r="DBM15" s="45"/>
      <c r="DBN15" s="45"/>
      <c r="DBO15" s="45"/>
      <c r="DBP15" s="45"/>
      <c r="DBQ15" s="80"/>
      <c r="DBR15" s="45"/>
      <c r="DBS15" s="46"/>
      <c r="DBT15" s="45"/>
      <c r="DBU15" s="45"/>
      <c r="DBV15" s="45"/>
      <c r="DBW15" s="45"/>
      <c r="DBX15" s="45"/>
      <c r="DBY15" s="45"/>
      <c r="DBZ15" s="80"/>
      <c r="DCA15" s="45"/>
      <c r="DCB15" s="46"/>
      <c r="DCC15" s="45"/>
      <c r="DCD15" s="45"/>
      <c r="DCE15" s="45"/>
      <c r="DCF15" s="45"/>
      <c r="DCG15" s="45"/>
      <c r="DCH15" s="45"/>
      <c r="DCI15" s="80"/>
      <c r="DCJ15" s="45"/>
      <c r="DCK15" s="46"/>
      <c r="DCL15" s="45"/>
      <c r="DCM15" s="45"/>
      <c r="DCN15" s="45"/>
      <c r="DCO15" s="45"/>
      <c r="DCP15" s="45"/>
      <c r="DCQ15" s="45"/>
      <c r="DCR15" s="80"/>
      <c r="DCS15" s="45"/>
      <c r="DCT15" s="46"/>
      <c r="DCU15" s="45"/>
      <c r="DCV15" s="45"/>
      <c r="DCW15" s="45"/>
      <c r="DCX15" s="45"/>
      <c r="DCY15" s="45"/>
      <c r="DCZ15" s="45"/>
      <c r="DDA15" s="80"/>
      <c r="DDB15" s="45"/>
      <c r="DDC15" s="46"/>
      <c r="DDD15" s="45"/>
      <c r="DDE15" s="45"/>
      <c r="DDF15" s="45"/>
      <c r="DDG15" s="45"/>
      <c r="DDH15" s="45"/>
      <c r="DDI15" s="45"/>
      <c r="DDJ15" s="80"/>
      <c r="DDK15" s="45"/>
      <c r="DDL15" s="46"/>
      <c r="DDM15" s="45"/>
      <c r="DDN15" s="45"/>
      <c r="DDO15" s="45"/>
      <c r="DDP15" s="45"/>
      <c r="DDQ15" s="45"/>
      <c r="DDR15" s="45"/>
      <c r="DDS15" s="80"/>
      <c r="DDT15" s="45"/>
      <c r="DDU15" s="46"/>
      <c r="DDV15" s="45"/>
      <c r="DDW15" s="45"/>
      <c r="DDX15" s="45"/>
      <c r="DDY15" s="45"/>
      <c r="DDZ15" s="45"/>
      <c r="DEA15" s="45"/>
      <c r="DEB15" s="80"/>
      <c r="DEC15" s="45"/>
      <c r="DED15" s="46"/>
      <c r="DEE15" s="45"/>
      <c r="DEF15" s="45"/>
      <c r="DEG15" s="45"/>
      <c r="DEH15" s="45"/>
      <c r="DEI15" s="45"/>
      <c r="DEJ15" s="45"/>
      <c r="DEK15" s="80"/>
      <c r="DEL15" s="45"/>
      <c r="DEM15" s="46"/>
      <c r="DEN15" s="45"/>
      <c r="DEO15" s="45"/>
      <c r="DEP15" s="45"/>
      <c r="DEQ15" s="45"/>
      <c r="DER15" s="45"/>
      <c r="DES15" s="45"/>
      <c r="DET15" s="80"/>
      <c r="DEU15" s="45"/>
      <c r="DEV15" s="46"/>
      <c r="DEW15" s="45"/>
      <c r="DEX15" s="45"/>
      <c r="DEY15" s="45"/>
      <c r="DEZ15" s="45"/>
      <c r="DFA15" s="45"/>
      <c r="DFB15" s="45"/>
      <c r="DFC15" s="80"/>
      <c r="DFD15" s="45"/>
      <c r="DFE15" s="46"/>
      <c r="DFF15" s="45"/>
      <c r="DFG15" s="45"/>
      <c r="DFH15" s="45"/>
      <c r="DFI15" s="45"/>
      <c r="DFJ15" s="45"/>
      <c r="DFK15" s="45"/>
      <c r="DFL15" s="80"/>
      <c r="DFM15" s="45"/>
      <c r="DFN15" s="46"/>
      <c r="DFO15" s="45"/>
      <c r="DFP15" s="45"/>
      <c r="DFQ15" s="45"/>
      <c r="DFR15" s="45"/>
      <c r="DFS15" s="45"/>
      <c r="DFT15" s="45"/>
      <c r="DFU15" s="80"/>
      <c r="DFV15" s="45"/>
      <c r="DFW15" s="46"/>
      <c r="DFX15" s="45"/>
      <c r="DFY15" s="45"/>
      <c r="DFZ15" s="45"/>
      <c r="DGA15" s="45"/>
      <c r="DGB15" s="45"/>
      <c r="DGC15" s="45"/>
      <c r="DGD15" s="80"/>
      <c r="DGE15" s="45"/>
      <c r="DGF15" s="46"/>
      <c r="DGG15" s="45"/>
      <c r="DGH15" s="45"/>
      <c r="DGI15" s="45"/>
      <c r="DGJ15" s="45"/>
      <c r="DGK15" s="45"/>
      <c r="DGL15" s="45"/>
      <c r="DGM15" s="80"/>
      <c r="DGN15" s="45"/>
      <c r="DGO15" s="46"/>
      <c r="DGP15" s="45"/>
      <c r="DGQ15" s="45"/>
      <c r="DGR15" s="45"/>
      <c r="DGS15" s="45"/>
      <c r="DGT15" s="45"/>
      <c r="DGU15" s="45"/>
      <c r="DGV15" s="80"/>
      <c r="DGW15" s="45"/>
      <c r="DGX15" s="46"/>
      <c r="DGY15" s="45"/>
      <c r="DGZ15" s="45"/>
      <c r="DHA15" s="45"/>
      <c r="DHB15" s="45"/>
      <c r="DHC15" s="45"/>
      <c r="DHD15" s="45"/>
      <c r="DHE15" s="80"/>
      <c r="DHF15" s="45"/>
      <c r="DHG15" s="46"/>
      <c r="DHH15" s="45"/>
      <c r="DHI15" s="45"/>
      <c r="DHJ15" s="45"/>
      <c r="DHK15" s="45"/>
      <c r="DHL15" s="45"/>
      <c r="DHM15" s="45"/>
      <c r="DHN15" s="80"/>
      <c r="DHO15" s="45"/>
      <c r="DHP15" s="46"/>
      <c r="DHQ15" s="45"/>
      <c r="DHR15" s="45"/>
      <c r="DHS15" s="45"/>
      <c r="DHT15" s="45"/>
      <c r="DHU15" s="45"/>
      <c r="DHV15" s="45"/>
      <c r="DHW15" s="80"/>
      <c r="DHX15" s="45"/>
      <c r="DHY15" s="46"/>
      <c r="DHZ15" s="45"/>
      <c r="DIA15" s="45"/>
      <c r="DIB15" s="45"/>
      <c r="DIC15" s="45"/>
      <c r="DID15" s="45"/>
      <c r="DIE15" s="45"/>
      <c r="DIF15" s="80"/>
      <c r="DIG15" s="45"/>
      <c r="DIH15" s="46"/>
      <c r="DII15" s="45"/>
      <c r="DIJ15" s="45"/>
      <c r="DIK15" s="45"/>
      <c r="DIL15" s="45"/>
      <c r="DIM15" s="45"/>
      <c r="DIN15" s="45"/>
      <c r="DIO15" s="80"/>
      <c r="DIP15" s="45"/>
      <c r="DIQ15" s="46"/>
      <c r="DIR15" s="45"/>
      <c r="DIS15" s="45"/>
      <c r="DIT15" s="45"/>
      <c r="DIU15" s="45"/>
      <c r="DIV15" s="45"/>
      <c r="DIW15" s="45"/>
      <c r="DIX15" s="80"/>
      <c r="DIY15" s="45"/>
      <c r="DIZ15" s="46"/>
      <c r="DJA15" s="45"/>
      <c r="DJB15" s="45"/>
      <c r="DJC15" s="45"/>
      <c r="DJD15" s="45"/>
      <c r="DJE15" s="45"/>
      <c r="DJF15" s="45"/>
      <c r="DJG15" s="80"/>
      <c r="DJH15" s="45"/>
      <c r="DJI15" s="46"/>
      <c r="DJJ15" s="45"/>
      <c r="DJK15" s="45"/>
      <c r="DJL15" s="45"/>
      <c r="DJM15" s="45"/>
      <c r="DJN15" s="45"/>
      <c r="DJO15" s="45"/>
      <c r="DJP15" s="80"/>
      <c r="DJQ15" s="45"/>
      <c r="DJR15" s="46"/>
      <c r="DJS15" s="45"/>
      <c r="DJT15" s="45"/>
      <c r="DJU15" s="45"/>
      <c r="DJV15" s="45"/>
      <c r="DJW15" s="45"/>
      <c r="DJX15" s="45"/>
      <c r="DJY15" s="80"/>
      <c r="DJZ15" s="45"/>
      <c r="DKA15" s="46"/>
      <c r="DKB15" s="45"/>
      <c r="DKC15" s="45"/>
      <c r="DKD15" s="45"/>
      <c r="DKE15" s="45"/>
      <c r="DKF15" s="45"/>
      <c r="DKG15" s="45"/>
      <c r="DKH15" s="80"/>
      <c r="DKI15" s="45"/>
      <c r="DKJ15" s="46"/>
      <c r="DKK15" s="45"/>
      <c r="DKL15" s="45"/>
      <c r="DKM15" s="45"/>
      <c r="DKN15" s="45"/>
      <c r="DKO15" s="45"/>
      <c r="DKP15" s="45"/>
      <c r="DKQ15" s="80"/>
      <c r="DKR15" s="45"/>
      <c r="DKS15" s="46"/>
      <c r="DKT15" s="45"/>
      <c r="DKU15" s="45"/>
      <c r="DKV15" s="45"/>
      <c r="DKW15" s="45"/>
      <c r="DKX15" s="45"/>
      <c r="DKY15" s="45"/>
      <c r="DKZ15" s="80"/>
      <c r="DLA15" s="45"/>
      <c r="DLB15" s="46"/>
      <c r="DLC15" s="45"/>
      <c r="DLD15" s="45"/>
      <c r="DLE15" s="45"/>
      <c r="DLF15" s="45"/>
      <c r="DLG15" s="45"/>
      <c r="DLH15" s="45"/>
      <c r="DLI15" s="80"/>
      <c r="DLJ15" s="45"/>
      <c r="DLK15" s="46"/>
      <c r="DLL15" s="45"/>
      <c r="DLM15" s="45"/>
      <c r="DLN15" s="45"/>
      <c r="DLO15" s="45"/>
      <c r="DLP15" s="45"/>
      <c r="DLQ15" s="45"/>
      <c r="DLR15" s="80"/>
      <c r="DLS15" s="45"/>
      <c r="DLT15" s="46"/>
      <c r="DLU15" s="45"/>
      <c r="DLV15" s="45"/>
      <c r="DLW15" s="45"/>
      <c r="DLX15" s="45"/>
      <c r="DLY15" s="45"/>
      <c r="DLZ15" s="45"/>
      <c r="DMA15" s="80"/>
      <c r="DMB15" s="45"/>
      <c r="DMC15" s="46"/>
      <c r="DMD15" s="45"/>
      <c r="DME15" s="45"/>
      <c r="DMF15" s="45"/>
      <c r="DMG15" s="45"/>
      <c r="DMH15" s="45"/>
      <c r="DMI15" s="45"/>
      <c r="DMJ15" s="80"/>
      <c r="DMK15" s="45"/>
      <c r="DML15" s="46"/>
      <c r="DMM15" s="45"/>
      <c r="DMN15" s="45"/>
      <c r="DMO15" s="45"/>
      <c r="DMP15" s="45"/>
      <c r="DMQ15" s="45"/>
      <c r="DMR15" s="45"/>
      <c r="DMS15" s="80"/>
      <c r="DMT15" s="45"/>
      <c r="DMU15" s="46"/>
      <c r="DMV15" s="45"/>
      <c r="DMW15" s="45"/>
      <c r="DMX15" s="45"/>
      <c r="DMY15" s="45"/>
      <c r="DMZ15" s="45"/>
      <c r="DNA15" s="45"/>
      <c r="DNB15" s="80"/>
      <c r="DNC15" s="45"/>
      <c r="DND15" s="46"/>
      <c r="DNE15" s="45"/>
      <c r="DNF15" s="45"/>
      <c r="DNG15" s="45"/>
      <c r="DNH15" s="45"/>
      <c r="DNI15" s="45"/>
      <c r="DNJ15" s="45"/>
      <c r="DNK15" s="80"/>
      <c r="DNL15" s="45"/>
      <c r="DNM15" s="46"/>
      <c r="DNN15" s="45"/>
      <c r="DNO15" s="45"/>
      <c r="DNP15" s="45"/>
      <c r="DNQ15" s="45"/>
      <c r="DNR15" s="45"/>
      <c r="DNS15" s="45"/>
      <c r="DNT15" s="80"/>
      <c r="DNU15" s="45"/>
      <c r="DNV15" s="46"/>
      <c r="DNW15" s="45"/>
      <c r="DNX15" s="45"/>
      <c r="DNY15" s="45"/>
      <c r="DNZ15" s="45"/>
      <c r="DOA15" s="45"/>
      <c r="DOB15" s="45"/>
      <c r="DOC15" s="80"/>
      <c r="DOD15" s="45"/>
      <c r="DOE15" s="46"/>
      <c r="DOF15" s="45"/>
      <c r="DOG15" s="45"/>
      <c r="DOH15" s="45"/>
      <c r="DOI15" s="45"/>
      <c r="DOJ15" s="45"/>
      <c r="DOK15" s="45"/>
      <c r="DOL15" s="80"/>
      <c r="DOM15" s="45"/>
      <c r="DON15" s="46"/>
      <c r="DOO15" s="45"/>
      <c r="DOP15" s="45"/>
      <c r="DOQ15" s="45"/>
      <c r="DOR15" s="45"/>
      <c r="DOS15" s="45"/>
      <c r="DOT15" s="45"/>
      <c r="DOU15" s="80"/>
      <c r="DOV15" s="45"/>
      <c r="DOW15" s="46"/>
      <c r="DOX15" s="45"/>
      <c r="DOY15" s="45"/>
      <c r="DOZ15" s="45"/>
      <c r="DPA15" s="45"/>
      <c r="DPB15" s="45"/>
      <c r="DPC15" s="45"/>
      <c r="DPD15" s="80"/>
      <c r="DPE15" s="45"/>
      <c r="DPF15" s="46"/>
      <c r="DPG15" s="45"/>
      <c r="DPH15" s="45"/>
      <c r="DPI15" s="45"/>
      <c r="DPJ15" s="45"/>
      <c r="DPK15" s="45"/>
      <c r="DPL15" s="45"/>
      <c r="DPM15" s="80"/>
      <c r="DPN15" s="45"/>
      <c r="DPO15" s="46"/>
      <c r="DPP15" s="45"/>
      <c r="DPQ15" s="45"/>
      <c r="DPR15" s="45"/>
      <c r="DPS15" s="45"/>
      <c r="DPT15" s="45"/>
      <c r="DPU15" s="45"/>
      <c r="DPV15" s="80"/>
      <c r="DPW15" s="45"/>
      <c r="DPX15" s="46"/>
      <c r="DPY15" s="45"/>
      <c r="DPZ15" s="45"/>
      <c r="DQA15" s="45"/>
      <c r="DQB15" s="45"/>
      <c r="DQC15" s="45"/>
      <c r="DQD15" s="45"/>
      <c r="DQE15" s="80"/>
      <c r="DQF15" s="45"/>
      <c r="DQG15" s="46"/>
      <c r="DQH15" s="45"/>
      <c r="DQI15" s="45"/>
      <c r="DQJ15" s="45"/>
      <c r="DQK15" s="45"/>
      <c r="DQL15" s="45"/>
      <c r="DQM15" s="45"/>
      <c r="DQN15" s="80"/>
      <c r="DQO15" s="45"/>
      <c r="DQP15" s="46"/>
      <c r="DQQ15" s="45"/>
      <c r="DQR15" s="45"/>
      <c r="DQS15" s="45"/>
      <c r="DQT15" s="45"/>
      <c r="DQU15" s="45"/>
      <c r="DQV15" s="45"/>
      <c r="DQW15" s="80"/>
      <c r="DQX15" s="45"/>
      <c r="DQY15" s="46"/>
      <c r="DQZ15" s="45"/>
      <c r="DRA15" s="45"/>
      <c r="DRB15" s="45"/>
      <c r="DRC15" s="45"/>
      <c r="DRD15" s="45"/>
      <c r="DRE15" s="45"/>
      <c r="DRF15" s="80"/>
      <c r="DRG15" s="45"/>
      <c r="DRH15" s="46"/>
      <c r="DRI15" s="45"/>
      <c r="DRJ15" s="45"/>
      <c r="DRK15" s="45"/>
      <c r="DRL15" s="45"/>
      <c r="DRM15" s="45"/>
      <c r="DRN15" s="45"/>
      <c r="DRO15" s="80"/>
      <c r="DRP15" s="45"/>
      <c r="DRQ15" s="46"/>
      <c r="DRR15" s="45"/>
      <c r="DRS15" s="45"/>
      <c r="DRT15" s="45"/>
      <c r="DRU15" s="45"/>
      <c r="DRV15" s="45"/>
      <c r="DRW15" s="45"/>
      <c r="DRX15" s="80"/>
      <c r="DRY15" s="45"/>
      <c r="DRZ15" s="46"/>
      <c r="DSA15" s="45"/>
      <c r="DSB15" s="45"/>
      <c r="DSC15" s="45"/>
      <c r="DSD15" s="45"/>
      <c r="DSE15" s="45"/>
      <c r="DSF15" s="45"/>
      <c r="DSG15" s="80"/>
      <c r="DSH15" s="45"/>
      <c r="DSI15" s="46"/>
      <c r="DSJ15" s="45"/>
      <c r="DSK15" s="45"/>
      <c r="DSL15" s="45"/>
      <c r="DSM15" s="45"/>
      <c r="DSN15" s="45"/>
      <c r="DSO15" s="45"/>
      <c r="DSP15" s="80"/>
      <c r="DSQ15" s="45"/>
      <c r="DSR15" s="46"/>
      <c r="DSS15" s="45"/>
      <c r="DST15" s="45"/>
      <c r="DSU15" s="45"/>
      <c r="DSV15" s="45"/>
      <c r="DSW15" s="45"/>
      <c r="DSX15" s="45"/>
      <c r="DSY15" s="80"/>
      <c r="DSZ15" s="45"/>
      <c r="DTA15" s="46"/>
      <c r="DTB15" s="45"/>
      <c r="DTC15" s="45"/>
      <c r="DTD15" s="45"/>
      <c r="DTE15" s="45"/>
      <c r="DTF15" s="45"/>
      <c r="DTG15" s="45"/>
      <c r="DTH15" s="80"/>
      <c r="DTI15" s="45"/>
      <c r="DTJ15" s="46"/>
      <c r="DTK15" s="45"/>
      <c r="DTL15" s="45"/>
      <c r="DTM15" s="45"/>
      <c r="DTN15" s="45"/>
      <c r="DTO15" s="45"/>
      <c r="DTP15" s="45"/>
      <c r="DTQ15" s="80"/>
      <c r="DTR15" s="45"/>
      <c r="DTS15" s="46"/>
      <c r="DTT15" s="45"/>
      <c r="DTU15" s="45"/>
      <c r="DTV15" s="45"/>
      <c r="DTW15" s="45"/>
      <c r="DTX15" s="45"/>
      <c r="DTY15" s="45"/>
      <c r="DTZ15" s="80"/>
      <c r="DUA15" s="45"/>
      <c r="DUB15" s="46"/>
      <c r="DUC15" s="45"/>
      <c r="DUD15" s="45"/>
      <c r="DUE15" s="45"/>
      <c r="DUF15" s="45"/>
      <c r="DUG15" s="45"/>
      <c r="DUH15" s="45"/>
      <c r="DUI15" s="80"/>
      <c r="DUJ15" s="45"/>
      <c r="DUK15" s="46"/>
      <c r="DUL15" s="45"/>
      <c r="DUM15" s="45"/>
      <c r="DUN15" s="45"/>
      <c r="DUO15" s="45"/>
      <c r="DUP15" s="45"/>
      <c r="DUQ15" s="45"/>
      <c r="DUR15" s="80"/>
      <c r="DUS15" s="45"/>
      <c r="DUT15" s="46"/>
      <c r="DUU15" s="45"/>
      <c r="DUV15" s="45"/>
      <c r="DUW15" s="45"/>
      <c r="DUX15" s="45"/>
      <c r="DUY15" s="45"/>
      <c r="DUZ15" s="45"/>
      <c r="DVA15" s="80"/>
      <c r="DVB15" s="45"/>
      <c r="DVC15" s="46"/>
      <c r="DVD15" s="45"/>
      <c r="DVE15" s="45"/>
      <c r="DVF15" s="45"/>
      <c r="DVG15" s="45"/>
      <c r="DVH15" s="45"/>
      <c r="DVI15" s="45"/>
      <c r="DVJ15" s="80"/>
      <c r="DVK15" s="45"/>
      <c r="DVL15" s="46"/>
      <c r="DVM15" s="45"/>
      <c r="DVN15" s="45"/>
      <c r="DVO15" s="45"/>
      <c r="DVP15" s="45"/>
      <c r="DVQ15" s="45"/>
      <c r="DVR15" s="45"/>
      <c r="DVS15" s="80"/>
      <c r="DVT15" s="45"/>
      <c r="DVU15" s="46"/>
      <c r="DVV15" s="45"/>
      <c r="DVW15" s="45"/>
      <c r="DVX15" s="45"/>
      <c r="DVY15" s="45"/>
      <c r="DVZ15" s="45"/>
      <c r="DWA15" s="45"/>
      <c r="DWB15" s="80"/>
      <c r="DWC15" s="45"/>
      <c r="DWD15" s="46"/>
      <c r="DWE15" s="45"/>
      <c r="DWF15" s="45"/>
      <c r="DWG15" s="45"/>
      <c r="DWH15" s="45"/>
      <c r="DWI15" s="45"/>
      <c r="DWJ15" s="45"/>
      <c r="DWK15" s="80"/>
      <c r="DWL15" s="45"/>
      <c r="DWM15" s="46"/>
      <c r="DWN15" s="45"/>
      <c r="DWO15" s="45"/>
      <c r="DWP15" s="45"/>
      <c r="DWQ15" s="45"/>
      <c r="DWR15" s="45"/>
      <c r="DWS15" s="45"/>
      <c r="DWT15" s="80"/>
      <c r="DWU15" s="45"/>
      <c r="DWV15" s="46"/>
      <c r="DWW15" s="45"/>
      <c r="DWX15" s="45"/>
      <c r="DWY15" s="45"/>
      <c r="DWZ15" s="45"/>
      <c r="DXA15" s="45"/>
      <c r="DXB15" s="45"/>
      <c r="DXC15" s="80"/>
      <c r="DXD15" s="45"/>
      <c r="DXE15" s="46"/>
      <c r="DXF15" s="45"/>
      <c r="DXG15" s="45"/>
      <c r="DXH15" s="45"/>
      <c r="DXI15" s="45"/>
      <c r="DXJ15" s="45"/>
      <c r="DXK15" s="45"/>
      <c r="DXL15" s="80"/>
      <c r="DXM15" s="45"/>
      <c r="DXN15" s="46"/>
      <c r="DXO15" s="45"/>
      <c r="DXP15" s="45"/>
      <c r="DXQ15" s="45"/>
      <c r="DXR15" s="45"/>
      <c r="DXS15" s="45"/>
      <c r="DXT15" s="45"/>
      <c r="DXU15" s="80"/>
      <c r="DXV15" s="45"/>
      <c r="DXW15" s="46"/>
      <c r="DXX15" s="45"/>
      <c r="DXY15" s="45"/>
      <c r="DXZ15" s="45"/>
      <c r="DYA15" s="45"/>
      <c r="DYB15" s="45"/>
      <c r="DYC15" s="45"/>
      <c r="DYD15" s="80"/>
      <c r="DYE15" s="45"/>
      <c r="DYF15" s="46"/>
      <c r="DYG15" s="45"/>
      <c r="DYH15" s="45"/>
      <c r="DYI15" s="45"/>
      <c r="DYJ15" s="45"/>
      <c r="DYK15" s="45"/>
      <c r="DYL15" s="45"/>
      <c r="DYM15" s="80"/>
      <c r="DYN15" s="45"/>
      <c r="DYO15" s="46"/>
      <c r="DYP15" s="45"/>
      <c r="DYQ15" s="45"/>
      <c r="DYR15" s="45"/>
      <c r="DYS15" s="45"/>
      <c r="DYT15" s="45"/>
      <c r="DYU15" s="45"/>
      <c r="DYV15" s="80"/>
      <c r="DYW15" s="45"/>
      <c r="DYX15" s="46"/>
      <c r="DYY15" s="45"/>
      <c r="DYZ15" s="45"/>
      <c r="DZA15" s="45"/>
      <c r="DZB15" s="45"/>
      <c r="DZC15" s="45"/>
      <c r="DZD15" s="45"/>
      <c r="DZE15" s="80"/>
      <c r="DZF15" s="45"/>
      <c r="DZG15" s="46"/>
      <c r="DZH15" s="45"/>
      <c r="DZI15" s="45"/>
      <c r="DZJ15" s="45"/>
      <c r="DZK15" s="45"/>
      <c r="DZL15" s="45"/>
      <c r="DZM15" s="45"/>
      <c r="DZN15" s="80"/>
      <c r="DZO15" s="45"/>
      <c r="DZP15" s="46"/>
      <c r="DZQ15" s="45"/>
      <c r="DZR15" s="45"/>
      <c r="DZS15" s="45"/>
      <c r="DZT15" s="45"/>
      <c r="DZU15" s="45"/>
      <c r="DZV15" s="45"/>
      <c r="DZW15" s="80"/>
      <c r="DZX15" s="45"/>
      <c r="DZY15" s="46"/>
      <c r="DZZ15" s="45"/>
      <c r="EAA15" s="45"/>
      <c r="EAB15" s="45"/>
      <c r="EAC15" s="45"/>
      <c r="EAD15" s="45"/>
      <c r="EAE15" s="45"/>
      <c r="EAF15" s="80"/>
      <c r="EAG15" s="45"/>
      <c r="EAH15" s="46"/>
      <c r="EAI15" s="45"/>
      <c r="EAJ15" s="45"/>
      <c r="EAK15" s="45"/>
      <c r="EAL15" s="45"/>
      <c r="EAM15" s="45"/>
      <c r="EAN15" s="45"/>
      <c r="EAO15" s="80"/>
      <c r="EAP15" s="45"/>
      <c r="EAQ15" s="46"/>
      <c r="EAR15" s="45"/>
      <c r="EAS15" s="45"/>
      <c r="EAT15" s="45"/>
      <c r="EAU15" s="45"/>
      <c r="EAV15" s="45"/>
      <c r="EAW15" s="45"/>
      <c r="EAX15" s="80"/>
      <c r="EAY15" s="45"/>
      <c r="EAZ15" s="46"/>
      <c r="EBA15" s="45"/>
      <c r="EBB15" s="45"/>
      <c r="EBC15" s="45"/>
      <c r="EBD15" s="45"/>
      <c r="EBE15" s="45"/>
      <c r="EBF15" s="45"/>
      <c r="EBG15" s="80"/>
      <c r="EBH15" s="45"/>
      <c r="EBI15" s="46"/>
      <c r="EBJ15" s="45"/>
      <c r="EBK15" s="45"/>
      <c r="EBL15" s="45"/>
      <c r="EBM15" s="45"/>
      <c r="EBN15" s="45"/>
      <c r="EBO15" s="45"/>
      <c r="EBP15" s="80"/>
      <c r="EBQ15" s="45"/>
      <c r="EBR15" s="46"/>
      <c r="EBS15" s="45"/>
      <c r="EBT15" s="45"/>
      <c r="EBU15" s="45"/>
      <c r="EBV15" s="45"/>
      <c r="EBW15" s="45"/>
      <c r="EBX15" s="45"/>
      <c r="EBY15" s="80"/>
      <c r="EBZ15" s="45"/>
      <c r="ECA15" s="46"/>
      <c r="ECB15" s="45"/>
      <c r="ECC15" s="45"/>
      <c r="ECD15" s="45"/>
      <c r="ECE15" s="45"/>
      <c r="ECF15" s="45"/>
      <c r="ECG15" s="45"/>
      <c r="ECH15" s="80"/>
      <c r="ECI15" s="45"/>
      <c r="ECJ15" s="46"/>
      <c r="ECK15" s="45"/>
      <c r="ECL15" s="45"/>
      <c r="ECM15" s="45"/>
      <c r="ECN15" s="45"/>
      <c r="ECO15" s="45"/>
      <c r="ECP15" s="45"/>
      <c r="ECQ15" s="80"/>
      <c r="ECR15" s="45"/>
      <c r="ECS15" s="46"/>
      <c r="ECT15" s="45"/>
      <c r="ECU15" s="45"/>
      <c r="ECV15" s="45"/>
      <c r="ECW15" s="45"/>
      <c r="ECX15" s="45"/>
      <c r="ECY15" s="45"/>
      <c r="ECZ15" s="80"/>
      <c r="EDA15" s="45"/>
      <c r="EDB15" s="46"/>
      <c r="EDC15" s="45"/>
      <c r="EDD15" s="45"/>
      <c r="EDE15" s="45"/>
      <c r="EDF15" s="45"/>
      <c r="EDG15" s="45"/>
      <c r="EDH15" s="45"/>
      <c r="EDI15" s="80"/>
      <c r="EDJ15" s="45"/>
      <c r="EDK15" s="46"/>
      <c r="EDL15" s="45"/>
      <c r="EDM15" s="45"/>
      <c r="EDN15" s="45"/>
      <c r="EDO15" s="45"/>
      <c r="EDP15" s="45"/>
      <c r="EDQ15" s="45"/>
      <c r="EDR15" s="80"/>
      <c r="EDS15" s="45"/>
      <c r="EDT15" s="46"/>
      <c r="EDU15" s="45"/>
      <c r="EDV15" s="45"/>
      <c r="EDW15" s="45"/>
      <c r="EDX15" s="45"/>
      <c r="EDY15" s="45"/>
      <c r="EDZ15" s="45"/>
      <c r="EEA15" s="80"/>
      <c r="EEB15" s="45"/>
      <c r="EEC15" s="46"/>
      <c r="EED15" s="45"/>
      <c r="EEE15" s="45"/>
      <c r="EEF15" s="45"/>
      <c r="EEG15" s="45"/>
      <c r="EEH15" s="45"/>
      <c r="EEI15" s="45"/>
      <c r="EEJ15" s="80"/>
      <c r="EEK15" s="45"/>
      <c r="EEL15" s="46"/>
      <c r="EEM15" s="45"/>
      <c r="EEN15" s="45"/>
      <c r="EEO15" s="45"/>
      <c r="EEP15" s="45"/>
      <c r="EEQ15" s="45"/>
      <c r="EER15" s="45"/>
      <c r="EES15" s="80"/>
      <c r="EET15" s="45"/>
      <c r="EEU15" s="46"/>
      <c r="EEV15" s="45"/>
      <c r="EEW15" s="45"/>
      <c r="EEX15" s="45"/>
      <c r="EEY15" s="45"/>
      <c r="EEZ15" s="45"/>
      <c r="EFA15" s="45"/>
      <c r="EFB15" s="80"/>
      <c r="EFC15" s="45"/>
      <c r="EFD15" s="46"/>
      <c r="EFE15" s="45"/>
      <c r="EFF15" s="45"/>
      <c r="EFG15" s="45"/>
      <c r="EFH15" s="45"/>
      <c r="EFI15" s="45"/>
      <c r="EFJ15" s="45"/>
      <c r="EFK15" s="80"/>
      <c r="EFL15" s="45"/>
      <c r="EFM15" s="46"/>
      <c r="EFN15" s="45"/>
      <c r="EFO15" s="45"/>
      <c r="EFP15" s="45"/>
      <c r="EFQ15" s="45"/>
      <c r="EFR15" s="45"/>
      <c r="EFS15" s="45"/>
      <c r="EFT15" s="80"/>
      <c r="EFU15" s="45"/>
      <c r="EFV15" s="46"/>
      <c r="EFW15" s="45"/>
      <c r="EFX15" s="45"/>
      <c r="EFY15" s="45"/>
      <c r="EFZ15" s="45"/>
      <c r="EGA15" s="45"/>
      <c r="EGB15" s="45"/>
      <c r="EGC15" s="80"/>
      <c r="EGD15" s="45"/>
      <c r="EGE15" s="46"/>
      <c r="EGF15" s="45"/>
      <c r="EGG15" s="45"/>
      <c r="EGH15" s="45"/>
      <c r="EGI15" s="45"/>
      <c r="EGJ15" s="45"/>
      <c r="EGK15" s="45"/>
      <c r="EGL15" s="80"/>
      <c r="EGM15" s="45"/>
      <c r="EGN15" s="46"/>
      <c r="EGO15" s="45"/>
      <c r="EGP15" s="45"/>
      <c r="EGQ15" s="45"/>
      <c r="EGR15" s="45"/>
      <c r="EGS15" s="45"/>
      <c r="EGT15" s="45"/>
      <c r="EGU15" s="80"/>
      <c r="EGV15" s="45"/>
      <c r="EGW15" s="46"/>
      <c r="EGX15" s="45"/>
      <c r="EGY15" s="45"/>
      <c r="EGZ15" s="45"/>
      <c r="EHA15" s="45"/>
      <c r="EHB15" s="45"/>
      <c r="EHC15" s="45"/>
      <c r="EHD15" s="80"/>
      <c r="EHE15" s="45"/>
      <c r="EHF15" s="46"/>
      <c r="EHG15" s="45"/>
      <c r="EHH15" s="45"/>
      <c r="EHI15" s="45"/>
      <c r="EHJ15" s="45"/>
      <c r="EHK15" s="45"/>
      <c r="EHL15" s="45"/>
      <c r="EHM15" s="80"/>
      <c r="EHN15" s="45"/>
      <c r="EHO15" s="46"/>
      <c r="EHP15" s="45"/>
      <c r="EHQ15" s="45"/>
      <c r="EHR15" s="45"/>
      <c r="EHS15" s="45"/>
      <c r="EHT15" s="45"/>
      <c r="EHU15" s="45"/>
      <c r="EHV15" s="80"/>
      <c r="EHW15" s="45"/>
      <c r="EHX15" s="46"/>
      <c r="EHY15" s="45"/>
      <c r="EHZ15" s="45"/>
      <c r="EIA15" s="45"/>
      <c r="EIB15" s="45"/>
      <c r="EIC15" s="45"/>
      <c r="EID15" s="45"/>
      <c r="EIE15" s="80"/>
      <c r="EIF15" s="45"/>
      <c r="EIG15" s="46"/>
      <c r="EIH15" s="45"/>
      <c r="EII15" s="45"/>
      <c r="EIJ15" s="45"/>
      <c r="EIK15" s="45"/>
      <c r="EIL15" s="45"/>
      <c r="EIM15" s="45"/>
      <c r="EIN15" s="80"/>
      <c r="EIO15" s="45"/>
      <c r="EIP15" s="46"/>
      <c r="EIQ15" s="45"/>
      <c r="EIR15" s="45"/>
      <c r="EIS15" s="45"/>
      <c r="EIT15" s="45"/>
      <c r="EIU15" s="45"/>
      <c r="EIV15" s="45"/>
      <c r="EIW15" s="80"/>
      <c r="EIX15" s="45"/>
      <c r="EIY15" s="46"/>
      <c r="EIZ15" s="45"/>
      <c r="EJA15" s="45"/>
      <c r="EJB15" s="45"/>
      <c r="EJC15" s="45"/>
      <c r="EJD15" s="45"/>
      <c r="EJE15" s="45"/>
      <c r="EJF15" s="80"/>
      <c r="EJG15" s="45"/>
      <c r="EJH15" s="46"/>
      <c r="EJI15" s="45"/>
      <c r="EJJ15" s="45"/>
      <c r="EJK15" s="45"/>
      <c r="EJL15" s="45"/>
      <c r="EJM15" s="45"/>
      <c r="EJN15" s="45"/>
      <c r="EJO15" s="80"/>
      <c r="EJP15" s="45"/>
      <c r="EJQ15" s="46"/>
      <c r="EJR15" s="45"/>
      <c r="EJS15" s="45"/>
      <c r="EJT15" s="45"/>
      <c r="EJU15" s="45"/>
      <c r="EJV15" s="45"/>
      <c r="EJW15" s="45"/>
      <c r="EJX15" s="80"/>
      <c r="EJY15" s="45"/>
      <c r="EJZ15" s="46"/>
      <c r="EKA15" s="45"/>
      <c r="EKB15" s="45"/>
      <c r="EKC15" s="45"/>
      <c r="EKD15" s="45"/>
      <c r="EKE15" s="45"/>
      <c r="EKF15" s="45"/>
      <c r="EKG15" s="80"/>
      <c r="EKH15" s="45"/>
      <c r="EKI15" s="46"/>
      <c r="EKJ15" s="45"/>
      <c r="EKK15" s="45"/>
      <c r="EKL15" s="45"/>
      <c r="EKM15" s="45"/>
      <c r="EKN15" s="45"/>
      <c r="EKO15" s="45"/>
      <c r="EKP15" s="80"/>
      <c r="EKQ15" s="45"/>
      <c r="EKR15" s="46"/>
      <c r="EKS15" s="45"/>
      <c r="EKT15" s="45"/>
      <c r="EKU15" s="45"/>
      <c r="EKV15" s="45"/>
      <c r="EKW15" s="45"/>
      <c r="EKX15" s="45"/>
      <c r="EKY15" s="80"/>
      <c r="EKZ15" s="45"/>
      <c r="ELA15" s="46"/>
      <c r="ELB15" s="45"/>
      <c r="ELC15" s="45"/>
      <c r="ELD15" s="45"/>
      <c r="ELE15" s="45"/>
      <c r="ELF15" s="45"/>
      <c r="ELG15" s="45"/>
      <c r="ELH15" s="80"/>
      <c r="ELI15" s="45"/>
      <c r="ELJ15" s="46"/>
      <c r="ELK15" s="45"/>
      <c r="ELL15" s="45"/>
      <c r="ELM15" s="45"/>
      <c r="ELN15" s="45"/>
      <c r="ELO15" s="45"/>
      <c r="ELP15" s="45"/>
      <c r="ELQ15" s="80"/>
      <c r="ELR15" s="45"/>
      <c r="ELS15" s="46"/>
      <c r="ELT15" s="45"/>
      <c r="ELU15" s="45"/>
      <c r="ELV15" s="45"/>
      <c r="ELW15" s="45"/>
      <c r="ELX15" s="45"/>
      <c r="ELY15" s="45"/>
      <c r="ELZ15" s="80"/>
      <c r="EMA15" s="45"/>
      <c r="EMB15" s="46"/>
      <c r="EMC15" s="45"/>
      <c r="EMD15" s="45"/>
      <c r="EME15" s="45"/>
      <c r="EMF15" s="45"/>
      <c r="EMG15" s="45"/>
      <c r="EMH15" s="45"/>
      <c r="EMI15" s="80"/>
      <c r="EMJ15" s="45"/>
      <c r="EMK15" s="46"/>
      <c r="EML15" s="45"/>
      <c r="EMM15" s="45"/>
      <c r="EMN15" s="45"/>
      <c r="EMO15" s="45"/>
      <c r="EMP15" s="45"/>
      <c r="EMQ15" s="45"/>
      <c r="EMR15" s="80"/>
      <c r="EMS15" s="45"/>
      <c r="EMT15" s="46"/>
      <c r="EMU15" s="45"/>
      <c r="EMV15" s="45"/>
      <c r="EMW15" s="45"/>
      <c r="EMX15" s="45"/>
      <c r="EMY15" s="45"/>
      <c r="EMZ15" s="45"/>
      <c r="ENA15" s="80"/>
      <c r="ENB15" s="45"/>
      <c r="ENC15" s="46"/>
      <c r="END15" s="45"/>
      <c r="ENE15" s="45"/>
      <c r="ENF15" s="45"/>
      <c r="ENG15" s="45"/>
      <c r="ENH15" s="45"/>
      <c r="ENI15" s="45"/>
      <c r="ENJ15" s="80"/>
      <c r="ENK15" s="45"/>
      <c r="ENL15" s="46"/>
      <c r="ENM15" s="45"/>
      <c r="ENN15" s="45"/>
      <c r="ENO15" s="45"/>
      <c r="ENP15" s="45"/>
      <c r="ENQ15" s="45"/>
      <c r="ENR15" s="45"/>
      <c r="ENS15" s="80"/>
      <c r="ENT15" s="45"/>
      <c r="ENU15" s="46"/>
      <c r="ENV15" s="45"/>
      <c r="ENW15" s="45"/>
      <c r="ENX15" s="45"/>
      <c r="ENY15" s="45"/>
      <c r="ENZ15" s="45"/>
      <c r="EOA15" s="45"/>
      <c r="EOB15" s="80"/>
      <c r="EOC15" s="45"/>
      <c r="EOD15" s="46"/>
      <c r="EOE15" s="45"/>
      <c r="EOF15" s="45"/>
      <c r="EOG15" s="45"/>
      <c r="EOH15" s="45"/>
      <c r="EOI15" s="45"/>
      <c r="EOJ15" s="45"/>
      <c r="EOK15" s="80"/>
      <c r="EOL15" s="45"/>
      <c r="EOM15" s="46"/>
      <c r="EON15" s="45"/>
      <c r="EOO15" s="45"/>
      <c r="EOP15" s="45"/>
      <c r="EOQ15" s="45"/>
      <c r="EOR15" s="45"/>
      <c r="EOS15" s="45"/>
      <c r="EOT15" s="80"/>
      <c r="EOU15" s="45"/>
      <c r="EOV15" s="46"/>
      <c r="EOW15" s="45"/>
      <c r="EOX15" s="45"/>
      <c r="EOY15" s="45"/>
      <c r="EOZ15" s="45"/>
      <c r="EPA15" s="45"/>
      <c r="EPB15" s="45"/>
      <c r="EPC15" s="80"/>
      <c r="EPD15" s="45"/>
      <c r="EPE15" s="46"/>
      <c r="EPF15" s="45"/>
      <c r="EPG15" s="45"/>
      <c r="EPH15" s="45"/>
      <c r="EPI15" s="45"/>
      <c r="EPJ15" s="45"/>
      <c r="EPK15" s="45"/>
      <c r="EPL15" s="80"/>
      <c r="EPM15" s="45"/>
      <c r="EPN15" s="46"/>
      <c r="EPO15" s="45"/>
      <c r="EPP15" s="45"/>
      <c r="EPQ15" s="45"/>
      <c r="EPR15" s="45"/>
      <c r="EPS15" s="45"/>
      <c r="EPT15" s="45"/>
      <c r="EPU15" s="80"/>
      <c r="EPV15" s="45"/>
      <c r="EPW15" s="46"/>
      <c r="EPX15" s="45"/>
      <c r="EPY15" s="45"/>
      <c r="EPZ15" s="45"/>
      <c r="EQA15" s="45"/>
      <c r="EQB15" s="45"/>
      <c r="EQC15" s="45"/>
      <c r="EQD15" s="80"/>
      <c r="EQE15" s="45"/>
      <c r="EQF15" s="46"/>
      <c r="EQG15" s="45"/>
      <c r="EQH15" s="45"/>
      <c r="EQI15" s="45"/>
      <c r="EQJ15" s="45"/>
      <c r="EQK15" s="45"/>
      <c r="EQL15" s="45"/>
      <c r="EQM15" s="80"/>
      <c r="EQN15" s="45"/>
      <c r="EQO15" s="46"/>
      <c r="EQP15" s="45"/>
      <c r="EQQ15" s="45"/>
      <c r="EQR15" s="45"/>
      <c r="EQS15" s="45"/>
      <c r="EQT15" s="45"/>
      <c r="EQU15" s="45"/>
      <c r="EQV15" s="80"/>
      <c r="EQW15" s="45"/>
      <c r="EQX15" s="46"/>
      <c r="EQY15" s="45"/>
      <c r="EQZ15" s="45"/>
      <c r="ERA15" s="45"/>
      <c r="ERB15" s="45"/>
      <c r="ERC15" s="45"/>
      <c r="ERD15" s="45"/>
      <c r="ERE15" s="80"/>
      <c r="ERF15" s="45"/>
      <c r="ERG15" s="46"/>
      <c r="ERH15" s="45"/>
      <c r="ERI15" s="45"/>
      <c r="ERJ15" s="45"/>
      <c r="ERK15" s="45"/>
      <c r="ERL15" s="45"/>
      <c r="ERM15" s="45"/>
      <c r="ERN15" s="80"/>
      <c r="ERO15" s="45"/>
      <c r="ERP15" s="46"/>
      <c r="ERQ15" s="45"/>
      <c r="ERR15" s="45"/>
      <c r="ERS15" s="45"/>
      <c r="ERT15" s="45"/>
      <c r="ERU15" s="45"/>
      <c r="ERV15" s="45"/>
      <c r="ERW15" s="80"/>
      <c r="ERX15" s="45"/>
      <c r="ERY15" s="46"/>
      <c r="ERZ15" s="45"/>
      <c r="ESA15" s="45"/>
      <c r="ESB15" s="45"/>
      <c r="ESC15" s="45"/>
      <c r="ESD15" s="45"/>
      <c r="ESE15" s="45"/>
      <c r="ESF15" s="80"/>
      <c r="ESG15" s="45"/>
      <c r="ESH15" s="46"/>
      <c r="ESI15" s="45"/>
      <c r="ESJ15" s="45"/>
      <c r="ESK15" s="45"/>
      <c r="ESL15" s="45"/>
      <c r="ESM15" s="45"/>
      <c r="ESN15" s="45"/>
      <c r="ESO15" s="80"/>
      <c r="ESP15" s="45"/>
      <c r="ESQ15" s="46"/>
      <c r="ESR15" s="45"/>
      <c r="ESS15" s="45"/>
      <c r="EST15" s="45"/>
      <c r="ESU15" s="45"/>
      <c r="ESV15" s="45"/>
      <c r="ESW15" s="45"/>
      <c r="ESX15" s="80"/>
      <c r="ESY15" s="45"/>
      <c r="ESZ15" s="46"/>
      <c r="ETA15" s="45"/>
      <c r="ETB15" s="45"/>
      <c r="ETC15" s="45"/>
      <c r="ETD15" s="45"/>
      <c r="ETE15" s="45"/>
      <c r="ETF15" s="45"/>
      <c r="ETG15" s="80"/>
      <c r="ETH15" s="45"/>
      <c r="ETI15" s="46"/>
      <c r="ETJ15" s="45"/>
      <c r="ETK15" s="45"/>
      <c r="ETL15" s="45"/>
      <c r="ETM15" s="45"/>
      <c r="ETN15" s="45"/>
      <c r="ETO15" s="45"/>
      <c r="ETP15" s="80"/>
      <c r="ETQ15" s="45"/>
      <c r="ETR15" s="46"/>
      <c r="ETS15" s="45"/>
      <c r="ETT15" s="45"/>
      <c r="ETU15" s="45"/>
      <c r="ETV15" s="45"/>
      <c r="ETW15" s="45"/>
      <c r="ETX15" s="45"/>
      <c r="ETY15" s="80"/>
      <c r="ETZ15" s="45"/>
      <c r="EUA15" s="46"/>
      <c r="EUB15" s="45"/>
      <c r="EUC15" s="45"/>
      <c r="EUD15" s="45"/>
      <c r="EUE15" s="45"/>
      <c r="EUF15" s="45"/>
      <c r="EUG15" s="45"/>
      <c r="EUH15" s="80"/>
      <c r="EUI15" s="45"/>
      <c r="EUJ15" s="46"/>
      <c r="EUK15" s="45"/>
      <c r="EUL15" s="45"/>
      <c r="EUM15" s="45"/>
      <c r="EUN15" s="45"/>
      <c r="EUO15" s="45"/>
      <c r="EUP15" s="45"/>
      <c r="EUQ15" s="80"/>
      <c r="EUR15" s="45"/>
      <c r="EUS15" s="46"/>
      <c r="EUT15" s="45"/>
      <c r="EUU15" s="45"/>
      <c r="EUV15" s="45"/>
      <c r="EUW15" s="45"/>
      <c r="EUX15" s="45"/>
      <c r="EUY15" s="45"/>
      <c r="EUZ15" s="80"/>
      <c r="EVA15" s="45"/>
      <c r="EVB15" s="46"/>
      <c r="EVC15" s="45"/>
      <c r="EVD15" s="45"/>
      <c r="EVE15" s="45"/>
      <c r="EVF15" s="45"/>
      <c r="EVG15" s="45"/>
      <c r="EVH15" s="45"/>
      <c r="EVI15" s="80"/>
      <c r="EVJ15" s="45"/>
      <c r="EVK15" s="46"/>
      <c r="EVL15" s="45"/>
      <c r="EVM15" s="45"/>
      <c r="EVN15" s="45"/>
      <c r="EVO15" s="45"/>
      <c r="EVP15" s="45"/>
      <c r="EVQ15" s="45"/>
      <c r="EVR15" s="80"/>
      <c r="EVS15" s="45"/>
      <c r="EVT15" s="46"/>
      <c r="EVU15" s="45"/>
      <c r="EVV15" s="45"/>
      <c r="EVW15" s="45"/>
      <c r="EVX15" s="45"/>
      <c r="EVY15" s="45"/>
      <c r="EVZ15" s="45"/>
      <c r="EWA15" s="80"/>
      <c r="EWB15" s="45"/>
      <c r="EWC15" s="46"/>
      <c r="EWD15" s="45"/>
      <c r="EWE15" s="45"/>
      <c r="EWF15" s="45"/>
      <c r="EWG15" s="45"/>
      <c r="EWH15" s="45"/>
      <c r="EWI15" s="45"/>
      <c r="EWJ15" s="80"/>
      <c r="EWK15" s="45"/>
      <c r="EWL15" s="46"/>
      <c r="EWM15" s="45"/>
      <c r="EWN15" s="45"/>
      <c r="EWO15" s="45"/>
      <c r="EWP15" s="45"/>
      <c r="EWQ15" s="45"/>
      <c r="EWR15" s="45"/>
      <c r="EWS15" s="80"/>
      <c r="EWT15" s="45"/>
      <c r="EWU15" s="46"/>
      <c r="EWV15" s="45"/>
      <c r="EWW15" s="45"/>
      <c r="EWX15" s="45"/>
      <c r="EWY15" s="45"/>
      <c r="EWZ15" s="45"/>
      <c r="EXA15" s="45"/>
      <c r="EXB15" s="80"/>
      <c r="EXC15" s="45"/>
      <c r="EXD15" s="46"/>
      <c r="EXE15" s="45"/>
      <c r="EXF15" s="45"/>
      <c r="EXG15" s="45"/>
      <c r="EXH15" s="45"/>
      <c r="EXI15" s="45"/>
      <c r="EXJ15" s="45"/>
      <c r="EXK15" s="80"/>
      <c r="EXL15" s="45"/>
      <c r="EXM15" s="46"/>
      <c r="EXN15" s="45"/>
      <c r="EXO15" s="45"/>
      <c r="EXP15" s="45"/>
      <c r="EXQ15" s="45"/>
      <c r="EXR15" s="45"/>
      <c r="EXS15" s="45"/>
      <c r="EXT15" s="80"/>
      <c r="EXU15" s="45"/>
      <c r="EXV15" s="46"/>
      <c r="EXW15" s="45"/>
      <c r="EXX15" s="45"/>
      <c r="EXY15" s="45"/>
      <c r="EXZ15" s="45"/>
      <c r="EYA15" s="45"/>
      <c r="EYB15" s="45"/>
      <c r="EYC15" s="80"/>
      <c r="EYD15" s="45"/>
      <c r="EYE15" s="46"/>
      <c r="EYF15" s="45"/>
      <c r="EYG15" s="45"/>
      <c r="EYH15" s="45"/>
      <c r="EYI15" s="45"/>
      <c r="EYJ15" s="45"/>
      <c r="EYK15" s="45"/>
      <c r="EYL15" s="80"/>
      <c r="EYM15" s="45"/>
      <c r="EYN15" s="46"/>
      <c r="EYO15" s="45"/>
      <c r="EYP15" s="45"/>
      <c r="EYQ15" s="45"/>
      <c r="EYR15" s="45"/>
      <c r="EYS15" s="45"/>
      <c r="EYT15" s="45"/>
      <c r="EYU15" s="80"/>
      <c r="EYV15" s="45"/>
      <c r="EYW15" s="46"/>
      <c r="EYX15" s="45"/>
      <c r="EYY15" s="45"/>
      <c r="EYZ15" s="45"/>
      <c r="EZA15" s="45"/>
      <c r="EZB15" s="45"/>
      <c r="EZC15" s="45"/>
      <c r="EZD15" s="80"/>
      <c r="EZE15" s="45"/>
      <c r="EZF15" s="46"/>
      <c r="EZG15" s="45"/>
      <c r="EZH15" s="45"/>
      <c r="EZI15" s="45"/>
      <c r="EZJ15" s="45"/>
      <c r="EZK15" s="45"/>
      <c r="EZL15" s="45"/>
      <c r="EZM15" s="80"/>
      <c r="EZN15" s="45"/>
      <c r="EZO15" s="46"/>
      <c r="EZP15" s="45"/>
      <c r="EZQ15" s="45"/>
      <c r="EZR15" s="45"/>
      <c r="EZS15" s="45"/>
      <c r="EZT15" s="45"/>
      <c r="EZU15" s="45"/>
      <c r="EZV15" s="80"/>
      <c r="EZW15" s="45"/>
      <c r="EZX15" s="46"/>
      <c r="EZY15" s="45"/>
      <c r="EZZ15" s="45"/>
      <c r="FAA15" s="45"/>
      <c r="FAB15" s="45"/>
      <c r="FAC15" s="45"/>
      <c r="FAD15" s="45"/>
      <c r="FAE15" s="80"/>
      <c r="FAF15" s="45"/>
      <c r="FAG15" s="46"/>
      <c r="FAH15" s="45"/>
      <c r="FAI15" s="45"/>
      <c r="FAJ15" s="45"/>
      <c r="FAK15" s="45"/>
      <c r="FAL15" s="45"/>
      <c r="FAM15" s="45"/>
      <c r="FAN15" s="80"/>
      <c r="FAO15" s="45"/>
      <c r="FAP15" s="46"/>
      <c r="FAQ15" s="45"/>
      <c r="FAR15" s="45"/>
      <c r="FAS15" s="45"/>
      <c r="FAT15" s="45"/>
      <c r="FAU15" s="45"/>
      <c r="FAV15" s="45"/>
      <c r="FAW15" s="80"/>
      <c r="FAX15" s="45"/>
      <c r="FAY15" s="46"/>
      <c r="FAZ15" s="45"/>
      <c r="FBA15" s="45"/>
      <c r="FBB15" s="45"/>
      <c r="FBC15" s="45"/>
      <c r="FBD15" s="45"/>
      <c r="FBE15" s="45"/>
      <c r="FBF15" s="80"/>
      <c r="FBG15" s="45"/>
      <c r="FBH15" s="46"/>
      <c r="FBI15" s="45"/>
      <c r="FBJ15" s="45"/>
      <c r="FBK15" s="45"/>
      <c r="FBL15" s="45"/>
      <c r="FBM15" s="45"/>
      <c r="FBN15" s="45"/>
      <c r="FBO15" s="80"/>
      <c r="FBP15" s="45"/>
      <c r="FBQ15" s="46"/>
      <c r="FBR15" s="45"/>
      <c r="FBS15" s="45"/>
      <c r="FBT15" s="45"/>
      <c r="FBU15" s="45"/>
      <c r="FBV15" s="45"/>
      <c r="FBW15" s="45"/>
      <c r="FBX15" s="80"/>
      <c r="FBY15" s="45"/>
      <c r="FBZ15" s="46"/>
      <c r="FCA15" s="45"/>
      <c r="FCB15" s="45"/>
      <c r="FCC15" s="45"/>
      <c r="FCD15" s="45"/>
      <c r="FCE15" s="45"/>
      <c r="FCF15" s="45"/>
      <c r="FCG15" s="80"/>
      <c r="FCH15" s="45"/>
      <c r="FCI15" s="46"/>
      <c r="FCJ15" s="45"/>
      <c r="FCK15" s="45"/>
      <c r="FCL15" s="45"/>
      <c r="FCM15" s="45"/>
      <c r="FCN15" s="45"/>
      <c r="FCO15" s="45"/>
      <c r="FCP15" s="80"/>
      <c r="FCQ15" s="45"/>
      <c r="FCR15" s="46"/>
      <c r="FCS15" s="45"/>
      <c r="FCT15" s="45"/>
      <c r="FCU15" s="45"/>
      <c r="FCV15" s="45"/>
      <c r="FCW15" s="45"/>
      <c r="FCX15" s="45"/>
      <c r="FCY15" s="80"/>
      <c r="FCZ15" s="45"/>
      <c r="FDA15" s="46"/>
      <c r="FDB15" s="45"/>
      <c r="FDC15" s="45"/>
      <c r="FDD15" s="45"/>
      <c r="FDE15" s="45"/>
      <c r="FDF15" s="45"/>
      <c r="FDG15" s="45"/>
      <c r="FDH15" s="80"/>
      <c r="FDI15" s="45"/>
      <c r="FDJ15" s="46"/>
      <c r="FDK15" s="45"/>
      <c r="FDL15" s="45"/>
      <c r="FDM15" s="45"/>
      <c r="FDN15" s="45"/>
      <c r="FDO15" s="45"/>
      <c r="FDP15" s="45"/>
      <c r="FDQ15" s="80"/>
      <c r="FDR15" s="45"/>
      <c r="FDS15" s="46"/>
      <c r="FDT15" s="45"/>
      <c r="FDU15" s="45"/>
      <c r="FDV15" s="45"/>
      <c r="FDW15" s="45"/>
      <c r="FDX15" s="45"/>
      <c r="FDY15" s="45"/>
      <c r="FDZ15" s="80"/>
      <c r="FEA15" s="45"/>
      <c r="FEB15" s="46"/>
      <c r="FEC15" s="45"/>
      <c r="FED15" s="45"/>
      <c r="FEE15" s="45"/>
      <c r="FEF15" s="45"/>
      <c r="FEG15" s="45"/>
      <c r="FEH15" s="45"/>
      <c r="FEI15" s="80"/>
      <c r="FEJ15" s="45"/>
      <c r="FEK15" s="46"/>
      <c r="FEL15" s="45"/>
      <c r="FEM15" s="45"/>
      <c r="FEN15" s="45"/>
      <c r="FEO15" s="45"/>
      <c r="FEP15" s="45"/>
      <c r="FEQ15" s="45"/>
      <c r="FER15" s="80"/>
      <c r="FES15" s="45"/>
      <c r="FET15" s="46"/>
      <c r="FEU15" s="45"/>
      <c r="FEV15" s="45"/>
      <c r="FEW15" s="45"/>
      <c r="FEX15" s="45"/>
      <c r="FEY15" s="45"/>
      <c r="FEZ15" s="45"/>
      <c r="FFA15" s="80"/>
      <c r="FFB15" s="45"/>
      <c r="FFC15" s="46"/>
      <c r="FFD15" s="45"/>
      <c r="FFE15" s="45"/>
      <c r="FFF15" s="45"/>
      <c r="FFG15" s="45"/>
      <c r="FFH15" s="45"/>
      <c r="FFI15" s="45"/>
      <c r="FFJ15" s="80"/>
      <c r="FFK15" s="45"/>
      <c r="FFL15" s="46"/>
      <c r="FFM15" s="45"/>
      <c r="FFN15" s="45"/>
      <c r="FFO15" s="45"/>
      <c r="FFP15" s="45"/>
      <c r="FFQ15" s="45"/>
      <c r="FFR15" s="45"/>
      <c r="FFS15" s="80"/>
      <c r="FFT15" s="45"/>
      <c r="FFU15" s="46"/>
      <c r="FFV15" s="45"/>
      <c r="FFW15" s="45"/>
      <c r="FFX15" s="45"/>
      <c r="FFY15" s="45"/>
      <c r="FFZ15" s="45"/>
      <c r="FGA15" s="45"/>
      <c r="FGB15" s="80"/>
      <c r="FGC15" s="45"/>
      <c r="FGD15" s="46"/>
      <c r="FGE15" s="45"/>
      <c r="FGF15" s="45"/>
      <c r="FGG15" s="45"/>
      <c r="FGH15" s="45"/>
      <c r="FGI15" s="45"/>
      <c r="FGJ15" s="45"/>
      <c r="FGK15" s="80"/>
      <c r="FGL15" s="45"/>
      <c r="FGM15" s="46"/>
      <c r="FGN15" s="45"/>
      <c r="FGO15" s="45"/>
      <c r="FGP15" s="45"/>
      <c r="FGQ15" s="45"/>
      <c r="FGR15" s="45"/>
      <c r="FGS15" s="45"/>
      <c r="FGT15" s="80"/>
      <c r="FGU15" s="45"/>
      <c r="FGV15" s="46"/>
      <c r="FGW15" s="45"/>
      <c r="FGX15" s="45"/>
      <c r="FGY15" s="45"/>
      <c r="FGZ15" s="45"/>
      <c r="FHA15" s="45"/>
      <c r="FHB15" s="45"/>
      <c r="FHC15" s="80"/>
      <c r="FHD15" s="45"/>
      <c r="FHE15" s="46"/>
      <c r="FHF15" s="45"/>
      <c r="FHG15" s="45"/>
      <c r="FHH15" s="45"/>
      <c r="FHI15" s="45"/>
      <c r="FHJ15" s="45"/>
      <c r="FHK15" s="45"/>
      <c r="FHL15" s="80"/>
      <c r="FHM15" s="45"/>
      <c r="FHN15" s="46"/>
      <c r="FHO15" s="45"/>
      <c r="FHP15" s="45"/>
      <c r="FHQ15" s="45"/>
      <c r="FHR15" s="45"/>
      <c r="FHS15" s="45"/>
      <c r="FHT15" s="45"/>
      <c r="FHU15" s="80"/>
      <c r="FHV15" s="45"/>
      <c r="FHW15" s="46"/>
      <c r="FHX15" s="45"/>
      <c r="FHY15" s="45"/>
      <c r="FHZ15" s="45"/>
      <c r="FIA15" s="45"/>
      <c r="FIB15" s="45"/>
      <c r="FIC15" s="45"/>
      <c r="FID15" s="80"/>
      <c r="FIE15" s="45"/>
      <c r="FIF15" s="46"/>
      <c r="FIG15" s="45"/>
      <c r="FIH15" s="45"/>
      <c r="FII15" s="45"/>
      <c r="FIJ15" s="45"/>
      <c r="FIK15" s="45"/>
      <c r="FIL15" s="45"/>
      <c r="FIM15" s="80"/>
      <c r="FIN15" s="45"/>
      <c r="FIO15" s="46"/>
      <c r="FIP15" s="45"/>
      <c r="FIQ15" s="45"/>
      <c r="FIR15" s="45"/>
      <c r="FIS15" s="45"/>
      <c r="FIT15" s="45"/>
      <c r="FIU15" s="45"/>
      <c r="FIV15" s="80"/>
      <c r="FIW15" s="45"/>
      <c r="FIX15" s="46"/>
      <c r="FIY15" s="45"/>
      <c r="FIZ15" s="45"/>
      <c r="FJA15" s="45"/>
      <c r="FJB15" s="45"/>
      <c r="FJC15" s="45"/>
      <c r="FJD15" s="45"/>
      <c r="FJE15" s="80"/>
      <c r="FJF15" s="45"/>
      <c r="FJG15" s="46"/>
      <c r="FJH15" s="45"/>
      <c r="FJI15" s="45"/>
      <c r="FJJ15" s="45"/>
      <c r="FJK15" s="45"/>
      <c r="FJL15" s="45"/>
      <c r="FJM15" s="45"/>
      <c r="FJN15" s="80"/>
      <c r="FJO15" s="45"/>
      <c r="FJP15" s="46"/>
      <c r="FJQ15" s="45"/>
      <c r="FJR15" s="45"/>
      <c r="FJS15" s="45"/>
      <c r="FJT15" s="45"/>
      <c r="FJU15" s="45"/>
      <c r="FJV15" s="45"/>
      <c r="FJW15" s="80"/>
      <c r="FJX15" s="45"/>
      <c r="FJY15" s="46"/>
      <c r="FJZ15" s="45"/>
      <c r="FKA15" s="45"/>
      <c r="FKB15" s="45"/>
      <c r="FKC15" s="45"/>
      <c r="FKD15" s="45"/>
      <c r="FKE15" s="45"/>
      <c r="FKF15" s="80"/>
      <c r="FKG15" s="45"/>
      <c r="FKH15" s="46"/>
      <c r="FKI15" s="45"/>
      <c r="FKJ15" s="45"/>
      <c r="FKK15" s="45"/>
      <c r="FKL15" s="45"/>
      <c r="FKM15" s="45"/>
      <c r="FKN15" s="45"/>
      <c r="FKO15" s="80"/>
      <c r="FKP15" s="45"/>
      <c r="FKQ15" s="46"/>
      <c r="FKR15" s="45"/>
      <c r="FKS15" s="45"/>
      <c r="FKT15" s="45"/>
      <c r="FKU15" s="45"/>
      <c r="FKV15" s="45"/>
      <c r="FKW15" s="45"/>
      <c r="FKX15" s="80"/>
      <c r="FKY15" s="45"/>
      <c r="FKZ15" s="46"/>
      <c r="FLA15" s="45"/>
      <c r="FLB15" s="45"/>
      <c r="FLC15" s="45"/>
      <c r="FLD15" s="45"/>
      <c r="FLE15" s="45"/>
      <c r="FLF15" s="45"/>
      <c r="FLG15" s="80"/>
      <c r="FLH15" s="45"/>
      <c r="FLI15" s="46"/>
      <c r="FLJ15" s="45"/>
      <c r="FLK15" s="45"/>
      <c r="FLL15" s="45"/>
      <c r="FLM15" s="45"/>
      <c r="FLN15" s="45"/>
      <c r="FLO15" s="45"/>
      <c r="FLP15" s="80"/>
      <c r="FLQ15" s="45"/>
      <c r="FLR15" s="46"/>
      <c r="FLS15" s="45"/>
      <c r="FLT15" s="45"/>
      <c r="FLU15" s="45"/>
      <c r="FLV15" s="45"/>
      <c r="FLW15" s="45"/>
      <c r="FLX15" s="45"/>
      <c r="FLY15" s="80"/>
      <c r="FLZ15" s="45"/>
      <c r="FMA15" s="46"/>
      <c r="FMB15" s="45"/>
      <c r="FMC15" s="45"/>
      <c r="FMD15" s="45"/>
      <c r="FME15" s="45"/>
      <c r="FMF15" s="45"/>
      <c r="FMG15" s="45"/>
      <c r="FMH15" s="80"/>
      <c r="FMI15" s="45"/>
      <c r="FMJ15" s="46"/>
      <c r="FMK15" s="45"/>
      <c r="FML15" s="45"/>
      <c r="FMM15" s="45"/>
      <c r="FMN15" s="45"/>
      <c r="FMO15" s="45"/>
      <c r="FMP15" s="45"/>
      <c r="FMQ15" s="80"/>
      <c r="FMR15" s="45"/>
      <c r="FMS15" s="46"/>
      <c r="FMT15" s="45"/>
      <c r="FMU15" s="45"/>
      <c r="FMV15" s="45"/>
      <c r="FMW15" s="45"/>
      <c r="FMX15" s="45"/>
      <c r="FMY15" s="45"/>
      <c r="FMZ15" s="80"/>
      <c r="FNA15" s="45"/>
      <c r="FNB15" s="46"/>
      <c r="FNC15" s="45"/>
      <c r="FND15" s="45"/>
      <c r="FNE15" s="45"/>
      <c r="FNF15" s="45"/>
      <c r="FNG15" s="45"/>
      <c r="FNH15" s="45"/>
      <c r="FNI15" s="80"/>
      <c r="FNJ15" s="45"/>
      <c r="FNK15" s="46"/>
      <c r="FNL15" s="45"/>
      <c r="FNM15" s="45"/>
      <c r="FNN15" s="45"/>
      <c r="FNO15" s="45"/>
      <c r="FNP15" s="45"/>
      <c r="FNQ15" s="45"/>
      <c r="FNR15" s="80"/>
      <c r="FNS15" s="45"/>
      <c r="FNT15" s="46"/>
      <c r="FNU15" s="45"/>
      <c r="FNV15" s="45"/>
      <c r="FNW15" s="45"/>
      <c r="FNX15" s="45"/>
      <c r="FNY15" s="45"/>
      <c r="FNZ15" s="45"/>
      <c r="FOA15" s="80"/>
      <c r="FOB15" s="45"/>
      <c r="FOC15" s="46"/>
      <c r="FOD15" s="45"/>
      <c r="FOE15" s="45"/>
      <c r="FOF15" s="45"/>
      <c r="FOG15" s="45"/>
      <c r="FOH15" s="45"/>
      <c r="FOI15" s="45"/>
      <c r="FOJ15" s="80"/>
      <c r="FOK15" s="45"/>
      <c r="FOL15" s="46"/>
      <c r="FOM15" s="45"/>
      <c r="FON15" s="45"/>
      <c r="FOO15" s="45"/>
      <c r="FOP15" s="45"/>
      <c r="FOQ15" s="45"/>
      <c r="FOR15" s="45"/>
      <c r="FOS15" s="80"/>
      <c r="FOT15" s="45"/>
      <c r="FOU15" s="46"/>
      <c r="FOV15" s="45"/>
      <c r="FOW15" s="45"/>
      <c r="FOX15" s="45"/>
      <c r="FOY15" s="45"/>
      <c r="FOZ15" s="45"/>
      <c r="FPA15" s="45"/>
      <c r="FPB15" s="80"/>
      <c r="FPC15" s="45"/>
      <c r="FPD15" s="46"/>
      <c r="FPE15" s="45"/>
      <c r="FPF15" s="45"/>
      <c r="FPG15" s="45"/>
      <c r="FPH15" s="45"/>
      <c r="FPI15" s="45"/>
      <c r="FPJ15" s="45"/>
      <c r="FPK15" s="80"/>
      <c r="FPL15" s="45"/>
      <c r="FPM15" s="46"/>
      <c r="FPN15" s="45"/>
      <c r="FPO15" s="45"/>
      <c r="FPP15" s="45"/>
      <c r="FPQ15" s="45"/>
      <c r="FPR15" s="45"/>
      <c r="FPS15" s="45"/>
      <c r="FPT15" s="80"/>
      <c r="FPU15" s="45"/>
      <c r="FPV15" s="46"/>
      <c r="FPW15" s="45"/>
      <c r="FPX15" s="45"/>
      <c r="FPY15" s="45"/>
      <c r="FPZ15" s="45"/>
      <c r="FQA15" s="45"/>
      <c r="FQB15" s="45"/>
      <c r="FQC15" s="80"/>
      <c r="FQD15" s="45"/>
      <c r="FQE15" s="46"/>
      <c r="FQF15" s="45"/>
      <c r="FQG15" s="45"/>
      <c r="FQH15" s="45"/>
      <c r="FQI15" s="45"/>
      <c r="FQJ15" s="45"/>
      <c r="FQK15" s="45"/>
      <c r="FQL15" s="80"/>
      <c r="FQM15" s="45"/>
      <c r="FQN15" s="46"/>
      <c r="FQO15" s="45"/>
      <c r="FQP15" s="45"/>
      <c r="FQQ15" s="45"/>
      <c r="FQR15" s="45"/>
      <c r="FQS15" s="45"/>
      <c r="FQT15" s="45"/>
      <c r="FQU15" s="80"/>
      <c r="FQV15" s="45"/>
      <c r="FQW15" s="46"/>
      <c r="FQX15" s="45"/>
      <c r="FQY15" s="45"/>
      <c r="FQZ15" s="45"/>
      <c r="FRA15" s="45"/>
      <c r="FRB15" s="45"/>
      <c r="FRC15" s="45"/>
      <c r="FRD15" s="80"/>
      <c r="FRE15" s="45"/>
      <c r="FRF15" s="46"/>
      <c r="FRG15" s="45"/>
      <c r="FRH15" s="45"/>
      <c r="FRI15" s="45"/>
      <c r="FRJ15" s="45"/>
      <c r="FRK15" s="45"/>
      <c r="FRL15" s="45"/>
      <c r="FRM15" s="80"/>
      <c r="FRN15" s="45"/>
      <c r="FRO15" s="46"/>
      <c r="FRP15" s="45"/>
      <c r="FRQ15" s="45"/>
      <c r="FRR15" s="45"/>
      <c r="FRS15" s="45"/>
      <c r="FRT15" s="45"/>
      <c r="FRU15" s="45"/>
      <c r="FRV15" s="80"/>
      <c r="FRW15" s="45"/>
      <c r="FRX15" s="46"/>
      <c r="FRY15" s="45"/>
      <c r="FRZ15" s="45"/>
      <c r="FSA15" s="45"/>
      <c r="FSB15" s="45"/>
      <c r="FSC15" s="45"/>
      <c r="FSD15" s="45"/>
      <c r="FSE15" s="80"/>
      <c r="FSF15" s="45"/>
      <c r="FSG15" s="46"/>
      <c r="FSH15" s="45"/>
      <c r="FSI15" s="45"/>
      <c r="FSJ15" s="45"/>
      <c r="FSK15" s="45"/>
      <c r="FSL15" s="45"/>
      <c r="FSM15" s="45"/>
      <c r="FSN15" s="80"/>
      <c r="FSO15" s="45"/>
      <c r="FSP15" s="46"/>
      <c r="FSQ15" s="45"/>
      <c r="FSR15" s="45"/>
      <c r="FSS15" s="45"/>
      <c r="FST15" s="45"/>
      <c r="FSU15" s="45"/>
      <c r="FSV15" s="45"/>
      <c r="FSW15" s="80"/>
      <c r="FSX15" s="45"/>
      <c r="FSY15" s="46"/>
      <c r="FSZ15" s="45"/>
      <c r="FTA15" s="45"/>
      <c r="FTB15" s="45"/>
      <c r="FTC15" s="45"/>
      <c r="FTD15" s="45"/>
      <c r="FTE15" s="45"/>
      <c r="FTF15" s="80"/>
      <c r="FTG15" s="45"/>
      <c r="FTH15" s="46"/>
      <c r="FTI15" s="45"/>
      <c r="FTJ15" s="45"/>
      <c r="FTK15" s="45"/>
      <c r="FTL15" s="45"/>
      <c r="FTM15" s="45"/>
      <c r="FTN15" s="45"/>
      <c r="FTO15" s="80"/>
      <c r="FTP15" s="45"/>
      <c r="FTQ15" s="46"/>
      <c r="FTR15" s="45"/>
      <c r="FTS15" s="45"/>
      <c r="FTT15" s="45"/>
      <c r="FTU15" s="45"/>
      <c r="FTV15" s="45"/>
      <c r="FTW15" s="45"/>
      <c r="FTX15" s="80"/>
      <c r="FTY15" s="45"/>
      <c r="FTZ15" s="46"/>
      <c r="FUA15" s="45"/>
      <c r="FUB15" s="45"/>
      <c r="FUC15" s="45"/>
      <c r="FUD15" s="45"/>
      <c r="FUE15" s="45"/>
      <c r="FUF15" s="45"/>
      <c r="FUG15" s="80"/>
      <c r="FUH15" s="45"/>
      <c r="FUI15" s="46"/>
      <c r="FUJ15" s="45"/>
      <c r="FUK15" s="45"/>
      <c r="FUL15" s="45"/>
      <c r="FUM15" s="45"/>
      <c r="FUN15" s="45"/>
      <c r="FUO15" s="45"/>
      <c r="FUP15" s="80"/>
      <c r="FUQ15" s="45"/>
      <c r="FUR15" s="46"/>
      <c r="FUS15" s="45"/>
      <c r="FUT15" s="45"/>
      <c r="FUU15" s="45"/>
      <c r="FUV15" s="45"/>
      <c r="FUW15" s="45"/>
      <c r="FUX15" s="45"/>
      <c r="FUY15" s="80"/>
      <c r="FUZ15" s="45"/>
      <c r="FVA15" s="46"/>
      <c r="FVB15" s="45"/>
      <c r="FVC15" s="45"/>
      <c r="FVD15" s="45"/>
      <c r="FVE15" s="45"/>
      <c r="FVF15" s="45"/>
      <c r="FVG15" s="45"/>
      <c r="FVH15" s="80"/>
      <c r="FVI15" s="45"/>
      <c r="FVJ15" s="46"/>
      <c r="FVK15" s="45"/>
      <c r="FVL15" s="45"/>
      <c r="FVM15" s="45"/>
      <c r="FVN15" s="45"/>
      <c r="FVO15" s="45"/>
      <c r="FVP15" s="45"/>
      <c r="FVQ15" s="80"/>
      <c r="FVR15" s="45"/>
      <c r="FVS15" s="46"/>
      <c r="FVT15" s="45"/>
      <c r="FVU15" s="45"/>
      <c r="FVV15" s="45"/>
      <c r="FVW15" s="45"/>
      <c r="FVX15" s="45"/>
      <c r="FVY15" s="45"/>
      <c r="FVZ15" s="80"/>
      <c r="FWA15" s="45"/>
      <c r="FWB15" s="46"/>
      <c r="FWC15" s="45"/>
      <c r="FWD15" s="45"/>
      <c r="FWE15" s="45"/>
      <c r="FWF15" s="45"/>
      <c r="FWG15" s="45"/>
      <c r="FWH15" s="45"/>
      <c r="FWI15" s="80"/>
      <c r="FWJ15" s="45"/>
      <c r="FWK15" s="46"/>
      <c r="FWL15" s="45"/>
      <c r="FWM15" s="45"/>
      <c r="FWN15" s="45"/>
      <c r="FWO15" s="45"/>
      <c r="FWP15" s="45"/>
      <c r="FWQ15" s="45"/>
      <c r="FWR15" s="80"/>
      <c r="FWS15" s="45"/>
      <c r="FWT15" s="46"/>
      <c r="FWU15" s="45"/>
      <c r="FWV15" s="45"/>
      <c r="FWW15" s="45"/>
      <c r="FWX15" s="45"/>
      <c r="FWY15" s="45"/>
      <c r="FWZ15" s="45"/>
      <c r="FXA15" s="80"/>
      <c r="FXB15" s="45"/>
      <c r="FXC15" s="46"/>
      <c r="FXD15" s="45"/>
      <c r="FXE15" s="45"/>
      <c r="FXF15" s="45"/>
      <c r="FXG15" s="45"/>
      <c r="FXH15" s="45"/>
      <c r="FXI15" s="45"/>
      <c r="FXJ15" s="80"/>
      <c r="FXK15" s="45"/>
      <c r="FXL15" s="46"/>
      <c r="FXM15" s="45"/>
      <c r="FXN15" s="45"/>
      <c r="FXO15" s="45"/>
      <c r="FXP15" s="45"/>
      <c r="FXQ15" s="45"/>
      <c r="FXR15" s="45"/>
      <c r="FXS15" s="80"/>
      <c r="FXT15" s="45"/>
      <c r="FXU15" s="46"/>
      <c r="FXV15" s="45"/>
      <c r="FXW15" s="45"/>
      <c r="FXX15" s="45"/>
      <c r="FXY15" s="45"/>
      <c r="FXZ15" s="45"/>
      <c r="FYA15" s="45"/>
      <c r="FYB15" s="80"/>
      <c r="FYC15" s="45"/>
      <c r="FYD15" s="46"/>
      <c r="FYE15" s="45"/>
      <c r="FYF15" s="45"/>
      <c r="FYG15" s="45"/>
      <c r="FYH15" s="45"/>
      <c r="FYI15" s="45"/>
      <c r="FYJ15" s="45"/>
      <c r="FYK15" s="80"/>
      <c r="FYL15" s="45"/>
      <c r="FYM15" s="46"/>
      <c r="FYN15" s="45"/>
      <c r="FYO15" s="45"/>
      <c r="FYP15" s="45"/>
      <c r="FYQ15" s="45"/>
      <c r="FYR15" s="45"/>
      <c r="FYS15" s="45"/>
      <c r="FYT15" s="80"/>
      <c r="FYU15" s="45"/>
      <c r="FYV15" s="46"/>
      <c r="FYW15" s="45"/>
      <c r="FYX15" s="45"/>
      <c r="FYY15" s="45"/>
      <c r="FYZ15" s="45"/>
      <c r="FZA15" s="45"/>
      <c r="FZB15" s="45"/>
      <c r="FZC15" s="80"/>
      <c r="FZD15" s="45"/>
      <c r="FZE15" s="46"/>
      <c r="FZF15" s="45"/>
      <c r="FZG15" s="45"/>
      <c r="FZH15" s="45"/>
      <c r="FZI15" s="45"/>
      <c r="FZJ15" s="45"/>
      <c r="FZK15" s="45"/>
      <c r="FZL15" s="80"/>
      <c r="FZM15" s="45"/>
      <c r="FZN15" s="46"/>
      <c r="FZO15" s="45"/>
      <c r="FZP15" s="45"/>
      <c r="FZQ15" s="45"/>
      <c r="FZR15" s="45"/>
      <c r="FZS15" s="45"/>
      <c r="FZT15" s="45"/>
      <c r="FZU15" s="80"/>
      <c r="FZV15" s="45"/>
      <c r="FZW15" s="46"/>
      <c r="FZX15" s="45"/>
      <c r="FZY15" s="45"/>
      <c r="FZZ15" s="45"/>
      <c r="GAA15" s="45"/>
      <c r="GAB15" s="45"/>
      <c r="GAC15" s="45"/>
      <c r="GAD15" s="80"/>
      <c r="GAE15" s="45"/>
      <c r="GAF15" s="46"/>
      <c r="GAG15" s="45"/>
      <c r="GAH15" s="45"/>
      <c r="GAI15" s="45"/>
      <c r="GAJ15" s="45"/>
      <c r="GAK15" s="45"/>
      <c r="GAL15" s="45"/>
      <c r="GAM15" s="80"/>
      <c r="GAN15" s="45"/>
      <c r="GAO15" s="46"/>
      <c r="GAP15" s="45"/>
      <c r="GAQ15" s="45"/>
      <c r="GAR15" s="45"/>
      <c r="GAS15" s="45"/>
      <c r="GAT15" s="45"/>
      <c r="GAU15" s="45"/>
      <c r="GAV15" s="80"/>
      <c r="GAW15" s="45"/>
      <c r="GAX15" s="46"/>
      <c r="GAY15" s="45"/>
      <c r="GAZ15" s="45"/>
      <c r="GBA15" s="45"/>
      <c r="GBB15" s="45"/>
      <c r="GBC15" s="45"/>
      <c r="GBD15" s="45"/>
      <c r="GBE15" s="80"/>
      <c r="GBF15" s="45"/>
      <c r="GBG15" s="46"/>
      <c r="GBH15" s="45"/>
      <c r="GBI15" s="45"/>
      <c r="GBJ15" s="45"/>
      <c r="GBK15" s="45"/>
      <c r="GBL15" s="45"/>
      <c r="GBM15" s="45"/>
      <c r="GBN15" s="80"/>
      <c r="GBO15" s="45"/>
      <c r="GBP15" s="46"/>
      <c r="GBQ15" s="45"/>
      <c r="GBR15" s="45"/>
      <c r="GBS15" s="45"/>
      <c r="GBT15" s="45"/>
      <c r="GBU15" s="45"/>
      <c r="GBV15" s="45"/>
      <c r="GBW15" s="80"/>
      <c r="GBX15" s="45"/>
      <c r="GBY15" s="46"/>
      <c r="GBZ15" s="45"/>
      <c r="GCA15" s="45"/>
      <c r="GCB15" s="45"/>
      <c r="GCC15" s="45"/>
      <c r="GCD15" s="45"/>
      <c r="GCE15" s="45"/>
      <c r="GCF15" s="80"/>
      <c r="GCG15" s="45"/>
      <c r="GCH15" s="46"/>
      <c r="GCI15" s="45"/>
      <c r="GCJ15" s="45"/>
      <c r="GCK15" s="45"/>
      <c r="GCL15" s="45"/>
      <c r="GCM15" s="45"/>
      <c r="GCN15" s="45"/>
      <c r="GCO15" s="80"/>
      <c r="GCP15" s="45"/>
      <c r="GCQ15" s="46"/>
      <c r="GCR15" s="45"/>
      <c r="GCS15" s="45"/>
      <c r="GCT15" s="45"/>
      <c r="GCU15" s="45"/>
      <c r="GCV15" s="45"/>
      <c r="GCW15" s="45"/>
      <c r="GCX15" s="80"/>
      <c r="GCY15" s="45"/>
      <c r="GCZ15" s="46"/>
      <c r="GDA15" s="45"/>
      <c r="GDB15" s="45"/>
      <c r="GDC15" s="45"/>
      <c r="GDD15" s="45"/>
      <c r="GDE15" s="45"/>
      <c r="GDF15" s="45"/>
      <c r="GDG15" s="80"/>
      <c r="GDH15" s="45"/>
      <c r="GDI15" s="46"/>
      <c r="GDJ15" s="45"/>
      <c r="GDK15" s="45"/>
      <c r="GDL15" s="45"/>
      <c r="GDM15" s="45"/>
      <c r="GDN15" s="45"/>
      <c r="GDO15" s="45"/>
      <c r="GDP15" s="80"/>
      <c r="GDQ15" s="45"/>
      <c r="GDR15" s="46"/>
      <c r="GDS15" s="45"/>
      <c r="GDT15" s="45"/>
      <c r="GDU15" s="45"/>
      <c r="GDV15" s="45"/>
      <c r="GDW15" s="45"/>
      <c r="GDX15" s="45"/>
      <c r="GDY15" s="80"/>
      <c r="GDZ15" s="45"/>
      <c r="GEA15" s="46"/>
      <c r="GEB15" s="45"/>
      <c r="GEC15" s="45"/>
      <c r="GED15" s="45"/>
      <c r="GEE15" s="45"/>
      <c r="GEF15" s="45"/>
      <c r="GEG15" s="45"/>
      <c r="GEH15" s="80"/>
      <c r="GEI15" s="45"/>
      <c r="GEJ15" s="46"/>
      <c r="GEK15" s="45"/>
      <c r="GEL15" s="45"/>
      <c r="GEM15" s="45"/>
      <c r="GEN15" s="45"/>
      <c r="GEO15" s="45"/>
      <c r="GEP15" s="45"/>
      <c r="GEQ15" s="80"/>
      <c r="GER15" s="45"/>
      <c r="GES15" s="46"/>
      <c r="GET15" s="45"/>
      <c r="GEU15" s="45"/>
      <c r="GEV15" s="45"/>
      <c r="GEW15" s="45"/>
      <c r="GEX15" s="45"/>
      <c r="GEY15" s="45"/>
      <c r="GEZ15" s="80"/>
      <c r="GFA15" s="45"/>
      <c r="GFB15" s="46"/>
      <c r="GFC15" s="45"/>
      <c r="GFD15" s="45"/>
      <c r="GFE15" s="45"/>
      <c r="GFF15" s="45"/>
      <c r="GFG15" s="45"/>
      <c r="GFH15" s="45"/>
      <c r="GFI15" s="80"/>
      <c r="GFJ15" s="45"/>
      <c r="GFK15" s="46"/>
      <c r="GFL15" s="45"/>
      <c r="GFM15" s="45"/>
      <c r="GFN15" s="45"/>
      <c r="GFO15" s="45"/>
      <c r="GFP15" s="45"/>
      <c r="GFQ15" s="45"/>
      <c r="GFR15" s="80"/>
      <c r="GFS15" s="45"/>
      <c r="GFT15" s="46"/>
      <c r="GFU15" s="45"/>
      <c r="GFV15" s="45"/>
      <c r="GFW15" s="45"/>
      <c r="GFX15" s="45"/>
      <c r="GFY15" s="45"/>
      <c r="GFZ15" s="45"/>
      <c r="GGA15" s="80"/>
      <c r="GGB15" s="45"/>
      <c r="GGC15" s="46"/>
      <c r="GGD15" s="45"/>
      <c r="GGE15" s="45"/>
      <c r="GGF15" s="45"/>
      <c r="GGG15" s="45"/>
      <c r="GGH15" s="45"/>
      <c r="GGI15" s="45"/>
      <c r="GGJ15" s="80"/>
      <c r="GGK15" s="45"/>
      <c r="GGL15" s="46"/>
      <c r="GGM15" s="45"/>
      <c r="GGN15" s="45"/>
      <c r="GGO15" s="45"/>
      <c r="GGP15" s="45"/>
      <c r="GGQ15" s="45"/>
      <c r="GGR15" s="45"/>
      <c r="GGS15" s="80"/>
      <c r="GGT15" s="45"/>
      <c r="GGU15" s="46"/>
      <c r="GGV15" s="45"/>
      <c r="GGW15" s="45"/>
      <c r="GGX15" s="45"/>
      <c r="GGY15" s="45"/>
      <c r="GGZ15" s="45"/>
      <c r="GHA15" s="45"/>
      <c r="GHB15" s="80"/>
      <c r="GHC15" s="45"/>
      <c r="GHD15" s="46"/>
      <c r="GHE15" s="45"/>
      <c r="GHF15" s="45"/>
      <c r="GHG15" s="45"/>
      <c r="GHH15" s="45"/>
      <c r="GHI15" s="45"/>
      <c r="GHJ15" s="45"/>
      <c r="GHK15" s="80"/>
      <c r="GHL15" s="45"/>
      <c r="GHM15" s="46"/>
      <c r="GHN15" s="45"/>
      <c r="GHO15" s="45"/>
      <c r="GHP15" s="45"/>
      <c r="GHQ15" s="45"/>
      <c r="GHR15" s="45"/>
      <c r="GHS15" s="45"/>
      <c r="GHT15" s="80"/>
      <c r="GHU15" s="45"/>
      <c r="GHV15" s="46"/>
      <c r="GHW15" s="45"/>
      <c r="GHX15" s="45"/>
      <c r="GHY15" s="45"/>
      <c r="GHZ15" s="45"/>
      <c r="GIA15" s="45"/>
      <c r="GIB15" s="45"/>
      <c r="GIC15" s="80"/>
      <c r="GID15" s="45"/>
      <c r="GIE15" s="46"/>
      <c r="GIF15" s="45"/>
      <c r="GIG15" s="45"/>
      <c r="GIH15" s="45"/>
      <c r="GII15" s="45"/>
      <c r="GIJ15" s="45"/>
      <c r="GIK15" s="45"/>
      <c r="GIL15" s="80"/>
      <c r="GIM15" s="45"/>
      <c r="GIN15" s="46"/>
      <c r="GIO15" s="45"/>
      <c r="GIP15" s="45"/>
      <c r="GIQ15" s="45"/>
      <c r="GIR15" s="45"/>
      <c r="GIS15" s="45"/>
      <c r="GIT15" s="45"/>
      <c r="GIU15" s="80"/>
      <c r="GIV15" s="45"/>
      <c r="GIW15" s="46"/>
      <c r="GIX15" s="45"/>
      <c r="GIY15" s="45"/>
      <c r="GIZ15" s="45"/>
      <c r="GJA15" s="45"/>
      <c r="GJB15" s="45"/>
      <c r="GJC15" s="45"/>
      <c r="GJD15" s="80"/>
      <c r="GJE15" s="45"/>
      <c r="GJF15" s="46"/>
      <c r="GJG15" s="45"/>
      <c r="GJH15" s="45"/>
      <c r="GJI15" s="45"/>
      <c r="GJJ15" s="45"/>
      <c r="GJK15" s="45"/>
      <c r="GJL15" s="45"/>
      <c r="GJM15" s="80"/>
      <c r="GJN15" s="45"/>
      <c r="GJO15" s="46"/>
      <c r="GJP15" s="45"/>
      <c r="GJQ15" s="45"/>
      <c r="GJR15" s="45"/>
      <c r="GJS15" s="45"/>
      <c r="GJT15" s="45"/>
      <c r="GJU15" s="45"/>
      <c r="GJV15" s="80"/>
      <c r="GJW15" s="45"/>
      <c r="GJX15" s="46"/>
      <c r="GJY15" s="45"/>
      <c r="GJZ15" s="45"/>
      <c r="GKA15" s="45"/>
      <c r="GKB15" s="45"/>
      <c r="GKC15" s="45"/>
      <c r="GKD15" s="45"/>
      <c r="GKE15" s="80"/>
      <c r="GKF15" s="45"/>
      <c r="GKG15" s="46"/>
      <c r="GKH15" s="45"/>
      <c r="GKI15" s="45"/>
      <c r="GKJ15" s="45"/>
      <c r="GKK15" s="45"/>
      <c r="GKL15" s="45"/>
      <c r="GKM15" s="45"/>
      <c r="GKN15" s="80"/>
      <c r="GKO15" s="45"/>
      <c r="GKP15" s="46"/>
      <c r="GKQ15" s="45"/>
      <c r="GKR15" s="45"/>
      <c r="GKS15" s="45"/>
      <c r="GKT15" s="45"/>
      <c r="GKU15" s="45"/>
      <c r="GKV15" s="45"/>
      <c r="GKW15" s="80"/>
      <c r="GKX15" s="45"/>
      <c r="GKY15" s="46"/>
      <c r="GKZ15" s="45"/>
      <c r="GLA15" s="45"/>
      <c r="GLB15" s="45"/>
      <c r="GLC15" s="45"/>
      <c r="GLD15" s="45"/>
      <c r="GLE15" s="45"/>
      <c r="GLF15" s="80"/>
      <c r="GLG15" s="45"/>
      <c r="GLH15" s="46"/>
      <c r="GLI15" s="45"/>
      <c r="GLJ15" s="45"/>
      <c r="GLK15" s="45"/>
      <c r="GLL15" s="45"/>
      <c r="GLM15" s="45"/>
      <c r="GLN15" s="45"/>
      <c r="GLO15" s="80"/>
      <c r="GLP15" s="45"/>
      <c r="GLQ15" s="46"/>
      <c r="GLR15" s="45"/>
      <c r="GLS15" s="45"/>
      <c r="GLT15" s="45"/>
      <c r="GLU15" s="45"/>
      <c r="GLV15" s="45"/>
      <c r="GLW15" s="45"/>
      <c r="GLX15" s="80"/>
      <c r="GLY15" s="45"/>
      <c r="GLZ15" s="46"/>
      <c r="GMA15" s="45"/>
      <c r="GMB15" s="45"/>
      <c r="GMC15" s="45"/>
      <c r="GMD15" s="45"/>
      <c r="GME15" s="45"/>
      <c r="GMF15" s="45"/>
      <c r="GMG15" s="80"/>
      <c r="GMH15" s="45"/>
      <c r="GMI15" s="46"/>
      <c r="GMJ15" s="45"/>
      <c r="GMK15" s="45"/>
      <c r="GML15" s="45"/>
      <c r="GMM15" s="45"/>
      <c r="GMN15" s="45"/>
      <c r="GMO15" s="45"/>
      <c r="GMP15" s="80"/>
      <c r="GMQ15" s="45"/>
      <c r="GMR15" s="46"/>
      <c r="GMS15" s="45"/>
      <c r="GMT15" s="45"/>
      <c r="GMU15" s="45"/>
      <c r="GMV15" s="45"/>
      <c r="GMW15" s="45"/>
      <c r="GMX15" s="45"/>
      <c r="GMY15" s="80"/>
      <c r="GMZ15" s="45"/>
      <c r="GNA15" s="46"/>
      <c r="GNB15" s="45"/>
      <c r="GNC15" s="45"/>
      <c r="GND15" s="45"/>
      <c r="GNE15" s="45"/>
      <c r="GNF15" s="45"/>
      <c r="GNG15" s="45"/>
      <c r="GNH15" s="80"/>
      <c r="GNI15" s="45"/>
      <c r="GNJ15" s="46"/>
      <c r="GNK15" s="45"/>
      <c r="GNL15" s="45"/>
      <c r="GNM15" s="45"/>
      <c r="GNN15" s="45"/>
      <c r="GNO15" s="45"/>
      <c r="GNP15" s="45"/>
      <c r="GNQ15" s="80"/>
      <c r="GNR15" s="45"/>
      <c r="GNS15" s="46"/>
      <c r="GNT15" s="45"/>
      <c r="GNU15" s="45"/>
      <c r="GNV15" s="45"/>
      <c r="GNW15" s="45"/>
      <c r="GNX15" s="45"/>
      <c r="GNY15" s="45"/>
      <c r="GNZ15" s="80"/>
      <c r="GOA15" s="45"/>
      <c r="GOB15" s="46"/>
      <c r="GOC15" s="45"/>
      <c r="GOD15" s="45"/>
      <c r="GOE15" s="45"/>
      <c r="GOF15" s="45"/>
      <c r="GOG15" s="45"/>
      <c r="GOH15" s="45"/>
      <c r="GOI15" s="80"/>
      <c r="GOJ15" s="45"/>
      <c r="GOK15" s="46"/>
      <c r="GOL15" s="45"/>
      <c r="GOM15" s="45"/>
      <c r="GON15" s="45"/>
      <c r="GOO15" s="45"/>
      <c r="GOP15" s="45"/>
      <c r="GOQ15" s="45"/>
      <c r="GOR15" s="80"/>
      <c r="GOS15" s="45"/>
      <c r="GOT15" s="46"/>
      <c r="GOU15" s="45"/>
      <c r="GOV15" s="45"/>
      <c r="GOW15" s="45"/>
      <c r="GOX15" s="45"/>
      <c r="GOY15" s="45"/>
      <c r="GOZ15" s="45"/>
      <c r="GPA15" s="80"/>
      <c r="GPB15" s="45"/>
      <c r="GPC15" s="46"/>
      <c r="GPD15" s="45"/>
      <c r="GPE15" s="45"/>
      <c r="GPF15" s="45"/>
      <c r="GPG15" s="45"/>
      <c r="GPH15" s="45"/>
      <c r="GPI15" s="45"/>
      <c r="GPJ15" s="80"/>
      <c r="GPK15" s="45"/>
      <c r="GPL15" s="46"/>
      <c r="GPM15" s="45"/>
      <c r="GPN15" s="45"/>
      <c r="GPO15" s="45"/>
      <c r="GPP15" s="45"/>
      <c r="GPQ15" s="45"/>
      <c r="GPR15" s="45"/>
      <c r="GPS15" s="80"/>
      <c r="GPT15" s="45"/>
      <c r="GPU15" s="46"/>
      <c r="GPV15" s="45"/>
      <c r="GPW15" s="45"/>
      <c r="GPX15" s="45"/>
      <c r="GPY15" s="45"/>
      <c r="GPZ15" s="45"/>
      <c r="GQA15" s="45"/>
      <c r="GQB15" s="80"/>
      <c r="GQC15" s="45"/>
      <c r="GQD15" s="46"/>
      <c r="GQE15" s="45"/>
      <c r="GQF15" s="45"/>
      <c r="GQG15" s="45"/>
      <c r="GQH15" s="45"/>
      <c r="GQI15" s="45"/>
      <c r="GQJ15" s="45"/>
      <c r="GQK15" s="80"/>
      <c r="GQL15" s="45"/>
      <c r="GQM15" s="46"/>
      <c r="GQN15" s="45"/>
      <c r="GQO15" s="45"/>
      <c r="GQP15" s="45"/>
      <c r="GQQ15" s="45"/>
      <c r="GQR15" s="45"/>
      <c r="GQS15" s="45"/>
      <c r="GQT15" s="80"/>
      <c r="GQU15" s="45"/>
      <c r="GQV15" s="46"/>
      <c r="GQW15" s="45"/>
      <c r="GQX15" s="45"/>
      <c r="GQY15" s="45"/>
      <c r="GQZ15" s="45"/>
      <c r="GRA15" s="45"/>
      <c r="GRB15" s="45"/>
      <c r="GRC15" s="80"/>
      <c r="GRD15" s="45"/>
      <c r="GRE15" s="46"/>
      <c r="GRF15" s="45"/>
      <c r="GRG15" s="45"/>
      <c r="GRH15" s="45"/>
      <c r="GRI15" s="45"/>
      <c r="GRJ15" s="45"/>
      <c r="GRK15" s="45"/>
      <c r="GRL15" s="80"/>
      <c r="GRM15" s="45"/>
      <c r="GRN15" s="46"/>
      <c r="GRO15" s="45"/>
      <c r="GRP15" s="45"/>
      <c r="GRQ15" s="45"/>
      <c r="GRR15" s="45"/>
      <c r="GRS15" s="45"/>
      <c r="GRT15" s="45"/>
      <c r="GRU15" s="80"/>
      <c r="GRV15" s="45"/>
      <c r="GRW15" s="46"/>
      <c r="GRX15" s="45"/>
      <c r="GRY15" s="45"/>
      <c r="GRZ15" s="45"/>
      <c r="GSA15" s="45"/>
      <c r="GSB15" s="45"/>
      <c r="GSC15" s="45"/>
      <c r="GSD15" s="80"/>
      <c r="GSE15" s="45"/>
      <c r="GSF15" s="46"/>
      <c r="GSG15" s="45"/>
      <c r="GSH15" s="45"/>
      <c r="GSI15" s="45"/>
      <c r="GSJ15" s="45"/>
      <c r="GSK15" s="45"/>
      <c r="GSL15" s="45"/>
      <c r="GSM15" s="80"/>
      <c r="GSN15" s="45"/>
      <c r="GSO15" s="46"/>
      <c r="GSP15" s="45"/>
      <c r="GSQ15" s="45"/>
      <c r="GSR15" s="45"/>
      <c r="GSS15" s="45"/>
      <c r="GST15" s="45"/>
      <c r="GSU15" s="45"/>
      <c r="GSV15" s="80"/>
      <c r="GSW15" s="45"/>
      <c r="GSX15" s="46"/>
      <c r="GSY15" s="45"/>
      <c r="GSZ15" s="45"/>
      <c r="GTA15" s="45"/>
      <c r="GTB15" s="45"/>
      <c r="GTC15" s="45"/>
      <c r="GTD15" s="45"/>
      <c r="GTE15" s="80"/>
      <c r="GTF15" s="45"/>
      <c r="GTG15" s="46"/>
      <c r="GTH15" s="45"/>
      <c r="GTI15" s="45"/>
      <c r="GTJ15" s="45"/>
      <c r="GTK15" s="45"/>
      <c r="GTL15" s="45"/>
      <c r="GTM15" s="45"/>
      <c r="GTN15" s="80"/>
      <c r="GTO15" s="45"/>
      <c r="GTP15" s="46"/>
      <c r="GTQ15" s="45"/>
      <c r="GTR15" s="45"/>
      <c r="GTS15" s="45"/>
      <c r="GTT15" s="45"/>
      <c r="GTU15" s="45"/>
      <c r="GTV15" s="45"/>
      <c r="GTW15" s="80"/>
      <c r="GTX15" s="45"/>
      <c r="GTY15" s="46"/>
      <c r="GTZ15" s="45"/>
      <c r="GUA15" s="45"/>
      <c r="GUB15" s="45"/>
      <c r="GUC15" s="45"/>
      <c r="GUD15" s="45"/>
      <c r="GUE15" s="45"/>
      <c r="GUF15" s="80"/>
      <c r="GUG15" s="45"/>
      <c r="GUH15" s="46"/>
      <c r="GUI15" s="45"/>
      <c r="GUJ15" s="45"/>
      <c r="GUK15" s="45"/>
      <c r="GUL15" s="45"/>
      <c r="GUM15" s="45"/>
      <c r="GUN15" s="45"/>
      <c r="GUO15" s="80"/>
      <c r="GUP15" s="45"/>
      <c r="GUQ15" s="46"/>
      <c r="GUR15" s="45"/>
      <c r="GUS15" s="45"/>
      <c r="GUT15" s="45"/>
      <c r="GUU15" s="45"/>
      <c r="GUV15" s="45"/>
      <c r="GUW15" s="45"/>
      <c r="GUX15" s="80"/>
      <c r="GUY15" s="45"/>
      <c r="GUZ15" s="46"/>
      <c r="GVA15" s="45"/>
      <c r="GVB15" s="45"/>
      <c r="GVC15" s="45"/>
      <c r="GVD15" s="45"/>
      <c r="GVE15" s="45"/>
      <c r="GVF15" s="45"/>
      <c r="GVG15" s="80"/>
      <c r="GVH15" s="45"/>
      <c r="GVI15" s="46"/>
      <c r="GVJ15" s="45"/>
      <c r="GVK15" s="45"/>
      <c r="GVL15" s="45"/>
      <c r="GVM15" s="45"/>
      <c r="GVN15" s="45"/>
      <c r="GVO15" s="45"/>
      <c r="GVP15" s="80"/>
      <c r="GVQ15" s="45"/>
      <c r="GVR15" s="46"/>
      <c r="GVS15" s="45"/>
      <c r="GVT15" s="45"/>
      <c r="GVU15" s="45"/>
      <c r="GVV15" s="45"/>
      <c r="GVW15" s="45"/>
      <c r="GVX15" s="45"/>
      <c r="GVY15" s="80"/>
      <c r="GVZ15" s="45"/>
      <c r="GWA15" s="46"/>
      <c r="GWB15" s="45"/>
      <c r="GWC15" s="45"/>
      <c r="GWD15" s="45"/>
      <c r="GWE15" s="45"/>
      <c r="GWF15" s="45"/>
      <c r="GWG15" s="45"/>
      <c r="GWH15" s="80"/>
      <c r="GWI15" s="45"/>
      <c r="GWJ15" s="46"/>
      <c r="GWK15" s="45"/>
      <c r="GWL15" s="45"/>
      <c r="GWM15" s="45"/>
      <c r="GWN15" s="45"/>
      <c r="GWO15" s="45"/>
      <c r="GWP15" s="45"/>
      <c r="GWQ15" s="80"/>
      <c r="GWR15" s="45"/>
      <c r="GWS15" s="46"/>
      <c r="GWT15" s="45"/>
      <c r="GWU15" s="45"/>
      <c r="GWV15" s="45"/>
      <c r="GWW15" s="45"/>
      <c r="GWX15" s="45"/>
      <c r="GWY15" s="45"/>
      <c r="GWZ15" s="80"/>
      <c r="GXA15" s="45"/>
      <c r="GXB15" s="46"/>
      <c r="GXC15" s="45"/>
      <c r="GXD15" s="45"/>
      <c r="GXE15" s="45"/>
      <c r="GXF15" s="45"/>
      <c r="GXG15" s="45"/>
      <c r="GXH15" s="45"/>
      <c r="GXI15" s="80"/>
      <c r="GXJ15" s="45"/>
      <c r="GXK15" s="46"/>
      <c r="GXL15" s="45"/>
      <c r="GXM15" s="45"/>
      <c r="GXN15" s="45"/>
      <c r="GXO15" s="45"/>
      <c r="GXP15" s="45"/>
      <c r="GXQ15" s="45"/>
      <c r="GXR15" s="80"/>
      <c r="GXS15" s="45"/>
      <c r="GXT15" s="46"/>
      <c r="GXU15" s="45"/>
      <c r="GXV15" s="45"/>
      <c r="GXW15" s="45"/>
      <c r="GXX15" s="45"/>
      <c r="GXY15" s="45"/>
      <c r="GXZ15" s="45"/>
      <c r="GYA15" s="80"/>
      <c r="GYB15" s="45"/>
      <c r="GYC15" s="46"/>
      <c r="GYD15" s="45"/>
      <c r="GYE15" s="45"/>
      <c r="GYF15" s="45"/>
      <c r="GYG15" s="45"/>
      <c r="GYH15" s="45"/>
      <c r="GYI15" s="45"/>
      <c r="GYJ15" s="80"/>
      <c r="GYK15" s="45"/>
      <c r="GYL15" s="46"/>
      <c r="GYM15" s="45"/>
      <c r="GYN15" s="45"/>
      <c r="GYO15" s="45"/>
      <c r="GYP15" s="45"/>
      <c r="GYQ15" s="45"/>
      <c r="GYR15" s="45"/>
      <c r="GYS15" s="80"/>
      <c r="GYT15" s="45"/>
      <c r="GYU15" s="46"/>
      <c r="GYV15" s="45"/>
      <c r="GYW15" s="45"/>
      <c r="GYX15" s="45"/>
      <c r="GYY15" s="45"/>
      <c r="GYZ15" s="45"/>
      <c r="GZA15" s="45"/>
      <c r="GZB15" s="80"/>
      <c r="GZC15" s="45"/>
      <c r="GZD15" s="46"/>
      <c r="GZE15" s="45"/>
      <c r="GZF15" s="45"/>
      <c r="GZG15" s="45"/>
      <c r="GZH15" s="45"/>
      <c r="GZI15" s="45"/>
      <c r="GZJ15" s="45"/>
      <c r="GZK15" s="80"/>
      <c r="GZL15" s="45"/>
      <c r="GZM15" s="46"/>
      <c r="GZN15" s="45"/>
      <c r="GZO15" s="45"/>
      <c r="GZP15" s="45"/>
      <c r="GZQ15" s="45"/>
      <c r="GZR15" s="45"/>
      <c r="GZS15" s="45"/>
      <c r="GZT15" s="80"/>
      <c r="GZU15" s="45"/>
      <c r="GZV15" s="46"/>
      <c r="GZW15" s="45"/>
      <c r="GZX15" s="45"/>
      <c r="GZY15" s="45"/>
      <c r="GZZ15" s="45"/>
      <c r="HAA15" s="45"/>
      <c r="HAB15" s="45"/>
      <c r="HAC15" s="80"/>
      <c r="HAD15" s="45"/>
      <c r="HAE15" s="46"/>
      <c r="HAF15" s="45"/>
      <c r="HAG15" s="45"/>
      <c r="HAH15" s="45"/>
      <c r="HAI15" s="45"/>
      <c r="HAJ15" s="45"/>
      <c r="HAK15" s="45"/>
      <c r="HAL15" s="80"/>
      <c r="HAM15" s="45"/>
      <c r="HAN15" s="46"/>
      <c r="HAO15" s="45"/>
      <c r="HAP15" s="45"/>
      <c r="HAQ15" s="45"/>
      <c r="HAR15" s="45"/>
      <c r="HAS15" s="45"/>
      <c r="HAT15" s="45"/>
      <c r="HAU15" s="80"/>
      <c r="HAV15" s="45"/>
      <c r="HAW15" s="46"/>
      <c r="HAX15" s="45"/>
      <c r="HAY15" s="45"/>
      <c r="HAZ15" s="45"/>
      <c r="HBA15" s="45"/>
      <c r="HBB15" s="45"/>
      <c r="HBC15" s="45"/>
      <c r="HBD15" s="80"/>
      <c r="HBE15" s="45"/>
      <c r="HBF15" s="46"/>
      <c r="HBG15" s="45"/>
      <c r="HBH15" s="45"/>
      <c r="HBI15" s="45"/>
      <c r="HBJ15" s="45"/>
      <c r="HBK15" s="45"/>
      <c r="HBL15" s="45"/>
      <c r="HBM15" s="80"/>
      <c r="HBN15" s="45"/>
      <c r="HBO15" s="46"/>
      <c r="HBP15" s="45"/>
      <c r="HBQ15" s="45"/>
      <c r="HBR15" s="45"/>
      <c r="HBS15" s="45"/>
      <c r="HBT15" s="45"/>
      <c r="HBU15" s="45"/>
      <c r="HBV15" s="80"/>
      <c r="HBW15" s="45"/>
      <c r="HBX15" s="46"/>
      <c r="HBY15" s="45"/>
      <c r="HBZ15" s="45"/>
      <c r="HCA15" s="45"/>
      <c r="HCB15" s="45"/>
      <c r="HCC15" s="45"/>
      <c r="HCD15" s="45"/>
      <c r="HCE15" s="80"/>
      <c r="HCF15" s="45"/>
      <c r="HCG15" s="46"/>
      <c r="HCH15" s="45"/>
      <c r="HCI15" s="45"/>
      <c r="HCJ15" s="45"/>
      <c r="HCK15" s="45"/>
      <c r="HCL15" s="45"/>
      <c r="HCM15" s="45"/>
      <c r="HCN15" s="80"/>
      <c r="HCO15" s="45"/>
      <c r="HCP15" s="46"/>
      <c r="HCQ15" s="45"/>
      <c r="HCR15" s="45"/>
      <c r="HCS15" s="45"/>
      <c r="HCT15" s="45"/>
      <c r="HCU15" s="45"/>
      <c r="HCV15" s="45"/>
      <c r="HCW15" s="80"/>
      <c r="HCX15" s="45"/>
      <c r="HCY15" s="46"/>
      <c r="HCZ15" s="45"/>
      <c r="HDA15" s="45"/>
      <c r="HDB15" s="45"/>
      <c r="HDC15" s="45"/>
      <c r="HDD15" s="45"/>
      <c r="HDE15" s="45"/>
      <c r="HDF15" s="80"/>
      <c r="HDG15" s="45"/>
      <c r="HDH15" s="46"/>
      <c r="HDI15" s="45"/>
      <c r="HDJ15" s="45"/>
      <c r="HDK15" s="45"/>
      <c r="HDL15" s="45"/>
      <c r="HDM15" s="45"/>
      <c r="HDN15" s="45"/>
      <c r="HDO15" s="80"/>
      <c r="HDP15" s="45"/>
      <c r="HDQ15" s="46"/>
      <c r="HDR15" s="45"/>
      <c r="HDS15" s="45"/>
      <c r="HDT15" s="45"/>
      <c r="HDU15" s="45"/>
      <c r="HDV15" s="45"/>
      <c r="HDW15" s="45"/>
      <c r="HDX15" s="80"/>
      <c r="HDY15" s="45"/>
      <c r="HDZ15" s="46"/>
      <c r="HEA15" s="45"/>
      <c r="HEB15" s="45"/>
      <c r="HEC15" s="45"/>
      <c r="HED15" s="45"/>
      <c r="HEE15" s="45"/>
      <c r="HEF15" s="45"/>
      <c r="HEG15" s="80"/>
      <c r="HEH15" s="45"/>
      <c r="HEI15" s="46"/>
      <c r="HEJ15" s="45"/>
      <c r="HEK15" s="45"/>
      <c r="HEL15" s="45"/>
      <c r="HEM15" s="45"/>
      <c r="HEN15" s="45"/>
      <c r="HEO15" s="45"/>
      <c r="HEP15" s="80"/>
      <c r="HEQ15" s="45"/>
      <c r="HER15" s="46"/>
      <c r="HES15" s="45"/>
      <c r="HET15" s="45"/>
      <c r="HEU15" s="45"/>
      <c r="HEV15" s="45"/>
      <c r="HEW15" s="45"/>
      <c r="HEX15" s="45"/>
      <c r="HEY15" s="80"/>
      <c r="HEZ15" s="45"/>
      <c r="HFA15" s="46"/>
      <c r="HFB15" s="45"/>
      <c r="HFC15" s="45"/>
      <c r="HFD15" s="45"/>
      <c r="HFE15" s="45"/>
      <c r="HFF15" s="45"/>
      <c r="HFG15" s="45"/>
      <c r="HFH15" s="80"/>
      <c r="HFI15" s="45"/>
      <c r="HFJ15" s="46"/>
      <c r="HFK15" s="45"/>
      <c r="HFL15" s="45"/>
      <c r="HFM15" s="45"/>
      <c r="HFN15" s="45"/>
      <c r="HFO15" s="45"/>
      <c r="HFP15" s="45"/>
      <c r="HFQ15" s="80"/>
      <c r="HFR15" s="45"/>
      <c r="HFS15" s="46"/>
      <c r="HFT15" s="45"/>
      <c r="HFU15" s="45"/>
      <c r="HFV15" s="45"/>
      <c r="HFW15" s="45"/>
      <c r="HFX15" s="45"/>
      <c r="HFY15" s="45"/>
      <c r="HFZ15" s="80"/>
      <c r="HGA15" s="45"/>
      <c r="HGB15" s="46"/>
      <c r="HGC15" s="45"/>
      <c r="HGD15" s="45"/>
      <c r="HGE15" s="45"/>
      <c r="HGF15" s="45"/>
      <c r="HGG15" s="45"/>
      <c r="HGH15" s="45"/>
      <c r="HGI15" s="80"/>
      <c r="HGJ15" s="45"/>
      <c r="HGK15" s="46"/>
      <c r="HGL15" s="45"/>
      <c r="HGM15" s="45"/>
      <c r="HGN15" s="45"/>
      <c r="HGO15" s="45"/>
      <c r="HGP15" s="45"/>
      <c r="HGQ15" s="45"/>
      <c r="HGR15" s="80"/>
      <c r="HGS15" s="45"/>
      <c r="HGT15" s="46"/>
      <c r="HGU15" s="45"/>
      <c r="HGV15" s="45"/>
      <c r="HGW15" s="45"/>
      <c r="HGX15" s="45"/>
      <c r="HGY15" s="45"/>
      <c r="HGZ15" s="45"/>
      <c r="HHA15" s="80"/>
      <c r="HHB15" s="45"/>
      <c r="HHC15" s="46"/>
      <c r="HHD15" s="45"/>
      <c r="HHE15" s="45"/>
      <c r="HHF15" s="45"/>
      <c r="HHG15" s="45"/>
      <c r="HHH15" s="45"/>
      <c r="HHI15" s="45"/>
      <c r="HHJ15" s="80"/>
      <c r="HHK15" s="45"/>
      <c r="HHL15" s="46"/>
      <c r="HHM15" s="45"/>
      <c r="HHN15" s="45"/>
      <c r="HHO15" s="45"/>
      <c r="HHP15" s="45"/>
      <c r="HHQ15" s="45"/>
      <c r="HHR15" s="45"/>
      <c r="HHS15" s="80"/>
      <c r="HHT15" s="45"/>
      <c r="HHU15" s="46"/>
      <c r="HHV15" s="45"/>
      <c r="HHW15" s="45"/>
      <c r="HHX15" s="45"/>
      <c r="HHY15" s="45"/>
      <c r="HHZ15" s="45"/>
      <c r="HIA15" s="45"/>
      <c r="HIB15" s="80"/>
      <c r="HIC15" s="45"/>
      <c r="HID15" s="46"/>
      <c r="HIE15" s="45"/>
      <c r="HIF15" s="45"/>
      <c r="HIG15" s="45"/>
      <c r="HIH15" s="45"/>
      <c r="HII15" s="45"/>
      <c r="HIJ15" s="45"/>
      <c r="HIK15" s="80"/>
      <c r="HIL15" s="45"/>
      <c r="HIM15" s="46"/>
      <c r="HIN15" s="45"/>
      <c r="HIO15" s="45"/>
      <c r="HIP15" s="45"/>
      <c r="HIQ15" s="45"/>
      <c r="HIR15" s="45"/>
      <c r="HIS15" s="45"/>
      <c r="HIT15" s="80"/>
      <c r="HIU15" s="45"/>
      <c r="HIV15" s="46"/>
      <c r="HIW15" s="45"/>
      <c r="HIX15" s="45"/>
      <c r="HIY15" s="45"/>
      <c r="HIZ15" s="45"/>
      <c r="HJA15" s="45"/>
      <c r="HJB15" s="45"/>
      <c r="HJC15" s="80"/>
      <c r="HJD15" s="45"/>
      <c r="HJE15" s="46"/>
      <c r="HJF15" s="45"/>
      <c r="HJG15" s="45"/>
      <c r="HJH15" s="45"/>
      <c r="HJI15" s="45"/>
      <c r="HJJ15" s="45"/>
      <c r="HJK15" s="45"/>
      <c r="HJL15" s="80"/>
      <c r="HJM15" s="45"/>
      <c r="HJN15" s="46"/>
      <c r="HJO15" s="45"/>
      <c r="HJP15" s="45"/>
      <c r="HJQ15" s="45"/>
      <c r="HJR15" s="45"/>
      <c r="HJS15" s="45"/>
      <c r="HJT15" s="45"/>
      <c r="HJU15" s="80"/>
      <c r="HJV15" s="45"/>
      <c r="HJW15" s="46"/>
      <c r="HJX15" s="45"/>
      <c r="HJY15" s="45"/>
      <c r="HJZ15" s="45"/>
      <c r="HKA15" s="45"/>
      <c r="HKB15" s="45"/>
      <c r="HKC15" s="45"/>
      <c r="HKD15" s="80"/>
      <c r="HKE15" s="45"/>
      <c r="HKF15" s="46"/>
      <c r="HKG15" s="45"/>
      <c r="HKH15" s="45"/>
      <c r="HKI15" s="45"/>
      <c r="HKJ15" s="45"/>
      <c r="HKK15" s="45"/>
      <c r="HKL15" s="45"/>
      <c r="HKM15" s="80"/>
      <c r="HKN15" s="45"/>
      <c r="HKO15" s="46"/>
      <c r="HKP15" s="45"/>
      <c r="HKQ15" s="45"/>
      <c r="HKR15" s="45"/>
      <c r="HKS15" s="45"/>
      <c r="HKT15" s="45"/>
      <c r="HKU15" s="45"/>
      <c r="HKV15" s="80"/>
      <c r="HKW15" s="45"/>
      <c r="HKX15" s="46"/>
      <c r="HKY15" s="45"/>
      <c r="HKZ15" s="45"/>
      <c r="HLA15" s="45"/>
      <c r="HLB15" s="45"/>
      <c r="HLC15" s="45"/>
      <c r="HLD15" s="45"/>
      <c r="HLE15" s="80"/>
      <c r="HLF15" s="45"/>
      <c r="HLG15" s="46"/>
      <c r="HLH15" s="45"/>
      <c r="HLI15" s="45"/>
      <c r="HLJ15" s="45"/>
      <c r="HLK15" s="45"/>
      <c r="HLL15" s="45"/>
      <c r="HLM15" s="45"/>
      <c r="HLN15" s="80"/>
      <c r="HLO15" s="45"/>
      <c r="HLP15" s="46"/>
      <c r="HLQ15" s="45"/>
      <c r="HLR15" s="45"/>
      <c r="HLS15" s="45"/>
      <c r="HLT15" s="45"/>
      <c r="HLU15" s="45"/>
      <c r="HLV15" s="45"/>
      <c r="HLW15" s="80"/>
      <c r="HLX15" s="45"/>
      <c r="HLY15" s="46"/>
      <c r="HLZ15" s="45"/>
      <c r="HMA15" s="45"/>
      <c r="HMB15" s="45"/>
      <c r="HMC15" s="45"/>
      <c r="HMD15" s="45"/>
      <c r="HME15" s="45"/>
      <c r="HMF15" s="80"/>
      <c r="HMG15" s="45"/>
      <c r="HMH15" s="46"/>
      <c r="HMI15" s="45"/>
      <c r="HMJ15" s="45"/>
      <c r="HMK15" s="45"/>
      <c r="HML15" s="45"/>
      <c r="HMM15" s="45"/>
      <c r="HMN15" s="45"/>
      <c r="HMO15" s="80"/>
      <c r="HMP15" s="45"/>
      <c r="HMQ15" s="46"/>
      <c r="HMR15" s="45"/>
      <c r="HMS15" s="45"/>
      <c r="HMT15" s="45"/>
      <c r="HMU15" s="45"/>
      <c r="HMV15" s="45"/>
      <c r="HMW15" s="45"/>
      <c r="HMX15" s="80"/>
      <c r="HMY15" s="45"/>
      <c r="HMZ15" s="46"/>
      <c r="HNA15" s="45"/>
      <c r="HNB15" s="45"/>
      <c r="HNC15" s="45"/>
      <c r="HND15" s="45"/>
      <c r="HNE15" s="45"/>
      <c r="HNF15" s="45"/>
      <c r="HNG15" s="80"/>
      <c r="HNH15" s="45"/>
      <c r="HNI15" s="46"/>
      <c r="HNJ15" s="45"/>
      <c r="HNK15" s="45"/>
      <c r="HNL15" s="45"/>
      <c r="HNM15" s="45"/>
      <c r="HNN15" s="45"/>
      <c r="HNO15" s="45"/>
      <c r="HNP15" s="80"/>
      <c r="HNQ15" s="45"/>
      <c r="HNR15" s="46"/>
      <c r="HNS15" s="45"/>
      <c r="HNT15" s="45"/>
      <c r="HNU15" s="45"/>
      <c r="HNV15" s="45"/>
      <c r="HNW15" s="45"/>
      <c r="HNX15" s="45"/>
      <c r="HNY15" s="80"/>
      <c r="HNZ15" s="45"/>
      <c r="HOA15" s="46"/>
      <c r="HOB15" s="45"/>
      <c r="HOC15" s="45"/>
      <c r="HOD15" s="45"/>
      <c r="HOE15" s="45"/>
      <c r="HOF15" s="45"/>
      <c r="HOG15" s="45"/>
      <c r="HOH15" s="80"/>
      <c r="HOI15" s="45"/>
      <c r="HOJ15" s="46"/>
      <c r="HOK15" s="45"/>
      <c r="HOL15" s="45"/>
      <c r="HOM15" s="45"/>
      <c r="HON15" s="45"/>
      <c r="HOO15" s="45"/>
      <c r="HOP15" s="45"/>
      <c r="HOQ15" s="80"/>
      <c r="HOR15" s="45"/>
      <c r="HOS15" s="46"/>
      <c r="HOT15" s="45"/>
      <c r="HOU15" s="45"/>
      <c r="HOV15" s="45"/>
      <c r="HOW15" s="45"/>
      <c r="HOX15" s="45"/>
      <c r="HOY15" s="45"/>
      <c r="HOZ15" s="80"/>
      <c r="HPA15" s="45"/>
      <c r="HPB15" s="46"/>
      <c r="HPC15" s="45"/>
      <c r="HPD15" s="45"/>
      <c r="HPE15" s="45"/>
      <c r="HPF15" s="45"/>
      <c r="HPG15" s="45"/>
      <c r="HPH15" s="45"/>
      <c r="HPI15" s="80"/>
      <c r="HPJ15" s="45"/>
      <c r="HPK15" s="46"/>
      <c r="HPL15" s="45"/>
      <c r="HPM15" s="45"/>
      <c r="HPN15" s="45"/>
      <c r="HPO15" s="45"/>
      <c r="HPP15" s="45"/>
      <c r="HPQ15" s="45"/>
      <c r="HPR15" s="80"/>
      <c r="HPS15" s="45"/>
      <c r="HPT15" s="46"/>
      <c r="HPU15" s="45"/>
      <c r="HPV15" s="45"/>
      <c r="HPW15" s="45"/>
      <c r="HPX15" s="45"/>
      <c r="HPY15" s="45"/>
      <c r="HPZ15" s="45"/>
      <c r="HQA15" s="80"/>
      <c r="HQB15" s="45"/>
      <c r="HQC15" s="46"/>
      <c r="HQD15" s="45"/>
      <c r="HQE15" s="45"/>
      <c r="HQF15" s="45"/>
      <c r="HQG15" s="45"/>
      <c r="HQH15" s="45"/>
      <c r="HQI15" s="45"/>
      <c r="HQJ15" s="80"/>
      <c r="HQK15" s="45"/>
      <c r="HQL15" s="46"/>
      <c r="HQM15" s="45"/>
      <c r="HQN15" s="45"/>
      <c r="HQO15" s="45"/>
      <c r="HQP15" s="45"/>
      <c r="HQQ15" s="45"/>
      <c r="HQR15" s="45"/>
      <c r="HQS15" s="80"/>
      <c r="HQT15" s="45"/>
      <c r="HQU15" s="46"/>
      <c r="HQV15" s="45"/>
      <c r="HQW15" s="45"/>
      <c r="HQX15" s="45"/>
      <c r="HQY15" s="45"/>
      <c r="HQZ15" s="45"/>
      <c r="HRA15" s="45"/>
      <c r="HRB15" s="80"/>
      <c r="HRC15" s="45"/>
      <c r="HRD15" s="46"/>
      <c r="HRE15" s="45"/>
      <c r="HRF15" s="45"/>
      <c r="HRG15" s="45"/>
      <c r="HRH15" s="45"/>
      <c r="HRI15" s="45"/>
      <c r="HRJ15" s="45"/>
      <c r="HRK15" s="80"/>
      <c r="HRL15" s="45"/>
      <c r="HRM15" s="46"/>
      <c r="HRN15" s="45"/>
      <c r="HRO15" s="45"/>
      <c r="HRP15" s="45"/>
      <c r="HRQ15" s="45"/>
      <c r="HRR15" s="45"/>
      <c r="HRS15" s="45"/>
      <c r="HRT15" s="80"/>
      <c r="HRU15" s="45"/>
      <c r="HRV15" s="46"/>
      <c r="HRW15" s="45"/>
      <c r="HRX15" s="45"/>
      <c r="HRY15" s="45"/>
      <c r="HRZ15" s="45"/>
      <c r="HSA15" s="45"/>
      <c r="HSB15" s="45"/>
      <c r="HSC15" s="80"/>
      <c r="HSD15" s="45"/>
      <c r="HSE15" s="46"/>
      <c r="HSF15" s="45"/>
      <c r="HSG15" s="45"/>
      <c r="HSH15" s="45"/>
      <c r="HSI15" s="45"/>
      <c r="HSJ15" s="45"/>
      <c r="HSK15" s="45"/>
      <c r="HSL15" s="80"/>
      <c r="HSM15" s="45"/>
      <c r="HSN15" s="46"/>
      <c r="HSO15" s="45"/>
      <c r="HSP15" s="45"/>
      <c r="HSQ15" s="45"/>
      <c r="HSR15" s="45"/>
      <c r="HSS15" s="45"/>
      <c r="HST15" s="45"/>
      <c r="HSU15" s="80"/>
      <c r="HSV15" s="45"/>
      <c r="HSW15" s="46"/>
      <c r="HSX15" s="45"/>
      <c r="HSY15" s="45"/>
      <c r="HSZ15" s="45"/>
      <c r="HTA15" s="45"/>
      <c r="HTB15" s="45"/>
      <c r="HTC15" s="45"/>
      <c r="HTD15" s="80"/>
      <c r="HTE15" s="45"/>
      <c r="HTF15" s="46"/>
      <c r="HTG15" s="45"/>
      <c r="HTH15" s="45"/>
      <c r="HTI15" s="45"/>
      <c r="HTJ15" s="45"/>
      <c r="HTK15" s="45"/>
      <c r="HTL15" s="45"/>
      <c r="HTM15" s="80"/>
      <c r="HTN15" s="45"/>
      <c r="HTO15" s="46"/>
      <c r="HTP15" s="45"/>
      <c r="HTQ15" s="45"/>
      <c r="HTR15" s="45"/>
      <c r="HTS15" s="45"/>
      <c r="HTT15" s="45"/>
      <c r="HTU15" s="45"/>
      <c r="HTV15" s="80"/>
      <c r="HTW15" s="45"/>
      <c r="HTX15" s="46"/>
      <c r="HTY15" s="45"/>
      <c r="HTZ15" s="45"/>
      <c r="HUA15" s="45"/>
      <c r="HUB15" s="45"/>
      <c r="HUC15" s="45"/>
      <c r="HUD15" s="45"/>
      <c r="HUE15" s="80"/>
      <c r="HUF15" s="45"/>
      <c r="HUG15" s="46"/>
      <c r="HUH15" s="45"/>
      <c r="HUI15" s="45"/>
      <c r="HUJ15" s="45"/>
      <c r="HUK15" s="45"/>
      <c r="HUL15" s="45"/>
      <c r="HUM15" s="45"/>
      <c r="HUN15" s="80"/>
      <c r="HUO15" s="45"/>
      <c r="HUP15" s="46"/>
      <c r="HUQ15" s="45"/>
      <c r="HUR15" s="45"/>
      <c r="HUS15" s="45"/>
      <c r="HUT15" s="45"/>
      <c r="HUU15" s="45"/>
      <c r="HUV15" s="45"/>
      <c r="HUW15" s="80"/>
      <c r="HUX15" s="45"/>
      <c r="HUY15" s="46"/>
      <c r="HUZ15" s="45"/>
      <c r="HVA15" s="45"/>
      <c r="HVB15" s="45"/>
      <c r="HVC15" s="45"/>
      <c r="HVD15" s="45"/>
      <c r="HVE15" s="45"/>
      <c r="HVF15" s="80"/>
      <c r="HVG15" s="45"/>
      <c r="HVH15" s="46"/>
      <c r="HVI15" s="45"/>
      <c r="HVJ15" s="45"/>
      <c r="HVK15" s="45"/>
      <c r="HVL15" s="45"/>
      <c r="HVM15" s="45"/>
      <c r="HVN15" s="45"/>
      <c r="HVO15" s="80"/>
      <c r="HVP15" s="45"/>
      <c r="HVQ15" s="46"/>
      <c r="HVR15" s="45"/>
      <c r="HVS15" s="45"/>
      <c r="HVT15" s="45"/>
      <c r="HVU15" s="45"/>
      <c r="HVV15" s="45"/>
      <c r="HVW15" s="45"/>
      <c r="HVX15" s="80"/>
      <c r="HVY15" s="45"/>
      <c r="HVZ15" s="46"/>
      <c r="HWA15" s="45"/>
      <c r="HWB15" s="45"/>
      <c r="HWC15" s="45"/>
      <c r="HWD15" s="45"/>
      <c r="HWE15" s="45"/>
      <c r="HWF15" s="45"/>
      <c r="HWG15" s="80"/>
      <c r="HWH15" s="45"/>
      <c r="HWI15" s="46"/>
      <c r="HWJ15" s="45"/>
      <c r="HWK15" s="45"/>
      <c r="HWL15" s="45"/>
      <c r="HWM15" s="45"/>
      <c r="HWN15" s="45"/>
      <c r="HWO15" s="45"/>
      <c r="HWP15" s="80"/>
      <c r="HWQ15" s="45"/>
      <c r="HWR15" s="46"/>
      <c r="HWS15" s="45"/>
      <c r="HWT15" s="45"/>
      <c r="HWU15" s="45"/>
      <c r="HWV15" s="45"/>
      <c r="HWW15" s="45"/>
      <c r="HWX15" s="45"/>
      <c r="HWY15" s="80"/>
      <c r="HWZ15" s="45"/>
      <c r="HXA15" s="46"/>
      <c r="HXB15" s="45"/>
      <c r="HXC15" s="45"/>
      <c r="HXD15" s="45"/>
      <c r="HXE15" s="45"/>
      <c r="HXF15" s="45"/>
      <c r="HXG15" s="45"/>
      <c r="HXH15" s="80"/>
      <c r="HXI15" s="45"/>
      <c r="HXJ15" s="46"/>
      <c r="HXK15" s="45"/>
      <c r="HXL15" s="45"/>
      <c r="HXM15" s="45"/>
      <c r="HXN15" s="45"/>
      <c r="HXO15" s="45"/>
      <c r="HXP15" s="45"/>
      <c r="HXQ15" s="80"/>
      <c r="HXR15" s="45"/>
      <c r="HXS15" s="46"/>
      <c r="HXT15" s="45"/>
      <c r="HXU15" s="45"/>
      <c r="HXV15" s="45"/>
      <c r="HXW15" s="45"/>
      <c r="HXX15" s="45"/>
      <c r="HXY15" s="45"/>
      <c r="HXZ15" s="80"/>
      <c r="HYA15" s="45"/>
      <c r="HYB15" s="46"/>
      <c r="HYC15" s="45"/>
      <c r="HYD15" s="45"/>
      <c r="HYE15" s="45"/>
      <c r="HYF15" s="45"/>
      <c r="HYG15" s="45"/>
      <c r="HYH15" s="45"/>
      <c r="HYI15" s="80"/>
      <c r="HYJ15" s="45"/>
      <c r="HYK15" s="46"/>
      <c r="HYL15" s="45"/>
      <c r="HYM15" s="45"/>
      <c r="HYN15" s="45"/>
      <c r="HYO15" s="45"/>
      <c r="HYP15" s="45"/>
      <c r="HYQ15" s="45"/>
      <c r="HYR15" s="80"/>
      <c r="HYS15" s="45"/>
      <c r="HYT15" s="46"/>
      <c r="HYU15" s="45"/>
      <c r="HYV15" s="45"/>
      <c r="HYW15" s="45"/>
      <c r="HYX15" s="45"/>
      <c r="HYY15" s="45"/>
      <c r="HYZ15" s="45"/>
      <c r="HZA15" s="80"/>
      <c r="HZB15" s="45"/>
      <c r="HZC15" s="46"/>
      <c r="HZD15" s="45"/>
      <c r="HZE15" s="45"/>
      <c r="HZF15" s="45"/>
      <c r="HZG15" s="45"/>
      <c r="HZH15" s="45"/>
      <c r="HZI15" s="45"/>
      <c r="HZJ15" s="80"/>
      <c r="HZK15" s="45"/>
      <c r="HZL15" s="46"/>
      <c r="HZM15" s="45"/>
      <c r="HZN15" s="45"/>
      <c r="HZO15" s="45"/>
      <c r="HZP15" s="45"/>
      <c r="HZQ15" s="45"/>
      <c r="HZR15" s="45"/>
      <c r="HZS15" s="80"/>
      <c r="HZT15" s="45"/>
      <c r="HZU15" s="46"/>
      <c r="HZV15" s="45"/>
      <c r="HZW15" s="45"/>
      <c r="HZX15" s="45"/>
      <c r="HZY15" s="45"/>
      <c r="HZZ15" s="45"/>
      <c r="IAA15" s="45"/>
      <c r="IAB15" s="80"/>
      <c r="IAC15" s="45"/>
      <c r="IAD15" s="46"/>
      <c r="IAE15" s="45"/>
      <c r="IAF15" s="45"/>
      <c r="IAG15" s="45"/>
      <c r="IAH15" s="45"/>
      <c r="IAI15" s="45"/>
      <c r="IAJ15" s="45"/>
      <c r="IAK15" s="80"/>
      <c r="IAL15" s="45"/>
      <c r="IAM15" s="46"/>
      <c r="IAN15" s="45"/>
      <c r="IAO15" s="45"/>
      <c r="IAP15" s="45"/>
      <c r="IAQ15" s="45"/>
      <c r="IAR15" s="45"/>
      <c r="IAS15" s="45"/>
      <c r="IAT15" s="80"/>
      <c r="IAU15" s="45"/>
      <c r="IAV15" s="46"/>
      <c r="IAW15" s="45"/>
      <c r="IAX15" s="45"/>
      <c r="IAY15" s="45"/>
      <c r="IAZ15" s="45"/>
      <c r="IBA15" s="45"/>
      <c r="IBB15" s="45"/>
      <c r="IBC15" s="80"/>
      <c r="IBD15" s="45"/>
      <c r="IBE15" s="46"/>
      <c r="IBF15" s="45"/>
      <c r="IBG15" s="45"/>
      <c r="IBH15" s="45"/>
      <c r="IBI15" s="45"/>
      <c r="IBJ15" s="45"/>
      <c r="IBK15" s="45"/>
      <c r="IBL15" s="80"/>
      <c r="IBM15" s="45"/>
      <c r="IBN15" s="46"/>
      <c r="IBO15" s="45"/>
      <c r="IBP15" s="45"/>
      <c r="IBQ15" s="45"/>
      <c r="IBR15" s="45"/>
      <c r="IBS15" s="45"/>
      <c r="IBT15" s="45"/>
      <c r="IBU15" s="80"/>
      <c r="IBV15" s="45"/>
      <c r="IBW15" s="46"/>
      <c r="IBX15" s="45"/>
      <c r="IBY15" s="45"/>
      <c r="IBZ15" s="45"/>
      <c r="ICA15" s="45"/>
      <c r="ICB15" s="45"/>
      <c r="ICC15" s="45"/>
      <c r="ICD15" s="80"/>
      <c r="ICE15" s="45"/>
      <c r="ICF15" s="46"/>
      <c r="ICG15" s="45"/>
      <c r="ICH15" s="45"/>
      <c r="ICI15" s="45"/>
      <c r="ICJ15" s="45"/>
      <c r="ICK15" s="45"/>
      <c r="ICL15" s="45"/>
      <c r="ICM15" s="80"/>
      <c r="ICN15" s="45"/>
      <c r="ICO15" s="46"/>
      <c r="ICP15" s="45"/>
      <c r="ICQ15" s="45"/>
      <c r="ICR15" s="45"/>
      <c r="ICS15" s="45"/>
      <c r="ICT15" s="45"/>
      <c r="ICU15" s="45"/>
      <c r="ICV15" s="80"/>
      <c r="ICW15" s="45"/>
      <c r="ICX15" s="46"/>
      <c r="ICY15" s="45"/>
      <c r="ICZ15" s="45"/>
      <c r="IDA15" s="45"/>
      <c r="IDB15" s="45"/>
      <c r="IDC15" s="45"/>
      <c r="IDD15" s="45"/>
      <c r="IDE15" s="80"/>
      <c r="IDF15" s="45"/>
      <c r="IDG15" s="46"/>
      <c r="IDH15" s="45"/>
      <c r="IDI15" s="45"/>
      <c r="IDJ15" s="45"/>
      <c r="IDK15" s="45"/>
      <c r="IDL15" s="45"/>
      <c r="IDM15" s="45"/>
      <c r="IDN15" s="80"/>
      <c r="IDO15" s="45"/>
      <c r="IDP15" s="46"/>
      <c r="IDQ15" s="45"/>
      <c r="IDR15" s="45"/>
      <c r="IDS15" s="45"/>
      <c r="IDT15" s="45"/>
      <c r="IDU15" s="45"/>
      <c r="IDV15" s="45"/>
      <c r="IDW15" s="80"/>
      <c r="IDX15" s="45"/>
      <c r="IDY15" s="46"/>
      <c r="IDZ15" s="45"/>
      <c r="IEA15" s="45"/>
      <c r="IEB15" s="45"/>
      <c r="IEC15" s="45"/>
      <c r="IED15" s="45"/>
      <c r="IEE15" s="45"/>
      <c r="IEF15" s="80"/>
      <c r="IEG15" s="45"/>
      <c r="IEH15" s="46"/>
      <c r="IEI15" s="45"/>
      <c r="IEJ15" s="45"/>
      <c r="IEK15" s="45"/>
      <c r="IEL15" s="45"/>
      <c r="IEM15" s="45"/>
      <c r="IEN15" s="45"/>
      <c r="IEO15" s="80"/>
      <c r="IEP15" s="45"/>
      <c r="IEQ15" s="46"/>
      <c r="IER15" s="45"/>
      <c r="IES15" s="45"/>
      <c r="IET15" s="45"/>
      <c r="IEU15" s="45"/>
      <c r="IEV15" s="45"/>
      <c r="IEW15" s="45"/>
      <c r="IEX15" s="80"/>
      <c r="IEY15" s="45"/>
      <c r="IEZ15" s="46"/>
      <c r="IFA15" s="45"/>
      <c r="IFB15" s="45"/>
      <c r="IFC15" s="45"/>
      <c r="IFD15" s="45"/>
      <c r="IFE15" s="45"/>
      <c r="IFF15" s="45"/>
      <c r="IFG15" s="80"/>
      <c r="IFH15" s="45"/>
      <c r="IFI15" s="46"/>
      <c r="IFJ15" s="45"/>
      <c r="IFK15" s="45"/>
      <c r="IFL15" s="45"/>
      <c r="IFM15" s="45"/>
      <c r="IFN15" s="45"/>
      <c r="IFO15" s="45"/>
      <c r="IFP15" s="80"/>
      <c r="IFQ15" s="45"/>
      <c r="IFR15" s="46"/>
      <c r="IFS15" s="45"/>
      <c r="IFT15" s="45"/>
      <c r="IFU15" s="45"/>
      <c r="IFV15" s="45"/>
      <c r="IFW15" s="45"/>
      <c r="IFX15" s="45"/>
      <c r="IFY15" s="80"/>
      <c r="IFZ15" s="45"/>
      <c r="IGA15" s="46"/>
      <c r="IGB15" s="45"/>
      <c r="IGC15" s="45"/>
      <c r="IGD15" s="45"/>
      <c r="IGE15" s="45"/>
      <c r="IGF15" s="45"/>
      <c r="IGG15" s="45"/>
      <c r="IGH15" s="80"/>
      <c r="IGI15" s="45"/>
      <c r="IGJ15" s="46"/>
      <c r="IGK15" s="45"/>
      <c r="IGL15" s="45"/>
      <c r="IGM15" s="45"/>
      <c r="IGN15" s="45"/>
      <c r="IGO15" s="45"/>
      <c r="IGP15" s="45"/>
      <c r="IGQ15" s="80"/>
      <c r="IGR15" s="45"/>
      <c r="IGS15" s="46"/>
      <c r="IGT15" s="45"/>
      <c r="IGU15" s="45"/>
      <c r="IGV15" s="45"/>
      <c r="IGW15" s="45"/>
      <c r="IGX15" s="45"/>
      <c r="IGY15" s="45"/>
      <c r="IGZ15" s="80"/>
      <c r="IHA15" s="45"/>
      <c r="IHB15" s="46"/>
      <c r="IHC15" s="45"/>
      <c r="IHD15" s="45"/>
      <c r="IHE15" s="45"/>
      <c r="IHF15" s="45"/>
      <c r="IHG15" s="45"/>
      <c r="IHH15" s="45"/>
      <c r="IHI15" s="80"/>
      <c r="IHJ15" s="45"/>
      <c r="IHK15" s="46"/>
      <c r="IHL15" s="45"/>
      <c r="IHM15" s="45"/>
      <c r="IHN15" s="45"/>
      <c r="IHO15" s="45"/>
      <c r="IHP15" s="45"/>
      <c r="IHQ15" s="45"/>
      <c r="IHR15" s="80"/>
      <c r="IHS15" s="45"/>
      <c r="IHT15" s="46"/>
      <c r="IHU15" s="45"/>
      <c r="IHV15" s="45"/>
      <c r="IHW15" s="45"/>
      <c r="IHX15" s="45"/>
      <c r="IHY15" s="45"/>
      <c r="IHZ15" s="45"/>
      <c r="IIA15" s="80"/>
      <c r="IIB15" s="45"/>
      <c r="IIC15" s="46"/>
      <c r="IID15" s="45"/>
      <c r="IIE15" s="45"/>
      <c r="IIF15" s="45"/>
      <c r="IIG15" s="45"/>
      <c r="IIH15" s="45"/>
      <c r="III15" s="45"/>
      <c r="IIJ15" s="80"/>
      <c r="IIK15" s="45"/>
      <c r="IIL15" s="46"/>
      <c r="IIM15" s="45"/>
      <c r="IIN15" s="45"/>
      <c r="IIO15" s="45"/>
      <c r="IIP15" s="45"/>
      <c r="IIQ15" s="45"/>
      <c r="IIR15" s="45"/>
      <c r="IIS15" s="80"/>
      <c r="IIT15" s="45"/>
      <c r="IIU15" s="46"/>
      <c r="IIV15" s="45"/>
      <c r="IIW15" s="45"/>
      <c r="IIX15" s="45"/>
      <c r="IIY15" s="45"/>
      <c r="IIZ15" s="45"/>
      <c r="IJA15" s="45"/>
      <c r="IJB15" s="80"/>
      <c r="IJC15" s="45"/>
      <c r="IJD15" s="46"/>
      <c r="IJE15" s="45"/>
      <c r="IJF15" s="45"/>
      <c r="IJG15" s="45"/>
      <c r="IJH15" s="45"/>
      <c r="IJI15" s="45"/>
      <c r="IJJ15" s="45"/>
      <c r="IJK15" s="80"/>
      <c r="IJL15" s="45"/>
      <c r="IJM15" s="46"/>
      <c r="IJN15" s="45"/>
      <c r="IJO15" s="45"/>
      <c r="IJP15" s="45"/>
      <c r="IJQ15" s="45"/>
      <c r="IJR15" s="45"/>
      <c r="IJS15" s="45"/>
      <c r="IJT15" s="80"/>
      <c r="IJU15" s="45"/>
      <c r="IJV15" s="46"/>
      <c r="IJW15" s="45"/>
      <c r="IJX15" s="45"/>
      <c r="IJY15" s="45"/>
      <c r="IJZ15" s="45"/>
      <c r="IKA15" s="45"/>
      <c r="IKB15" s="45"/>
      <c r="IKC15" s="80"/>
      <c r="IKD15" s="45"/>
      <c r="IKE15" s="46"/>
      <c r="IKF15" s="45"/>
      <c r="IKG15" s="45"/>
      <c r="IKH15" s="45"/>
      <c r="IKI15" s="45"/>
      <c r="IKJ15" s="45"/>
      <c r="IKK15" s="45"/>
      <c r="IKL15" s="80"/>
      <c r="IKM15" s="45"/>
      <c r="IKN15" s="46"/>
      <c r="IKO15" s="45"/>
      <c r="IKP15" s="45"/>
      <c r="IKQ15" s="45"/>
      <c r="IKR15" s="45"/>
      <c r="IKS15" s="45"/>
      <c r="IKT15" s="45"/>
      <c r="IKU15" s="80"/>
      <c r="IKV15" s="45"/>
      <c r="IKW15" s="46"/>
      <c r="IKX15" s="45"/>
      <c r="IKY15" s="45"/>
      <c r="IKZ15" s="45"/>
      <c r="ILA15" s="45"/>
      <c r="ILB15" s="45"/>
      <c r="ILC15" s="45"/>
      <c r="ILD15" s="80"/>
      <c r="ILE15" s="45"/>
      <c r="ILF15" s="46"/>
      <c r="ILG15" s="45"/>
      <c r="ILH15" s="45"/>
      <c r="ILI15" s="45"/>
      <c r="ILJ15" s="45"/>
      <c r="ILK15" s="45"/>
      <c r="ILL15" s="45"/>
      <c r="ILM15" s="80"/>
      <c r="ILN15" s="45"/>
      <c r="ILO15" s="46"/>
      <c r="ILP15" s="45"/>
      <c r="ILQ15" s="45"/>
      <c r="ILR15" s="45"/>
      <c r="ILS15" s="45"/>
      <c r="ILT15" s="45"/>
      <c r="ILU15" s="45"/>
      <c r="ILV15" s="80"/>
      <c r="ILW15" s="45"/>
      <c r="ILX15" s="46"/>
      <c r="ILY15" s="45"/>
      <c r="ILZ15" s="45"/>
      <c r="IMA15" s="45"/>
      <c r="IMB15" s="45"/>
      <c r="IMC15" s="45"/>
      <c r="IMD15" s="45"/>
      <c r="IME15" s="80"/>
      <c r="IMF15" s="45"/>
      <c r="IMG15" s="46"/>
      <c r="IMH15" s="45"/>
      <c r="IMI15" s="45"/>
      <c r="IMJ15" s="45"/>
      <c r="IMK15" s="45"/>
      <c r="IML15" s="45"/>
      <c r="IMM15" s="45"/>
      <c r="IMN15" s="80"/>
      <c r="IMO15" s="45"/>
      <c r="IMP15" s="46"/>
      <c r="IMQ15" s="45"/>
      <c r="IMR15" s="45"/>
      <c r="IMS15" s="45"/>
      <c r="IMT15" s="45"/>
      <c r="IMU15" s="45"/>
      <c r="IMV15" s="45"/>
      <c r="IMW15" s="80"/>
      <c r="IMX15" s="45"/>
      <c r="IMY15" s="46"/>
      <c r="IMZ15" s="45"/>
      <c r="INA15" s="45"/>
      <c r="INB15" s="45"/>
      <c r="INC15" s="45"/>
      <c r="IND15" s="45"/>
      <c r="INE15" s="45"/>
      <c r="INF15" s="80"/>
      <c r="ING15" s="45"/>
      <c r="INH15" s="46"/>
      <c r="INI15" s="45"/>
      <c r="INJ15" s="45"/>
      <c r="INK15" s="45"/>
      <c r="INL15" s="45"/>
      <c r="INM15" s="45"/>
      <c r="INN15" s="45"/>
      <c r="INO15" s="80"/>
      <c r="INP15" s="45"/>
      <c r="INQ15" s="46"/>
      <c r="INR15" s="45"/>
      <c r="INS15" s="45"/>
      <c r="INT15" s="45"/>
      <c r="INU15" s="45"/>
      <c r="INV15" s="45"/>
      <c r="INW15" s="45"/>
      <c r="INX15" s="80"/>
      <c r="INY15" s="45"/>
      <c r="INZ15" s="46"/>
      <c r="IOA15" s="45"/>
      <c r="IOB15" s="45"/>
      <c r="IOC15" s="45"/>
      <c r="IOD15" s="45"/>
      <c r="IOE15" s="45"/>
      <c r="IOF15" s="45"/>
      <c r="IOG15" s="80"/>
      <c r="IOH15" s="45"/>
      <c r="IOI15" s="46"/>
      <c r="IOJ15" s="45"/>
      <c r="IOK15" s="45"/>
      <c r="IOL15" s="45"/>
      <c r="IOM15" s="45"/>
      <c r="ION15" s="45"/>
      <c r="IOO15" s="45"/>
      <c r="IOP15" s="80"/>
      <c r="IOQ15" s="45"/>
      <c r="IOR15" s="46"/>
      <c r="IOS15" s="45"/>
      <c r="IOT15" s="45"/>
      <c r="IOU15" s="45"/>
      <c r="IOV15" s="45"/>
      <c r="IOW15" s="45"/>
      <c r="IOX15" s="45"/>
      <c r="IOY15" s="80"/>
      <c r="IOZ15" s="45"/>
      <c r="IPA15" s="46"/>
      <c r="IPB15" s="45"/>
      <c r="IPC15" s="45"/>
      <c r="IPD15" s="45"/>
      <c r="IPE15" s="45"/>
      <c r="IPF15" s="45"/>
      <c r="IPG15" s="45"/>
      <c r="IPH15" s="80"/>
      <c r="IPI15" s="45"/>
      <c r="IPJ15" s="46"/>
      <c r="IPK15" s="45"/>
      <c r="IPL15" s="45"/>
      <c r="IPM15" s="45"/>
      <c r="IPN15" s="45"/>
      <c r="IPO15" s="45"/>
      <c r="IPP15" s="45"/>
      <c r="IPQ15" s="80"/>
      <c r="IPR15" s="45"/>
      <c r="IPS15" s="46"/>
      <c r="IPT15" s="45"/>
      <c r="IPU15" s="45"/>
      <c r="IPV15" s="45"/>
      <c r="IPW15" s="45"/>
      <c r="IPX15" s="45"/>
      <c r="IPY15" s="45"/>
      <c r="IPZ15" s="80"/>
      <c r="IQA15" s="45"/>
      <c r="IQB15" s="46"/>
      <c r="IQC15" s="45"/>
      <c r="IQD15" s="45"/>
      <c r="IQE15" s="45"/>
      <c r="IQF15" s="45"/>
      <c r="IQG15" s="45"/>
      <c r="IQH15" s="45"/>
      <c r="IQI15" s="80"/>
      <c r="IQJ15" s="45"/>
      <c r="IQK15" s="46"/>
      <c r="IQL15" s="45"/>
      <c r="IQM15" s="45"/>
      <c r="IQN15" s="45"/>
      <c r="IQO15" s="45"/>
      <c r="IQP15" s="45"/>
      <c r="IQQ15" s="45"/>
      <c r="IQR15" s="80"/>
      <c r="IQS15" s="45"/>
      <c r="IQT15" s="46"/>
      <c r="IQU15" s="45"/>
      <c r="IQV15" s="45"/>
      <c r="IQW15" s="45"/>
      <c r="IQX15" s="45"/>
      <c r="IQY15" s="45"/>
      <c r="IQZ15" s="45"/>
      <c r="IRA15" s="80"/>
      <c r="IRB15" s="45"/>
      <c r="IRC15" s="46"/>
      <c r="IRD15" s="45"/>
      <c r="IRE15" s="45"/>
      <c r="IRF15" s="45"/>
      <c r="IRG15" s="45"/>
      <c r="IRH15" s="45"/>
      <c r="IRI15" s="45"/>
      <c r="IRJ15" s="80"/>
      <c r="IRK15" s="45"/>
      <c r="IRL15" s="46"/>
      <c r="IRM15" s="45"/>
      <c r="IRN15" s="45"/>
      <c r="IRO15" s="45"/>
      <c r="IRP15" s="45"/>
      <c r="IRQ15" s="45"/>
      <c r="IRR15" s="45"/>
      <c r="IRS15" s="80"/>
      <c r="IRT15" s="45"/>
      <c r="IRU15" s="46"/>
      <c r="IRV15" s="45"/>
      <c r="IRW15" s="45"/>
      <c r="IRX15" s="45"/>
      <c r="IRY15" s="45"/>
      <c r="IRZ15" s="45"/>
      <c r="ISA15" s="45"/>
      <c r="ISB15" s="80"/>
      <c r="ISC15" s="45"/>
      <c r="ISD15" s="46"/>
      <c r="ISE15" s="45"/>
      <c r="ISF15" s="45"/>
      <c r="ISG15" s="45"/>
      <c r="ISH15" s="45"/>
      <c r="ISI15" s="45"/>
      <c r="ISJ15" s="45"/>
      <c r="ISK15" s="80"/>
      <c r="ISL15" s="45"/>
      <c r="ISM15" s="46"/>
      <c r="ISN15" s="45"/>
      <c r="ISO15" s="45"/>
      <c r="ISP15" s="45"/>
      <c r="ISQ15" s="45"/>
      <c r="ISR15" s="45"/>
      <c r="ISS15" s="45"/>
      <c r="IST15" s="80"/>
      <c r="ISU15" s="45"/>
      <c r="ISV15" s="46"/>
      <c r="ISW15" s="45"/>
      <c r="ISX15" s="45"/>
      <c r="ISY15" s="45"/>
      <c r="ISZ15" s="45"/>
      <c r="ITA15" s="45"/>
      <c r="ITB15" s="45"/>
      <c r="ITC15" s="80"/>
      <c r="ITD15" s="45"/>
      <c r="ITE15" s="46"/>
      <c r="ITF15" s="45"/>
      <c r="ITG15" s="45"/>
      <c r="ITH15" s="45"/>
      <c r="ITI15" s="45"/>
      <c r="ITJ15" s="45"/>
      <c r="ITK15" s="45"/>
      <c r="ITL15" s="80"/>
      <c r="ITM15" s="45"/>
      <c r="ITN15" s="46"/>
      <c r="ITO15" s="45"/>
      <c r="ITP15" s="45"/>
      <c r="ITQ15" s="45"/>
      <c r="ITR15" s="45"/>
      <c r="ITS15" s="45"/>
      <c r="ITT15" s="45"/>
      <c r="ITU15" s="80"/>
      <c r="ITV15" s="45"/>
      <c r="ITW15" s="46"/>
      <c r="ITX15" s="45"/>
      <c r="ITY15" s="45"/>
      <c r="ITZ15" s="45"/>
      <c r="IUA15" s="45"/>
      <c r="IUB15" s="45"/>
      <c r="IUC15" s="45"/>
      <c r="IUD15" s="80"/>
      <c r="IUE15" s="45"/>
      <c r="IUF15" s="46"/>
      <c r="IUG15" s="45"/>
      <c r="IUH15" s="45"/>
      <c r="IUI15" s="45"/>
      <c r="IUJ15" s="45"/>
      <c r="IUK15" s="45"/>
      <c r="IUL15" s="45"/>
      <c r="IUM15" s="80"/>
      <c r="IUN15" s="45"/>
      <c r="IUO15" s="46"/>
      <c r="IUP15" s="45"/>
      <c r="IUQ15" s="45"/>
      <c r="IUR15" s="45"/>
      <c r="IUS15" s="45"/>
      <c r="IUT15" s="45"/>
      <c r="IUU15" s="45"/>
      <c r="IUV15" s="80"/>
      <c r="IUW15" s="45"/>
      <c r="IUX15" s="46"/>
      <c r="IUY15" s="45"/>
      <c r="IUZ15" s="45"/>
      <c r="IVA15" s="45"/>
      <c r="IVB15" s="45"/>
      <c r="IVC15" s="45"/>
      <c r="IVD15" s="45"/>
      <c r="IVE15" s="80"/>
      <c r="IVF15" s="45"/>
      <c r="IVG15" s="46"/>
      <c r="IVH15" s="45"/>
      <c r="IVI15" s="45"/>
      <c r="IVJ15" s="45"/>
      <c r="IVK15" s="45"/>
      <c r="IVL15" s="45"/>
      <c r="IVM15" s="45"/>
      <c r="IVN15" s="80"/>
      <c r="IVO15" s="45"/>
      <c r="IVP15" s="46"/>
      <c r="IVQ15" s="45"/>
      <c r="IVR15" s="45"/>
      <c r="IVS15" s="45"/>
      <c r="IVT15" s="45"/>
      <c r="IVU15" s="45"/>
      <c r="IVV15" s="45"/>
      <c r="IVW15" s="80"/>
      <c r="IVX15" s="45"/>
      <c r="IVY15" s="46"/>
      <c r="IVZ15" s="45"/>
      <c r="IWA15" s="45"/>
      <c r="IWB15" s="45"/>
      <c r="IWC15" s="45"/>
      <c r="IWD15" s="45"/>
      <c r="IWE15" s="45"/>
      <c r="IWF15" s="80"/>
      <c r="IWG15" s="45"/>
      <c r="IWH15" s="46"/>
      <c r="IWI15" s="45"/>
      <c r="IWJ15" s="45"/>
      <c r="IWK15" s="45"/>
      <c r="IWL15" s="45"/>
      <c r="IWM15" s="45"/>
      <c r="IWN15" s="45"/>
      <c r="IWO15" s="80"/>
      <c r="IWP15" s="45"/>
      <c r="IWQ15" s="46"/>
      <c r="IWR15" s="45"/>
      <c r="IWS15" s="45"/>
      <c r="IWT15" s="45"/>
      <c r="IWU15" s="45"/>
      <c r="IWV15" s="45"/>
      <c r="IWW15" s="45"/>
      <c r="IWX15" s="80"/>
      <c r="IWY15" s="45"/>
      <c r="IWZ15" s="46"/>
      <c r="IXA15" s="45"/>
      <c r="IXB15" s="45"/>
      <c r="IXC15" s="45"/>
      <c r="IXD15" s="45"/>
      <c r="IXE15" s="45"/>
      <c r="IXF15" s="45"/>
      <c r="IXG15" s="80"/>
      <c r="IXH15" s="45"/>
      <c r="IXI15" s="46"/>
      <c r="IXJ15" s="45"/>
      <c r="IXK15" s="45"/>
      <c r="IXL15" s="45"/>
      <c r="IXM15" s="45"/>
      <c r="IXN15" s="45"/>
      <c r="IXO15" s="45"/>
      <c r="IXP15" s="80"/>
      <c r="IXQ15" s="45"/>
      <c r="IXR15" s="46"/>
      <c r="IXS15" s="45"/>
      <c r="IXT15" s="45"/>
      <c r="IXU15" s="45"/>
      <c r="IXV15" s="45"/>
      <c r="IXW15" s="45"/>
      <c r="IXX15" s="45"/>
      <c r="IXY15" s="80"/>
      <c r="IXZ15" s="45"/>
      <c r="IYA15" s="46"/>
      <c r="IYB15" s="45"/>
      <c r="IYC15" s="45"/>
      <c r="IYD15" s="45"/>
      <c r="IYE15" s="45"/>
      <c r="IYF15" s="45"/>
      <c r="IYG15" s="45"/>
      <c r="IYH15" s="80"/>
      <c r="IYI15" s="45"/>
      <c r="IYJ15" s="46"/>
      <c r="IYK15" s="45"/>
      <c r="IYL15" s="45"/>
      <c r="IYM15" s="45"/>
      <c r="IYN15" s="45"/>
      <c r="IYO15" s="45"/>
      <c r="IYP15" s="45"/>
      <c r="IYQ15" s="80"/>
      <c r="IYR15" s="45"/>
      <c r="IYS15" s="46"/>
      <c r="IYT15" s="45"/>
      <c r="IYU15" s="45"/>
      <c r="IYV15" s="45"/>
      <c r="IYW15" s="45"/>
      <c r="IYX15" s="45"/>
      <c r="IYY15" s="45"/>
      <c r="IYZ15" s="80"/>
      <c r="IZA15" s="45"/>
      <c r="IZB15" s="46"/>
      <c r="IZC15" s="45"/>
      <c r="IZD15" s="45"/>
      <c r="IZE15" s="45"/>
      <c r="IZF15" s="45"/>
      <c r="IZG15" s="45"/>
      <c r="IZH15" s="45"/>
      <c r="IZI15" s="80"/>
      <c r="IZJ15" s="45"/>
      <c r="IZK15" s="46"/>
      <c r="IZL15" s="45"/>
      <c r="IZM15" s="45"/>
      <c r="IZN15" s="45"/>
      <c r="IZO15" s="45"/>
      <c r="IZP15" s="45"/>
      <c r="IZQ15" s="45"/>
      <c r="IZR15" s="80"/>
      <c r="IZS15" s="45"/>
      <c r="IZT15" s="46"/>
      <c r="IZU15" s="45"/>
      <c r="IZV15" s="45"/>
      <c r="IZW15" s="45"/>
      <c r="IZX15" s="45"/>
      <c r="IZY15" s="45"/>
      <c r="IZZ15" s="45"/>
      <c r="JAA15" s="80"/>
      <c r="JAB15" s="45"/>
      <c r="JAC15" s="46"/>
      <c r="JAD15" s="45"/>
      <c r="JAE15" s="45"/>
      <c r="JAF15" s="45"/>
      <c r="JAG15" s="45"/>
      <c r="JAH15" s="45"/>
      <c r="JAI15" s="45"/>
      <c r="JAJ15" s="80"/>
      <c r="JAK15" s="45"/>
      <c r="JAL15" s="46"/>
      <c r="JAM15" s="45"/>
      <c r="JAN15" s="45"/>
      <c r="JAO15" s="45"/>
      <c r="JAP15" s="45"/>
      <c r="JAQ15" s="45"/>
      <c r="JAR15" s="45"/>
      <c r="JAS15" s="80"/>
      <c r="JAT15" s="45"/>
      <c r="JAU15" s="46"/>
      <c r="JAV15" s="45"/>
      <c r="JAW15" s="45"/>
      <c r="JAX15" s="45"/>
      <c r="JAY15" s="45"/>
      <c r="JAZ15" s="45"/>
      <c r="JBA15" s="45"/>
      <c r="JBB15" s="80"/>
      <c r="JBC15" s="45"/>
      <c r="JBD15" s="46"/>
      <c r="JBE15" s="45"/>
      <c r="JBF15" s="45"/>
      <c r="JBG15" s="45"/>
      <c r="JBH15" s="45"/>
      <c r="JBI15" s="45"/>
      <c r="JBJ15" s="45"/>
      <c r="JBK15" s="80"/>
      <c r="JBL15" s="45"/>
      <c r="JBM15" s="46"/>
      <c r="JBN15" s="45"/>
      <c r="JBO15" s="45"/>
      <c r="JBP15" s="45"/>
      <c r="JBQ15" s="45"/>
      <c r="JBR15" s="45"/>
      <c r="JBS15" s="45"/>
      <c r="JBT15" s="80"/>
      <c r="JBU15" s="45"/>
      <c r="JBV15" s="46"/>
      <c r="JBW15" s="45"/>
      <c r="JBX15" s="45"/>
      <c r="JBY15" s="45"/>
      <c r="JBZ15" s="45"/>
      <c r="JCA15" s="45"/>
      <c r="JCB15" s="45"/>
      <c r="JCC15" s="80"/>
      <c r="JCD15" s="45"/>
      <c r="JCE15" s="46"/>
      <c r="JCF15" s="45"/>
      <c r="JCG15" s="45"/>
      <c r="JCH15" s="45"/>
      <c r="JCI15" s="45"/>
      <c r="JCJ15" s="45"/>
      <c r="JCK15" s="45"/>
      <c r="JCL15" s="80"/>
      <c r="JCM15" s="45"/>
      <c r="JCN15" s="46"/>
      <c r="JCO15" s="45"/>
      <c r="JCP15" s="45"/>
      <c r="JCQ15" s="45"/>
      <c r="JCR15" s="45"/>
      <c r="JCS15" s="45"/>
      <c r="JCT15" s="45"/>
      <c r="JCU15" s="80"/>
      <c r="JCV15" s="45"/>
      <c r="JCW15" s="46"/>
      <c r="JCX15" s="45"/>
      <c r="JCY15" s="45"/>
      <c r="JCZ15" s="45"/>
      <c r="JDA15" s="45"/>
      <c r="JDB15" s="45"/>
      <c r="JDC15" s="45"/>
      <c r="JDD15" s="80"/>
      <c r="JDE15" s="45"/>
      <c r="JDF15" s="46"/>
      <c r="JDG15" s="45"/>
      <c r="JDH15" s="45"/>
      <c r="JDI15" s="45"/>
      <c r="JDJ15" s="45"/>
      <c r="JDK15" s="45"/>
      <c r="JDL15" s="45"/>
      <c r="JDM15" s="80"/>
      <c r="JDN15" s="45"/>
      <c r="JDO15" s="46"/>
      <c r="JDP15" s="45"/>
      <c r="JDQ15" s="45"/>
      <c r="JDR15" s="45"/>
      <c r="JDS15" s="45"/>
      <c r="JDT15" s="45"/>
      <c r="JDU15" s="45"/>
      <c r="JDV15" s="80"/>
      <c r="JDW15" s="45"/>
      <c r="JDX15" s="46"/>
      <c r="JDY15" s="45"/>
      <c r="JDZ15" s="45"/>
      <c r="JEA15" s="45"/>
      <c r="JEB15" s="45"/>
      <c r="JEC15" s="45"/>
      <c r="JED15" s="45"/>
      <c r="JEE15" s="80"/>
      <c r="JEF15" s="45"/>
      <c r="JEG15" s="46"/>
      <c r="JEH15" s="45"/>
      <c r="JEI15" s="45"/>
      <c r="JEJ15" s="45"/>
      <c r="JEK15" s="45"/>
      <c r="JEL15" s="45"/>
      <c r="JEM15" s="45"/>
      <c r="JEN15" s="80"/>
      <c r="JEO15" s="45"/>
      <c r="JEP15" s="46"/>
      <c r="JEQ15" s="45"/>
      <c r="JER15" s="45"/>
      <c r="JES15" s="45"/>
      <c r="JET15" s="45"/>
      <c r="JEU15" s="45"/>
      <c r="JEV15" s="45"/>
      <c r="JEW15" s="80"/>
      <c r="JEX15" s="45"/>
      <c r="JEY15" s="46"/>
      <c r="JEZ15" s="45"/>
      <c r="JFA15" s="45"/>
      <c r="JFB15" s="45"/>
      <c r="JFC15" s="45"/>
      <c r="JFD15" s="45"/>
      <c r="JFE15" s="45"/>
      <c r="JFF15" s="80"/>
      <c r="JFG15" s="45"/>
      <c r="JFH15" s="46"/>
      <c r="JFI15" s="45"/>
      <c r="JFJ15" s="45"/>
      <c r="JFK15" s="45"/>
      <c r="JFL15" s="45"/>
      <c r="JFM15" s="45"/>
      <c r="JFN15" s="45"/>
      <c r="JFO15" s="80"/>
      <c r="JFP15" s="45"/>
      <c r="JFQ15" s="46"/>
      <c r="JFR15" s="45"/>
      <c r="JFS15" s="45"/>
      <c r="JFT15" s="45"/>
      <c r="JFU15" s="45"/>
      <c r="JFV15" s="45"/>
      <c r="JFW15" s="45"/>
      <c r="JFX15" s="80"/>
      <c r="JFY15" s="45"/>
      <c r="JFZ15" s="46"/>
      <c r="JGA15" s="45"/>
      <c r="JGB15" s="45"/>
      <c r="JGC15" s="45"/>
      <c r="JGD15" s="45"/>
      <c r="JGE15" s="45"/>
      <c r="JGF15" s="45"/>
      <c r="JGG15" s="80"/>
      <c r="JGH15" s="45"/>
      <c r="JGI15" s="46"/>
      <c r="JGJ15" s="45"/>
      <c r="JGK15" s="45"/>
      <c r="JGL15" s="45"/>
      <c r="JGM15" s="45"/>
      <c r="JGN15" s="45"/>
      <c r="JGO15" s="45"/>
      <c r="JGP15" s="80"/>
      <c r="JGQ15" s="45"/>
      <c r="JGR15" s="46"/>
      <c r="JGS15" s="45"/>
      <c r="JGT15" s="45"/>
      <c r="JGU15" s="45"/>
      <c r="JGV15" s="45"/>
      <c r="JGW15" s="45"/>
      <c r="JGX15" s="45"/>
      <c r="JGY15" s="80"/>
      <c r="JGZ15" s="45"/>
      <c r="JHA15" s="46"/>
      <c r="JHB15" s="45"/>
      <c r="JHC15" s="45"/>
      <c r="JHD15" s="45"/>
      <c r="JHE15" s="45"/>
      <c r="JHF15" s="45"/>
      <c r="JHG15" s="45"/>
      <c r="JHH15" s="80"/>
      <c r="JHI15" s="45"/>
      <c r="JHJ15" s="46"/>
      <c r="JHK15" s="45"/>
      <c r="JHL15" s="45"/>
      <c r="JHM15" s="45"/>
      <c r="JHN15" s="45"/>
      <c r="JHO15" s="45"/>
      <c r="JHP15" s="45"/>
      <c r="JHQ15" s="80"/>
      <c r="JHR15" s="45"/>
      <c r="JHS15" s="46"/>
      <c r="JHT15" s="45"/>
      <c r="JHU15" s="45"/>
      <c r="JHV15" s="45"/>
      <c r="JHW15" s="45"/>
      <c r="JHX15" s="45"/>
      <c r="JHY15" s="45"/>
      <c r="JHZ15" s="80"/>
      <c r="JIA15" s="45"/>
      <c r="JIB15" s="46"/>
      <c r="JIC15" s="45"/>
      <c r="JID15" s="45"/>
      <c r="JIE15" s="45"/>
      <c r="JIF15" s="45"/>
      <c r="JIG15" s="45"/>
      <c r="JIH15" s="45"/>
      <c r="JII15" s="80"/>
      <c r="JIJ15" s="45"/>
      <c r="JIK15" s="46"/>
      <c r="JIL15" s="45"/>
      <c r="JIM15" s="45"/>
      <c r="JIN15" s="45"/>
      <c r="JIO15" s="45"/>
      <c r="JIP15" s="45"/>
      <c r="JIQ15" s="45"/>
      <c r="JIR15" s="80"/>
      <c r="JIS15" s="45"/>
      <c r="JIT15" s="46"/>
      <c r="JIU15" s="45"/>
      <c r="JIV15" s="45"/>
      <c r="JIW15" s="45"/>
      <c r="JIX15" s="45"/>
      <c r="JIY15" s="45"/>
      <c r="JIZ15" s="45"/>
      <c r="JJA15" s="80"/>
      <c r="JJB15" s="45"/>
      <c r="JJC15" s="46"/>
      <c r="JJD15" s="45"/>
      <c r="JJE15" s="45"/>
      <c r="JJF15" s="45"/>
      <c r="JJG15" s="45"/>
      <c r="JJH15" s="45"/>
      <c r="JJI15" s="45"/>
      <c r="JJJ15" s="80"/>
      <c r="JJK15" s="45"/>
      <c r="JJL15" s="46"/>
      <c r="JJM15" s="45"/>
      <c r="JJN15" s="45"/>
      <c r="JJO15" s="45"/>
      <c r="JJP15" s="45"/>
      <c r="JJQ15" s="45"/>
      <c r="JJR15" s="45"/>
      <c r="JJS15" s="80"/>
      <c r="JJT15" s="45"/>
      <c r="JJU15" s="46"/>
      <c r="JJV15" s="45"/>
      <c r="JJW15" s="45"/>
      <c r="JJX15" s="45"/>
      <c r="JJY15" s="45"/>
      <c r="JJZ15" s="45"/>
      <c r="JKA15" s="45"/>
      <c r="JKB15" s="80"/>
      <c r="JKC15" s="45"/>
      <c r="JKD15" s="46"/>
      <c r="JKE15" s="45"/>
      <c r="JKF15" s="45"/>
      <c r="JKG15" s="45"/>
      <c r="JKH15" s="45"/>
      <c r="JKI15" s="45"/>
      <c r="JKJ15" s="45"/>
      <c r="JKK15" s="80"/>
      <c r="JKL15" s="45"/>
      <c r="JKM15" s="46"/>
      <c r="JKN15" s="45"/>
      <c r="JKO15" s="45"/>
      <c r="JKP15" s="45"/>
      <c r="JKQ15" s="45"/>
      <c r="JKR15" s="45"/>
      <c r="JKS15" s="45"/>
      <c r="JKT15" s="80"/>
      <c r="JKU15" s="45"/>
      <c r="JKV15" s="46"/>
      <c r="JKW15" s="45"/>
      <c r="JKX15" s="45"/>
      <c r="JKY15" s="45"/>
      <c r="JKZ15" s="45"/>
      <c r="JLA15" s="45"/>
      <c r="JLB15" s="45"/>
      <c r="JLC15" s="80"/>
      <c r="JLD15" s="45"/>
      <c r="JLE15" s="46"/>
      <c r="JLF15" s="45"/>
      <c r="JLG15" s="45"/>
      <c r="JLH15" s="45"/>
      <c r="JLI15" s="45"/>
      <c r="JLJ15" s="45"/>
      <c r="JLK15" s="45"/>
      <c r="JLL15" s="80"/>
      <c r="JLM15" s="45"/>
      <c r="JLN15" s="46"/>
      <c r="JLO15" s="45"/>
      <c r="JLP15" s="45"/>
      <c r="JLQ15" s="45"/>
      <c r="JLR15" s="45"/>
      <c r="JLS15" s="45"/>
      <c r="JLT15" s="45"/>
      <c r="JLU15" s="80"/>
      <c r="JLV15" s="45"/>
      <c r="JLW15" s="46"/>
      <c r="JLX15" s="45"/>
      <c r="JLY15" s="45"/>
      <c r="JLZ15" s="45"/>
      <c r="JMA15" s="45"/>
      <c r="JMB15" s="45"/>
      <c r="JMC15" s="45"/>
      <c r="JMD15" s="80"/>
      <c r="JME15" s="45"/>
      <c r="JMF15" s="46"/>
      <c r="JMG15" s="45"/>
      <c r="JMH15" s="45"/>
      <c r="JMI15" s="45"/>
      <c r="JMJ15" s="45"/>
      <c r="JMK15" s="45"/>
      <c r="JML15" s="45"/>
      <c r="JMM15" s="80"/>
      <c r="JMN15" s="45"/>
      <c r="JMO15" s="46"/>
      <c r="JMP15" s="45"/>
      <c r="JMQ15" s="45"/>
      <c r="JMR15" s="45"/>
      <c r="JMS15" s="45"/>
      <c r="JMT15" s="45"/>
      <c r="JMU15" s="45"/>
      <c r="JMV15" s="80"/>
      <c r="JMW15" s="45"/>
      <c r="JMX15" s="46"/>
      <c r="JMY15" s="45"/>
      <c r="JMZ15" s="45"/>
      <c r="JNA15" s="45"/>
      <c r="JNB15" s="45"/>
      <c r="JNC15" s="45"/>
      <c r="JND15" s="45"/>
      <c r="JNE15" s="80"/>
      <c r="JNF15" s="45"/>
      <c r="JNG15" s="46"/>
      <c r="JNH15" s="45"/>
      <c r="JNI15" s="45"/>
      <c r="JNJ15" s="45"/>
      <c r="JNK15" s="45"/>
      <c r="JNL15" s="45"/>
      <c r="JNM15" s="45"/>
      <c r="JNN15" s="80"/>
      <c r="JNO15" s="45"/>
      <c r="JNP15" s="46"/>
      <c r="JNQ15" s="45"/>
      <c r="JNR15" s="45"/>
      <c r="JNS15" s="45"/>
      <c r="JNT15" s="45"/>
      <c r="JNU15" s="45"/>
      <c r="JNV15" s="45"/>
      <c r="JNW15" s="80"/>
      <c r="JNX15" s="45"/>
      <c r="JNY15" s="46"/>
      <c r="JNZ15" s="45"/>
      <c r="JOA15" s="45"/>
      <c r="JOB15" s="45"/>
      <c r="JOC15" s="45"/>
      <c r="JOD15" s="45"/>
      <c r="JOE15" s="45"/>
      <c r="JOF15" s="80"/>
      <c r="JOG15" s="45"/>
      <c r="JOH15" s="46"/>
      <c r="JOI15" s="45"/>
      <c r="JOJ15" s="45"/>
      <c r="JOK15" s="45"/>
      <c r="JOL15" s="45"/>
      <c r="JOM15" s="45"/>
      <c r="JON15" s="45"/>
      <c r="JOO15" s="80"/>
      <c r="JOP15" s="45"/>
      <c r="JOQ15" s="46"/>
      <c r="JOR15" s="45"/>
      <c r="JOS15" s="45"/>
      <c r="JOT15" s="45"/>
      <c r="JOU15" s="45"/>
      <c r="JOV15" s="45"/>
      <c r="JOW15" s="45"/>
      <c r="JOX15" s="80"/>
      <c r="JOY15" s="45"/>
      <c r="JOZ15" s="46"/>
      <c r="JPA15" s="45"/>
      <c r="JPB15" s="45"/>
      <c r="JPC15" s="45"/>
      <c r="JPD15" s="45"/>
      <c r="JPE15" s="45"/>
      <c r="JPF15" s="45"/>
      <c r="JPG15" s="80"/>
      <c r="JPH15" s="45"/>
      <c r="JPI15" s="46"/>
      <c r="JPJ15" s="45"/>
      <c r="JPK15" s="45"/>
      <c r="JPL15" s="45"/>
      <c r="JPM15" s="45"/>
      <c r="JPN15" s="45"/>
      <c r="JPO15" s="45"/>
      <c r="JPP15" s="80"/>
      <c r="JPQ15" s="45"/>
      <c r="JPR15" s="46"/>
      <c r="JPS15" s="45"/>
      <c r="JPT15" s="45"/>
      <c r="JPU15" s="45"/>
      <c r="JPV15" s="45"/>
      <c r="JPW15" s="45"/>
      <c r="JPX15" s="45"/>
      <c r="JPY15" s="80"/>
      <c r="JPZ15" s="45"/>
      <c r="JQA15" s="46"/>
      <c r="JQB15" s="45"/>
      <c r="JQC15" s="45"/>
      <c r="JQD15" s="45"/>
      <c r="JQE15" s="45"/>
      <c r="JQF15" s="45"/>
      <c r="JQG15" s="45"/>
      <c r="JQH15" s="80"/>
      <c r="JQI15" s="45"/>
      <c r="JQJ15" s="46"/>
      <c r="JQK15" s="45"/>
      <c r="JQL15" s="45"/>
      <c r="JQM15" s="45"/>
      <c r="JQN15" s="45"/>
      <c r="JQO15" s="45"/>
      <c r="JQP15" s="45"/>
      <c r="JQQ15" s="80"/>
      <c r="JQR15" s="45"/>
      <c r="JQS15" s="46"/>
      <c r="JQT15" s="45"/>
      <c r="JQU15" s="45"/>
      <c r="JQV15" s="45"/>
      <c r="JQW15" s="45"/>
      <c r="JQX15" s="45"/>
      <c r="JQY15" s="45"/>
      <c r="JQZ15" s="80"/>
      <c r="JRA15" s="45"/>
      <c r="JRB15" s="46"/>
      <c r="JRC15" s="45"/>
      <c r="JRD15" s="45"/>
      <c r="JRE15" s="45"/>
      <c r="JRF15" s="45"/>
      <c r="JRG15" s="45"/>
      <c r="JRH15" s="45"/>
      <c r="JRI15" s="80"/>
      <c r="JRJ15" s="45"/>
      <c r="JRK15" s="46"/>
      <c r="JRL15" s="45"/>
      <c r="JRM15" s="45"/>
      <c r="JRN15" s="45"/>
      <c r="JRO15" s="45"/>
      <c r="JRP15" s="45"/>
      <c r="JRQ15" s="45"/>
      <c r="JRR15" s="80"/>
      <c r="JRS15" s="45"/>
      <c r="JRT15" s="46"/>
      <c r="JRU15" s="45"/>
      <c r="JRV15" s="45"/>
      <c r="JRW15" s="45"/>
      <c r="JRX15" s="45"/>
      <c r="JRY15" s="45"/>
      <c r="JRZ15" s="45"/>
      <c r="JSA15" s="80"/>
      <c r="JSB15" s="45"/>
      <c r="JSC15" s="46"/>
      <c r="JSD15" s="45"/>
      <c r="JSE15" s="45"/>
      <c r="JSF15" s="45"/>
      <c r="JSG15" s="45"/>
      <c r="JSH15" s="45"/>
      <c r="JSI15" s="45"/>
      <c r="JSJ15" s="80"/>
      <c r="JSK15" s="45"/>
      <c r="JSL15" s="46"/>
      <c r="JSM15" s="45"/>
      <c r="JSN15" s="45"/>
      <c r="JSO15" s="45"/>
      <c r="JSP15" s="45"/>
      <c r="JSQ15" s="45"/>
      <c r="JSR15" s="45"/>
      <c r="JSS15" s="80"/>
      <c r="JST15" s="45"/>
      <c r="JSU15" s="46"/>
      <c r="JSV15" s="45"/>
      <c r="JSW15" s="45"/>
      <c r="JSX15" s="45"/>
      <c r="JSY15" s="45"/>
      <c r="JSZ15" s="45"/>
      <c r="JTA15" s="45"/>
      <c r="JTB15" s="80"/>
      <c r="JTC15" s="45"/>
      <c r="JTD15" s="46"/>
      <c r="JTE15" s="45"/>
      <c r="JTF15" s="45"/>
      <c r="JTG15" s="45"/>
      <c r="JTH15" s="45"/>
      <c r="JTI15" s="45"/>
      <c r="JTJ15" s="45"/>
      <c r="JTK15" s="80"/>
      <c r="JTL15" s="45"/>
      <c r="JTM15" s="46"/>
      <c r="JTN15" s="45"/>
      <c r="JTO15" s="45"/>
      <c r="JTP15" s="45"/>
      <c r="JTQ15" s="45"/>
      <c r="JTR15" s="45"/>
      <c r="JTS15" s="45"/>
      <c r="JTT15" s="80"/>
      <c r="JTU15" s="45"/>
      <c r="JTV15" s="46"/>
      <c r="JTW15" s="45"/>
      <c r="JTX15" s="45"/>
      <c r="JTY15" s="45"/>
      <c r="JTZ15" s="45"/>
      <c r="JUA15" s="45"/>
      <c r="JUB15" s="45"/>
      <c r="JUC15" s="80"/>
      <c r="JUD15" s="45"/>
      <c r="JUE15" s="46"/>
      <c r="JUF15" s="45"/>
      <c r="JUG15" s="45"/>
      <c r="JUH15" s="45"/>
      <c r="JUI15" s="45"/>
      <c r="JUJ15" s="45"/>
      <c r="JUK15" s="45"/>
      <c r="JUL15" s="80"/>
      <c r="JUM15" s="45"/>
      <c r="JUN15" s="46"/>
      <c r="JUO15" s="45"/>
      <c r="JUP15" s="45"/>
      <c r="JUQ15" s="45"/>
      <c r="JUR15" s="45"/>
      <c r="JUS15" s="45"/>
      <c r="JUT15" s="45"/>
      <c r="JUU15" s="80"/>
      <c r="JUV15" s="45"/>
      <c r="JUW15" s="46"/>
      <c r="JUX15" s="45"/>
      <c r="JUY15" s="45"/>
      <c r="JUZ15" s="45"/>
      <c r="JVA15" s="45"/>
      <c r="JVB15" s="45"/>
      <c r="JVC15" s="45"/>
      <c r="JVD15" s="80"/>
      <c r="JVE15" s="45"/>
      <c r="JVF15" s="46"/>
      <c r="JVG15" s="45"/>
      <c r="JVH15" s="45"/>
      <c r="JVI15" s="45"/>
      <c r="JVJ15" s="45"/>
      <c r="JVK15" s="45"/>
      <c r="JVL15" s="45"/>
      <c r="JVM15" s="80"/>
      <c r="JVN15" s="45"/>
      <c r="JVO15" s="46"/>
      <c r="JVP15" s="45"/>
      <c r="JVQ15" s="45"/>
      <c r="JVR15" s="45"/>
      <c r="JVS15" s="45"/>
      <c r="JVT15" s="45"/>
      <c r="JVU15" s="45"/>
      <c r="JVV15" s="80"/>
      <c r="JVW15" s="45"/>
      <c r="JVX15" s="46"/>
      <c r="JVY15" s="45"/>
      <c r="JVZ15" s="45"/>
      <c r="JWA15" s="45"/>
      <c r="JWB15" s="45"/>
      <c r="JWC15" s="45"/>
      <c r="JWD15" s="45"/>
      <c r="JWE15" s="80"/>
      <c r="JWF15" s="45"/>
      <c r="JWG15" s="46"/>
      <c r="JWH15" s="45"/>
      <c r="JWI15" s="45"/>
      <c r="JWJ15" s="45"/>
      <c r="JWK15" s="45"/>
      <c r="JWL15" s="45"/>
      <c r="JWM15" s="45"/>
      <c r="JWN15" s="80"/>
      <c r="JWO15" s="45"/>
      <c r="JWP15" s="46"/>
      <c r="JWQ15" s="45"/>
      <c r="JWR15" s="45"/>
      <c r="JWS15" s="45"/>
      <c r="JWT15" s="45"/>
      <c r="JWU15" s="45"/>
      <c r="JWV15" s="45"/>
      <c r="JWW15" s="80"/>
      <c r="JWX15" s="45"/>
      <c r="JWY15" s="46"/>
      <c r="JWZ15" s="45"/>
      <c r="JXA15" s="45"/>
      <c r="JXB15" s="45"/>
      <c r="JXC15" s="45"/>
      <c r="JXD15" s="45"/>
      <c r="JXE15" s="45"/>
      <c r="JXF15" s="80"/>
      <c r="JXG15" s="45"/>
      <c r="JXH15" s="46"/>
      <c r="JXI15" s="45"/>
      <c r="JXJ15" s="45"/>
      <c r="JXK15" s="45"/>
      <c r="JXL15" s="45"/>
      <c r="JXM15" s="45"/>
      <c r="JXN15" s="45"/>
      <c r="JXO15" s="80"/>
      <c r="JXP15" s="45"/>
      <c r="JXQ15" s="46"/>
      <c r="JXR15" s="45"/>
      <c r="JXS15" s="45"/>
      <c r="JXT15" s="45"/>
      <c r="JXU15" s="45"/>
      <c r="JXV15" s="45"/>
      <c r="JXW15" s="45"/>
      <c r="JXX15" s="80"/>
      <c r="JXY15" s="45"/>
      <c r="JXZ15" s="46"/>
      <c r="JYA15" s="45"/>
      <c r="JYB15" s="45"/>
      <c r="JYC15" s="45"/>
      <c r="JYD15" s="45"/>
      <c r="JYE15" s="45"/>
      <c r="JYF15" s="45"/>
      <c r="JYG15" s="80"/>
      <c r="JYH15" s="45"/>
      <c r="JYI15" s="46"/>
      <c r="JYJ15" s="45"/>
      <c r="JYK15" s="45"/>
      <c r="JYL15" s="45"/>
      <c r="JYM15" s="45"/>
      <c r="JYN15" s="45"/>
      <c r="JYO15" s="45"/>
      <c r="JYP15" s="80"/>
      <c r="JYQ15" s="45"/>
      <c r="JYR15" s="46"/>
      <c r="JYS15" s="45"/>
      <c r="JYT15" s="45"/>
      <c r="JYU15" s="45"/>
      <c r="JYV15" s="45"/>
      <c r="JYW15" s="45"/>
      <c r="JYX15" s="45"/>
      <c r="JYY15" s="80"/>
      <c r="JYZ15" s="45"/>
      <c r="JZA15" s="46"/>
      <c r="JZB15" s="45"/>
      <c r="JZC15" s="45"/>
      <c r="JZD15" s="45"/>
      <c r="JZE15" s="45"/>
      <c r="JZF15" s="45"/>
      <c r="JZG15" s="45"/>
      <c r="JZH15" s="80"/>
      <c r="JZI15" s="45"/>
      <c r="JZJ15" s="46"/>
      <c r="JZK15" s="45"/>
      <c r="JZL15" s="45"/>
      <c r="JZM15" s="45"/>
      <c r="JZN15" s="45"/>
      <c r="JZO15" s="45"/>
      <c r="JZP15" s="45"/>
      <c r="JZQ15" s="80"/>
      <c r="JZR15" s="45"/>
      <c r="JZS15" s="46"/>
      <c r="JZT15" s="45"/>
      <c r="JZU15" s="45"/>
      <c r="JZV15" s="45"/>
      <c r="JZW15" s="45"/>
      <c r="JZX15" s="45"/>
      <c r="JZY15" s="45"/>
      <c r="JZZ15" s="80"/>
      <c r="KAA15" s="45"/>
      <c r="KAB15" s="46"/>
      <c r="KAC15" s="45"/>
      <c r="KAD15" s="45"/>
      <c r="KAE15" s="45"/>
      <c r="KAF15" s="45"/>
      <c r="KAG15" s="45"/>
      <c r="KAH15" s="45"/>
      <c r="KAI15" s="80"/>
      <c r="KAJ15" s="45"/>
      <c r="KAK15" s="46"/>
      <c r="KAL15" s="45"/>
      <c r="KAM15" s="45"/>
      <c r="KAN15" s="45"/>
      <c r="KAO15" s="45"/>
      <c r="KAP15" s="45"/>
      <c r="KAQ15" s="45"/>
      <c r="KAR15" s="80"/>
      <c r="KAS15" s="45"/>
      <c r="KAT15" s="46"/>
      <c r="KAU15" s="45"/>
      <c r="KAV15" s="45"/>
      <c r="KAW15" s="45"/>
      <c r="KAX15" s="45"/>
      <c r="KAY15" s="45"/>
      <c r="KAZ15" s="45"/>
      <c r="KBA15" s="80"/>
      <c r="KBB15" s="45"/>
      <c r="KBC15" s="46"/>
      <c r="KBD15" s="45"/>
      <c r="KBE15" s="45"/>
      <c r="KBF15" s="45"/>
      <c r="KBG15" s="45"/>
      <c r="KBH15" s="45"/>
      <c r="KBI15" s="45"/>
      <c r="KBJ15" s="80"/>
      <c r="KBK15" s="45"/>
      <c r="KBL15" s="46"/>
      <c r="KBM15" s="45"/>
      <c r="KBN15" s="45"/>
      <c r="KBO15" s="45"/>
      <c r="KBP15" s="45"/>
      <c r="KBQ15" s="45"/>
      <c r="KBR15" s="45"/>
      <c r="KBS15" s="80"/>
      <c r="KBT15" s="45"/>
      <c r="KBU15" s="46"/>
      <c r="KBV15" s="45"/>
      <c r="KBW15" s="45"/>
      <c r="KBX15" s="45"/>
      <c r="KBY15" s="45"/>
      <c r="KBZ15" s="45"/>
      <c r="KCA15" s="45"/>
      <c r="KCB15" s="80"/>
      <c r="KCC15" s="45"/>
      <c r="KCD15" s="46"/>
      <c r="KCE15" s="45"/>
      <c r="KCF15" s="45"/>
      <c r="KCG15" s="45"/>
      <c r="KCH15" s="45"/>
      <c r="KCI15" s="45"/>
      <c r="KCJ15" s="45"/>
      <c r="KCK15" s="80"/>
      <c r="KCL15" s="45"/>
      <c r="KCM15" s="46"/>
      <c r="KCN15" s="45"/>
      <c r="KCO15" s="45"/>
      <c r="KCP15" s="45"/>
      <c r="KCQ15" s="45"/>
      <c r="KCR15" s="45"/>
      <c r="KCS15" s="45"/>
      <c r="KCT15" s="80"/>
      <c r="KCU15" s="45"/>
      <c r="KCV15" s="46"/>
      <c r="KCW15" s="45"/>
      <c r="KCX15" s="45"/>
      <c r="KCY15" s="45"/>
      <c r="KCZ15" s="45"/>
      <c r="KDA15" s="45"/>
      <c r="KDB15" s="45"/>
      <c r="KDC15" s="80"/>
      <c r="KDD15" s="45"/>
      <c r="KDE15" s="46"/>
      <c r="KDF15" s="45"/>
      <c r="KDG15" s="45"/>
      <c r="KDH15" s="45"/>
      <c r="KDI15" s="45"/>
      <c r="KDJ15" s="45"/>
      <c r="KDK15" s="45"/>
      <c r="KDL15" s="80"/>
      <c r="KDM15" s="45"/>
      <c r="KDN15" s="46"/>
      <c r="KDO15" s="45"/>
      <c r="KDP15" s="45"/>
      <c r="KDQ15" s="45"/>
      <c r="KDR15" s="45"/>
      <c r="KDS15" s="45"/>
      <c r="KDT15" s="45"/>
      <c r="KDU15" s="80"/>
      <c r="KDV15" s="45"/>
      <c r="KDW15" s="46"/>
      <c r="KDX15" s="45"/>
      <c r="KDY15" s="45"/>
      <c r="KDZ15" s="45"/>
      <c r="KEA15" s="45"/>
      <c r="KEB15" s="45"/>
      <c r="KEC15" s="45"/>
      <c r="KED15" s="80"/>
      <c r="KEE15" s="45"/>
      <c r="KEF15" s="46"/>
      <c r="KEG15" s="45"/>
      <c r="KEH15" s="45"/>
      <c r="KEI15" s="45"/>
      <c r="KEJ15" s="45"/>
      <c r="KEK15" s="45"/>
      <c r="KEL15" s="45"/>
      <c r="KEM15" s="80"/>
      <c r="KEN15" s="45"/>
      <c r="KEO15" s="46"/>
      <c r="KEP15" s="45"/>
      <c r="KEQ15" s="45"/>
      <c r="KER15" s="45"/>
      <c r="KES15" s="45"/>
      <c r="KET15" s="45"/>
      <c r="KEU15" s="45"/>
      <c r="KEV15" s="80"/>
      <c r="KEW15" s="45"/>
      <c r="KEX15" s="46"/>
      <c r="KEY15" s="45"/>
      <c r="KEZ15" s="45"/>
      <c r="KFA15" s="45"/>
      <c r="KFB15" s="45"/>
      <c r="KFC15" s="45"/>
      <c r="KFD15" s="45"/>
      <c r="KFE15" s="80"/>
      <c r="KFF15" s="45"/>
      <c r="KFG15" s="46"/>
      <c r="KFH15" s="45"/>
      <c r="KFI15" s="45"/>
      <c r="KFJ15" s="45"/>
      <c r="KFK15" s="45"/>
      <c r="KFL15" s="45"/>
      <c r="KFM15" s="45"/>
      <c r="KFN15" s="80"/>
      <c r="KFO15" s="45"/>
      <c r="KFP15" s="46"/>
      <c r="KFQ15" s="45"/>
      <c r="KFR15" s="45"/>
      <c r="KFS15" s="45"/>
      <c r="KFT15" s="45"/>
      <c r="KFU15" s="45"/>
      <c r="KFV15" s="45"/>
      <c r="KFW15" s="80"/>
      <c r="KFX15" s="45"/>
      <c r="KFY15" s="46"/>
      <c r="KFZ15" s="45"/>
      <c r="KGA15" s="45"/>
      <c r="KGB15" s="45"/>
      <c r="KGC15" s="45"/>
      <c r="KGD15" s="45"/>
      <c r="KGE15" s="45"/>
      <c r="KGF15" s="80"/>
      <c r="KGG15" s="45"/>
      <c r="KGH15" s="46"/>
      <c r="KGI15" s="45"/>
      <c r="KGJ15" s="45"/>
      <c r="KGK15" s="45"/>
      <c r="KGL15" s="45"/>
      <c r="KGM15" s="45"/>
      <c r="KGN15" s="45"/>
      <c r="KGO15" s="80"/>
      <c r="KGP15" s="45"/>
      <c r="KGQ15" s="46"/>
      <c r="KGR15" s="45"/>
      <c r="KGS15" s="45"/>
      <c r="KGT15" s="45"/>
      <c r="KGU15" s="45"/>
      <c r="KGV15" s="45"/>
      <c r="KGW15" s="45"/>
      <c r="KGX15" s="80"/>
      <c r="KGY15" s="45"/>
      <c r="KGZ15" s="46"/>
      <c r="KHA15" s="45"/>
      <c r="KHB15" s="45"/>
      <c r="KHC15" s="45"/>
      <c r="KHD15" s="45"/>
      <c r="KHE15" s="45"/>
      <c r="KHF15" s="45"/>
      <c r="KHG15" s="80"/>
      <c r="KHH15" s="45"/>
      <c r="KHI15" s="46"/>
      <c r="KHJ15" s="45"/>
      <c r="KHK15" s="45"/>
      <c r="KHL15" s="45"/>
      <c r="KHM15" s="45"/>
      <c r="KHN15" s="45"/>
      <c r="KHO15" s="45"/>
      <c r="KHP15" s="80"/>
      <c r="KHQ15" s="45"/>
      <c r="KHR15" s="46"/>
      <c r="KHS15" s="45"/>
      <c r="KHT15" s="45"/>
      <c r="KHU15" s="45"/>
      <c r="KHV15" s="45"/>
      <c r="KHW15" s="45"/>
      <c r="KHX15" s="45"/>
      <c r="KHY15" s="80"/>
      <c r="KHZ15" s="45"/>
      <c r="KIA15" s="46"/>
      <c r="KIB15" s="45"/>
      <c r="KIC15" s="45"/>
      <c r="KID15" s="45"/>
      <c r="KIE15" s="45"/>
      <c r="KIF15" s="45"/>
      <c r="KIG15" s="45"/>
      <c r="KIH15" s="80"/>
      <c r="KII15" s="45"/>
      <c r="KIJ15" s="46"/>
      <c r="KIK15" s="45"/>
      <c r="KIL15" s="45"/>
      <c r="KIM15" s="45"/>
      <c r="KIN15" s="45"/>
      <c r="KIO15" s="45"/>
      <c r="KIP15" s="45"/>
      <c r="KIQ15" s="80"/>
      <c r="KIR15" s="45"/>
      <c r="KIS15" s="46"/>
      <c r="KIT15" s="45"/>
      <c r="KIU15" s="45"/>
      <c r="KIV15" s="45"/>
      <c r="KIW15" s="45"/>
      <c r="KIX15" s="45"/>
      <c r="KIY15" s="45"/>
      <c r="KIZ15" s="80"/>
      <c r="KJA15" s="45"/>
      <c r="KJB15" s="46"/>
      <c r="KJC15" s="45"/>
      <c r="KJD15" s="45"/>
      <c r="KJE15" s="45"/>
      <c r="KJF15" s="45"/>
      <c r="KJG15" s="45"/>
      <c r="KJH15" s="45"/>
      <c r="KJI15" s="80"/>
      <c r="KJJ15" s="45"/>
      <c r="KJK15" s="46"/>
      <c r="KJL15" s="45"/>
      <c r="KJM15" s="45"/>
      <c r="KJN15" s="45"/>
      <c r="KJO15" s="45"/>
      <c r="KJP15" s="45"/>
      <c r="KJQ15" s="45"/>
      <c r="KJR15" s="80"/>
      <c r="KJS15" s="45"/>
      <c r="KJT15" s="46"/>
      <c r="KJU15" s="45"/>
      <c r="KJV15" s="45"/>
      <c r="KJW15" s="45"/>
      <c r="KJX15" s="45"/>
      <c r="KJY15" s="45"/>
      <c r="KJZ15" s="45"/>
      <c r="KKA15" s="80"/>
      <c r="KKB15" s="45"/>
      <c r="KKC15" s="46"/>
      <c r="KKD15" s="45"/>
      <c r="KKE15" s="45"/>
      <c r="KKF15" s="45"/>
      <c r="KKG15" s="45"/>
      <c r="KKH15" s="45"/>
      <c r="KKI15" s="45"/>
      <c r="KKJ15" s="80"/>
      <c r="KKK15" s="45"/>
      <c r="KKL15" s="46"/>
      <c r="KKM15" s="45"/>
      <c r="KKN15" s="45"/>
      <c r="KKO15" s="45"/>
      <c r="KKP15" s="45"/>
      <c r="KKQ15" s="45"/>
      <c r="KKR15" s="45"/>
      <c r="KKS15" s="80"/>
      <c r="KKT15" s="45"/>
      <c r="KKU15" s="46"/>
      <c r="KKV15" s="45"/>
      <c r="KKW15" s="45"/>
      <c r="KKX15" s="45"/>
      <c r="KKY15" s="45"/>
      <c r="KKZ15" s="45"/>
      <c r="KLA15" s="45"/>
      <c r="KLB15" s="80"/>
      <c r="KLC15" s="45"/>
      <c r="KLD15" s="46"/>
      <c r="KLE15" s="45"/>
      <c r="KLF15" s="45"/>
      <c r="KLG15" s="45"/>
      <c r="KLH15" s="45"/>
      <c r="KLI15" s="45"/>
      <c r="KLJ15" s="45"/>
      <c r="KLK15" s="80"/>
      <c r="KLL15" s="45"/>
      <c r="KLM15" s="46"/>
      <c r="KLN15" s="45"/>
      <c r="KLO15" s="45"/>
      <c r="KLP15" s="45"/>
      <c r="KLQ15" s="45"/>
      <c r="KLR15" s="45"/>
      <c r="KLS15" s="45"/>
      <c r="KLT15" s="80"/>
      <c r="KLU15" s="45"/>
      <c r="KLV15" s="46"/>
      <c r="KLW15" s="45"/>
      <c r="KLX15" s="45"/>
      <c r="KLY15" s="45"/>
      <c r="KLZ15" s="45"/>
      <c r="KMA15" s="45"/>
      <c r="KMB15" s="45"/>
      <c r="KMC15" s="80"/>
      <c r="KMD15" s="45"/>
      <c r="KME15" s="46"/>
      <c r="KMF15" s="45"/>
      <c r="KMG15" s="45"/>
      <c r="KMH15" s="45"/>
      <c r="KMI15" s="45"/>
      <c r="KMJ15" s="45"/>
      <c r="KMK15" s="45"/>
      <c r="KML15" s="80"/>
      <c r="KMM15" s="45"/>
      <c r="KMN15" s="46"/>
      <c r="KMO15" s="45"/>
      <c r="KMP15" s="45"/>
      <c r="KMQ15" s="45"/>
      <c r="KMR15" s="45"/>
      <c r="KMS15" s="45"/>
      <c r="KMT15" s="45"/>
      <c r="KMU15" s="80"/>
      <c r="KMV15" s="45"/>
      <c r="KMW15" s="46"/>
      <c r="KMX15" s="45"/>
      <c r="KMY15" s="45"/>
      <c r="KMZ15" s="45"/>
      <c r="KNA15" s="45"/>
      <c r="KNB15" s="45"/>
      <c r="KNC15" s="45"/>
      <c r="KND15" s="80"/>
      <c r="KNE15" s="45"/>
      <c r="KNF15" s="46"/>
      <c r="KNG15" s="45"/>
      <c r="KNH15" s="45"/>
      <c r="KNI15" s="45"/>
      <c r="KNJ15" s="45"/>
      <c r="KNK15" s="45"/>
      <c r="KNL15" s="45"/>
      <c r="KNM15" s="80"/>
      <c r="KNN15" s="45"/>
      <c r="KNO15" s="46"/>
      <c r="KNP15" s="45"/>
      <c r="KNQ15" s="45"/>
      <c r="KNR15" s="45"/>
      <c r="KNS15" s="45"/>
      <c r="KNT15" s="45"/>
      <c r="KNU15" s="45"/>
      <c r="KNV15" s="80"/>
      <c r="KNW15" s="45"/>
      <c r="KNX15" s="46"/>
      <c r="KNY15" s="45"/>
      <c r="KNZ15" s="45"/>
      <c r="KOA15" s="45"/>
      <c r="KOB15" s="45"/>
      <c r="KOC15" s="45"/>
      <c r="KOD15" s="45"/>
      <c r="KOE15" s="80"/>
      <c r="KOF15" s="45"/>
      <c r="KOG15" s="46"/>
      <c r="KOH15" s="45"/>
      <c r="KOI15" s="45"/>
      <c r="KOJ15" s="45"/>
      <c r="KOK15" s="45"/>
      <c r="KOL15" s="45"/>
      <c r="KOM15" s="45"/>
      <c r="KON15" s="80"/>
      <c r="KOO15" s="45"/>
      <c r="KOP15" s="46"/>
      <c r="KOQ15" s="45"/>
      <c r="KOR15" s="45"/>
      <c r="KOS15" s="45"/>
      <c r="KOT15" s="45"/>
      <c r="KOU15" s="45"/>
      <c r="KOV15" s="45"/>
      <c r="KOW15" s="80"/>
      <c r="KOX15" s="45"/>
      <c r="KOY15" s="46"/>
      <c r="KOZ15" s="45"/>
      <c r="KPA15" s="45"/>
      <c r="KPB15" s="45"/>
      <c r="KPC15" s="45"/>
      <c r="KPD15" s="45"/>
      <c r="KPE15" s="45"/>
      <c r="KPF15" s="80"/>
      <c r="KPG15" s="45"/>
      <c r="KPH15" s="46"/>
      <c r="KPI15" s="45"/>
      <c r="KPJ15" s="45"/>
      <c r="KPK15" s="45"/>
      <c r="KPL15" s="45"/>
      <c r="KPM15" s="45"/>
      <c r="KPN15" s="45"/>
      <c r="KPO15" s="80"/>
      <c r="KPP15" s="45"/>
      <c r="KPQ15" s="46"/>
      <c r="KPR15" s="45"/>
      <c r="KPS15" s="45"/>
      <c r="KPT15" s="45"/>
      <c r="KPU15" s="45"/>
      <c r="KPV15" s="45"/>
      <c r="KPW15" s="45"/>
      <c r="KPX15" s="80"/>
      <c r="KPY15" s="45"/>
      <c r="KPZ15" s="46"/>
      <c r="KQA15" s="45"/>
      <c r="KQB15" s="45"/>
      <c r="KQC15" s="45"/>
      <c r="KQD15" s="45"/>
      <c r="KQE15" s="45"/>
      <c r="KQF15" s="45"/>
      <c r="KQG15" s="80"/>
      <c r="KQH15" s="45"/>
      <c r="KQI15" s="46"/>
      <c r="KQJ15" s="45"/>
      <c r="KQK15" s="45"/>
      <c r="KQL15" s="45"/>
      <c r="KQM15" s="45"/>
      <c r="KQN15" s="45"/>
      <c r="KQO15" s="45"/>
      <c r="KQP15" s="80"/>
      <c r="KQQ15" s="45"/>
      <c r="KQR15" s="46"/>
      <c r="KQS15" s="45"/>
      <c r="KQT15" s="45"/>
      <c r="KQU15" s="45"/>
      <c r="KQV15" s="45"/>
      <c r="KQW15" s="45"/>
      <c r="KQX15" s="45"/>
      <c r="KQY15" s="80"/>
      <c r="KQZ15" s="45"/>
      <c r="KRA15" s="46"/>
      <c r="KRB15" s="45"/>
      <c r="KRC15" s="45"/>
      <c r="KRD15" s="45"/>
      <c r="KRE15" s="45"/>
      <c r="KRF15" s="45"/>
      <c r="KRG15" s="45"/>
      <c r="KRH15" s="80"/>
      <c r="KRI15" s="45"/>
      <c r="KRJ15" s="46"/>
      <c r="KRK15" s="45"/>
      <c r="KRL15" s="45"/>
      <c r="KRM15" s="45"/>
      <c r="KRN15" s="45"/>
      <c r="KRO15" s="45"/>
      <c r="KRP15" s="45"/>
      <c r="KRQ15" s="80"/>
      <c r="KRR15" s="45"/>
      <c r="KRS15" s="46"/>
      <c r="KRT15" s="45"/>
      <c r="KRU15" s="45"/>
      <c r="KRV15" s="45"/>
      <c r="KRW15" s="45"/>
      <c r="KRX15" s="45"/>
      <c r="KRY15" s="45"/>
      <c r="KRZ15" s="80"/>
      <c r="KSA15" s="45"/>
      <c r="KSB15" s="46"/>
      <c r="KSC15" s="45"/>
      <c r="KSD15" s="45"/>
      <c r="KSE15" s="45"/>
      <c r="KSF15" s="45"/>
      <c r="KSG15" s="45"/>
      <c r="KSH15" s="45"/>
      <c r="KSI15" s="80"/>
      <c r="KSJ15" s="45"/>
      <c r="KSK15" s="46"/>
      <c r="KSL15" s="45"/>
      <c r="KSM15" s="45"/>
      <c r="KSN15" s="45"/>
      <c r="KSO15" s="45"/>
      <c r="KSP15" s="45"/>
      <c r="KSQ15" s="45"/>
      <c r="KSR15" s="80"/>
      <c r="KSS15" s="45"/>
      <c r="KST15" s="46"/>
      <c r="KSU15" s="45"/>
      <c r="KSV15" s="45"/>
      <c r="KSW15" s="45"/>
      <c r="KSX15" s="45"/>
      <c r="KSY15" s="45"/>
      <c r="KSZ15" s="45"/>
      <c r="KTA15" s="80"/>
      <c r="KTB15" s="45"/>
      <c r="KTC15" s="46"/>
      <c r="KTD15" s="45"/>
      <c r="KTE15" s="45"/>
      <c r="KTF15" s="45"/>
      <c r="KTG15" s="45"/>
      <c r="KTH15" s="45"/>
      <c r="KTI15" s="45"/>
      <c r="KTJ15" s="80"/>
      <c r="KTK15" s="45"/>
      <c r="KTL15" s="46"/>
      <c r="KTM15" s="45"/>
      <c r="KTN15" s="45"/>
      <c r="KTO15" s="45"/>
      <c r="KTP15" s="45"/>
      <c r="KTQ15" s="45"/>
      <c r="KTR15" s="45"/>
      <c r="KTS15" s="80"/>
      <c r="KTT15" s="45"/>
      <c r="KTU15" s="46"/>
      <c r="KTV15" s="45"/>
      <c r="KTW15" s="45"/>
      <c r="KTX15" s="45"/>
      <c r="KTY15" s="45"/>
      <c r="KTZ15" s="45"/>
      <c r="KUA15" s="45"/>
      <c r="KUB15" s="80"/>
      <c r="KUC15" s="45"/>
      <c r="KUD15" s="46"/>
      <c r="KUE15" s="45"/>
      <c r="KUF15" s="45"/>
      <c r="KUG15" s="45"/>
      <c r="KUH15" s="45"/>
      <c r="KUI15" s="45"/>
      <c r="KUJ15" s="45"/>
      <c r="KUK15" s="80"/>
      <c r="KUL15" s="45"/>
      <c r="KUM15" s="46"/>
      <c r="KUN15" s="45"/>
      <c r="KUO15" s="45"/>
      <c r="KUP15" s="45"/>
      <c r="KUQ15" s="45"/>
      <c r="KUR15" s="45"/>
      <c r="KUS15" s="45"/>
      <c r="KUT15" s="80"/>
      <c r="KUU15" s="45"/>
      <c r="KUV15" s="46"/>
      <c r="KUW15" s="45"/>
      <c r="KUX15" s="45"/>
      <c r="KUY15" s="45"/>
      <c r="KUZ15" s="45"/>
      <c r="KVA15" s="45"/>
      <c r="KVB15" s="45"/>
      <c r="KVC15" s="80"/>
      <c r="KVD15" s="45"/>
      <c r="KVE15" s="46"/>
      <c r="KVF15" s="45"/>
      <c r="KVG15" s="45"/>
      <c r="KVH15" s="45"/>
      <c r="KVI15" s="45"/>
      <c r="KVJ15" s="45"/>
      <c r="KVK15" s="45"/>
      <c r="KVL15" s="80"/>
      <c r="KVM15" s="45"/>
      <c r="KVN15" s="46"/>
      <c r="KVO15" s="45"/>
      <c r="KVP15" s="45"/>
      <c r="KVQ15" s="45"/>
      <c r="KVR15" s="45"/>
      <c r="KVS15" s="45"/>
      <c r="KVT15" s="45"/>
      <c r="KVU15" s="80"/>
      <c r="KVV15" s="45"/>
      <c r="KVW15" s="46"/>
      <c r="KVX15" s="45"/>
      <c r="KVY15" s="45"/>
      <c r="KVZ15" s="45"/>
      <c r="KWA15" s="45"/>
      <c r="KWB15" s="45"/>
      <c r="KWC15" s="45"/>
      <c r="KWD15" s="80"/>
      <c r="KWE15" s="45"/>
      <c r="KWF15" s="46"/>
      <c r="KWG15" s="45"/>
      <c r="KWH15" s="45"/>
      <c r="KWI15" s="45"/>
      <c r="KWJ15" s="45"/>
      <c r="KWK15" s="45"/>
      <c r="KWL15" s="45"/>
      <c r="KWM15" s="80"/>
      <c r="KWN15" s="45"/>
      <c r="KWO15" s="46"/>
      <c r="KWP15" s="45"/>
      <c r="KWQ15" s="45"/>
      <c r="KWR15" s="45"/>
      <c r="KWS15" s="45"/>
      <c r="KWT15" s="45"/>
      <c r="KWU15" s="45"/>
      <c r="KWV15" s="80"/>
      <c r="KWW15" s="45"/>
      <c r="KWX15" s="46"/>
      <c r="KWY15" s="45"/>
      <c r="KWZ15" s="45"/>
      <c r="KXA15" s="45"/>
      <c r="KXB15" s="45"/>
      <c r="KXC15" s="45"/>
      <c r="KXD15" s="45"/>
      <c r="KXE15" s="80"/>
      <c r="KXF15" s="45"/>
      <c r="KXG15" s="46"/>
      <c r="KXH15" s="45"/>
      <c r="KXI15" s="45"/>
      <c r="KXJ15" s="45"/>
      <c r="KXK15" s="45"/>
      <c r="KXL15" s="45"/>
      <c r="KXM15" s="45"/>
      <c r="KXN15" s="80"/>
      <c r="KXO15" s="45"/>
      <c r="KXP15" s="46"/>
      <c r="KXQ15" s="45"/>
      <c r="KXR15" s="45"/>
      <c r="KXS15" s="45"/>
      <c r="KXT15" s="45"/>
      <c r="KXU15" s="45"/>
      <c r="KXV15" s="45"/>
      <c r="KXW15" s="80"/>
      <c r="KXX15" s="45"/>
      <c r="KXY15" s="46"/>
      <c r="KXZ15" s="45"/>
      <c r="KYA15" s="45"/>
      <c r="KYB15" s="45"/>
      <c r="KYC15" s="45"/>
      <c r="KYD15" s="45"/>
      <c r="KYE15" s="45"/>
      <c r="KYF15" s="80"/>
      <c r="KYG15" s="45"/>
      <c r="KYH15" s="46"/>
      <c r="KYI15" s="45"/>
      <c r="KYJ15" s="45"/>
      <c r="KYK15" s="45"/>
      <c r="KYL15" s="45"/>
      <c r="KYM15" s="45"/>
      <c r="KYN15" s="45"/>
      <c r="KYO15" s="80"/>
      <c r="KYP15" s="45"/>
      <c r="KYQ15" s="46"/>
      <c r="KYR15" s="45"/>
      <c r="KYS15" s="45"/>
      <c r="KYT15" s="45"/>
      <c r="KYU15" s="45"/>
      <c r="KYV15" s="45"/>
      <c r="KYW15" s="45"/>
      <c r="KYX15" s="80"/>
      <c r="KYY15" s="45"/>
      <c r="KYZ15" s="46"/>
      <c r="KZA15" s="45"/>
      <c r="KZB15" s="45"/>
      <c r="KZC15" s="45"/>
      <c r="KZD15" s="45"/>
      <c r="KZE15" s="45"/>
      <c r="KZF15" s="45"/>
      <c r="KZG15" s="80"/>
      <c r="KZH15" s="45"/>
      <c r="KZI15" s="46"/>
      <c r="KZJ15" s="45"/>
      <c r="KZK15" s="45"/>
      <c r="KZL15" s="45"/>
      <c r="KZM15" s="45"/>
      <c r="KZN15" s="45"/>
      <c r="KZO15" s="45"/>
      <c r="KZP15" s="80"/>
      <c r="KZQ15" s="45"/>
      <c r="KZR15" s="46"/>
      <c r="KZS15" s="45"/>
      <c r="KZT15" s="45"/>
      <c r="KZU15" s="45"/>
      <c r="KZV15" s="45"/>
      <c r="KZW15" s="45"/>
      <c r="KZX15" s="45"/>
      <c r="KZY15" s="80"/>
      <c r="KZZ15" s="45"/>
      <c r="LAA15" s="46"/>
      <c r="LAB15" s="45"/>
      <c r="LAC15" s="45"/>
      <c r="LAD15" s="45"/>
      <c r="LAE15" s="45"/>
      <c r="LAF15" s="45"/>
      <c r="LAG15" s="45"/>
      <c r="LAH15" s="80"/>
      <c r="LAI15" s="45"/>
      <c r="LAJ15" s="46"/>
      <c r="LAK15" s="45"/>
      <c r="LAL15" s="45"/>
      <c r="LAM15" s="45"/>
      <c r="LAN15" s="45"/>
      <c r="LAO15" s="45"/>
      <c r="LAP15" s="45"/>
      <c r="LAQ15" s="80"/>
      <c r="LAR15" s="45"/>
      <c r="LAS15" s="46"/>
      <c r="LAT15" s="45"/>
      <c r="LAU15" s="45"/>
      <c r="LAV15" s="45"/>
      <c r="LAW15" s="45"/>
      <c r="LAX15" s="45"/>
      <c r="LAY15" s="45"/>
      <c r="LAZ15" s="80"/>
      <c r="LBA15" s="45"/>
      <c r="LBB15" s="46"/>
      <c r="LBC15" s="45"/>
      <c r="LBD15" s="45"/>
      <c r="LBE15" s="45"/>
      <c r="LBF15" s="45"/>
      <c r="LBG15" s="45"/>
      <c r="LBH15" s="45"/>
      <c r="LBI15" s="80"/>
      <c r="LBJ15" s="45"/>
      <c r="LBK15" s="46"/>
      <c r="LBL15" s="45"/>
      <c r="LBM15" s="45"/>
      <c r="LBN15" s="45"/>
      <c r="LBO15" s="45"/>
      <c r="LBP15" s="45"/>
      <c r="LBQ15" s="45"/>
      <c r="LBR15" s="80"/>
      <c r="LBS15" s="45"/>
      <c r="LBT15" s="46"/>
      <c r="LBU15" s="45"/>
      <c r="LBV15" s="45"/>
      <c r="LBW15" s="45"/>
      <c r="LBX15" s="45"/>
      <c r="LBY15" s="45"/>
      <c r="LBZ15" s="45"/>
      <c r="LCA15" s="80"/>
      <c r="LCB15" s="45"/>
      <c r="LCC15" s="46"/>
      <c r="LCD15" s="45"/>
      <c r="LCE15" s="45"/>
      <c r="LCF15" s="45"/>
      <c r="LCG15" s="45"/>
      <c r="LCH15" s="45"/>
      <c r="LCI15" s="45"/>
      <c r="LCJ15" s="80"/>
      <c r="LCK15" s="45"/>
      <c r="LCL15" s="46"/>
      <c r="LCM15" s="45"/>
      <c r="LCN15" s="45"/>
      <c r="LCO15" s="45"/>
      <c r="LCP15" s="45"/>
      <c r="LCQ15" s="45"/>
      <c r="LCR15" s="45"/>
      <c r="LCS15" s="80"/>
      <c r="LCT15" s="45"/>
      <c r="LCU15" s="46"/>
      <c r="LCV15" s="45"/>
      <c r="LCW15" s="45"/>
      <c r="LCX15" s="45"/>
      <c r="LCY15" s="45"/>
      <c r="LCZ15" s="45"/>
      <c r="LDA15" s="45"/>
      <c r="LDB15" s="80"/>
      <c r="LDC15" s="45"/>
      <c r="LDD15" s="46"/>
      <c r="LDE15" s="45"/>
      <c r="LDF15" s="45"/>
      <c r="LDG15" s="45"/>
      <c r="LDH15" s="45"/>
      <c r="LDI15" s="45"/>
      <c r="LDJ15" s="45"/>
      <c r="LDK15" s="80"/>
      <c r="LDL15" s="45"/>
      <c r="LDM15" s="46"/>
      <c r="LDN15" s="45"/>
      <c r="LDO15" s="45"/>
      <c r="LDP15" s="45"/>
      <c r="LDQ15" s="45"/>
      <c r="LDR15" s="45"/>
      <c r="LDS15" s="45"/>
      <c r="LDT15" s="80"/>
      <c r="LDU15" s="45"/>
      <c r="LDV15" s="46"/>
      <c r="LDW15" s="45"/>
      <c r="LDX15" s="45"/>
      <c r="LDY15" s="45"/>
      <c r="LDZ15" s="45"/>
      <c r="LEA15" s="45"/>
      <c r="LEB15" s="45"/>
      <c r="LEC15" s="80"/>
      <c r="LED15" s="45"/>
      <c r="LEE15" s="46"/>
      <c r="LEF15" s="45"/>
      <c r="LEG15" s="45"/>
      <c r="LEH15" s="45"/>
      <c r="LEI15" s="45"/>
      <c r="LEJ15" s="45"/>
      <c r="LEK15" s="45"/>
      <c r="LEL15" s="80"/>
      <c r="LEM15" s="45"/>
      <c r="LEN15" s="46"/>
      <c r="LEO15" s="45"/>
      <c r="LEP15" s="45"/>
      <c r="LEQ15" s="45"/>
      <c r="LER15" s="45"/>
      <c r="LES15" s="45"/>
      <c r="LET15" s="45"/>
      <c r="LEU15" s="80"/>
      <c r="LEV15" s="45"/>
      <c r="LEW15" s="46"/>
      <c r="LEX15" s="45"/>
      <c r="LEY15" s="45"/>
      <c r="LEZ15" s="45"/>
      <c r="LFA15" s="45"/>
      <c r="LFB15" s="45"/>
      <c r="LFC15" s="45"/>
      <c r="LFD15" s="80"/>
      <c r="LFE15" s="45"/>
      <c r="LFF15" s="46"/>
      <c r="LFG15" s="45"/>
      <c r="LFH15" s="45"/>
      <c r="LFI15" s="45"/>
      <c r="LFJ15" s="45"/>
      <c r="LFK15" s="45"/>
      <c r="LFL15" s="45"/>
      <c r="LFM15" s="80"/>
      <c r="LFN15" s="45"/>
      <c r="LFO15" s="46"/>
      <c r="LFP15" s="45"/>
      <c r="LFQ15" s="45"/>
      <c r="LFR15" s="45"/>
      <c r="LFS15" s="45"/>
      <c r="LFT15" s="45"/>
      <c r="LFU15" s="45"/>
      <c r="LFV15" s="80"/>
      <c r="LFW15" s="45"/>
      <c r="LFX15" s="46"/>
      <c r="LFY15" s="45"/>
      <c r="LFZ15" s="45"/>
      <c r="LGA15" s="45"/>
      <c r="LGB15" s="45"/>
      <c r="LGC15" s="45"/>
      <c r="LGD15" s="45"/>
      <c r="LGE15" s="80"/>
      <c r="LGF15" s="45"/>
      <c r="LGG15" s="46"/>
      <c r="LGH15" s="45"/>
      <c r="LGI15" s="45"/>
      <c r="LGJ15" s="45"/>
      <c r="LGK15" s="45"/>
      <c r="LGL15" s="45"/>
      <c r="LGM15" s="45"/>
      <c r="LGN15" s="80"/>
      <c r="LGO15" s="45"/>
      <c r="LGP15" s="46"/>
      <c r="LGQ15" s="45"/>
      <c r="LGR15" s="45"/>
      <c r="LGS15" s="45"/>
      <c r="LGT15" s="45"/>
      <c r="LGU15" s="45"/>
      <c r="LGV15" s="45"/>
      <c r="LGW15" s="80"/>
      <c r="LGX15" s="45"/>
      <c r="LGY15" s="46"/>
      <c r="LGZ15" s="45"/>
      <c r="LHA15" s="45"/>
      <c r="LHB15" s="45"/>
      <c r="LHC15" s="45"/>
      <c r="LHD15" s="45"/>
      <c r="LHE15" s="45"/>
      <c r="LHF15" s="80"/>
      <c r="LHG15" s="45"/>
      <c r="LHH15" s="46"/>
      <c r="LHI15" s="45"/>
      <c r="LHJ15" s="45"/>
      <c r="LHK15" s="45"/>
      <c r="LHL15" s="45"/>
      <c r="LHM15" s="45"/>
      <c r="LHN15" s="45"/>
      <c r="LHO15" s="80"/>
      <c r="LHP15" s="45"/>
      <c r="LHQ15" s="46"/>
      <c r="LHR15" s="45"/>
      <c r="LHS15" s="45"/>
      <c r="LHT15" s="45"/>
      <c r="LHU15" s="45"/>
      <c r="LHV15" s="45"/>
      <c r="LHW15" s="45"/>
      <c r="LHX15" s="80"/>
      <c r="LHY15" s="45"/>
      <c r="LHZ15" s="46"/>
      <c r="LIA15" s="45"/>
      <c r="LIB15" s="45"/>
      <c r="LIC15" s="45"/>
      <c r="LID15" s="45"/>
      <c r="LIE15" s="45"/>
      <c r="LIF15" s="45"/>
      <c r="LIG15" s="80"/>
      <c r="LIH15" s="45"/>
      <c r="LII15" s="46"/>
      <c r="LIJ15" s="45"/>
      <c r="LIK15" s="45"/>
      <c r="LIL15" s="45"/>
      <c r="LIM15" s="45"/>
      <c r="LIN15" s="45"/>
      <c r="LIO15" s="45"/>
      <c r="LIP15" s="80"/>
      <c r="LIQ15" s="45"/>
      <c r="LIR15" s="46"/>
      <c r="LIS15" s="45"/>
      <c r="LIT15" s="45"/>
      <c r="LIU15" s="45"/>
      <c r="LIV15" s="45"/>
      <c r="LIW15" s="45"/>
      <c r="LIX15" s="45"/>
      <c r="LIY15" s="80"/>
      <c r="LIZ15" s="45"/>
      <c r="LJA15" s="46"/>
      <c r="LJB15" s="45"/>
      <c r="LJC15" s="45"/>
      <c r="LJD15" s="45"/>
      <c r="LJE15" s="45"/>
      <c r="LJF15" s="45"/>
      <c r="LJG15" s="45"/>
      <c r="LJH15" s="80"/>
      <c r="LJI15" s="45"/>
      <c r="LJJ15" s="46"/>
      <c r="LJK15" s="45"/>
      <c r="LJL15" s="45"/>
      <c r="LJM15" s="45"/>
      <c r="LJN15" s="45"/>
      <c r="LJO15" s="45"/>
      <c r="LJP15" s="45"/>
      <c r="LJQ15" s="80"/>
      <c r="LJR15" s="45"/>
      <c r="LJS15" s="46"/>
      <c r="LJT15" s="45"/>
      <c r="LJU15" s="45"/>
      <c r="LJV15" s="45"/>
      <c r="LJW15" s="45"/>
      <c r="LJX15" s="45"/>
      <c r="LJY15" s="45"/>
      <c r="LJZ15" s="80"/>
      <c r="LKA15" s="45"/>
      <c r="LKB15" s="46"/>
      <c r="LKC15" s="45"/>
      <c r="LKD15" s="45"/>
      <c r="LKE15" s="45"/>
      <c r="LKF15" s="45"/>
      <c r="LKG15" s="45"/>
      <c r="LKH15" s="45"/>
      <c r="LKI15" s="80"/>
      <c r="LKJ15" s="45"/>
      <c r="LKK15" s="46"/>
      <c r="LKL15" s="45"/>
      <c r="LKM15" s="45"/>
      <c r="LKN15" s="45"/>
      <c r="LKO15" s="45"/>
      <c r="LKP15" s="45"/>
      <c r="LKQ15" s="45"/>
      <c r="LKR15" s="80"/>
      <c r="LKS15" s="45"/>
      <c r="LKT15" s="46"/>
      <c r="LKU15" s="45"/>
      <c r="LKV15" s="45"/>
      <c r="LKW15" s="45"/>
      <c r="LKX15" s="45"/>
      <c r="LKY15" s="45"/>
      <c r="LKZ15" s="45"/>
      <c r="LLA15" s="80"/>
      <c r="LLB15" s="45"/>
      <c r="LLC15" s="46"/>
      <c r="LLD15" s="45"/>
      <c r="LLE15" s="45"/>
      <c r="LLF15" s="45"/>
      <c r="LLG15" s="45"/>
      <c r="LLH15" s="45"/>
      <c r="LLI15" s="45"/>
      <c r="LLJ15" s="80"/>
      <c r="LLK15" s="45"/>
      <c r="LLL15" s="46"/>
      <c r="LLM15" s="45"/>
      <c r="LLN15" s="45"/>
      <c r="LLO15" s="45"/>
      <c r="LLP15" s="45"/>
      <c r="LLQ15" s="45"/>
      <c r="LLR15" s="45"/>
      <c r="LLS15" s="80"/>
      <c r="LLT15" s="45"/>
      <c r="LLU15" s="46"/>
      <c r="LLV15" s="45"/>
      <c r="LLW15" s="45"/>
      <c r="LLX15" s="45"/>
      <c r="LLY15" s="45"/>
      <c r="LLZ15" s="45"/>
      <c r="LMA15" s="45"/>
      <c r="LMB15" s="80"/>
      <c r="LMC15" s="45"/>
      <c r="LMD15" s="46"/>
      <c r="LME15" s="45"/>
      <c r="LMF15" s="45"/>
      <c r="LMG15" s="45"/>
      <c r="LMH15" s="45"/>
      <c r="LMI15" s="45"/>
      <c r="LMJ15" s="45"/>
      <c r="LMK15" s="80"/>
      <c r="LML15" s="45"/>
      <c r="LMM15" s="46"/>
      <c r="LMN15" s="45"/>
      <c r="LMO15" s="45"/>
      <c r="LMP15" s="45"/>
      <c r="LMQ15" s="45"/>
      <c r="LMR15" s="45"/>
      <c r="LMS15" s="45"/>
      <c r="LMT15" s="80"/>
      <c r="LMU15" s="45"/>
      <c r="LMV15" s="46"/>
      <c r="LMW15" s="45"/>
      <c r="LMX15" s="45"/>
      <c r="LMY15" s="45"/>
      <c r="LMZ15" s="45"/>
      <c r="LNA15" s="45"/>
      <c r="LNB15" s="45"/>
      <c r="LNC15" s="80"/>
      <c r="LND15" s="45"/>
      <c r="LNE15" s="46"/>
      <c r="LNF15" s="45"/>
      <c r="LNG15" s="45"/>
      <c r="LNH15" s="45"/>
      <c r="LNI15" s="45"/>
      <c r="LNJ15" s="45"/>
      <c r="LNK15" s="45"/>
      <c r="LNL15" s="80"/>
      <c r="LNM15" s="45"/>
      <c r="LNN15" s="46"/>
      <c r="LNO15" s="45"/>
      <c r="LNP15" s="45"/>
      <c r="LNQ15" s="45"/>
      <c r="LNR15" s="45"/>
      <c r="LNS15" s="45"/>
      <c r="LNT15" s="45"/>
      <c r="LNU15" s="80"/>
      <c r="LNV15" s="45"/>
      <c r="LNW15" s="46"/>
      <c r="LNX15" s="45"/>
      <c r="LNY15" s="45"/>
      <c r="LNZ15" s="45"/>
      <c r="LOA15" s="45"/>
      <c r="LOB15" s="45"/>
      <c r="LOC15" s="45"/>
      <c r="LOD15" s="80"/>
      <c r="LOE15" s="45"/>
      <c r="LOF15" s="46"/>
      <c r="LOG15" s="45"/>
      <c r="LOH15" s="45"/>
      <c r="LOI15" s="45"/>
      <c r="LOJ15" s="45"/>
      <c r="LOK15" s="45"/>
      <c r="LOL15" s="45"/>
      <c r="LOM15" s="80"/>
      <c r="LON15" s="45"/>
      <c r="LOO15" s="46"/>
      <c r="LOP15" s="45"/>
      <c r="LOQ15" s="45"/>
      <c r="LOR15" s="45"/>
      <c r="LOS15" s="45"/>
      <c r="LOT15" s="45"/>
      <c r="LOU15" s="45"/>
      <c r="LOV15" s="80"/>
      <c r="LOW15" s="45"/>
      <c r="LOX15" s="46"/>
      <c r="LOY15" s="45"/>
      <c r="LOZ15" s="45"/>
      <c r="LPA15" s="45"/>
      <c r="LPB15" s="45"/>
      <c r="LPC15" s="45"/>
      <c r="LPD15" s="45"/>
      <c r="LPE15" s="80"/>
      <c r="LPF15" s="45"/>
      <c r="LPG15" s="46"/>
      <c r="LPH15" s="45"/>
      <c r="LPI15" s="45"/>
      <c r="LPJ15" s="45"/>
      <c r="LPK15" s="45"/>
      <c r="LPL15" s="45"/>
      <c r="LPM15" s="45"/>
      <c r="LPN15" s="80"/>
      <c r="LPO15" s="45"/>
      <c r="LPP15" s="46"/>
      <c r="LPQ15" s="45"/>
      <c r="LPR15" s="45"/>
      <c r="LPS15" s="45"/>
      <c r="LPT15" s="45"/>
      <c r="LPU15" s="45"/>
      <c r="LPV15" s="45"/>
      <c r="LPW15" s="80"/>
      <c r="LPX15" s="45"/>
      <c r="LPY15" s="46"/>
      <c r="LPZ15" s="45"/>
      <c r="LQA15" s="45"/>
      <c r="LQB15" s="45"/>
      <c r="LQC15" s="45"/>
      <c r="LQD15" s="45"/>
      <c r="LQE15" s="45"/>
      <c r="LQF15" s="80"/>
      <c r="LQG15" s="45"/>
      <c r="LQH15" s="46"/>
      <c r="LQI15" s="45"/>
      <c r="LQJ15" s="45"/>
      <c r="LQK15" s="45"/>
      <c r="LQL15" s="45"/>
      <c r="LQM15" s="45"/>
      <c r="LQN15" s="45"/>
      <c r="LQO15" s="80"/>
      <c r="LQP15" s="45"/>
      <c r="LQQ15" s="46"/>
      <c r="LQR15" s="45"/>
      <c r="LQS15" s="45"/>
      <c r="LQT15" s="45"/>
      <c r="LQU15" s="45"/>
      <c r="LQV15" s="45"/>
      <c r="LQW15" s="45"/>
      <c r="LQX15" s="80"/>
      <c r="LQY15" s="45"/>
      <c r="LQZ15" s="46"/>
      <c r="LRA15" s="45"/>
      <c r="LRB15" s="45"/>
      <c r="LRC15" s="45"/>
      <c r="LRD15" s="45"/>
      <c r="LRE15" s="45"/>
      <c r="LRF15" s="45"/>
      <c r="LRG15" s="80"/>
      <c r="LRH15" s="45"/>
      <c r="LRI15" s="46"/>
      <c r="LRJ15" s="45"/>
      <c r="LRK15" s="45"/>
      <c r="LRL15" s="45"/>
      <c r="LRM15" s="45"/>
      <c r="LRN15" s="45"/>
      <c r="LRO15" s="45"/>
      <c r="LRP15" s="80"/>
      <c r="LRQ15" s="45"/>
      <c r="LRR15" s="46"/>
      <c r="LRS15" s="45"/>
      <c r="LRT15" s="45"/>
      <c r="LRU15" s="45"/>
      <c r="LRV15" s="45"/>
      <c r="LRW15" s="45"/>
      <c r="LRX15" s="45"/>
      <c r="LRY15" s="80"/>
      <c r="LRZ15" s="45"/>
      <c r="LSA15" s="46"/>
      <c r="LSB15" s="45"/>
      <c r="LSC15" s="45"/>
      <c r="LSD15" s="45"/>
      <c r="LSE15" s="45"/>
      <c r="LSF15" s="45"/>
      <c r="LSG15" s="45"/>
      <c r="LSH15" s="80"/>
      <c r="LSI15" s="45"/>
      <c r="LSJ15" s="46"/>
      <c r="LSK15" s="45"/>
      <c r="LSL15" s="45"/>
      <c r="LSM15" s="45"/>
      <c r="LSN15" s="45"/>
      <c r="LSO15" s="45"/>
      <c r="LSP15" s="45"/>
      <c r="LSQ15" s="80"/>
      <c r="LSR15" s="45"/>
      <c r="LSS15" s="46"/>
      <c r="LST15" s="45"/>
      <c r="LSU15" s="45"/>
      <c r="LSV15" s="45"/>
      <c r="LSW15" s="45"/>
      <c r="LSX15" s="45"/>
      <c r="LSY15" s="45"/>
      <c r="LSZ15" s="80"/>
      <c r="LTA15" s="45"/>
      <c r="LTB15" s="46"/>
      <c r="LTC15" s="45"/>
      <c r="LTD15" s="45"/>
      <c r="LTE15" s="45"/>
      <c r="LTF15" s="45"/>
      <c r="LTG15" s="45"/>
      <c r="LTH15" s="45"/>
      <c r="LTI15" s="80"/>
      <c r="LTJ15" s="45"/>
      <c r="LTK15" s="46"/>
      <c r="LTL15" s="45"/>
      <c r="LTM15" s="45"/>
      <c r="LTN15" s="45"/>
      <c r="LTO15" s="45"/>
      <c r="LTP15" s="45"/>
      <c r="LTQ15" s="45"/>
      <c r="LTR15" s="80"/>
      <c r="LTS15" s="45"/>
      <c r="LTT15" s="46"/>
      <c r="LTU15" s="45"/>
      <c r="LTV15" s="45"/>
      <c r="LTW15" s="45"/>
      <c r="LTX15" s="45"/>
      <c r="LTY15" s="45"/>
      <c r="LTZ15" s="45"/>
      <c r="LUA15" s="80"/>
      <c r="LUB15" s="45"/>
      <c r="LUC15" s="46"/>
      <c r="LUD15" s="45"/>
      <c r="LUE15" s="45"/>
      <c r="LUF15" s="45"/>
      <c r="LUG15" s="45"/>
      <c r="LUH15" s="45"/>
      <c r="LUI15" s="45"/>
      <c r="LUJ15" s="80"/>
      <c r="LUK15" s="45"/>
      <c r="LUL15" s="46"/>
      <c r="LUM15" s="45"/>
      <c r="LUN15" s="45"/>
      <c r="LUO15" s="45"/>
      <c r="LUP15" s="45"/>
      <c r="LUQ15" s="45"/>
      <c r="LUR15" s="45"/>
      <c r="LUS15" s="80"/>
      <c r="LUT15" s="45"/>
      <c r="LUU15" s="46"/>
      <c r="LUV15" s="45"/>
      <c r="LUW15" s="45"/>
      <c r="LUX15" s="45"/>
      <c r="LUY15" s="45"/>
      <c r="LUZ15" s="45"/>
      <c r="LVA15" s="45"/>
      <c r="LVB15" s="80"/>
      <c r="LVC15" s="45"/>
      <c r="LVD15" s="46"/>
      <c r="LVE15" s="45"/>
      <c r="LVF15" s="45"/>
      <c r="LVG15" s="45"/>
      <c r="LVH15" s="45"/>
      <c r="LVI15" s="45"/>
      <c r="LVJ15" s="45"/>
      <c r="LVK15" s="80"/>
      <c r="LVL15" s="45"/>
      <c r="LVM15" s="46"/>
      <c r="LVN15" s="45"/>
      <c r="LVO15" s="45"/>
      <c r="LVP15" s="45"/>
      <c r="LVQ15" s="45"/>
      <c r="LVR15" s="45"/>
      <c r="LVS15" s="45"/>
      <c r="LVT15" s="80"/>
      <c r="LVU15" s="45"/>
      <c r="LVV15" s="46"/>
      <c r="LVW15" s="45"/>
      <c r="LVX15" s="45"/>
      <c r="LVY15" s="45"/>
      <c r="LVZ15" s="45"/>
      <c r="LWA15" s="45"/>
      <c r="LWB15" s="45"/>
      <c r="LWC15" s="80"/>
      <c r="LWD15" s="45"/>
      <c r="LWE15" s="46"/>
      <c r="LWF15" s="45"/>
      <c r="LWG15" s="45"/>
      <c r="LWH15" s="45"/>
      <c r="LWI15" s="45"/>
      <c r="LWJ15" s="45"/>
      <c r="LWK15" s="45"/>
      <c r="LWL15" s="80"/>
      <c r="LWM15" s="45"/>
      <c r="LWN15" s="46"/>
      <c r="LWO15" s="45"/>
      <c r="LWP15" s="45"/>
      <c r="LWQ15" s="45"/>
      <c r="LWR15" s="45"/>
      <c r="LWS15" s="45"/>
      <c r="LWT15" s="45"/>
      <c r="LWU15" s="80"/>
      <c r="LWV15" s="45"/>
      <c r="LWW15" s="46"/>
      <c r="LWX15" s="45"/>
      <c r="LWY15" s="45"/>
      <c r="LWZ15" s="45"/>
      <c r="LXA15" s="45"/>
      <c r="LXB15" s="45"/>
      <c r="LXC15" s="45"/>
      <c r="LXD15" s="80"/>
      <c r="LXE15" s="45"/>
      <c r="LXF15" s="46"/>
      <c r="LXG15" s="45"/>
      <c r="LXH15" s="45"/>
      <c r="LXI15" s="45"/>
      <c r="LXJ15" s="45"/>
      <c r="LXK15" s="45"/>
      <c r="LXL15" s="45"/>
      <c r="LXM15" s="80"/>
      <c r="LXN15" s="45"/>
      <c r="LXO15" s="46"/>
      <c r="LXP15" s="45"/>
      <c r="LXQ15" s="45"/>
      <c r="LXR15" s="45"/>
      <c r="LXS15" s="45"/>
      <c r="LXT15" s="45"/>
      <c r="LXU15" s="45"/>
      <c r="LXV15" s="80"/>
      <c r="LXW15" s="45"/>
      <c r="LXX15" s="46"/>
      <c r="LXY15" s="45"/>
      <c r="LXZ15" s="45"/>
      <c r="LYA15" s="45"/>
      <c r="LYB15" s="45"/>
      <c r="LYC15" s="45"/>
      <c r="LYD15" s="45"/>
      <c r="LYE15" s="80"/>
      <c r="LYF15" s="45"/>
      <c r="LYG15" s="46"/>
      <c r="LYH15" s="45"/>
      <c r="LYI15" s="45"/>
      <c r="LYJ15" s="45"/>
      <c r="LYK15" s="45"/>
      <c r="LYL15" s="45"/>
      <c r="LYM15" s="45"/>
      <c r="LYN15" s="80"/>
      <c r="LYO15" s="45"/>
      <c r="LYP15" s="46"/>
      <c r="LYQ15" s="45"/>
      <c r="LYR15" s="45"/>
      <c r="LYS15" s="45"/>
      <c r="LYT15" s="45"/>
      <c r="LYU15" s="45"/>
      <c r="LYV15" s="45"/>
      <c r="LYW15" s="80"/>
      <c r="LYX15" s="45"/>
      <c r="LYY15" s="46"/>
      <c r="LYZ15" s="45"/>
      <c r="LZA15" s="45"/>
      <c r="LZB15" s="45"/>
      <c r="LZC15" s="45"/>
      <c r="LZD15" s="45"/>
      <c r="LZE15" s="45"/>
      <c r="LZF15" s="80"/>
      <c r="LZG15" s="45"/>
      <c r="LZH15" s="46"/>
      <c r="LZI15" s="45"/>
      <c r="LZJ15" s="45"/>
      <c r="LZK15" s="45"/>
      <c r="LZL15" s="45"/>
      <c r="LZM15" s="45"/>
      <c r="LZN15" s="45"/>
      <c r="LZO15" s="80"/>
      <c r="LZP15" s="45"/>
      <c r="LZQ15" s="46"/>
      <c r="LZR15" s="45"/>
      <c r="LZS15" s="45"/>
      <c r="LZT15" s="45"/>
      <c r="LZU15" s="45"/>
      <c r="LZV15" s="45"/>
      <c r="LZW15" s="45"/>
      <c r="LZX15" s="80"/>
      <c r="LZY15" s="45"/>
      <c r="LZZ15" s="46"/>
      <c r="MAA15" s="45"/>
      <c r="MAB15" s="45"/>
      <c r="MAC15" s="45"/>
      <c r="MAD15" s="45"/>
      <c r="MAE15" s="45"/>
      <c r="MAF15" s="45"/>
      <c r="MAG15" s="80"/>
      <c r="MAH15" s="45"/>
      <c r="MAI15" s="46"/>
      <c r="MAJ15" s="45"/>
      <c r="MAK15" s="45"/>
      <c r="MAL15" s="45"/>
      <c r="MAM15" s="45"/>
      <c r="MAN15" s="45"/>
      <c r="MAO15" s="45"/>
      <c r="MAP15" s="80"/>
      <c r="MAQ15" s="45"/>
      <c r="MAR15" s="46"/>
      <c r="MAS15" s="45"/>
      <c r="MAT15" s="45"/>
      <c r="MAU15" s="45"/>
      <c r="MAV15" s="45"/>
      <c r="MAW15" s="45"/>
      <c r="MAX15" s="45"/>
      <c r="MAY15" s="80"/>
      <c r="MAZ15" s="45"/>
      <c r="MBA15" s="46"/>
      <c r="MBB15" s="45"/>
      <c r="MBC15" s="45"/>
      <c r="MBD15" s="45"/>
      <c r="MBE15" s="45"/>
      <c r="MBF15" s="45"/>
      <c r="MBG15" s="45"/>
      <c r="MBH15" s="80"/>
      <c r="MBI15" s="45"/>
      <c r="MBJ15" s="46"/>
      <c r="MBK15" s="45"/>
      <c r="MBL15" s="45"/>
      <c r="MBM15" s="45"/>
      <c r="MBN15" s="45"/>
      <c r="MBO15" s="45"/>
      <c r="MBP15" s="45"/>
      <c r="MBQ15" s="80"/>
      <c r="MBR15" s="45"/>
      <c r="MBS15" s="46"/>
      <c r="MBT15" s="45"/>
      <c r="MBU15" s="45"/>
      <c r="MBV15" s="45"/>
      <c r="MBW15" s="45"/>
      <c r="MBX15" s="45"/>
      <c r="MBY15" s="45"/>
      <c r="MBZ15" s="80"/>
      <c r="MCA15" s="45"/>
      <c r="MCB15" s="46"/>
      <c r="MCC15" s="45"/>
      <c r="MCD15" s="45"/>
      <c r="MCE15" s="45"/>
      <c r="MCF15" s="45"/>
      <c r="MCG15" s="45"/>
      <c r="MCH15" s="45"/>
      <c r="MCI15" s="80"/>
      <c r="MCJ15" s="45"/>
      <c r="MCK15" s="46"/>
      <c r="MCL15" s="45"/>
      <c r="MCM15" s="45"/>
      <c r="MCN15" s="45"/>
      <c r="MCO15" s="45"/>
      <c r="MCP15" s="45"/>
      <c r="MCQ15" s="45"/>
      <c r="MCR15" s="80"/>
      <c r="MCS15" s="45"/>
      <c r="MCT15" s="46"/>
      <c r="MCU15" s="45"/>
      <c r="MCV15" s="45"/>
      <c r="MCW15" s="45"/>
      <c r="MCX15" s="45"/>
      <c r="MCY15" s="45"/>
      <c r="MCZ15" s="45"/>
      <c r="MDA15" s="80"/>
      <c r="MDB15" s="45"/>
      <c r="MDC15" s="46"/>
      <c r="MDD15" s="45"/>
      <c r="MDE15" s="45"/>
      <c r="MDF15" s="45"/>
      <c r="MDG15" s="45"/>
      <c r="MDH15" s="45"/>
      <c r="MDI15" s="45"/>
      <c r="MDJ15" s="80"/>
      <c r="MDK15" s="45"/>
      <c r="MDL15" s="46"/>
      <c r="MDM15" s="45"/>
      <c r="MDN15" s="45"/>
      <c r="MDO15" s="45"/>
      <c r="MDP15" s="45"/>
      <c r="MDQ15" s="45"/>
      <c r="MDR15" s="45"/>
      <c r="MDS15" s="80"/>
      <c r="MDT15" s="45"/>
      <c r="MDU15" s="46"/>
      <c r="MDV15" s="45"/>
      <c r="MDW15" s="45"/>
      <c r="MDX15" s="45"/>
      <c r="MDY15" s="45"/>
      <c r="MDZ15" s="45"/>
      <c r="MEA15" s="45"/>
      <c r="MEB15" s="80"/>
      <c r="MEC15" s="45"/>
      <c r="MED15" s="46"/>
      <c r="MEE15" s="45"/>
      <c r="MEF15" s="45"/>
      <c r="MEG15" s="45"/>
      <c r="MEH15" s="45"/>
      <c r="MEI15" s="45"/>
      <c r="MEJ15" s="45"/>
      <c r="MEK15" s="80"/>
      <c r="MEL15" s="45"/>
      <c r="MEM15" s="46"/>
      <c r="MEN15" s="45"/>
      <c r="MEO15" s="45"/>
      <c r="MEP15" s="45"/>
      <c r="MEQ15" s="45"/>
      <c r="MER15" s="45"/>
      <c r="MES15" s="45"/>
      <c r="MET15" s="80"/>
      <c r="MEU15" s="45"/>
      <c r="MEV15" s="46"/>
      <c r="MEW15" s="45"/>
      <c r="MEX15" s="45"/>
      <c r="MEY15" s="45"/>
      <c r="MEZ15" s="45"/>
      <c r="MFA15" s="45"/>
      <c r="MFB15" s="45"/>
      <c r="MFC15" s="80"/>
      <c r="MFD15" s="45"/>
      <c r="MFE15" s="46"/>
      <c r="MFF15" s="45"/>
      <c r="MFG15" s="45"/>
      <c r="MFH15" s="45"/>
      <c r="MFI15" s="45"/>
      <c r="MFJ15" s="45"/>
      <c r="MFK15" s="45"/>
      <c r="MFL15" s="80"/>
      <c r="MFM15" s="45"/>
      <c r="MFN15" s="46"/>
      <c r="MFO15" s="45"/>
      <c r="MFP15" s="45"/>
      <c r="MFQ15" s="45"/>
      <c r="MFR15" s="45"/>
      <c r="MFS15" s="45"/>
      <c r="MFT15" s="45"/>
      <c r="MFU15" s="80"/>
      <c r="MFV15" s="45"/>
      <c r="MFW15" s="46"/>
      <c r="MFX15" s="45"/>
      <c r="MFY15" s="45"/>
      <c r="MFZ15" s="45"/>
      <c r="MGA15" s="45"/>
      <c r="MGB15" s="45"/>
      <c r="MGC15" s="45"/>
      <c r="MGD15" s="80"/>
      <c r="MGE15" s="45"/>
      <c r="MGF15" s="46"/>
      <c r="MGG15" s="45"/>
      <c r="MGH15" s="45"/>
      <c r="MGI15" s="45"/>
      <c r="MGJ15" s="45"/>
      <c r="MGK15" s="45"/>
      <c r="MGL15" s="45"/>
      <c r="MGM15" s="80"/>
      <c r="MGN15" s="45"/>
      <c r="MGO15" s="46"/>
      <c r="MGP15" s="45"/>
      <c r="MGQ15" s="45"/>
      <c r="MGR15" s="45"/>
      <c r="MGS15" s="45"/>
      <c r="MGT15" s="45"/>
      <c r="MGU15" s="45"/>
      <c r="MGV15" s="80"/>
      <c r="MGW15" s="45"/>
      <c r="MGX15" s="46"/>
      <c r="MGY15" s="45"/>
      <c r="MGZ15" s="45"/>
      <c r="MHA15" s="45"/>
      <c r="MHB15" s="45"/>
      <c r="MHC15" s="45"/>
      <c r="MHD15" s="45"/>
      <c r="MHE15" s="80"/>
      <c r="MHF15" s="45"/>
      <c r="MHG15" s="46"/>
      <c r="MHH15" s="45"/>
      <c r="MHI15" s="45"/>
      <c r="MHJ15" s="45"/>
      <c r="MHK15" s="45"/>
      <c r="MHL15" s="45"/>
      <c r="MHM15" s="45"/>
      <c r="MHN15" s="80"/>
      <c r="MHO15" s="45"/>
      <c r="MHP15" s="46"/>
      <c r="MHQ15" s="45"/>
      <c r="MHR15" s="45"/>
      <c r="MHS15" s="45"/>
      <c r="MHT15" s="45"/>
      <c r="MHU15" s="45"/>
      <c r="MHV15" s="45"/>
      <c r="MHW15" s="80"/>
      <c r="MHX15" s="45"/>
      <c r="MHY15" s="46"/>
      <c r="MHZ15" s="45"/>
      <c r="MIA15" s="45"/>
      <c r="MIB15" s="45"/>
      <c r="MIC15" s="45"/>
      <c r="MID15" s="45"/>
      <c r="MIE15" s="45"/>
      <c r="MIF15" s="80"/>
      <c r="MIG15" s="45"/>
      <c r="MIH15" s="46"/>
      <c r="MII15" s="45"/>
      <c r="MIJ15" s="45"/>
      <c r="MIK15" s="45"/>
      <c r="MIL15" s="45"/>
      <c r="MIM15" s="45"/>
      <c r="MIN15" s="45"/>
      <c r="MIO15" s="80"/>
      <c r="MIP15" s="45"/>
      <c r="MIQ15" s="46"/>
      <c r="MIR15" s="45"/>
      <c r="MIS15" s="45"/>
      <c r="MIT15" s="45"/>
      <c r="MIU15" s="45"/>
      <c r="MIV15" s="45"/>
      <c r="MIW15" s="45"/>
      <c r="MIX15" s="80"/>
      <c r="MIY15" s="45"/>
      <c r="MIZ15" s="46"/>
      <c r="MJA15" s="45"/>
      <c r="MJB15" s="45"/>
      <c r="MJC15" s="45"/>
      <c r="MJD15" s="45"/>
      <c r="MJE15" s="45"/>
      <c r="MJF15" s="45"/>
      <c r="MJG15" s="80"/>
      <c r="MJH15" s="45"/>
      <c r="MJI15" s="46"/>
      <c r="MJJ15" s="45"/>
      <c r="MJK15" s="45"/>
      <c r="MJL15" s="45"/>
      <c r="MJM15" s="45"/>
      <c r="MJN15" s="45"/>
      <c r="MJO15" s="45"/>
      <c r="MJP15" s="80"/>
      <c r="MJQ15" s="45"/>
      <c r="MJR15" s="46"/>
      <c r="MJS15" s="45"/>
      <c r="MJT15" s="45"/>
      <c r="MJU15" s="45"/>
      <c r="MJV15" s="45"/>
      <c r="MJW15" s="45"/>
      <c r="MJX15" s="45"/>
      <c r="MJY15" s="80"/>
      <c r="MJZ15" s="45"/>
      <c r="MKA15" s="46"/>
      <c r="MKB15" s="45"/>
      <c r="MKC15" s="45"/>
      <c r="MKD15" s="45"/>
      <c r="MKE15" s="45"/>
      <c r="MKF15" s="45"/>
      <c r="MKG15" s="45"/>
      <c r="MKH15" s="80"/>
      <c r="MKI15" s="45"/>
      <c r="MKJ15" s="46"/>
      <c r="MKK15" s="45"/>
      <c r="MKL15" s="45"/>
      <c r="MKM15" s="45"/>
      <c r="MKN15" s="45"/>
      <c r="MKO15" s="45"/>
      <c r="MKP15" s="45"/>
      <c r="MKQ15" s="80"/>
      <c r="MKR15" s="45"/>
      <c r="MKS15" s="46"/>
      <c r="MKT15" s="45"/>
      <c r="MKU15" s="45"/>
      <c r="MKV15" s="45"/>
      <c r="MKW15" s="45"/>
      <c r="MKX15" s="45"/>
      <c r="MKY15" s="45"/>
      <c r="MKZ15" s="80"/>
      <c r="MLA15" s="45"/>
      <c r="MLB15" s="46"/>
      <c r="MLC15" s="45"/>
      <c r="MLD15" s="45"/>
      <c r="MLE15" s="45"/>
      <c r="MLF15" s="45"/>
      <c r="MLG15" s="45"/>
      <c r="MLH15" s="45"/>
      <c r="MLI15" s="80"/>
      <c r="MLJ15" s="45"/>
      <c r="MLK15" s="46"/>
      <c r="MLL15" s="45"/>
      <c r="MLM15" s="45"/>
      <c r="MLN15" s="45"/>
      <c r="MLO15" s="45"/>
      <c r="MLP15" s="45"/>
      <c r="MLQ15" s="45"/>
      <c r="MLR15" s="80"/>
      <c r="MLS15" s="45"/>
      <c r="MLT15" s="46"/>
      <c r="MLU15" s="45"/>
      <c r="MLV15" s="45"/>
      <c r="MLW15" s="45"/>
      <c r="MLX15" s="45"/>
      <c r="MLY15" s="45"/>
      <c r="MLZ15" s="45"/>
      <c r="MMA15" s="80"/>
      <c r="MMB15" s="45"/>
      <c r="MMC15" s="46"/>
      <c r="MMD15" s="45"/>
      <c r="MME15" s="45"/>
      <c r="MMF15" s="45"/>
      <c r="MMG15" s="45"/>
      <c r="MMH15" s="45"/>
      <c r="MMI15" s="45"/>
      <c r="MMJ15" s="80"/>
      <c r="MMK15" s="45"/>
      <c r="MML15" s="46"/>
      <c r="MMM15" s="45"/>
      <c r="MMN15" s="45"/>
      <c r="MMO15" s="45"/>
      <c r="MMP15" s="45"/>
      <c r="MMQ15" s="45"/>
      <c r="MMR15" s="45"/>
      <c r="MMS15" s="80"/>
      <c r="MMT15" s="45"/>
      <c r="MMU15" s="46"/>
      <c r="MMV15" s="45"/>
      <c r="MMW15" s="45"/>
      <c r="MMX15" s="45"/>
      <c r="MMY15" s="45"/>
      <c r="MMZ15" s="45"/>
      <c r="MNA15" s="45"/>
      <c r="MNB15" s="80"/>
      <c r="MNC15" s="45"/>
      <c r="MND15" s="46"/>
      <c r="MNE15" s="45"/>
      <c r="MNF15" s="45"/>
      <c r="MNG15" s="45"/>
      <c r="MNH15" s="45"/>
      <c r="MNI15" s="45"/>
      <c r="MNJ15" s="45"/>
      <c r="MNK15" s="80"/>
      <c r="MNL15" s="45"/>
      <c r="MNM15" s="46"/>
      <c r="MNN15" s="45"/>
      <c r="MNO15" s="45"/>
      <c r="MNP15" s="45"/>
      <c r="MNQ15" s="45"/>
      <c r="MNR15" s="45"/>
      <c r="MNS15" s="45"/>
      <c r="MNT15" s="80"/>
      <c r="MNU15" s="45"/>
      <c r="MNV15" s="46"/>
      <c r="MNW15" s="45"/>
      <c r="MNX15" s="45"/>
      <c r="MNY15" s="45"/>
      <c r="MNZ15" s="45"/>
      <c r="MOA15" s="45"/>
      <c r="MOB15" s="45"/>
      <c r="MOC15" s="80"/>
      <c r="MOD15" s="45"/>
      <c r="MOE15" s="46"/>
      <c r="MOF15" s="45"/>
      <c r="MOG15" s="45"/>
      <c r="MOH15" s="45"/>
      <c r="MOI15" s="45"/>
      <c r="MOJ15" s="45"/>
      <c r="MOK15" s="45"/>
      <c r="MOL15" s="80"/>
      <c r="MOM15" s="45"/>
      <c r="MON15" s="46"/>
      <c r="MOO15" s="45"/>
      <c r="MOP15" s="45"/>
      <c r="MOQ15" s="45"/>
      <c r="MOR15" s="45"/>
      <c r="MOS15" s="45"/>
      <c r="MOT15" s="45"/>
      <c r="MOU15" s="80"/>
      <c r="MOV15" s="45"/>
      <c r="MOW15" s="46"/>
      <c r="MOX15" s="45"/>
      <c r="MOY15" s="45"/>
      <c r="MOZ15" s="45"/>
      <c r="MPA15" s="45"/>
      <c r="MPB15" s="45"/>
      <c r="MPC15" s="45"/>
      <c r="MPD15" s="80"/>
      <c r="MPE15" s="45"/>
      <c r="MPF15" s="46"/>
      <c r="MPG15" s="45"/>
      <c r="MPH15" s="45"/>
      <c r="MPI15" s="45"/>
      <c r="MPJ15" s="45"/>
      <c r="MPK15" s="45"/>
      <c r="MPL15" s="45"/>
      <c r="MPM15" s="80"/>
      <c r="MPN15" s="45"/>
      <c r="MPO15" s="46"/>
      <c r="MPP15" s="45"/>
      <c r="MPQ15" s="45"/>
      <c r="MPR15" s="45"/>
      <c r="MPS15" s="45"/>
      <c r="MPT15" s="45"/>
      <c r="MPU15" s="45"/>
      <c r="MPV15" s="80"/>
      <c r="MPW15" s="45"/>
      <c r="MPX15" s="46"/>
      <c r="MPY15" s="45"/>
      <c r="MPZ15" s="45"/>
      <c r="MQA15" s="45"/>
      <c r="MQB15" s="45"/>
      <c r="MQC15" s="45"/>
      <c r="MQD15" s="45"/>
      <c r="MQE15" s="80"/>
      <c r="MQF15" s="45"/>
      <c r="MQG15" s="46"/>
      <c r="MQH15" s="45"/>
      <c r="MQI15" s="45"/>
      <c r="MQJ15" s="45"/>
      <c r="MQK15" s="45"/>
      <c r="MQL15" s="45"/>
      <c r="MQM15" s="45"/>
      <c r="MQN15" s="80"/>
      <c r="MQO15" s="45"/>
      <c r="MQP15" s="46"/>
      <c r="MQQ15" s="45"/>
      <c r="MQR15" s="45"/>
      <c r="MQS15" s="45"/>
      <c r="MQT15" s="45"/>
      <c r="MQU15" s="45"/>
      <c r="MQV15" s="45"/>
      <c r="MQW15" s="80"/>
      <c r="MQX15" s="45"/>
      <c r="MQY15" s="46"/>
      <c r="MQZ15" s="45"/>
      <c r="MRA15" s="45"/>
      <c r="MRB15" s="45"/>
      <c r="MRC15" s="45"/>
      <c r="MRD15" s="45"/>
      <c r="MRE15" s="45"/>
      <c r="MRF15" s="80"/>
      <c r="MRG15" s="45"/>
      <c r="MRH15" s="46"/>
      <c r="MRI15" s="45"/>
      <c r="MRJ15" s="45"/>
      <c r="MRK15" s="45"/>
      <c r="MRL15" s="45"/>
      <c r="MRM15" s="45"/>
      <c r="MRN15" s="45"/>
      <c r="MRO15" s="80"/>
      <c r="MRP15" s="45"/>
      <c r="MRQ15" s="46"/>
      <c r="MRR15" s="45"/>
      <c r="MRS15" s="45"/>
      <c r="MRT15" s="45"/>
      <c r="MRU15" s="45"/>
      <c r="MRV15" s="45"/>
      <c r="MRW15" s="45"/>
      <c r="MRX15" s="80"/>
      <c r="MRY15" s="45"/>
      <c r="MRZ15" s="46"/>
      <c r="MSA15" s="45"/>
      <c r="MSB15" s="45"/>
      <c r="MSC15" s="45"/>
      <c r="MSD15" s="45"/>
      <c r="MSE15" s="45"/>
      <c r="MSF15" s="45"/>
      <c r="MSG15" s="80"/>
      <c r="MSH15" s="45"/>
      <c r="MSI15" s="46"/>
      <c r="MSJ15" s="45"/>
      <c r="MSK15" s="45"/>
      <c r="MSL15" s="45"/>
      <c r="MSM15" s="45"/>
      <c r="MSN15" s="45"/>
      <c r="MSO15" s="45"/>
      <c r="MSP15" s="80"/>
      <c r="MSQ15" s="45"/>
      <c r="MSR15" s="46"/>
      <c r="MSS15" s="45"/>
      <c r="MST15" s="45"/>
      <c r="MSU15" s="45"/>
      <c r="MSV15" s="45"/>
      <c r="MSW15" s="45"/>
      <c r="MSX15" s="45"/>
      <c r="MSY15" s="80"/>
      <c r="MSZ15" s="45"/>
      <c r="MTA15" s="46"/>
      <c r="MTB15" s="45"/>
      <c r="MTC15" s="45"/>
      <c r="MTD15" s="45"/>
      <c r="MTE15" s="45"/>
      <c r="MTF15" s="45"/>
      <c r="MTG15" s="45"/>
      <c r="MTH15" s="80"/>
      <c r="MTI15" s="45"/>
      <c r="MTJ15" s="46"/>
      <c r="MTK15" s="45"/>
      <c r="MTL15" s="45"/>
      <c r="MTM15" s="45"/>
      <c r="MTN15" s="45"/>
      <c r="MTO15" s="45"/>
      <c r="MTP15" s="45"/>
      <c r="MTQ15" s="80"/>
      <c r="MTR15" s="45"/>
      <c r="MTS15" s="46"/>
      <c r="MTT15" s="45"/>
      <c r="MTU15" s="45"/>
      <c r="MTV15" s="45"/>
      <c r="MTW15" s="45"/>
      <c r="MTX15" s="45"/>
      <c r="MTY15" s="45"/>
      <c r="MTZ15" s="80"/>
      <c r="MUA15" s="45"/>
      <c r="MUB15" s="46"/>
      <c r="MUC15" s="45"/>
      <c r="MUD15" s="45"/>
      <c r="MUE15" s="45"/>
      <c r="MUF15" s="45"/>
      <c r="MUG15" s="45"/>
      <c r="MUH15" s="45"/>
      <c r="MUI15" s="80"/>
      <c r="MUJ15" s="45"/>
      <c r="MUK15" s="46"/>
      <c r="MUL15" s="45"/>
      <c r="MUM15" s="45"/>
      <c r="MUN15" s="45"/>
      <c r="MUO15" s="45"/>
      <c r="MUP15" s="45"/>
      <c r="MUQ15" s="45"/>
      <c r="MUR15" s="80"/>
      <c r="MUS15" s="45"/>
      <c r="MUT15" s="46"/>
      <c r="MUU15" s="45"/>
      <c r="MUV15" s="45"/>
      <c r="MUW15" s="45"/>
      <c r="MUX15" s="45"/>
      <c r="MUY15" s="45"/>
      <c r="MUZ15" s="45"/>
      <c r="MVA15" s="80"/>
      <c r="MVB15" s="45"/>
      <c r="MVC15" s="46"/>
      <c r="MVD15" s="45"/>
      <c r="MVE15" s="45"/>
      <c r="MVF15" s="45"/>
      <c r="MVG15" s="45"/>
      <c r="MVH15" s="45"/>
      <c r="MVI15" s="45"/>
      <c r="MVJ15" s="80"/>
      <c r="MVK15" s="45"/>
      <c r="MVL15" s="46"/>
      <c r="MVM15" s="45"/>
      <c r="MVN15" s="45"/>
      <c r="MVO15" s="45"/>
      <c r="MVP15" s="45"/>
      <c r="MVQ15" s="45"/>
      <c r="MVR15" s="45"/>
      <c r="MVS15" s="80"/>
      <c r="MVT15" s="45"/>
      <c r="MVU15" s="46"/>
      <c r="MVV15" s="45"/>
      <c r="MVW15" s="45"/>
      <c r="MVX15" s="45"/>
      <c r="MVY15" s="45"/>
      <c r="MVZ15" s="45"/>
      <c r="MWA15" s="45"/>
      <c r="MWB15" s="80"/>
      <c r="MWC15" s="45"/>
      <c r="MWD15" s="46"/>
      <c r="MWE15" s="45"/>
      <c r="MWF15" s="45"/>
      <c r="MWG15" s="45"/>
      <c r="MWH15" s="45"/>
      <c r="MWI15" s="45"/>
      <c r="MWJ15" s="45"/>
      <c r="MWK15" s="80"/>
      <c r="MWL15" s="45"/>
      <c r="MWM15" s="46"/>
      <c r="MWN15" s="45"/>
      <c r="MWO15" s="45"/>
      <c r="MWP15" s="45"/>
      <c r="MWQ15" s="45"/>
      <c r="MWR15" s="45"/>
      <c r="MWS15" s="45"/>
      <c r="MWT15" s="80"/>
      <c r="MWU15" s="45"/>
      <c r="MWV15" s="46"/>
      <c r="MWW15" s="45"/>
      <c r="MWX15" s="45"/>
      <c r="MWY15" s="45"/>
      <c r="MWZ15" s="45"/>
      <c r="MXA15" s="45"/>
      <c r="MXB15" s="45"/>
      <c r="MXC15" s="80"/>
      <c r="MXD15" s="45"/>
      <c r="MXE15" s="46"/>
      <c r="MXF15" s="45"/>
      <c r="MXG15" s="45"/>
      <c r="MXH15" s="45"/>
      <c r="MXI15" s="45"/>
      <c r="MXJ15" s="45"/>
      <c r="MXK15" s="45"/>
      <c r="MXL15" s="80"/>
      <c r="MXM15" s="45"/>
      <c r="MXN15" s="46"/>
      <c r="MXO15" s="45"/>
      <c r="MXP15" s="45"/>
      <c r="MXQ15" s="45"/>
      <c r="MXR15" s="45"/>
      <c r="MXS15" s="45"/>
      <c r="MXT15" s="45"/>
      <c r="MXU15" s="80"/>
      <c r="MXV15" s="45"/>
      <c r="MXW15" s="46"/>
      <c r="MXX15" s="45"/>
      <c r="MXY15" s="45"/>
      <c r="MXZ15" s="45"/>
      <c r="MYA15" s="45"/>
      <c r="MYB15" s="45"/>
      <c r="MYC15" s="45"/>
      <c r="MYD15" s="80"/>
      <c r="MYE15" s="45"/>
      <c r="MYF15" s="46"/>
      <c r="MYG15" s="45"/>
      <c r="MYH15" s="45"/>
      <c r="MYI15" s="45"/>
      <c r="MYJ15" s="45"/>
      <c r="MYK15" s="45"/>
      <c r="MYL15" s="45"/>
      <c r="MYM15" s="80"/>
      <c r="MYN15" s="45"/>
      <c r="MYO15" s="46"/>
      <c r="MYP15" s="45"/>
      <c r="MYQ15" s="45"/>
      <c r="MYR15" s="45"/>
      <c r="MYS15" s="45"/>
      <c r="MYT15" s="45"/>
      <c r="MYU15" s="45"/>
      <c r="MYV15" s="80"/>
      <c r="MYW15" s="45"/>
      <c r="MYX15" s="46"/>
      <c r="MYY15" s="45"/>
      <c r="MYZ15" s="45"/>
      <c r="MZA15" s="45"/>
      <c r="MZB15" s="45"/>
      <c r="MZC15" s="45"/>
      <c r="MZD15" s="45"/>
      <c r="MZE15" s="80"/>
      <c r="MZF15" s="45"/>
      <c r="MZG15" s="46"/>
      <c r="MZH15" s="45"/>
      <c r="MZI15" s="45"/>
      <c r="MZJ15" s="45"/>
      <c r="MZK15" s="45"/>
      <c r="MZL15" s="45"/>
      <c r="MZM15" s="45"/>
      <c r="MZN15" s="80"/>
      <c r="MZO15" s="45"/>
      <c r="MZP15" s="46"/>
      <c r="MZQ15" s="45"/>
      <c r="MZR15" s="45"/>
      <c r="MZS15" s="45"/>
      <c r="MZT15" s="45"/>
      <c r="MZU15" s="45"/>
      <c r="MZV15" s="45"/>
      <c r="MZW15" s="80"/>
      <c r="MZX15" s="45"/>
      <c r="MZY15" s="46"/>
      <c r="MZZ15" s="45"/>
      <c r="NAA15" s="45"/>
      <c r="NAB15" s="45"/>
      <c r="NAC15" s="45"/>
      <c r="NAD15" s="45"/>
      <c r="NAE15" s="45"/>
      <c r="NAF15" s="80"/>
      <c r="NAG15" s="45"/>
      <c r="NAH15" s="46"/>
      <c r="NAI15" s="45"/>
      <c r="NAJ15" s="45"/>
      <c r="NAK15" s="45"/>
      <c r="NAL15" s="45"/>
      <c r="NAM15" s="45"/>
      <c r="NAN15" s="45"/>
      <c r="NAO15" s="80"/>
      <c r="NAP15" s="45"/>
      <c r="NAQ15" s="46"/>
      <c r="NAR15" s="45"/>
      <c r="NAS15" s="45"/>
      <c r="NAT15" s="45"/>
      <c r="NAU15" s="45"/>
      <c r="NAV15" s="45"/>
      <c r="NAW15" s="45"/>
      <c r="NAX15" s="80"/>
      <c r="NAY15" s="45"/>
      <c r="NAZ15" s="46"/>
      <c r="NBA15" s="45"/>
      <c r="NBB15" s="45"/>
      <c r="NBC15" s="45"/>
      <c r="NBD15" s="45"/>
      <c r="NBE15" s="45"/>
      <c r="NBF15" s="45"/>
      <c r="NBG15" s="80"/>
      <c r="NBH15" s="45"/>
      <c r="NBI15" s="46"/>
      <c r="NBJ15" s="45"/>
      <c r="NBK15" s="45"/>
      <c r="NBL15" s="45"/>
      <c r="NBM15" s="45"/>
      <c r="NBN15" s="45"/>
      <c r="NBO15" s="45"/>
      <c r="NBP15" s="80"/>
      <c r="NBQ15" s="45"/>
      <c r="NBR15" s="46"/>
      <c r="NBS15" s="45"/>
      <c r="NBT15" s="45"/>
      <c r="NBU15" s="45"/>
      <c r="NBV15" s="45"/>
      <c r="NBW15" s="45"/>
      <c r="NBX15" s="45"/>
      <c r="NBY15" s="80"/>
      <c r="NBZ15" s="45"/>
      <c r="NCA15" s="46"/>
      <c r="NCB15" s="45"/>
      <c r="NCC15" s="45"/>
      <c r="NCD15" s="45"/>
      <c r="NCE15" s="45"/>
      <c r="NCF15" s="45"/>
      <c r="NCG15" s="45"/>
      <c r="NCH15" s="80"/>
      <c r="NCI15" s="45"/>
      <c r="NCJ15" s="46"/>
      <c r="NCK15" s="45"/>
      <c r="NCL15" s="45"/>
      <c r="NCM15" s="45"/>
      <c r="NCN15" s="45"/>
      <c r="NCO15" s="45"/>
      <c r="NCP15" s="45"/>
      <c r="NCQ15" s="80"/>
      <c r="NCR15" s="45"/>
      <c r="NCS15" s="46"/>
      <c r="NCT15" s="45"/>
      <c r="NCU15" s="45"/>
      <c r="NCV15" s="45"/>
      <c r="NCW15" s="45"/>
      <c r="NCX15" s="45"/>
      <c r="NCY15" s="45"/>
      <c r="NCZ15" s="80"/>
      <c r="NDA15" s="45"/>
      <c r="NDB15" s="46"/>
      <c r="NDC15" s="45"/>
      <c r="NDD15" s="45"/>
      <c r="NDE15" s="45"/>
      <c r="NDF15" s="45"/>
      <c r="NDG15" s="45"/>
      <c r="NDH15" s="45"/>
      <c r="NDI15" s="80"/>
      <c r="NDJ15" s="45"/>
      <c r="NDK15" s="46"/>
      <c r="NDL15" s="45"/>
      <c r="NDM15" s="45"/>
      <c r="NDN15" s="45"/>
      <c r="NDO15" s="45"/>
      <c r="NDP15" s="45"/>
      <c r="NDQ15" s="45"/>
      <c r="NDR15" s="80"/>
      <c r="NDS15" s="45"/>
      <c r="NDT15" s="46"/>
      <c r="NDU15" s="45"/>
      <c r="NDV15" s="45"/>
      <c r="NDW15" s="45"/>
      <c r="NDX15" s="45"/>
      <c r="NDY15" s="45"/>
      <c r="NDZ15" s="45"/>
      <c r="NEA15" s="80"/>
      <c r="NEB15" s="45"/>
      <c r="NEC15" s="46"/>
      <c r="NED15" s="45"/>
      <c r="NEE15" s="45"/>
      <c r="NEF15" s="45"/>
      <c r="NEG15" s="45"/>
      <c r="NEH15" s="45"/>
      <c r="NEI15" s="45"/>
      <c r="NEJ15" s="80"/>
      <c r="NEK15" s="45"/>
      <c r="NEL15" s="46"/>
      <c r="NEM15" s="45"/>
      <c r="NEN15" s="45"/>
      <c r="NEO15" s="45"/>
      <c r="NEP15" s="45"/>
      <c r="NEQ15" s="45"/>
      <c r="NER15" s="45"/>
      <c r="NES15" s="80"/>
      <c r="NET15" s="45"/>
      <c r="NEU15" s="46"/>
      <c r="NEV15" s="45"/>
      <c r="NEW15" s="45"/>
      <c r="NEX15" s="45"/>
      <c r="NEY15" s="45"/>
      <c r="NEZ15" s="45"/>
      <c r="NFA15" s="45"/>
      <c r="NFB15" s="80"/>
      <c r="NFC15" s="45"/>
      <c r="NFD15" s="46"/>
      <c r="NFE15" s="45"/>
      <c r="NFF15" s="45"/>
      <c r="NFG15" s="45"/>
      <c r="NFH15" s="45"/>
      <c r="NFI15" s="45"/>
      <c r="NFJ15" s="45"/>
      <c r="NFK15" s="80"/>
      <c r="NFL15" s="45"/>
      <c r="NFM15" s="46"/>
      <c r="NFN15" s="45"/>
      <c r="NFO15" s="45"/>
      <c r="NFP15" s="45"/>
      <c r="NFQ15" s="45"/>
      <c r="NFR15" s="45"/>
      <c r="NFS15" s="45"/>
      <c r="NFT15" s="80"/>
      <c r="NFU15" s="45"/>
      <c r="NFV15" s="46"/>
      <c r="NFW15" s="45"/>
      <c r="NFX15" s="45"/>
      <c r="NFY15" s="45"/>
      <c r="NFZ15" s="45"/>
      <c r="NGA15" s="45"/>
      <c r="NGB15" s="45"/>
      <c r="NGC15" s="80"/>
      <c r="NGD15" s="45"/>
      <c r="NGE15" s="46"/>
      <c r="NGF15" s="45"/>
      <c r="NGG15" s="45"/>
      <c r="NGH15" s="45"/>
      <c r="NGI15" s="45"/>
      <c r="NGJ15" s="45"/>
      <c r="NGK15" s="45"/>
      <c r="NGL15" s="80"/>
      <c r="NGM15" s="45"/>
      <c r="NGN15" s="46"/>
      <c r="NGO15" s="45"/>
      <c r="NGP15" s="45"/>
      <c r="NGQ15" s="45"/>
      <c r="NGR15" s="45"/>
      <c r="NGS15" s="45"/>
      <c r="NGT15" s="45"/>
      <c r="NGU15" s="80"/>
      <c r="NGV15" s="45"/>
      <c r="NGW15" s="46"/>
      <c r="NGX15" s="45"/>
      <c r="NGY15" s="45"/>
      <c r="NGZ15" s="45"/>
      <c r="NHA15" s="45"/>
      <c r="NHB15" s="45"/>
      <c r="NHC15" s="45"/>
      <c r="NHD15" s="80"/>
      <c r="NHE15" s="45"/>
      <c r="NHF15" s="46"/>
      <c r="NHG15" s="45"/>
      <c r="NHH15" s="45"/>
      <c r="NHI15" s="45"/>
      <c r="NHJ15" s="45"/>
      <c r="NHK15" s="45"/>
      <c r="NHL15" s="45"/>
      <c r="NHM15" s="80"/>
      <c r="NHN15" s="45"/>
      <c r="NHO15" s="46"/>
      <c r="NHP15" s="45"/>
      <c r="NHQ15" s="45"/>
      <c r="NHR15" s="45"/>
      <c r="NHS15" s="45"/>
      <c r="NHT15" s="45"/>
      <c r="NHU15" s="45"/>
      <c r="NHV15" s="80"/>
      <c r="NHW15" s="45"/>
      <c r="NHX15" s="46"/>
      <c r="NHY15" s="45"/>
      <c r="NHZ15" s="45"/>
      <c r="NIA15" s="45"/>
      <c r="NIB15" s="45"/>
      <c r="NIC15" s="45"/>
      <c r="NID15" s="45"/>
      <c r="NIE15" s="80"/>
      <c r="NIF15" s="45"/>
      <c r="NIG15" s="46"/>
      <c r="NIH15" s="45"/>
      <c r="NII15" s="45"/>
      <c r="NIJ15" s="45"/>
      <c r="NIK15" s="45"/>
      <c r="NIL15" s="45"/>
      <c r="NIM15" s="45"/>
      <c r="NIN15" s="80"/>
      <c r="NIO15" s="45"/>
      <c r="NIP15" s="46"/>
      <c r="NIQ15" s="45"/>
      <c r="NIR15" s="45"/>
      <c r="NIS15" s="45"/>
      <c r="NIT15" s="45"/>
      <c r="NIU15" s="45"/>
      <c r="NIV15" s="45"/>
      <c r="NIW15" s="80"/>
      <c r="NIX15" s="45"/>
      <c r="NIY15" s="46"/>
      <c r="NIZ15" s="45"/>
      <c r="NJA15" s="45"/>
      <c r="NJB15" s="45"/>
      <c r="NJC15" s="45"/>
      <c r="NJD15" s="45"/>
      <c r="NJE15" s="45"/>
      <c r="NJF15" s="80"/>
      <c r="NJG15" s="45"/>
      <c r="NJH15" s="46"/>
      <c r="NJI15" s="45"/>
      <c r="NJJ15" s="45"/>
      <c r="NJK15" s="45"/>
      <c r="NJL15" s="45"/>
      <c r="NJM15" s="45"/>
      <c r="NJN15" s="45"/>
      <c r="NJO15" s="80"/>
      <c r="NJP15" s="45"/>
      <c r="NJQ15" s="46"/>
      <c r="NJR15" s="45"/>
      <c r="NJS15" s="45"/>
      <c r="NJT15" s="45"/>
      <c r="NJU15" s="45"/>
      <c r="NJV15" s="45"/>
      <c r="NJW15" s="45"/>
      <c r="NJX15" s="80"/>
      <c r="NJY15" s="45"/>
      <c r="NJZ15" s="46"/>
      <c r="NKA15" s="45"/>
      <c r="NKB15" s="45"/>
      <c r="NKC15" s="45"/>
      <c r="NKD15" s="45"/>
      <c r="NKE15" s="45"/>
      <c r="NKF15" s="45"/>
      <c r="NKG15" s="80"/>
      <c r="NKH15" s="45"/>
      <c r="NKI15" s="46"/>
      <c r="NKJ15" s="45"/>
      <c r="NKK15" s="45"/>
      <c r="NKL15" s="45"/>
      <c r="NKM15" s="45"/>
      <c r="NKN15" s="45"/>
      <c r="NKO15" s="45"/>
      <c r="NKP15" s="80"/>
      <c r="NKQ15" s="45"/>
      <c r="NKR15" s="46"/>
      <c r="NKS15" s="45"/>
      <c r="NKT15" s="45"/>
      <c r="NKU15" s="45"/>
      <c r="NKV15" s="45"/>
      <c r="NKW15" s="45"/>
      <c r="NKX15" s="45"/>
      <c r="NKY15" s="80"/>
      <c r="NKZ15" s="45"/>
      <c r="NLA15" s="46"/>
      <c r="NLB15" s="45"/>
      <c r="NLC15" s="45"/>
      <c r="NLD15" s="45"/>
      <c r="NLE15" s="45"/>
      <c r="NLF15" s="45"/>
      <c r="NLG15" s="45"/>
      <c r="NLH15" s="80"/>
      <c r="NLI15" s="45"/>
      <c r="NLJ15" s="46"/>
      <c r="NLK15" s="45"/>
      <c r="NLL15" s="45"/>
      <c r="NLM15" s="45"/>
      <c r="NLN15" s="45"/>
      <c r="NLO15" s="45"/>
      <c r="NLP15" s="45"/>
      <c r="NLQ15" s="80"/>
      <c r="NLR15" s="45"/>
      <c r="NLS15" s="46"/>
      <c r="NLT15" s="45"/>
      <c r="NLU15" s="45"/>
      <c r="NLV15" s="45"/>
      <c r="NLW15" s="45"/>
      <c r="NLX15" s="45"/>
      <c r="NLY15" s="45"/>
      <c r="NLZ15" s="80"/>
      <c r="NMA15" s="45"/>
      <c r="NMB15" s="46"/>
      <c r="NMC15" s="45"/>
      <c r="NMD15" s="45"/>
      <c r="NME15" s="45"/>
      <c r="NMF15" s="45"/>
      <c r="NMG15" s="45"/>
      <c r="NMH15" s="45"/>
      <c r="NMI15" s="80"/>
      <c r="NMJ15" s="45"/>
      <c r="NMK15" s="46"/>
      <c r="NML15" s="45"/>
      <c r="NMM15" s="45"/>
      <c r="NMN15" s="45"/>
      <c r="NMO15" s="45"/>
      <c r="NMP15" s="45"/>
      <c r="NMQ15" s="45"/>
      <c r="NMR15" s="80"/>
      <c r="NMS15" s="45"/>
      <c r="NMT15" s="46"/>
      <c r="NMU15" s="45"/>
      <c r="NMV15" s="45"/>
      <c r="NMW15" s="45"/>
      <c r="NMX15" s="45"/>
      <c r="NMY15" s="45"/>
      <c r="NMZ15" s="45"/>
      <c r="NNA15" s="80"/>
      <c r="NNB15" s="45"/>
      <c r="NNC15" s="46"/>
      <c r="NND15" s="45"/>
      <c r="NNE15" s="45"/>
      <c r="NNF15" s="45"/>
      <c r="NNG15" s="45"/>
      <c r="NNH15" s="45"/>
      <c r="NNI15" s="45"/>
      <c r="NNJ15" s="80"/>
      <c r="NNK15" s="45"/>
      <c r="NNL15" s="46"/>
      <c r="NNM15" s="45"/>
      <c r="NNN15" s="45"/>
      <c r="NNO15" s="45"/>
      <c r="NNP15" s="45"/>
      <c r="NNQ15" s="45"/>
      <c r="NNR15" s="45"/>
      <c r="NNS15" s="80"/>
      <c r="NNT15" s="45"/>
      <c r="NNU15" s="46"/>
      <c r="NNV15" s="45"/>
      <c r="NNW15" s="45"/>
      <c r="NNX15" s="45"/>
      <c r="NNY15" s="45"/>
      <c r="NNZ15" s="45"/>
      <c r="NOA15" s="45"/>
      <c r="NOB15" s="80"/>
      <c r="NOC15" s="45"/>
      <c r="NOD15" s="46"/>
      <c r="NOE15" s="45"/>
      <c r="NOF15" s="45"/>
      <c r="NOG15" s="45"/>
      <c r="NOH15" s="45"/>
      <c r="NOI15" s="45"/>
      <c r="NOJ15" s="45"/>
      <c r="NOK15" s="80"/>
      <c r="NOL15" s="45"/>
      <c r="NOM15" s="46"/>
      <c r="NON15" s="45"/>
      <c r="NOO15" s="45"/>
      <c r="NOP15" s="45"/>
      <c r="NOQ15" s="45"/>
      <c r="NOR15" s="45"/>
      <c r="NOS15" s="45"/>
      <c r="NOT15" s="80"/>
      <c r="NOU15" s="45"/>
      <c r="NOV15" s="46"/>
      <c r="NOW15" s="45"/>
      <c r="NOX15" s="45"/>
      <c r="NOY15" s="45"/>
      <c r="NOZ15" s="45"/>
      <c r="NPA15" s="45"/>
      <c r="NPB15" s="45"/>
      <c r="NPC15" s="80"/>
      <c r="NPD15" s="45"/>
      <c r="NPE15" s="46"/>
      <c r="NPF15" s="45"/>
      <c r="NPG15" s="45"/>
      <c r="NPH15" s="45"/>
      <c r="NPI15" s="45"/>
      <c r="NPJ15" s="45"/>
      <c r="NPK15" s="45"/>
      <c r="NPL15" s="80"/>
      <c r="NPM15" s="45"/>
      <c r="NPN15" s="46"/>
      <c r="NPO15" s="45"/>
      <c r="NPP15" s="45"/>
      <c r="NPQ15" s="45"/>
      <c r="NPR15" s="45"/>
      <c r="NPS15" s="45"/>
      <c r="NPT15" s="45"/>
      <c r="NPU15" s="80"/>
      <c r="NPV15" s="45"/>
      <c r="NPW15" s="46"/>
      <c r="NPX15" s="45"/>
      <c r="NPY15" s="45"/>
      <c r="NPZ15" s="45"/>
      <c r="NQA15" s="45"/>
      <c r="NQB15" s="45"/>
      <c r="NQC15" s="45"/>
      <c r="NQD15" s="80"/>
      <c r="NQE15" s="45"/>
      <c r="NQF15" s="46"/>
      <c r="NQG15" s="45"/>
      <c r="NQH15" s="45"/>
      <c r="NQI15" s="45"/>
      <c r="NQJ15" s="45"/>
      <c r="NQK15" s="45"/>
      <c r="NQL15" s="45"/>
      <c r="NQM15" s="80"/>
      <c r="NQN15" s="45"/>
      <c r="NQO15" s="46"/>
      <c r="NQP15" s="45"/>
      <c r="NQQ15" s="45"/>
      <c r="NQR15" s="45"/>
      <c r="NQS15" s="45"/>
      <c r="NQT15" s="45"/>
      <c r="NQU15" s="45"/>
      <c r="NQV15" s="80"/>
      <c r="NQW15" s="45"/>
      <c r="NQX15" s="46"/>
      <c r="NQY15" s="45"/>
      <c r="NQZ15" s="45"/>
      <c r="NRA15" s="45"/>
      <c r="NRB15" s="45"/>
      <c r="NRC15" s="45"/>
      <c r="NRD15" s="45"/>
      <c r="NRE15" s="80"/>
      <c r="NRF15" s="45"/>
      <c r="NRG15" s="46"/>
      <c r="NRH15" s="45"/>
      <c r="NRI15" s="45"/>
      <c r="NRJ15" s="45"/>
      <c r="NRK15" s="45"/>
      <c r="NRL15" s="45"/>
      <c r="NRM15" s="45"/>
      <c r="NRN15" s="80"/>
      <c r="NRO15" s="45"/>
      <c r="NRP15" s="46"/>
      <c r="NRQ15" s="45"/>
      <c r="NRR15" s="45"/>
      <c r="NRS15" s="45"/>
      <c r="NRT15" s="45"/>
      <c r="NRU15" s="45"/>
      <c r="NRV15" s="45"/>
      <c r="NRW15" s="80"/>
      <c r="NRX15" s="45"/>
      <c r="NRY15" s="46"/>
      <c r="NRZ15" s="45"/>
      <c r="NSA15" s="45"/>
      <c r="NSB15" s="45"/>
      <c r="NSC15" s="45"/>
      <c r="NSD15" s="45"/>
      <c r="NSE15" s="45"/>
      <c r="NSF15" s="80"/>
      <c r="NSG15" s="45"/>
      <c r="NSH15" s="46"/>
      <c r="NSI15" s="45"/>
      <c r="NSJ15" s="45"/>
      <c r="NSK15" s="45"/>
      <c r="NSL15" s="45"/>
      <c r="NSM15" s="45"/>
      <c r="NSN15" s="45"/>
      <c r="NSO15" s="80"/>
      <c r="NSP15" s="45"/>
      <c r="NSQ15" s="46"/>
      <c r="NSR15" s="45"/>
      <c r="NSS15" s="45"/>
      <c r="NST15" s="45"/>
      <c r="NSU15" s="45"/>
      <c r="NSV15" s="45"/>
      <c r="NSW15" s="45"/>
      <c r="NSX15" s="80"/>
      <c r="NSY15" s="45"/>
      <c r="NSZ15" s="46"/>
      <c r="NTA15" s="45"/>
      <c r="NTB15" s="45"/>
      <c r="NTC15" s="45"/>
      <c r="NTD15" s="45"/>
      <c r="NTE15" s="45"/>
      <c r="NTF15" s="45"/>
      <c r="NTG15" s="80"/>
      <c r="NTH15" s="45"/>
      <c r="NTI15" s="46"/>
      <c r="NTJ15" s="45"/>
      <c r="NTK15" s="45"/>
      <c r="NTL15" s="45"/>
      <c r="NTM15" s="45"/>
      <c r="NTN15" s="45"/>
      <c r="NTO15" s="45"/>
      <c r="NTP15" s="80"/>
      <c r="NTQ15" s="45"/>
      <c r="NTR15" s="46"/>
      <c r="NTS15" s="45"/>
      <c r="NTT15" s="45"/>
      <c r="NTU15" s="45"/>
      <c r="NTV15" s="45"/>
      <c r="NTW15" s="45"/>
      <c r="NTX15" s="45"/>
      <c r="NTY15" s="80"/>
      <c r="NTZ15" s="45"/>
      <c r="NUA15" s="46"/>
      <c r="NUB15" s="45"/>
      <c r="NUC15" s="45"/>
      <c r="NUD15" s="45"/>
      <c r="NUE15" s="45"/>
      <c r="NUF15" s="45"/>
      <c r="NUG15" s="45"/>
      <c r="NUH15" s="80"/>
      <c r="NUI15" s="45"/>
      <c r="NUJ15" s="46"/>
      <c r="NUK15" s="45"/>
      <c r="NUL15" s="45"/>
      <c r="NUM15" s="45"/>
      <c r="NUN15" s="45"/>
      <c r="NUO15" s="45"/>
      <c r="NUP15" s="45"/>
      <c r="NUQ15" s="80"/>
      <c r="NUR15" s="45"/>
      <c r="NUS15" s="46"/>
      <c r="NUT15" s="45"/>
      <c r="NUU15" s="45"/>
      <c r="NUV15" s="45"/>
      <c r="NUW15" s="45"/>
      <c r="NUX15" s="45"/>
      <c r="NUY15" s="45"/>
      <c r="NUZ15" s="80"/>
      <c r="NVA15" s="45"/>
      <c r="NVB15" s="46"/>
      <c r="NVC15" s="45"/>
      <c r="NVD15" s="45"/>
      <c r="NVE15" s="45"/>
      <c r="NVF15" s="45"/>
      <c r="NVG15" s="45"/>
      <c r="NVH15" s="45"/>
      <c r="NVI15" s="80"/>
      <c r="NVJ15" s="45"/>
      <c r="NVK15" s="46"/>
      <c r="NVL15" s="45"/>
      <c r="NVM15" s="45"/>
      <c r="NVN15" s="45"/>
      <c r="NVO15" s="45"/>
      <c r="NVP15" s="45"/>
      <c r="NVQ15" s="45"/>
      <c r="NVR15" s="80"/>
      <c r="NVS15" s="45"/>
      <c r="NVT15" s="46"/>
      <c r="NVU15" s="45"/>
      <c r="NVV15" s="45"/>
      <c r="NVW15" s="45"/>
      <c r="NVX15" s="45"/>
      <c r="NVY15" s="45"/>
      <c r="NVZ15" s="45"/>
      <c r="NWA15" s="80"/>
      <c r="NWB15" s="45"/>
      <c r="NWC15" s="46"/>
      <c r="NWD15" s="45"/>
      <c r="NWE15" s="45"/>
      <c r="NWF15" s="45"/>
      <c r="NWG15" s="45"/>
      <c r="NWH15" s="45"/>
      <c r="NWI15" s="45"/>
      <c r="NWJ15" s="80"/>
      <c r="NWK15" s="45"/>
      <c r="NWL15" s="46"/>
      <c r="NWM15" s="45"/>
      <c r="NWN15" s="45"/>
      <c r="NWO15" s="45"/>
      <c r="NWP15" s="45"/>
      <c r="NWQ15" s="45"/>
      <c r="NWR15" s="45"/>
      <c r="NWS15" s="80"/>
      <c r="NWT15" s="45"/>
      <c r="NWU15" s="46"/>
      <c r="NWV15" s="45"/>
      <c r="NWW15" s="45"/>
      <c r="NWX15" s="45"/>
      <c r="NWY15" s="45"/>
      <c r="NWZ15" s="45"/>
      <c r="NXA15" s="45"/>
      <c r="NXB15" s="80"/>
      <c r="NXC15" s="45"/>
      <c r="NXD15" s="46"/>
      <c r="NXE15" s="45"/>
      <c r="NXF15" s="45"/>
      <c r="NXG15" s="45"/>
      <c r="NXH15" s="45"/>
      <c r="NXI15" s="45"/>
      <c r="NXJ15" s="45"/>
      <c r="NXK15" s="80"/>
      <c r="NXL15" s="45"/>
      <c r="NXM15" s="46"/>
      <c r="NXN15" s="45"/>
      <c r="NXO15" s="45"/>
      <c r="NXP15" s="45"/>
      <c r="NXQ15" s="45"/>
      <c r="NXR15" s="45"/>
      <c r="NXS15" s="45"/>
      <c r="NXT15" s="80"/>
      <c r="NXU15" s="45"/>
      <c r="NXV15" s="46"/>
      <c r="NXW15" s="45"/>
      <c r="NXX15" s="45"/>
      <c r="NXY15" s="45"/>
      <c r="NXZ15" s="45"/>
      <c r="NYA15" s="45"/>
      <c r="NYB15" s="45"/>
      <c r="NYC15" s="80"/>
      <c r="NYD15" s="45"/>
      <c r="NYE15" s="46"/>
      <c r="NYF15" s="45"/>
      <c r="NYG15" s="45"/>
      <c r="NYH15" s="45"/>
      <c r="NYI15" s="45"/>
      <c r="NYJ15" s="45"/>
      <c r="NYK15" s="45"/>
      <c r="NYL15" s="80"/>
      <c r="NYM15" s="45"/>
      <c r="NYN15" s="46"/>
      <c r="NYO15" s="45"/>
      <c r="NYP15" s="45"/>
      <c r="NYQ15" s="45"/>
      <c r="NYR15" s="45"/>
      <c r="NYS15" s="45"/>
      <c r="NYT15" s="45"/>
      <c r="NYU15" s="80"/>
      <c r="NYV15" s="45"/>
      <c r="NYW15" s="46"/>
      <c r="NYX15" s="45"/>
      <c r="NYY15" s="45"/>
      <c r="NYZ15" s="45"/>
      <c r="NZA15" s="45"/>
      <c r="NZB15" s="45"/>
      <c r="NZC15" s="45"/>
      <c r="NZD15" s="80"/>
      <c r="NZE15" s="45"/>
      <c r="NZF15" s="46"/>
      <c r="NZG15" s="45"/>
      <c r="NZH15" s="45"/>
      <c r="NZI15" s="45"/>
      <c r="NZJ15" s="45"/>
      <c r="NZK15" s="45"/>
      <c r="NZL15" s="45"/>
      <c r="NZM15" s="80"/>
      <c r="NZN15" s="45"/>
      <c r="NZO15" s="46"/>
      <c r="NZP15" s="45"/>
      <c r="NZQ15" s="45"/>
      <c r="NZR15" s="45"/>
      <c r="NZS15" s="45"/>
      <c r="NZT15" s="45"/>
      <c r="NZU15" s="45"/>
      <c r="NZV15" s="80"/>
      <c r="NZW15" s="45"/>
      <c r="NZX15" s="46"/>
      <c r="NZY15" s="45"/>
      <c r="NZZ15" s="45"/>
      <c r="OAA15" s="45"/>
      <c r="OAB15" s="45"/>
      <c r="OAC15" s="45"/>
      <c r="OAD15" s="45"/>
      <c r="OAE15" s="80"/>
      <c r="OAF15" s="45"/>
      <c r="OAG15" s="46"/>
      <c r="OAH15" s="45"/>
      <c r="OAI15" s="45"/>
      <c r="OAJ15" s="45"/>
      <c r="OAK15" s="45"/>
      <c r="OAL15" s="45"/>
      <c r="OAM15" s="45"/>
      <c r="OAN15" s="80"/>
      <c r="OAO15" s="45"/>
      <c r="OAP15" s="46"/>
      <c r="OAQ15" s="45"/>
      <c r="OAR15" s="45"/>
      <c r="OAS15" s="45"/>
      <c r="OAT15" s="45"/>
      <c r="OAU15" s="45"/>
      <c r="OAV15" s="45"/>
      <c r="OAW15" s="80"/>
      <c r="OAX15" s="45"/>
      <c r="OAY15" s="46"/>
      <c r="OAZ15" s="45"/>
      <c r="OBA15" s="45"/>
      <c r="OBB15" s="45"/>
      <c r="OBC15" s="45"/>
      <c r="OBD15" s="45"/>
      <c r="OBE15" s="45"/>
      <c r="OBF15" s="80"/>
      <c r="OBG15" s="45"/>
      <c r="OBH15" s="46"/>
      <c r="OBI15" s="45"/>
      <c r="OBJ15" s="45"/>
      <c r="OBK15" s="45"/>
      <c r="OBL15" s="45"/>
      <c r="OBM15" s="45"/>
      <c r="OBN15" s="45"/>
      <c r="OBO15" s="80"/>
      <c r="OBP15" s="45"/>
      <c r="OBQ15" s="46"/>
      <c r="OBR15" s="45"/>
      <c r="OBS15" s="45"/>
      <c r="OBT15" s="45"/>
      <c r="OBU15" s="45"/>
      <c r="OBV15" s="45"/>
      <c r="OBW15" s="45"/>
      <c r="OBX15" s="80"/>
      <c r="OBY15" s="45"/>
      <c r="OBZ15" s="46"/>
      <c r="OCA15" s="45"/>
      <c r="OCB15" s="45"/>
      <c r="OCC15" s="45"/>
      <c r="OCD15" s="45"/>
      <c r="OCE15" s="45"/>
      <c r="OCF15" s="45"/>
      <c r="OCG15" s="80"/>
      <c r="OCH15" s="45"/>
      <c r="OCI15" s="46"/>
      <c r="OCJ15" s="45"/>
      <c r="OCK15" s="45"/>
      <c r="OCL15" s="45"/>
      <c r="OCM15" s="45"/>
      <c r="OCN15" s="45"/>
      <c r="OCO15" s="45"/>
      <c r="OCP15" s="80"/>
      <c r="OCQ15" s="45"/>
      <c r="OCR15" s="46"/>
      <c r="OCS15" s="45"/>
      <c r="OCT15" s="45"/>
      <c r="OCU15" s="45"/>
      <c r="OCV15" s="45"/>
      <c r="OCW15" s="45"/>
      <c r="OCX15" s="45"/>
      <c r="OCY15" s="80"/>
      <c r="OCZ15" s="45"/>
      <c r="ODA15" s="46"/>
      <c r="ODB15" s="45"/>
      <c r="ODC15" s="45"/>
      <c r="ODD15" s="45"/>
      <c r="ODE15" s="45"/>
      <c r="ODF15" s="45"/>
      <c r="ODG15" s="45"/>
      <c r="ODH15" s="80"/>
      <c r="ODI15" s="45"/>
      <c r="ODJ15" s="46"/>
      <c r="ODK15" s="45"/>
      <c r="ODL15" s="45"/>
      <c r="ODM15" s="45"/>
      <c r="ODN15" s="45"/>
      <c r="ODO15" s="45"/>
      <c r="ODP15" s="45"/>
      <c r="ODQ15" s="80"/>
      <c r="ODR15" s="45"/>
      <c r="ODS15" s="46"/>
      <c r="ODT15" s="45"/>
      <c r="ODU15" s="45"/>
      <c r="ODV15" s="45"/>
      <c r="ODW15" s="45"/>
      <c r="ODX15" s="45"/>
      <c r="ODY15" s="45"/>
      <c r="ODZ15" s="80"/>
      <c r="OEA15" s="45"/>
      <c r="OEB15" s="46"/>
      <c r="OEC15" s="45"/>
      <c r="OED15" s="45"/>
      <c r="OEE15" s="45"/>
      <c r="OEF15" s="45"/>
      <c r="OEG15" s="45"/>
      <c r="OEH15" s="45"/>
      <c r="OEI15" s="80"/>
      <c r="OEJ15" s="45"/>
      <c r="OEK15" s="46"/>
      <c r="OEL15" s="45"/>
      <c r="OEM15" s="45"/>
      <c r="OEN15" s="45"/>
      <c r="OEO15" s="45"/>
      <c r="OEP15" s="45"/>
      <c r="OEQ15" s="45"/>
      <c r="OER15" s="80"/>
      <c r="OES15" s="45"/>
      <c r="OET15" s="46"/>
      <c r="OEU15" s="45"/>
      <c r="OEV15" s="45"/>
      <c r="OEW15" s="45"/>
      <c r="OEX15" s="45"/>
      <c r="OEY15" s="45"/>
      <c r="OEZ15" s="45"/>
      <c r="OFA15" s="80"/>
      <c r="OFB15" s="45"/>
      <c r="OFC15" s="46"/>
      <c r="OFD15" s="45"/>
      <c r="OFE15" s="45"/>
      <c r="OFF15" s="45"/>
      <c r="OFG15" s="45"/>
      <c r="OFH15" s="45"/>
      <c r="OFI15" s="45"/>
      <c r="OFJ15" s="80"/>
      <c r="OFK15" s="45"/>
      <c r="OFL15" s="46"/>
      <c r="OFM15" s="45"/>
      <c r="OFN15" s="45"/>
      <c r="OFO15" s="45"/>
      <c r="OFP15" s="45"/>
      <c r="OFQ15" s="45"/>
      <c r="OFR15" s="45"/>
      <c r="OFS15" s="80"/>
      <c r="OFT15" s="45"/>
      <c r="OFU15" s="46"/>
      <c r="OFV15" s="45"/>
      <c r="OFW15" s="45"/>
      <c r="OFX15" s="45"/>
      <c r="OFY15" s="45"/>
      <c r="OFZ15" s="45"/>
      <c r="OGA15" s="45"/>
      <c r="OGB15" s="80"/>
      <c r="OGC15" s="45"/>
      <c r="OGD15" s="46"/>
      <c r="OGE15" s="45"/>
      <c r="OGF15" s="45"/>
      <c r="OGG15" s="45"/>
      <c r="OGH15" s="45"/>
      <c r="OGI15" s="45"/>
      <c r="OGJ15" s="45"/>
      <c r="OGK15" s="80"/>
      <c r="OGL15" s="45"/>
      <c r="OGM15" s="46"/>
      <c r="OGN15" s="45"/>
      <c r="OGO15" s="45"/>
      <c r="OGP15" s="45"/>
      <c r="OGQ15" s="45"/>
      <c r="OGR15" s="45"/>
      <c r="OGS15" s="45"/>
      <c r="OGT15" s="80"/>
      <c r="OGU15" s="45"/>
      <c r="OGV15" s="46"/>
      <c r="OGW15" s="45"/>
      <c r="OGX15" s="45"/>
      <c r="OGY15" s="45"/>
      <c r="OGZ15" s="45"/>
      <c r="OHA15" s="45"/>
      <c r="OHB15" s="45"/>
      <c r="OHC15" s="80"/>
      <c r="OHD15" s="45"/>
      <c r="OHE15" s="46"/>
      <c r="OHF15" s="45"/>
      <c r="OHG15" s="45"/>
      <c r="OHH15" s="45"/>
      <c r="OHI15" s="45"/>
      <c r="OHJ15" s="45"/>
      <c r="OHK15" s="45"/>
      <c r="OHL15" s="80"/>
      <c r="OHM15" s="45"/>
      <c r="OHN15" s="46"/>
      <c r="OHO15" s="45"/>
      <c r="OHP15" s="45"/>
      <c r="OHQ15" s="45"/>
      <c r="OHR15" s="45"/>
      <c r="OHS15" s="45"/>
      <c r="OHT15" s="45"/>
      <c r="OHU15" s="80"/>
      <c r="OHV15" s="45"/>
      <c r="OHW15" s="46"/>
      <c r="OHX15" s="45"/>
      <c r="OHY15" s="45"/>
      <c r="OHZ15" s="45"/>
      <c r="OIA15" s="45"/>
      <c r="OIB15" s="45"/>
      <c r="OIC15" s="45"/>
      <c r="OID15" s="80"/>
      <c r="OIE15" s="45"/>
      <c r="OIF15" s="46"/>
      <c r="OIG15" s="45"/>
      <c r="OIH15" s="45"/>
      <c r="OII15" s="45"/>
      <c r="OIJ15" s="45"/>
      <c r="OIK15" s="45"/>
      <c r="OIL15" s="45"/>
      <c r="OIM15" s="80"/>
      <c r="OIN15" s="45"/>
      <c r="OIO15" s="46"/>
      <c r="OIP15" s="45"/>
      <c r="OIQ15" s="45"/>
      <c r="OIR15" s="45"/>
      <c r="OIS15" s="45"/>
      <c r="OIT15" s="45"/>
      <c r="OIU15" s="45"/>
      <c r="OIV15" s="80"/>
      <c r="OIW15" s="45"/>
      <c r="OIX15" s="46"/>
      <c r="OIY15" s="45"/>
      <c r="OIZ15" s="45"/>
      <c r="OJA15" s="45"/>
      <c r="OJB15" s="45"/>
      <c r="OJC15" s="45"/>
      <c r="OJD15" s="45"/>
      <c r="OJE15" s="80"/>
      <c r="OJF15" s="45"/>
      <c r="OJG15" s="46"/>
      <c r="OJH15" s="45"/>
      <c r="OJI15" s="45"/>
      <c r="OJJ15" s="45"/>
      <c r="OJK15" s="45"/>
      <c r="OJL15" s="45"/>
      <c r="OJM15" s="45"/>
      <c r="OJN15" s="80"/>
      <c r="OJO15" s="45"/>
      <c r="OJP15" s="46"/>
      <c r="OJQ15" s="45"/>
      <c r="OJR15" s="45"/>
      <c r="OJS15" s="45"/>
      <c r="OJT15" s="45"/>
      <c r="OJU15" s="45"/>
      <c r="OJV15" s="45"/>
      <c r="OJW15" s="80"/>
      <c r="OJX15" s="45"/>
      <c r="OJY15" s="46"/>
      <c r="OJZ15" s="45"/>
      <c r="OKA15" s="45"/>
      <c r="OKB15" s="45"/>
      <c r="OKC15" s="45"/>
      <c r="OKD15" s="45"/>
      <c r="OKE15" s="45"/>
      <c r="OKF15" s="80"/>
      <c r="OKG15" s="45"/>
      <c r="OKH15" s="46"/>
      <c r="OKI15" s="45"/>
      <c r="OKJ15" s="45"/>
      <c r="OKK15" s="45"/>
      <c r="OKL15" s="45"/>
      <c r="OKM15" s="45"/>
      <c r="OKN15" s="45"/>
      <c r="OKO15" s="80"/>
      <c r="OKP15" s="45"/>
      <c r="OKQ15" s="46"/>
      <c r="OKR15" s="45"/>
      <c r="OKS15" s="45"/>
      <c r="OKT15" s="45"/>
      <c r="OKU15" s="45"/>
      <c r="OKV15" s="45"/>
      <c r="OKW15" s="45"/>
      <c r="OKX15" s="80"/>
      <c r="OKY15" s="45"/>
      <c r="OKZ15" s="46"/>
      <c r="OLA15" s="45"/>
      <c r="OLB15" s="45"/>
      <c r="OLC15" s="45"/>
      <c r="OLD15" s="45"/>
      <c r="OLE15" s="45"/>
      <c r="OLF15" s="45"/>
      <c r="OLG15" s="80"/>
      <c r="OLH15" s="45"/>
      <c r="OLI15" s="46"/>
      <c r="OLJ15" s="45"/>
      <c r="OLK15" s="45"/>
      <c r="OLL15" s="45"/>
      <c r="OLM15" s="45"/>
      <c r="OLN15" s="45"/>
      <c r="OLO15" s="45"/>
      <c r="OLP15" s="80"/>
      <c r="OLQ15" s="45"/>
      <c r="OLR15" s="46"/>
      <c r="OLS15" s="45"/>
      <c r="OLT15" s="45"/>
      <c r="OLU15" s="45"/>
      <c r="OLV15" s="45"/>
      <c r="OLW15" s="45"/>
      <c r="OLX15" s="45"/>
      <c r="OLY15" s="80"/>
      <c r="OLZ15" s="45"/>
      <c r="OMA15" s="46"/>
      <c r="OMB15" s="45"/>
      <c r="OMC15" s="45"/>
      <c r="OMD15" s="45"/>
      <c r="OME15" s="45"/>
      <c r="OMF15" s="45"/>
      <c r="OMG15" s="45"/>
      <c r="OMH15" s="80"/>
      <c r="OMI15" s="45"/>
      <c r="OMJ15" s="46"/>
      <c r="OMK15" s="45"/>
      <c r="OML15" s="45"/>
      <c r="OMM15" s="45"/>
      <c r="OMN15" s="45"/>
      <c r="OMO15" s="45"/>
      <c r="OMP15" s="45"/>
      <c r="OMQ15" s="80"/>
      <c r="OMR15" s="45"/>
      <c r="OMS15" s="46"/>
      <c r="OMT15" s="45"/>
      <c r="OMU15" s="45"/>
      <c r="OMV15" s="45"/>
      <c r="OMW15" s="45"/>
      <c r="OMX15" s="45"/>
      <c r="OMY15" s="45"/>
      <c r="OMZ15" s="80"/>
      <c r="ONA15" s="45"/>
      <c r="ONB15" s="46"/>
      <c r="ONC15" s="45"/>
      <c r="OND15" s="45"/>
      <c r="ONE15" s="45"/>
      <c r="ONF15" s="45"/>
      <c r="ONG15" s="45"/>
      <c r="ONH15" s="45"/>
      <c r="ONI15" s="80"/>
      <c r="ONJ15" s="45"/>
      <c r="ONK15" s="46"/>
      <c r="ONL15" s="45"/>
      <c r="ONM15" s="45"/>
      <c r="ONN15" s="45"/>
      <c r="ONO15" s="45"/>
      <c r="ONP15" s="45"/>
      <c r="ONQ15" s="45"/>
      <c r="ONR15" s="80"/>
      <c r="ONS15" s="45"/>
      <c r="ONT15" s="46"/>
      <c r="ONU15" s="45"/>
      <c r="ONV15" s="45"/>
      <c r="ONW15" s="45"/>
      <c r="ONX15" s="45"/>
      <c r="ONY15" s="45"/>
      <c r="ONZ15" s="45"/>
      <c r="OOA15" s="80"/>
      <c r="OOB15" s="45"/>
      <c r="OOC15" s="46"/>
      <c r="OOD15" s="45"/>
      <c r="OOE15" s="45"/>
      <c r="OOF15" s="45"/>
      <c r="OOG15" s="45"/>
      <c r="OOH15" s="45"/>
      <c r="OOI15" s="45"/>
      <c r="OOJ15" s="80"/>
      <c r="OOK15" s="45"/>
      <c r="OOL15" s="46"/>
      <c r="OOM15" s="45"/>
      <c r="OON15" s="45"/>
      <c r="OOO15" s="45"/>
      <c r="OOP15" s="45"/>
      <c r="OOQ15" s="45"/>
      <c r="OOR15" s="45"/>
      <c r="OOS15" s="80"/>
      <c r="OOT15" s="45"/>
      <c r="OOU15" s="46"/>
      <c r="OOV15" s="45"/>
      <c r="OOW15" s="45"/>
      <c r="OOX15" s="45"/>
      <c r="OOY15" s="45"/>
      <c r="OOZ15" s="45"/>
      <c r="OPA15" s="45"/>
      <c r="OPB15" s="80"/>
      <c r="OPC15" s="45"/>
      <c r="OPD15" s="46"/>
      <c r="OPE15" s="45"/>
      <c r="OPF15" s="45"/>
      <c r="OPG15" s="45"/>
      <c r="OPH15" s="45"/>
      <c r="OPI15" s="45"/>
      <c r="OPJ15" s="45"/>
      <c r="OPK15" s="80"/>
      <c r="OPL15" s="45"/>
      <c r="OPM15" s="46"/>
      <c r="OPN15" s="45"/>
      <c r="OPO15" s="45"/>
      <c r="OPP15" s="45"/>
      <c r="OPQ15" s="45"/>
      <c r="OPR15" s="45"/>
      <c r="OPS15" s="45"/>
      <c r="OPT15" s="80"/>
      <c r="OPU15" s="45"/>
      <c r="OPV15" s="46"/>
      <c r="OPW15" s="45"/>
      <c r="OPX15" s="45"/>
      <c r="OPY15" s="45"/>
      <c r="OPZ15" s="45"/>
      <c r="OQA15" s="45"/>
      <c r="OQB15" s="45"/>
      <c r="OQC15" s="80"/>
      <c r="OQD15" s="45"/>
      <c r="OQE15" s="46"/>
      <c r="OQF15" s="45"/>
      <c r="OQG15" s="45"/>
      <c r="OQH15" s="45"/>
      <c r="OQI15" s="45"/>
      <c r="OQJ15" s="45"/>
      <c r="OQK15" s="45"/>
      <c r="OQL15" s="80"/>
      <c r="OQM15" s="45"/>
      <c r="OQN15" s="46"/>
      <c r="OQO15" s="45"/>
      <c r="OQP15" s="45"/>
      <c r="OQQ15" s="45"/>
      <c r="OQR15" s="45"/>
      <c r="OQS15" s="45"/>
      <c r="OQT15" s="45"/>
      <c r="OQU15" s="80"/>
      <c r="OQV15" s="45"/>
      <c r="OQW15" s="46"/>
      <c r="OQX15" s="45"/>
      <c r="OQY15" s="45"/>
      <c r="OQZ15" s="45"/>
      <c r="ORA15" s="45"/>
      <c r="ORB15" s="45"/>
      <c r="ORC15" s="45"/>
      <c r="ORD15" s="80"/>
      <c r="ORE15" s="45"/>
      <c r="ORF15" s="46"/>
      <c r="ORG15" s="45"/>
      <c r="ORH15" s="45"/>
      <c r="ORI15" s="45"/>
      <c r="ORJ15" s="45"/>
      <c r="ORK15" s="45"/>
      <c r="ORL15" s="45"/>
      <c r="ORM15" s="80"/>
      <c r="ORN15" s="45"/>
      <c r="ORO15" s="46"/>
      <c r="ORP15" s="45"/>
      <c r="ORQ15" s="45"/>
      <c r="ORR15" s="45"/>
      <c r="ORS15" s="45"/>
      <c r="ORT15" s="45"/>
      <c r="ORU15" s="45"/>
      <c r="ORV15" s="80"/>
      <c r="ORW15" s="45"/>
      <c r="ORX15" s="46"/>
      <c r="ORY15" s="45"/>
      <c r="ORZ15" s="45"/>
      <c r="OSA15" s="45"/>
      <c r="OSB15" s="45"/>
      <c r="OSC15" s="45"/>
      <c r="OSD15" s="45"/>
      <c r="OSE15" s="80"/>
      <c r="OSF15" s="45"/>
      <c r="OSG15" s="46"/>
      <c r="OSH15" s="45"/>
      <c r="OSI15" s="45"/>
      <c r="OSJ15" s="45"/>
      <c r="OSK15" s="45"/>
      <c r="OSL15" s="45"/>
      <c r="OSM15" s="45"/>
      <c r="OSN15" s="80"/>
      <c r="OSO15" s="45"/>
      <c r="OSP15" s="46"/>
      <c r="OSQ15" s="45"/>
      <c r="OSR15" s="45"/>
      <c r="OSS15" s="45"/>
      <c r="OST15" s="45"/>
      <c r="OSU15" s="45"/>
      <c r="OSV15" s="45"/>
      <c r="OSW15" s="80"/>
      <c r="OSX15" s="45"/>
      <c r="OSY15" s="46"/>
      <c r="OSZ15" s="45"/>
      <c r="OTA15" s="45"/>
      <c r="OTB15" s="45"/>
      <c r="OTC15" s="45"/>
      <c r="OTD15" s="45"/>
      <c r="OTE15" s="45"/>
      <c r="OTF15" s="80"/>
      <c r="OTG15" s="45"/>
      <c r="OTH15" s="46"/>
      <c r="OTI15" s="45"/>
      <c r="OTJ15" s="45"/>
      <c r="OTK15" s="45"/>
      <c r="OTL15" s="45"/>
      <c r="OTM15" s="45"/>
      <c r="OTN15" s="45"/>
      <c r="OTO15" s="80"/>
      <c r="OTP15" s="45"/>
      <c r="OTQ15" s="46"/>
      <c r="OTR15" s="45"/>
      <c r="OTS15" s="45"/>
      <c r="OTT15" s="45"/>
      <c r="OTU15" s="45"/>
      <c r="OTV15" s="45"/>
      <c r="OTW15" s="45"/>
      <c r="OTX15" s="80"/>
      <c r="OTY15" s="45"/>
      <c r="OTZ15" s="46"/>
      <c r="OUA15" s="45"/>
      <c r="OUB15" s="45"/>
      <c r="OUC15" s="45"/>
      <c r="OUD15" s="45"/>
      <c r="OUE15" s="45"/>
      <c r="OUF15" s="45"/>
      <c r="OUG15" s="80"/>
      <c r="OUH15" s="45"/>
      <c r="OUI15" s="46"/>
      <c r="OUJ15" s="45"/>
      <c r="OUK15" s="45"/>
      <c r="OUL15" s="45"/>
      <c r="OUM15" s="45"/>
      <c r="OUN15" s="45"/>
      <c r="OUO15" s="45"/>
      <c r="OUP15" s="80"/>
      <c r="OUQ15" s="45"/>
      <c r="OUR15" s="46"/>
      <c r="OUS15" s="45"/>
      <c r="OUT15" s="45"/>
      <c r="OUU15" s="45"/>
      <c r="OUV15" s="45"/>
      <c r="OUW15" s="45"/>
      <c r="OUX15" s="45"/>
      <c r="OUY15" s="80"/>
      <c r="OUZ15" s="45"/>
      <c r="OVA15" s="46"/>
      <c r="OVB15" s="45"/>
      <c r="OVC15" s="45"/>
      <c r="OVD15" s="45"/>
      <c r="OVE15" s="45"/>
      <c r="OVF15" s="45"/>
      <c r="OVG15" s="45"/>
      <c r="OVH15" s="80"/>
      <c r="OVI15" s="45"/>
      <c r="OVJ15" s="46"/>
      <c r="OVK15" s="45"/>
      <c r="OVL15" s="45"/>
      <c r="OVM15" s="45"/>
      <c r="OVN15" s="45"/>
      <c r="OVO15" s="45"/>
      <c r="OVP15" s="45"/>
      <c r="OVQ15" s="80"/>
      <c r="OVR15" s="45"/>
      <c r="OVS15" s="46"/>
      <c r="OVT15" s="45"/>
      <c r="OVU15" s="45"/>
      <c r="OVV15" s="45"/>
      <c r="OVW15" s="45"/>
      <c r="OVX15" s="45"/>
      <c r="OVY15" s="45"/>
      <c r="OVZ15" s="80"/>
      <c r="OWA15" s="45"/>
      <c r="OWB15" s="46"/>
      <c r="OWC15" s="45"/>
      <c r="OWD15" s="45"/>
      <c r="OWE15" s="45"/>
      <c r="OWF15" s="45"/>
      <c r="OWG15" s="45"/>
      <c r="OWH15" s="45"/>
      <c r="OWI15" s="80"/>
      <c r="OWJ15" s="45"/>
      <c r="OWK15" s="46"/>
      <c r="OWL15" s="45"/>
      <c r="OWM15" s="45"/>
      <c r="OWN15" s="45"/>
      <c r="OWO15" s="45"/>
      <c r="OWP15" s="45"/>
      <c r="OWQ15" s="45"/>
      <c r="OWR15" s="80"/>
      <c r="OWS15" s="45"/>
      <c r="OWT15" s="46"/>
      <c r="OWU15" s="45"/>
      <c r="OWV15" s="45"/>
      <c r="OWW15" s="45"/>
      <c r="OWX15" s="45"/>
      <c r="OWY15" s="45"/>
      <c r="OWZ15" s="45"/>
      <c r="OXA15" s="80"/>
      <c r="OXB15" s="45"/>
      <c r="OXC15" s="46"/>
      <c r="OXD15" s="45"/>
      <c r="OXE15" s="45"/>
      <c r="OXF15" s="45"/>
      <c r="OXG15" s="45"/>
      <c r="OXH15" s="45"/>
      <c r="OXI15" s="45"/>
      <c r="OXJ15" s="80"/>
      <c r="OXK15" s="45"/>
      <c r="OXL15" s="46"/>
      <c r="OXM15" s="45"/>
      <c r="OXN15" s="45"/>
      <c r="OXO15" s="45"/>
      <c r="OXP15" s="45"/>
      <c r="OXQ15" s="45"/>
      <c r="OXR15" s="45"/>
      <c r="OXS15" s="80"/>
      <c r="OXT15" s="45"/>
      <c r="OXU15" s="46"/>
      <c r="OXV15" s="45"/>
      <c r="OXW15" s="45"/>
      <c r="OXX15" s="45"/>
      <c r="OXY15" s="45"/>
      <c r="OXZ15" s="45"/>
      <c r="OYA15" s="45"/>
      <c r="OYB15" s="80"/>
      <c r="OYC15" s="45"/>
      <c r="OYD15" s="46"/>
      <c r="OYE15" s="45"/>
      <c r="OYF15" s="45"/>
      <c r="OYG15" s="45"/>
      <c r="OYH15" s="45"/>
      <c r="OYI15" s="45"/>
      <c r="OYJ15" s="45"/>
      <c r="OYK15" s="80"/>
      <c r="OYL15" s="45"/>
      <c r="OYM15" s="46"/>
      <c r="OYN15" s="45"/>
      <c r="OYO15" s="45"/>
      <c r="OYP15" s="45"/>
      <c r="OYQ15" s="45"/>
      <c r="OYR15" s="45"/>
      <c r="OYS15" s="45"/>
      <c r="OYT15" s="80"/>
      <c r="OYU15" s="45"/>
      <c r="OYV15" s="46"/>
      <c r="OYW15" s="45"/>
      <c r="OYX15" s="45"/>
      <c r="OYY15" s="45"/>
      <c r="OYZ15" s="45"/>
      <c r="OZA15" s="45"/>
      <c r="OZB15" s="45"/>
      <c r="OZC15" s="80"/>
      <c r="OZD15" s="45"/>
      <c r="OZE15" s="46"/>
      <c r="OZF15" s="45"/>
      <c r="OZG15" s="45"/>
      <c r="OZH15" s="45"/>
      <c r="OZI15" s="45"/>
      <c r="OZJ15" s="45"/>
      <c r="OZK15" s="45"/>
      <c r="OZL15" s="80"/>
      <c r="OZM15" s="45"/>
      <c r="OZN15" s="46"/>
      <c r="OZO15" s="45"/>
      <c r="OZP15" s="45"/>
      <c r="OZQ15" s="45"/>
      <c r="OZR15" s="45"/>
      <c r="OZS15" s="45"/>
      <c r="OZT15" s="45"/>
      <c r="OZU15" s="80"/>
      <c r="OZV15" s="45"/>
      <c r="OZW15" s="46"/>
      <c r="OZX15" s="45"/>
      <c r="OZY15" s="45"/>
      <c r="OZZ15" s="45"/>
      <c r="PAA15" s="45"/>
      <c r="PAB15" s="45"/>
      <c r="PAC15" s="45"/>
      <c r="PAD15" s="80"/>
      <c r="PAE15" s="45"/>
      <c r="PAF15" s="46"/>
      <c r="PAG15" s="45"/>
      <c r="PAH15" s="45"/>
      <c r="PAI15" s="45"/>
      <c r="PAJ15" s="45"/>
      <c r="PAK15" s="45"/>
      <c r="PAL15" s="45"/>
      <c r="PAM15" s="80"/>
      <c r="PAN15" s="45"/>
      <c r="PAO15" s="46"/>
      <c r="PAP15" s="45"/>
      <c r="PAQ15" s="45"/>
      <c r="PAR15" s="45"/>
      <c r="PAS15" s="45"/>
      <c r="PAT15" s="45"/>
      <c r="PAU15" s="45"/>
      <c r="PAV15" s="80"/>
      <c r="PAW15" s="45"/>
      <c r="PAX15" s="46"/>
      <c r="PAY15" s="45"/>
      <c r="PAZ15" s="45"/>
      <c r="PBA15" s="45"/>
      <c r="PBB15" s="45"/>
      <c r="PBC15" s="45"/>
      <c r="PBD15" s="45"/>
      <c r="PBE15" s="80"/>
      <c r="PBF15" s="45"/>
      <c r="PBG15" s="46"/>
      <c r="PBH15" s="45"/>
      <c r="PBI15" s="45"/>
      <c r="PBJ15" s="45"/>
      <c r="PBK15" s="45"/>
      <c r="PBL15" s="45"/>
      <c r="PBM15" s="45"/>
      <c r="PBN15" s="80"/>
      <c r="PBO15" s="45"/>
      <c r="PBP15" s="46"/>
      <c r="PBQ15" s="45"/>
      <c r="PBR15" s="45"/>
      <c r="PBS15" s="45"/>
      <c r="PBT15" s="45"/>
      <c r="PBU15" s="45"/>
      <c r="PBV15" s="45"/>
      <c r="PBW15" s="80"/>
      <c r="PBX15" s="45"/>
      <c r="PBY15" s="46"/>
      <c r="PBZ15" s="45"/>
      <c r="PCA15" s="45"/>
      <c r="PCB15" s="45"/>
      <c r="PCC15" s="45"/>
      <c r="PCD15" s="45"/>
      <c r="PCE15" s="45"/>
      <c r="PCF15" s="80"/>
      <c r="PCG15" s="45"/>
      <c r="PCH15" s="46"/>
      <c r="PCI15" s="45"/>
      <c r="PCJ15" s="45"/>
      <c r="PCK15" s="45"/>
      <c r="PCL15" s="45"/>
      <c r="PCM15" s="45"/>
      <c r="PCN15" s="45"/>
      <c r="PCO15" s="80"/>
      <c r="PCP15" s="45"/>
      <c r="PCQ15" s="46"/>
      <c r="PCR15" s="45"/>
      <c r="PCS15" s="45"/>
      <c r="PCT15" s="45"/>
      <c r="PCU15" s="45"/>
      <c r="PCV15" s="45"/>
      <c r="PCW15" s="45"/>
      <c r="PCX15" s="80"/>
      <c r="PCY15" s="45"/>
      <c r="PCZ15" s="46"/>
      <c r="PDA15" s="45"/>
      <c r="PDB15" s="45"/>
      <c r="PDC15" s="45"/>
      <c r="PDD15" s="45"/>
      <c r="PDE15" s="45"/>
      <c r="PDF15" s="45"/>
      <c r="PDG15" s="80"/>
      <c r="PDH15" s="45"/>
      <c r="PDI15" s="46"/>
      <c r="PDJ15" s="45"/>
      <c r="PDK15" s="45"/>
      <c r="PDL15" s="45"/>
      <c r="PDM15" s="45"/>
      <c r="PDN15" s="45"/>
      <c r="PDO15" s="45"/>
      <c r="PDP15" s="80"/>
      <c r="PDQ15" s="45"/>
      <c r="PDR15" s="46"/>
      <c r="PDS15" s="45"/>
      <c r="PDT15" s="45"/>
      <c r="PDU15" s="45"/>
      <c r="PDV15" s="45"/>
      <c r="PDW15" s="45"/>
      <c r="PDX15" s="45"/>
      <c r="PDY15" s="80"/>
      <c r="PDZ15" s="45"/>
      <c r="PEA15" s="46"/>
      <c r="PEB15" s="45"/>
      <c r="PEC15" s="45"/>
      <c r="PED15" s="45"/>
      <c r="PEE15" s="45"/>
      <c r="PEF15" s="45"/>
      <c r="PEG15" s="45"/>
      <c r="PEH15" s="80"/>
      <c r="PEI15" s="45"/>
      <c r="PEJ15" s="46"/>
      <c r="PEK15" s="45"/>
      <c r="PEL15" s="45"/>
      <c r="PEM15" s="45"/>
      <c r="PEN15" s="45"/>
      <c r="PEO15" s="45"/>
      <c r="PEP15" s="45"/>
      <c r="PEQ15" s="80"/>
      <c r="PER15" s="45"/>
      <c r="PES15" s="46"/>
      <c r="PET15" s="45"/>
      <c r="PEU15" s="45"/>
      <c r="PEV15" s="45"/>
      <c r="PEW15" s="45"/>
      <c r="PEX15" s="45"/>
      <c r="PEY15" s="45"/>
      <c r="PEZ15" s="80"/>
      <c r="PFA15" s="45"/>
      <c r="PFB15" s="46"/>
      <c r="PFC15" s="45"/>
      <c r="PFD15" s="45"/>
      <c r="PFE15" s="45"/>
      <c r="PFF15" s="45"/>
      <c r="PFG15" s="45"/>
      <c r="PFH15" s="45"/>
      <c r="PFI15" s="80"/>
      <c r="PFJ15" s="45"/>
      <c r="PFK15" s="46"/>
      <c r="PFL15" s="45"/>
      <c r="PFM15" s="45"/>
      <c r="PFN15" s="45"/>
      <c r="PFO15" s="45"/>
      <c r="PFP15" s="45"/>
      <c r="PFQ15" s="45"/>
      <c r="PFR15" s="80"/>
      <c r="PFS15" s="45"/>
      <c r="PFT15" s="46"/>
      <c r="PFU15" s="45"/>
      <c r="PFV15" s="45"/>
      <c r="PFW15" s="45"/>
      <c r="PFX15" s="45"/>
      <c r="PFY15" s="45"/>
      <c r="PFZ15" s="45"/>
      <c r="PGA15" s="80"/>
      <c r="PGB15" s="45"/>
      <c r="PGC15" s="46"/>
      <c r="PGD15" s="45"/>
      <c r="PGE15" s="45"/>
      <c r="PGF15" s="45"/>
      <c r="PGG15" s="45"/>
      <c r="PGH15" s="45"/>
      <c r="PGI15" s="45"/>
      <c r="PGJ15" s="80"/>
      <c r="PGK15" s="45"/>
      <c r="PGL15" s="46"/>
      <c r="PGM15" s="45"/>
      <c r="PGN15" s="45"/>
      <c r="PGO15" s="45"/>
      <c r="PGP15" s="45"/>
      <c r="PGQ15" s="45"/>
      <c r="PGR15" s="45"/>
      <c r="PGS15" s="80"/>
      <c r="PGT15" s="45"/>
      <c r="PGU15" s="46"/>
      <c r="PGV15" s="45"/>
      <c r="PGW15" s="45"/>
      <c r="PGX15" s="45"/>
      <c r="PGY15" s="45"/>
      <c r="PGZ15" s="45"/>
      <c r="PHA15" s="45"/>
      <c r="PHB15" s="80"/>
      <c r="PHC15" s="45"/>
      <c r="PHD15" s="46"/>
      <c r="PHE15" s="45"/>
      <c r="PHF15" s="45"/>
      <c r="PHG15" s="45"/>
      <c r="PHH15" s="45"/>
      <c r="PHI15" s="45"/>
      <c r="PHJ15" s="45"/>
      <c r="PHK15" s="80"/>
      <c r="PHL15" s="45"/>
      <c r="PHM15" s="46"/>
      <c r="PHN15" s="45"/>
      <c r="PHO15" s="45"/>
      <c r="PHP15" s="45"/>
      <c r="PHQ15" s="45"/>
      <c r="PHR15" s="45"/>
      <c r="PHS15" s="45"/>
      <c r="PHT15" s="80"/>
      <c r="PHU15" s="45"/>
      <c r="PHV15" s="46"/>
      <c r="PHW15" s="45"/>
      <c r="PHX15" s="45"/>
      <c r="PHY15" s="45"/>
      <c r="PHZ15" s="45"/>
      <c r="PIA15" s="45"/>
      <c r="PIB15" s="45"/>
      <c r="PIC15" s="80"/>
      <c r="PID15" s="45"/>
      <c r="PIE15" s="46"/>
      <c r="PIF15" s="45"/>
      <c r="PIG15" s="45"/>
      <c r="PIH15" s="45"/>
      <c r="PII15" s="45"/>
      <c r="PIJ15" s="45"/>
      <c r="PIK15" s="45"/>
      <c r="PIL15" s="80"/>
      <c r="PIM15" s="45"/>
      <c r="PIN15" s="46"/>
      <c r="PIO15" s="45"/>
      <c r="PIP15" s="45"/>
      <c r="PIQ15" s="45"/>
      <c r="PIR15" s="45"/>
      <c r="PIS15" s="45"/>
      <c r="PIT15" s="45"/>
      <c r="PIU15" s="80"/>
      <c r="PIV15" s="45"/>
      <c r="PIW15" s="46"/>
      <c r="PIX15" s="45"/>
      <c r="PIY15" s="45"/>
      <c r="PIZ15" s="45"/>
      <c r="PJA15" s="45"/>
      <c r="PJB15" s="45"/>
      <c r="PJC15" s="45"/>
      <c r="PJD15" s="80"/>
      <c r="PJE15" s="45"/>
      <c r="PJF15" s="46"/>
      <c r="PJG15" s="45"/>
      <c r="PJH15" s="45"/>
      <c r="PJI15" s="45"/>
      <c r="PJJ15" s="45"/>
      <c r="PJK15" s="45"/>
      <c r="PJL15" s="45"/>
      <c r="PJM15" s="80"/>
      <c r="PJN15" s="45"/>
      <c r="PJO15" s="46"/>
      <c r="PJP15" s="45"/>
      <c r="PJQ15" s="45"/>
      <c r="PJR15" s="45"/>
      <c r="PJS15" s="45"/>
      <c r="PJT15" s="45"/>
      <c r="PJU15" s="45"/>
      <c r="PJV15" s="80"/>
      <c r="PJW15" s="45"/>
      <c r="PJX15" s="46"/>
      <c r="PJY15" s="45"/>
      <c r="PJZ15" s="45"/>
      <c r="PKA15" s="45"/>
      <c r="PKB15" s="45"/>
      <c r="PKC15" s="45"/>
      <c r="PKD15" s="45"/>
      <c r="PKE15" s="80"/>
      <c r="PKF15" s="45"/>
      <c r="PKG15" s="46"/>
      <c r="PKH15" s="45"/>
      <c r="PKI15" s="45"/>
      <c r="PKJ15" s="45"/>
      <c r="PKK15" s="45"/>
      <c r="PKL15" s="45"/>
      <c r="PKM15" s="45"/>
      <c r="PKN15" s="80"/>
      <c r="PKO15" s="45"/>
      <c r="PKP15" s="46"/>
      <c r="PKQ15" s="45"/>
      <c r="PKR15" s="45"/>
      <c r="PKS15" s="45"/>
      <c r="PKT15" s="45"/>
      <c r="PKU15" s="45"/>
      <c r="PKV15" s="45"/>
      <c r="PKW15" s="80"/>
      <c r="PKX15" s="45"/>
      <c r="PKY15" s="46"/>
      <c r="PKZ15" s="45"/>
      <c r="PLA15" s="45"/>
      <c r="PLB15" s="45"/>
      <c r="PLC15" s="45"/>
      <c r="PLD15" s="45"/>
      <c r="PLE15" s="45"/>
      <c r="PLF15" s="80"/>
      <c r="PLG15" s="45"/>
      <c r="PLH15" s="46"/>
      <c r="PLI15" s="45"/>
      <c r="PLJ15" s="45"/>
      <c r="PLK15" s="45"/>
      <c r="PLL15" s="45"/>
      <c r="PLM15" s="45"/>
      <c r="PLN15" s="45"/>
      <c r="PLO15" s="80"/>
      <c r="PLP15" s="45"/>
      <c r="PLQ15" s="46"/>
      <c r="PLR15" s="45"/>
      <c r="PLS15" s="45"/>
      <c r="PLT15" s="45"/>
      <c r="PLU15" s="45"/>
      <c r="PLV15" s="45"/>
      <c r="PLW15" s="45"/>
      <c r="PLX15" s="80"/>
      <c r="PLY15" s="45"/>
      <c r="PLZ15" s="46"/>
      <c r="PMA15" s="45"/>
      <c r="PMB15" s="45"/>
      <c r="PMC15" s="45"/>
      <c r="PMD15" s="45"/>
      <c r="PME15" s="45"/>
      <c r="PMF15" s="45"/>
      <c r="PMG15" s="80"/>
      <c r="PMH15" s="45"/>
      <c r="PMI15" s="46"/>
      <c r="PMJ15" s="45"/>
      <c r="PMK15" s="45"/>
      <c r="PML15" s="45"/>
      <c r="PMM15" s="45"/>
      <c r="PMN15" s="45"/>
      <c r="PMO15" s="45"/>
      <c r="PMP15" s="80"/>
      <c r="PMQ15" s="45"/>
      <c r="PMR15" s="46"/>
      <c r="PMS15" s="45"/>
      <c r="PMT15" s="45"/>
      <c r="PMU15" s="45"/>
      <c r="PMV15" s="45"/>
      <c r="PMW15" s="45"/>
      <c r="PMX15" s="45"/>
      <c r="PMY15" s="80"/>
      <c r="PMZ15" s="45"/>
      <c r="PNA15" s="46"/>
      <c r="PNB15" s="45"/>
      <c r="PNC15" s="45"/>
      <c r="PND15" s="45"/>
      <c r="PNE15" s="45"/>
      <c r="PNF15" s="45"/>
      <c r="PNG15" s="45"/>
      <c r="PNH15" s="80"/>
      <c r="PNI15" s="45"/>
      <c r="PNJ15" s="46"/>
      <c r="PNK15" s="45"/>
      <c r="PNL15" s="45"/>
      <c r="PNM15" s="45"/>
      <c r="PNN15" s="45"/>
      <c r="PNO15" s="45"/>
      <c r="PNP15" s="45"/>
      <c r="PNQ15" s="80"/>
      <c r="PNR15" s="45"/>
      <c r="PNS15" s="46"/>
      <c r="PNT15" s="45"/>
      <c r="PNU15" s="45"/>
      <c r="PNV15" s="45"/>
      <c r="PNW15" s="45"/>
      <c r="PNX15" s="45"/>
      <c r="PNY15" s="45"/>
      <c r="PNZ15" s="80"/>
      <c r="POA15" s="45"/>
      <c r="POB15" s="46"/>
      <c r="POC15" s="45"/>
      <c r="POD15" s="45"/>
      <c r="POE15" s="45"/>
      <c r="POF15" s="45"/>
      <c r="POG15" s="45"/>
      <c r="POH15" s="45"/>
      <c r="POI15" s="80"/>
      <c r="POJ15" s="45"/>
      <c r="POK15" s="46"/>
      <c r="POL15" s="45"/>
      <c r="POM15" s="45"/>
      <c r="PON15" s="45"/>
      <c r="POO15" s="45"/>
      <c r="POP15" s="45"/>
      <c r="POQ15" s="45"/>
      <c r="POR15" s="80"/>
      <c r="POS15" s="45"/>
      <c r="POT15" s="46"/>
      <c r="POU15" s="45"/>
      <c r="POV15" s="45"/>
      <c r="POW15" s="45"/>
      <c r="POX15" s="45"/>
      <c r="POY15" s="45"/>
      <c r="POZ15" s="45"/>
      <c r="PPA15" s="80"/>
      <c r="PPB15" s="45"/>
      <c r="PPC15" s="46"/>
      <c r="PPD15" s="45"/>
      <c r="PPE15" s="45"/>
      <c r="PPF15" s="45"/>
      <c r="PPG15" s="45"/>
      <c r="PPH15" s="45"/>
      <c r="PPI15" s="45"/>
      <c r="PPJ15" s="80"/>
      <c r="PPK15" s="45"/>
      <c r="PPL15" s="46"/>
      <c r="PPM15" s="45"/>
      <c r="PPN15" s="45"/>
      <c r="PPO15" s="45"/>
      <c r="PPP15" s="45"/>
      <c r="PPQ15" s="45"/>
      <c r="PPR15" s="45"/>
      <c r="PPS15" s="80"/>
      <c r="PPT15" s="45"/>
      <c r="PPU15" s="46"/>
      <c r="PPV15" s="45"/>
      <c r="PPW15" s="45"/>
      <c r="PPX15" s="45"/>
      <c r="PPY15" s="45"/>
      <c r="PPZ15" s="45"/>
      <c r="PQA15" s="45"/>
      <c r="PQB15" s="80"/>
      <c r="PQC15" s="45"/>
      <c r="PQD15" s="46"/>
      <c r="PQE15" s="45"/>
      <c r="PQF15" s="45"/>
      <c r="PQG15" s="45"/>
      <c r="PQH15" s="45"/>
      <c r="PQI15" s="45"/>
      <c r="PQJ15" s="45"/>
      <c r="PQK15" s="80"/>
      <c r="PQL15" s="45"/>
      <c r="PQM15" s="46"/>
      <c r="PQN15" s="45"/>
      <c r="PQO15" s="45"/>
      <c r="PQP15" s="45"/>
      <c r="PQQ15" s="45"/>
      <c r="PQR15" s="45"/>
      <c r="PQS15" s="45"/>
      <c r="PQT15" s="80"/>
      <c r="PQU15" s="45"/>
      <c r="PQV15" s="46"/>
      <c r="PQW15" s="45"/>
      <c r="PQX15" s="45"/>
      <c r="PQY15" s="45"/>
      <c r="PQZ15" s="45"/>
      <c r="PRA15" s="45"/>
      <c r="PRB15" s="45"/>
      <c r="PRC15" s="80"/>
      <c r="PRD15" s="45"/>
      <c r="PRE15" s="46"/>
      <c r="PRF15" s="45"/>
      <c r="PRG15" s="45"/>
      <c r="PRH15" s="45"/>
      <c r="PRI15" s="45"/>
      <c r="PRJ15" s="45"/>
      <c r="PRK15" s="45"/>
      <c r="PRL15" s="80"/>
      <c r="PRM15" s="45"/>
      <c r="PRN15" s="46"/>
      <c r="PRO15" s="45"/>
      <c r="PRP15" s="45"/>
      <c r="PRQ15" s="45"/>
      <c r="PRR15" s="45"/>
      <c r="PRS15" s="45"/>
      <c r="PRT15" s="45"/>
      <c r="PRU15" s="80"/>
      <c r="PRV15" s="45"/>
      <c r="PRW15" s="46"/>
      <c r="PRX15" s="45"/>
      <c r="PRY15" s="45"/>
      <c r="PRZ15" s="45"/>
      <c r="PSA15" s="45"/>
      <c r="PSB15" s="45"/>
      <c r="PSC15" s="45"/>
      <c r="PSD15" s="80"/>
      <c r="PSE15" s="45"/>
      <c r="PSF15" s="46"/>
      <c r="PSG15" s="45"/>
      <c r="PSH15" s="45"/>
      <c r="PSI15" s="45"/>
      <c r="PSJ15" s="45"/>
      <c r="PSK15" s="45"/>
      <c r="PSL15" s="45"/>
      <c r="PSM15" s="80"/>
      <c r="PSN15" s="45"/>
      <c r="PSO15" s="46"/>
      <c r="PSP15" s="45"/>
      <c r="PSQ15" s="45"/>
      <c r="PSR15" s="45"/>
      <c r="PSS15" s="45"/>
      <c r="PST15" s="45"/>
      <c r="PSU15" s="45"/>
      <c r="PSV15" s="80"/>
      <c r="PSW15" s="45"/>
      <c r="PSX15" s="46"/>
      <c r="PSY15" s="45"/>
      <c r="PSZ15" s="45"/>
      <c r="PTA15" s="45"/>
      <c r="PTB15" s="45"/>
      <c r="PTC15" s="45"/>
      <c r="PTD15" s="45"/>
      <c r="PTE15" s="80"/>
      <c r="PTF15" s="45"/>
      <c r="PTG15" s="46"/>
      <c r="PTH15" s="45"/>
      <c r="PTI15" s="45"/>
      <c r="PTJ15" s="45"/>
      <c r="PTK15" s="45"/>
      <c r="PTL15" s="45"/>
      <c r="PTM15" s="45"/>
      <c r="PTN15" s="80"/>
      <c r="PTO15" s="45"/>
      <c r="PTP15" s="46"/>
      <c r="PTQ15" s="45"/>
      <c r="PTR15" s="45"/>
      <c r="PTS15" s="45"/>
      <c r="PTT15" s="45"/>
      <c r="PTU15" s="45"/>
      <c r="PTV15" s="45"/>
      <c r="PTW15" s="80"/>
      <c r="PTX15" s="45"/>
      <c r="PTY15" s="46"/>
      <c r="PTZ15" s="45"/>
      <c r="PUA15" s="45"/>
      <c r="PUB15" s="45"/>
      <c r="PUC15" s="45"/>
      <c r="PUD15" s="45"/>
      <c r="PUE15" s="45"/>
      <c r="PUF15" s="80"/>
      <c r="PUG15" s="45"/>
      <c r="PUH15" s="46"/>
      <c r="PUI15" s="45"/>
      <c r="PUJ15" s="45"/>
      <c r="PUK15" s="45"/>
      <c r="PUL15" s="45"/>
      <c r="PUM15" s="45"/>
      <c r="PUN15" s="45"/>
      <c r="PUO15" s="80"/>
      <c r="PUP15" s="45"/>
      <c r="PUQ15" s="46"/>
      <c r="PUR15" s="45"/>
      <c r="PUS15" s="45"/>
      <c r="PUT15" s="45"/>
      <c r="PUU15" s="45"/>
      <c r="PUV15" s="45"/>
      <c r="PUW15" s="45"/>
      <c r="PUX15" s="80"/>
      <c r="PUY15" s="45"/>
      <c r="PUZ15" s="46"/>
      <c r="PVA15" s="45"/>
      <c r="PVB15" s="45"/>
      <c r="PVC15" s="45"/>
      <c r="PVD15" s="45"/>
      <c r="PVE15" s="45"/>
      <c r="PVF15" s="45"/>
      <c r="PVG15" s="80"/>
      <c r="PVH15" s="45"/>
      <c r="PVI15" s="46"/>
      <c r="PVJ15" s="45"/>
      <c r="PVK15" s="45"/>
      <c r="PVL15" s="45"/>
      <c r="PVM15" s="45"/>
      <c r="PVN15" s="45"/>
      <c r="PVO15" s="45"/>
      <c r="PVP15" s="80"/>
      <c r="PVQ15" s="45"/>
      <c r="PVR15" s="46"/>
      <c r="PVS15" s="45"/>
      <c r="PVT15" s="45"/>
      <c r="PVU15" s="45"/>
      <c r="PVV15" s="45"/>
      <c r="PVW15" s="45"/>
      <c r="PVX15" s="45"/>
      <c r="PVY15" s="80"/>
      <c r="PVZ15" s="45"/>
      <c r="PWA15" s="46"/>
      <c r="PWB15" s="45"/>
      <c r="PWC15" s="45"/>
      <c r="PWD15" s="45"/>
      <c r="PWE15" s="45"/>
      <c r="PWF15" s="45"/>
      <c r="PWG15" s="45"/>
      <c r="PWH15" s="80"/>
      <c r="PWI15" s="45"/>
      <c r="PWJ15" s="46"/>
      <c r="PWK15" s="45"/>
      <c r="PWL15" s="45"/>
      <c r="PWM15" s="45"/>
      <c r="PWN15" s="45"/>
      <c r="PWO15" s="45"/>
      <c r="PWP15" s="45"/>
      <c r="PWQ15" s="80"/>
      <c r="PWR15" s="45"/>
      <c r="PWS15" s="46"/>
      <c r="PWT15" s="45"/>
      <c r="PWU15" s="45"/>
      <c r="PWV15" s="45"/>
      <c r="PWW15" s="45"/>
      <c r="PWX15" s="45"/>
      <c r="PWY15" s="45"/>
      <c r="PWZ15" s="80"/>
      <c r="PXA15" s="45"/>
      <c r="PXB15" s="46"/>
      <c r="PXC15" s="45"/>
      <c r="PXD15" s="45"/>
      <c r="PXE15" s="45"/>
      <c r="PXF15" s="45"/>
      <c r="PXG15" s="45"/>
      <c r="PXH15" s="45"/>
      <c r="PXI15" s="80"/>
      <c r="PXJ15" s="45"/>
      <c r="PXK15" s="46"/>
      <c r="PXL15" s="45"/>
      <c r="PXM15" s="45"/>
      <c r="PXN15" s="45"/>
      <c r="PXO15" s="45"/>
      <c r="PXP15" s="45"/>
      <c r="PXQ15" s="45"/>
      <c r="PXR15" s="80"/>
      <c r="PXS15" s="45"/>
      <c r="PXT15" s="46"/>
      <c r="PXU15" s="45"/>
      <c r="PXV15" s="45"/>
      <c r="PXW15" s="45"/>
      <c r="PXX15" s="45"/>
      <c r="PXY15" s="45"/>
      <c r="PXZ15" s="45"/>
      <c r="PYA15" s="80"/>
      <c r="PYB15" s="45"/>
      <c r="PYC15" s="46"/>
      <c r="PYD15" s="45"/>
      <c r="PYE15" s="45"/>
      <c r="PYF15" s="45"/>
      <c r="PYG15" s="45"/>
      <c r="PYH15" s="45"/>
      <c r="PYI15" s="45"/>
      <c r="PYJ15" s="80"/>
      <c r="PYK15" s="45"/>
      <c r="PYL15" s="46"/>
      <c r="PYM15" s="45"/>
      <c r="PYN15" s="45"/>
      <c r="PYO15" s="45"/>
      <c r="PYP15" s="45"/>
      <c r="PYQ15" s="45"/>
      <c r="PYR15" s="45"/>
      <c r="PYS15" s="80"/>
      <c r="PYT15" s="45"/>
      <c r="PYU15" s="46"/>
      <c r="PYV15" s="45"/>
      <c r="PYW15" s="45"/>
      <c r="PYX15" s="45"/>
      <c r="PYY15" s="45"/>
      <c r="PYZ15" s="45"/>
      <c r="PZA15" s="45"/>
      <c r="PZB15" s="80"/>
      <c r="PZC15" s="45"/>
      <c r="PZD15" s="46"/>
      <c r="PZE15" s="45"/>
      <c r="PZF15" s="45"/>
      <c r="PZG15" s="45"/>
      <c r="PZH15" s="45"/>
      <c r="PZI15" s="45"/>
      <c r="PZJ15" s="45"/>
      <c r="PZK15" s="80"/>
      <c r="PZL15" s="45"/>
      <c r="PZM15" s="46"/>
      <c r="PZN15" s="45"/>
      <c r="PZO15" s="45"/>
      <c r="PZP15" s="45"/>
      <c r="PZQ15" s="45"/>
      <c r="PZR15" s="45"/>
      <c r="PZS15" s="45"/>
      <c r="PZT15" s="80"/>
      <c r="PZU15" s="45"/>
      <c r="PZV15" s="46"/>
      <c r="PZW15" s="45"/>
      <c r="PZX15" s="45"/>
      <c r="PZY15" s="45"/>
      <c r="PZZ15" s="45"/>
      <c r="QAA15" s="45"/>
      <c r="QAB15" s="45"/>
      <c r="QAC15" s="80"/>
      <c r="QAD15" s="45"/>
      <c r="QAE15" s="46"/>
      <c r="QAF15" s="45"/>
      <c r="QAG15" s="45"/>
      <c r="QAH15" s="45"/>
      <c r="QAI15" s="45"/>
      <c r="QAJ15" s="45"/>
      <c r="QAK15" s="45"/>
      <c r="QAL15" s="80"/>
      <c r="QAM15" s="45"/>
      <c r="QAN15" s="46"/>
      <c r="QAO15" s="45"/>
      <c r="QAP15" s="45"/>
      <c r="QAQ15" s="45"/>
      <c r="QAR15" s="45"/>
      <c r="QAS15" s="45"/>
      <c r="QAT15" s="45"/>
      <c r="QAU15" s="80"/>
      <c r="QAV15" s="45"/>
      <c r="QAW15" s="46"/>
      <c r="QAX15" s="45"/>
      <c r="QAY15" s="45"/>
      <c r="QAZ15" s="45"/>
      <c r="QBA15" s="45"/>
      <c r="QBB15" s="45"/>
      <c r="QBC15" s="45"/>
      <c r="QBD15" s="80"/>
      <c r="QBE15" s="45"/>
      <c r="QBF15" s="46"/>
      <c r="QBG15" s="45"/>
      <c r="QBH15" s="45"/>
      <c r="QBI15" s="45"/>
      <c r="QBJ15" s="45"/>
      <c r="QBK15" s="45"/>
      <c r="QBL15" s="45"/>
      <c r="QBM15" s="80"/>
      <c r="QBN15" s="45"/>
      <c r="QBO15" s="46"/>
      <c r="QBP15" s="45"/>
      <c r="QBQ15" s="45"/>
      <c r="QBR15" s="45"/>
      <c r="QBS15" s="45"/>
      <c r="QBT15" s="45"/>
      <c r="QBU15" s="45"/>
      <c r="QBV15" s="80"/>
      <c r="QBW15" s="45"/>
      <c r="QBX15" s="46"/>
      <c r="QBY15" s="45"/>
      <c r="QBZ15" s="45"/>
      <c r="QCA15" s="45"/>
      <c r="QCB15" s="45"/>
      <c r="QCC15" s="45"/>
      <c r="QCD15" s="45"/>
      <c r="QCE15" s="80"/>
      <c r="QCF15" s="45"/>
      <c r="QCG15" s="46"/>
      <c r="QCH15" s="45"/>
      <c r="QCI15" s="45"/>
      <c r="QCJ15" s="45"/>
      <c r="QCK15" s="45"/>
      <c r="QCL15" s="45"/>
      <c r="QCM15" s="45"/>
      <c r="QCN15" s="80"/>
      <c r="QCO15" s="45"/>
      <c r="QCP15" s="46"/>
      <c r="QCQ15" s="45"/>
      <c r="QCR15" s="45"/>
      <c r="QCS15" s="45"/>
      <c r="QCT15" s="45"/>
      <c r="QCU15" s="45"/>
      <c r="QCV15" s="45"/>
      <c r="QCW15" s="80"/>
      <c r="QCX15" s="45"/>
      <c r="QCY15" s="46"/>
      <c r="QCZ15" s="45"/>
      <c r="QDA15" s="45"/>
      <c r="QDB15" s="45"/>
      <c r="QDC15" s="45"/>
      <c r="QDD15" s="45"/>
      <c r="QDE15" s="45"/>
      <c r="QDF15" s="80"/>
      <c r="QDG15" s="45"/>
      <c r="QDH15" s="46"/>
      <c r="QDI15" s="45"/>
      <c r="QDJ15" s="45"/>
      <c r="QDK15" s="45"/>
      <c r="QDL15" s="45"/>
      <c r="QDM15" s="45"/>
      <c r="QDN15" s="45"/>
      <c r="QDO15" s="80"/>
      <c r="QDP15" s="45"/>
      <c r="QDQ15" s="46"/>
      <c r="QDR15" s="45"/>
      <c r="QDS15" s="45"/>
      <c r="QDT15" s="45"/>
      <c r="QDU15" s="45"/>
      <c r="QDV15" s="45"/>
      <c r="QDW15" s="45"/>
      <c r="QDX15" s="80"/>
      <c r="QDY15" s="45"/>
      <c r="QDZ15" s="46"/>
      <c r="QEA15" s="45"/>
      <c r="QEB15" s="45"/>
      <c r="QEC15" s="45"/>
      <c r="QED15" s="45"/>
      <c r="QEE15" s="45"/>
      <c r="QEF15" s="45"/>
      <c r="QEG15" s="80"/>
      <c r="QEH15" s="45"/>
      <c r="QEI15" s="46"/>
      <c r="QEJ15" s="45"/>
      <c r="QEK15" s="45"/>
      <c r="QEL15" s="45"/>
      <c r="QEM15" s="45"/>
      <c r="QEN15" s="45"/>
      <c r="QEO15" s="45"/>
      <c r="QEP15" s="80"/>
      <c r="QEQ15" s="45"/>
      <c r="QER15" s="46"/>
      <c r="QES15" s="45"/>
      <c r="QET15" s="45"/>
      <c r="QEU15" s="45"/>
      <c r="QEV15" s="45"/>
      <c r="QEW15" s="45"/>
      <c r="QEX15" s="45"/>
      <c r="QEY15" s="80"/>
      <c r="QEZ15" s="45"/>
      <c r="QFA15" s="46"/>
      <c r="QFB15" s="45"/>
      <c r="QFC15" s="45"/>
      <c r="QFD15" s="45"/>
      <c r="QFE15" s="45"/>
      <c r="QFF15" s="45"/>
      <c r="QFG15" s="45"/>
      <c r="QFH15" s="80"/>
      <c r="QFI15" s="45"/>
      <c r="QFJ15" s="46"/>
      <c r="QFK15" s="45"/>
      <c r="QFL15" s="45"/>
      <c r="QFM15" s="45"/>
      <c r="QFN15" s="45"/>
      <c r="QFO15" s="45"/>
      <c r="QFP15" s="45"/>
      <c r="QFQ15" s="80"/>
      <c r="QFR15" s="45"/>
      <c r="QFS15" s="46"/>
      <c r="QFT15" s="45"/>
      <c r="QFU15" s="45"/>
      <c r="QFV15" s="45"/>
      <c r="QFW15" s="45"/>
      <c r="QFX15" s="45"/>
      <c r="QFY15" s="45"/>
      <c r="QFZ15" s="80"/>
      <c r="QGA15" s="45"/>
      <c r="QGB15" s="46"/>
      <c r="QGC15" s="45"/>
      <c r="QGD15" s="45"/>
      <c r="QGE15" s="45"/>
      <c r="QGF15" s="45"/>
      <c r="QGG15" s="45"/>
      <c r="QGH15" s="45"/>
      <c r="QGI15" s="80"/>
      <c r="QGJ15" s="45"/>
      <c r="QGK15" s="46"/>
      <c r="QGL15" s="45"/>
      <c r="QGM15" s="45"/>
      <c r="QGN15" s="45"/>
      <c r="QGO15" s="45"/>
      <c r="QGP15" s="45"/>
      <c r="QGQ15" s="45"/>
      <c r="QGR15" s="80"/>
      <c r="QGS15" s="45"/>
      <c r="QGT15" s="46"/>
      <c r="QGU15" s="45"/>
      <c r="QGV15" s="45"/>
      <c r="QGW15" s="45"/>
      <c r="QGX15" s="45"/>
      <c r="QGY15" s="45"/>
      <c r="QGZ15" s="45"/>
      <c r="QHA15" s="80"/>
      <c r="QHB15" s="45"/>
      <c r="QHC15" s="46"/>
      <c r="QHD15" s="45"/>
      <c r="QHE15" s="45"/>
      <c r="QHF15" s="45"/>
      <c r="QHG15" s="45"/>
      <c r="QHH15" s="45"/>
      <c r="QHI15" s="45"/>
      <c r="QHJ15" s="80"/>
      <c r="QHK15" s="45"/>
      <c r="QHL15" s="46"/>
      <c r="QHM15" s="45"/>
      <c r="QHN15" s="45"/>
      <c r="QHO15" s="45"/>
      <c r="QHP15" s="45"/>
      <c r="QHQ15" s="45"/>
      <c r="QHR15" s="45"/>
      <c r="QHS15" s="80"/>
      <c r="QHT15" s="45"/>
      <c r="QHU15" s="46"/>
      <c r="QHV15" s="45"/>
      <c r="QHW15" s="45"/>
      <c r="QHX15" s="45"/>
      <c r="QHY15" s="45"/>
      <c r="QHZ15" s="45"/>
      <c r="QIA15" s="45"/>
      <c r="QIB15" s="80"/>
      <c r="QIC15" s="45"/>
      <c r="QID15" s="46"/>
      <c r="QIE15" s="45"/>
      <c r="QIF15" s="45"/>
      <c r="QIG15" s="45"/>
      <c r="QIH15" s="45"/>
      <c r="QII15" s="45"/>
      <c r="QIJ15" s="45"/>
      <c r="QIK15" s="80"/>
      <c r="QIL15" s="45"/>
      <c r="QIM15" s="46"/>
      <c r="QIN15" s="45"/>
      <c r="QIO15" s="45"/>
      <c r="QIP15" s="45"/>
      <c r="QIQ15" s="45"/>
      <c r="QIR15" s="45"/>
      <c r="QIS15" s="45"/>
      <c r="QIT15" s="80"/>
      <c r="QIU15" s="45"/>
      <c r="QIV15" s="46"/>
      <c r="QIW15" s="45"/>
      <c r="QIX15" s="45"/>
      <c r="QIY15" s="45"/>
      <c r="QIZ15" s="45"/>
      <c r="QJA15" s="45"/>
      <c r="QJB15" s="45"/>
      <c r="QJC15" s="80"/>
      <c r="QJD15" s="45"/>
      <c r="QJE15" s="46"/>
      <c r="QJF15" s="45"/>
      <c r="QJG15" s="45"/>
      <c r="QJH15" s="45"/>
      <c r="QJI15" s="45"/>
      <c r="QJJ15" s="45"/>
      <c r="QJK15" s="45"/>
      <c r="QJL15" s="80"/>
      <c r="QJM15" s="45"/>
      <c r="QJN15" s="46"/>
      <c r="QJO15" s="45"/>
      <c r="QJP15" s="45"/>
      <c r="QJQ15" s="45"/>
      <c r="QJR15" s="45"/>
      <c r="QJS15" s="45"/>
      <c r="QJT15" s="45"/>
      <c r="QJU15" s="80"/>
      <c r="QJV15" s="45"/>
      <c r="QJW15" s="46"/>
      <c r="QJX15" s="45"/>
      <c r="QJY15" s="45"/>
      <c r="QJZ15" s="45"/>
      <c r="QKA15" s="45"/>
      <c r="QKB15" s="45"/>
      <c r="QKC15" s="45"/>
      <c r="QKD15" s="80"/>
      <c r="QKE15" s="45"/>
      <c r="QKF15" s="46"/>
      <c r="QKG15" s="45"/>
      <c r="QKH15" s="45"/>
      <c r="QKI15" s="45"/>
      <c r="QKJ15" s="45"/>
      <c r="QKK15" s="45"/>
      <c r="QKL15" s="45"/>
      <c r="QKM15" s="80"/>
      <c r="QKN15" s="45"/>
      <c r="QKO15" s="46"/>
      <c r="QKP15" s="45"/>
      <c r="QKQ15" s="45"/>
      <c r="QKR15" s="45"/>
      <c r="QKS15" s="45"/>
      <c r="QKT15" s="45"/>
      <c r="QKU15" s="45"/>
      <c r="QKV15" s="80"/>
      <c r="QKW15" s="45"/>
      <c r="QKX15" s="46"/>
      <c r="QKY15" s="45"/>
      <c r="QKZ15" s="45"/>
      <c r="QLA15" s="45"/>
      <c r="QLB15" s="45"/>
      <c r="QLC15" s="45"/>
      <c r="QLD15" s="45"/>
      <c r="QLE15" s="80"/>
      <c r="QLF15" s="45"/>
      <c r="QLG15" s="46"/>
      <c r="QLH15" s="45"/>
      <c r="QLI15" s="45"/>
      <c r="QLJ15" s="45"/>
      <c r="QLK15" s="45"/>
      <c r="QLL15" s="45"/>
      <c r="QLM15" s="45"/>
      <c r="QLN15" s="80"/>
      <c r="QLO15" s="45"/>
      <c r="QLP15" s="46"/>
      <c r="QLQ15" s="45"/>
      <c r="QLR15" s="45"/>
      <c r="QLS15" s="45"/>
      <c r="QLT15" s="45"/>
      <c r="QLU15" s="45"/>
      <c r="QLV15" s="45"/>
      <c r="QLW15" s="80"/>
      <c r="QLX15" s="45"/>
      <c r="QLY15" s="46"/>
      <c r="QLZ15" s="45"/>
      <c r="QMA15" s="45"/>
      <c r="QMB15" s="45"/>
      <c r="QMC15" s="45"/>
      <c r="QMD15" s="45"/>
      <c r="QME15" s="45"/>
      <c r="QMF15" s="80"/>
      <c r="QMG15" s="45"/>
      <c r="QMH15" s="46"/>
      <c r="QMI15" s="45"/>
      <c r="QMJ15" s="45"/>
      <c r="QMK15" s="45"/>
      <c r="QML15" s="45"/>
      <c r="QMM15" s="45"/>
      <c r="QMN15" s="45"/>
      <c r="QMO15" s="80"/>
      <c r="QMP15" s="45"/>
      <c r="QMQ15" s="46"/>
      <c r="QMR15" s="45"/>
      <c r="QMS15" s="45"/>
      <c r="QMT15" s="45"/>
      <c r="QMU15" s="45"/>
      <c r="QMV15" s="45"/>
      <c r="QMW15" s="45"/>
      <c r="QMX15" s="80"/>
      <c r="QMY15" s="45"/>
      <c r="QMZ15" s="46"/>
      <c r="QNA15" s="45"/>
      <c r="QNB15" s="45"/>
      <c r="QNC15" s="45"/>
      <c r="QND15" s="45"/>
      <c r="QNE15" s="45"/>
      <c r="QNF15" s="45"/>
      <c r="QNG15" s="80"/>
      <c r="QNH15" s="45"/>
      <c r="QNI15" s="46"/>
      <c r="QNJ15" s="45"/>
      <c r="QNK15" s="45"/>
      <c r="QNL15" s="45"/>
      <c r="QNM15" s="45"/>
      <c r="QNN15" s="45"/>
      <c r="QNO15" s="45"/>
      <c r="QNP15" s="80"/>
      <c r="QNQ15" s="45"/>
      <c r="QNR15" s="46"/>
      <c r="QNS15" s="45"/>
      <c r="QNT15" s="45"/>
      <c r="QNU15" s="45"/>
      <c r="QNV15" s="45"/>
      <c r="QNW15" s="45"/>
      <c r="QNX15" s="45"/>
      <c r="QNY15" s="80"/>
      <c r="QNZ15" s="45"/>
      <c r="QOA15" s="46"/>
      <c r="QOB15" s="45"/>
      <c r="QOC15" s="45"/>
      <c r="QOD15" s="45"/>
      <c r="QOE15" s="45"/>
      <c r="QOF15" s="45"/>
      <c r="QOG15" s="45"/>
      <c r="QOH15" s="80"/>
      <c r="QOI15" s="45"/>
      <c r="QOJ15" s="46"/>
      <c r="QOK15" s="45"/>
      <c r="QOL15" s="45"/>
      <c r="QOM15" s="45"/>
      <c r="QON15" s="45"/>
      <c r="QOO15" s="45"/>
      <c r="QOP15" s="45"/>
      <c r="QOQ15" s="80"/>
      <c r="QOR15" s="45"/>
      <c r="QOS15" s="46"/>
      <c r="QOT15" s="45"/>
      <c r="QOU15" s="45"/>
      <c r="QOV15" s="45"/>
      <c r="QOW15" s="45"/>
      <c r="QOX15" s="45"/>
      <c r="QOY15" s="45"/>
      <c r="QOZ15" s="80"/>
      <c r="QPA15" s="45"/>
      <c r="QPB15" s="46"/>
      <c r="QPC15" s="45"/>
      <c r="QPD15" s="45"/>
      <c r="QPE15" s="45"/>
      <c r="QPF15" s="45"/>
      <c r="QPG15" s="45"/>
      <c r="QPH15" s="45"/>
      <c r="QPI15" s="80"/>
      <c r="QPJ15" s="45"/>
      <c r="QPK15" s="46"/>
      <c r="QPL15" s="45"/>
      <c r="QPM15" s="45"/>
      <c r="QPN15" s="45"/>
      <c r="QPO15" s="45"/>
      <c r="QPP15" s="45"/>
      <c r="QPQ15" s="45"/>
      <c r="QPR15" s="80"/>
      <c r="QPS15" s="45"/>
      <c r="QPT15" s="46"/>
      <c r="QPU15" s="45"/>
      <c r="QPV15" s="45"/>
      <c r="QPW15" s="45"/>
      <c r="QPX15" s="45"/>
      <c r="QPY15" s="45"/>
      <c r="QPZ15" s="45"/>
      <c r="QQA15" s="80"/>
      <c r="QQB15" s="45"/>
      <c r="QQC15" s="46"/>
      <c r="QQD15" s="45"/>
      <c r="QQE15" s="45"/>
      <c r="QQF15" s="45"/>
      <c r="QQG15" s="45"/>
      <c r="QQH15" s="45"/>
      <c r="QQI15" s="45"/>
      <c r="QQJ15" s="80"/>
      <c r="QQK15" s="45"/>
      <c r="QQL15" s="46"/>
      <c r="QQM15" s="45"/>
      <c r="QQN15" s="45"/>
      <c r="QQO15" s="45"/>
      <c r="QQP15" s="45"/>
      <c r="QQQ15" s="45"/>
      <c r="QQR15" s="45"/>
      <c r="QQS15" s="80"/>
      <c r="QQT15" s="45"/>
      <c r="QQU15" s="46"/>
      <c r="QQV15" s="45"/>
      <c r="QQW15" s="45"/>
      <c r="QQX15" s="45"/>
      <c r="QQY15" s="45"/>
      <c r="QQZ15" s="45"/>
      <c r="QRA15" s="45"/>
      <c r="QRB15" s="80"/>
      <c r="QRC15" s="45"/>
      <c r="QRD15" s="46"/>
      <c r="QRE15" s="45"/>
      <c r="QRF15" s="45"/>
      <c r="QRG15" s="45"/>
      <c r="QRH15" s="45"/>
      <c r="QRI15" s="45"/>
      <c r="QRJ15" s="45"/>
      <c r="QRK15" s="80"/>
      <c r="QRL15" s="45"/>
      <c r="QRM15" s="46"/>
      <c r="QRN15" s="45"/>
      <c r="QRO15" s="45"/>
      <c r="QRP15" s="45"/>
      <c r="QRQ15" s="45"/>
      <c r="QRR15" s="45"/>
      <c r="QRS15" s="45"/>
      <c r="QRT15" s="80"/>
      <c r="QRU15" s="45"/>
      <c r="QRV15" s="46"/>
      <c r="QRW15" s="45"/>
      <c r="QRX15" s="45"/>
      <c r="QRY15" s="45"/>
      <c r="QRZ15" s="45"/>
      <c r="QSA15" s="45"/>
      <c r="QSB15" s="45"/>
      <c r="QSC15" s="80"/>
      <c r="QSD15" s="45"/>
      <c r="QSE15" s="46"/>
      <c r="QSF15" s="45"/>
      <c r="QSG15" s="45"/>
      <c r="QSH15" s="45"/>
      <c r="QSI15" s="45"/>
      <c r="QSJ15" s="45"/>
      <c r="QSK15" s="45"/>
      <c r="QSL15" s="80"/>
      <c r="QSM15" s="45"/>
      <c r="QSN15" s="46"/>
      <c r="QSO15" s="45"/>
      <c r="QSP15" s="45"/>
      <c r="QSQ15" s="45"/>
      <c r="QSR15" s="45"/>
      <c r="QSS15" s="45"/>
      <c r="QST15" s="45"/>
      <c r="QSU15" s="80"/>
      <c r="QSV15" s="45"/>
      <c r="QSW15" s="46"/>
      <c r="QSX15" s="45"/>
      <c r="QSY15" s="45"/>
      <c r="QSZ15" s="45"/>
      <c r="QTA15" s="45"/>
      <c r="QTB15" s="45"/>
      <c r="QTC15" s="45"/>
      <c r="QTD15" s="80"/>
      <c r="QTE15" s="45"/>
      <c r="QTF15" s="46"/>
      <c r="QTG15" s="45"/>
      <c r="QTH15" s="45"/>
      <c r="QTI15" s="45"/>
      <c r="QTJ15" s="45"/>
      <c r="QTK15" s="45"/>
      <c r="QTL15" s="45"/>
      <c r="QTM15" s="80"/>
      <c r="QTN15" s="45"/>
      <c r="QTO15" s="46"/>
      <c r="QTP15" s="45"/>
      <c r="QTQ15" s="45"/>
      <c r="QTR15" s="45"/>
      <c r="QTS15" s="45"/>
      <c r="QTT15" s="45"/>
      <c r="QTU15" s="45"/>
      <c r="QTV15" s="80"/>
      <c r="QTW15" s="45"/>
      <c r="QTX15" s="46"/>
      <c r="QTY15" s="45"/>
      <c r="QTZ15" s="45"/>
      <c r="QUA15" s="45"/>
      <c r="QUB15" s="45"/>
      <c r="QUC15" s="45"/>
      <c r="QUD15" s="45"/>
      <c r="QUE15" s="80"/>
      <c r="QUF15" s="45"/>
      <c r="QUG15" s="46"/>
      <c r="QUH15" s="45"/>
      <c r="QUI15" s="45"/>
      <c r="QUJ15" s="45"/>
      <c r="QUK15" s="45"/>
      <c r="QUL15" s="45"/>
      <c r="QUM15" s="45"/>
      <c r="QUN15" s="80"/>
      <c r="QUO15" s="45"/>
      <c r="QUP15" s="46"/>
      <c r="QUQ15" s="45"/>
      <c r="QUR15" s="45"/>
      <c r="QUS15" s="45"/>
      <c r="QUT15" s="45"/>
      <c r="QUU15" s="45"/>
      <c r="QUV15" s="45"/>
      <c r="QUW15" s="80"/>
      <c r="QUX15" s="45"/>
      <c r="QUY15" s="46"/>
      <c r="QUZ15" s="45"/>
      <c r="QVA15" s="45"/>
      <c r="QVB15" s="45"/>
      <c r="QVC15" s="45"/>
      <c r="QVD15" s="45"/>
      <c r="QVE15" s="45"/>
      <c r="QVF15" s="80"/>
      <c r="QVG15" s="45"/>
      <c r="QVH15" s="46"/>
      <c r="QVI15" s="45"/>
      <c r="QVJ15" s="45"/>
      <c r="QVK15" s="45"/>
      <c r="QVL15" s="45"/>
      <c r="QVM15" s="45"/>
      <c r="QVN15" s="45"/>
      <c r="QVO15" s="80"/>
      <c r="QVP15" s="45"/>
      <c r="QVQ15" s="46"/>
      <c r="QVR15" s="45"/>
      <c r="QVS15" s="45"/>
      <c r="QVT15" s="45"/>
      <c r="QVU15" s="45"/>
      <c r="QVV15" s="45"/>
      <c r="QVW15" s="45"/>
      <c r="QVX15" s="80"/>
      <c r="QVY15" s="45"/>
      <c r="QVZ15" s="46"/>
      <c r="QWA15" s="45"/>
      <c r="QWB15" s="45"/>
      <c r="QWC15" s="45"/>
      <c r="QWD15" s="45"/>
      <c r="QWE15" s="45"/>
      <c r="QWF15" s="45"/>
      <c r="QWG15" s="80"/>
      <c r="QWH15" s="45"/>
      <c r="QWI15" s="46"/>
      <c r="QWJ15" s="45"/>
      <c r="QWK15" s="45"/>
      <c r="QWL15" s="45"/>
      <c r="QWM15" s="45"/>
      <c r="QWN15" s="45"/>
      <c r="QWO15" s="45"/>
      <c r="QWP15" s="80"/>
      <c r="QWQ15" s="45"/>
      <c r="QWR15" s="46"/>
      <c r="QWS15" s="45"/>
      <c r="QWT15" s="45"/>
      <c r="QWU15" s="45"/>
      <c r="QWV15" s="45"/>
      <c r="QWW15" s="45"/>
      <c r="QWX15" s="45"/>
      <c r="QWY15" s="80"/>
      <c r="QWZ15" s="45"/>
      <c r="QXA15" s="46"/>
      <c r="QXB15" s="45"/>
      <c r="QXC15" s="45"/>
      <c r="QXD15" s="45"/>
      <c r="QXE15" s="45"/>
      <c r="QXF15" s="45"/>
      <c r="QXG15" s="45"/>
      <c r="QXH15" s="80"/>
      <c r="QXI15" s="45"/>
      <c r="QXJ15" s="46"/>
      <c r="QXK15" s="45"/>
      <c r="QXL15" s="45"/>
      <c r="QXM15" s="45"/>
      <c r="QXN15" s="45"/>
      <c r="QXO15" s="45"/>
      <c r="QXP15" s="45"/>
      <c r="QXQ15" s="80"/>
      <c r="QXR15" s="45"/>
      <c r="QXS15" s="46"/>
      <c r="QXT15" s="45"/>
      <c r="QXU15" s="45"/>
      <c r="QXV15" s="45"/>
      <c r="QXW15" s="45"/>
      <c r="QXX15" s="45"/>
      <c r="QXY15" s="45"/>
      <c r="QXZ15" s="80"/>
      <c r="QYA15" s="45"/>
      <c r="QYB15" s="46"/>
      <c r="QYC15" s="45"/>
      <c r="QYD15" s="45"/>
      <c r="QYE15" s="45"/>
      <c r="QYF15" s="45"/>
      <c r="QYG15" s="45"/>
      <c r="QYH15" s="45"/>
      <c r="QYI15" s="80"/>
      <c r="QYJ15" s="45"/>
      <c r="QYK15" s="46"/>
      <c r="QYL15" s="45"/>
      <c r="QYM15" s="45"/>
      <c r="QYN15" s="45"/>
      <c r="QYO15" s="45"/>
      <c r="QYP15" s="45"/>
      <c r="QYQ15" s="45"/>
      <c r="QYR15" s="80"/>
      <c r="QYS15" s="45"/>
      <c r="QYT15" s="46"/>
      <c r="QYU15" s="45"/>
      <c r="QYV15" s="45"/>
      <c r="QYW15" s="45"/>
      <c r="QYX15" s="45"/>
      <c r="QYY15" s="45"/>
      <c r="QYZ15" s="45"/>
      <c r="QZA15" s="80"/>
      <c r="QZB15" s="45"/>
      <c r="QZC15" s="46"/>
      <c r="QZD15" s="45"/>
      <c r="QZE15" s="45"/>
      <c r="QZF15" s="45"/>
      <c r="QZG15" s="45"/>
      <c r="QZH15" s="45"/>
      <c r="QZI15" s="45"/>
      <c r="QZJ15" s="80"/>
      <c r="QZK15" s="45"/>
      <c r="QZL15" s="46"/>
      <c r="QZM15" s="45"/>
      <c r="QZN15" s="45"/>
      <c r="QZO15" s="45"/>
      <c r="QZP15" s="45"/>
      <c r="QZQ15" s="45"/>
      <c r="QZR15" s="45"/>
      <c r="QZS15" s="80"/>
      <c r="QZT15" s="45"/>
      <c r="QZU15" s="46"/>
      <c r="QZV15" s="45"/>
      <c r="QZW15" s="45"/>
      <c r="QZX15" s="45"/>
      <c r="QZY15" s="45"/>
      <c r="QZZ15" s="45"/>
      <c r="RAA15" s="45"/>
      <c r="RAB15" s="80"/>
      <c r="RAC15" s="45"/>
      <c r="RAD15" s="46"/>
      <c r="RAE15" s="45"/>
      <c r="RAF15" s="45"/>
      <c r="RAG15" s="45"/>
      <c r="RAH15" s="45"/>
      <c r="RAI15" s="45"/>
      <c r="RAJ15" s="45"/>
      <c r="RAK15" s="80"/>
      <c r="RAL15" s="45"/>
      <c r="RAM15" s="46"/>
      <c r="RAN15" s="45"/>
      <c r="RAO15" s="45"/>
      <c r="RAP15" s="45"/>
      <c r="RAQ15" s="45"/>
      <c r="RAR15" s="45"/>
      <c r="RAS15" s="45"/>
      <c r="RAT15" s="80"/>
      <c r="RAU15" s="45"/>
      <c r="RAV15" s="46"/>
      <c r="RAW15" s="45"/>
      <c r="RAX15" s="45"/>
      <c r="RAY15" s="45"/>
      <c r="RAZ15" s="45"/>
      <c r="RBA15" s="45"/>
      <c r="RBB15" s="45"/>
      <c r="RBC15" s="80"/>
      <c r="RBD15" s="45"/>
      <c r="RBE15" s="46"/>
      <c r="RBF15" s="45"/>
      <c r="RBG15" s="45"/>
      <c r="RBH15" s="45"/>
      <c r="RBI15" s="45"/>
      <c r="RBJ15" s="45"/>
      <c r="RBK15" s="45"/>
      <c r="RBL15" s="80"/>
      <c r="RBM15" s="45"/>
      <c r="RBN15" s="46"/>
      <c r="RBO15" s="45"/>
      <c r="RBP15" s="45"/>
      <c r="RBQ15" s="45"/>
      <c r="RBR15" s="45"/>
      <c r="RBS15" s="45"/>
      <c r="RBT15" s="45"/>
      <c r="RBU15" s="80"/>
      <c r="RBV15" s="45"/>
      <c r="RBW15" s="46"/>
      <c r="RBX15" s="45"/>
      <c r="RBY15" s="45"/>
      <c r="RBZ15" s="45"/>
      <c r="RCA15" s="45"/>
      <c r="RCB15" s="45"/>
      <c r="RCC15" s="45"/>
      <c r="RCD15" s="80"/>
      <c r="RCE15" s="45"/>
      <c r="RCF15" s="46"/>
      <c r="RCG15" s="45"/>
      <c r="RCH15" s="45"/>
      <c r="RCI15" s="45"/>
      <c r="RCJ15" s="45"/>
      <c r="RCK15" s="45"/>
      <c r="RCL15" s="45"/>
      <c r="RCM15" s="80"/>
      <c r="RCN15" s="45"/>
      <c r="RCO15" s="46"/>
      <c r="RCP15" s="45"/>
      <c r="RCQ15" s="45"/>
      <c r="RCR15" s="45"/>
      <c r="RCS15" s="45"/>
      <c r="RCT15" s="45"/>
      <c r="RCU15" s="45"/>
      <c r="RCV15" s="80"/>
      <c r="RCW15" s="45"/>
      <c r="RCX15" s="46"/>
      <c r="RCY15" s="45"/>
      <c r="RCZ15" s="45"/>
      <c r="RDA15" s="45"/>
      <c r="RDB15" s="45"/>
      <c r="RDC15" s="45"/>
      <c r="RDD15" s="45"/>
      <c r="RDE15" s="80"/>
      <c r="RDF15" s="45"/>
      <c r="RDG15" s="46"/>
      <c r="RDH15" s="45"/>
      <c r="RDI15" s="45"/>
      <c r="RDJ15" s="45"/>
      <c r="RDK15" s="45"/>
      <c r="RDL15" s="45"/>
      <c r="RDM15" s="45"/>
      <c r="RDN15" s="80"/>
      <c r="RDO15" s="45"/>
      <c r="RDP15" s="46"/>
      <c r="RDQ15" s="45"/>
      <c r="RDR15" s="45"/>
      <c r="RDS15" s="45"/>
      <c r="RDT15" s="45"/>
      <c r="RDU15" s="45"/>
      <c r="RDV15" s="45"/>
      <c r="RDW15" s="80"/>
      <c r="RDX15" s="45"/>
      <c r="RDY15" s="46"/>
      <c r="RDZ15" s="45"/>
      <c r="REA15" s="45"/>
      <c r="REB15" s="45"/>
      <c r="REC15" s="45"/>
      <c r="RED15" s="45"/>
      <c r="REE15" s="45"/>
      <c r="REF15" s="80"/>
      <c r="REG15" s="45"/>
      <c r="REH15" s="46"/>
      <c r="REI15" s="45"/>
      <c r="REJ15" s="45"/>
      <c r="REK15" s="45"/>
      <c r="REL15" s="45"/>
      <c r="REM15" s="45"/>
      <c r="REN15" s="45"/>
      <c r="REO15" s="80"/>
      <c r="REP15" s="45"/>
      <c r="REQ15" s="46"/>
      <c r="RER15" s="45"/>
      <c r="RES15" s="45"/>
      <c r="RET15" s="45"/>
      <c r="REU15" s="45"/>
      <c r="REV15" s="45"/>
      <c r="REW15" s="45"/>
      <c r="REX15" s="80"/>
      <c r="REY15" s="45"/>
      <c r="REZ15" s="46"/>
      <c r="RFA15" s="45"/>
      <c r="RFB15" s="45"/>
      <c r="RFC15" s="45"/>
      <c r="RFD15" s="45"/>
      <c r="RFE15" s="45"/>
      <c r="RFF15" s="45"/>
      <c r="RFG15" s="80"/>
      <c r="RFH15" s="45"/>
      <c r="RFI15" s="46"/>
      <c r="RFJ15" s="45"/>
      <c r="RFK15" s="45"/>
      <c r="RFL15" s="45"/>
      <c r="RFM15" s="45"/>
      <c r="RFN15" s="45"/>
      <c r="RFO15" s="45"/>
      <c r="RFP15" s="80"/>
      <c r="RFQ15" s="45"/>
      <c r="RFR15" s="46"/>
      <c r="RFS15" s="45"/>
      <c r="RFT15" s="45"/>
      <c r="RFU15" s="45"/>
      <c r="RFV15" s="45"/>
      <c r="RFW15" s="45"/>
      <c r="RFX15" s="45"/>
      <c r="RFY15" s="80"/>
      <c r="RFZ15" s="45"/>
      <c r="RGA15" s="46"/>
      <c r="RGB15" s="45"/>
      <c r="RGC15" s="45"/>
      <c r="RGD15" s="45"/>
      <c r="RGE15" s="45"/>
      <c r="RGF15" s="45"/>
      <c r="RGG15" s="45"/>
      <c r="RGH15" s="80"/>
      <c r="RGI15" s="45"/>
      <c r="RGJ15" s="46"/>
      <c r="RGK15" s="45"/>
      <c r="RGL15" s="45"/>
      <c r="RGM15" s="45"/>
      <c r="RGN15" s="45"/>
      <c r="RGO15" s="45"/>
      <c r="RGP15" s="45"/>
      <c r="RGQ15" s="80"/>
      <c r="RGR15" s="45"/>
      <c r="RGS15" s="46"/>
      <c r="RGT15" s="45"/>
      <c r="RGU15" s="45"/>
      <c r="RGV15" s="45"/>
      <c r="RGW15" s="45"/>
      <c r="RGX15" s="45"/>
      <c r="RGY15" s="45"/>
      <c r="RGZ15" s="80"/>
      <c r="RHA15" s="45"/>
      <c r="RHB15" s="46"/>
      <c r="RHC15" s="45"/>
      <c r="RHD15" s="45"/>
      <c r="RHE15" s="45"/>
      <c r="RHF15" s="45"/>
      <c r="RHG15" s="45"/>
      <c r="RHH15" s="45"/>
      <c r="RHI15" s="80"/>
      <c r="RHJ15" s="45"/>
      <c r="RHK15" s="46"/>
      <c r="RHL15" s="45"/>
      <c r="RHM15" s="45"/>
      <c r="RHN15" s="45"/>
      <c r="RHO15" s="45"/>
      <c r="RHP15" s="45"/>
      <c r="RHQ15" s="45"/>
      <c r="RHR15" s="80"/>
      <c r="RHS15" s="45"/>
      <c r="RHT15" s="46"/>
      <c r="RHU15" s="45"/>
      <c r="RHV15" s="45"/>
      <c r="RHW15" s="45"/>
      <c r="RHX15" s="45"/>
      <c r="RHY15" s="45"/>
      <c r="RHZ15" s="45"/>
      <c r="RIA15" s="80"/>
      <c r="RIB15" s="45"/>
      <c r="RIC15" s="46"/>
      <c r="RID15" s="45"/>
      <c r="RIE15" s="45"/>
      <c r="RIF15" s="45"/>
      <c r="RIG15" s="45"/>
      <c r="RIH15" s="45"/>
      <c r="RII15" s="45"/>
      <c r="RIJ15" s="80"/>
      <c r="RIK15" s="45"/>
      <c r="RIL15" s="46"/>
      <c r="RIM15" s="45"/>
      <c r="RIN15" s="45"/>
      <c r="RIO15" s="45"/>
      <c r="RIP15" s="45"/>
      <c r="RIQ15" s="45"/>
      <c r="RIR15" s="45"/>
      <c r="RIS15" s="80"/>
      <c r="RIT15" s="45"/>
      <c r="RIU15" s="46"/>
      <c r="RIV15" s="45"/>
      <c r="RIW15" s="45"/>
      <c r="RIX15" s="45"/>
      <c r="RIY15" s="45"/>
      <c r="RIZ15" s="45"/>
      <c r="RJA15" s="45"/>
      <c r="RJB15" s="80"/>
      <c r="RJC15" s="45"/>
      <c r="RJD15" s="46"/>
      <c r="RJE15" s="45"/>
      <c r="RJF15" s="45"/>
      <c r="RJG15" s="45"/>
      <c r="RJH15" s="45"/>
      <c r="RJI15" s="45"/>
      <c r="RJJ15" s="45"/>
      <c r="RJK15" s="80"/>
      <c r="RJL15" s="45"/>
      <c r="RJM15" s="46"/>
      <c r="RJN15" s="45"/>
      <c r="RJO15" s="45"/>
      <c r="RJP15" s="45"/>
      <c r="RJQ15" s="45"/>
      <c r="RJR15" s="45"/>
      <c r="RJS15" s="45"/>
      <c r="RJT15" s="80"/>
      <c r="RJU15" s="45"/>
      <c r="RJV15" s="46"/>
      <c r="RJW15" s="45"/>
      <c r="RJX15" s="45"/>
      <c r="RJY15" s="45"/>
      <c r="RJZ15" s="45"/>
      <c r="RKA15" s="45"/>
      <c r="RKB15" s="45"/>
      <c r="RKC15" s="80"/>
      <c r="RKD15" s="45"/>
      <c r="RKE15" s="46"/>
      <c r="RKF15" s="45"/>
      <c r="RKG15" s="45"/>
      <c r="RKH15" s="45"/>
      <c r="RKI15" s="45"/>
      <c r="RKJ15" s="45"/>
      <c r="RKK15" s="45"/>
      <c r="RKL15" s="80"/>
      <c r="RKM15" s="45"/>
      <c r="RKN15" s="46"/>
      <c r="RKO15" s="45"/>
      <c r="RKP15" s="45"/>
      <c r="RKQ15" s="45"/>
      <c r="RKR15" s="45"/>
      <c r="RKS15" s="45"/>
      <c r="RKT15" s="45"/>
      <c r="RKU15" s="80"/>
      <c r="RKV15" s="45"/>
      <c r="RKW15" s="46"/>
      <c r="RKX15" s="45"/>
      <c r="RKY15" s="45"/>
      <c r="RKZ15" s="45"/>
      <c r="RLA15" s="45"/>
      <c r="RLB15" s="45"/>
      <c r="RLC15" s="45"/>
      <c r="RLD15" s="80"/>
      <c r="RLE15" s="45"/>
      <c r="RLF15" s="46"/>
      <c r="RLG15" s="45"/>
      <c r="RLH15" s="45"/>
      <c r="RLI15" s="45"/>
      <c r="RLJ15" s="45"/>
      <c r="RLK15" s="45"/>
      <c r="RLL15" s="45"/>
      <c r="RLM15" s="80"/>
      <c r="RLN15" s="45"/>
      <c r="RLO15" s="46"/>
      <c r="RLP15" s="45"/>
      <c r="RLQ15" s="45"/>
      <c r="RLR15" s="45"/>
      <c r="RLS15" s="45"/>
      <c r="RLT15" s="45"/>
      <c r="RLU15" s="45"/>
      <c r="RLV15" s="80"/>
      <c r="RLW15" s="45"/>
      <c r="RLX15" s="46"/>
      <c r="RLY15" s="45"/>
      <c r="RLZ15" s="45"/>
      <c r="RMA15" s="45"/>
      <c r="RMB15" s="45"/>
      <c r="RMC15" s="45"/>
      <c r="RMD15" s="45"/>
      <c r="RME15" s="80"/>
      <c r="RMF15" s="45"/>
      <c r="RMG15" s="46"/>
      <c r="RMH15" s="45"/>
      <c r="RMI15" s="45"/>
      <c r="RMJ15" s="45"/>
      <c r="RMK15" s="45"/>
      <c r="RML15" s="45"/>
      <c r="RMM15" s="45"/>
      <c r="RMN15" s="80"/>
      <c r="RMO15" s="45"/>
      <c r="RMP15" s="46"/>
      <c r="RMQ15" s="45"/>
      <c r="RMR15" s="45"/>
      <c r="RMS15" s="45"/>
      <c r="RMT15" s="45"/>
      <c r="RMU15" s="45"/>
      <c r="RMV15" s="45"/>
      <c r="RMW15" s="80"/>
      <c r="RMX15" s="45"/>
      <c r="RMY15" s="46"/>
      <c r="RMZ15" s="45"/>
      <c r="RNA15" s="45"/>
      <c r="RNB15" s="45"/>
      <c r="RNC15" s="45"/>
      <c r="RND15" s="45"/>
      <c r="RNE15" s="45"/>
      <c r="RNF15" s="80"/>
      <c r="RNG15" s="45"/>
      <c r="RNH15" s="46"/>
      <c r="RNI15" s="45"/>
      <c r="RNJ15" s="45"/>
      <c r="RNK15" s="45"/>
      <c r="RNL15" s="45"/>
      <c r="RNM15" s="45"/>
      <c r="RNN15" s="45"/>
      <c r="RNO15" s="80"/>
      <c r="RNP15" s="45"/>
      <c r="RNQ15" s="46"/>
      <c r="RNR15" s="45"/>
      <c r="RNS15" s="45"/>
      <c r="RNT15" s="45"/>
      <c r="RNU15" s="45"/>
      <c r="RNV15" s="45"/>
      <c r="RNW15" s="45"/>
      <c r="RNX15" s="80"/>
      <c r="RNY15" s="45"/>
      <c r="RNZ15" s="46"/>
      <c r="ROA15" s="45"/>
      <c r="ROB15" s="45"/>
      <c r="ROC15" s="45"/>
      <c r="ROD15" s="45"/>
      <c r="ROE15" s="45"/>
      <c r="ROF15" s="45"/>
      <c r="ROG15" s="80"/>
      <c r="ROH15" s="45"/>
      <c r="ROI15" s="46"/>
      <c r="ROJ15" s="45"/>
      <c r="ROK15" s="45"/>
      <c r="ROL15" s="45"/>
      <c r="ROM15" s="45"/>
      <c r="RON15" s="45"/>
      <c r="ROO15" s="45"/>
      <c r="ROP15" s="80"/>
      <c r="ROQ15" s="45"/>
      <c r="ROR15" s="46"/>
      <c r="ROS15" s="45"/>
      <c r="ROT15" s="45"/>
      <c r="ROU15" s="45"/>
      <c r="ROV15" s="45"/>
      <c r="ROW15" s="45"/>
      <c r="ROX15" s="45"/>
      <c r="ROY15" s="80"/>
      <c r="ROZ15" s="45"/>
      <c r="RPA15" s="46"/>
      <c r="RPB15" s="45"/>
      <c r="RPC15" s="45"/>
      <c r="RPD15" s="45"/>
      <c r="RPE15" s="45"/>
      <c r="RPF15" s="45"/>
      <c r="RPG15" s="45"/>
      <c r="RPH15" s="80"/>
      <c r="RPI15" s="45"/>
      <c r="RPJ15" s="46"/>
      <c r="RPK15" s="45"/>
      <c r="RPL15" s="45"/>
      <c r="RPM15" s="45"/>
      <c r="RPN15" s="45"/>
      <c r="RPO15" s="45"/>
      <c r="RPP15" s="45"/>
      <c r="RPQ15" s="80"/>
      <c r="RPR15" s="45"/>
      <c r="RPS15" s="46"/>
      <c r="RPT15" s="45"/>
      <c r="RPU15" s="45"/>
      <c r="RPV15" s="45"/>
      <c r="RPW15" s="45"/>
      <c r="RPX15" s="45"/>
      <c r="RPY15" s="45"/>
      <c r="RPZ15" s="80"/>
      <c r="RQA15" s="45"/>
      <c r="RQB15" s="46"/>
      <c r="RQC15" s="45"/>
      <c r="RQD15" s="45"/>
      <c r="RQE15" s="45"/>
      <c r="RQF15" s="45"/>
      <c r="RQG15" s="45"/>
      <c r="RQH15" s="45"/>
      <c r="RQI15" s="80"/>
      <c r="RQJ15" s="45"/>
      <c r="RQK15" s="46"/>
      <c r="RQL15" s="45"/>
      <c r="RQM15" s="45"/>
      <c r="RQN15" s="45"/>
      <c r="RQO15" s="45"/>
      <c r="RQP15" s="45"/>
      <c r="RQQ15" s="45"/>
      <c r="RQR15" s="80"/>
      <c r="RQS15" s="45"/>
      <c r="RQT15" s="46"/>
      <c r="RQU15" s="45"/>
      <c r="RQV15" s="45"/>
      <c r="RQW15" s="45"/>
      <c r="RQX15" s="45"/>
      <c r="RQY15" s="45"/>
      <c r="RQZ15" s="45"/>
      <c r="RRA15" s="80"/>
      <c r="RRB15" s="45"/>
      <c r="RRC15" s="46"/>
      <c r="RRD15" s="45"/>
      <c r="RRE15" s="45"/>
      <c r="RRF15" s="45"/>
      <c r="RRG15" s="45"/>
      <c r="RRH15" s="45"/>
      <c r="RRI15" s="45"/>
      <c r="RRJ15" s="80"/>
      <c r="RRK15" s="45"/>
      <c r="RRL15" s="46"/>
      <c r="RRM15" s="45"/>
      <c r="RRN15" s="45"/>
      <c r="RRO15" s="45"/>
      <c r="RRP15" s="45"/>
      <c r="RRQ15" s="45"/>
      <c r="RRR15" s="45"/>
      <c r="RRS15" s="80"/>
      <c r="RRT15" s="45"/>
      <c r="RRU15" s="46"/>
      <c r="RRV15" s="45"/>
      <c r="RRW15" s="45"/>
      <c r="RRX15" s="45"/>
      <c r="RRY15" s="45"/>
      <c r="RRZ15" s="45"/>
      <c r="RSA15" s="45"/>
      <c r="RSB15" s="80"/>
      <c r="RSC15" s="45"/>
      <c r="RSD15" s="46"/>
      <c r="RSE15" s="45"/>
      <c r="RSF15" s="45"/>
      <c r="RSG15" s="45"/>
      <c r="RSH15" s="45"/>
      <c r="RSI15" s="45"/>
      <c r="RSJ15" s="45"/>
      <c r="RSK15" s="80"/>
      <c r="RSL15" s="45"/>
      <c r="RSM15" s="46"/>
      <c r="RSN15" s="45"/>
      <c r="RSO15" s="45"/>
      <c r="RSP15" s="45"/>
      <c r="RSQ15" s="45"/>
      <c r="RSR15" s="45"/>
      <c r="RSS15" s="45"/>
      <c r="RST15" s="80"/>
      <c r="RSU15" s="45"/>
      <c r="RSV15" s="46"/>
      <c r="RSW15" s="45"/>
      <c r="RSX15" s="45"/>
      <c r="RSY15" s="45"/>
      <c r="RSZ15" s="45"/>
      <c r="RTA15" s="45"/>
      <c r="RTB15" s="45"/>
      <c r="RTC15" s="80"/>
      <c r="RTD15" s="45"/>
      <c r="RTE15" s="46"/>
      <c r="RTF15" s="45"/>
      <c r="RTG15" s="45"/>
      <c r="RTH15" s="45"/>
      <c r="RTI15" s="45"/>
      <c r="RTJ15" s="45"/>
      <c r="RTK15" s="45"/>
      <c r="RTL15" s="80"/>
      <c r="RTM15" s="45"/>
      <c r="RTN15" s="46"/>
      <c r="RTO15" s="45"/>
      <c r="RTP15" s="45"/>
      <c r="RTQ15" s="45"/>
      <c r="RTR15" s="45"/>
      <c r="RTS15" s="45"/>
      <c r="RTT15" s="45"/>
      <c r="RTU15" s="80"/>
      <c r="RTV15" s="45"/>
      <c r="RTW15" s="46"/>
      <c r="RTX15" s="45"/>
      <c r="RTY15" s="45"/>
      <c r="RTZ15" s="45"/>
      <c r="RUA15" s="45"/>
      <c r="RUB15" s="45"/>
      <c r="RUC15" s="45"/>
      <c r="RUD15" s="80"/>
      <c r="RUE15" s="45"/>
      <c r="RUF15" s="46"/>
      <c r="RUG15" s="45"/>
      <c r="RUH15" s="45"/>
      <c r="RUI15" s="45"/>
      <c r="RUJ15" s="45"/>
      <c r="RUK15" s="45"/>
      <c r="RUL15" s="45"/>
      <c r="RUM15" s="80"/>
      <c r="RUN15" s="45"/>
      <c r="RUO15" s="46"/>
      <c r="RUP15" s="45"/>
      <c r="RUQ15" s="45"/>
      <c r="RUR15" s="45"/>
      <c r="RUS15" s="45"/>
      <c r="RUT15" s="45"/>
      <c r="RUU15" s="45"/>
      <c r="RUV15" s="80"/>
      <c r="RUW15" s="45"/>
      <c r="RUX15" s="46"/>
      <c r="RUY15" s="45"/>
      <c r="RUZ15" s="45"/>
      <c r="RVA15" s="45"/>
      <c r="RVB15" s="45"/>
      <c r="RVC15" s="45"/>
      <c r="RVD15" s="45"/>
      <c r="RVE15" s="80"/>
      <c r="RVF15" s="45"/>
      <c r="RVG15" s="46"/>
      <c r="RVH15" s="45"/>
      <c r="RVI15" s="45"/>
      <c r="RVJ15" s="45"/>
      <c r="RVK15" s="45"/>
      <c r="RVL15" s="45"/>
      <c r="RVM15" s="45"/>
      <c r="RVN15" s="80"/>
      <c r="RVO15" s="45"/>
      <c r="RVP15" s="46"/>
      <c r="RVQ15" s="45"/>
      <c r="RVR15" s="45"/>
      <c r="RVS15" s="45"/>
      <c r="RVT15" s="45"/>
      <c r="RVU15" s="45"/>
      <c r="RVV15" s="45"/>
      <c r="RVW15" s="80"/>
      <c r="RVX15" s="45"/>
      <c r="RVY15" s="46"/>
      <c r="RVZ15" s="45"/>
      <c r="RWA15" s="45"/>
      <c r="RWB15" s="45"/>
      <c r="RWC15" s="45"/>
      <c r="RWD15" s="45"/>
      <c r="RWE15" s="45"/>
      <c r="RWF15" s="80"/>
      <c r="RWG15" s="45"/>
      <c r="RWH15" s="46"/>
      <c r="RWI15" s="45"/>
      <c r="RWJ15" s="45"/>
      <c r="RWK15" s="45"/>
      <c r="RWL15" s="45"/>
      <c r="RWM15" s="45"/>
      <c r="RWN15" s="45"/>
      <c r="RWO15" s="80"/>
      <c r="RWP15" s="45"/>
      <c r="RWQ15" s="46"/>
      <c r="RWR15" s="45"/>
      <c r="RWS15" s="45"/>
      <c r="RWT15" s="45"/>
      <c r="RWU15" s="45"/>
      <c r="RWV15" s="45"/>
      <c r="RWW15" s="45"/>
      <c r="RWX15" s="80"/>
      <c r="RWY15" s="45"/>
      <c r="RWZ15" s="46"/>
      <c r="RXA15" s="45"/>
      <c r="RXB15" s="45"/>
      <c r="RXC15" s="45"/>
      <c r="RXD15" s="45"/>
      <c r="RXE15" s="45"/>
      <c r="RXF15" s="45"/>
      <c r="RXG15" s="80"/>
      <c r="RXH15" s="45"/>
      <c r="RXI15" s="46"/>
      <c r="RXJ15" s="45"/>
      <c r="RXK15" s="45"/>
      <c r="RXL15" s="45"/>
      <c r="RXM15" s="45"/>
      <c r="RXN15" s="45"/>
      <c r="RXO15" s="45"/>
      <c r="RXP15" s="80"/>
      <c r="RXQ15" s="45"/>
      <c r="RXR15" s="46"/>
      <c r="RXS15" s="45"/>
      <c r="RXT15" s="45"/>
      <c r="RXU15" s="45"/>
      <c r="RXV15" s="45"/>
      <c r="RXW15" s="45"/>
      <c r="RXX15" s="45"/>
      <c r="RXY15" s="80"/>
      <c r="RXZ15" s="45"/>
      <c r="RYA15" s="46"/>
      <c r="RYB15" s="45"/>
      <c r="RYC15" s="45"/>
      <c r="RYD15" s="45"/>
      <c r="RYE15" s="45"/>
      <c r="RYF15" s="45"/>
      <c r="RYG15" s="45"/>
      <c r="RYH15" s="80"/>
      <c r="RYI15" s="45"/>
      <c r="RYJ15" s="46"/>
      <c r="RYK15" s="45"/>
      <c r="RYL15" s="45"/>
      <c r="RYM15" s="45"/>
      <c r="RYN15" s="45"/>
      <c r="RYO15" s="45"/>
      <c r="RYP15" s="45"/>
      <c r="RYQ15" s="80"/>
      <c r="RYR15" s="45"/>
      <c r="RYS15" s="46"/>
      <c r="RYT15" s="45"/>
      <c r="RYU15" s="45"/>
      <c r="RYV15" s="45"/>
      <c r="RYW15" s="45"/>
      <c r="RYX15" s="45"/>
      <c r="RYY15" s="45"/>
      <c r="RYZ15" s="80"/>
      <c r="RZA15" s="45"/>
      <c r="RZB15" s="46"/>
      <c r="RZC15" s="45"/>
      <c r="RZD15" s="45"/>
      <c r="RZE15" s="45"/>
      <c r="RZF15" s="45"/>
      <c r="RZG15" s="45"/>
      <c r="RZH15" s="45"/>
      <c r="RZI15" s="80"/>
      <c r="RZJ15" s="45"/>
      <c r="RZK15" s="46"/>
      <c r="RZL15" s="45"/>
      <c r="RZM15" s="45"/>
      <c r="RZN15" s="45"/>
      <c r="RZO15" s="45"/>
      <c r="RZP15" s="45"/>
      <c r="RZQ15" s="45"/>
      <c r="RZR15" s="80"/>
      <c r="RZS15" s="45"/>
      <c r="RZT15" s="46"/>
      <c r="RZU15" s="45"/>
      <c r="RZV15" s="45"/>
      <c r="RZW15" s="45"/>
      <c r="RZX15" s="45"/>
      <c r="RZY15" s="45"/>
      <c r="RZZ15" s="45"/>
      <c r="SAA15" s="80"/>
      <c r="SAB15" s="45"/>
      <c r="SAC15" s="46"/>
      <c r="SAD15" s="45"/>
      <c r="SAE15" s="45"/>
      <c r="SAF15" s="45"/>
      <c r="SAG15" s="45"/>
      <c r="SAH15" s="45"/>
      <c r="SAI15" s="45"/>
      <c r="SAJ15" s="80"/>
      <c r="SAK15" s="45"/>
      <c r="SAL15" s="46"/>
      <c r="SAM15" s="45"/>
      <c r="SAN15" s="45"/>
      <c r="SAO15" s="45"/>
      <c r="SAP15" s="45"/>
      <c r="SAQ15" s="45"/>
      <c r="SAR15" s="45"/>
      <c r="SAS15" s="80"/>
      <c r="SAT15" s="45"/>
      <c r="SAU15" s="46"/>
      <c r="SAV15" s="45"/>
      <c r="SAW15" s="45"/>
      <c r="SAX15" s="45"/>
      <c r="SAY15" s="45"/>
      <c r="SAZ15" s="45"/>
      <c r="SBA15" s="45"/>
      <c r="SBB15" s="80"/>
      <c r="SBC15" s="45"/>
      <c r="SBD15" s="46"/>
      <c r="SBE15" s="45"/>
      <c r="SBF15" s="45"/>
      <c r="SBG15" s="45"/>
      <c r="SBH15" s="45"/>
      <c r="SBI15" s="45"/>
      <c r="SBJ15" s="45"/>
      <c r="SBK15" s="80"/>
      <c r="SBL15" s="45"/>
      <c r="SBM15" s="46"/>
      <c r="SBN15" s="45"/>
      <c r="SBO15" s="45"/>
      <c r="SBP15" s="45"/>
      <c r="SBQ15" s="45"/>
      <c r="SBR15" s="45"/>
      <c r="SBS15" s="45"/>
      <c r="SBT15" s="80"/>
      <c r="SBU15" s="45"/>
      <c r="SBV15" s="46"/>
      <c r="SBW15" s="45"/>
      <c r="SBX15" s="45"/>
      <c r="SBY15" s="45"/>
      <c r="SBZ15" s="45"/>
      <c r="SCA15" s="45"/>
      <c r="SCB15" s="45"/>
      <c r="SCC15" s="80"/>
      <c r="SCD15" s="45"/>
      <c r="SCE15" s="46"/>
      <c r="SCF15" s="45"/>
      <c r="SCG15" s="45"/>
      <c r="SCH15" s="45"/>
      <c r="SCI15" s="45"/>
      <c r="SCJ15" s="45"/>
      <c r="SCK15" s="45"/>
      <c r="SCL15" s="80"/>
      <c r="SCM15" s="45"/>
      <c r="SCN15" s="46"/>
      <c r="SCO15" s="45"/>
      <c r="SCP15" s="45"/>
      <c r="SCQ15" s="45"/>
      <c r="SCR15" s="45"/>
      <c r="SCS15" s="45"/>
      <c r="SCT15" s="45"/>
      <c r="SCU15" s="80"/>
      <c r="SCV15" s="45"/>
      <c r="SCW15" s="46"/>
      <c r="SCX15" s="45"/>
      <c r="SCY15" s="45"/>
      <c r="SCZ15" s="45"/>
      <c r="SDA15" s="45"/>
      <c r="SDB15" s="45"/>
      <c r="SDC15" s="45"/>
      <c r="SDD15" s="80"/>
      <c r="SDE15" s="45"/>
      <c r="SDF15" s="46"/>
      <c r="SDG15" s="45"/>
      <c r="SDH15" s="45"/>
      <c r="SDI15" s="45"/>
      <c r="SDJ15" s="45"/>
      <c r="SDK15" s="45"/>
      <c r="SDL15" s="45"/>
      <c r="SDM15" s="80"/>
      <c r="SDN15" s="45"/>
      <c r="SDO15" s="46"/>
      <c r="SDP15" s="45"/>
      <c r="SDQ15" s="45"/>
      <c r="SDR15" s="45"/>
      <c r="SDS15" s="45"/>
      <c r="SDT15" s="45"/>
      <c r="SDU15" s="45"/>
      <c r="SDV15" s="80"/>
      <c r="SDW15" s="45"/>
      <c r="SDX15" s="46"/>
      <c r="SDY15" s="45"/>
      <c r="SDZ15" s="45"/>
      <c r="SEA15" s="45"/>
      <c r="SEB15" s="45"/>
      <c r="SEC15" s="45"/>
      <c r="SED15" s="45"/>
      <c r="SEE15" s="80"/>
      <c r="SEF15" s="45"/>
      <c r="SEG15" s="46"/>
      <c r="SEH15" s="45"/>
      <c r="SEI15" s="45"/>
      <c r="SEJ15" s="45"/>
      <c r="SEK15" s="45"/>
      <c r="SEL15" s="45"/>
      <c r="SEM15" s="45"/>
      <c r="SEN15" s="80"/>
      <c r="SEO15" s="45"/>
      <c r="SEP15" s="46"/>
      <c r="SEQ15" s="45"/>
      <c r="SER15" s="45"/>
      <c r="SES15" s="45"/>
      <c r="SET15" s="45"/>
      <c r="SEU15" s="45"/>
      <c r="SEV15" s="45"/>
      <c r="SEW15" s="80"/>
      <c r="SEX15" s="45"/>
      <c r="SEY15" s="46"/>
      <c r="SEZ15" s="45"/>
      <c r="SFA15" s="45"/>
      <c r="SFB15" s="45"/>
      <c r="SFC15" s="45"/>
      <c r="SFD15" s="45"/>
      <c r="SFE15" s="45"/>
      <c r="SFF15" s="80"/>
      <c r="SFG15" s="45"/>
      <c r="SFH15" s="46"/>
      <c r="SFI15" s="45"/>
      <c r="SFJ15" s="45"/>
      <c r="SFK15" s="45"/>
      <c r="SFL15" s="45"/>
      <c r="SFM15" s="45"/>
      <c r="SFN15" s="45"/>
      <c r="SFO15" s="80"/>
      <c r="SFP15" s="45"/>
      <c r="SFQ15" s="46"/>
      <c r="SFR15" s="45"/>
      <c r="SFS15" s="45"/>
      <c r="SFT15" s="45"/>
      <c r="SFU15" s="45"/>
      <c r="SFV15" s="45"/>
      <c r="SFW15" s="45"/>
      <c r="SFX15" s="80"/>
      <c r="SFY15" s="45"/>
      <c r="SFZ15" s="46"/>
      <c r="SGA15" s="45"/>
      <c r="SGB15" s="45"/>
      <c r="SGC15" s="45"/>
      <c r="SGD15" s="45"/>
      <c r="SGE15" s="45"/>
      <c r="SGF15" s="45"/>
      <c r="SGG15" s="80"/>
      <c r="SGH15" s="45"/>
      <c r="SGI15" s="46"/>
      <c r="SGJ15" s="45"/>
      <c r="SGK15" s="45"/>
      <c r="SGL15" s="45"/>
      <c r="SGM15" s="45"/>
      <c r="SGN15" s="45"/>
      <c r="SGO15" s="45"/>
      <c r="SGP15" s="80"/>
      <c r="SGQ15" s="45"/>
      <c r="SGR15" s="46"/>
      <c r="SGS15" s="45"/>
      <c r="SGT15" s="45"/>
      <c r="SGU15" s="45"/>
      <c r="SGV15" s="45"/>
      <c r="SGW15" s="45"/>
      <c r="SGX15" s="45"/>
      <c r="SGY15" s="80"/>
      <c r="SGZ15" s="45"/>
      <c r="SHA15" s="46"/>
      <c r="SHB15" s="45"/>
      <c r="SHC15" s="45"/>
      <c r="SHD15" s="45"/>
      <c r="SHE15" s="45"/>
      <c r="SHF15" s="45"/>
      <c r="SHG15" s="45"/>
      <c r="SHH15" s="80"/>
      <c r="SHI15" s="45"/>
      <c r="SHJ15" s="46"/>
      <c r="SHK15" s="45"/>
      <c r="SHL15" s="45"/>
      <c r="SHM15" s="45"/>
      <c r="SHN15" s="45"/>
      <c r="SHO15" s="45"/>
      <c r="SHP15" s="45"/>
      <c r="SHQ15" s="80"/>
      <c r="SHR15" s="45"/>
      <c r="SHS15" s="46"/>
      <c r="SHT15" s="45"/>
      <c r="SHU15" s="45"/>
      <c r="SHV15" s="45"/>
      <c r="SHW15" s="45"/>
      <c r="SHX15" s="45"/>
      <c r="SHY15" s="45"/>
      <c r="SHZ15" s="80"/>
      <c r="SIA15" s="45"/>
      <c r="SIB15" s="46"/>
      <c r="SIC15" s="45"/>
      <c r="SID15" s="45"/>
      <c r="SIE15" s="45"/>
      <c r="SIF15" s="45"/>
      <c r="SIG15" s="45"/>
      <c r="SIH15" s="45"/>
      <c r="SII15" s="80"/>
      <c r="SIJ15" s="45"/>
      <c r="SIK15" s="46"/>
      <c r="SIL15" s="45"/>
      <c r="SIM15" s="45"/>
      <c r="SIN15" s="45"/>
      <c r="SIO15" s="45"/>
      <c r="SIP15" s="45"/>
      <c r="SIQ15" s="45"/>
      <c r="SIR15" s="80"/>
      <c r="SIS15" s="45"/>
      <c r="SIT15" s="46"/>
      <c r="SIU15" s="45"/>
      <c r="SIV15" s="45"/>
      <c r="SIW15" s="45"/>
      <c r="SIX15" s="45"/>
      <c r="SIY15" s="45"/>
      <c r="SIZ15" s="45"/>
      <c r="SJA15" s="80"/>
      <c r="SJB15" s="45"/>
      <c r="SJC15" s="46"/>
      <c r="SJD15" s="45"/>
      <c r="SJE15" s="45"/>
      <c r="SJF15" s="45"/>
      <c r="SJG15" s="45"/>
      <c r="SJH15" s="45"/>
      <c r="SJI15" s="45"/>
      <c r="SJJ15" s="80"/>
      <c r="SJK15" s="45"/>
      <c r="SJL15" s="46"/>
      <c r="SJM15" s="45"/>
      <c r="SJN15" s="45"/>
      <c r="SJO15" s="45"/>
      <c r="SJP15" s="45"/>
      <c r="SJQ15" s="45"/>
      <c r="SJR15" s="45"/>
      <c r="SJS15" s="80"/>
      <c r="SJT15" s="45"/>
      <c r="SJU15" s="46"/>
      <c r="SJV15" s="45"/>
      <c r="SJW15" s="45"/>
      <c r="SJX15" s="45"/>
      <c r="SJY15" s="45"/>
      <c r="SJZ15" s="45"/>
      <c r="SKA15" s="45"/>
      <c r="SKB15" s="80"/>
      <c r="SKC15" s="45"/>
      <c r="SKD15" s="46"/>
      <c r="SKE15" s="45"/>
      <c r="SKF15" s="45"/>
      <c r="SKG15" s="45"/>
      <c r="SKH15" s="45"/>
      <c r="SKI15" s="45"/>
      <c r="SKJ15" s="45"/>
      <c r="SKK15" s="80"/>
      <c r="SKL15" s="45"/>
      <c r="SKM15" s="46"/>
      <c r="SKN15" s="45"/>
      <c r="SKO15" s="45"/>
      <c r="SKP15" s="45"/>
      <c r="SKQ15" s="45"/>
      <c r="SKR15" s="45"/>
      <c r="SKS15" s="45"/>
      <c r="SKT15" s="80"/>
      <c r="SKU15" s="45"/>
      <c r="SKV15" s="46"/>
      <c r="SKW15" s="45"/>
      <c r="SKX15" s="45"/>
      <c r="SKY15" s="45"/>
      <c r="SKZ15" s="45"/>
      <c r="SLA15" s="45"/>
      <c r="SLB15" s="45"/>
      <c r="SLC15" s="80"/>
      <c r="SLD15" s="45"/>
      <c r="SLE15" s="46"/>
      <c r="SLF15" s="45"/>
      <c r="SLG15" s="45"/>
      <c r="SLH15" s="45"/>
      <c r="SLI15" s="45"/>
      <c r="SLJ15" s="45"/>
      <c r="SLK15" s="45"/>
      <c r="SLL15" s="80"/>
      <c r="SLM15" s="45"/>
      <c r="SLN15" s="46"/>
      <c r="SLO15" s="45"/>
      <c r="SLP15" s="45"/>
      <c r="SLQ15" s="45"/>
      <c r="SLR15" s="45"/>
      <c r="SLS15" s="45"/>
      <c r="SLT15" s="45"/>
      <c r="SLU15" s="80"/>
      <c r="SLV15" s="45"/>
      <c r="SLW15" s="46"/>
      <c r="SLX15" s="45"/>
      <c r="SLY15" s="45"/>
      <c r="SLZ15" s="45"/>
      <c r="SMA15" s="45"/>
      <c r="SMB15" s="45"/>
      <c r="SMC15" s="45"/>
      <c r="SMD15" s="80"/>
      <c r="SME15" s="45"/>
      <c r="SMF15" s="46"/>
      <c r="SMG15" s="45"/>
      <c r="SMH15" s="45"/>
      <c r="SMI15" s="45"/>
      <c r="SMJ15" s="45"/>
      <c r="SMK15" s="45"/>
      <c r="SML15" s="45"/>
      <c r="SMM15" s="80"/>
      <c r="SMN15" s="45"/>
      <c r="SMO15" s="46"/>
      <c r="SMP15" s="45"/>
      <c r="SMQ15" s="45"/>
      <c r="SMR15" s="45"/>
      <c r="SMS15" s="45"/>
      <c r="SMT15" s="45"/>
      <c r="SMU15" s="45"/>
      <c r="SMV15" s="80"/>
      <c r="SMW15" s="45"/>
      <c r="SMX15" s="46"/>
      <c r="SMY15" s="45"/>
      <c r="SMZ15" s="45"/>
      <c r="SNA15" s="45"/>
      <c r="SNB15" s="45"/>
      <c r="SNC15" s="45"/>
      <c r="SND15" s="45"/>
      <c r="SNE15" s="80"/>
      <c r="SNF15" s="45"/>
      <c r="SNG15" s="46"/>
      <c r="SNH15" s="45"/>
      <c r="SNI15" s="45"/>
      <c r="SNJ15" s="45"/>
      <c r="SNK15" s="45"/>
      <c r="SNL15" s="45"/>
      <c r="SNM15" s="45"/>
      <c r="SNN15" s="80"/>
      <c r="SNO15" s="45"/>
      <c r="SNP15" s="46"/>
      <c r="SNQ15" s="45"/>
      <c r="SNR15" s="45"/>
      <c r="SNS15" s="45"/>
      <c r="SNT15" s="45"/>
      <c r="SNU15" s="45"/>
      <c r="SNV15" s="45"/>
      <c r="SNW15" s="80"/>
      <c r="SNX15" s="45"/>
      <c r="SNY15" s="46"/>
      <c r="SNZ15" s="45"/>
      <c r="SOA15" s="45"/>
      <c r="SOB15" s="45"/>
      <c r="SOC15" s="45"/>
      <c r="SOD15" s="45"/>
      <c r="SOE15" s="45"/>
      <c r="SOF15" s="80"/>
      <c r="SOG15" s="45"/>
      <c r="SOH15" s="46"/>
      <c r="SOI15" s="45"/>
      <c r="SOJ15" s="45"/>
      <c r="SOK15" s="45"/>
      <c r="SOL15" s="45"/>
      <c r="SOM15" s="45"/>
      <c r="SON15" s="45"/>
      <c r="SOO15" s="80"/>
      <c r="SOP15" s="45"/>
      <c r="SOQ15" s="46"/>
      <c r="SOR15" s="45"/>
      <c r="SOS15" s="45"/>
      <c r="SOT15" s="45"/>
      <c r="SOU15" s="45"/>
      <c r="SOV15" s="45"/>
      <c r="SOW15" s="45"/>
      <c r="SOX15" s="80"/>
      <c r="SOY15" s="45"/>
      <c r="SOZ15" s="46"/>
      <c r="SPA15" s="45"/>
      <c r="SPB15" s="45"/>
      <c r="SPC15" s="45"/>
      <c r="SPD15" s="45"/>
      <c r="SPE15" s="45"/>
      <c r="SPF15" s="45"/>
      <c r="SPG15" s="80"/>
      <c r="SPH15" s="45"/>
      <c r="SPI15" s="46"/>
      <c r="SPJ15" s="45"/>
      <c r="SPK15" s="45"/>
      <c r="SPL15" s="45"/>
      <c r="SPM15" s="45"/>
      <c r="SPN15" s="45"/>
      <c r="SPO15" s="45"/>
      <c r="SPP15" s="80"/>
      <c r="SPQ15" s="45"/>
      <c r="SPR15" s="46"/>
      <c r="SPS15" s="45"/>
      <c r="SPT15" s="45"/>
      <c r="SPU15" s="45"/>
      <c r="SPV15" s="45"/>
      <c r="SPW15" s="45"/>
      <c r="SPX15" s="45"/>
      <c r="SPY15" s="80"/>
      <c r="SPZ15" s="45"/>
      <c r="SQA15" s="46"/>
      <c r="SQB15" s="45"/>
      <c r="SQC15" s="45"/>
      <c r="SQD15" s="45"/>
      <c r="SQE15" s="45"/>
      <c r="SQF15" s="45"/>
      <c r="SQG15" s="45"/>
      <c r="SQH15" s="80"/>
      <c r="SQI15" s="45"/>
      <c r="SQJ15" s="46"/>
      <c r="SQK15" s="45"/>
      <c r="SQL15" s="45"/>
      <c r="SQM15" s="45"/>
      <c r="SQN15" s="45"/>
      <c r="SQO15" s="45"/>
      <c r="SQP15" s="45"/>
      <c r="SQQ15" s="80"/>
      <c r="SQR15" s="45"/>
      <c r="SQS15" s="46"/>
      <c r="SQT15" s="45"/>
      <c r="SQU15" s="45"/>
      <c r="SQV15" s="45"/>
      <c r="SQW15" s="45"/>
      <c r="SQX15" s="45"/>
      <c r="SQY15" s="45"/>
      <c r="SQZ15" s="80"/>
      <c r="SRA15" s="45"/>
      <c r="SRB15" s="46"/>
      <c r="SRC15" s="45"/>
      <c r="SRD15" s="45"/>
      <c r="SRE15" s="45"/>
      <c r="SRF15" s="45"/>
      <c r="SRG15" s="45"/>
      <c r="SRH15" s="45"/>
      <c r="SRI15" s="80"/>
      <c r="SRJ15" s="45"/>
      <c r="SRK15" s="46"/>
      <c r="SRL15" s="45"/>
      <c r="SRM15" s="45"/>
      <c r="SRN15" s="45"/>
      <c r="SRO15" s="45"/>
      <c r="SRP15" s="45"/>
      <c r="SRQ15" s="45"/>
      <c r="SRR15" s="80"/>
      <c r="SRS15" s="45"/>
      <c r="SRT15" s="46"/>
      <c r="SRU15" s="45"/>
      <c r="SRV15" s="45"/>
      <c r="SRW15" s="45"/>
      <c r="SRX15" s="45"/>
      <c r="SRY15" s="45"/>
      <c r="SRZ15" s="45"/>
      <c r="SSA15" s="80"/>
      <c r="SSB15" s="45"/>
      <c r="SSC15" s="46"/>
      <c r="SSD15" s="45"/>
      <c r="SSE15" s="45"/>
      <c r="SSF15" s="45"/>
      <c r="SSG15" s="45"/>
      <c r="SSH15" s="45"/>
      <c r="SSI15" s="45"/>
      <c r="SSJ15" s="80"/>
      <c r="SSK15" s="45"/>
      <c r="SSL15" s="46"/>
      <c r="SSM15" s="45"/>
      <c r="SSN15" s="45"/>
      <c r="SSO15" s="45"/>
      <c r="SSP15" s="45"/>
      <c r="SSQ15" s="45"/>
      <c r="SSR15" s="45"/>
      <c r="SSS15" s="80"/>
      <c r="SST15" s="45"/>
      <c r="SSU15" s="46"/>
      <c r="SSV15" s="45"/>
      <c r="SSW15" s="45"/>
      <c r="SSX15" s="45"/>
      <c r="SSY15" s="45"/>
      <c r="SSZ15" s="45"/>
      <c r="STA15" s="45"/>
      <c r="STB15" s="80"/>
      <c r="STC15" s="45"/>
      <c r="STD15" s="46"/>
      <c r="STE15" s="45"/>
      <c r="STF15" s="45"/>
      <c r="STG15" s="45"/>
      <c r="STH15" s="45"/>
      <c r="STI15" s="45"/>
      <c r="STJ15" s="45"/>
      <c r="STK15" s="80"/>
      <c r="STL15" s="45"/>
      <c r="STM15" s="46"/>
      <c r="STN15" s="45"/>
      <c r="STO15" s="45"/>
      <c r="STP15" s="45"/>
      <c r="STQ15" s="45"/>
      <c r="STR15" s="45"/>
      <c r="STS15" s="45"/>
      <c r="STT15" s="80"/>
      <c r="STU15" s="45"/>
      <c r="STV15" s="46"/>
      <c r="STW15" s="45"/>
      <c r="STX15" s="45"/>
      <c r="STY15" s="45"/>
      <c r="STZ15" s="45"/>
      <c r="SUA15" s="45"/>
      <c r="SUB15" s="45"/>
      <c r="SUC15" s="80"/>
      <c r="SUD15" s="45"/>
      <c r="SUE15" s="46"/>
      <c r="SUF15" s="45"/>
      <c r="SUG15" s="45"/>
      <c r="SUH15" s="45"/>
      <c r="SUI15" s="45"/>
      <c r="SUJ15" s="45"/>
      <c r="SUK15" s="45"/>
      <c r="SUL15" s="80"/>
      <c r="SUM15" s="45"/>
      <c r="SUN15" s="46"/>
      <c r="SUO15" s="45"/>
      <c r="SUP15" s="45"/>
      <c r="SUQ15" s="45"/>
      <c r="SUR15" s="45"/>
      <c r="SUS15" s="45"/>
      <c r="SUT15" s="45"/>
      <c r="SUU15" s="80"/>
      <c r="SUV15" s="45"/>
      <c r="SUW15" s="46"/>
      <c r="SUX15" s="45"/>
      <c r="SUY15" s="45"/>
      <c r="SUZ15" s="45"/>
      <c r="SVA15" s="45"/>
      <c r="SVB15" s="45"/>
      <c r="SVC15" s="45"/>
      <c r="SVD15" s="80"/>
      <c r="SVE15" s="45"/>
      <c r="SVF15" s="46"/>
      <c r="SVG15" s="45"/>
      <c r="SVH15" s="45"/>
      <c r="SVI15" s="45"/>
      <c r="SVJ15" s="45"/>
      <c r="SVK15" s="45"/>
      <c r="SVL15" s="45"/>
      <c r="SVM15" s="80"/>
      <c r="SVN15" s="45"/>
      <c r="SVO15" s="46"/>
      <c r="SVP15" s="45"/>
      <c r="SVQ15" s="45"/>
      <c r="SVR15" s="45"/>
      <c r="SVS15" s="45"/>
      <c r="SVT15" s="45"/>
      <c r="SVU15" s="45"/>
      <c r="SVV15" s="80"/>
      <c r="SVW15" s="45"/>
      <c r="SVX15" s="46"/>
      <c r="SVY15" s="45"/>
      <c r="SVZ15" s="45"/>
      <c r="SWA15" s="45"/>
      <c r="SWB15" s="45"/>
      <c r="SWC15" s="45"/>
      <c r="SWD15" s="45"/>
      <c r="SWE15" s="80"/>
      <c r="SWF15" s="45"/>
      <c r="SWG15" s="46"/>
      <c r="SWH15" s="45"/>
      <c r="SWI15" s="45"/>
      <c r="SWJ15" s="45"/>
      <c r="SWK15" s="45"/>
      <c r="SWL15" s="45"/>
      <c r="SWM15" s="45"/>
      <c r="SWN15" s="80"/>
      <c r="SWO15" s="45"/>
      <c r="SWP15" s="46"/>
      <c r="SWQ15" s="45"/>
      <c r="SWR15" s="45"/>
      <c r="SWS15" s="45"/>
      <c r="SWT15" s="45"/>
      <c r="SWU15" s="45"/>
      <c r="SWV15" s="45"/>
      <c r="SWW15" s="80"/>
      <c r="SWX15" s="45"/>
      <c r="SWY15" s="46"/>
      <c r="SWZ15" s="45"/>
      <c r="SXA15" s="45"/>
      <c r="SXB15" s="45"/>
      <c r="SXC15" s="45"/>
      <c r="SXD15" s="45"/>
      <c r="SXE15" s="45"/>
      <c r="SXF15" s="80"/>
      <c r="SXG15" s="45"/>
      <c r="SXH15" s="46"/>
      <c r="SXI15" s="45"/>
      <c r="SXJ15" s="45"/>
      <c r="SXK15" s="45"/>
      <c r="SXL15" s="45"/>
      <c r="SXM15" s="45"/>
      <c r="SXN15" s="45"/>
      <c r="SXO15" s="80"/>
      <c r="SXP15" s="45"/>
      <c r="SXQ15" s="46"/>
      <c r="SXR15" s="45"/>
      <c r="SXS15" s="45"/>
      <c r="SXT15" s="45"/>
      <c r="SXU15" s="45"/>
      <c r="SXV15" s="45"/>
      <c r="SXW15" s="45"/>
      <c r="SXX15" s="80"/>
      <c r="SXY15" s="45"/>
      <c r="SXZ15" s="46"/>
      <c r="SYA15" s="45"/>
      <c r="SYB15" s="45"/>
      <c r="SYC15" s="45"/>
      <c r="SYD15" s="45"/>
      <c r="SYE15" s="45"/>
      <c r="SYF15" s="45"/>
      <c r="SYG15" s="80"/>
      <c r="SYH15" s="45"/>
      <c r="SYI15" s="46"/>
      <c r="SYJ15" s="45"/>
      <c r="SYK15" s="45"/>
      <c r="SYL15" s="45"/>
      <c r="SYM15" s="45"/>
      <c r="SYN15" s="45"/>
      <c r="SYO15" s="45"/>
      <c r="SYP15" s="80"/>
      <c r="SYQ15" s="45"/>
      <c r="SYR15" s="46"/>
      <c r="SYS15" s="45"/>
      <c r="SYT15" s="45"/>
      <c r="SYU15" s="45"/>
      <c r="SYV15" s="45"/>
      <c r="SYW15" s="45"/>
      <c r="SYX15" s="45"/>
      <c r="SYY15" s="80"/>
      <c r="SYZ15" s="45"/>
      <c r="SZA15" s="46"/>
      <c r="SZB15" s="45"/>
      <c r="SZC15" s="45"/>
      <c r="SZD15" s="45"/>
      <c r="SZE15" s="45"/>
      <c r="SZF15" s="45"/>
      <c r="SZG15" s="45"/>
      <c r="SZH15" s="80"/>
      <c r="SZI15" s="45"/>
      <c r="SZJ15" s="46"/>
      <c r="SZK15" s="45"/>
      <c r="SZL15" s="45"/>
      <c r="SZM15" s="45"/>
      <c r="SZN15" s="45"/>
      <c r="SZO15" s="45"/>
      <c r="SZP15" s="45"/>
      <c r="SZQ15" s="80"/>
      <c r="SZR15" s="45"/>
      <c r="SZS15" s="46"/>
      <c r="SZT15" s="45"/>
      <c r="SZU15" s="45"/>
      <c r="SZV15" s="45"/>
      <c r="SZW15" s="45"/>
      <c r="SZX15" s="45"/>
      <c r="SZY15" s="45"/>
      <c r="SZZ15" s="80"/>
      <c r="TAA15" s="45"/>
      <c r="TAB15" s="46"/>
      <c r="TAC15" s="45"/>
      <c r="TAD15" s="45"/>
      <c r="TAE15" s="45"/>
      <c r="TAF15" s="45"/>
      <c r="TAG15" s="45"/>
      <c r="TAH15" s="45"/>
      <c r="TAI15" s="80"/>
      <c r="TAJ15" s="45"/>
      <c r="TAK15" s="46"/>
      <c r="TAL15" s="45"/>
      <c r="TAM15" s="45"/>
      <c r="TAN15" s="45"/>
      <c r="TAO15" s="45"/>
      <c r="TAP15" s="45"/>
      <c r="TAQ15" s="45"/>
      <c r="TAR15" s="80"/>
      <c r="TAS15" s="45"/>
      <c r="TAT15" s="46"/>
      <c r="TAU15" s="45"/>
      <c r="TAV15" s="45"/>
      <c r="TAW15" s="45"/>
      <c r="TAX15" s="45"/>
      <c r="TAY15" s="45"/>
      <c r="TAZ15" s="45"/>
      <c r="TBA15" s="80"/>
      <c r="TBB15" s="45"/>
      <c r="TBC15" s="46"/>
      <c r="TBD15" s="45"/>
      <c r="TBE15" s="45"/>
      <c r="TBF15" s="45"/>
      <c r="TBG15" s="45"/>
      <c r="TBH15" s="45"/>
      <c r="TBI15" s="45"/>
      <c r="TBJ15" s="80"/>
      <c r="TBK15" s="45"/>
      <c r="TBL15" s="46"/>
      <c r="TBM15" s="45"/>
      <c r="TBN15" s="45"/>
      <c r="TBO15" s="45"/>
      <c r="TBP15" s="45"/>
      <c r="TBQ15" s="45"/>
      <c r="TBR15" s="45"/>
      <c r="TBS15" s="80"/>
      <c r="TBT15" s="45"/>
      <c r="TBU15" s="46"/>
      <c r="TBV15" s="45"/>
      <c r="TBW15" s="45"/>
      <c r="TBX15" s="45"/>
      <c r="TBY15" s="45"/>
      <c r="TBZ15" s="45"/>
      <c r="TCA15" s="45"/>
      <c r="TCB15" s="80"/>
      <c r="TCC15" s="45"/>
      <c r="TCD15" s="46"/>
      <c r="TCE15" s="45"/>
      <c r="TCF15" s="45"/>
      <c r="TCG15" s="45"/>
      <c r="TCH15" s="45"/>
      <c r="TCI15" s="45"/>
      <c r="TCJ15" s="45"/>
      <c r="TCK15" s="80"/>
      <c r="TCL15" s="45"/>
      <c r="TCM15" s="46"/>
      <c r="TCN15" s="45"/>
      <c r="TCO15" s="45"/>
      <c r="TCP15" s="45"/>
      <c r="TCQ15" s="45"/>
      <c r="TCR15" s="45"/>
      <c r="TCS15" s="45"/>
      <c r="TCT15" s="80"/>
      <c r="TCU15" s="45"/>
      <c r="TCV15" s="46"/>
      <c r="TCW15" s="45"/>
      <c r="TCX15" s="45"/>
      <c r="TCY15" s="45"/>
      <c r="TCZ15" s="45"/>
      <c r="TDA15" s="45"/>
      <c r="TDB15" s="45"/>
      <c r="TDC15" s="80"/>
      <c r="TDD15" s="45"/>
      <c r="TDE15" s="46"/>
      <c r="TDF15" s="45"/>
      <c r="TDG15" s="45"/>
      <c r="TDH15" s="45"/>
      <c r="TDI15" s="45"/>
      <c r="TDJ15" s="45"/>
      <c r="TDK15" s="45"/>
      <c r="TDL15" s="80"/>
      <c r="TDM15" s="45"/>
      <c r="TDN15" s="46"/>
      <c r="TDO15" s="45"/>
      <c r="TDP15" s="45"/>
      <c r="TDQ15" s="45"/>
      <c r="TDR15" s="45"/>
      <c r="TDS15" s="45"/>
      <c r="TDT15" s="45"/>
      <c r="TDU15" s="80"/>
      <c r="TDV15" s="45"/>
      <c r="TDW15" s="46"/>
      <c r="TDX15" s="45"/>
      <c r="TDY15" s="45"/>
      <c r="TDZ15" s="45"/>
      <c r="TEA15" s="45"/>
      <c r="TEB15" s="45"/>
      <c r="TEC15" s="45"/>
      <c r="TED15" s="80"/>
      <c r="TEE15" s="45"/>
      <c r="TEF15" s="46"/>
      <c r="TEG15" s="45"/>
      <c r="TEH15" s="45"/>
      <c r="TEI15" s="45"/>
      <c r="TEJ15" s="45"/>
      <c r="TEK15" s="45"/>
      <c r="TEL15" s="45"/>
      <c r="TEM15" s="80"/>
      <c r="TEN15" s="45"/>
      <c r="TEO15" s="46"/>
      <c r="TEP15" s="45"/>
      <c r="TEQ15" s="45"/>
      <c r="TER15" s="45"/>
      <c r="TES15" s="45"/>
      <c r="TET15" s="45"/>
      <c r="TEU15" s="45"/>
      <c r="TEV15" s="80"/>
      <c r="TEW15" s="45"/>
      <c r="TEX15" s="46"/>
      <c r="TEY15" s="45"/>
      <c r="TEZ15" s="45"/>
      <c r="TFA15" s="45"/>
      <c r="TFB15" s="45"/>
      <c r="TFC15" s="45"/>
      <c r="TFD15" s="45"/>
      <c r="TFE15" s="80"/>
      <c r="TFF15" s="45"/>
      <c r="TFG15" s="46"/>
      <c r="TFH15" s="45"/>
      <c r="TFI15" s="45"/>
      <c r="TFJ15" s="45"/>
      <c r="TFK15" s="45"/>
      <c r="TFL15" s="45"/>
      <c r="TFM15" s="45"/>
      <c r="TFN15" s="80"/>
      <c r="TFO15" s="45"/>
      <c r="TFP15" s="46"/>
      <c r="TFQ15" s="45"/>
      <c r="TFR15" s="45"/>
      <c r="TFS15" s="45"/>
      <c r="TFT15" s="45"/>
      <c r="TFU15" s="45"/>
      <c r="TFV15" s="45"/>
      <c r="TFW15" s="80"/>
      <c r="TFX15" s="45"/>
      <c r="TFY15" s="46"/>
      <c r="TFZ15" s="45"/>
      <c r="TGA15" s="45"/>
      <c r="TGB15" s="45"/>
      <c r="TGC15" s="45"/>
      <c r="TGD15" s="45"/>
      <c r="TGE15" s="45"/>
      <c r="TGF15" s="80"/>
      <c r="TGG15" s="45"/>
      <c r="TGH15" s="46"/>
      <c r="TGI15" s="45"/>
      <c r="TGJ15" s="45"/>
      <c r="TGK15" s="45"/>
      <c r="TGL15" s="45"/>
      <c r="TGM15" s="45"/>
      <c r="TGN15" s="45"/>
      <c r="TGO15" s="80"/>
      <c r="TGP15" s="45"/>
      <c r="TGQ15" s="46"/>
      <c r="TGR15" s="45"/>
      <c r="TGS15" s="45"/>
      <c r="TGT15" s="45"/>
      <c r="TGU15" s="45"/>
      <c r="TGV15" s="45"/>
      <c r="TGW15" s="45"/>
      <c r="TGX15" s="80"/>
      <c r="TGY15" s="45"/>
      <c r="TGZ15" s="46"/>
      <c r="THA15" s="45"/>
      <c r="THB15" s="45"/>
      <c r="THC15" s="45"/>
      <c r="THD15" s="45"/>
      <c r="THE15" s="45"/>
      <c r="THF15" s="45"/>
      <c r="THG15" s="80"/>
      <c r="THH15" s="45"/>
      <c r="THI15" s="46"/>
      <c r="THJ15" s="45"/>
      <c r="THK15" s="45"/>
      <c r="THL15" s="45"/>
      <c r="THM15" s="45"/>
      <c r="THN15" s="45"/>
      <c r="THO15" s="45"/>
      <c r="THP15" s="80"/>
      <c r="THQ15" s="45"/>
      <c r="THR15" s="46"/>
      <c r="THS15" s="45"/>
      <c r="THT15" s="45"/>
      <c r="THU15" s="45"/>
      <c r="THV15" s="45"/>
      <c r="THW15" s="45"/>
      <c r="THX15" s="45"/>
      <c r="THY15" s="80"/>
      <c r="THZ15" s="45"/>
      <c r="TIA15" s="46"/>
      <c r="TIB15" s="45"/>
      <c r="TIC15" s="45"/>
      <c r="TID15" s="45"/>
      <c r="TIE15" s="45"/>
      <c r="TIF15" s="45"/>
      <c r="TIG15" s="45"/>
      <c r="TIH15" s="80"/>
      <c r="TII15" s="45"/>
      <c r="TIJ15" s="46"/>
      <c r="TIK15" s="45"/>
      <c r="TIL15" s="45"/>
      <c r="TIM15" s="45"/>
      <c r="TIN15" s="45"/>
      <c r="TIO15" s="45"/>
      <c r="TIP15" s="45"/>
      <c r="TIQ15" s="80"/>
      <c r="TIR15" s="45"/>
      <c r="TIS15" s="46"/>
      <c r="TIT15" s="45"/>
      <c r="TIU15" s="45"/>
      <c r="TIV15" s="45"/>
      <c r="TIW15" s="45"/>
      <c r="TIX15" s="45"/>
      <c r="TIY15" s="45"/>
      <c r="TIZ15" s="80"/>
      <c r="TJA15" s="45"/>
      <c r="TJB15" s="46"/>
      <c r="TJC15" s="45"/>
      <c r="TJD15" s="45"/>
      <c r="TJE15" s="45"/>
      <c r="TJF15" s="45"/>
      <c r="TJG15" s="45"/>
      <c r="TJH15" s="45"/>
      <c r="TJI15" s="80"/>
      <c r="TJJ15" s="45"/>
      <c r="TJK15" s="46"/>
      <c r="TJL15" s="45"/>
      <c r="TJM15" s="45"/>
      <c r="TJN15" s="45"/>
      <c r="TJO15" s="45"/>
      <c r="TJP15" s="45"/>
      <c r="TJQ15" s="45"/>
      <c r="TJR15" s="80"/>
      <c r="TJS15" s="45"/>
      <c r="TJT15" s="46"/>
      <c r="TJU15" s="45"/>
      <c r="TJV15" s="45"/>
      <c r="TJW15" s="45"/>
      <c r="TJX15" s="45"/>
      <c r="TJY15" s="45"/>
      <c r="TJZ15" s="45"/>
      <c r="TKA15" s="80"/>
      <c r="TKB15" s="45"/>
      <c r="TKC15" s="46"/>
      <c r="TKD15" s="45"/>
      <c r="TKE15" s="45"/>
      <c r="TKF15" s="45"/>
      <c r="TKG15" s="45"/>
      <c r="TKH15" s="45"/>
      <c r="TKI15" s="45"/>
      <c r="TKJ15" s="80"/>
      <c r="TKK15" s="45"/>
      <c r="TKL15" s="46"/>
      <c r="TKM15" s="45"/>
      <c r="TKN15" s="45"/>
      <c r="TKO15" s="45"/>
      <c r="TKP15" s="45"/>
      <c r="TKQ15" s="45"/>
      <c r="TKR15" s="45"/>
      <c r="TKS15" s="80"/>
      <c r="TKT15" s="45"/>
      <c r="TKU15" s="46"/>
      <c r="TKV15" s="45"/>
      <c r="TKW15" s="45"/>
      <c r="TKX15" s="45"/>
      <c r="TKY15" s="45"/>
      <c r="TKZ15" s="45"/>
      <c r="TLA15" s="45"/>
      <c r="TLB15" s="80"/>
      <c r="TLC15" s="45"/>
      <c r="TLD15" s="46"/>
      <c r="TLE15" s="45"/>
      <c r="TLF15" s="45"/>
      <c r="TLG15" s="45"/>
      <c r="TLH15" s="45"/>
      <c r="TLI15" s="45"/>
      <c r="TLJ15" s="45"/>
      <c r="TLK15" s="80"/>
      <c r="TLL15" s="45"/>
      <c r="TLM15" s="46"/>
      <c r="TLN15" s="45"/>
      <c r="TLO15" s="45"/>
      <c r="TLP15" s="45"/>
      <c r="TLQ15" s="45"/>
      <c r="TLR15" s="45"/>
      <c r="TLS15" s="45"/>
      <c r="TLT15" s="80"/>
      <c r="TLU15" s="45"/>
      <c r="TLV15" s="46"/>
      <c r="TLW15" s="45"/>
      <c r="TLX15" s="45"/>
      <c r="TLY15" s="45"/>
      <c r="TLZ15" s="45"/>
      <c r="TMA15" s="45"/>
      <c r="TMB15" s="45"/>
      <c r="TMC15" s="80"/>
      <c r="TMD15" s="45"/>
      <c r="TME15" s="46"/>
      <c r="TMF15" s="45"/>
      <c r="TMG15" s="45"/>
      <c r="TMH15" s="45"/>
      <c r="TMI15" s="45"/>
      <c r="TMJ15" s="45"/>
      <c r="TMK15" s="45"/>
      <c r="TML15" s="80"/>
      <c r="TMM15" s="45"/>
      <c r="TMN15" s="46"/>
      <c r="TMO15" s="45"/>
      <c r="TMP15" s="45"/>
      <c r="TMQ15" s="45"/>
      <c r="TMR15" s="45"/>
      <c r="TMS15" s="45"/>
      <c r="TMT15" s="45"/>
      <c r="TMU15" s="80"/>
      <c r="TMV15" s="45"/>
      <c r="TMW15" s="46"/>
      <c r="TMX15" s="45"/>
      <c r="TMY15" s="45"/>
      <c r="TMZ15" s="45"/>
      <c r="TNA15" s="45"/>
      <c r="TNB15" s="45"/>
      <c r="TNC15" s="45"/>
      <c r="TND15" s="80"/>
      <c r="TNE15" s="45"/>
      <c r="TNF15" s="46"/>
      <c r="TNG15" s="45"/>
      <c r="TNH15" s="45"/>
      <c r="TNI15" s="45"/>
      <c r="TNJ15" s="45"/>
      <c r="TNK15" s="45"/>
      <c r="TNL15" s="45"/>
      <c r="TNM15" s="80"/>
      <c r="TNN15" s="45"/>
      <c r="TNO15" s="46"/>
      <c r="TNP15" s="45"/>
      <c r="TNQ15" s="45"/>
      <c r="TNR15" s="45"/>
      <c r="TNS15" s="45"/>
      <c r="TNT15" s="45"/>
      <c r="TNU15" s="45"/>
      <c r="TNV15" s="80"/>
      <c r="TNW15" s="45"/>
      <c r="TNX15" s="46"/>
      <c r="TNY15" s="45"/>
      <c r="TNZ15" s="45"/>
      <c r="TOA15" s="45"/>
      <c r="TOB15" s="45"/>
      <c r="TOC15" s="45"/>
      <c r="TOD15" s="45"/>
      <c r="TOE15" s="80"/>
      <c r="TOF15" s="45"/>
      <c r="TOG15" s="46"/>
      <c r="TOH15" s="45"/>
      <c r="TOI15" s="45"/>
      <c r="TOJ15" s="45"/>
      <c r="TOK15" s="45"/>
      <c r="TOL15" s="45"/>
      <c r="TOM15" s="45"/>
      <c r="TON15" s="80"/>
      <c r="TOO15" s="45"/>
      <c r="TOP15" s="46"/>
      <c r="TOQ15" s="45"/>
      <c r="TOR15" s="45"/>
      <c r="TOS15" s="45"/>
      <c r="TOT15" s="45"/>
      <c r="TOU15" s="45"/>
      <c r="TOV15" s="45"/>
      <c r="TOW15" s="80"/>
      <c r="TOX15" s="45"/>
      <c r="TOY15" s="46"/>
      <c r="TOZ15" s="45"/>
      <c r="TPA15" s="45"/>
      <c r="TPB15" s="45"/>
      <c r="TPC15" s="45"/>
      <c r="TPD15" s="45"/>
      <c r="TPE15" s="45"/>
      <c r="TPF15" s="80"/>
      <c r="TPG15" s="45"/>
      <c r="TPH15" s="46"/>
      <c r="TPI15" s="45"/>
      <c r="TPJ15" s="45"/>
      <c r="TPK15" s="45"/>
      <c r="TPL15" s="45"/>
      <c r="TPM15" s="45"/>
      <c r="TPN15" s="45"/>
      <c r="TPO15" s="80"/>
      <c r="TPP15" s="45"/>
      <c r="TPQ15" s="46"/>
      <c r="TPR15" s="45"/>
      <c r="TPS15" s="45"/>
      <c r="TPT15" s="45"/>
      <c r="TPU15" s="45"/>
      <c r="TPV15" s="45"/>
      <c r="TPW15" s="45"/>
      <c r="TPX15" s="80"/>
      <c r="TPY15" s="45"/>
      <c r="TPZ15" s="46"/>
      <c r="TQA15" s="45"/>
      <c r="TQB15" s="45"/>
      <c r="TQC15" s="45"/>
      <c r="TQD15" s="45"/>
      <c r="TQE15" s="45"/>
      <c r="TQF15" s="45"/>
      <c r="TQG15" s="80"/>
      <c r="TQH15" s="45"/>
      <c r="TQI15" s="46"/>
      <c r="TQJ15" s="45"/>
      <c r="TQK15" s="45"/>
      <c r="TQL15" s="45"/>
      <c r="TQM15" s="45"/>
      <c r="TQN15" s="45"/>
      <c r="TQO15" s="45"/>
      <c r="TQP15" s="80"/>
      <c r="TQQ15" s="45"/>
      <c r="TQR15" s="46"/>
      <c r="TQS15" s="45"/>
      <c r="TQT15" s="45"/>
      <c r="TQU15" s="45"/>
      <c r="TQV15" s="45"/>
      <c r="TQW15" s="45"/>
      <c r="TQX15" s="45"/>
      <c r="TQY15" s="80"/>
      <c r="TQZ15" s="45"/>
      <c r="TRA15" s="46"/>
      <c r="TRB15" s="45"/>
      <c r="TRC15" s="45"/>
      <c r="TRD15" s="45"/>
      <c r="TRE15" s="45"/>
      <c r="TRF15" s="45"/>
      <c r="TRG15" s="45"/>
      <c r="TRH15" s="80"/>
      <c r="TRI15" s="45"/>
      <c r="TRJ15" s="46"/>
      <c r="TRK15" s="45"/>
      <c r="TRL15" s="45"/>
      <c r="TRM15" s="45"/>
      <c r="TRN15" s="45"/>
      <c r="TRO15" s="45"/>
      <c r="TRP15" s="45"/>
      <c r="TRQ15" s="80"/>
      <c r="TRR15" s="45"/>
      <c r="TRS15" s="46"/>
      <c r="TRT15" s="45"/>
      <c r="TRU15" s="45"/>
      <c r="TRV15" s="45"/>
      <c r="TRW15" s="45"/>
      <c r="TRX15" s="45"/>
      <c r="TRY15" s="45"/>
      <c r="TRZ15" s="80"/>
      <c r="TSA15" s="45"/>
      <c r="TSB15" s="46"/>
      <c r="TSC15" s="45"/>
      <c r="TSD15" s="45"/>
      <c r="TSE15" s="45"/>
      <c r="TSF15" s="45"/>
      <c r="TSG15" s="45"/>
      <c r="TSH15" s="45"/>
      <c r="TSI15" s="80"/>
      <c r="TSJ15" s="45"/>
      <c r="TSK15" s="46"/>
      <c r="TSL15" s="45"/>
      <c r="TSM15" s="45"/>
      <c r="TSN15" s="45"/>
      <c r="TSO15" s="45"/>
      <c r="TSP15" s="45"/>
      <c r="TSQ15" s="45"/>
      <c r="TSR15" s="80"/>
      <c r="TSS15" s="45"/>
      <c r="TST15" s="46"/>
      <c r="TSU15" s="45"/>
      <c r="TSV15" s="45"/>
      <c r="TSW15" s="45"/>
      <c r="TSX15" s="45"/>
      <c r="TSY15" s="45"/>
      <c r="TSZ15" s="45"/>
      <c r="TTA15" s="80"/>
      <c r="TTB15" s="45"/>
      <c r="TTC15" s="46"/>
      <c r="TTD15" s="45"/>
      <c r="TTE15" s="45"/>
      <c r="TTF15" s="45"/>
      <c r="TTG15" s="45"/>
      <c r="TTH15" s="45"/>
      <c r="TTI15" s="45"/>
      <c r="TTJ15" s="80"/>
      <c r="TTK15" s="45"/>
      <c r="TTL15" s="46"/>
      <c r="TTM15" s="45"/>
      <c r="TTN15" s="45"/>
      <c r="TTO15" s="45"/>
      <c r="TTP15" s="45"/>
      <c r="TTQ15" s="45"/>
      <c r="TTR15" s="45"/>
      <c r="TTS15" s="80"/>
      <c r="TTT15" s="45"/>
      <c r="TTU15" s="46"/>
      <c r="TTV15" s="45"/>
      <c r="TTW15" s="45"/>
      <c r="TTX15" s="45"/>
      <c r="TTY15" s="45"/>
      <c r="TTZ15" s="45"/>
      <c r="TUA15" s="45"/>
      <c r="TUB15" s="80"/>
      <c r="TUC15" s="45"/>
      <c r="TUD15" s="46"/>
      <c r="TUE15" s="45"/>
      <c r="TUF15" s="45"/>
      <c r="TUG15" s="45"/>
      <c r="TUH15" s="45"/>
      <c r="TUI15" s="45"/>
      <c r="TUJ15" s="45"/>
      <c r="TUK15" s="80"/>
      <c r="TUL15" s="45"/>
      <c r="TUM15" s="46"/>
      <c r="TUN15" s="45"/>
      <c r="TUO15" s="45"/>
      <c r="TUP15" s="45"/>
      <c r="TUQ15" s="45"/>
      <c r="TUR15" s="45"/>
      <c r="TUS15" s="45"/>
      <c r="TUT15" s="80"/>
      <c r="TUU15" s="45"/>
      <c r="TUV15" s="46"/>
      <c r="TUW15" s="45"/>
      <c r="TUX15" s="45"/>
      <c r="TUY15" s="45"/>
      <c r="TUZ15" s="45"/>
      <c r="TVA15" s="45"/>
      <c r="TVB15" s="45"/>
      <c r="TVC15" s="80"/>
      <c r="TVD15" s="45"/>
      <c r="TVE15" s="46"/>
      <c r="TVF15" s="45"/>
      <c r="TVG15" s="45"/>
      <c r="TVH15" s="45"/>
      <c r="TVI15" s="45"/>
      <c r="TVJ15" s="45"/>
      <c r="TVK15" s="45"/>
      <c r="TVL15" s="80"/>
      <c r="TVM15" s="45"/>
      <c r="TVN15" s="46"/>
      <c r="TVO15" s="45"/>
      <c r="TVP15" s="45"/>
      <c r="TVQ15" s="45"/>
      <c r="TVR15" s="45"/>
      <c r="TVS15" s="45"/>
      <c r="TVT15" s="45"/>
      <c r="TVU15" s="80"/>
      <c r="TVV15" s="45"/>
      <c r="TVW15" s="46"/>
      <c r="TVX15" s="45"/>
      <c r="TVY15" s="45"/>
      <c r="TVZ15" s="45"/>
      <c r="TWA15" s="45"/>
      <c r="TWB15" s="45"/>
      <c r="TWC15" s="45"/>
      <c r="TWD15" s="80"/>
      <c r="TWE15" s="45"/>
      <c r="TWF15" s="46"/>
      <c r="TWG15" s="45"/>
      <c r="TWH15" s="45"/>
      <c r="TWI15" s="45"/>
      <c r="TWJ15" s="45"/>
      <c r="TWK15" s="45"/>
      <c r="TWL15" s="45"/>
      <c r="TWM15" s="80"/>
      <c r="TWN15" s="45"/>
      <c r="TWO15" s="46"/>
      <c r="TWP15" s="45"/>
      <c r="TWQ15" s="45"/>
      <c r="TWR15" s="45"/>
      <c r="TWS15" s="45"/>
      <c r="TWT15" s="45"/>
      <c r="TWU15" s="45"/>
      <c r="TWV15" s="80"/>
      <c r="TWW15" s="45"/>
      <c r="TWX15" s="46"/>
      <c r="TWY15" s="45"/>
      <c r="TWZ15" s="45"/>
      <c r="TXA15" s="45"/>
      <c r="TXB15" s="45"/>
      <c r="TXC15" s="45"/>
      <c r="TXD15" s="45"/>
      <c r="TXE15" s="80"/>
      <c r="TXF15" s="45"/>
      <c r="TXG15" s="46"/>
      <c r="TXH15" s="45"/>
      <c r="TXI15" s="45"/>
      <c r="TXJ15" s="45"/>
      <c r="TXK15" s="45"/>
      <c r="TXL15" s="45"/>
      <c r="TXM15" s="45"/>
      <c r="TXN15" s="80"/>
      <c r="TXO15" s="45"/>
      <c r="TXP15" s="46"/>
      <c r="TXQ15" s="45"/>
      <c r="TXR15" s="45"/>
      <c r="TXS15" s="45"/>
      <c r="TXT15" s="45"/>
      <c r="TXU15" s="45"/>
      <c r="TXV15" s="45"/>
      <c r="TXW15" s="80"/>
      <c r="TXX15" s="45"/>
      <c r="TXY15" s="46"/>
      <c r="TXZ15" s="45"/>
      <c r="TYA15" s="45"/>
      <c r="TYB15" s="45"/>
      <c r="TYC15" s="45"/>
      <c r="TYD15" s="45"/>
      <c r="TYE15" s="45"/>
      <c r="TYF15" s="80"/>
      <c r="TYG15" s="45"/>
      <c r="TYH15" s="46"/>
      <c r="TYI15" s="45"/>
      <c r="TYJ15" s="45"/>
      <c r="TYK15" s="45"/>
      <c r="TYL15" s="45"/>
      <c r="TYM15" s="45"/>
      <c r="TYN15" s="45"/>
      <c r="TYO15" s="80"/>
      <c r="TYP15" s="45"/>
      <c r="TYQ15" s="46"/>
      <c r="TYR15" s="45"/>
      <c r="TYS15" s="45"/>
      <c r="TYT15" s="45"/>
      <c r="TYU15" s="45"/>
      <c r="TYV15" s="45"/>
      <c r="TYW15" s="45"/>
      <c r="TYX15" s="80"/>
      <c r="TYY15" s="45"/>
      <c r="TYZ15" s="46"/>
      <c r="TZA15" s="45"/>
      <c r="TZB15" s="45"/>
      <c r="TZC15" s="45"/>
      <c r="TZD15" s="45"/>
      <c r="TZE15" s="45"/>
      <c r="TZF15" s="45"/>
      <c r="TZG15" s="80"/>
      <c r="TZH15" s="45"/>
      <c r="TZI15" s="46"/>
      <c r="TZJ15" s="45"/>
      <c r="TZK15" s="45"/>
      <c r="TZL15" s="45"/>
      <c r="TZM15" s="45"/>
      <c r="TZN15" s="45"/>
      <c r="TZO15" s="45"/>
      <c r="TZP15" s="80"/>
      <c r="TZQ15" s="45"/>
      <c r="TZR15" s="46"/>
      <c r="TZS15" s="45"/>
      <c r="TZT15" s="45"/>
      <c r="TZU15" s="45"/>
      <c r="TZV15" s="45"/>
      <c r="TZW15" s="45"/>
      <c r="TZX15" s="45"/>
      <c r="TZY15" s="80"/>
      <c r="TZZ15" s="45"/>
      <c r="UAA15" s="46"/>
      <c r="UAB15" s="45"/>
      <c r="UAC15" s="45"/>
      <c r="UAD15" s="45"/>
      <c r="UAE15" s="45"/>
      <c r="UAF15" s="45"/>
      <c r="UAG15" s="45"/>
      <c r="UAH15" s="80"/>
      <c r="UAI15" s="45"/>
      <c r="UAJ15" s="46"/>
      <c r="UAK15" s="45"/>
      <c r="UAL15" s="45"/>
      <c r="UAM15" s="45"/>
      <c r="UAN15" s="45"/>
      <c r="UAO15" s="45"/>
      <c r="UAP15" s="45"/>
      <c r="UAQ15" s="80"/>
      <c r="UAR15" s="45"/>
      <c r="UAS15" s="46"/>
      <c r="UAT15" s="45"/>
      <c r="UAU15" s="45"/>
      <c r="UAV15" s="45"/>
      <c r="UAW15" s="45"/>
      <c r="UAX15" s="45"/>
      <c r="UAY15" s="45"/>
      <c r="UAZ15" s="80"/>
      <c r="UBA15" s="45"/>
      <c r="UBB15" s="46"/>
      <c r="UBC15" s="45"/>
      <c r="UBD15" s="45"/>
      <c r="UBE15" s="45"/>
      <c r="UBF15" s="45"/>
      <c r="UBG15" s="45"/>
      <c r="UBH15" s="45"/>
      <c r="UBI15" s="80"/>
      <c r="UBJ15" s="45"/>
      <c r="UBK15" s="46"/>
      <c r="UBL15" s="45"/>
      <c r="UBM15" s="45"/>
      <c r="UBN15" s="45"/>
      <c r="UBO15" s="45"/>
      <c r="UBP15" s="45"/>
      <c r="UBQ15" s="45"/>
      <c r="UBR15" s="80"/>
      <c r="UBS15" s="45"/>
      <c r="UBT15" s="46"/>
      <c r="UBU15" s="45"/>
      <c r="UBV15" s="45"/>
      <c r="UBW15" s="45"/>
      <c r="UBX15" s="45"/>
      <c r="UBY15" s="45"/>
      <c r="UBZ15" s="45"/>
      <c r="UCA15" s="80"/>
      <c r="UCB15" s="45"/>
      <c r="UCC15" s="46"/>
      <c r="UCD15" s="45"/>
      <c r="UCE15" s="45"/>
      <c r="UCF15" s="45"/>
      <c r="UCG15" s="45"/>
      <c r="UCH15" s="45"/>
      <c r="UCI15" s="45"/>
      <c r="UCJ15" s="80"/>
      <c r="UCK15" s="45"/>
      <c r="UCL15" s="46"/>
      <c r="UCM15" s="45"/>
      <c r="UCN15" s="45"/>
      <c r="UCO15" s="45"/>
      <c r="UCP15" s="45"/>
      <c r="UCQ15" s="45"/>
      <c r="UCR15" s="45"/>
      <c r="UCS15" s="80"/>
      <c r="UCT15" s="45"/>
      <c r="UCU15" s="46"/>
      <c r="UCV15" s="45"/>
      <c r="UCW15" s="45"/>
      <c r="UCX15" s="45"/>
      <c r="UCY15" s="45"/>
      <c r="UCZ15" s="45"/>
      <c r="UDA15" s="45"/>
      <c r="UDB15" s="80"/>
      <c r="UDC15" s="45"/>
      <c r="UDD15" s="46"/>
      <c r="UDE15" s="45"/>
      <c r="UDF15" s="45"/>
      <c r="UDG15" s="45"/>
      <c r="UDH15" s="45"/>
      <c r="UDI15" s="45"/>
      <c r="UDJ15" s="45"/>
      <c r="UDK15" s="80"/>
      <c r="UDL15" s="45"/>
      <c r="UDM15" s="46"/>
      <c r="UDN15" s="45"/>
      <c r="UDO15" s="45"/>
      <c r="UDP15" s="45"/>
      <c r="UDQ15" s="45"/>
      <c r="UDR15" s="45"/>
      <c r="UDS15" s="45"/>
      <c r="UDT15" s="80"/>
      <c r="UDU15" s="45"/>
      <c r="UDV15" s="46"/>
      <c r="UDW15" s="45"/>
      <c r="UDX15" s="45"/>
      <c r="UDY15" s="45"/>
      <c r="UDZ15" s="45"/>
      <c r="UEA15" s="45"/>
      <c r="UEB15" s="45"/>
      <c r="UEC15" s="80"/>
      <c r="UED15" s="45"/>
      <c r="UEE15" s="46"/>
      <c r="UEF15" s="45"/>
      <c r="UEG15" s="45"/>
      <c r="UEH15" s="45"/>
      <c r="UEI15" s="45"/>
      <c r="UEJ15" s="45"/>
      <c r="UEK15" s="45"/>
      <c r="UEL15" s="80"/>
      <c r="UEM15" s="45"/>
      <c r="UEN15" s="46"/>
      <c r="UEO15" s="45"/>
      <c r="UEP15" s="45"/>
      <c r="UEQ15" s="45"/>
      <c r="UER15" s="45"/>
      <c r="UES15" s="45"/>
      <c r="UET15" s="45"/>
      <c r="UEU15" s="80"/>
      <c r="UEV15" s="45"/>
      <c r="UEW15" s="46"/>
      <c r="UEX15" s="45"/>
      <c r="UEY15" s="45"/>
      <c r="UEZ15" s="45"/>
      <c r="UFA15" s="45"/>
      <c r="UFB15" s="45"/>
      <c r="UFC15" s="45"/>
      <c r="UFD15" s="80"/>
      <c r="UFE15" s="45"/>
      <c r="UFF15" s="46"/>
      <c r="UFG15" s="45"/>
      <c r="UFH15" s="45"/>
      <c r="UFI15" s="45"/>
      <c r="UFJ15" s="45"/>
      <c r="UFK15" s="45"/>
      <c r="UFL15" s="45"/>
      <c r="UFM15" s="80"/>
      <c r="UFN15" s="45"/>
      <c r="UFO15" s="46"/>
      <c r="UFP15" s="45"/>
      <c r="UFQ15" s="45"/>
      <c r="UFR15" s="45"/>
      <c r="UFS15" s="45"/>
      <c r="UFT15" s="45"/>
      <c r="UFU15" s="45"/>
      <c r="UFV15" s="80"/>
      <c r="UFW15" s="45"/>
      <c r="UFX15" s="46"/>
      <c r="UFY15" s="45"/>
      <c r="UFZ15" s="45"/>
      <c r="UGA15" s="45"/>
      <c r="UGB15" s="45"/>
      <c r="UGC15" s="45"/>
      <c r="UGD15" s="45"/>
      <c r="UGE15" s="80"/>
      <c r="UGF15" s="45"/>
      <c r="UGG15" s="46"/>
      <c r="UGH15" s="45"/>
      <c r="UGI15" s="45"/>
      <c r="UGJ15" s="45"/>
      <c r="UGK15" s="45"/>
      <c r="UGL15" s="45"/>
      <c r="UGM15" s="45"/>
      <c r="UGN15" s="80"/>
      <c r="UGO15" s="45"/>
      <c r="UGP15" s="46"/>
      <c r="UGQ15" s="45"/>
      <c r="UGR15" s="45"/>
      <c r="UGS15" s="45"/>
      <c r="UGT15" s="45"/>
      <c r="UGU15" s="45"/>
      <c r="UGV15" s="45"/>
      <c r="UGW15" s="80"/>
      <c r="UGX15" s="45"/>
      <c r="UGY15" s="46"/>
      <c r="UGZ15" s="45"/>
      <c r="UHA15" s="45"/>
      <c r="UHB15" s="45"/>
      <c r="UHC15" s="45"/>
      <c r="UHD15" s="45"/>
      <c r="UHE15" s="45"/>
      <c r="UHF15" s="80"/>
      <c r="UHG15" s="45"/>
      <c r="UHH15" s="46"/>
      <c r="UHI15" s="45"/>
      <c r="UHJ15" s="45"/>
      <c r="UHK15" s="45"/>
      <c r="UHL15" s="45"/>
      <c r="UHM15" s="45"/>
      <c r="UHN15" s="45"/>
      <c r="UHO15" s="80"/>
      <c r="UHP15" s="45"/>
      <c r="UHQ15" s="46"/>
      <c r="UHR15" s="45"/>
      <c r="UHS15" s="45"/>
      <c r="UHT15" s="45"/>
      <c r="UHU15" s="45"/>
      <c r="UHV15" s="45"/>
      <c r="UHW15" s="45"/>
      <c r="UHX15" s="80"/>
      <c r="UHY15" s="45"/>
      <c r="UHZ15" s="46"/>
      <c r="UIA15" s="45"/>
      <c r="UIB15" s="45"/>
      <c r="UIC15" s="45"/>
      <c r="UID15" s="45"/>
      <c r="UIE15" s="45"/>
      <c r="UIF15" s="45"/>
      <c r="UIG15" s="80"/>
      <c r="UIH15" s="45"/>
      <c r="UII15" s="46"/>
      <c r="UIJ15" s="45"/>
      <c r="UIK15" s="45"/>
      <c r="UIL15" s="45"/>
      <c r="UIM15" s="45"/>
      <c r="UIN15" s="45"/>
      <c r="UIO15" s="45"/>
      <c r="UIP15" s="80"/>
      <c r="UIQ15" s="45"/>
      <c r="UIR15" s="46"/>
      <c r="UIS15" s="45"/>
      <c r="UIT15" s="45"/>
      <c r="UIU15" s="45"/>
      <c r="UIV15" s="45"/>
      <c r="UIW15" s="45"/>
      <c r="UIX15" s="45"/>
      <c r="UIY15" s="80"/>
      <c r="UIZ15" s="45"/>
      <c r="UJA15" s="46"/>
      <c r="UJB15" s="45"/>
      <c r="UJC15" s="45"/>
      <c r="UJD15" s="45"/>
      <c r="UJE15" s="45"/>
      <c r="UJF15" s="45"/>
      <c r="UJG15" s="45"/>
      <c r="UJH15" s="80"/>
      <c r="UJI15" s="45"/>
      <c r="UJJ15" s="46"/>
      <c r="UJK15" s="45"/>
      <c r="UJL15" s="45"/>
      <c r="UJM15" s="45"/>
      <c r="UJN15" s="45"/>
      <c r="UJO15" s="45"/>
      <c r="UJP15" s="45"/>
      <c r="UJQ15" s="80"/>
      <c r="UJR15" s="45"/>
      <c r="UJS15" s="46"/>
      <c r="UJT15" s="45"/>
      <c r="UJU15" s="45"/>
      <c r="UJV15" s="45"/>
      <c r="UJW15" s="45"/>
      <c r="UJX15" s="45"/>
      <c r="UJY15" s="45"/>
      <c r="UJZ15" s="80"/>
      <c r="UKA15" s="45"/>
      <c r="UKB15" s="46"/>
      <c r="UKC15" s="45"/>
      <c r="UKD15" s="45"/>
      <c r="UKE15" s="45"/>
      <c r="UKF15" s="45"/>
      <c r="UKG15" s="45"/>
      <c r="UKH15" s="45"/>
      <c r="UKI15" s="80"/>
      <c r="UKJ15" s="45"/>
      <c r="UKK15" s="46"/>
      <c r="UKL15" s="45"/>
      <c r="UKM15" s="45"/>
      <c r="UKN15" s="45"/>
      <c r="UKO15" s="45"/>
      <c r="UKP15" s="45"/>
      <c r="UKQ15" s="45"/>
      <c r="UKR15" s="80"/>
      <c r="UKS15" s="45"/>
      <c r="UKT15" s="46"/>
      <c r="UKU15" s="45"/>
      <c r="UKV15" s="45"/>
      <c r="UKW15" s="45"/>
      <c r="UKX15" s="45"/>
      <c r="UKY15" s="45"/>
      <c r="UKZ15" s="45"/>
      <c r="ULA15" s="80"/>
      <c r="ULB15" s="45"/>
      <c r="ULC15" s="46"/>
      <c r="ULD15" s="45"/>
      <c r="ULE15" s="45"/>
      <c r="ULF15" s="45"/>
      <c r="ULG15" s="45"/>
      <c r="ULH15" s="45"/>
      <c r="ULI15" s="45"/>
      <c r="ULJ15" s="80"/>
      <c r="ULK15" s="45"/>
      <c r="ULL15" s="46"/>
      <c r="ULM15" s="45"/>
      <c r="ULN15" s="45"/>
      <c r="ULO15" s="45"/>
      <c r="ULP15" s="45"/>
      <c r="ULQ15" s="45"/>
      <c r="ULR15" s="45"/>
      <c r="ULS15" s="80"/>
      <c r="ULT15" s="45"/>
      <c r="ULU15" s="46"/>
      <c r="ULV15" s="45"/>
      <c r="ULW15" s="45"/>
      <c r="ULX15" s="45"/>
      <c r="ULY15" s="45"/>
      <c r="ULZ15" s="45"/>
      <c r="UMA15" s="45"/>
      <c r="UMB15" s="80"/>
      <c r="UMC15" s="45"/>
      <c r="UMD15" s="46"/>
      <c r="UME15" s="45"/>
      <c r="UMF15" s="45"/>
      <c r="UMG15" s="45"/>
      <c r="UMH15" s="45"/>
      <c r="UMI15" s="45"/>
      <c r="UMJ15" s="45"/>
      <c r="UMK15" s="80"/>
      <c r="UML15" s="45"/>
      <c r="UMM15" s="46"/>
      <c r="UMN15" s="45"/>
      <c r="UMO15" s="45"/>
      <c r="UMP15" s="45"/>
      <c r="UMQ15" s="45"/>
      <c r="UMR15" s="45"/>
      <c r="UMS15" s="45"/>
      <c r="UMT15" s="80"/>
      <c r="UMU15" s="45"/>
      <c r="UMV15" s="46"/>
      <c r="UMW15" s="45"/>
      <c r="UMX15" s="45"/>
      <c r="UMY15" s="45"/>
      <c r="UMZ15" s="45"/>
      <c r="UNA15" s="45"/>
      <c r="UNB15" s="45"/>
      <c r="UNC15" s="80"/>
      <c r="UND15" s="45"/>
      <c r="UNE15" s="46"/>
      <c r="UNF15" s="45"/>
      <c r="UNG15" s="45"/>
      <c r="UNH15" s="45"/>
      <c r="UNI15" s="45"/>
      <c r="UNJ15" s="45"/>
      <c r="UNK15" s="45"/>
      <c r="UNL15" s="80"/>
      <c r="UNM15" s="45"/>
      <c r="UNN15" s="46"/>
      <c r="UNO15" s="45"/>
      <c r="UNP15" s="45"/>
      <c r="UNQ15" s="45"/>
      <c r="UNR15" s="45"/>
      <c r="UNS15" s="45"/>
      <c r="UNT15" s="45"/>
      <c r="UNU15" s="80"/>
      <c r="UNV15" s="45"/>
      <c r="UNW15" s="46"/>
      <c r="UNX15" s="45"/>
      <c r="UNY15" s="45"/>
      <c r="UNZ15" s="45"/>
      <c r="UOA15" s="45"/>
      <c r="UOB15" s="45"/>
      <c r="UOC15" s="45"/>
      <c r="UOD15" s="80"/>
      <c r="UOE15" s="45"/>
      <c r="UOF15" s="46"/>
      <c r="UOG15" s="45"/>
      <c r="UOH15" s="45"/>
      <c r="UOI15" s="45"/>
      <c r="UOJ15" s="45"/>
      <c r="UOK15" s="45"/>
      <c r="UOL15" s="45"/>
      <c r="UOM15" s="80"/>
      <c r="UON15" s="45"/>
      <c r="UOO15" s="46"/>
      <c r="UOP15" s="45"/>
      <c r="UOQ15" s="45"/>
      <c r="UOR15" s="45"/>
      <c r="UOS15" s="45"/>
      <c r="UOT15" s="45"/>
      <c r="UOU15" s="45"/>
      <c r="UOV15" s="80"/>
      <c r="UOW15" s="45"/>
      <c r="UOX15" s="46"/>
      <c r="UOY15" s="45"/>
      <c r="UOZ15" s="45"/>
      <c r="UPA15" s="45"/>
      <c r="UPB15" s="45"/>
      <c r="UPC15" s="45"/>
      <c r="UPD15" s="45"/>
      <c r="UPE15" s="80"/>
      <c r="UPF15" s="45"/>
      <c r="UPG15" s="46"/>
      <c r="UPH15" s="45"/>
      <c r="UPI15" s="45"/>
      <c r="UPJ15" s="45"/>
      <c r="UPK15" s="45"/>
      <c r="UPL15" s="45"/>
      <c r="UPM15" s="45"/>
      <c r="UPN15" s="80"/>
      <c r="UPO15" s="45"/>
      <c r="UPP15" s="46"/>
      <c r="UPQ15" s="45"/>
      <c r="UPR15" s="45"/>
      <c r="UPS15" s="45"/>
      <c r="UPT15" s="45"/>
      <c r="UPU15" s="45"/>
      <c r="UPV15" s="45"/>
      <c r="UPW15" s="80"/>
      <c r="UPX15" s="45"/>
      <c r="UPY15" s="46"/>
      <c r="UPZ15" s="45"/>
      <c r="UQA15" s="45"/>
      <c r="UQB15" s="45"/>
      <c r="UQC15" s="45"/>
      <c r="UQD15" s="45"/>
      <c r="UQE15" s="45"/>
      <c r="UQF15" s="80"/>
      <c r="UQG15" s="45"/>
      <c r="UQH15" s="46"/>
      <c r="UQI15" s="45"/>
      <c r="UQJ15" s="45"/>
      <c r="UQK15" s="45"/>
      <c r="UQL15" s="45"/>
      <c r="UQM15" s="45"/>
      <c r="UQN15" s="45"/>
      <c r="UQO15" s="80"/>
      <c r="UQP15" s="45"/>
      <c r="UQQ15" s="46"/>
      <c r="UQR15" s="45"/>
      <c r="UQS15" s="45"/>
      <c r="UQT15" s="45"/>
      <c r="UQU15" s="45"/>
      <c r="UQV15" s="45"/>
      <c r="UQW15" s="45"/>
      <c r="UQX15" s="80"/>
      <c r="UQY15" s="45"/>
      <c r="UQZ15" s="46"/>
      <c r="URA15" s="45"/>
      <c r="URB15" s="45"/>
      <c r="URC15" s="45"/>
      <c r="URD15" s="45"/>
      <c r="URE15" s="45"/>
      <c r="URF15" s="45"/>
      <c r="URG15" s="80"/>
      <c r="URH15" s="45"/>
      <c r="URI15" s="46"/>
      <c r="URJ15" s="45"/>
      <c r="URK15" s="45"/>
      <c r="URL15" s="45"/>
      <c r="URM15" s="45"/>
      <c r="URN15" s="45"/>
      <c r="URO15" s="45"/>
      <c r="URP15" s="80"/>
      <c r="URQ15" s="45"/>
      <c r="URR15" s="46"/>
      <c r="URS15" s="45"/>
      <c r="URT15" s="45"/>
      <c r="URU15" s="45"/>
      <c r="URV15" s="45"/>
      <c r="URW15" s="45"/>
      <c r="URX15" s="45"/>
      <c r="URY15" s="80"/>
      <c r="URZ15" s="45"/>
      <c r="USA15" s="46"/>
      <c r="USB15" s="45"/>
      <c r="USC15" s="45"/>
      <c r="USD15" s="45"/>
      <c r="USE15" s="45"/>
      <c r="USF15" s="45"/>
      <c r="USG15" s="45"/>
      <c r="USH15" s="80"/>
      <c r="USI15" s="45"/>
      <c r="USJ15" s="46"/>
      <c r="USK15" s="45"/>
      <c r="USL15" s="45"/>
      <c r="USM15" s="45"/>
      <c r="USN15" s="45"/>
      <c r="USO15" s="45"/>
      <c r="USP15" s="45"/>
      <c r="USQ15" s="80"/>
      <c r="USR15" s="45"/>
      <c r="USS15" s="46"/>
      <c r="UST15" s="45"/>
      <c r="USU15" s="45"/>
      <c r="USV15" s="45"/>
      <c r="USW15" s="45"/>
      <c r="USX15" s="45"/>
      <c r="USY15" s="45"/>
      <c r="USZ15" s="80"/>
      <c r="UTA15" s="45"/>
      <c r="UTB15" s="46"/>
      <c r="UTC15" s="45"/>
      <c r="UTD15" s="45"/>
      <c r="UTE15" s="45"/>
      <c r="UTF15" s="45"/>
      <c r="UTG15" s="45"/>
      <c r="UTH15" s="45"/>
      <c r="UTI15" s="80"/>
      <c r="UTJ15" s="45"/>
      <c r="UTK15" s="46"/>
      <c r="UTL15" s="45"/>
      <c r="UTM15" s="45"/>
      <c r="UTN15" s="45"/>
      <c r="UTO15" s="45"/>
      <c r="UTP15" s="45"/>
      <c r="UTQ15" s="45"/>
      <c r="UTR15" s="80"/>
      <c r="UTS15" s="45"/>
      <c r="UTT15" s="46"/>
      <c r="UTU15" s="45"/>
      <c r="UTV15" s="45"/>
      <c r="UTW15" s="45"/>
      <c r="UTX15" s="45"/>
      <c r="UTY15" s="45"/>
      <c r="UTZ15" s="45"/>
      <c r="UUA15" s="80"/>
      <c r="UUB15" s="45"/>
      <c r="UUC15" s="46"/>
      <c r="UUD15" s="45"/>
      <c r="UUE15" s="45"/>
      <c r="UUF15" s="45"/>
      <c r="UUG15" s="45"/>
      <c r="UUH15" s="45"/>
      <c r="UUI15" s="45"/>
      <c r="UUJ15" s="80"/>
      <c r="UUK15" s="45"/>
      <c r="UUL15" s="46"/>
      <c r="UUM15" s="45"/>
      <c r="UUN15" s="45"/>
      <c r="UUO15" s="45"/>
      <c r="UUP15" s="45"/>
      <c r="UUQ15" s="45"/>
      <c r="UUR15" s="45"/>
      <c r="UUS15" s="80"/>
      <c r="UUT15" s="45"/>
      <c r="UUU15" s="46"/>
      <c r="UUV15" s="45"/>
      <c r="UUW15" s="45"/>
      <c r="UUX15" s="45"/>
      <c r="UUY15" s="45"/>
      <c r="UUZ15" s="45"/>
      <c r="UVA15" s="45"/>
      <c r="UVB15" s="80"/>
      <c r="UVC15" s="45"/>
      <c r="UVD15" s="46"/>
      <c r="UVE15" s="45"/>
      <c r="UVF15" s="45"/>
      <c r="UVG15" s="45"/>
      <c r="UVH15" s="45"/>
      <c r="UVI15" s="45"/>
      <c r="UVJ15" s="45"/>
      <c r="UVK15" s="80"/>
      <c r="UVL15" s="45"/>
      <c r="UVM15" s="46"/>
      <c r="UVN15" s="45"/>
      <c r="UVO15" s="45"/>
      <c r="UVP15" s="45"/>
      <c r="UVQ15" s="45"/>
      <c r="UVR15" s="45"/>
      <c r="UVS15" s="45"/>
      <c r="UVT15" s="80"/>
      <c r="UVU15" s="45"/>
      <c r="UVV15" s="46"/>
      <c r="UVW15" s="45"/>
      <c r="UVX15" s="45"/>
      <c r="UVY15" s="45"/>
      <c r="UVZ15" s="45"/>
      <c r="UWA15" s="45"/>
      <c r="UWB15" s="45"/>
      <c r="UWC15" s="80"/>
      <c r="UWD15" s="45"/>
      <c r="UWE15" s="46"/>
      <c r="UWF15" s="45"/>
      <c r="UWG15" s="45"/>
      <c r="UWH15" s="45"/>
      <c r="UWI15" s="45"/>
      <c r="UWJ15" s="45"/>
      <c r="UWK15" s="45"/>
      <c r="UWL15" s="80"/>
      <c r="UWM15" s="45"/>
      <c r="UWN15" s="46"/>
      <c r="UWO15" s="45"/>
      <c r="UWP15" s="45"/>
      <c r="UWQ15" s="45"/>
      <c r="UWR15" s="45"/>
      <c r="UWS15" s="45"/>
      <c r="UWT15" s="45"/>
      <c r="UWU15" s="80"/>
      <c r="UWV15" s="45"/>
      <c r="UWW15" s="46"/>
      <c r="UWX15" s="45"/>
      <c r="UWY15" s="45"/>
      <c r="UWZ15" s="45"/>
      <c r="UXA15" s="45"/>
      <c r="UXB15" s="45"/>
      <c r="UXC15" s="45"/>
      <c r="UXD15" s="80"/>
      <c r="UXE15" s="45"/>
      <c r="UXF15" s="46"/>
      <c r="UXG15" s="45"/>
      <c r="UXH15" s="45"/>
      <c r="UXI15" s="45"/>
      <c r="UXJ15" s="45"/>
      <c r="UXK15" s="45"/>
      <c r="UXL15" s="45"/>
      <c r="UXM15" s="80"/>
      <c r="UXN15" s="45"/>
      <c r="UXO15" s="46"/>
      <c r="UXP15" s="45"/>
      <c r="UXQ15" s="45"/>
      <c r="UXR15" s="45"/>
      <c r="UXS15" s="45"/>
      <c r="UXT15" s="45"/>
      <c r="UXU15" s="45"/>
      <c r="UXV15" s="80"/>
      <c r="UXW15" s="45"/>
      <c r="UXX15" s="46"/>
      <c r="UXY15" s="45"/>
      <c r="UXZ15" s="45"/>
      <c r="UYA15" s="45"/>
      <c r="UYB15" s="45"/>
      <c r="UYC15" s="45"/>
      <c r="UYD15" s="45"/>
      <c r="UYE15" s="80"/>
      <c r="UYF15" s="45"/>
      <c r="UYG15" s="46"/>
      <c r="UYH15" s="45"/>
      <c r="UYI15" s="45"/>
      <c r="UYJ15" s="45"/>
      <c r="UYK15" s="45"/>
      <c r="UYL15" s="45"/>
      <c r="UYM15" s="45"/>
      <c r="UYN15" s="80"/>
      <c r="UYO15" s="45"/>
      <c r="UYP15" s="46"/>
      <c r="UYQ15" s="45"/>
      <c r="UYR15" s="45"/>
      <c r="UYS15" s="45"/>
      <c r="UYT15" s="45"/>
      <c r="UYU15" s="45"/>
      <c r="UYV15" s="45"/>
      <c r="UYW15" s="80"/>
      <c r="UYX15" s="45"/>
      <c r="UYY15" s="46"/>
      <c r="UYZ15" s="45"/>
      <c r="UZA15" s="45"/>
      <c r="UZB15" s="45"/>
      <c r="UZC15" s="45"/>
      <c r="UZD15" s="45"/>
      <c r="UZE15" s="45"/>
      <c r="UZF15" s="80"/>
      <c r="UZG15" s="45"/>
      <c r="UZH15" s="46"/>
      <c r="UZI15" s="45"/>
      <c r="UZJ15" s="45"/>
      <c r="UZK15" s="45"/>
      <c r="UZL15" s="45"/>
      <c r="UZM15" s="45"/>
      <c r="UZN15" s="45"/>
      <c r="UZO15" s="80"/>
      <c r="UZP15" s="45"/>
      <c r="UZQ15" s="46"/>
      <c r="UZR15" s="45"/>
      <c r="UZS15" s="45"/>
      <c r="UZT15" s="45"/>
      <c r="UZU15" s="45"/>
      <c r="UZV15" s="45"/>
      <c r="UZW15" s="45"/>
      <c r="UZX15" s="80"/>
      <c r="UZY15" s="45"/>
      <c r="UZZ15" s="46"/>
      <c r="VAA15" s="45"/>
      <c r="VAB15" s="45"/>
      <c r="VAC15" s="45"/>
      <c r="VAD15" s="45"/>
      <c r="VAE15" s="45"/>
      <c r="VAF15" s="45"/>
      <c r="VAG15" s="80"/>
      <c r="VAH15" s="45"/>
      <c r="VAI15" s="46"/>
      <c r="VAJ15" s="45"/>
      <c r="VAK15" s="45"/>
      <c r="VAL15" s="45"/>
      <c r="VAM15" s="45"/>
      <c r="VAN15" s="45"/>
      <c r="VAO15" s="45"/>
      <c r="VAP15" s="80"/>
      <c r="VAQ15" s="45"/>
      <c r="VAR15" s="46"/>
      <c r="VAS15" s="45"/>
      <c r="VAT15" s="45"/>
      <c r="VAU15" s="45"/>
      <c r="VAV15" s="45"/>
      <c r="VAW15" s="45"/>
      <c r="VAX15" s="45"/>
      <c r="VAY15" s="80"/>
      <c r="VAZ15" s="45"/>
      <c r="VBA15" s="46"/>
      <c r="VBB15" s="45"/>
      <c r="VBC15" s="45"/>
      <c r="VBD15" s="45"/>
      <c r="VBE15" s="45"/>
      <c r="VBF15" s="45"/>
      <c r="VBG15" s="45"/>
      <c r="VBH15" s="80"/>
      <c r="VBI15" s="45"/>
      <c r="VBJ15" s="46"/>
      <c r="VBK15" s="45"/>
      <c r="VBL15" s="45"/>
      <c r="VBM15" s="45"/>
      <c r="VBN15" s="45"/>
      <c r="VBO15" s="45"/>
      <c r="VBP15" s="45"/>
      <c r="VBQ15" s="80"/>
      <c r="VBR15" s="45"/>
      <c r="VBS15" s="46"/>
      <c r="VBT15" s="45"/>
      <c r="VBU15" s="45"/>
      <c r="VBV15" s="45"/>
      <c r="VBW15" s="45"/>
      <c r="VBX15" s="45"/>
      <c r="VBY15" s="45"/>
      <c r="VBZ15" s="80"/>
      <c r="VCA15" s="45"/>
      <c r="VCB15" s="46"/>
      <c r="VCC15" s="45"/>
      <c r="VCD15" s="45"/>
      <c r="VCE15" s="45"/>
      <c r="VCF15" s="45"/>
      <c r="VCG15" s="45"/>
      <c r="VCH15" s="45"/>
      <c r="VCI15" s="80"/>
      <c r="VCJ15" s="45"/>
      <c r="VCK15" s="46"/>
      <c r="VCL15" s="45"/>
      <c r="VCM15" s="45"/>
      <c r="VCN15" s="45"/>
      <c r="VCO15" s="45"/>
      <c r="VCP15" s="45"/>
      <c r="VCQ15" s="45"/>
      <c r="VCR15" s="80"/>
      <c r="VCS15" s="45"/>
      <c r="VCT15" s="46"/>
      <c r="VCU15" s="45"/>
      <c r="VCV15" s="45"/>
      <c r="VCW15" s="45"/>
      <c r="VCX15" s="45"/>
      <c r="VCY15" s="45"/>
      <c r="VCZ15" s="45"/>
      <c r="VDA15" s="80"/>
      <c r="VDB15" s="45"/>
      <c r="VDC15" s="46"/>
      <c r="VDD15" s="45"/>
      <c r="VDE15" s="45"/>
      <c r="VDF15" s="45"/>
      <c r="VDG15" s="45"/>
      <c r="VDH15" s="45"/>
      <c r="VDI15" s="45"/>
      <c r="VDJ15" s="80"/>
      <c r="VDK15" s="45"/>
      <c r="VDL15" s="46"/>
      <c r="VDM15" s="45"/>
      <c r="VDN15" s="45"/>
      <c r="VDO15" s="45"/>
      <c r="VDP15" s="45"/>
      <c r="VDQ15" s="45"/>
      <c r="VDR15" s="45"/>
      <c r="VDS15" s="80"/>
      <c r="VDT15" s="45"/>
      <c r="VDU15" s="46"/>
      <c r="VDV15" s="45"/>
      <c r="VDW15" s="45"/>
      <c r="VDX15" s="45"/>
      <c r="VDY15" s="45"/>
      <c r="VDZ15" s="45"/>
      <c r="VEA15" s="45"/>
      <c r="VEB15" s="80"/>
      <c r="VEC15" s="45"/>
      <c r="VED15" s="46"/>
      <c r="VEE15" s="45"/>
      <c r="VEF15" s="45"/>
      <c r="VEG15" s="45"/>
      <c r="VEH15" s="45"/>
      <c r="VEI15" s="45"/>
      <c r="VEJ15" s="45"/>
      <c r="VEK15" s="80"/>
      <c r="VEL15" s="45"/>
      <c r="VEM15" s="46"/>
      <c r="VEN15" s="45"/>
      <c r="VEO15" s="45"/>
      <c r="VEP15" s="45"/>
      <c r="VEQ15" s="45"/>
      <c r="VER15" s="45"/>
      <c r="VES15" s="45"/>
      <c r="VET15" s="80"/>
      <c r="VEU15" s="45"/>
      <c r="VEV15" s="46"/>
      <c r="VEW15" s="45"/>
      <c r="VEX15" s="45"/>
      <c r="VEY15" s="45"/>
      <c r="VEZ15" s="45"/>
      <c r="VFA15" s="45"/>
      <c r="VFB15" s="45"/>
      <c r="VFC15" s="80"/>
      <c r="VFD15" s="45"/>
      <c r="VFE15" s="46"/>
      <c r="VFF15" s="45"/>
      <c r="VFG15" s="45"/>
      <c r="VFH15" s="45"/>
      <c r="VFI15" s="45"/>
      <c r="VFJ15" s="45"/>
      <c r="VFK15" s="45"/>
      <c r="VFL15" s="80"/>
      <c r="VFM15" s="45"/>
      <c r="VFN15" s="46"/>
      <c r="VFO15" s="45"/>
      <c r="VFP15" s="45"/>
      <c r="VFQ15" s="45"/>
      <c r="VFR15" s="45"/>
      <c r="VFS15" s="45"/>
      <c r="VFT15" s="45"/>
      <c r="VFU15" s="80"/>
      <c r="VFV15" s="45"/>
      <c r="VFW15" s="46"/>
      <c r="VFX15" s="45"/>
      <c r="VFY15" s="45"/>
      <c r="VFZ15" s="45"/>
      <c r="VGA15" s="45"/>
      <c r="VGB15" s="45"/>
      <c r="VGC15" s="45"/>
      <c r="VGD15" s="80"/>
      <c r="VGE15" s="45"/>
      <c r="VGF15" s="46"/>
      <c r="VGG15" s="45"/>
      <c r="VGH15" s="45"/>
      <c r="VGI15" s="45"/>
      <c r="VGJ15" s="45"/>
      <c r="VGK15" s="45"/>
      <c r="VGL15" s="45"/>
      <c r="VGM15" s="80"/>
      <c r="VGN15" s="45"/>
      <c r="VGO15" s="46"/>
      <c r="VGP15" s="45"/>
      <c r="VGQ15" s="45"/>
      <c r="VGR15" s="45"/>
      <c r="VGS15" s="45"/>
      <c r="VGT15" s="45"/>
      <c r="VGU15" s="45"/>
      <c r="VGV15" s="80"/>
      <c r="VGW15" s="45"/>
      <c r="VGX15" s="46"/>
      <c r="VGY15" s="45"/>
      <c r="VGZ15" s="45"/>
      <c r="VHA15" s="45"/>
      <c r="VHB15" s="45"/>
      <c r="VHC15" s="45"/>
      <c r="VHD15" s="45"/>
      <c r="VHE15" s="80"/>
      <c r="VHF15" s="45"/>
      <c r="VHG15" s="46"/>
      <c r="VHH15" s="45"/>
      <c r="VHI15" s="45"/>
      <c r="VHJ15" s="45"/>
      <c r="VHK15" s="45"/>
      <c r="VHL15" s="45"/>
      <c r="VHM15" s="45"/>
      <c r="VHN15" s="80"/>
      <c r="VHO15" s="45"/>
      <c r="VHP15" s="46"/>
      <c r="VHQ15" s="45"/>
      <c r="VHR15" s="45"/>
      <c r="VHS15" s="45"/>
      <c r="VHT15" s="45"/>
      <c r="VHU15" s="45"/>
      <c r="VHV15" s="45"/>
      <c r="VHW15" s="80"/>
      <c r="VHX15" s="45"/>
      <c r="VHY15" s="46"/>
      <c r="VHZ15" s="45"/>
      <c r="VIA15" s="45"/>
      <c r="VIB15" s="45"/>
      <c r="VIC15" s="45"/>
      <c r="VID15" s="45"/>
      <c r="VIE15" s="45"/>
      <c r="VIF15" s="80"/>
      <c r="VIG15" s="45"/>
      <c r="VIH15" s="46"/>
      <c r="VII15" s="45"/>
      <c r="VIJ15" s="45"/>
      <c r="VIK15" s="45"/>
      <c r="VIL15" s="45"/>
      <c r="VIM15" s="45"/>
      <c r="VIN15" s="45"/>
      <c r="VIO15" s="80"/>
      <c r="VIP15" s="45"/>
      <c r="VIQ15" s="46"/>
      <c r="VIR15" s="45"/>
      <c r="VIS15" s="45"/>
      <c r="VIT15" s="45"/>
      <c r="VIU15" s="45"/>
      <c r="VIV15" s="45"/>
      <c r="VIW15" s="45"/>
      <c r="VIX15" s="80"/>
      <c r="VIY15" s="45"/>
      <c r="VIZ15" s="46"/>
      <c r="VJA15" s="45"/>
      <c r="VJB15" s="45"/>
      <c r="VJC15" s="45"/>
      <c r="VJD15" s="45"/>
      <c r="VJE15" s="45"/>
      <c r="VJF15" s="45"/>
      <c r="VJG15" s="80"/>
      <c r="VJH15" s="45"/>
      <c r="VJI15" s="46"/>
      <c r="VJJ15" s="45"/>
      <c r="VJK15" s="45"/>
      <c r="VJL15" s="45"/>
      <c r="VJM15" s="45"/>
      <c r="VJN15" s="45"/>
      <c r="VJO15" s="45"/>
      <c r="VJP15" s="80"/>
      <c r="VJQ15" s="45"/>
      <c r="VJR15" s="46"/>
      <c r="VJS15" s="45"/>
      <c r="VJT15" s="45"/>
      <c r="VJU15" s="45"/>
      <c r="VJV15" s="45"/>
      <c r="VJW15" s="45"/>
      <c r="VJX15" s="45"/>
      <c r="VJY15" s="80"/>
      <c r="VJZ15" s="45"/>
      <c r="VKA15" s="46"/>
      <c r="VKB15" s="45"/>
      <c r="VKC15" s="45"/>
      <c r="VKD15" s="45"/>
      <c r="VKE15" s="45"/>
      <c r="VKF15" s="45"/>
      <c r="VKG15" s="45"/>
      <c r="VKH15" s="80"/>
      <c r="VKI15" s="45"/>
      <c r="VKJ15" s="46"/>
      <c r="VKK15" s="45"/>
      <c r="VKL15" s="45"/>
      <c r="VKM15" s="45"/>
      <c r="VKN15" s="45"/>
      <c r="VKO15" s="45"/>
      <c r="VKP15" s="45"/>
      <c r="VKQ15" s="80"/>
      <c r="VKR15" s="45"/>
      <c r="VKS15" s="46"/>
      <c r="VKT15" s="45"/>
      <c r="VKU15" s="45"/>
      <c r="VKV15" s="45"/>
      <c r="VKW15" s="45"/>
      <c r="VKX15" s="45"/>
      <c r="VKY15" s="45"/>
      <c r="VKZ15" s="80"/>
      <c r="VLA15" s="45"/>
      <c r="VLB15" s="46"/>
      <c r="VLC15" s="45"/>
      <c r="VLD15" s="45"/>
      <c r="VLE15" s="45"/>
      <c r="VLF15" s="45"/>
      <c r="VLG15" s="45"/>
      <c r="VLH15" s="45"/>
      <c r="VLI15" s="80"/>
      <c r="VLJ15" s="45"/>
      <c r="VLK15" s="46"/>
      <c r="VLL15" s="45"/>
      <c r="VLM15" s="45"/>
      <c r="VLN15" s="45"/>
      <c r="VLO15" s="45"/>
      <c r="VLP15" s="45"/>
      <c r="VLQ15" s="45"/>
      <c r="VLR15" s="80"/>
      <c r="VLS15" s="45"/>
      <c r="VLT15" s="46"/>
      <c r="VLU15" s="45"/>
      <c r="VLV15" s="45"/>
      <c r="VLW15" s="45"/>
      <c r="VLX15" s="45"/>
      <c r="VLY15" s="45"/>
      <c r="VLZ15" s="45"/>
      <c r="VMA15" s="80"/>
      <c r="VMB15" s="45"/>
      <c r="VMC15" s="46"/>
      <c r="VMD15" s="45"/>
      <c r="VME15" s="45"/>
      <c r="VMF15" s="45"/>
      <c r="VMG15" s="45"/>
      <c r="VMH15" s="45"/>
      <c r="VMI15" s="45"/>
      <c r="VMJ15" s="80"/>
      <c r="VMK15" s="45"/>
      <c r="VML15" s="46"/>
      <c r="VMM15" s="45"/>
      <c r="VMN15" s="45"/>
      <c r="VMO15" s="45"/>
      <c r="VMP15" s="45"/>
      <c r="VMQ15" s="45"/>
      <c r="VMR15" s="45"/>
      <c r="VMS15" s="80"/>
      <c r="VMT15" s="45"/>
      <c r="VMU15" s="46"/>
      <c r="VMV15" s="45"/>
      <c r="VMW15" s="45"/>
      <c r="VMX15" s="45"/>
      <c r="VMY15" s="45"/>
      <c r="VMZ15" s="45"/>
      <c r="VNA15" s="45"/>
      <c r="VNB15" s="80"/>
      <c r="VNC15" s="45"/>
      <c r="VND15" s="46"/>
      <c r="VNE15" s="45"/>
      <c r="VNF15" s="45"/>
      <c r="VNG15" s="45"/>
      <c r="VNH15" s="45"/>
      <c r="VNI15" s="45"/>
      <c r="VNJ15" s="45"/>
      <c r="VNK15" s="80"/>
      <c r="VNL15" s="45"/>
      <c r="VNM15" s="46"/>
      <c r="VNN15" s="45"/>
      <c r="VNO15" s="45"/>
      <c r="VNP15" s="45"/>
      <c r="VNQ15" s="45"/>
      <c r="VNR15" s="45"/>
      <c r="VNS15" s="45"/>
      <c r="VNT15" s="80"/>
      <c r="VNU15" s="45"/>
      <c r="VNV15" s="46"/>
      <c r="VNW15" s="45"/>
      <c r="VNX15" s="45"/>
      <c r="VNY15" s="45"/>
      <c r="VNZ15" s="45"/>
      <c r="VOA15" s="45"/>
      <c r="VOB15" s="45"/>
      <c r="VOC15" s="80"/>
      <c r="VOD15" s="45"/>
      <c r="VOE15" s="46"/>
      <c r="VOF15" s="45"/>
      <c r="VOG15" s="45"/>
      <c r="VOH15" s="45"/>
      <c r="VOI15" s="45"/>
      <c r="VOJ15" s="45"/>
      <c r="VOK15" s="45"/>
      <c r="VOL15" s="80"/>
      <c r="VOM15" s="45"/>
      <c r="VON15" s="46"/>
      <c r="VOO15" s="45"/>
      <c r="VOP15" s="45"/>
      <c r="VOQ15" s="45"/>
      <c r="VOR15" s="45"/>
      <c r="VOS15" s="45"/>
      <c r="VOT15" s="45"/>
      <c r="VOU15" s="80"/>
      <c r="VOV15" s="45"/>
      <c r="VOW15" s="46"/>
      <c r="VOX15" s="45"/>
      <c r="VOY15" s="45"/>
      <c r="VOZ15" s="45"/>
      <c r="VPA15" s="45"/>
      <c r="VPB15" s="45"/>
      <c r="VPC15" s="45"/>
      <c r="VPD15" s="80"/>
      <c r="VPE15" s="45"/>
      <c r="VPF15" s="46"/>
      <c r="VPG15" s="45"/>
      <c r="VPH15" s="45"/>
      <c r="VPI15" s="45"/>
      <c r="VPJ15" s="45"/>
      <c r="VPK15" s="45"/>
      <c r="VPL15" s="45"/>
      <c r="VPM15" s="80"/>
      <c r="VPN15" s="45"/>
      <c r="VPO15" s="46"/>
      <c r="VPP15" s="45"/>
      <c r="VPQ15" s="45"/>
      <c r="VPR15" s="45"/>
      <c r="VPS15" s="45"/>
      <c r="VPT15" s="45"/>
      <c r="VPU15" s="45"/>
      <c r="VPV15" s="80"/>
      <c r="VPW15" s="45"/>
      <c r="VPX15" s="46"/>
      <c r="VPY15" s="45"/>
      <c r="VPZ15" s="45"/>
      <c r="VQA15" s="45"/>
      <c r="VQB15" s="45"/>
      <c r="VQC15" s="45"/>
      <c r="VQD15" s="45"/>
      <c r="VQE15" s="80"/>
      <c r="VQF15" s="45"/>
      <c r="VQG15" s="46"/>
      <c r="VQH15" s="45"/>
      <c r="VQI15" s="45"/>
      <c r="VQJ15" s="45"/>
      <c r="VQK15" s="45"/>
      <c r="VQL15" s="45"/>
      <c r="VQM15" s="45"/>
      <c r="VQN15" s="80"/>
      <c r="VQO15" s="45"/>
      <c r="VQP15" s="46"/>
      <c r="VQQ15" s="45"/>
      <c r="VQR15" s="45"/>
      <c r="VQS15" s="45"/>
      <c r="VQT15" s="45"/>
      <c r="VQU15" s="45"/>
      <c r="VQV15" s="45"/>
      <c r="VQW15" s="80"/>
      <c r="VQX15" s="45"/>
      <c r="VQY15" s="46"/>
      <c r="VQZ15" s="45"/>
      <c r="VRA15" s="45"/>
      <c r="VRB15" s="45"/>
      <c r="VRC15" s="45"/>
      <c r="VRD15" s="45"/>
      <c r="VRE15" s="45"/>
      <c r="VRF15" s="80"/>
      <c r="VRG15" s="45"/>
      <c r="VRH15" s="46"/>
      <c r="VRI15" s="45"/>
      <c r="VRJ15" s="45"/>
      <c r="VRK15" s="45"/>
      <c r="VRL15" s="45"/>
      <c r="VRM15" s="45"/>
      <c r="VRN15" s="45"/>
      <c r="VRO15" s="80"/>
      <c r="VRP15" s="45"/>
      <c r="VRQ15" s="46"/>
      <c r="VRR15" s="45"/>
      <c r="VRS15" s="45"/>
      <c r="VRT15" s="45"/>
      <c r="VRU15" s="45"/>
      <c r="VRV15" s="45"/>
      <c r="VRW15" s="45"/>
      <c r="VRX15" s="80"/>
      <c r="VRY15" s="45"/>
      <c r="VRZ15" s="46"/>
      <c r="VSA15" s="45"/>
      <c r="VSB15" s="45"/>
      <c r="VSC15" s="45"/>
      <c r="VSD15" s="45"/>
      <c r="VSE15" s="45"/>
      <c r="VSF15" s="45"/>
      <c r="VSG15" s="80"/>
      <c r="VSH15" s="45"/>
      <c r="VSI15" s="46"/>
      <c r="VSJ15" s="45"/>
      <c r="VSK15" s="45"/>
      <c r="VSL15" s="45"/>
      <c r="VSM15" s="45"/>
      <c r="VSN15" s="45"/>
      <c r="VSO15" s="45"/>
      <c r="VSP15" s="80"/>
      <c r="VSQ15" s="45"/>
      <c r="VSR15" s="46"/>
      <c r="VSS15" s="45"/>
      <c r="VST15" s="45"/>
      <c r="VSU15" s="45"/>
      <c r="VSV15" s="45"/>
      <c r="VSW15" s="45"/>
      <c r="VSX15" s="45"/>
      <c r="VSY15" s="80"/>
      <c r="VSZ15" s="45"/>
      <c r="VTA15" s="46"/>
      <c r="VTB15" s="45"/>
      <c r="VTC15" s="45"/>
      <c r="VTD15" s="45"/>
      <c r="VTE15" s="45"/>
      <c r="VTF15" s="45"/>
      <c r="VTG15" s="45"/>
      <c r="VTH15" s="80"/>
      <c r="VTI15" s="45"/>
      <c r="VTJ15" s="46"/>
      <c r="VTK15" s="45"/>
      <c r="VTL15" s="45"/>
      <c r="VTM15" s="45"/>
      <c r="VTN15" s="45"/>
      <c r="VTO15" s="45"/>
      <c r="VTP15" s="45"/>
      <c r="VTQ15" s="80"/>
      <c r="VTR15" s="45"/>
      <c r="VTS15" s="46"/>
      <c r="VTT15" s="45"/>
      <c r="VTU15" s="45"/>
      <c r="VTV15" s="45"/>
      <c r="VTW15" s="45"/>
      <c r="VTX15" s="45"/>
      <c r="VTY15" s="45"/>
      <c r="VTZ15" s="80"/>
      <c r="VUA15" s="45"/>
      <c r="VUB15" s="46"/>
      <c r="VUC15" s="45"/>
      <c r="VUD15" s="45"/>
      <c r="VUE15" s="45"/>
      <c r="VUF15" s="45"/>
      <c r="VUG15" s="45"/>
      <c r="VUH15" s="45"/>
      <c r="VUI15" s="80"/>
      <c r="VUJ15" s="45"/>
      <c r="VUK15" s="46"/>
      <c r="VUL15" s="45"/>
      <c r="VUM15" s="45"/>
      <c r="VUN15" s="45"/>
      <c r="VUO15" s="45"/>
      <c r="VUP15" s="45"/>
      <c r="VUQ15" s="45"/>
      <c r="VUR15" s="80"/>
      <c r="VUS15" s="45"/>
      <c r="VUT15" s="46"/>
      <c r="VUU15" s="45"/>
      <c r="VUV15" s="45"/>
      <c r="VUW15" s="45"/>
      <c r="VUX15" s="45"/>
      <c r="VUY15" s="45"/>
      <c r="VUZ15" s="45"/>
      <c r="VVA15" s="80"/>
      <c r="VVB15" s="45"/>
      <c r="VVC15" s="46"/>
      <c r="VVD15" s="45"/>
      <c r="VVE15" s="45"/>
      <c r="VVF15" s="45"/>
      <c r="VVG15" s="45"/>
      <c r="VVH15" s="45"/>
      <c r="VVI15" s="45"/>
      <c r="VVJ15" s="80"/>
      <c r="VVK15" s="45"/>
      <c r="VVL15" s="46"/>
      <c r="VVM15" s="45"/>
      <c r="VVN15" s="45"/>
      <c r="VVO15" s="45"/>
      <c r="VVP15" s="45"/>
      <c r="VVQ15" s="45"/>
      <c r="VVR15" s="45"/>
      <c r="VVS15" s="80"/>
      <c r="VVT15" s="45"/>
      <c r="VVU15" s="46"/>
      <c r="VVV15" s="45"/>
      <c r="VVW15" s="45"/>
      <c r="VVX15" s="45"/>
      <c r="VVY15" s="45"/>
      <c r="VVZ15" s="45"/>
      <c r="VWA15" s="45"/>
      <c r="VWB15" s="80"/>
      <c r="VWC15" s="45"/>
      <c r="VWD15" s="46"/>
      <c r="VWE15" s="45"/>
      <c r="VWF15" s="45"/>
      <c r="VWG15" s="45"/>
      <c r="VWH15" s="45"/>
      <c r="VWI15" s="45"/>
      <c r="VWJ15" s="45"/>
      <c r="VWK15" s="80"/>
      <c r="VWL15" s="45"/>
      <c r="VWM15" s="46"/>
      <c r="VWN15" s="45"/>
      <c r="VWO15" s="45"/>
      <c r="VWP15" s="45"/>
      <c r="VWQ15" s="45"/>
      <c r="VWR15" s="45"/>
      <c r="VWS15" s="45"/>
      <c r="VWT15" s="80"/>
      <c r="VWU15" s="45"/>
      <c r="VWV15" s="46"/>
      <c r="VWW15" s="45"/>
      <c r="VWX15" s="45"/>
      <c r="VWY15" s="45"/>
      <c r="VWZ15" s="45"/>
      <c r="VXA15" s="45"/>
      <c r="VXB15" s="45"/>
      <c r="VXC15" s="80"/>
      <c r="VXD15" s="45"/>
      <c r="VXE15" s="46"/>
      <c r="VXF15" s="45"/>
      <c r="VXG15" s="45"/>
      <c r="VXH15" s="45"/>
      <c r="VXI15" s="45"/>
      <c r="VXJ15" s="45"/>
      <c r="VXK15" s="45"/>
      <c r="VXL15" s="80"/>
      <c r="VXM15" s="45"/>
      <c r="VXN15" s="46"/>
      <c r="VXO15" s="45"/>
      <c r="VXP15" s="45"/>
      <c r="VXQ15" s="45"/>
      <c r="VXR15" s="45"/>
      <c r="VXS15" s="45"/>
      <c r="VXT15" s="45"/>
      <c r="VXU15" s="80"/>
      <c r="VXV15" s="45"/>
      <c r="VXW15" s="46"/>
      <c r="VXX15" s="45"/>
      <c r="VXY15" s="45"/>
      <c r="VXZ15" s="45"/>
      <c r="VYA15" s="45"/>
      <c r="VYB15" s="45"/>
      <c r="VYC15" s="45"/>
      <c r="VYD15" s="80"/>
      <c r="VYE15" s="45"/>
      <c r="VYF15" s="46"/>
      <c r="VYG15" s="45"/>
      <c r="VYH15" s="45"/>
      <c r="VYI15" s="45"/>
      <c r="VYJ15" s="45"/>
      <c r="VYK15" s="45"/>
      <c r="VYL15" s="45"/>
      <c r="VYM15" s="80"/>
      <c r="VYN15" s="45"/>
      <c r="VYO15" s="46"/>
      <c r="VYP15" s="45"/>
      <c r="VYQ15" s="45"/>
      <c r="VYR15" s="45"/>
      <c r="VYS15" s="45"/>
      <c r="VYT15" s="45"/>
      <c r="VYU15" s="45"/>
      <c r="VYV15" s="80"/>
      <c r="VYW15" s="45"/>
      <c r="VYX15" s="46"/>
      <c r="VYY15" s="45"/>
      <c r="VYZ15" s="45"/>
      <c r="VZA15" s="45"/>
      <c r="VZB15" s="45"/>
      <c r="VZC15" s="45"/>
      <c r="VZD15" s="45"/>
      <c r="VZE15" s="80"/>
      <c r="VZF15" s="45"/>
      <c r="VZG15" s="46"/>
      <c r="VZH15" s="45"/>
      <c r="VZI15" s="45"/>
      <c r="VZJ15" s="45"/>
      <c r="VZK15" s="45"/>
      <c r="VZL15" s="45"/>
      <c r="VZM15" s="45"/>
      <c r="VZN15" s="80"/>
      <c r="VZO15" s="45"/>
      <c r="VZP15" s="46"/>
      <c r="VZQ15" s="45"/>
      <c r="VZR15" s="45"/>
      <c r="VZS15" s="45"/>
      <c r="VZT15" s="45"/>
      <c r="VZU15" s="45"/>
      <c r="VZV15" s="45"/>
      <c r="VZW15" s="80"/>
      <c r="VZX15" s="45"/>
      <c r="VZY15" s="46"/>
      <c r="VZZ15" s="45"/>
      <c r="WAA15" s="45"/>
      <c r="WAB15" s="45"/>
      <c r="WAC15" s="45"/>
      <c r="WAD15" s="45"/>
      <c r="WAE15" s="45"/>
      <c r="WAF15" s="80"/>
      <c r="WAG15" s="45"/>
      <c r="WAH15" s="46"/>
      <c r="WAI15" s="45"/>
      <c r="WAJ15" s="45"/>
      <c r="WAK15" s="45"/>
      <c r="WAL15" s="45"/>
      <c r="WAM15" s="45"/>
      <c r="WAN15" s="45"/>
      <c r="WAO15" s="80"/>
      <c r="WAP15" s="45"/>
      <c r="WAQ15" s="46"/>
      <c r="WAR15" s="45"/>
      <c r="WAS15" s="45"/>
      <c r="WAT15" s="45"/>
      <c r="WAU15" s="45"/>
      <c r="WAV15" s="45"/>
      <c r="WAW15" s="45"/>
      <c r="WAX15" s="80"/>
      <c r="WAY15" s="45"/>
      <c r="WAZ15" s="46"/>
      <c r="WBA15" s="45"/>
      <c r="WBB15" s="45"/>
      <c r="WBC15" s="45"/>
      <c r="WBD15" s="45"/>
      <c r="WBE15" s="45"/>
      <c r="WBF15" s="45"/>
      <c r="WBG15" s="80"/>
      <c r="WBH15" s="45"/>
      <c r="WBI15" s="46"/>
      <c r="WBJ15" s="45"/>
      <c r="WBK15" s="45"/>
      <c r="WBL15" s="45"/>
      <c r="WBM15" s="45"/>
      <c r="WBN15" s="45"/>
      <c r="WBO15" s="45"/>
      <c r="WBP15" s="80"/>
      <c r="WBQ15" s="45"/>
      <c r="WBR15" s="46"/>
      <c r="WBS15" s="45"/>
      <c r="WBT15" s="45"/>
      <c r="WBU15" s="45"/>
      <c r="WBV15" s="45"/>
      <c r="WBW15" s="45"/>
      <c r="WBX15" s="45"/>
      <c r="WBY15" s="80"/>
      <c r="WBZ15" s="45"/>
      <c r="WCA15" s="46"/>
      <c r="WCB15" s="45"/>
      <c r="WCC15" s="45"/>
      <c r="WCD15" s="45"/>
      <c r="WCE15" s="45"/>
      <c r="WCF15" s="45"/>
      <c r="WCG15" s="45"/>
      <c r="WCH15" s="80"/>
      <c r="WCI15" s="45"/>
      <c r="WCJ15" s="46"/>
      <c r="WCK15" s="45"/>
      <c r="WCL15" s="45"/>
      <c r="WCM15" s="45"/>
      <c r="WCN15" s="45"/>
      <c r="WCO15" s="45"/>
      <c r="WCP15" s="45"/>
      <c r="WCQ15" s="80"/>
      <c r="WCR15" s="45"/>
      <c r="WCS15" s="46"/>
      <c r="WCT15" s="45"/>
      <c r="WCU15" s="45"/>
      <c r="WCV15" s="45"/>
      <c r="WCW15" s="45"/>
      <c r="WCX15" s="45"/>
      <c r="WCY15" s="45"/>
      <c r="WCZ15" s="80"/>
      <c r="WDA15" s="45"/>
      <c r="WDB15" s="46"/>
      <c r="WDC15" s="45"/>
      <c r="WDD15" s="45"/>
      <c r="WDE15" s="45"/>
      <c r="WDF15" s="45"/>
      <c r="WDG15" s="45"/>
      <c r="WDH15" s="45"/>
      <c r="WDI15" s="80"/>
      <c r="WDJ15" s="45"/>
      <c r="WDK15" s="46"/>
      <c r="WDL15" s="45"/>
      <c r="WDM15" s="45"/>
      <c r="WDN15" s="45"/>
      <c r="WDO15" s="45"/>
      <c r="WDP15" s="45"/>
      <c r="WDQ15" s="45"/>
      <c r="WDR15" s="80"/>
      <c r="WDS15" s="45"/>
      <c r="WDT15" s="46"/>
      <c r="WDU15" s="45"/>
      <c r="WDV15" s="45"/>
      <c r="WDW15" s="45"/>
      <c r="WDX15" s="45"/>
      <c r="WDY15" s="45"/>
      <c r="WDZ15" s="45"/>
      <c r="WEA15" s="80"/>
      <c r="WEB15" s="45"/>
      <c r="WEC15" s="46"/>
      <c r="WED15" s="45"/>
      <c r="WEE15" s="45"/>
      <c r="WEF15" s="45"/>
      <c r="WEG15" s="45"/>
      <c r="WEH15" s="45"/>
      <c r="WEI15" s="45"/>
      <c r="WEJ15" s="80"/>
      <c r="WEK15" s="45"/>
      <c r="WEL15" s="46"/>
      <c r="WEM15" s="45"/>
      <c r="WEN15" s="45"/>
      <c r="WEO15" s="45"/>
      <c r="WEP15" s="45"/>
      <c r="WEQ15" s="45"/>
      <c r="WER15" s="45"/>
      <c r="WES15" s="80"/>
      <c r="WET15" s="45"/>
      <c r="WEU15" s="46"/>
      <c r="WEV15" s="45"/>
      <c r="WEW15" s="45"/>
      <c r="WEX15" s="45"/>
      <c r="WEY15" s="45"/>
      <c r="WEZ15" s="45"/>
      <c r="WFA15" s="45"/>
      <c r="WFB15" s="80"/>
      <c r="WFC15" s="45"/>
      <c r="WFD15" s="46"/>
      <c r="WFE15" s="45"/>
      <c r="WFF15" s="45"/>
      <c r="WFG15" s="45"/>
      <c r="WFH15" s="45"/>
      <c r="WFI15" s="45"/>
      <c r="WFJ15" s="45"/>
      <c r="WFK15" s="80"/>
      <c r="WFL15" s="45"/>
      <c r="WFM15" s="46"/>
      <c r="WFN15" s="45"/>
      <c r="WFO15" s="45"/>
      <c r="WFP15" s="45"/>
      <c r="WFQ15" s="45"/>
      <c r="WFR15" s="45"/>
      <c r="WFS15" s="45"/>
      <c r="WFT15" s="80"/>
      <c r="WFU15" s="45"/>
      <c r="WFV15" s="46"/>
      <c r="WFW15" s="45"/>
      <c r="WFX15" s="45"/>
      <c r="WFY15" s="45"/>
      <c r="WFZ15" s="45"/>
      <c r="WGA15" s="45"/>
      <c r="WGB15" s="45"/>
      <c r="WGC15" s="80"/>
      <c r="WGD15" s="45"/>
      <c r="WGE15" s="46"/>
      <c r="WGF15" s="45"/>
      <c r="WGG15" s="45"/>
      <c r="WGH15" s="45"/>
      <c r="WGI15" s="45"/>
      <c r="WGJ15" s="45"/>
      <c r="WGK15" s="45"/>
      <c r="WGL15" s="80"/>
      <c r="WGM15" s="45"/>
      <c r="WGN15" s="46"/>
      <c r="WGO15" s="45"/>
      <c r="WGP15" s="45"/>
      <c r="WGQ15" s="45"/>
      <c r="WGR15" s="45"/>
      <c r="WGS15" s="45"/>
      <c r="WGT15" s="45"/>
      <c r="WGU15" s="80"/>
      <c r="WGV15" s="45"/>
      <c r="WGW15" s="46"/>
      <c r="WGX15" s="45"/>
      <c r="WGY15" s="45"/>
      <c r="WGZ15" s="45"/>
      <c r="WHA15" s="45"/>
      <c r="WHB15" s="45"/>
      <c r="WHC15" s="45"/>
      <c r="WHD15" s="80"/>
      <c r="WHE15" s="45"/>
      <c r="WHF15" s="46"/>
      <c r="WHG15" s="45"/>
      <c r="WHH15" s="45"/>
      <c r="WHI15" s="45"/>
      <c r="WHJ15" s="45"/>
      <c r="WHK15" s="45"/>
      <c r="WHL15" s="45"/>
      <c r="WHM15" s="80"/>
      <c r="WHN15" s="45"/>
      <c r="WHO15" s="46"/>
      <c r="WHP15" s="45"/>
      <c r="WHQ15" s="45"/>
      <c r="WHR15" s="45"/>
      <c r="WHS15" s="45"/>
      <c r="WHT15" s="45"/>
      <c r="WHU15" s="45"/>
      <c r="WHV15" s="80"/>
      <c r="WHW15" s="45"/>
      <c r="WHX15" s="46"/>
      <c r="WHY15" s="45"/>
      <c r="WHZ15" s="45"/>
      <c r="WIA15" s="45"/>
      <c r="WIB15" s="45"/>
      <c r="WIC15" s="45"/>
      <c r="WID15" s="45"/>
      <c r="WIE15" s="80"/>
      <c r="WIF15" s="45"/>
      <c r="WIG15" s="46"/>
      <c r="WIH15" s="45"/>
      <c r="WII15" s="45"/>
      <c r="WIJ15" s="45"/>
      <c r="WIK15" s="45"/>
      <c r="WIL15" s="45"/>
      <c r="WIM15" s="45"/>
      <c r="WIN15" s="80"/>
      <c r="WIO15" s="45"/>
      <c r="WIP15" s="46"/>
      <c r="WIQ15" s="45"/>
      <c r="WIR15" s="45"/>
      <c r="WIS15" s="45"/>
      <c r="WIT15" s="45"/>
      <c r="WIU15" s="45"/>
      <c r="WIV15" s="45"/>
      <c r="WIW15" s="80"/>
      <c r="WIX15" s="45"/>
      <c r="WIY15" s="46"/>
      <c r="WIZ15" s="45"/>
      <c r="WJA15" s="45"/>
      <c r="WJB15" s="45"/>
      <c r="WJC15" s="45"/>
      <c r="WJD15" s="45"/>
      <c r="WJE15" s="45"/>
      <c r="WJF15" s="80"/>
      <c r="WJG15" s="45"/>
      <c r="WJH15" s="46"/>
      <c r="WJI15" s="45"/>
      <c r="WJJ15" s="45"/>
      <c r="WJK15" s="45"/>
      <c r="WJL15" s="45"/>
      <c r="WJM15" s="45"/>
      <c r="WJN15" s="45"/>
      <c r="WJO15" s="80"/>
      <c r="WJP15" s="45"/>
      <c r="WJQ15" s="46"/>
      <c r="WJR15" s="45"/>
      <c r="WJS15" s="45"/>
      <c r="WJT15" s="45"/>
      <c r="WJU15" s="45"/>
      <c r="WJV15" s="45"/>
      <c r="WJW15" s="45"/>
      <c r="WJX15" s="80"/>
      <c r="WJY15" s="45"/>
      <c r="WJZ15" s="46"/>
      <c r="WKA15" s="45"/>
      <c r="WKB15" s="45"/>
      <c r="WKC15" s="45"/>
      <c r="WKD15" s="45"/>
      <c r="WKE15" s="45"/>
      <c r="WKF15" s="45"/>
      <c r="WKG15" s="80"/>
      <c r="WKH15" s="45"/>
      <c r="WKI15" s="46"/>
      <c r="WKJ15" s="45"/>
      <c r="WKK15" s="45"/>
      <c r="WKL15" s="45"/>
      <c r="WKM15" s="45"/>
      <c r="WKN15" s="45"/>
      <c r="WKO15" s="45"/>
      <c r="WKP15" s="80"/>
      <c r="WKQ15" s="45"/>
      <c r="WKR15" s="46"/>
      <c r="WKS15" s="45"/>
      <c r="WKT15" s="45"/>
      <c r="WKU15" s="45"/>
      <c r="WKV15" s="45"/>
      <c r="WKW15" s="45"/>
      <c r="WKX15" s="45"/>
      <c r="WKY15" s="80"/>
      <c r="WKZ15" s="45"/>
      <c r="WLA15" s="46"/>
      <c r="WLB15" s="45"/>
      <c r="WLC15" s="45"/>
      <c r="WLD15" s="45"/>
      <c r="WLE15" s="45"/>
      <c r="WLF15" s="45"/>
      <c r="WLG15" s="45"/>
      <c r="WLH15" s="80"/>
      <c r="WLI15" s="45"/>
      <c r="WLJ15" s="46"/>
      <c r="WLK15" s="45"/>
      <c r="WLL15" s="45"/>
      <c r="WLM15" s="45"/>
      <c r="WLN15" s="45"/>
      <c r="WLO15" s="45"/>
      <c r="WLP15" s="45"/>
      <c r="WLQ15" s="80"/>
      <c r="WLR15" s="45"/>
      <c r="WLS15" s="46"/>
      <c r="WLT15" s="45"/>
      <c r="WLU15" s="45"/>
      <c r="WLV15" s="45"/>
      <c r="WLW15" s="45"/>
      <c r="WLX15" s="45"/>
      <c r="WLY15" s="45"/>
      <c r="WLZ15" s="80"/>
      <c r="WMA15" s="45"/>
      <c r="WMB15" s="46"/>
      <c r="WMC15" s="45"/>
      <c r="WMD15" s="45"/>
      <c r="WME15" s="45"/>
      <c r="WMF15" s="45"/>
      <c r="WMG15" s="45"/>
      <c r="WMH15" s="45"/>
      <c r="WMI15" s="80"/>
      <c r="WMJ15" s="45"/>
      <c r="WMK15" s="46"/>
      <c r="WML15" s="45"/>
      <c r="WMM15" s="45"/>
      <c r="WMN15" s="45"/>
      <c r="WMO15" s="45"/>
      <c r="WMP15" s="45"/>
      <c r="WMQ15" s="45"/>
      <c r="WMR15" s="80"/>
      <c r="WMS15" s="45"/>
      <c r="WMT15" s="46"/>
      <c r="WMU15" s="45"/>
      <c r="WMV15" s="45"/>
      <c r="WMW15" s="45"/>
      <c r="WMX15" s="45"/>
      <c r="WMY15" s="45"/>
      <c r="WMZ15" s="45"/>
      <c r="WNA15" s="80"/>
      <c r="WNB15" s="45"/>
      <c r="WNC15" s="46"/>
      <c r="WND15" s="45"/>
      <c r="WNE15" s="45"/>
      <c r="WNF15" s="45"/>
      <c r="WNG15" s="45"/>
      <c r="WNH15" s="45"/>
      <c r="WNI15" s="45"/>
      <c r="WNJ15" s="80"/>
      <c r="WNK15" s="45"/>
      <c r="WNL15" s="46"/>
      <c r="WNM15" s="45"/>
      <c r="WNN15" s="45"/>
      <c r="WNO15" s="45"/>
      <c r="WNP15" s="45"/>
      <c r="WNQ15" s="45"/>
      <c r="WNR15" s="45"/>
      <c r="WNS15" s="80"/>
      <c r="WNT15" s="45"/>
      <c r="WNU15" s="46"/>
      <c r="WNV15" s="45"/>
      <c r="WNW15" s="45"/>
      <c r="WNX15" s="45"/>
      <c r="WNY15" s="45"/>
      <c r="WNZ15" s="45"/>
      <c r="WOA15" s="45"/>
      <c r="WOB15" s="80"/>
      <c r="WOC15" s="45"/>
      <c r="WOD15" s="46"/>
      <c r="WOE15" s="45"/>
      <c r="WOF15" s="45"/>
      <c r="WOG15" s="45"/>
      <c r="WOH15" s="45"/>
      <c r="WOI15" s="45"/>
      <c r="WOJ15" s="45"/>
      <c r="WOK15" s="80"/>
      <c r="WOL15" s="45"/>
      <c r="WOM15" s="46"/>
      <c r="WON15" s="45"/>
      <c r="WOO15" s="45"/>
      <c r="WOP15" s="45"/>
      <c r="WOQ15" s="45"/>
      <c r="WOR15" s="45"/>
      <c r="WOS15" s="45"/>
      <c r="WOT15" s="80"/>
      <c r="WOU15" s="45"/>
      <c r="WOV15" s="46"/>
      <c r="WOW15" s="45"/>
      <c r="WOX15" s="45"/>
      <c r="WOY15" s="45"/>
      <c r="WOZ15" s="45"/>
      <c r="WPA15" s="45"/>
      <c r="WPB15" s="45"/>
      <c r="WPC15" s="80"/>
      <c r="WPD15" s="45"/>
      <c r="WPE15" s="46"/>
      <c r="WPF15" s="45"/>
      <c r="WPG15" s="45"/>
      <c r="WPH15" s="45"/>
      <c r="WPI15" s="45"/>
      <c r="WPJ15" s="45"/>
      <c r="WPK15" s="45"/>
      <c r="WPL15" s="80"/>
      <c r="WPM15" s="45"/>
      <c r="WPN15" s="46"/>
      <c r="WPO15" s="45"/>
      <c r="WPP15" s="45"/>
      <c r="WPQ15" s="45"/>
      <c r="WPR15" s="45"/>
      <c r="WPS15" s="45"/>
      <c r="WPT15" s="45"/>
      <c r="WPU15" s="80"/>
      <c r="WPV15" s="45"/>
      <c r="WPW15" s="46"/>
      <c r="WPX15" s="45"/>
      <c r="WPY15" s="45"/>
      <c r="WPZ15" s="45"/>
      <c r="WQA15" s="45"/>
      <c r="WQB15" s="45"/>
      <c r="WQC15" s="45"/>
      <c r="WQD15" s="80"/>
      <c r="WQE15" s="45"/>
      <c r="WQF15" s="46"/>
      <c r="WQG15" s="45"/>
      <c r="WQH15" s="45"/>
      <c r="WQI15" s="45"/>
      <c r="WQJ15" s="45"/>
      <c r="WQK15" s="45"/>
      <c r="WQL15" s="45"/>
      <c r="WQM15" s="80"/>
      <c r="WQN15" s="45"/>
      <c r="WQO15" s="46"/>
      <c r="WQP15" s="45"/>
      <c r="WQQ15" s="45"/>
      <c r="WQR15" s="45"/>
      <c r="WQS15" s="45"/>
      <c r="WQT15" s="45"/>
      <c r="WQU15" s="45"/>
      <c r="WQV15" s="80"/>
      <c r="WQW15" s="45"/>
      <c r="WQX15" s="46"/>
      <c r="WQY15" s="45"/>
      <c r="WQZ15" s="45"/>
      <c r="WRA15" s="45"/>
      <c r="WRB15" s="45"/>
      <c r="WRC15" s="45"/>
      <c r="WRD15" s="45"/>
      <c r="WRE15" s="80"/>
      <c r="WRF15" s="45"/>
      <c r="WRG15" s="46"/>
      <c r="WRH15" s="45"/>
      <c r="WRI15" s="45"/>
      <c r="WRJ15" s="45"/>
      <c r="WRK15" s="45"/>
      <c r="WRL15" s="45"/>
      <c r="WRM15" s="45"/>
      <c r="WRN15" s="80"/>
      <c r="WRO15" s="45"/>
      <c r="WRP15" s="46"/>
      <c r="WRQ15" s="45"/>
      <c r="WRR15" s="45"/>
      <c r="WRS15" s="45"/>
      <c r="WRT15" s="45"/>
      <c r="WRU15" s="45"/>
      <c r="WRV15" s="45"/>
      <c r="WRW15" s="80"/>
      <c r="WRX15" s="45"/>
      <c r="WRY15" s="46"/>
      <c r="WRZ15" s="45"/>
      <c r="WSA15" s="45"/>
      <c r="WSB15" s="45"/>
      <c r="WSC15" s="45"/>
      <c r="WSD15" s="45"/>
      <c r="WSE15" s="45"/>
      <c r="WSF15" s="80"/>
      <c r="WSG15" s="45"/>
      <c r="WSH15" s="46"/>
      <c r="WSI15" s="45"/>
      <c r="WSJ15" s="45"/>
      <c r="WSK15" s="45"/>
      <c r="WSL15" s="45"/>
      <c r="WSM15" s="45"/>
      <c r="WSN15" s="45"/>
      <c r="WSO15" s="80"/>
      <c r="WSP15" s="45"/>
      <c r="WSQ15" s="46"/>
      <c r="WSR15" s="45"/>
      <c r="WSS15" s="45"/>
      <c r="WST15" s="45"/>
      <c r="WSU15" s="45"/>
      <c r="WSV15" s="45"/>
      <c r="WSW15" s="45"/>
      <c r="WSX15" s="80"/>
      <c r="WSY15" s="45"/>
      <c r="WSZ15" s="46"/>
      <c r="WTA15" s="45"/>
      <c r="WTB15" s="45"/>
      <c r="WTC15" s="45"/>
      <c r="WTD15" s="45"/>
      <c r="WTE15" s="45"/>
      <c r="WTF15" s="45"/>
      <c r="WTG15" s="80"/>
      <c r="WTH15" s="45"/>
      <c r="WTI15" s="46"/>
      <c r="WTJ15" s="45"/>
      <c r="WTK15" s="45"/>
      <c r="WTL15" s="45"/>
      <c r="WTM15" s="45"/>
      <c r="WTN15" s="45"/>
      <c r="WTO15" s="45"/>
      <c r="WTP15" s="80"/>
      <c r="WTQ15" s="45"/>
      <c r="WTR15" s="46"/>
      <c r="WTS15" s="45"/>
      <c r="WTT15" s="45"/>
      <c r="WTU15" s="45"/>
      <c r="WTV15" s="45"/>
      <c r="WTW15" s="45"/>
      <c r="WTX15" s="45"/>
      <c r="WTY15" s="80"/>
      <c r="WTZ15" s="45"/>
      <c r="WUA15" s="46"/>
      <c r="WUB15" s="45"/>
      <c r="WUC15" s="45"/>
      <c r="WUD15" s="45"/>
      <c r="WUE15" s="45"/>
      <c r="WUF15" s="45"/>
      <c r="WUG15" s="45"/>
      <c r="WUH15" s="80"/>
      <c r="WUI15" s="45"/>
      <c r="WUJ15" s="46"/>
      <c r="WUK15" s="45"/>
      <c r="WUL15" s="45"/>
      <c r="WUM15" s="45"/>
      <c r="WUN15" s="45"/>
      <c r="WUO15" s="45"/>
      <c r="WUP15" s="45"/>
      <c r="WUQ15" s="80"/>
      <c r="WUR15" s="45"/>
      <c r="WUS15" s="46"/>
      <c r="WUT15" s="45"/>
      <c r="WUU15" s="45"/>
      <c r="WUV15" s="45"/>
      <c r="WUW15" s="45"/>
      <c r="WUX15" s="45"/>
      <c r="WUY15" s="45"/>
      <c r="WUZ15" s="80"/>
      <c r="WVA15" s="45"/>
      <c r="WVB15" s="46"/>
      <c r="WVC15" s="45"/>
      <c r="WVD15" s="45"/>
      <c r="WVE15" s="45"/>
      <c r="WVF15" s="45"/>
      <c r="WVG15" s="45"/>
      <c r="WVH15" s="45"/>
      <c r="WVI15" s="80"/>
      <c r="WVJ15" s="45"/>
      <c r="WVK15" s="46"/>
      <c r="WVL15" s="45"/>
      <c r="WVM15" s="45"/>
      <c r="WVN15" s="45"/>
      <c r="WVO15" s="45"/>
      <c r="WVP15" s="45"/>
      <c r="WVQ15" s="45"/>
      <c r="WVR15" s="80"/>
      <c r="WVS15" s="45"/>
      <c r="WVT15" s="46"/>
      <c r="WVU15" s="45"/>
      <c r="WVV15" s="45"/>
      <c r="WVW15" s="45"/>
      <c r="WVX15" s="45"/>
      <c r="WVY15" s="45"/>
      <c r="WVZ15" s="45"/>
      <c r="WWA15" s="80"/>
      <c r="WWB15" s="45"/>
      <c r="WWC15" s="46"/>
      <c r="WWD15" s="45"/>
      <c r="WWE15" s="45"/>
      <c r="WWF15" s="45"/>
      <c r="WWG15" s="45"/>
      <c r="WWH15" s="45"/>
      <c r="WWI15" s="45"/>
      <c r="WWJ15" s="80"/>
      <c r="WWK15" s="45"/>
      <c r="WWL15" s="46"/>
      <c r="WWM15" s="45"/>
      <c r="WWN15" s="45"/>
      <c r="WWO15" s="45"/>
      <c r="WWP15" s="45"/>
      <c r="WWQ15" s="45"/>
      <c r="WWR15" s="45"/>
      <c r="WWS15" s="80"/>
      <c r="WWT15" s="45"/>
      <c r="WWU15" s="46"/>
      <c r="WWV15" s="45"/>
      <c r="WWW15" s="45"/>
      <c r="WWX15" s="45"/>
      <c r="WWY15" s="45"/>
      <c r="WWZ15" s="45"/>
      <c r="WXA15" s="45"/>
      <c r="WXB15" s="80"/>
      <c r="WXC15" s="45"/>
      <c r="WXD15" s="46"/>
      <c r="WXE15" s="45"/>
      <c r="WXF15" s="45"/>
      <c r="WXG15" s="45"/>
      <c r="WXH15" s="45"/>
      <c r="WXI15" s="45"/>
      <c r="WXJ15" s="45"/>
      <c r="WXK15" s="80"/>
      <c r="WXL15" s="45"/>
      <c r="WXM15" s="46"/>
      <c r="WXN15" s="45"/>
      <c r="WXO15" s="45"/>
      <c r="WXP15" s="45"/>
      <c r="WXQ15" s="45"/>
      <c r="WXR15" s="45"/>
      <c r="WXS15" s="45"/>
      <c r="WXT15" s="80"/>
      <c r="WXU15" s="45"/>
      <c r="WXV15" s="46"/>
      <c r="WXW15" s="45"/>
      <c r="WXX15" s="45"/>
      <c r="WXY15" s="45"/>
      <c r="WXZ15" s="45"/>
      <c r="WYA15" s="45"/>
      <c r="WYB15" s="45"/>
      <c r="WYC15" s="80"/>
      <c r="WYD15" s="45"/>
      <c r="WYE15" s="46"/>
      <c r="WYF15" s="45"/>
      <c r="WYG15" s="45"/>
      <c r="WYH15" s="45"/>
      <c r="WYI15" s="45"/>
      <c r="WYJ15" s="45"/>
      <c r="WYK15" s="45"/>
      <c r="WYL15" s="80"/>
      <c r="WYM15" s="45"/>
      <c r="WYN15" s="46"/>
      <c r="WYO15" s="45"/>
      <c r="WYP15" s="45"/>
      <c r="WYQ15" s="45"/>
      <c r="WYR15" s="45"/>
      <c r="WYS15" s="45"/>
      <c r="WYT15" s="45"/>
      <c r="WYU15" s="80"/>
      <c r="WYV15" s="45"/>
      <c r="WYW15" s="46"/>
      <c r="WYX15" s="45"/>
      <c r="WYY15" s="45"/>
      <c r="WYZ15" s="45"/>
      <c r="WZA15" s="45"/>
      <c r="WZB15" s="45"/>
      <c r="WZC15" s="45"/>
      <c r="WZD15" s="80"/>
      <c r="WZE15" s="45"/>
      <c r="WZF15" s="46"/>
      <c r="WZG15" s="45"/>
      <c r="WZH15" s="45"/>
      <c r="WZI15" s="45"/>
      <c r="WZJ15" s="45"/>
      <c r="WZK15" s="45"/>
      <c r="WZL15" s="45"/>
      <c r="WZM15" s="80"/>
      <c r="WZN15" s="45"/>
      <c r="WZO15" s="46"/>
      <c r="WZP15" s="45"/>
      <c r="WZQ15" s="45"/>
      <c r="WZR15" s="45"/>
      <c r="WZS15" s="45"/>
      <c r="WZT15" s="45"/>
      <c r="WZU15" s="45"/>
      <c r="WZV15" s="80"/>
      <c r="WZW15" s="45"/>
      <c r="WZX15" s="46"/>
      <c r="WZY15" s="45"/>
      <c r="WZZ15" s="45"/>
      <c r="XAA15" s="45"/>
      <c r="XAB15" s="45"/>
      <c r="XAC15" s="45"/>
      <c r="XAD15" s="45"/>
      <c r="XAE15" s="80"/>
      <c r="XAF15" s="45"/>
      <c r="XAG15" s="46"/>
      <c r="XAH15" s="45"/>
      <c r="XAI15" s="45"/>
      <c r="XAJ15" s="45"/>
      <c r="XAK15" s="45"/>
      <c r="XAL15" s="45"/>
      <c r="XAM15" s="45"/>
      <c r="XAN15" s="80"/>
      <c r="XAO15" s="45"/>
      <c r="XAP15" s="46"/>
      <c r="XAQ15" s="45"/>
      <c r="XAR15" s="45"/>
      <c r="XAS15" s="45"/>
      <c r="XAT15" s="45"/>
      <c r="XAU15" s="45"/>
      <c r="XAV15" s="45"/>
      <c r="XAW15" s="80"/>
      <c r="XAX15" s="45"/>
      <c r="XAY15" s="46"/>
      <c r="XAZ15" s="45"/>
      <c r="XBA15" s="45"/>
      <c r="XBB15" s="45"/>
      <c r="XBC15" s="45"/>
      <c r="XBD15" s="45"/>
      <c r="XBE15" s="45"/>
      <c r="XBF15" s="80"/>
      <c r="XBG15" s="45"/>
      <c r="XBH15" s="46"/>
      <c r="XBI15" s="45"/>
      <c r="XBJ15" s="45"/>
      <c r="XBK15" s="45"/>
      <c r="XBL15" s="45"/>
      <c r="XBM15" s="45"/>
      <c r="XBN15" s="45"/>
      <c r="XBO15" s="80"/>
      <c r="XBP15" s="45"/>
      <c r="XBQ15" s="46"/>
      <c r="XBR15" s="45"/>
      <c r="XBS15" s="45"/>
      <c r="XBT15" s="45"/>
      <c r="XBU15" s="45"/>
      <c r="XBV15" s="45"/>
      <c r="XBW15" s="45"/>
      <c r="XBX15" s="80"/>
      <c r="XBY15" s="45"/>
      <c r="XBZ15" s="46"/>
      <c r="XCA15" s="45"/>
      <c r="XCB15" s="45"/>
      <c r="XCC15" s="45"/>
      <c r="XCD15" s="45"/>
      <c r="XCE15" s="45"/>
      <c r="XCF15" s="45"/>
      <c r="XCG15" s="80"/>
      <c r="XCH15" s="45"/>
      <c r="XCI15" s="46"/>
      <c r="XCJ15" s="45"/>
      <c r="XCK15" s="45"/>
      <c r="XCL15" s="45"/>
      <c r="XCM15" s="45"/>
      <c r="XCN15" s="45"/>
      <c r="XCO15" s="45"/>
      <c r="XCP15" s="80"/>
      <c r="XCQ15" s="45"/>
      <c r="XCR15" s="46"/>
      <c r="XCS15" s="45"/>
      <c r="XCT15" s="45"/>
      <c r="XCU15" s="45"/>
      <c r="XCV15" s="45"/>
      <c r="XCW15" s="45"/>
      <c r="XCX15" s="45"/>
      <c r="XCY15" s="80"/>
      <c r="XCZ15" s="45"/>
      <c r="XDA15" s="46"/>
      <c r="XDB15" s="45"/>
      <c r="XDC15" s="45"/>
      <c r="XDD15" s="45"/>
      <c r="XDE15" s="45"/>
      <c r="XDF15" s="45"/>
      <c r="XDG15" s="45"/>
      <c r="XDH15" s="80"/>
      <c r="XDI15" s="45"/>
      <c r="XDJ15" s="46"/>
      <c r="XDK15" s="45"/>
      <c r="XDL15" s="45"/>
      <c r="XDM15" s="45"/>
      <c r="XDN15" s="45"/>
      <c r="XDO15" s="45"/>
      <c r="XDP15" s="45"/>
      <c r="XDQ15" s="80"/>
      <c r="XDR15" s="45"/>
      <c r="XDS15" s="46"/>
      <c r="XDT15" s="45"/>
      <c r="XDU15" s="45"/>
      <c r="XDV15" s="45"/>
      <c r="XDW15" s="45"/>
      <c r="XDX15" s="45"/>
      <c r="XDY15" s="45"/>
      <c r="XDZ15" s="80"/>
      <c r="XEA15" s="45"/>
      <c r="XEB15" s="46"/>
      <c r="XEC15" s="45"/>
      <c r="XED15" s="45"/>
      <c r="XEE15" s="45"/>
      <c r="XEF15" s="45"/>
      <c r="XEG15" s="45"/>
      <c r="XEH15" s="45"/>
      <c r="XEI15" s="80"/>
      <c r="XEJ15" s="45"/>
      <c r="XEK15" s="46"/>
      <c r="XEL15" s="45"/>
      <c r="XEM15" s="45"/>
      <c r="XEN15" s="45"/>
      <c r="XEO15" s="45"/>
      <c r="XEP15" s="45"/>
      <c r="XEQ15" s="45"/>
      <c r="XER15" s="80"/>
      <c r="XES15" s="45"/>
      <c r="XET15" s="46"/>
      <c r="XEU15" s="45"/>
      <c r="XEV15" s="45"/>
      <c r="XEW15" s="45"/>
      <c r="XEX15" s="45"/>
      <c r="XEY15" s="45"/>
      <c r="XEZ15" s="45"/>
      <c r="XFA15" s="80"/>
    </row>
    <row r="16" spans="1:16381" x14ac:dyDescent="0.3">
      <c r="A16" s="70" t="s">
        <v>1664</v>
      </c>
      <c r="B16" s="70"/>
      <c r="C16" s="70"/>
      <c r="D16" s="71">
        <v>0</v>
      </c>
      <c r="E16" s="72">
        <v>3</v>
      </c>
      <c r="F16" s="71">
        <v>0</v>
      </c>
      <c r="G16" s="71">
        <v>0</v>
      </c>
      <c r="H16" s="71">
        <v>0</v>
      </c>
      <c r="I16" s="71">
        <v>0</v>
      </c>
      <c r="J16" s="71">
        <v>0</v>
      </c>
      <c r="K16" s="71">
        <v>0</v>
      </c>
      <c r="L16" s="68" t="str">
        <f t="shared" si="0"/>
        <v/>
      </c>
      <c r="M16" s="68">
        <f>IFERROR(IF(ISERROR(SEARCH("Total",A16)),VLOOKUP(B16,'PrYear%'!A:D,3,FALSE),VLOOKUP(LEFT(A16,6),'PrYear%'!B:D,3,FALSE)),"")</f>
        <v>0</v>
      </c>
      <c r="N16" s="44" t="str">
        <f t="shared" si="1"/>
        <v/>
      </c>
      <c r="O16" s="69" t="str">
        <f>IFERROR(VLOOKUP(B16,'GF Comments'!A:D,4,FALSE),"")</f>
        <v/>
      </c>
      <c r="P16" s="27"/>
      <c r="S16" s="86"/>
    </row>
    <row r="17" spans="1:16381" x14ac:dyDescent="0.3">
      <c r="A17" s="80" t="s">
        <v>1474</v>
      </c>
      <c r="B17" s="26" t="s">
        <v>831</v>
      </c>
      <c r="C17" s="26" t="s">
        <v>1943</v>
      </c>
      <c r="D17" s="45">
        <v>0</v>
      </c>
      <c r="E17" s="46">
        <v>3</v>
      </c>
      <c r="F17" s="45">
        <v>500000</v>
      </c>
      <c r="G17" s="45">
        <v>0</v>
      </c>
      <c r="H17" s="45">
        <v>500000</v>
      </c>
      <c r="I17" s="45">
        <v>0</v>
      </c>
      <c r="J17" s="45">
        <v>0</v>
      </c>
      <c r="K17" s="45">
        <v>500000</v>
      </c>
      <c r="L17" s="46">
        <f t="shared" si="0"/>
        <v>0</v>
      </c>
      <c r="M17" s="45">
        <f>IFERROR(IF(ISERROR(SEARCH("Total",A17)),VLOOKUP(B17,'PrYear%'!A:D,3,FALSE),VLOOKUP(LEFT(A17,6),'PrYear%'!B:D,3,FALSE)),"")</f>
        <v>0</v>
      </c>
      <c r="N17" s="45" t="str">
        <f t="shared" si="1"/>
        <v/>
      </c>
      <c r="O17" s="45" t="str">
        <f>IFERROR(VLOOKUP(B17,'GF Comments'!A:D,4,FALSE),"")</f>
        <v/>
      </c>
      <c r="P17" s="45"/>
      <c r="Q17" s="45"/>
      <c r="R17" s="45"/>
      <c r="S17" s="80"/>
      <c r="T17" s="45"/>
      <c r="U17" s="46"/>
      <c r="V17" s="45"/>
      <c r="W17" s="45"/>
      <c r="X17" s="45"/>
      <c r="Y17" s="45"/>
      <c r="Z17" s="45"/>
      <c r="AA17" s="45"/>
      <c r="AB17" s="80"/>
      <c r="AC17" s="45"/>
      <c r="AD17" s="46"/>
      <c r="AE17" s="45"/>
      <c r="AF17" s="45"/>
      <c r="AG17" s="45"/>
      <c r="AH17" s="45"/>
      <c r="AI17" s="45"/>
      <c r="AJ17" s="45"/>
      <c r="AK17" s="80"/>
      <c r="AL17" s="45"/>
      <c r="AM17" s="46"/>
      <c r="AN17" s="45"/>
      <c r="AO17" s="45"/>
      <c r="AP17" s="45"/>
      <c r="AQ17" s="45"/>
      <c r="AR17" s="45"/>
      <c r="AS17" s="45"/>
      <c r="AT17" s="80"/>
      <c r="AU17" s="45"/>
      <c r="AV17" s="46"/>
      <c r="AW17" s="45"/>
      <c r="AX17" s="45"/>
      <c r="AY17" s="45"/>
      <c r="AZ17" s="45"/>
      <c r="BA17" s="45"/>
      <c r="BB17" s="45"/>
      <c r="BC17" s="80"/>
      <c r="BD17" s="45"/>
      <c r="BE17" s="46"/>
      <c r="BF17" s="45"/>
      <c r="BG17" s="45"/>
      <c r="BH17" s="45"/>
      <c r="BI17" s="45"/>
      <c r="BJ17" s="45"/>
      <c r="BK17" s="45"/>
      <c r="BL17" s="80"/>
      <c r="BM17" s="45"/>
      <c r="BN17" s="46"/>
      <c r="BO17" s="45"/>
      <c r="BP17" s="45"/>
      <c r="BQ17" s="45"/>
      <c r="BR17" s="45"/>
      <c r="BS17" s="45"/>
      <c r="BT17" s="45"/>
      <c r="BU17" s="80"/>
      <c r="BV17" s="45"/>
      <c r="BW17" s="46"/>
      <c r="BX17" s="45"/>
      <c r="BY17" s="45"/>
      <c r="BZ17" s="45"/>
      <c r="CA17" s="45"/>
      <c r="CB17" s="45"/>
      <c r="CC17" s="45"/>
      <c r="CD17" s="80"/>
      <c r="CE17" s="45"/>
      <c r="CF17" s="46"/>
      <c r="CG17" s="45"/>
      <c r="CH17" s="45"/>
      <c r="CI17" s="45"/>
      <c r="CJ17" s="45"/>
      <c r="CK17" s="45"/>
      <c r="CL17" s="45"/>
      <c r="CM17" s="80"/>
      <c r="CN17" s="45"/>
      <c r="CO17" s="46"/>
      <c r="CP17" s="45"/>
      <c r="CQ17" s="45"/>
      <c r="CR17" s="45"/>
      <c r="CS17" s="45"/>
      <c r="CT17" s="45"/>
      <c r="CU17" s="45"/>
      <c r="CV17" s="80"/>
      <c r="CW17" s="45"/>
      <c r="CX17" s="46"/>
      <c r="CY17" s="45"/>
      <c r="CZ17" s="45"/>
      <c r="DA17" s="45"/>
      <c r="DB17" s="45"/>
      <c r="DC17" s="45"/>
      <c r="DD17" s="45"/>
      <c r="DE17" s="80"/>
      <c r="DF17" s="45"/>
      <c r="DG17" s="46"/>
      <c r="DH17" s="45"/>
      <c r="DI17" s="45"/>
      <c r="DJ17" s="45"/>
      <c r="DK17" s="45"/>
      <c r="DL17" s="45"/>
      <c r="DM17" s="45"/>
      <c r="DN17" s="80"/>
      <c r="DO17" s="45"/>
      <c r="DP17" s="46"/>
      <c r="DQ17" s="45"/>
      <c r="DR17" s="45"/>
      <c r="DS17" s="45"/>
      <c r="DT17" s="45"/>
      <c r="DU17" s="45"/>
      <c r="DV17" s="45"/>
      <c r="DW17" s="80"/>
      <c r="DX17" s="45"/>
      <c r="DY17" s="46"/>
      <c r="DZ17" s="45"/>
      <c r="EA17" s="45"/>
      <c r="EB17" s="45"/>
      <c r="EC17" s="45"/>
      <c r="ED17" s="45"/>
      <c r="EE17" s="45"/>
      <c r="EF17" s="80"/>
      <c r="EG17" s="45"/>
      <c r="EH17" s="46"/>
      <c r="EI17" s="45"/>
      <c r="EJ17" s="45"/>
      <c r="EK17" s="45"/>
      <c r="EL17" s="45"/>
      <c r="EM17" s="45"/>
      <c r="EN17" s="45"/>
      <c r="EO17" s="80"/>
      <c r="EP17" s="45"/>
      <c r="EQ17" s="46"/>
      <c r="ER17" s="45"/>
      <c r="ES17" s="45"/>
      <c r="ET17" s="45"/>
      <c r="EU17" s="45"/>
      <c r="EV17" s="45"/>
      <c r="EW17" s="45"/>
      <c r="EX17" s="80"/>
      <c r="EY17" s="45"/>
      <c r="EZ17" s="46"/>
      <c r="FA17" s="45"/>
      <c r="FB17" s="45"/>
      <c r="FC17" s="45"/>
      <c r="FD17" s="45"/>
      <c r="FE17" s="45"/>
      <c r="FF17" s="45"/>
      <c r="FG17" s="80"/>
      <c r="FH17" s="45"/>
      <c r="FI17" s="46"/>
      <c r="FJ17" s="45"/>
      <c r="FK17" s="45"/>
      <c r="FL17" s="45"/>
      <c r="FM17" s="45"/>
      <c r="FN17" s="45"/>
      <c r="FO17" s="45"/>
      <c r="FP17" s="80"/>
      <c r="FQ17" s="45"/>
      <c r="FR17" s="46"/>
      <c r="FS17" s="45"/>
      <c r="FT17" s="45"/>
      <c r="FU17" s="45"/>
      <c r="FV17" s="45"/>
      <c r="FW17" s="45"/>
      <c r="FX17" s="45"/>
      <c r="FY17" s="80"/>
      <c r="FZ17" s="45"/>
      <c r="GA17" s="46"/>
      <c r="GB17" s="45"/>
      <c r="GC17" s="45"/>
      <c r="GD17" s="45"/>
      <c r="GE17" s="45"/>
      <c r="GF17" s="45"/>
      <c r="GG17" s="45"/>
      <c r="GH17" s="80"/>
      <c r="GI17" s="45"/>
      <c r="GJ17" s="46"/>
      <c r="GK17" s="45"/>
      <c r="GL17" s="45"/>
      <c r="GM17" s="45"/>
      <c r="GN17" s="45"/>
      <c r="GO17" s="45"/>
      <c r="GP17" s="45"/>
      <c r="GQ17" s="80"/>
      <c r="GR17" s="45"/>
      <c r="GS17" s="46"/>
      <c r="GT17" s="45"/>
      <c r="GU17" s="45"/>
      <c r="GV17" s="45"/>
      <c r="GW17" s="45"/>
      <c r="GX17" s="45"/>
      <c r="GY17" s="45"/>
      <c r="GZ17" s="80"/>
      <c r="HA17" s="45"/>
      <c r="HB17" s="46"/>
      <c r="HC17" s="45"/>
      <c r="HD17" s="45"/>
      <c r="HE17" s="45"/>
      <c r="HF17" s="45"/>
      <c r="HG17" s="45"/>
      <c r="HH17" s="45"/>
      <c r="HI17" s="80"/>
      <c r="HJ17" s="45"/>
      <c r="HK17" s="46"/>
      <c r="HL17" s="45"/>
      <c r="HM17" s="45"/>
      <c r="HN17" s="45"/>
      <c r="HO17" s="45"/>
      <c r="HP17" s="45"/>
      <c r="HQ17" s="45"/>
      <c r="HR17" s="80"/>
      <c r="HS17" s="45"/>
      <c r="HT17" s="46"/>
      <c r="HU17" s="45"/>
      <c r="HV17" s="45"/>
      <c r="HW17" s="45"/>
      <c r="HX17" s="45"/>
      <c r="HY17" s="45"/>
      <c r="HZ17" s="45"/>
      <c r="IA17" s="80"/>
      <c r="IB17" s="45"/>
      <c r="IC17" s="46"/>
      <c r="ID17" s="45"/>
      <c r="IE17" s="45"/>
      <c r="IF17" s="45"/>
      <c r="IG17" s="45"/>
      <c r="IH17" s="45"/>
      <c r="II17" s="45"/>
      <c r="IJ17" s="80"/>
      <c r="IK17" s="45"/>
      <c r="IL17" s="46"/>
      <c r="IM17" s="45"/>
      <c r="IN17" s="45"/>
      <c r="IO17" s="45"/>
      <c r="IP17" s="45"/>
      <c r="IQ17" s="45"/>
      <c r="IR17" s="45"/>
      <c r="IS17" s="80"/>
      <c r="IT17" s="45"/>
      <c r="IU17" s="46"/>
      <c r="IV17" s="45"/>
      <c r="IW17" s="45"/>
      <c r="IX17" s="45"/>
      <c r="IY17" s="45"/>
      <c r="IZ17" s="45"/>
      <c r="JA17" s="45"/>
      <c r="JB17" s="80"/>
      <c r="JC17" s="45"/>
      <c r="JD17" s="46"/>
      <c r="JE17" s="45"/>
      <c r="JF17" s="45"/>
      <c r="JG17" s="45"/>
      <c r="JH17" s="45"/>
      <c r="JI17" s="45"/>
      <c r="JJ17" s="45"/>
      <c r="JK17" s="80"/>
      <c r="JL17" s="45"/>
      <c r="JM17" s="46"/>
      <c r="JN17" s="45"/>
      <c r="JO17" s="45"/>
      <c r="JP17" s="45"/>
      <c r="JQ17" s="45"/>
      <c r="JR17" s="45"/>
      <c r="JS17" s="45"/>
      <c r="JT17" s="80"/>
      <c r="JU17" s="45"/>
      <c r="JV17" s="46"/>
      <c r="JW17" s="45"/>
      <c r="JX17" s="45"/>
      <c r="JY17" s="45"/>
      <c r="JZ17" s="45"/>
      <c r="KA17" s="45"/>
      <c r="KB17" s="45"/>
      <c r="KC17" s="80"/>
      <c r="KD17" s="45"/>
      <c r="KE17" s="46"/>
      <c r="KF17" s="45"/>
      <c r="KG17" s="45"/>
      <c r="KH17" s="45"/>
      <c r="KI17" s="45"/>
      <c r="KJ17" s="45"/>
      <c r="KK17" s="45"/>
      <c r="KL17" s="80"/>
      <c r="KM17" s="45"/>
      <c r="KN17" s="46"/>
      <c r="KO17" s="45"/>
      <c r="KP17" s="45"/>
      <c r="KQ17" s="45"/>
      <c r="KR17" s="45"/>
      <c r="KS17" s="45"/>
      <c r="KT17" s="45"/>
      <c r="KU17" s="80"/>
      <c r="KV17" s="45"/>
      <c r="KW17" s="46"/>
      <c r="KX17" s="45"/>
      <c r="KY17" s="45"/>
      <c r="KZ17" s="45"/>
      <c r="LA17" s="45"/>
      <c r="LB17" s="45"/>
      <c r="LC17" s="45"/>
      <c r="LD17" s="80"/>
      <c r="LE17" s="45"/>
      <c r="LF17" s="46"/>
      <c r="LG17" s="45"/>
      <c r="LH17" s="45"/>
      <c r="LI17" s="45"/>
      <c r="LJ17" s="45"/>
      <c r="LK17" s="45"/>
      <c r="LL17" s="45"/>
      <c r="LM17" s="80"/>
      <c r="LN17" s="45"/>
      <c r="LO17" s="46"/>
      <c r="LP17" s="45"/>
      <c r="LQ17" s="45"/>
      <c r="LR17" s="45"/>
      <c r="LS17" s="45"/>
      <c r="LT17" s="45"/>
      <c r="LU17" s="45"/>
      <c r="LV17" s="80"/>
      <c r="LW17" s="45"/>
      <c r="LX17" s="46"/>
      <c r="LY17" s="45"/>
      <c r="LZ17" s="45"/>
      <c r="MA17" s="45"/>
      <c r="MB17" s="45"/>
      <c r="MC17" s="45"/>
      <c r="MD17" s="45"/>
      <c r="ME17" s="80"/>
      <c r="MF17" s="45"/>
      <c r="MG17" s="46"/>
      <c r="MH17" s="45"/>
      <c r="MI17" s="45"/>
      <c r="MJ17" s="45"/>
      <c r="MK17" s="45"/>
      <c r="ML17" s="45"/>
      <c r="MM17" s="45"/>
      <c r="MN17" s="80"/>
      <c r="MO17" s="45"/>
      <c r="MP17" s="46"/>
      <c r="MQ17" s="45"/>
      <c r="MR17" s="45"/>
      <c r="MS17" s="45"/>
      <c r="MT17" s="45"/>
      <c r="MU17" s="45"/>
      <c r="MV17" s="45"/>
      <c r="MW17" s="80"/>
      <c r="MX17" s="45"/>
      <c r="MY17" s="46"/>
      <c r="MZ17" s="45"/>
      <c r="NA17" s="45"/>
      <c r="NB17" s="45"/>
      <c r="NC17" s="45"/>
      <c r="ND17" s="45"/>
      <c r="NE17" s="45"/>
      <c r="NF17" s="80"/>
      <c r="NG17" s="45"/>
      <c r="NH17" s="46"/>
      <c r="NI17" s="45"/>
      <c r="NJ17" s="45"/>
      <c r="NK17" s="45"/>
      <c r="NL17" s="45"/>
      <c r="NM17" s="45"/>
      <c r="NN17" s="45"/>
      <c r="NO17" s="80"/>
      <c r="NP17" s="45"/>
      <c r="NQ17" s="46"/>
      <c r="NR17" s="45"/>
      <c r="NS17" s="45"/>
      <c r="NT17" s="45"/>
      <c r="NU17" s="45"/>
      <c r="NV17" s="45"/>
      <c r="NW17" s="45"/>
      <c r="NX17" s="80"/>
      <c r="NY17" s="45"/>
      <c r="NZ17" s="46"/>
      <c r="OA17" s="45"/>
      <c r="OB17" s="45"/>
      <c r="OC17" s="45"/>
      <c r="OD17" s="45"/>
      <c r="OE17" s="45"/>
      <c r="OF17" s="45"/>
      <c r="OG17" s="80"/>
      <c r="OH17" s="45"/>
      <c r="OI17" s="46"/>
      <c r="OJ17" s="45"/>
      <c r="OK17" s="45"/>
      <c r="OL17" s="45"/>
      <c r="OM17" s="45"/>
      <c r="ON17" s="45"/>
      <c r="OO17" s="45"/>
      <c r="OP17" s="80"/>
      <c r="OQ17" s="45"/>
      <c r="OR17" s="46"/>
      <c r="OS17" s="45"/>
      <c r="OT17" s="45"/>
      <c r="OU17" s="45"/>
      <c r="OV17" s="45"/>
      <c r="OW17" s="45"/>
      <c r="OX17" s="45"/>
      <c r="OY17" s="80"/>
      <c r="OZ17" s="45"/>
      <c r="PA17" s="46"/>
      <c r="PB17" s="45"/>
      <c r="PC17" s="45"/>
      <c r="PD17" s="45"/>
      <c r="PE17" s="45"/>
      <c r="PF17" s="45"/>
      <c r="PG17" s="45"/>
      <c r="PH17" s="80"/>
      <c r="PI17" s="45"/>
      <c r="PJ17" s="46"/>
      <c r="PK17" s="45"/>
      <c r="PL17" s="45"/>
      <c r="PM17" s="45"/>
      <c r="PN17" s="45"/>
      <c r="PO17" s="45"/>
      <c r="PP17" s="45"/>
      <c r="PQ17" s="80"/>
      <c r="PR17" s="45"/>
      <c r="PS17" s="46"/>
      <c r="PT17" s="45"/>
      <c r="PU17" s="45"/>
      <c r="PV17" s="45"/>
      <c r="PW17" s="45"/>
      <c r="PX17" s="45"/>
      <c r="PY17" s="45"/>
      <c r="PZ17" s="80"/>
      <c r="QA17" s="45"/>
      <c r="QB17" s="46"/>
      <c r="QC17" s="45"/>
      <c r="QD17" s="45"/>
      <c r="QE17" s="45"/>
      <c r="QF17" s="45"/>
      <c r="QG17" s="45"/>
      <c r="QH17" s="45"/>
      <c r="QI17" s="80"/>
      <c r="QJ17" s="45"/>
      <c r="QK17" s="46"/>
      <c r="QL17" s="45"/>
      <c r="QM17" s="45"/>
      <c r="QN17" s="45"/>
      <c r="QO17" s="45"/>
      <c r="QP17" s="45"/>
      <c r="QQ17" s="45"/>
      <c r="QR17" s="80"/>
      <c r="QS17" s="45"/>
      <c r="QT17" s="46"/>
      <c r="QU17" s="45"/>
      <c r="QV17" s="45"/>
      <c r="QW17" s="45"/>
      <c r="QX17" s="45"/>
      <c r="QY17" s="45"/>
      <c r="QZ17" s="45"/>
      <c r="RA17" s="80"/>
      <c r="RB17" s="45"/>
      <c r="RC17" s="46"/>
      <c r="RD17" s="45"/>
      <c r="RE17" s="45"/>
      <c r="RF17" s="45"/>
      <c r="RG17" s="45"/>
      <c r="RH17" s="45"/>
      <c r="RI17" s="45"/>
      <c r="RJ17" s="80"/>
      <c r="RK17" s="45"/>
      <c r="RL17" s="46"/>
      <c r="RM17" s="45"/>
      <c r="RN17" s="45"/>
      <c r="RO17" s="45"/>
      <c r="RP17" s="45"/>
      <c r="RQ17" s="45"/>
      <c r="RR17" s="45"/>
      <c r="RS17" s="80"/>
      <c r="RT17" s="45"/>
      <c r="RU17" s="46"/>
      <c r="RV17" s="45"/>
      <c r="RW17" s="45"/>
      <c r="RX17" s="45"/>
      <c r="RY17" s="45"/>
      <c r="RZ17" s="45"/>
      <c r="SA17" s="45"/>
      <c r="SB17" s="80"/>
      <c r="SC17" s="45"/>
      <c r="SD17" s="46"/>
      <c r="SE17" s="45"/>
      <c r="SF17" s="45"/>
      <c r="SG17" s="45"/>
      <c r="SH17" s="45"/>
      <c r="SI17" s="45"/>
      <c r="SJ17" s="45"/>
      <c r="SK17" s="80"/>
      <c r="SL17" s="45"/>
      <c r="SM17" s="46"/>
      <c r="SN17" s="45"/>
      <c r="SO17" s="45"/>
      <c r="SP17" s="45"/>
      <c r="SQ17" s="45"/>
      <c r="SR17" s="45"/>
      <c r="SS17" s="45"/>
      <c r="ST17" s="80"/>
      <c r="SU17" s="45"/>
      <c r="SV17" s="46"/>
      <c r="SW17" s="45"/>
      <c r="SX17" s="45"/>
      <c r="SY17" s="45"/>
      <c r="SZ17" s="45"/>
      <c r="TA17" s="45"/>
      <c r="TB17" s="45"/>
      <c r="TC17" s="80"/>
      <c r="TD17" s="45"/>
      <c r="TE17" s="46"/>
      <c r="TF17" s="45"/>
      <c r="TG17" s="45"/>
      <c r="TH17" s="45"/>
      <c r="TI17" s="45"/>
      <c r="TJ17" s="45"/>
      <c r="TK17" s="45"/>
      <c r="TL17" s="80"/>
      <c r="TM17" s="45"/>
      <c r="TN17" s="46"/>
      <c r="TO17" s="45"/>
      <c r="TP17" s="45"/>
      <c r="TQ17" s="45"/>
      <c r="TR17" s="45"/>
      <c r="TS17" s="45"/>
      <c r="TT17" s="45"/>
      <c r="TU17" s="80"/>
      <c r="TV17" s="45"/>
      <c r="TW17" s="46"/>
      <c r="TX17" s="45"/>
      <c r="TY17" s="45"/>
      <c r="TZ17" s="45"/>
      <c r="UA17" s="45"/>
      <c r="UB17" s="45"/>
      <c r="UC17" s="45"/>
      <c r="UD17" s="80"/>
      <c r="UE17" s="45"/>
      <c r="UF17" s="46"/>
      <c r="UG17" s="45"/>
      <c r="UH17" s="45"/>
      <c r="UI17" s="45"/>
      <c r="UJ17" s="45"/>
      <c r="UK17" s="45"/>
      <c r="UL17" s="45"/>
      <c r="UM17" s="80"/>
      <c r="UN17" s="45"/>
      <c r="UO17" s="46"/>
      <c r="UP17" s="45"/>
      <c r="UQ17" s="45"/>
      <c r="UR17" s="45"/>
      <c r="US17" s="45"/>
      <c r="UT17" s="45"/>
      <c r="UU17" s="45"/>
      <c r="UV17" s="80"/>
      <c r="UW17" s="45"/>
      <c r="UX17" s="46"/>
      <c r="UY17" s="45"/>
      <c r="UZ17" s="45"/>
      <c r="VA17" s="45"/>
      <c r="VB17" s="45"/>
      <c r="VC17" s="45"/>
      <c r="VD17" s="45"/>
      <c r="VE17" s="80"/>
      <c r="VF17" s="45"/>
      <c r="VG17" s="46"/>
      <c r="VH17" s="45"/>
      <c r="VI17" s="45"/>
      <c r="VJ17" s="45"/>
      <c r="VK17" s="45"/>
      <c r="VL17" s="45"/>
      <c r="VM17" s="45"/>
      <c r="VN17" s="80"/>
      <c r="VO17" s="45"/>
      <c r="VP17" s="46"/>
      <c r="VQ17" s="45"/>
      <c r="VR17" s="45"/>
      <c r="VS17" s="45"/>
      <c r="VT17" s="45"/>
      <c r="VU17" s="45"/>
      <c r="VV17" s="45"/>
      <c r="VW17" s="80"/>
      <c r="VX17" s="45"/>
      <c r="VY17" s="46"/>
      <c r="VZ17" s="45"/>
      <c r="WA17" s="45"/>
      <c r="WB17" s="45"/>
      <c r="WC17" s="45"/>
      <c r="WD17" s="45"/>
      <c r="WE17" s="45"/>
      <c r="WF17" s="80"/>
      <c r="WG17" s="45"/>
      <c r="WH17" s="46"/>
      <c r="WI17" s="45"/>
      <c r="WJ17" s="45"/>
      <c r="WK17" s="45"/>
      <c r="WL17" s="45"/>
      <c r="WM17" s="45"/>
      <c r="WN17" s="45"/>
      <c r="WO17" s="80"/>
      <c r="WP17" s="45"/>
      <c r="WQ17" s="46"/>
      <c r="WR17" s="45"/>
      <c r="WS17" s="45"/>
      <c r="WT17" s="45"/>
      <c r="WU17" s="45"/>
      <c r="WV17" s="45"/>
      <c r="WW17" s="45"/>
      <c r="WX17" s="80"/>
      <c r="WY17" s="45"/>
      <c r="WZ17" s="46"/>
      <c r="XA17" s="45"/>
      <c r="XB17" s="45"/>
      <c r="XC17" s="45"/>
      <c r="XD17" s="45"/>
      <c r="XE17" s="45"/>
      <c r="XF17" s="45"/>
      <c r="XG17" s="80"/>
      <c r="XH17" s="45"/>
      <c r="XI17" s="46"/>
      <c r="XJ17" s="45"/>
      <c r="XK17" s="45"/>
      <c r="XL17" s="45"/>
      <c r="XM17" s="45"/>
      <c r="XN17" s="45"/>
      <c r="XO17" s="45"/>
      <c r="XP17" s="80"/>
      <c r="XQ17" s="45"/>
      <c r="XR17" s="46"/>
      <c r="XS17" s="45"/>
      <c r="XT17" s="45"/>
      <c r="XU17" s="45"/>
      <c r="XV17" s="45"/>
      <c r="XW17" s="45"/>
      <c r="XX17" s="45"/>
      <c r="XY17" s="80"/>
      <c r="XZ17" s="45"/>
      <c r="YA17" s="46"/>
      <c r="YB17" s="45"/>
      <c r="YC17" s="45"/>
      <c r="YD17" s="45"/>
      <c r="YE17" s="45"/>
      <c r="YF17" s="45"/>
      <c r="YG17" s="45"/>
      <c r="YH17" s="80"/>
      <c r="YI17" s="45"/>
      <c r="YJ17" s="46"/>
      <c r="YK17" s="45"/>
      <c r="YL17" s="45"/>
      <c r="YM17" s="45"/>
      <c r="YN17" s="45"/>
      <c r="YO17" s="45"/>
      <c r="YP17" s="45"/>
      <c r="YQ17" s="80"/>
      <c r="YR17" s="45"/>
      <c r="YS17" s="46"/>
      <c r="YT17" s="45"/>
      <c r="YU17" s="45"/>
      <c r="YV17" s="45"/>
      <c r="YW17" s="45"/>
      <c r="YX17" s="45"/>
      <c r="YY17" s="45"/>
      <c r="YZ17" s="80"/>
      <c r="ZA17" s="45"/>
      <c r="ZB17" s="46"/>
      <c r="ZC17" s="45"/>
      <c r="ZD17" s="45"/>
      <c r="ZE17" s="45"/>
      <c r="ZF17" s="45"/>
      <c r="ZG17" s="45"/>
      <c r="ZH17" s="45"/>
      <c r="ZI17" s="80"/>
      <c r="ZJ17" s="45"/>
      <c r="ZK17" s="46"/>
      <c r="ZL17" s="45"/>
      <c r="ZM17" s="45"/>
      <c r="ZN17" s="45"/>
      <c r="ZO17" s="45"/>
      <c r="ZP17" s="45"/>
      <c r="ZQ17" s="45"/>
      <c r="ZR17" s="80"/>
      <c r="ZS17" s="45"/>
      <c r="ZT17" s="46"/>
      <c r="ZU17" s="45"/>
      <c r="ZV17" s="45"/>
      <c r="ZW17" s="45"/>
      <c r="ZX17" s="45"/>
      <c r="ZY17" s="45"/>
      <c r="ZZ17" s="45"/>
      <c r="AAA17" s="80"/>
      <c r="AAB17" s="45"/>
      <c r="AAC17" s="46"/>
      <c r="AAD17" s="45"/>
      <c r="AAE17" s="45"/>
      <c r="AAF17" s="45"/>
      <c r="AAG17" s="45"/>
      <c r="AAH17" s="45"/>
      <c r="AAI17" s="45"/>
      <c r="AAJ17" s="80"/>
      <c r="AAK17" s="45"/>
      <c r="AAL17" s="46"/>
      <c r="AAM17" s="45"/>
      <c r="AAN17" s="45"/>
      <c r="AAO17" s="45"/>
      <c r="AAP17" s="45"/>
      <c r="AAQ17" s="45"/>
      <c r="AAR17" s="45"/>
      <c r="AAS17" s="80"/>
      <c r="AAT17" s="45"/>
      <c r="AAU17" s="46"/>
      <c r="AAV17" s="45"/>
      <c r="AAW17" s="45"/>
      <c r="AAX17" s="45"/>
      <c r="AAY17" s="45"/>
      <c r="AAZ17" s="45"/>
      <c r="ABA17" s="45"/>
      <c r="ABB17" s="80"/>
      <c r="ABC17" s="45"/>
      <c r="ABD17" s="46"/>
      <c r="ABE17" s="45"/>
      <c r="ABF17" s="45"/>
      <c r="ABG17" s="45"/>
      <c r="ABH17" s="45"/>
      <c r="ABI17" s="45"/>
      <c r="ABJ17" s="45"/>
      <c r="ABK17" s="80"/>
      <c r="ABL17" s="45"/>
      <c r="ABM17" s="46"/>
      <c r="ABN17" s="45"/>
      <c r="ABO17" s="45"/>
      <c r="ABP17" s="45"/>
      <c r="ABQ17" s="45"/>
      <c r="ABR17" s="45"/>
      <c r="ABS17" s="45"/>
      <c r="ABT17" s="80"/>
      <c r="ABU17" s="45"/>
      <c r="ABV17" s="46"/>
      <c r="ABW17" s="45"/>
      <c r="ABX17" s="45"/>
      <c r="ABY17" s="45"/>
      <c r="ABZ17" s="45"/>
      <c r="ACA17" s="45"/>
      <c r="ACB17" s="45"/>
      <c r="ACC17" s="80"/>
      <c r="ACD17" s="45"/>
      <c r="ACE17" s="46"/>
      <c r="ACF17" s="45"/>
      <c r="ACG17" s="45"/>
      <c r="ACH17" s="45"/>
      <c r="ACI17" s="45"/>
      <c r="ACJ17" s="45"/>
      <c r="ACK17" s="45"/>
      <c r="ACL17" s="80"/>
      <c r="ACM17" s="45"/>
      <c r="ACN17" s="46"/>
      <c r="ACO17" s="45"/>
      <c r="ACP17" s="45"/>
      <c r="ACQ17" s="45"/>
      <c r="ACR17" s="45"/>
      <c r="ACS17" s="45"/>
      <c r="ACT17" s="45"/>
      <c r="ACU17" s="80"/>
      <c r="ACV17" s="45"/>
      <c r="ACW17" s="46"/>
      <c r="ACX17" s="45"/>
      <c r="ACY17" s="45"/>
      <c r="ACZ17" s="45"/>
      <c r="ADA17" s="45"/>
      <c r="ADB17" s="45"/>
      <c r="ADC17" s="45"/>
      <c r="ADD17" s="80"/>
      <c r="ADE17" s="45"/>
      <c r="ADF17" s="46"/>
      <c r="ADG17" s="45"/>
      <c r="ADH17" s="45"/>
      <c r="ADI17" s="45"/>
      <c r="ADJ17" s="45"/>
      <c r="ADK17" s="45"/>
      <c r="ADL17" s="45"/>
      <c r="ADM17" s="80"/>
      <c r="ADN17" s="45"/>
      <c r="ADO17" s="46"/>
      <c r="ADP17" s="45"/>
      <c r="ADQ17" s="45"/>
      <c r="ADR17" s="45"/>
      <c r="ADS17" s="45"/>
      <c r="ADT17" s="45"/>
      <c r="ADU17" s="45"/>
      <c r="ADV17" s="80"/>
      <c r="ADW17" s="45"/>
      <c r="ADX17" s="46"/>
      <c r="ADY17" s="45"/>
      <c r="ADZ17" s="45"/>
      <c r="AEA17" s="45"/>
      <c r="AEB17" s="45"/>
      <c r="AEC17" s="45"/>
      <c r="AED17" s="45"/>
      <c r="AEE17" s="80"/>
      <c r="AEF17" s="45"/>
      <c r="AEG17" s="46"/>
      <c r="AEH17" s="45"/>
      <c r="AEI17" s="45"/>
      <c r="AEJ17" s="45"/>
      <c r="AEK17" s="45"/>
      <c r="AEL17" s="45"/>
      <c r="AEM17" s="45"/>
      <c r="AEN17" s="80"/>
      <c r="AEO17" s="45"/>
      <c r="AEP17" s="46"/>
      <c r="AEQ17" s="45"/>
      <c r="AER17" s="45"/>
      <c r="AES17" s="45"/>
      <c r="AET17" s="45"/>
      <c r="AEU17" s="45"/>
      <c r="AEV17" s="45"/>
      <c r="AEW17" s="80"/>
      <c r="AEX17" s="45"/>
      <c r="AEY17" s="46"/>
      <c r="AEZ17" s="45"/>
      <c r="AFA17" s="45"/>
      <c r="AFB17" s="45"/>
      <c r="AFC17" s="45"/>
      <c r="AFD17" s="45"/>
      <c r="AFE17" s="45"/>
      <c r="AFF17" s="80"/>
      <c r="AFG17" s="45"/>
      <c r="AFH17" s="46"/>
      <c r="AFI17" s="45"/>
      <c r="AFJ17" s="45"/>
      <c r="AFK17" s="45"/>
      <c r="AFL17" s="45"/>
      <c r="AFM17" s="45"/>
      <c r="AFN17" s="45"/>
      <c r="AFO17" s="80"/>
      <c r="AFP17" s="45"/>
      <c r="AFQ17" s="46"/>
      <c r="AFR17" s="45"/>
      <c r="AFS17" s="45"/>
      <c r="AFT17" s="45"/>
      <c r="AFU17" s="45"/>
      <c r="AFV17" s="45"/>
      <c r="AFW17" s="45"/>
      <c r="AFX17" s="80"/>
      <c r="AFY17" s="45"/>
      <c r="AFZ17" s="46"/>
      <c r="AGA17" s="45"/>
      <c r="AGB17" s="45"/>
      <c r="AGC17" s="45"/>
      <c r="AGD17" s="45"/>
      <c r="AGE17" s="45"/>
      <c r="AGF17" s="45"/>
      <c r="AGG17" s="80"/>
      <c r="AGH17" s="45"/>
      <c r="AGI17" s="46"/>
      <c r="AGJ17" s="45"/>
      <c r="AGK17" s="45"/>
      <c r="AGL17" s="45"/>
      <c r="AGM17" s="45"/>
      <c r="AGN17" s="45"/>
      <c r="AGO17" s="45"/>
      <c r="AGP17" s="80"/>
      <c r="AGQ17" s="45"/>
      <c r="AGR17" s="46"/>
      <c r="AGS17" s="45"/>
      <c r="AGT17" s="45"/>
      <c r="AGU17" s="45"/>
      <c r="AGV17" s="45"/>
      <c r="AGW17" s="45"/>
      <c r="AGX17" s="45"/>
      <c r="AGY17" s="80"/>
      <c r="AGZ17" s="45"/>
      <c r="AHA17" s="46"/>
      <c r="AHB17" s="45"/>
      <c r="AHC17" s="45"/>
      <c r="AHD17" s="45"/>
      <c r="AHE17" s="45"/>
      <c r="AHF17" s="45"/>
      <c r="AHG17" s="45"/>
      <c r="AHH17" s="80"/>
      <c r="AHI17" s="45"/>
      <c r="AHJ17" s="46"/>
      <c r="AHK17" s="45"/>
      <c r="AHL17" s="45"/>
      <c r="AHM17" s="45"/>
      <c r="AHN17" s="45"/>
      <c r="AHO17" s="45"/>
      <c r="AHP17" s="45"/>
      <c r="AHQ17" s="80"/>
      <c r="AHR17" s="45"/>
      <c r="AHS17" s="46"/>
      <c r="AHT17" s="45"/>
      <c r="AHU17" s="45"/>
      <c r="AHV17" s="45"/>
      <c r="AHW17" s="45"/>
      <c r="AHX17" s="45"/>
      <c r="AHY17" s="45"/>
      <c r="AHZ17" s="80"/>
      <c r="AIA17" s="45"/>
      <c r="AIB17" s="46"/>
      <c r="AIC17" s="45"/>
      <c r="AID17" s="45"/>
      <c r="AIE17" s="45"/>
      <c r="AIF17" s="45"/>
      <c r="AIG17" s="45"/>
      <c r="AIH17" s="45"/>
      <c r="AII17" s="80"/>
      <c r="AIJ17" s="45"/>
      <c r="AIK17" s="46"/>
      <c r="AIL17" s="45"/>
      <c r="AIM17" s="45"/>
      <c r="AIN17" s="45"/>
      <c r="AIO17" s="45"/>
      <c r="AIP17" s="45"/>
      <c r="AIQ17" s="45"/>
      <c r="AIR17" s="80"/>
      <c r="AIS17" s="45"/>
      <c r="AIT17" s="46"/>
      <c r="AIU17" s="45"/>
      <c r="AIV17" s="45"/>
      <c r="AIW17" s="45"/>
      <c r="AIX17" s="45"/>
      <c r="AIY17" s="45"/>
      <c r="AIZ17" s="45"/>
      <c r="AJA17" s="80"/>
      <c r="AJB17" s="45"/>
      <c r="AJC17" s="46"/>
      <c r="AJD17" s="45"/>
      <c r="AJE17" s="45"/>
      <c r="AJF17" s="45"/>
      <c r="AJG17" s="45"/>
      <c r="AJH17" s="45"/>
      <c r="AJI17" s="45"/>
      <c r="AJJ17" s="80"/>
      <c r="AJK17" s="45"/>
      <c r="AJL17" s="46"/>
      <c r="AJM17" s="45"/>
      <c r="AJN17" s="45"/>
      <c r="AJO17" s="45"/>
      <c r="AJP17" s="45"/>
      <c r="AJQ17" s="45"/>
      <c r="AJR17" s="45"/>
      <c r="AJS17" s="80"/>
      <c r="AJT17" s="45"/>
      <c r="AJU17" s="46"/>
      <c r="AJV17" s="45"/>
      <c r="AJW17" s="45"/>
      <c r="AJX17" s="45"/>
      <c r="AJY17" s="45"/>
      <c r="AJZ17" s="45"/>
      <c r="AKA17" s="45"/>
      <c r="AKB17" s="80"/>
      <c r="AKC17" s="45"/>
      <c r="AKD17" s="46"/>
      <c r="AKE17" s="45"/>
      <c r="AKF17" s="45"/>
      <c r="AKG17" s="45"/>
      <c r="AKH17" s="45"/>
      <c r="AKI17" s="45"/>
      <c r="AKJ17" s="45"/>
      <c r="AKK17" s="80"/>
      <c r="AKL17" s="45"/>
      <c r="AKM17" s="46"/>
      <c r="AKN17" s="45"/>
      <c r="AKO17" s="45"/>
      <c r="AKP17" s="45"/>
      <c r="AKQ17" s="45"/>
      <c r="AKR17" s="45"/>
      <c r="AKS17" s="45"/>
      <c r="AKT17" s="80"/>
      <c r="AKU17" s="45"/>
      <c r="AKV17" s="46"/>
      <c r="AKW17" s="45"/>
      <c r="AKX17" s="45"/>
      <c r="AKY17" s="45"/>
      <c r="AKZ17" s="45"/>
      <c r="ALA17" s="45"/>
      <c r="ALB17" s="45"/>
      <c r="ALC17" s="80"/>
      <c r="ALD17" s="45"/>
      <c r="ALE17" s="46"/>
      <c r="ALF17" s="45"/>
      <c r="ALG17" s="45"/>
      <c r="ALH17" s="45"/>
      <c r="ALI17" s="45"/>
      <c r="ALJ17" s="45"/>
      <c r="ALK17" s="45"/>
      <c r="ALL17" s="80"/>
      <c r="ALM17" s="45"/>
      <c r="ALN17" s="46"/>
      <c r="ALO17" s="45"/>
      <c r="ALP17" s="45"/>
      <c r="ALQ17" s="45"/>
      <c r="ALR17" s="45"/>
      <c r="ALS17" s="45"/>
      <c r="ALT17" s="45"/>
      <c r="ALU17" s="80"/>
      <c r="ALV17" s="45"/>
      <c r="ALW17" s="46"/>
      <c r="ALX17" s="45"/>
      <c r="ALY17" s="45"/>
      <c r="ALZ17" s="45"/>
      <c r="AMA17" s="45"/>
      <c r="AMB17" s="45"/>
      <c r="AMC17" s="45"/>
      <c r="AMD17" s="80"/>
      <c r="AME17" s="45"/>
      <c r="AMF17" s="46"/>
      <c r="AMG17" s="45"/>
      <c r="AMH17" s="45"/>
      <c r="AMI17" s="45"/>
      <c r="AMJ17" s="45"/>
      <c r="AMK17" s="45"/>
      <c r="AML17" s="45"/>
      <c r="AMM17" s="80"/>
      <c r="AMN17" s="45"/>
      <c r="AMO17" s="46"/>
      <c r="AMP17" s="45"/>
      <c r="AMQ17" s="45"/>
      <c r="AMR17" s="45"/>
      <c r="AMS17" s="45"/>
      <c r="AMT17" s="45"/>
      <c r="AMU17" s="45"/>
      <c r="AMV17" s="80"/>
      <c r="AMW17" s="45"/>
      <c r="AMX17" s="46"/>
      <c r="AMY17" s="45"/>
      <c r="AMZ17" s="45"/>
      <c r="ANA17" s="45"/>
      <c r="ANB17" s="45"/>
      <c r="ANC17" s="45"/>
      <c r="AND17" s="45"/>
      <c r="ANE17" s="80"/>
      <c r="ANF17" s="45"/>
      <c r="ANG17" s="46"/>
      <c r="ANH17" s="45"/>
      <c r="ANI17" s="45"/>
      <c r="ANJ17" s="45"/>
      <c r="ANK17" s="45"/>
      <c r="ANL17" s="45"/>
      <c r="ANM17" s="45"/>
      <c r="ANN17" s="80"/>
      <c r="ANO17" s="45"/>
      <c r="ANP17" s="46"/>
      <c r="ANQ17" s="45"/>
      <c r="ANR17" s="45"/>
      <c r="ANS17" s="45"/>
      <c r="ANT17" s="45"/>
      <c r="ANU17" s="45"/>
      <c r="ANV17" s="45"/>
      <c r="ANW17" s="80"/>
      <c r="ANX17" s="45"/>
      <c r="ANY17" s="46"/>
      <c r="ANZ17" s="45"/>
      <c r="AOA17" s="45"/>
      <c r="AOB17" s="45"/>
      <c r="AOC17" s="45"/>
      <c r="AOD17" s="45"/>
      <c r="AOE17" s="45"/>
      <c r="AOF17" s="80"/>
      <c r="AOG17" s="45"/>
      <c r="AOH17" s="46"/>
      <c r="AOI17" s="45"/>
      <c r="AOJ17" s="45"/>
      <c r="AOK17" s="45"/>
      <c r="AOL17" s="45"/>
      <c r="AOM17" s="45"/>
      <c r="AON17" s="45"/>
      <c r="AOO17" s="80"/>
      <c r="AOP17" s="45"/>
      <c r="AOQ17" s="46"/>
      <c r="AOR17" s="45"/>
      <c r="AOS17" s="45"/>
      <c r="AOT17" s="45"/>
      <c r="AOU17" s="45"/>
      <c r="AOV17" s="45"/>
      <c r="AOW17" s="45"/>
      <c r="AOX17" s="80"/>
      <c r="AOY17" s="45"/>
      <c r="AOZ17" s="46"/>
      <c r="APA17" s="45"/>
      <c r="APB17" s="45"/>
      <c r="APC17" s="45"/>
      <c r="APD17" s="45"/>
      <c r="APE17" s="45"/>
      <c r="APF17" s="45"/>
      <c r="APG17" s="80"/>
      <c r="APH17" s="45"/>
      <c r="API17" s="46"/>
      <c r="APJ17" s="45"/>
      <c r="APK17" s="45"/>
      <c r="APL17" s="45"/>
      <c r="APM17" s="45"/>
      <c r="APN17" s="45"/>
      <c r="APO17" s="45"/>
      <c r="APP17" s="80"/>
      <c r="APQ17" s="45"/>
      <c r="APR17" s="46"/>
      <c r="APS17" s="45"/>
      <c r="APT17" s="45"/>
      <c r="APU17" s="45"/>
      <c r="APV17" s="45"/>
      <c r="APW17" s="45"/>
      <c r="APX17" s="45"/>
      <c r="APY17" s="80"/>
      <c r="APZ17" s="45"/>
      <c r="AQA17" s="46"/>
      <c r="AQB17" s="45"/>
      <c r="AQC17" s="45"/>
      <c r="AQD17" s="45"/>
      <c r="AQE17" s="45"/>
      <c r="AQF17" s="45"/>
      <c r="AQG17" s="45"/>
      <c r="AQH17" s="80"/>
      <c r="AQI17" s="45"/>
      <c r="AQJ17" s="46"/>
      <c r="AQK17" s="45"/>
      <c r="AQL17" s="45"/>
      <c r="AQM17" s="45"/>
      <c r="AQN17" s="45"/>
      <c r="AQO17" s="45"/>
      <c r="AQP17" s="45"/>
      <c r="AQQ17" s="80"/>
      <c r="AQR17" s="45"/>
      <c r="AQS17" s="46"/>
      <c r="AQT17" s="45"/>
      <c r="AQU17" s="45"/>
      <c r="AQV17" s="45"/>
      <c r="AQW17" s="45"/>
      <c r="AQX17" s="45"/>
      <c r="AQY17" s="45"/>
      <c r="AQZ17" s="80"/>
      <c r="ARA17" s="45"/>
      <c r="ARB17" s="46"/>
      <c r="ARC17" s="45"/>
      <c r="ARD17" s="45"/>
      <c r="ARE17" s="45"/>
      <c r="ARF17" s="45"/>
      <c r="ARG17" s="45"/>
      <c r="ARH17" s="45"/>
      <c r="ARI17" s="80"/>
      <c r="ARJ17" s="45"/>
      <c r="ARK17" s="46"/>
      <c r="ARL17" s="45"/>
      <c r="ARM17" s="45"/>
      <c r="ARN17" s="45"/>
      <c r="ARO17" s="45"/>
      <c r="ARP17" s="45"/>
      <c r="ARQ17" s="45"/>
      <c r="ARR17" s="80"/>
      <c r="ARS17" s="45"/>
      <c r="ART17" s="46"/>
      <c r="ARU17" s="45"/>
      <c r="ARV17" s="45"/>
      <c r="ARW17" s="45"/>
      <c r="ARX17" s="45"/>
      <c r="ARY17" s="45"/>
      <c r="ARZ17" s="45"/>
      <c r="ASA17" s="80"/>
      <c r="ASB17" s="45"/>
      <c r="ASC17" s="46"/>
      <c r="ASD17" s="45"/>
      <c r="ASE17" s="45"/>
      <c r="ASF17" s="45"/>
      <c r="ASG17" s="45"/>
      <c r="ASH17" s="45"/>
      <c r="ASI17" s="45"/>
      <c r="ASJ17" s="80"/>
      <c r="ASK17" s="45"/>
      <c r="ASL17" s="46"/>
      <c r="ASM17" s="45"/>
      <c r="ASN17" s="45"/>
      <c r="ASO17" s="45"/>
      <c r="ASP17" s="45"/>
      <c r="ASQ17" s="45"/>
      <c r="ASR17" s="45"/>
      <c r="ASS17" s="80"/>
      <c r="AST17" s="45"/>
      <c r="ASU17" s="46"/>
      <c r="ASV17" s="45"/>
      <c r="ASW17" s="45"/>
      <c r="ASX17" s="45"/>
      <c r="ASY17" s="45"/>
      <c r="ASZ17" s="45"/>
      <c r="ATA17" s="45"/>
      <c r="ATB17" s="80"/>
      <c r="ATC17" s="45"/>
      <c r="ATD17" s="46"/>
      <c r="ATE17" s="45"/>
      <c r="ATF17" s="45"/>
      <c r="ATG17" s="45"/>
      <c r="ATH17" s="45"/>
      <c r="ATI17" s="45"/>
      <c r="ATJ17" s="45"/>
      <c r="ATK17" s="80"/>
      <c r="ATL17" s="45"/>
      <c r="ATM17" s="46"/>
      <c r="ATN17" s="45"/>
      <c r="ATO17" s="45"/>
      <c r="ATP17" s="45"/>
      <c r="ATQ17" s="45"/>
      <c r="ATR17" s="45"/>
      <c r="ATS17" s="45"/>
      <c r="ATT17" s="80"/>
      <c r="ATU17" s="45"/>
      <c r="ATV17" s="46"/>
      <c r="ATW17" s="45"/>
      <c r="ATX17" s="45"/>
      <c r="ATY17" s="45"/>
      <c r="ATZ17" s="45"/>
      <c r="AUA17" s="45"/>
      <c r="AUB17" s="45"/>
      <c r="AUC17" s="80"/>
      <c r="AUD17" s="45"/>
      <c r="AUE17" s="46"/>
      <c r="AUF17" s="45"/>
      <c r="AUG17" s="45"/>
      <c r="AUH17" s="45"/>
      <c r="AUI17" s="45"/>
      <c r="AUJ17" s="45"/>
      <c r="AUK17" s="45"/>
      <c r="AUL17" s="80"/>
      <c r="AUM17" s="45"/>
      <c r="AUN17" s="46"/>
      <c r="AUO17" s="45"/>
      <c r="AUP17" s="45"/>
      <c r="AUQ17" s="45"/>
      <c r="AUR17" s="45"/>
      <c r="AUS17" s="45"/>
      <c r="AUT17" s="45"/>
      <c r="AUU17" s="80"/>
      <c r="AUV17" s="45"/>
      <c r="AUW17" s="46"/>
      <c r="AUX17" s="45"/>
      <c r="AUY17" s="45"/>
      <c r="AUZ17" s="45"/>
      <c r="AVA17" s="45"/>
      <c r="AVB17" s="45"/>
      <c r="AVC17" s="45"/>
      <c r="AVD17" s="80"/>
      <c r="AVE17" s="45"/>
      <c r="AVF17" s="46"/>
      <c r="AVG17" s="45"/>
      <c r="AVH17" s="45"/>
      <c r="AVI17" s="45"/>
      <c r="AVJ17" s="45"/>
      <c r="AVK17" s="45"/>
      <c r="AVL17" s="45"/>
      <c r="AVM17" s="80"/>
      <c r="AVN17" s="45"/>
      <c r="AVO17" s="46"/>
      <c r="AVP17" s="45"/>
      <c r="AVQ17" s="45"/>
      <c r="AVR17" s="45"/>
      <c r="AVS17" s="45"/>
      <c r="AVT17" s="45"/>
      <c r="AVU17" s="45"/>
      <c r="AVV17" s="80"/>
      <c r="AVW17" s="45"/>
      <c r="AVX17" s="46"/>
      <c r="AVY17" s="45"/>
      <c r="AVZ17" s="45"/>
      <c r="AWA17" s="45"/>
      <c r="AWB17" s="45"/>
      <c r="AWC17" s="45"/>
      <c r="AWD17" s="45"/>
      <c r="AWE17" s="80"/>
      <c r="AWF17" s="45"/>
      <c r="AWG17" s="46"/>
      <c r="AWH17" s="45"/>
      <c r="AWI17" s="45"/>
      <c r="AWJ17" s="45"/>
      <c r="AWK17" s="45"/>
      <c r="AWL17" s="45"/>
      <c r="AWM17" s="45"/>
      <c r="AWN17" s="80"/>
      <c r="AWO17" s="45"/>
      <c r="AWP17" s="46"/>
      <c r="AWQ17" s="45"/>
      <c r="AWR17" s="45"/>
      <c r="AWS17" s="45"/>
      <c r="AWT17" s="45"/>
      <c r="AWU17" s="45"/>
      <c r="AWV17" s="45"/>
      <c r="AWW17" s="80"/>
      <c r="AWX17" s="45"/>
      <c r="AWY17" s="46"/>
      <c r="AWZ17" s="45"/>
      <c r="AXA17" s="45"/>
      <c r="AXB17" s="45"/>
      <c r="AXC17" s="45"/>
      <c r="AXD17" s="45"/>
      <c r="AXE17" s="45"/>
      <c r="AXF17" s="80"/>
      <c r="AXG17" s="45"/>
      <c r="AXH17" s="46"/>
      <c r="AXI17" s="45"/>
      <c r="AXJ17" s="45"/>
      <c r="AXK17" s="45"/>
      <c r="AXL17" s="45"/>
      <c r="AXM17" s="45"/>
      <c r="AXN17" s="45"/>
      <c r="AXO17" s="80"/>
      <c r="AXP17" s="45"/>
      <c r="AXQ17" s="46"/>
      <c r="AXR17" s="45"/>
      <c r="AXS17" s="45"/>
      <c r="AXT17" s="45"/>
      <c r="AXU17" s="45"/>
      <c r="AXV17" s="45"/>
      <c r="AXW17" s="45"/>
      <c r="AXX17" s="80"/>
      <c r="AXY17" s="45"/>
      <c r="AXZ17" s="46"/>
      <c r="AYA17" s="45"/>
      <c r="AYB17" s="45"/>
      <c r="AYC17" s="45"/>
      <c r="AYD17" s="45"/>
      <c r="AYE17" s="45"/>
      <c r="AYF17" s="45"/>
      <c r="AYG17" s="80"/>
      <c r="AYH17" s="45"/>
      <c r="AYI17" s="46"/>
      <c r="AYJ17" s="45"/>
      <c r="AYK17" s="45"/>
      <c r="AYL17" s="45"/>
      <c r="AYM17" s="45"/>
      <c r="AYN17" s="45"/>
      <c r="AYO17" s="45"/>
      <c r="AYP17" s="80"/>
      <c r="AYQ17" s="45"/>
      <c r="AYR17" s="46"/>
      <c r="AYS17" s="45"/>
      <c r="AYT17" s="45"/>
      <c r="AYU17" s="45"/>
      <c r="AYV17" s="45"/>
      <c r="AYW17" s="45"/>
      <c r="AYX17" s="45"/>
      <c r="AYY17" s="80"/>
      <c r="AYZ17" s="45"/>
      <c r="AZA17" s="46"/>
      <c r="AZB17" s="45"/>
      <c r="AZC17" s="45"/>
      <c r="AZD17" s="45"/>
      <c r="AZE17" s="45"/>
      <c r="AZF17" s="45"/>
      <c r="AZG17" s="45"/>
      <c r="AZH17" s="80"/>
      <c r="AZI17" s="45"/>
      <c r="AZJ17" s="46"/>
      <c r="AZK17" s="45"/>
      <c r="AZL17" s="45"/>
      <c r="AZM17" s="45"/>
      <c r="AZN17" s="45"/>
      <c r="AZO17" s="45"/>
      <c r="AZP17" s="45"/>
      <c r="AZQ17" s="80"/>
      <c r="AZR17" s="45"/>
      <c r="AZS17" s="46"/>
      <c r="AZT17" s="45"/>
      <c r="AZU17" s="45"/>
      <c r="AZV17" s="45"/>
      <c r="AZW17" s="45"/>
      <c r="AZX17" s="45"/>
      <c r="AZY17" s="45"/>
      <c r="AZZ17" s="80"/>
      <c r="BAA17" s="45"/>
      <c r="BAB17" s="46"/>
      <c r="BAC17" s="45"/>
      <c r="BAD17" s="45"/>
      <c r="BAE17" s="45"/>
      <c r="BAF17" s="45"/>
      <c r="BAG17" s="45"/>
      <c r="BAH17" s="45"/>
      <c r="BAI17" s="80"/>
      <c r="BAJ17" s="45"/>
      <c r="BAK17" s="46"/>
      <c r="BAL17" s="45"/>
      <c r="BAM17" s="45"/>
      <c r="BAN17" s="45"/>
      <c r="BAO17" s="45"/>
      <c r="BAP17" s="45"/>
      <c r="BAQ17" s="45"/>
      <c r="BAR17" s="80"/>
      <c r="BAS17" s="45"/>
      <c r="BAT17" s="46"/>
      <c r="BAU17" s="45"/>
      <c r="BAV17" s="45"/>
      <c r="BAW17" s="45"/>
      <c r="BAX17" s="45"/>
      <c r="BAY17" s="45"/>
      <c r="BAZ17" s="45"/>
      <c r="BBA17" s="80"/>
      <c r="BBB17" s="45"/>
      <c r="BBC17" s="46"/>
      <c r="BBD17" s="45"/>
      <c r="BBE17" s="45"/>
      <c r="BBF17" s="45"/>
      <c r="BBG17" s="45"/>
      <c r="BBH17" s="45"/>
      <c r="BBI17" s="45"/>
      <c r="BBJ17" s="80"/>
      <c r="BBK17" s="45"/>
      <c r="BBL17" s="46"/>
      <c r="BBM17" s="45"/>
      <c r="BBN17" s="45"/>
      <c r="BBO17" s="45"/>
      <c r="BBP17" s="45"/>
      <c r="BBQ17" s="45"/>
      <c r="BBR17" s="45"/>
      <c r="BBS17" s="80"/>
      <c r="BBT17" s="45"/>
      <c r="BBU17" s="46"/>
      <c r="BBV17" s="45"/>
      <c r="BBW17" s="45"/>
      <c r="BBX17" s="45"/>
      <c r="BBY17" s="45"/>
      <c r="BBZ17" s="45"/>
      <c r="BCA17" s="45"/>
      <c r="BCB17" s="80"/>
      <c r="BCC17" s="45"/>
      <c r="BCD17" s="46"/>
      <c r="BCE17" s="45"/>
      <c r="BCF17" s="45"/>
      <c r="BCG17" s="45"/>
      <c r="BCH17" s="45"/>
      <c r="BCI17" s="45"/>
      <c r="BCJ17" s="45"/>
      <c r="BCK17" s="80"/>
      <c r="BCL17" s="45"/>
      <c r="BCM17" s="46"/>
      <c r="BCN17" s="45"/>
      <c r="BCO17" s="45"/>
      <c r="BCP17" s="45"/>
      <c r="BCQ17" s="45"/>
      <c r="BCR17" s="45"/>
      <c r="BCS17" s="45"/>
      <c r="BCT17" s="80"/>
      <c r="BCU17" s="45"/>
      <c r="BCV17" s="46"/>
      <c r="BCW17" s="45"/>
      <c r="BCX17" s="45"/>
      <c r="BCY17" s="45"/>
      <c r="BCZ17" s="45"/>
      <c r="BDA17" s="45"/>
      <c r="BDB17" s="45"/>
      <c r="BDC17" s="80"/>
      <c r="BDD17" s="45"/>
      <c r="BDE17" s="46"/>
      <c r="BDF17" s="45"/>
      <c r="BDG17" s="45"/>
      <c r="BDH17" s="45"/>
      <c r="BDI17" s="45"/>
      <c r="BDJ17" s="45"/>
      <c r="BDK17" s="45"/>
      <c r="BDL17" s="80"/>
      <c r="BDM17" s="45"/>
      <c r="BDN17" s="46"/>
      <c r="BDO17" s="45"/>
      <c r="BDP17" s="45"/>
      <c r="BDQ17" s="45"/>
      <c r="BDR17" s="45"/>
      <c r="BDS17" s="45"/>
      <c r="BDT17" s="45"/>
      <c r="BDU17" s="80"/>
      <c r="BDV17" s="45"/>
      <c r="BDW17" s="46"/>
      <c r="BDX17" s="45"/>
      <c r="BDY17" s="45"/>
      <c r="BDZ17" s="45"/>
      <c r="BEA17" s="45"/>
      <c r="BEB17" s="45"/>
      <c r="BEC17" s="45"/>
      <c r="BED17" s="80"/>
      <c r="BEE17" s="45"/>
      <c r="BEF17" s="46"/>
      <c r="BEG17" s="45"/>
      <c r="BEH17" s="45"/>
      <c r="BEI17" s="45"/>
      <c r="BEJ17" s="45"/>
      <c r="BEK17" s="45"/>
      <c r="BEL17" s="45"/>
      <c r="BEM17" s="80"/>
      <c r="BEN17" s="45"/>
      <c r="BEO17" s="46"/>
      <c r="BEP17" s="45"/>
      <c r="BEQ17" s="45"/>
      <c r="BER17" s="45"/>
      <c r="BES17" s="45"/>
      <c r="BET17" s="45"/>
      <c r="BEU17" s="45"/>
      <c r="BEV17" s="80"/>
      <c r="BEW17" s="45"/>
      <c r="BEX17" s="46"/>
      <c r="BEY17" s="45"/>
      <c r="BEZ17" s="45"/>
      <c r="BFA17" s="45"/>
      <c r="BFB17" s="45"/>
      <c r="BFC17" s="45"/>
      <c r="BFD17" s="45"/>
      <c r="BFE17" s="80"/>
      <c r="BFF17" s="45"/>
      <c r="BFG17" s="46"/>
      <c r="BFH17" s="45"/>
      <c r="BFI17" s="45"/>
      <c r="BFJ17" s="45"/>
      <c r="BFK17" s="45"/>
      <c r="BFL17" s="45"/>
      <c r="BFM17" s="45"/>
      <c r="BFN17" s="80"/>
      <c r="BFO17" s="45"/>
      <c r="BFP17" s="46"/>
      <c r="BFQ17" s="45"/>
      <c r="BFR17" s="45"/>
      <c r="BFS17" s="45"/>
      <c r="BFT17" s="45"/>
      <c r="BFU17" s="45"/>
      <c r="BFV17" s="45"/>
      <c r="BFW17" s="80"/>
      <c r="BFX17" s="45"/>
      <c r="BFY17" s="46"/>
      <c r="BFZ17" s="45"/>
      <c r="BGA17" s="45"/>
      <c r="BGB17" s="45"/>
      <c r="BGC17" s="45"/>
      <c r="BGD17" s="45"/>
      <c r="BGE17" s="45"/>
      <c r="BGF17" s="80"/>
      <c r="BGG17" s="45"/>
      <c r="BGH17" s="46"/>
      <c r="BGI17" s="45"/>
      <c r="BGJ17" s="45"/>
      <c r="BGK17" s="45"/>
      <c r="BGL17" s="45"/>
      <c r="BGM17" s="45"/>
      <c r="BGN17" s="45"/>
      <c r="BGO17" s="80"/>
      <c r="BGP17" s="45"/>
      <c r="BGQ17" s="46"/>
      <c r="BGR17" s="45"/>
      <c r="BGS17" s="45"/>
      <c r="BGT17" s="45"/>
      <c r="BGU17" s="45"/>
      <c r="BGV17" s="45"/>
      <c r="BGW17" s="45"/>
      <c r="BGX17" s="80"/>
      <c r="BGY17" s="45"/>
      <c r="BGZ17" s="46"/>
      <c r="BHA17" s="45"/>
      <c r="BHB17" s="45"/>
      <c r="BHC17" s="45"/>
      <c r="BHD17" s="45"/>
      <c r="BHE17" s="45"/>
      <c r="BHF17" s="45"/>
      <c r="BHG17" s="80"/>
      <c r="BHH17" s="45"/>
      <c r="BHI17" s="46"/>
      <c r="BHJ17" s="45"/>
      <c r="BHK17" s="45"/>
      <c r="BHL17" s="45"/>
      <c r="BHM17" s="45"/>
      <c r="BHN17" s="45"/>
      <c r="BHO17" s="45"/>
      <c r="BHP17" s="80"/>
      <c r="BHQ17" s="45"/>
      <c r="BHR17" s="46"/>
      <c r="BHS17" s="45"/>
      <c r="BHT17" s="45"/>
      <c r="BHU17" s="45"/>
      <c r="BHV17" s="45"/>
      <c r="BHW17" s="45"/>
      <c r="BHX17" s="45"/>
      <c r="BHY17" s="80"/>
      <c r="BHZ17" s="45"/>
      <c r="BIA17" s="46"/>
      <c r="BIB17" s="45"/>
      <c r="BIC17" s="45"/>
      <c r="BID17" s="45"/>
      <c r="BIE17" s="45"/>
      <c r="BIF17" s="45"/>
      <c r="BIG17" s="45"/>
      <c r="BIH17" s="80"/>
      <c r="BII17" s="45"/>
      <c r="BIJ17" s="46"/>
      <c r="BIK17" s="45"/>
      <c r="BIL17" s="45"/>
      <c r="BIM17" s="45"/>
      <c r="BIN17" s="45"/>
      <c r="BIO17" s="45"/>
      <c r="BIP17" s="45"/>
      <c r="BIQ17" s="80"/>
      <c r="BIR17" s="45"/>
      <c r="BIS17" s="46"/>
      <c r="BIT17" s="45"/>
      <c r="BIU17" s="45"/>
      <c r="BIV17" s="45"/>
      <c r="BIW17" s="45"/>
      <c r="BIX17" s="45"/>
      <c r="BIY17" s="45"/>
      <c r="BIZ17" s="80"/>
      <c r="BJA17" s="45"/>
      <c r="BJB17" s="46"/>
      <c r="BJC17" s="45"/>
      <c r="BJD17" s="45"/>
      <c r="BJE17" s="45"/>
      <c r="BJF17" s="45"/>
      <c r="BJG17" s="45"/>
      <c r="BJH17" s="45"/>
      <c r="BJI17" s="80"/>
      <c r="BJJ17" s="45"/>
      <c r="BJK17" s="46"/>
      <c r="BJL17" s="45"/>
      <c r="BJM17" s="45"/>
      <c r="BJN17" s="45"/>
      <c r="BJO17" s="45"/>
      <c r="BJP17" s="45"/>
      <c r="BJQ17" s="45"/>
      <c r="BJR17" s="80"/>
      <c r="BJS17" s="45"/>
      <c r="BJT17" s="46"/>
      <c r="BJU17" s="45"/>
      <c r="BJV17" s="45"/>
      <c r="BJW17" s="45"/>
      <c r="BJX17" s="45"/>
      <c r="BJY17" s="45"/>
      <c r="BJZ17" s="45"/>
      <c r="BKA17" s="80"/>
      <c r="BKB17" s="45"/>
      <c r="BKC17" s="46"/>
      <c r="BKD17" s="45"/>
      <c r="BKE17" s="45"/>
      <c r="BKF17" s="45"/>
      <c r="BKG17" s="45"/>
      <c r="BKH17" s="45"/>
      <c r="BKI17" s="45"/>
      <c r="BKJ17" s="80"/>
      <c r="BKK17" s="45"/>
      <c r="BKL17" s="46"/>
      <c r="BKM17" s="45"/>
      <c r="BKN17" s="45"/>
      <c r="BKO17" s="45"/>
      <c r="BKP17" s="45"/>
      <c r="BKQ17" s="45"/>
      <c r="BKR17" s="45"/>
      <c r="BKS17" s="80"/>
      <c r="BKT17" s="45"/>
      <c r="BKU17" s="46"/>
      <c r="BKV17" s="45"/>
      <c r="BKW17" s="45"/>
      <c r="BKX17" s="45"/>
      <c r="BKY17" s="45"/>
      <c r="BKZ17" s="45"/>
      <c r="BLA17" s="45"/>
      <c r="BLB17" s="80"/>
      <c r="BLC17" s="45"/>
      <c r="BLD17" s="46"/>
      <c r="BLE17" s="45"/>
      <c r="BLF17" s="45"/>
      <c r="BLG17" s="45"/>
      <c r="BLH17" s="45"/>
      <c r="BLI17" s="45"/>
      <c r="BLJ17" s="45"/>
      <c r="BLK17" s="80"/>
      <c r="BLL17" s="45"/>
      <c r="BLM17" s="46"/>
      <c r="BLN17" s="45"/>
      <c r="BLO17" s="45"/>
      <c r="BLP17" s="45"/>
      <c r="BLQ17" s="45"/>
      <c r="BLR17" s="45"/>
      <c r="BLS17" s="45"/>
      <c r="BLT17" s="80"/>
      <c r="BLU17" s="45"/>
      <c r="BLV17" s="46"/>
      <c r="BLW17" s="45"/>
      <c r="BLX17" s="45"/>
      <c r="BLY17" s="45"/>
      <c r="BLZ17" s="45"/>
      <c r="BMA17" s="45"/>
      <c r="BMB17" s="45"/>
      <c r="BMC17" s="80"/>
      <c r="BMD17" s="45"/>
      <c r="BME17" s="46"/>
      <c r="BMF17" s="45"/>
      <c r="BMG17" s="45"/>
      <c r="BMH17" s="45"/>
      <c r="BMI17" s="45"/>
      <c r="BMJ17" s="45"/>
      <c r="BMK17" s="45"/>
      <c r="BML17" s="80"/>
      <c r="BMM17" s="45"/>
      <c r="BMN17" s="46"/>
      <c r="BMO17" s="45"/>
      <c r="BMP17" s="45"/>
      <c r="BMQ17" s="45"/>
      <c r="BMR17" s="45"/>
      <c r="BMS17" s="45"/>
      <c r="BMT17" s="45"/>
      <c r="BMU17" s="80"/>
      <c r="BMV17" s="45"/>
      <c r="BMW17" s="46"/>
      <c r="BMX17" s="45"/>
      <c r="BMY17" s="45"/>
      <c r="BMZ17" s="45"/>
      <c r="BNA17" s="45"/>
      <c r="BNB17" s="45"/>
      <c r="BNC17" s="45"/>
      <c r="BND17" s="80"/>
      <c r="BNE17" s="45"/>
      <c r="BNF17" s="46"/>
      <c r="BNG17" s="45"/>
      <c r="BNH17" s="45"/>
      <c r="BNI17" s="45"/>
      <c r="BNJ17" s="45"/>
      <c r="BNK17" s="45"/>
      <c r="BNL17" s="45"/>
      <c r="BNM17" s="80"/>
      <c r="BNN17" s="45"/>
      <c r="BNO17" s="46"/>
      <c r="BNP17" s="45"/>
      <c r="BNQ17" s="45"/>
      <c r="BNR17" s="45"/>
      <c r="BNS17" s="45"/>
      <c r="BNT17" s="45"/>
      <c r="BNU17" s="45"/>
      <c r="BNV17" s="80"/>
      <c r="BNW17" s="45"/>
      <c r="BNX17" s="46"/>
      <c r="BNY17" s="45"/>
      <c r="BNZ17" s="45"/>
      <c r="BOA17" s="45"/>
      <c r="BOB17" s="45"/>
      <c r="BOC17" s="45"/>
      <c r="BOD17" s="45"/>
      <c r="BOE17" s="80"/>
      <c r="BOF17" s="45"/>
      <c r="BOG17" s="46"/>
      <c r="BOH17" s="45"/>
      <c r="BOI17" s="45"/>
      <c r="BOJ17" s="45"/>
      <c r="BOK17" s="45"/>
      <c r="BOL17" s="45"/>
      <c r="BOM17" s="45"/>
      <c r="BON17" s="80"/>
      <c r="BOO17" s="45"/>
      <c r="BOP17" s="46"/>
      <c r="BOQ17" s="45"/>
      <c r="BOR17" s="45"/>
      <c r="BOS17" s="45"/>
      <c r="BOT17" s="45"/>
      <c r="BOU17" s="45"/>
      <c r="BOV17" s="45"/>
      <c r="BOW17" s="80"/>
      <c r="BOX17" s="45"/>
      <c r="BOY17" s="46"/>
      <c r="BOZ17" s="45"/>
      <c r="BPA17" s="45"/>
      <c r="BPB17" s="45"/>
      <c r="BPC17" s="45"/>
      <c r="BPD17" s="45"/>
      <c r="BPE17" s="45"/>
      <c r="BPF17" s="80"/>
      <c r="BPG17" s="45"/>
      <c r="BPH17" s="46"/>
      <c r="BPI17" s="45"/>
      <c r="BPJ17" s="45"/>
      <c r="BPK17" s="45"/>
      <c r="BPL17" s="45"/>
      <c r="BPM17" s="45"/>
      <c r="BPN17" s="45"/>
      <c r="BPO17" s="80"/>
      <c r="BPP17" s="45"/>
      <c r="BPQ17" s="46"/>
      <c r="BPR17" s="45"/>
      <c r="BPS17" s="45"/>
      <c r="BPT17" s="45"/>
      <c r="BPU17" s="45"/>
      <c r="BPV17" s="45"/>
      <c r="BPW17" s="45"/>
      <c r="BPX17" s="80"/>
      <c r="BPY17" s="45"/>
      <c r="BPZ17" s="46"/>
      <c r="BQA17" s="45"/>
      <c r="BQB17" s="45"/>
      <c r="BQC17" s="45"/>
      <c r="BQD17" s="45"/>
      <c r="BQE17" s="45"/>
      <c r="BQF17" s="45"/>
      <c r="BQG17" s="80"/>
      <c r="BQH17" s="45"/>
      <c r="BQI17" s="46"/>
      <c r="BQJ17" s="45"/>
      <c r="BQK17" s="45"/>
      <c r="BQL17" s="45"/>
      <c r="BQM17" s="45"/>
      <c r="BQN17" s="45"/>
      <c r="BQO17" s="45"/>
      <c r="BQP17" s="80"/>
      <c r="BQQ17" s="45"/>
      <c r="BQR17" s="46"/>
      <c r="BQS17" s="45"/>
      <c r="BQT17" s="45"/>
      <c r="BQU17" s="45"/>
      <c r="BQV17" s="45"/>
      <c r="BQW17" s="45"/>
      <c r="BQX17" s="45"/>
      <c r="BQY17" s="80"/>
      <c r="BQZ17" s="45"/>
      <c r="BRA17" s="46"/>
      <c r="BRB17" s="45"/>
      <c r="BRC17" s="45"/>
      <c r="BRD17" s="45"/>
      <c r="BRE17" s="45"/>
      <c r="BRF17" s="45"/>
      <c r="BRG17" s="45"/>
      <c r="BRH17" s="80"/>
      <c r="BRI17" s="45"/>
      <c r="BRJ17" s="46"/>
      <c r="BRK17" s="45"/>
      <c r="BRL17" s="45"/>
      <c r="BRM17" s="45"/>
      <c r="BRN17" s="45"/>
      <c r="BRO17" s="45"/>
      <c r="BRP17" s="45"/>
      <c r="BRQ17" s="80"/>
      <c r="BRR17" s="45"/>
      <c r="BRS17" s="46"/>
      <c r="BRT17" s="45"/>
      <c r="BRU17" s="45"/>
      <c r="BRV17" s="45"/>
      <c r="BRW17" s="45"/>
      <c r="BRX17" s="45"/>
      <c r="BRY17" s="45"/>
      <c r="BRZ17" s="80"/>
      <c r="BSA17" s="45"/>
      <c r="BSB17" s="46"/>
      <c r="BSC17" s="45"/>
      <c r="BSD17" s="45"/>
      <c r="BSE17" s="45"/>
      <c r="BSF17" s="45"/>
      <c r="BSG17" s="45"/>
      <c r="BSH17" s="45"/>
      <c r="BSI17" s="80"/>
      <c r="BSJ17" s="45"/>
      <c r="BSK17" s="46"/>
      <c r="BSL17" s="45"/>
      <c r="BSM17" s="45"/>
      <c r="BSN17" s="45"/>
      <c r="BSO17" s="45"/>
      <c r="BSP17" s="45"/>
      <c r="BSQ17" s="45"/>
      <c r="BSR17" s="80"/>
      <c r="BSS17" s="45"/>
      <c r="BST17" s="46"/>
      <c r="BSU17" s="45"/>
      <c r="BSV17" s="45"/>
      <c r="BSW17" s="45"/>
      <c r="BSX17" s="45"/>
      <c r="BSY17" s="45"/>
      <c r="BSZ17" s="45"/>
      <c r="BTA17" s="80"/>
      <c r="BTB17" s="45"/>
      <c r="BTC17" s="46"/>
      <c r="BTD17" s="45"/>
      <c r="BTE17" s="45"/>
      <c r="BTF17" s="45"/>
      <c r="BTG17" s="45"/>
      <c r="BTH17" s="45"/>
      <c r="BTI17" s="45"/>
      <c r="BTJ17" s="80"/>
      <c r="BTK17" s="45"/>
      <c r="BTL17" s="46"/>
      <c r="BTM17" s="45"/>
      <c r="BTN17" s="45"/>
      <c r="BTO17" s="45"/>
      <c r="BTP17" s="45"/>
      <c r="BTQ17" s="45"/>
      <c r="BTR17" s="45"/>
      <c r="BTS17" s="80"/>
      <c r="BTT17" s="45"/>
      <c r="BTU17" s="46"/>
      <c r="BTV17" s="45"/>
      <c r="BTW17" s="45"/>
      <c r="BTX17" s="45"/>
      <c r="BTY17" s="45"/>
      <c r="BTZ17" s="45"/>
      <c r="BUA17" s="45"/>
      <c r="BUB17" s="80"/>
      <c r="BUC17" s="45"/>
      <c r="BUD17" s="46"/>
      <c r="BUE17" s="45"/>
      <c r="BUF17" s="45"/>
      <c r="BUG17" s="45"/>
      <c r="BUH17" s="45"/>
      <c r="BUI17" s="45"/>
      <c r="BUJ17" s="45"/>
      <c r="BUK17" s="80"/>
      <c r="BUL17" s="45"/>
      <c r="BUM17" s="46"/>
      <c r="BUN17" s="45"/>
      <c r="BUO17" s="45"/>
      <c r="BUP17" s="45"/>
      <c r="BUQ17" s="45"/>
      <c r="BUR17" s="45"/>
      <c r="BUS17" s="45"/>
      <c r="BUT17" s="80"/>
      <c r="BUU17" s="45"/>
      <c r="BUV17" s="46"/>
      <c r="BUW17" s="45"/>
      <c r="BUX17" s="45"/>
      <c r="BUY17" s="45"/>
      <c r="BUZ17" s="45"/>
      <c r="BVA17" s="45"/>
      <c r="BVB17" s="45"/>
      <c r="BVC17" s="80"/>
      <c r="BVD17" s="45"/>
      <c r="BVE17" s="46"/>
      <c r="BVF17" s="45"/>
      <c r="BVG17" s="45"/>
      <c r="BVH17" s="45"/>
      <c r="BVI17" s="45"/>
      <c r="BVJ17" s="45"/>
      <c r="BVK17" s="45"/>
      <c r="BVL17" s="80"/>
      <c r="BVM17" s="45"/>
      <c r="BVN17" s="46"/>
      <c r="BVO17" s="45"/>
      <c r="BVP17" s="45"/>
      <c r="BVQ17" s="45"/>
      <c r="BVR17" s="45"/>
      <c r="BVS17" s="45"/>
      <c r="BVT17" s="45"/>
      <c r="BVU17" s="80"/>
      <c r="BVV17" s="45"/>
      <c r="BVW17" s="46"/>
      <c r="BVX17" s="45"/>
      <c r="BVY17" s="45"/>
      <c r="BVZ17" s="45"/>
      <c r="BWA17" s="45"/>
      <c r="BWB17" s="45"/>
      <c r="BWC17" s="45"/>
      <c r="BWD17" s="80"/>
      <c r="BWE17" s="45"/>
      <c r="BWF17" s="46"/>
      <c r="BWG17" s="45"/>
      <c r="BWH17" s="45"/>
      <c r="BWI17" s="45"/>
      <c r="BWJ17" s="45"/>
      <c r="BWK17" s="45"/>
      <c r="BWL17" s="45"/>
      <c r="BWM17" s="80"/>
      <c r="BWN17" s="45"/>
      <c r="BWO17" s="46"/>
      <c r="BWP17" s="45"/>
      <c r="BWQ17" s="45"/>
      <c r="BWR17" s="45"/>
      <c r="BWS17" s="45"/>
      <c r="BWT17" s="45"/>
      <c r="BWU17" s="45"/>
      <c r="BWV17" s="80"/>
      <c r="BWW17" s="45"/>
      <c r="BWX17" s="46"/>
      <c r="BWY17" s="45"/>
      <c r="BWZ17" s="45"/>
      <c r="BXA17" s="45"/>
      <c r="BXB17" s="45"/>
      <c r="BXC17" s="45"/>
      <c r="BXD17" s="45"/>
      <c r="BXE17" s="80"/>
      <c r="BXF17" s="45"/>
      <c r="BXG17" s="46"/>
      <c r="BXH17" s="45"/>
      <c r="BXI17" s="45"/>
      <c r="BXJ17" s="45"/>
      <c r="BXK17" s="45"/>
      <c r="BXL17" s="45"/>
      <c r="BXM17" s="45"/>
      <c r="BXN17" s="80"/>
      <c r="BXO17" s="45"/>
      <c r="BXP17" s="46"/>
      <c r="BXQ17" s="45"/>
      <c r="BXR17" s="45"/>
      <c r="BXS17" s="45"/>
      <c r="BXT17" s="45"/>
      <c r="BXU17" s="45"/>
      <c r="BXV17" s="45"/>
      <c r="BXW17" s="80"/>
      <c r="BXX17" s="45"/>
      <c r="BXY17" s="46"/>
      <c r="BXZ17" s="45"/>
      <c r="BYA17" s="45"/>
      <c r="BYB17" s="45"/>
      <c r="BYC17" s="45"/>
      <c r="BYD17" s="45"/>
      <c r="BYE17" s="45"/>
      <c r="BYF17" s="80"/>
      <c r="BYG17" s="45"/>
      <c r="BYH17" s="46"/>
      <c r="BYI17" s="45"/>
      <c r="BYJ17" s="45"/>
      <c r="BYK17" s="45"/>
      <c r="BYL17" s="45"/>
      <c r="BYM17" s="45"/>
      <c r="BYN17" s="45"/>
      <c r="BYO17" s="80"/>
      <c r="BYP17" s="45"/>
      <c r="BYQ17" s="46"/>
      <c r="BYR17" s="45"/>
      <c r="BYS17" s="45"/>
      <c r="BYT17" s="45"/>
      <c r="BYU17" s="45"/>
      <c r="BYV17" s="45"/>
      <c r="BYW17" s="45"/>
      <c r="BYX17" s="80"/>
      <c r="BYY17" s="45"/>
      <c r="BYZ17" s="46"/>
      <c r="BZA17" s="45"/>
      <c r="BZB17" s="45"/>
      <c r="BZC17" s="45"/>
      <c r="BZD17" s="45"/>
      <c r="BZE17" s="45"/>
      <c r="BZF17" s="45"/>
      <c r="BZG17" s="80"/>
      <c r="BZH17" s="45"/>
      <c r="BZI17" s="46"/>
      <c r="BZJ17" s="45"/>
      <c r="BZK17" s="45"/>
      <c r="BZL17" s="45"/>
      <c r="BZM17" s="45"/>
      <c r="BZN17" s="45"/>
      <c r="BZO17" s="45"/>
      <c r="BZP17" s="80"/>
      <c r="BZQ17" s="45"/>
      <c r="BZR17" s="46"/>
      <c r="BZS17" s="45"/>
      <c r="BZT17" s="45"/>
      <c r="BZU17" s="45"/>
      <c r="BZV17" s="45"/>
      <c r="BZW17" s="45"/>
      <c r="BZX17" s="45"/>
      <c r="BZY17" s="80"/>
      <c r="BZZ17" s="45"/>
      <c r="CAA17" s="46"/>
      <c r="CAB17" s="45"/>
      <c r="CAC17" s="45"/>
      <c r="CAD17" s="45"/>
      <c r="CAE17" s="45"/>
      <c r="CAF17" s="45"/>
      <c r="CAG17" s="45"/>
      <c r="CAH17" s="80"/>
      <c r="CAI17" s="45"/>
      <c r="CAJ17" s="46"/>
      <c r="CAK17" s="45"/>
      <c r="CAL17" s="45"/>
      <c r="CAM17" s="45"/>
      <c r="CAN17" s="45"/>
      <c r="CAO17" s="45"/>
      <c r="CAP17" s="45"/>
      <c r="CAQ17" s="80"/>
      <c r="CAR17" s="45"/>
      <c r="CAS17" s="46"/>
      <c r="CAT17" s="45"/>
      <c r="CAU17" s="45"/>
      <c r="CAV17" s="45"/>
      <c r="CAW17" s="45"/>
      <c r="CAX17" s="45"/>
      <c r="CAY17" s="45"/>
      <c r="CAZ17" s="80"/>
      <c r="CBA17" s="45"/>
      <c r="CBB17" s="46"/>
      <c r="CBC17" s="45"/>
      <c r="CBD17" s="45"/>
      <c r="CBE17" s="45"/>
      <c r="CBF17" s="45"/>
      <c r="CBG17" s="45"/>
      <c r="CBH17" s="45"/>
      <c r="CBI17" s="80"/>
      <c r="CBJ17" s="45"/>
      <c r="CBK17" s="46"/>
      <c r="CBL17" s="45"/>
      <c r="CBM17" s="45"/>
      <c r="CBN17" s="45"/>
      <c r="CBO17" s="45"/>
      <c r="CBP17" s="45"/>
      <c r="CBQ17" s="45"/>
      <c r="CBR17" s="80"/>
      <c r="CBS17" s="45"/>
      <c r="CBT17" s="46"/>
      <c r="CBU17" s="45"/>
      <c r="CBV17" s="45"/>
      <c r="CBW17" s="45"/>
      <c r="CBX17" s="45"/>
      <c r="CBY17" s="45"/>
      <c r="CBZ17" s="45"/>
      <c r="CCA17" s="80"/>
      <c r="CCB17" s="45"/>
      <c r="CCC17" s="46"/>
      <c r="CCD17" s="45"/>
      <c r="CCE17" s="45"/>
      <c r="CCF17" s="45"/>
      <c r="CCG17" s="45"/>
      <c r="CCH17" s="45"/>
      <c r="CCI17" s="45"/>
      <c r="CCJ17" s="80"/>
      <c r="CCK17" s="45"/>
      <c r="CCL17" s="46"/>
      <c r="CCM17" s="45"/>
      <c r="CCN17" s="45"/>
      <c r="CCO17" s="45"/>
      <c r="CCP17" s="45"/>
      <c r="CCQ17" s="45"/>
      <c r="CCR17" s="45"/>
      <c r="CCS17" s="80"/>
      <c r="CCT17" s="45"/>
      <c r="CCU17" s="46"/>
      <c r="CCV17" s="45"/>
      <c r="CCW17" s="45"/>
      <c r="CCX17" s="45"/>
      <c r="CCY17" s="45"/>
      <c r="CCZ17" s="45"/>
      <c r="CDA17" s="45"/>
      <c r="CDB17" s="80"/>
      <c r="CDC17" s="45"/>
      <c r="CDD17" s="46"/>
      <c r="CDE17" s="45"/>
      <c r="CDF17" s="45"/>
      <c r="CDG17" s="45"/>
      <c r="CDH17" s="45"/>
      <c r="CDI17" s="45"/>
      <c r="CDJ17" s="45"/>
      <c r="CDK17" s="80"/>
      <c r="CDL17" s="45"/>
      <c r="CDM17" s="46"/>
      <c r="CDN17" s="45"/>
      <c r="CDO17" s="45"/>
      <c r="CDP17" s="45"/>
      <c r="CDQ17" s="45"/>
      <c r="CDR17" s="45"/>
      <c r="CDS17" s="45"/>
      <c r="CDT17" s="80"/>
      <c r="CDU17" s="45"/>
      <c r="CDV17" s="46"/>
      <c r="CDW17" s="45"/>
      <c r="CDX17" s="45"/>
      <c r="CDY17" s="45"/>
      <c r="CDZ17" s="45"/>
      <c r="CEA17" s="45"/>
      <c r="CEB17" s="45"/>
      <c r="CEC17" s="80"/>
      <c r="CED17" s="45"/>
      <c r="CEE17" s="46"/>
      <c r="CEF17" s="45"/>
      <c r="CEG17" s="45"/>
      <c r="CEH17" s="45"/>
      <c r="CEI17" s="45"/>
      <c r="CEJ17" s="45"/>
      <c r="CEK17" s="45"/>
      <c r="CEL17" s="80"/>
      <c r="CEM17" s="45"/>
      <c r="CEN17" s="46"/>
      <c r="CEO17" s="45"/>
      <c r="CEP17" s="45"/>
      <c r="CEQ17" s="45"/>
      <c r="CER17" s="45"/>
      <c r="CES17" s="45"/>
      <c r="CET17" s="45"/>
      <c r="CEU17" s="80"/>
      <c r="CEV17" s="45"/>
      <c r="CEW17" s="46"/>
      <c r="CEX17" s="45"/>
      <c r="CEY17" s="45"/>
      <c r="CEZ17" s="45"/>
      <c r="CFA17" s="45"/>
      <c r="CFB17" s="45"/>
      <c r="CFC17" s="45"/>
      <c r="CFD17" s="80"/>
      <c r="CFE17" s="45"/>
      <c r="CFF17" s="46"/>
      <c r="CFG17" s="45"/>
      <c r="CFH17" s="45"/>
      <c r="CFI17" s="45"/>
      <c r="CFJ17" s="45"/>
      <c r="CFK17" s="45"/>
      <c r="CFL17" s="45"/>
      <c r="CFM17" s="80"/>
      <c r="CFN17" s="45"/>
      <c r="CFO17" s="46"/>
      <c r="CFP17" s="45"/>
      <c r="CFQ17" s="45"/>
      <c r="CFR17" s="45"/>
      <c r="CFS17" s="45"/>
      <c r="CFT17" s="45"/>
      <c r="CFU17" s="45"/>
      <c r="CFV17" s="80"/>
      <c r="CFW17" s="45"/>
      <c r="CFX17" s="46"/>
      <c r="CFY17" s="45"/>
      <c r="CFZ17" s="45"/>
      <c r="CGA17" s="45"/>
      <c r="CGB17" s="45"/>
      <c r="CGC17" s="45"/>
      <c r="CGD17" s="45"/>
      <c r="CGE17" s="80"/>
      <c r="CGF17" s="45"/>
      <c r="CGG17" s="46"/>
      <c r="CGH17" s="45"/>
      <c r="CGI17" s="45"/>
      <c r="CGJ17" s="45"/>
      <c r="CGK17" s="45"/>
      <c r="CGL17" s="45"/>
      <c r="CGM17" s="45"/>
      <c r="CGN17" s="80"/>
      <c r="CGO17" s="45"/>
      <c r="CGP17" s="46"/>
      <c r="CGQ17" s="45"/>
      <c r="CGR17" s="45"/>
      <c r="CGS17" s="45"/>
      <c r="CGT17" s="45"/>
      <c r="CGU17" s="45"/>
      <c r="CGV17" s="45"/>
      <c r="CGW17" s="80"/>
      <c r="CGX17" s="45"/>
      <c r="CGY17" s="46"/>
      <c r="CGZ17" s="45"/>
      <c r="CHA17" s="45"/>
      <c r="CHB17" s="45"/>
      <c r="CHC17" s="45"/>
      <c r="CHD17" s="45"/>
      <c r="CHE17" s="45"/>
      <c r="CHF17" s="80"/>
      <c r="CHG17" s="45"/>
      <c r="CHH17" s="46"/>
      <c r="CHI17" s="45"/>
      <c r="CHJ17" s="45"/>
      <c r="CHK17" s="45"/>
      <c r="CHL17" s="45"/>
      <c r="CHM17" s="45"/>
      <c r="CHN17" s="45"/>
      <c r="CHO17" s="80"/>
      <c r="CHP17" s="45"/>
      <c r="CHQ17" s="46"/>
      <c r="CHR17" s="45"/>
      <c r="CHS17" s="45"/>
      <c r="CHT17" s="45"/>
      <c r="CHU17" s="45"/>
      <c r="CHV17" s="45"/>
      <c r="CHW17" s="45"/>
      <c r="CHX17" s="80"/>
      <c r="CHY17" s="45"/>
      <c r="CHZ17" s="46"/>
      <c r="CIA17" s="45"/>
      <c r="CIB17" s="45"/>
      <c r="CIC17" s="45"/>
      <c r="CID17" s="45"/>
      <c r="CIE17" s="45"/>
      <c r="CIF17" s="45"/>
      <c r="CIG17" s="80"/>
      <c r="CIH17" s="45"/>
      <c r="CII17" s="46"/>
      <c r="CIJ17" s="45"/>
      <c r="CIK17" s="45"/>
      <c r="CIL17" s="45"/>
      <c r="CIM17" s="45"/>
      <c r="CIN17" s="45"/>
      <c r="CIO17" s="45"/>
      <c r="CIP17" s="80"/>
      <c r="CIQ17" s="45"/>
      <c r="CIR17" s="46"/>
      <c r="CIS17" s="45"/>
      <c r="CIT17" s="45"/>
      <c r="CIU17" s="45"/>
      <c r="CIV17" s="45"/>
      <c r="CIW17" s="45"/>
      <c r="CIX17" s="45"/>
      <c r="CIY17" s="80"/>
      <c r="CIZ17" s="45"/>
      <c r="CJA17" s="46"/>
      <c r="CJB17" s="45"/>
      <c r="CJC17" s="45"/>
      <c r="CJD17" s="45"/>
      <c r="CJE17" s="45"/>
      <c r="CJF17" s="45"/>
      <c r="CJG17" s="45"/>
      <c r="CJH17" s="80"/>
      <c r="CJI17" s="45"/>
      <c r="CJJ17" s="46"/>
      <c r="CJK17" s="45"/>
      <c r="CJL17" s="45"/>
      <c r="CJM17" s="45"/>
      <c r="CJN17" s="45"/>
      <c r="CJO17" s="45"/>
      <c r="CJP17" s="45"/>
      <c r="CJQ17" s="80"/>
      <c r="CJR17" s="45"/>
      <c r="CJS17" s="46"/>
      <c r="CJT17" s="45"/>
      <c r="CJU17" s="45"/>
      <c r="CJV17" s="45"/>
      <c r="CJW17" s="45"/>
      <c r="CJX17" s="45"/>
      <c r="CJY17" s="45"/>
      <c r="CJZ17" s="80"/>
      <c r="CKA17" s="45"/>
      <c r="CKB17" s="46"/>
      <c r="CKC17" s="45"/>
      <c r="CKD17" s="45"/>
      <c r="CKE17" s="45"/>
      <c r="CKF17" s="45"/>
      <c r="CKG17" s="45"/>
      <c r="CKH17" s="45"/>
      <c r="CKI17" s="80"/>
      <c r="CKJ17" s="45"/>
      <c r="CKK17" s="46"/>
      <c r="CKL17" s="45"/>
      <c r="CKM17" s="45"/>
      <c r="CKN17" s="45"/>
      <c r="CKO17" s="45"/>
      <c r="CKP17" s="45"/>
      <c r="CKQ17" s="45"/>
      <c r="CKR17" s="80"/>
      <c r="CKS17" s="45"/>
      <c r="CKT17" s="46"/>
      <c r="CKU17" s="45"/>
      <c r="CKV17" s="45"/>
      <c r="CKW17" s="45"/>
      <c r="CKX17" s="45"/>
      <c r="CKY17" s="45"/>
      <c r="CKZ17" s="45"/>
      <c r="CLA17" s="80"/>
      <c r="CLB17" s="45"/>
      <c r="CLC17" s="46"/>
      <c r="CLD17" s="45"/>
      <c r="CLE17" s="45"/>
      <c r="CLF17" s="45"/>
      <c r="CLG17" s="45"/>
      <c r="CLH17" s="45"/>
      <c r="CLI17" s="45"/>
      <c r="CLJ17" s="80"/>
      <c r="CLK17" s="45"/>
      <c r="CLL17" s="46"/>
      <c r="CLM17" s="45"/>
      <c r="CLN17" s="45"/>
      <c r="CLO17" s="45"/>
      <c r="CLP17" s="45"/>
      <c r="CLQ17" s="45"/>
      <c r="CLR17" s="45"/>
      <c r="CLS17" s="80"/>
      <c r="CLT17" s="45"/>
      <c r="CLU17" s="46"/>
      <c r="CLV17" s="45"/>
      <c r="CLW17" s="45"/>
      <c r="CLX17" s="45"/>
      <c r="CLY17" s="45"/>
      <c r="CLZ17" s="45"/>
      <c r="CMA17" s="45"/>
      <c r="CMB17" s="80"/>
      <c r="CMC17" s="45"/>
      <c r="CMD17" s="46"/>
      <c r="CME17" s="45"/>
      <c r="CMF17" s="45"/>
      <c r="CMG17" s="45"/>
      <c r="CMH17" s="45"/>
      <c r="CMI17" s="45"/>
      <c r="CMJ17" s="45"/>
      <c r="CMK17" s="80"/>
      <c r="CML17" s="45"/>
      <c r="CMM17" s="46"/>
      <c r="CMN17" s="45"/>
      <c r="CMO17" s="45"/>
      <c r="CMP17" s="45"/>
      <c r="CMQ17" s="45"/>
      <c r="CMR17" s="45"/>
      <c r="CMS17" s="45"/>
      <c r="CMT17" s="80"/>
      <c r="CMU17" s="45"/>
      <c r="CMV17" s="46"/>
      <c r="CMW17" s="45"/>
      <c r="CMX17" s="45"/>
      <c r="CMY17" s="45"/>
      <c r="CMZ17" s="45"/>
      <c r="CNA17" s="45"/>
      <c r="CNB17" s="45"/>
      <c r="CNC17" s="80"/>
      <c r="CND17" s="45"/>
      <c r="CNE17" s="46"/>
      <c r="CNF17" s="45"/>
      <c r="CNG17" s="45"/>
      <c r="CNH17" s="45"/>
      <c r="CNI17" s="45"/>
      <c r="CNJ17" s="45"/>
      <c r="CNK17" s="45"/>
      <c r="CNL17" s="80"/>
      <c r="CNM17" s="45"/>
      <c r="CNN17" s="46"/>
      <c r="CNO17" s="45"/>
      <c r="CNP17" s="45"/>
      <c r="CNQ17" s="45"/>
      <c r="CNR17" s="45"/>
      <c r="CNS17" s="45"/>
      <c r="CNT17" s="45"/>
      <c r="CNU17" s="80"/>
      <c r="CNV17" s="45"/>
      <c r="CNW17" s="46"/>
      <c r="CNX17" s="45"/>
      <c r="CNY17" s="45"/>
      <c r="CNZ17" s="45"/>
      <c r="COA17" s="45"/>
      <c r="COB17" s="45"/>
      <c r="COC17" s="45"/>
      <c r="COD17" s="80"/>
      <c r="COE17" s="45"/>
      <c r="COF17" s="46"/>
      <c r="COG17" s="45"/>
      <c r="COH17" s="45"/>
      <c r="COI17" s="45"/>
      <c r="COJ17" s="45"/>
      <c r="COK17" s="45"/>
      <c r="COL17" s="45"/>
      <c r="COM17" s="80"/>
      <c r="CON17" s="45"/>
      <c r="COO17" s="46"/>
      <c r="COP17" s="45"/>
      <c r="COQ17" s="45"/>
      <c r="COR17" s="45"/>
      <c r="COS17" s="45"/>
      <c r="COT17" s="45"/>
      <c r="COU17" s="45"/>
      <c r="COV17" s="80"/>
      <c r="COW17" s="45"/>
      <c r="COX17" s="46"/>
      <c r="COY17" s="45"/>
      <c r="COZ17" s="45"/>
      <c r="CPA17" s="45"/>
      <c r="CPB17" s="45"/>
      <c r="CPC17" s="45"/>
      <c r="CPD17" s="45"/>
      <c r="CPE17" s="80"/>
      <c r="CPF17" s="45"/>
      <c r="CPG17" s="46"/>
      <c r="CPH17" s="45"/>
      <c r="CPI17" s="45"/>
      <c r="CPJ17" s="45"/>
      <c r="CPK17" s="45"/>
      <c r="CPL17" s="45"/>
      <c r="CPM17" s="45"/>
      <c r="CPN17" s="80"/>
      <c r="CPO17" s="45"/>
      <c r="CPP17" s="46"/>
      <c r="CPQ17" s="45"/>
      <c r="CPR17" s="45"/>
      <c r="CPS17" s="45"/>
      <c r="CPT17" s="45"/>
      <c r="CPU17" s="45"/>
      <c r="CPV17" s="45"/>
      <c r="CPW17" s="80"/>
      <c r="CPX17" s="45"/>
      <c r="CPY17" s="46"/>
      <c r="CPZ17" s="45"/>
      <c r="CQA17" s="45"/>
      <c r="CQB17" s="45"/>
      <c r="CQC17" s="45"/>
      <c r="CQD17" s="45"/>
      <c r="CQE17" s="45"/>
      <c r="CQF17" s="80"/>
      <c r="CQG17" s="45"/>
      <c r="CQH17" s="46"/>
      <c r="CQI17" s="45"/>
      <c r="CQJ17" s="45"/>
      <c r="CQK17" s="45"/>
      <c r="CQL17" s="45"/>
      <c r="CQM17" s="45"/>
      <c r="CQN17" s="45"/>
      <c r="CQO17" s="80"/>
      <c r="CQP17" s="45"/>
      <c r="CQQ17" s="46"/>
      <c r="CQR17" s="45"/>
      <c r="CQS17" s="45"/>
      <c r="CQT17" s="45"/>
      <c r="CQU17" s="45"/>
      <c r="CQV17" s="45"/>
      <c r="CQW17" s="45"/>
      <c r="CQX17" s="80"/>
      <c r="CQY17" s="45"/>
      <c r="CQZ17" s="46"/>
      <c r="CRA17" s="45"/>
      <c r="CRB17" s="45"/>
      <c r="CRC17" s="45"/>
      <c r="CRD17" s="45"/>
      <c r="CRE17" s="45"/>
      <c r="CRF17" s="45"/>
      <c r="CRG17" s="80"/>
      <c r="CRH17" s="45"/>
      <c r="CRI17" s="46"/>
      <c r="CRJ17" s="45"/>
      <c r="CRK17" s="45"/>
      <c r="CRL17" s="45"/>
      <c r="CRM17" s="45"/>
      <c r="CRN17" s="45"/>
      <c r="CRO17" s="45"/>
      <c r="CRP17" s="80"/>
      <c r="CRQ17" s="45"/>
      <c r="CRR17" s="46"/>
      <c r="CRS17" s="45"/>
      <c r="CRT17" s="45"/>
      <c r="CRU17" s="45"/>
      <c r="CRV17" s="45"/>
      <c r="CRW17" s="45"/>
      <c r="CRX17" s="45"/>
      <c r="CRY17" s="80"/>
      <c r="CRZ17" s="45"/>
      <c r="CSA17" s="46"/>
      <c r="CSB17" s="45"/>
      <c r="CSC17" s="45"/>
      <c r="CSD17" s="45"/>
      <c r="CSE17" s="45"/>
      <c r="CSF17" s="45"/>
      <c r="CSG17" s="45"/>
      <c r="CSH17" s="80"/>
      <c r="CSI17" s="45"/>
      <c r="CSJ17" s="46"/>
      <c r="CSK17" s="45"/>
      <c r="CSL17" s="45"/>
      <c r="CSM17" s="45"/>
      <c r="CSN17" s="45"/>
      <c r="CSO17" s="45"/>
      <c r="CSP17" s="45"/>
      <c r="CSQ17" s="80"/>
      <c r="CSR17" s="45"/>
      <c r="CSS17" s="46"/>
      <c r="CST17" s="45"/>
      <c r="CSU17" s="45"/>
      <c r="CSV17" s="45"/>
      <c r="CSW17" s="45"/>
      <c r="CSX17" s="45"/>
      <c r="CSY17" s="45"/>
      <c r="CSZ17" s="80"/>
      <c r="CTA17" s="45"/>
      <c r="CTB17" s="46"/>
      <c r="CTC17" s="45"/>
      <c r="CTD17" s="45"/>
      <c r="CTE17" s="45"/>
      <c r="CTF17" s="45"/>
      <c r="CTG17" s="45"/>
      <c r="CTH17" s="45"/>
      <c r="CTI17" s="80"/>
      <c r="CTJ17" s="45"/>
      <c r="CTK17" s="46"/>
      <c r="CTL17" s="45"/>
      <c r="CTM17" s="45"/>
      <c r="CTN17" s="45"/>
      <c r="CTO17" s="45"/>
      <c r="CTP17" s="45"/>
      <c r="CTQ17" s="45"/>
      <c r="CTR17" s="80"/>
      <c r="CTS17" s="45"/>
      <c r="CTT17" s="46"/>
      <c r="CTU17" s="45"/>
      <c r="CTV17" s="45"/>
      <c r="CTW17" s="45"/>
      <c r="CTX17" s="45"/>
      <c r="CTY17" s="45"/>
      <c r="CTZ17" s="45"/>
      <c r="CUA17" s="80"/>
      <c r="CUB17" s="45"/>
      <c r="CUC17" s="46"/>
      <c r="CUD17" s="45"/>
      <c r="CUE17" s="45"/>
      <c r="CUF17" s="45"/>
      <c r="CUG17" s="45"/>
      <c r="CUH17" s="45"/>
      <c r="CUI17" s="45"/>
      <c r="CUJ17" s="80"/>
      <c r="CUK17" s="45"/>
      <c r="CUL17" s="46"/>
      <c r="CUM17" s="45"/>
      <c r="CUN17" s="45"/>
      <c r="CUO17" s="45"/>
      <c r="CUP17" s="45"/>
      <c r="CUQ17" s="45"/>
      <c r="CUR17" s="45"/>
      <c r="CUS17" s="80"/>
      <c r="CUT17" s="45"/>
      <c r="CUU17" s="46"/>
      <c r="CUV17" s="45"/>
      <c r="CUW17" s="45"/>
      <c r="CUX17" s="45"/>
      <c r="CUY17" s="45"/>
      <c r="CUZ17" s="45"/>
      <c r="CVA17" s="45"/>
      <c r="CVB17" s="80"/>
      <c r="CVC17" s="45"/>
      <c r="CVD17" s="46"/>
      <c r="CVE17" s="45"/>
      <c r="CVF17" s="45"/>
      <c r="CVG17" s="45"/>
      <c r="CVH17" s="45"/>
      <c r="CVI17" s="45"/>
      <c r="CVJ17" s="45"/>
      <c r="CVK17" s="80"/>
      <c r="CVL17" s="45"/>
      <c r="CVM17" s="46"/>
      <c r="CVN17" s="45"/>
      <c r="CVO17" s="45"/>
      <c r="CVP17" s="45"/>
      <c r="CVQ17" s="45"/>
      <c r="CVR17" s="45"/>
      <c r="CVS17" s="45"/>
      <c r="CVT17" s="80"/>
      <c r="CVU17" s="45"/>
      <c r="CVV17" s="46"/>
      <c r="CVW17" s="45"/>
      <c r="CVX17" s="45"/>
      <c r="CVY17" s="45"/>
      <c r="CVZ17" s="45"/>
      <c r="CWA17" s="45"/>
      <c r="CWB17" s="45"/>
      <c r="CWC17" s="80"/>
      <c r="CWD17" s="45"/>
      <c r="CWE17" s="46"/>
      <c r="CWF17" s="45"/>
      <c r="CWG17" s="45"/>
      <c r="CWH17" s="45"/>
      <c r="CWI17" s="45"/>
      <c r="CWJ17" s="45"/>
      <c r="CWK17" s="45"/>
      <c r="CWL17" s="80"/>
      <c r="CWM17" s="45"/>
      <c r="CWN17" s="46"/>
      <c r="CWO17" s="45"/>
      <c r="CWP17" s="45"/>
      <c r="CWQ17" s="45"/>
      <c r="CWR17" s="45"/>
      <c r="CWS17" s="45"/>
      <c r="CWT17" s="45"/>
      <c r="CWU17" s="80"/>
      <c r="CWV17" s="45"/>
      <c r="CWW17" s="46"/>
      <c r="CWX17" s="45"/>
      <c r="CWY17" s="45"/>
      <c r="CWZ17" s="45"/>
      <c r="CXA17" s="45"/>
      <c r="CXB17" s="45"/>
      <c r="CXC17" s="45"/>
      <c r="CXD17" s="80"/>
      <c r="CXE17" s="45"/>
      <c r="CXF17" s="46"/>
      <c r="CXG17" s="45"/>
      <c r="CXH17" s="45"/>
      <c r="CXI17" s="45"/>
      <c r="CXJ17" s="45"/>
      <c r="CXK17" s="45"/>
      <c r="CXL17" s="45"/>
      <c r="CXM17" s="80"/>
      <c r="CXN17" s="45"/>
      <c r="CXO17" s="46"/>
      <c r="CXP17" s="45"/>
      <c r="CXQ17" s="45"/>
      <c r="CXR17" s="45"/>
      <c r="CXS17" s="45"/>
      <c r="CXT17" s="45"/>
      <c r="CXU17" s="45"/>
      <c r="CXV17" s="80"/>
      <c r="CXW17" s="45"/>
      <c r="CXX17" s="46"/>
      <c r="CXY17" s="45"/>
      <c r="CXZ17" s="45"/>
      <c r="CYA17" s="45"/>
      <c r="CYB17" s="45"/>
      <c r="CYC17" s="45"/>
      <c r="CYD17" s="45"/>
      <c r="CYE17" s="80"/>
      <c r="CYF17" s="45"/>
      <c r="CYG17" s="46"/>
      <c r="CYH17" s="45"/>
      <c r="CYI17" s="45"/>
      <c r="CYJ17" s="45"/>
      <c r="CYK17" s="45"/>
      <c r="CYL17" s="45"/>
      <c r="CYM17" s="45"/>
      <c r="CYN17" s="80"/>
      <c r="CYO17" s="45"/>
      <c r="CYP17" s="46"/>
      <c r="CYQ17" s="45"/>
      <c r="CYR17" s="45"/>
      <c r="CYS17" s="45"/>
      <c r="CYT17" s="45"/>
      <c r="CYU17" s="45"/>
      <c r="CYV17" s="45"/>
      <c r="CYW17" s="80"/>
      <c r="CYX17" s="45"/>
      <c r="CYY17" s="46"/>
      <c r="CYZ17" s="45"/>
      <c r="CZA17" s="45"/>
      <c r="CZB17" s="45"/>
      <c r="CZC17" s="45"/>
      <c r="CZD17" s="45"/>
      <c r="CZE17" s="45"/>
      <c r="CZF17" s="80"/>
      <c r="CZG17" s="45"/>
      <c r="CZH17" s="46"/>
      <c r="CZI17" s="45"/>
      <c r="CZJ17" s="45"/>
      <c r="CZK17" s="45"/>
      <c r="CZL17" s="45"/>
      <c r="CZM17" s="45"/>
      <c r="CZN17" s="45"/>
      <c r="CZO17" s="80"/>
      <c r="CZP17" s="45"/>
      <c r="CZQ17" s="46"/>
      <c r="CZR17" s="45"/>
      <c r="CZS17" s="45"/>
      <c r="CZT17" s="45"/>
      <c r="CZU17" s="45"/>
      <c r="CZV17" s="45"/>
      <c r="CZW17" s="45"/>
      <c r="CZX17" s="80"/>
      <c r="CZY17" s="45"/>
      <c r="CZZ17" s="46"/>
      <c r="DAA17" s="45"/>
      <c r="DAB17" s="45"/>
      <c r="DAC17" s="45"/>
      <c r="DAD17" s="45"/>
      <c r="DAE17" s="45"/>
      <c r="DAF17" s="45"/>
      <c r="DAG17" s="80"/>
      <c r="DAH17" s="45"/>
      <c r="DAI17" s="46"/>
      <c r="DAJ17" s="45"/>
      <c r="DAK17" s="45"/>
      <c r="DAL17" s="45"/>
      <c r="DAM17" s="45"/>
      <c r="DAN17" s="45"/>
      <c r="DAO17" s="45"/>
      <c r="DAP17" s="80"/>
      <c r="DAQ17" s="45"/>
      <c r="DAR17" s="46"/>
      <c r="DAS17" s="45"/>
      <c r="DAT17" s="45"/>
      <c r="DAU17" s="45"/>
      <c r="DAV17" s="45"/>
      <c r="DAW17" s="45"/>
      <c r="DAX17" s="45"/>
      <c r="DAY17" s="80"/>
      <c r="DAZ17" s="45"/>
      <c r="DBA17" s="46"/>
      <c r="DBB17" s="45"/>
      <c r="DBC17" s="45"/>
      <c r="DBD17" s="45"/>
      <c r="DBE17" s="45"/>
      <c r="DBF17" s="45"/>
      <c r="DBG17" s="45"/>
      <c r="DBH17" s="80"/>
      <c r="DBI17" s="45"/>
      <c r="DBJ17" s="46"/>
      <c r="DBK17" s="45"/>
      <c r="DBL17" s="45"/>
      <c r="DBM17" s="45"/>
      <c r="DBN17" s="45"/>
      <c r="DBO17" s="45"/>
      <c r="DBP17" s="45"/>
      <c r="DBQ17" s="80"/>
      <c r="DBR17" s="45"/>
      <c r="DBS17" s="46"/>
      <c r="DBT17" s="45"/>
      <c r="DBU17" s="45"/>
      <c r="DBV17" s="45"/>
      <c r="DBW17" s="45"/>
      <c r="DBX17" s="45"/>
      <c r="DBY17" s="45"/>
      <c r="DBZ17" s="80"/>
      <c r="DCA17" s="45"/>
      <c r="DCB17" s="46"/>
      <c r="DCC17" s="45"/>
      <c r="DCD17" s="45"/>
      <c r="DCE17" s="45"/>
      <c r="DCF17" s="45"/>
      <c r="DCG17" s="45"/>
      <c r="DCH17" s="45"/>
      <c r="DCI17" s="80"/>
      <c r="DCJ17" s="45"/>
      <c r="DCK17" s="46"/>
      <c r="DCL17" s="45"/>
      <c r="DCM17" s="45"/>
      <c r="DCN17" s="45"/>
      <c r="DCO17" s="45"/>
      <c r="DCP17" s="45"/>
      <c r="DCQ17" s="45"/>
      <c r="DCR17" s="80"/>
      <c r="DCS17" s="45"/>
      <c r="DCT17" s="46"/>
      <c r="DCU17" s="45"/>
      <c r="DCV17" s="45"/>
      <c r="DCW17" s="45"/>
      <c r="DCX17" s="45"/>
      <c r="DCY17" s="45"/>
      <c r="DCZ17" s="45"/>
      <c r="DDA17" s="80"/>
      <c r="DDB17" s="45"/>
      <c r="DDC17" s="46"/>
      <c r="DDD17" s="45"/>
      <c r="DDE17" s="45"/>
      <c r="DDF17" s="45"/>
      <c r="DDG17" s="45"/>
      <c r="DDH17" s="45"/>
      <c r="DDI17" s="45"/>
      <c r="DDJ17" s="80"/>
      <c r="DDK17" s="45"/>
      <c r="DDL17" s="46"/>
      <c r="DDM17" s="45"/>
      <c r="DDN17" s="45"/>
      <c r="DDO17" s="45"/>
      <c r="DDP17" s="45"/>
      <c r="DDQ17" s="45"/>
      <c r="DDR17" s="45"/>
      <c r="DDS17" s="80"/>
      <c r="DDT17" s="45"/>
      <c r="DDU17" s="46"/>
      <c r="DDV17" s="45"/>
      <c r="DDW17" s="45"/>
      <c r="DDX17" s="45"/>
      <c r="DDY17" s="45"/>
      <c r="DDZ17" s="45"/>
      <c r="DEA17" s="45"/>
      <c r="DEB17" s="80"/>
      <c r="DEC17" s="45"/>
      <c r="DED17" s="46"/>
      <c r="DEE17" s="45"/>
      <c r="DEF17" s="45"/>
      <c r="DEG17" s="45"/>
      <c r="DEH17" s="45"/>
      <c r="DEI17" s="45"/>
      <c r="DEJ17" s="45"/>
      <c r="DEK17" s="80"/>
      <c r="DEL17" s="45"/>
      <c r="DEM17" s="46"/>
      <c r="DEN17" s="45"/>
      <c r="DEO17" s="45"/>
      <c r="DEP17" s="45"/>
      <c r="DEQ17" s="45"/>
      <c r="DER17" s="45"/>
      <c r="DES17" s="45"/>
      <c r="DET17" s="80"/>
      <c r="DEU17" s="45"/>
      <c r="DEV17" s="46"/>
      <c r="DEW17" s="45"/>
      <c r="DEX17" s="45"/>
      <c r="DEY17" s="45"/>
      <c r="DEZ17" s="45"/>
      <c r="DFA17" s="45"/>
      <c r="DFB17" s="45"/>
      <c r="DFC17" s="80"/>
      <c r="DFD17" s="45"/>
      <c r="DFE17" s="46"/>
      <c r="DFF17" s="45"/>
      <c r="DFG17" s="45"/>
      <c r="DFH17" s="45"/>
      <c r="DFI17" s="45"/>
      <c r="DFJ17" s="45"/>
      <c r="DFK17" s="45"/>
      <c r="DFL17" s="80"/>
      <c r="DFM17" s="45"/>
      <c r="DFN17" s="46"/>
      <c r="DFO17" s="45"/>
      <c r="DFP17" s="45"/>
      <c r="DFQ17" s="45"/>
      <c r="DFR17" s="45"/>
      <c r="DFS17" s="45"/>
      <c r="DFT17" s="45"/>
      <c r="DFU17" s="80"/>
      <c r="DFV17" s="45"/>
      <c r="DFW17" s="46"/>
      <c r="DFX17" s="45"/>
      <c r="DFY17" s="45"/>
      <c r="DFZ17" s="45"/>
      <c r="DGA17" s="45"/>
      <c r="DGB17" s="45"/>
      <c r="DGC17" s="45"/>
      <c r="DGD17" s="80"/>
      <c r="DGE17" s="45"/>
      <c r="DGF17" s="46"/>
      <c r="DGG17" s="45"/>
      <c r="DGH17" s="45"/>
      <c r="DGI17" s="45"/>
      <c r="DGJ17" s="45"/>
      <c r="DGK17" s="45"/>
      <c r="DGL17" s="45"/>
      <c r="DGM17" s="80"/>
      <c r="DGN17" s="45"/>
      <c r="DGO17" s="46"/>
      <c r="DGP17" s="45"/>
      <c r="DGQ17" s="45"/>
      <c r="DGR17" s="45"/>
      <c r="DGS17" s="45"/>
      <c r="DGT17" s="45"/>
      <c r="DGU17" s="45"/>
      <c r="DGV17" s="80"/>
      <c r="DGW17" s="45"/>
      <c r="DGX17" s="46"/>
      <c r="DGY17" s="45"/>
      <c r="DGZ17" s="45"/>
      <c r="DHA17" s="45"/>
      <c r="DHB17" s="45"/>
      <c r="DHC17" s="45"/>
      <c r="DHD17" s="45"/>
      <c r="DHE17" s="80"/>
      <c r="DHF17" s="45"/>
      <c r="DHG17" s="46"/>
      <c r="DHH17" s="45"/>
      <c r="DHI17" s="45"/>
      <c r="DHJ17" s="45"/>
      <c r="DHK17" s="45"/>
      <c r="DHL17" s="45"/>
      <c r="DHM17" s="45"/>
      <c r="DHN17" s="80"/>
      <c r="DHO17" s="45"/>
      <c r="DHP17" s="46"/>
      <c r="DHQ17" s="45"/>
      <c r="DHR17" s="45"/>
      <c r="DHS17" s="45"/>
      <c r="DHT17" s="45"/>
      <c r="DHU17" s="45"/>
      <c r="DHV17" s="45"/>
      <c r="DHW17" s="80"/>
      <c r="DHX17" s="45"/>
      <c r="DHY17" s="46"/>
      <c r="DHZ17" s="45"/>
      <c r="DIA17" s="45"/>
      <c r="DIB17" s="45"/>
      <c r="DIC17" s="45"/>
      <c r="DID17" s="45"/>
      <c r="DIE17" s="45"/>
      <c r="DIF17" s="80"/>
      <c r="DIG17" s="45"/>
      <c r="DIH17" s="46"/>
      <c r="DII17" s="45"/>
      <c r="DIJ17" s="45"/>
      <c r="DIK17" s="45"/>
      <c r="DIL17" s="45"/>
      <c r="DIM17" s="45"/>
      <c r="DIN17" s="45"/>
      <c r="DIO17" s="80"/>
      <c r="DIP17" s="45"/>
      <c r="DIQ17" s="46"/>
      <c r="DIR17" s="45"/>
      <c r="DIS17" s="45"/>
      <c r="DIT17" s="45"/>
      <c r="DIU17" s="45"/>
      <c r="DIV17" s="45"/>
      <c r="DIW17" s="45"/>
      <c r="DIX17" s="80"/>
      <c r="DIY17" s="45"/>
      <c r="DIZ17" s="46"/>
      <c r="DJA17" s="45"/>
      <c r="DJB17" s="45"/>
      <c r="DJC17" s="45"/>
      <c r="DJD17" s="45"/>
      <c r="DJE17" s="45"/>
      <c r="DJF17" s="45"/>
      <c r="DJG17" s="80"/>
      <c r="DJH17" s="45"/>
      <c r="DJI17" s="46"/>
      <c r="DJJ17" s="45"/>
      <c r="DJK17" s="45"/>
      <c r="DJL17" s="45"/>
      <c r="DJM17" s="45"/>
      <c r="DJN17" s="45"/>
      <c r="DJO17" s="45"/>
      <c r="DJP17" s="80"/>
      <c r="DJQ17" s="45"/>
      <c r="DJR17" s="46"/>
      <c r="DJS17" s="45"/>
      <c r="DJT17" s="45"/>
      <c r="DJU17" s="45"/>
      <c r="DJV17" s="45"/>
      <c r="DJW17" s="45"/>
      <c r="DJX17" s="45"/>
      <c r="DJY17" s="80"/>
      <c r="DJZ17" s="45"/>
      <c r="DKA17" s="46"/>
      <c r="DKB17" s="45"/>
      <c r="DKC17" s="45"/>
      <c r="DKD17" s="45"/>
      <c r="DKE17" s="45"/>
      <c r="DKF17" s="45"/>
      <c r="DKG17" s="45"/>
      <c r="DKH17" s="80"/>
      <c r="DKI17" s="45"/>
      <c r="DKJ17" s="46"/>
      <c r="DKK17" s="45"/>
      <c r="DKL17" s="45"/>
      <c r="DKM17" s="45"/>
      <c r="DKN17" s="45"/>
      <c r="DKO17" s="45"/>
      <c r="DKP17" s="45"/>
      <c r="DKQ17" s="80"/>
      <c r="DKR17" s="45"/>
      <c r="DKS17" s="46"/>
      <c r="DKT17" s="45"/>
      <c r="DKU17" s="45"/>
      <c r="DKV17" s="45"/>
      <c r="DKW17" s="45"/>
      <c r="DKX17" s="45"/>
      <c r="DKY17" s="45"/>
      <c r="DKZ17" s="80"/>
      <c r="DLA17" s="45"/>
      <c r="DLB17" s="46"/>
      <c r="DLC17" s="45"/>
      <c r="DLD17" s="45"/>
      <c r="DLE17" s="45"/>
      <c r="DLF17" s="45"/>
      <c r="DLG17" s="45"/>
      <c r="DLH17" s="45"/>
      <c r="DLI17" s="80"/>
      <c r="DLJ17" s="45"/>
      <c r="DLK17" s="46"/>
      <c r="DLL17" s="45"/>
      <c r="DLM17" s="45"/>
      <c r="DLN17" s="45"/>
      <c r="DLO17" s="45"/>
      <c r="DLP17" s="45"/>
      <c r="DLQ17" s="45"/>
      <c r="DLR17" s="80"/>
      <c r="DLS17" s="45"/>
      <c r="DLT17" s="46"/>
      <c r="DLU17" s="45"/>
      <c r="DLV17" s="45"/>
      <c r="DLW17" s="45"/>
      <c r="DLX17" s="45"/>
      <c r="DLY17" s="45"/>
      <c r="DLZ17" s="45"/>
      <c r="DMA17" s="80"/>
      <c r="DMB17" s="45"/>
      <c r="DMC17" s="46"/>
      <c r="DMD17" s="45"/>
      <c r="DME17" s="45"/>
      <c r="DMF17" s="45"/>
      <c r="DMG17" s="45"/>
      <c r="DMH17" s="45"/>
      <c r="DMI17" s="45"/>
      <c r="DMJ17" s="80"/>
      <c r="DMK17" s="45"/>
      <c r="DML17" s="46"/>
      <c r="DMM17" s="45"/>
      <c r="DMN17" s="45"/>
      <c r="DMO17" s="45"/>
      <c r="DMP17" s="45"/>
      <c r="DMQ17" s="45"/>
      <c r="DMR17" s="45"/>
      <c r="DMS17" s="80"/>
      <c r="DMT17" s="45"/>
      <c r="DMU17" s="46"/>
      <c r="DMV17" s="45"/>
      <c r="DMW17" s="45"/>
      <c r="DMX17" s="45"/>
      <c r="DMY17" s="45"/>
      <c r="DMZ17" s="45"/>
      <c r="DNA17" s="45"/>
      <c r="DNB17" s="80"/>
      <c r="DNC17" s="45"/>
      <c r="DND17" s="46"/>
      <c r="DNE17" s="45"/>
      <c r="DNF17" s="45"/>
      <c r="DNG17" s="45"/>
      <c r="DNH17" s="45"/>
      <c r="DNI17" s="45"/>
      <c r="DNJ17" s="45"/>
      <c r="DNK17" s="80"/>
      <c r="DNL17" s="45"/>
      <c r="DNM17" s="46"/>
      <c r="DNN17" s="45"/>
      <c r="DNO17" s="45"/>
      <c r="DNP17" s="45"/>
      <c r="DNQ17" s="45"/>
      <c r="DNR17" s="45"/>
      <c r="DNS17" s="45"/>
      <c r="DNT17" s="80"/>
      <c r="DNU17" s="45"/>
      <c r="DNV17" s="46"/>
      <c r="DNW17" s="45"/>
      <c r="DNX17" s="45"/>
      <c r="DNY17" s="45"/>
      <c r="DNZ17" s="45"/>
      <c r="DOA17" s="45"/>
      <c r="DOB17" s="45"/>
      <c r="DOC17" s="80"/>
      <c r="DOD17" s="45"/>
      <c r="DOE17" s="46"/>
      <c r="DOF17" s="45"/>
      <c r="DOG17" s="45"/>
      <c r="DOH17" s="45"/>
      <c r="DOI17" s="45"/>
      <c r="DOJ17" s="45"/>
      <c r="DOK17" s="45"/>
      <c r="DOL17" s="80"/>
      <c r="DOM17" s="45"/>
      <c r="DON17" s="46"/>
      <c r="DOO17" s="45"/>
      <c r="DOP17" s="45"/>
      <c r="DOQ17" s="45"/>
      <c r="DOR17" s="45"/>
      <c r="DOS17" s="45"/>
      <c r="DOT17" s="45"/>
      <c r="DOU17" s="80"/>
      <c r="DOV17" s="45"/>
      <c r="DOW17" s="46"/>
      <c r="DOX17" s="45"/>
      <c r="DOY17" s="45"/>
      <c r="DOZ17" s="45"/>
      <c r="DPA17" s="45"/>
      <c r="DPB17" s="45"/>
      <c r="DPC17" s="45"/>
      <c r="DPD17" s="80"/>
      <c r="DPE17" s="45"/>
      <c r="DPF17" s="46"/>
      <c r="DPG17" s="45"/>
      <c r="DPH17" s="45"/>
      <c r="DPI17" s="45"/>
      <c r="DPJ17" s="45"/>
      <c r="DPK17" s="45"/>
      <c r="DPL17" s="45"/>
      <c r="DPM17" s="80"/>
      <c r="DPN17" s="45"/>
      <c r="DPO17" s="46"/>
      <c r="DPP17" s="45"/>
      <c r="DPQ17" s="45"/>
      <c r="DPR17" s="45"/>
      <c r="DPS17" s="45"/>
      <c r="DPT17" s="45"/>
      <c r="DPU17" s="45"/>
      <c r="DPV17" s="80"/>
      <c r="DPW17" s="45"/>
      <c r="DPX17" s="46"/>
      <c r="DPY17" s="45"/>
      <c r="DPZ17" s="45"/>
      <c r="DQA17" s="45"/>
      <c r="DQB17" s="45"/>
      <c r="DQC17" s="45"/>
      <c r="DQD17" s="45"/>
      <c r="DQE17" s="80"/>
      <c r="DQF17" s="45"/>
      <c r="DQG17" s="46"/>
      <c r="DQH17" s="45"/>
      <c r="DQI17" s="45"/>
      <c r="DQJ17" s="45"/>
      <c r="DQK17" s="45"/>
      <c r="DQL17" s="45"/>
      <c r="DQM17" s="45"/>
      <c r="DQN17" s="80"/>
      <c r="DQO17" s="45"/>
      <c r="DQP17" s="46"/>
      <c r="DQQ17" s="45"/>
      <c r="DQR17" s="45"/>
      <c r="DQS17" s="45"/>
      <c r="DQT17" s="45"/>
      <c r="DQU17" s="45"/>
      <c r="DQV17" s="45"/>
      <c r="DQW17" s="80"/>
      <c r="DQX17" s="45"/>
      <c r="DQY17" s="46"/>
      <c r="DQZ17" s="45"/>
      <c r="DRA17" s="45"/>
      <c r="DRB17" s="45"/>
      <c r="DRC17" s="45"/>
      <c r="DRD17" s="45"/>
      <c r="DRE17" s="45"/>
      <c r="DRF17" s="80"/>
      <c r="DRG17" s="45"/>
      <c r="DRH17" s="46"/>
      <c r="DRI17" s="45"/>
      <c r="DRJ17" s="45"/>
      <c r="DRK17" s="45"/>
      <c r="DRL17" s="45"/>
      <c r="DRM17" s="45"/>
      <c r="DRN17" s="45"/>
      <c r="DRO17" s="80"/>
      <c r="DRP17" s="45"/>
      <c r="DRQ17" s="46"/>
      <c r="DRR17" s="45"/>
      <c r="DRS17" s="45"/>
      <c r="DRT17" s="45"/>
      <c r="DRU17" s="45"/>
      <c r="DRV17" s="45"/>
      <c r="DRW17" s="45"/>
      <c r="DRX17" s="80"/>
      <c r="DRY17" s="45"/>
      <c r="DRZ17" s="46"/>
      <c r="DSA17" s="45"/>
      <c r="DSB17" s="45"/>
      <c r="DSC17" s="45"/>
      <c r="DSD17" s="45"/>
      <c r="DSE17" s="45"/>
      <c r="DSF17" s="45"/>
      <c r="DSG17" s="80"/>
      <c r="DSH17" s="45"/>
      <c r="DSI17" s="46"/>
      <c r="DSJ17" s="45"/>
      <c r="DSK17" s="45"/>
      <c r="DSL17" s="45"/>
      <c r="DSM17" s="45"/>
      <c r="DSN17" s="45"/>
      <c r="DSO17" s="45"/>
      <c r="DSP17" s="80"/>
      <c r="DSQ17" s="45"/>
      <c r="DSR17" s="46"/>
      <c r="DSS17" s="45"/>
      <c r="DST17" s="45"/>
      <c r="DSU17" s="45"/>
      <c r="DSV17" s="45"/>
      <c r="DSW17" s="45"/>
      <c r="DSX17" s="45"/>
      <c r="DSY17" s="80"/>
      <c r="DSZ17" s="45"/>
      <c r="DTA17" s="46"/>
      <c r="DTB17" s="45"/>
      <c r="DTC17" s="45"/>
      <c r="DTD17" s="45"/>
      <c r="DTE17" s="45"/>
      <c r="DTF17" s="45"/>
      <c r="DTG17" s="45"/>
      <c r="DTH17" s="80"/>
      <c r="DTI17" s="45"/>
      <c r="DTJ17" s="46"/>
      <c r="DTK17" s="45"/>
      <c r="DTL17" s="45"/>
      <c r="DTM17" s="45"/>
      <c r="DTN17" s="45"/>
      <c r="DTO17" s="45"/>
      <c r="DTP17" s="45"/>
      <c r="DTQ17" s="80"/>
      <c r="DTR17" s="45"/>
      <c r="DTS17" s="46"/>
      <c r="DTT17" s="45"/>
      <c r="DTU17" s="45"/>
      <c r="DTV17" s="45"/>
      <c r="DTW17" s="45"/>
      <c r="DTX17" s="45"/>
      <c r="DTY17" s="45"/>
      <c r="DTZ17" s="80"/>
      <c r="DUA17" s="45"/>
      <c r="DUB17" s="46"/>
      <c r="DUC17" s="45"/>
      <c r="DUD17" s="45"/>
      <c r="DUE17" s="45"/>
      <c r="DUF17" s="45"/>
      <c r="DUG17" s="45"/>
      <c r="DUH17" s="45"/>
      <c r="DUI17" s="80"/>
      <c r="DUJ17" s="45"/>
      <c r="DUK17" s="46"/>
      <c r="DUL17" s="45"/>
      <c r="DUM17" s="45"/>
      <c r="DUN17" s="45"/>
      <c r="DUO17" s="45"/>
      <c r="DUP17" s="45"/>
      <c r="DUQ17" s="45"/>
      <c r="DUR17" s="80"/>
      <c r="DUS17" s="45"/>
      <c r="DUT17" s="46"/>
      <c r="DUU17" s="45"/>
      <c r="DUV17" s="45"/>
      <c r="DUW17" s="45"/>
      <c r="DUX17" s="45"/>
      <c r="DUY17" s="45"/>
      <c r="DUZ17" s="45"/>
      <c r="DVA17" s="80"/>
      <c r="DVB17" s="45"/>
      <c r="DVC17" s="46"/>
      <c r="DVD17" s="45"/>
      <c r="DVE17" s="45"/>
      <c r="DVF17" s="45"/>
      <c r="DVG17" s="45"/>
      <c r="DVH17" s="45"/>
      <c r="DVI17" s="45"/>
      <c r="DVJ17" s="80"/>
      <c r="DVK17" s="45"/>
      <c r="DVL17" s="46"/>
      <c r="DVM17" s="45"/>
      <c r="DVN17" s="45"/>
      <c r="DVO17" s="45"/>
      <c r="DVP17" s="45"/>
      <c r="DVQ17" s="45"/>
      <c r="DVR17" s="45"/>
      <c r="DVS17" s="80"/>
      <c r="DVT17" s="45"/>
      <c r="DVU17" s="46"/>
      <c r="DVV17" s="45"/>
      <c r="DVW17" s="45"/>
      <c r="DVX17" s="45"/>
      <c r="DVY17" s="45"/>
      <c r="DVZ17" s="45"/>
      <c r="DWA17" s="45"/>
      <c r="DWB17" s="80"/>
      <c r="DWC17" s="45"/>
      <c r="DWD17" s="46"/>
      <c r="DWE17" s="45"/>
      <c r="DWF17" s="45"/>
      <c r="DWG17" s="45"/>
      <c r="DWH17" s="45"/>
      <c r="DWI17" s="45"/>
      <c r="DWJ17" s="45"/>
      <c r="DWK17" s="80"/>
      <c r="DWL17" s="45"/>
      <c r="DWM17" s="46"/>
      <c r="DWN17" s="45"/>
      <c r="DWO17" s="45"/>
      <c r="DWP17" s="45"/>
      <c r="DWQ17" s="45"/>
      <c r="DWR17" s="45"/>
      <c r="DWS17" s="45"/>
      <c r="DWT17" s="80"/>
      <c r="DWU17" s="45"/>
      <c r="DWV17" s="46"/>
      <c r="DWW17" s="45"/>
      <c r="DWX17" s="45"/>
      <c r="DWY17" s="45"/>
      <c r="DWZ17" s="45"/>
      <c r="DXA17" s="45"/>
      <c r="DXB17" s="45"/>
      <c r="DXC17" s="80"/>
      <c r="DXD17" s="45"/>
      <c r="DXE17" s="46"/>
      <c r="DXF17" s="45"/>
      <c r="DXG17" s="45"/>
      <c r="DXH17" s="45"/>
      <c r="DXI17" s="45"/>
      <c r="DXJ17" s="45"/>
      <c r="DXK17" s="45"/>
      <c r="DXL17" s="80"/>
      <c r="DXM17" s="45"/>
      <c r="DXN17" s="46"/>
      <c r="DXO17" s="45"/>
      <c r="DXP17" s="45"/>
      <c r="DXQ17" s="45"/>
      <c r="DXR17" s="45"/>
      <c r="DXS17" s="45"/>
      <c r="DXT17" s="45"/>
      <c r="DXU17" s="80"/>
      <c r="DXV17" s="45"/>
      <c r="DXW17" s="46"/>
      <c r="DXX17" s="45"/>
      <c r="DXY17" s="45"/>
      <c r="DXZ17" s="45"/>
      <c r="DYA17" s="45"/>
      <c r="DYB17" s="45"/>
      <c r="DYC17" s="45"/>
      <c r="DYD17" s="80"/>
      <c r="DYE17" s="45"/>
      <c r="DYF17" s="46"/>
      <c r="DYG17" s="45"/>
      <c r="DYH17" s="45"/>
      <c r="DYI17" s="45"/>
      <c r="DYJ17" s="45"/>
      <c r="DYK17" s="45"/>
      <c r="DYL17" s="45"/>
      <c r="DYM17" s="80"/>
      <c r="DYN17" s="45"/>
      <c r="DYO17" s="46"/>
      <c r="DYP17" s="45"/>
      <c r="DYQ17" s="45"/>
      <c r="DYR17" s="45"/>
      <c r="DYS17" s="45"/>
      <c r="DYT17" s="45"/>
      <c r="DYU17" s="45"/>
      <c r="DYV17" s="80"/>
      <c r="DYW17" s="45"/>
      <c r="DYX17" s="46"/>
      <c r="DYY17" s="45"/>
      <c r="DYZ17" s="45"/>
      <c r="DZA17" s="45"/>
      <c r="DZB17" s="45"/>
      <c r="DZC17" s="45"/>
      <c r="DZD17" s="45"/>
      <c r="DZE17" s="80"/>
      <c r="DZF17" s="45"/>
      <c r="DZG17" s="46"/>
      <c r="DZH17" s="45"/>
      <c r="DZI17" s="45"/>
      <c r="DZJ17" s="45"/>
      <c r="DZK17" s="45"/>
      <c r="DZL17" s="45"/>
      <c r="DZM17" s="45"/>
      <c r="DZN17" s="80"/>
      <c r="DZO17" s="45"/>
      <c r="DZP17" s="46"/>
      <c r="DZQ17" s="45"/>
      <c r="DZR17" s="45"/>
      <c r="DZS17" s="45"/>
      <c r="DZT17" s="45"/>
      <c r="DZU17" s="45"/>
      <c r="DZV17" s="45"/>
      <c r="DZW17" s="80"/>
      <c r="DZX17" s="45"/>
      <c r="DZY17" s="46"/>
      <c r="DZZ17" s="45"/>
      <c r="EAA17" s="45"/>
      <c r="EAB17" s="45"/>
      <c r="EAC17" s="45"/>
      <c r="EAD17" s="45"/>
      <c r="EAE17" s="45"/>
      <c r="EAF17" s="80"/>
      <c r="EAG17" s="45"/>
      <c r="EAH17" s="46"/>
      <c r="EAI17" s="45"/>
      <c r="EAJ17" s="45"/>
      <c r="EAK17" s="45"/>
      <c r="EAL17" s="45"/>
      <c r="EAM17" s="45"/>
      <c r="EAN17" s="45"/>
      <c r="EAO17" s="80"/>
      <c r="EAP17" s="45"/>
      <c r="EAQ17" s="46"/>
      <c r="EAR17" s="45"/>
      <c r="EAS17" s="45"/>
      <c r="EAT17" s="45"/>
      <c r="EAU17" s="45"/>
      <c r="EAV17" s="45"/>
      <c r="EAW17" s="45"/>
      <c r="EAX17" s="80"/>
      <c r="EAY17" s="45"/>
      <c r="EAZ17" s="46"/>
      <c r="EBA17" s="45"/>
      <c r="EBB17" s="45"/>
      <c r="EBC17" s="45"/>
      <c r="EBD17" s="45"/>
      <c r="EBE17" s="45"/>
      <c r="EBF17" s="45"/>
      <c r="EBG17" s="80"/>
      <c r="EBH17" s="45"/>
      <c r="EBI17" s="46"/>
      <c r="EBJ17" s="45"/>
      <c r="EBK17" s="45"/>
      <c r="EBL17" s="45"/>
      <c r="EBM17" s="45"/>
      <c r="EBN17" s="45"/>
      <c r="EBO17" s="45"/>
      <c r="EBP17" s="80"/>
      <c r="EBQ17" s="45"/>
      <c r="EBR17" s="46"/>
      <c r="EBS17" s="45"/>
      <c r="EBT17" s="45"/>
      <c r="EBU17" s="45"/>
      <c r="EBV17" s="45"/>
      <c r="EBW17" s="45"/>
      <c r="EBX17" s="45"/>
      <c r="EBY17" s="80"/>
      <c r="EBZ17" s="45"/>
      <c r="ECA17" s="46"/>
      <c r="ECB17" s="45"/>
      <c r="ECC17" s="45"/>
      <c r="ECD17" s="45"/>
      <c r="ECE17" s="45"/>
      <c r="ECF17" s="45"/>
      <c r="ECG17" s="45"/>
      <c r="ECH17" s="80"/>
      <c r="ECI17" s="45"/>
      <c r="ECJ17" s="46"/>
      <c r="ECK17" s="45"/>
      <c r="ECL17" s="45"/>
      <c r="ECM17" s="45"/>
      <c r="ECN17" s="45"/>
      <c r="ECO17" s="45"/>
      <c r="ECP17" s="45"/>
      <c r="ECQ17" s="80"/>
      <c r="ECR17" s="45"/>
      <c r="ECS17" s="46"/>
      <c r="ECT17" s="45"/>
      <c r="ECU17" s="45"/>
      <c r="ECV17" s="45"/>
      <c r="ECW17" s="45"/>
      <c r="ECX17" s="45"/>
      <c r="ECY17" s="45"/>
      <c r="ECZ17" s="80"/>
      <c r="EDA17" s="45"/>
      <c r="EDB17" s="46"/>
      <c r="EDC17" s="45"/>
      <c r="EDD17" s="45"/>
      <c r="EDE17" s="45"/>
      <c r="EDF17" s="45"/>
      <c r="EDG17" s="45"/>
      <c r="EDH17" s="45"/>
      <c r="EDI17" s="80"/>
      <c r="EDJ17" s="45"/>
      <c r="EDK17" s="46"/>
      <c r="EDL17" s="45"/>
      <c r="EDM17" s="45"/>
      <c r="EDN17" s="45"/>
      <c r="EDO17" s="45"/>
      <c r="EDP17" s="45"/>
      <c r="EDQ17" s="45"/>
      <c r="EDR17" s="80"/>
      <c r="EDS17" s="45"/>
      <c r="EDT17" s="46"/>
      <c r="EDU17" s="45"/>
      <c r="EDV17" s="45"/>
      <c r="EDW17" s="45"/>
      <c r="EDX17" s="45"/>
      <c r="EDY17" s="45"/>
      <c r="EDZ17" s="45"/>
      <c r="EEA17" s="80"/>
      <c r="EEB17" s="45"/>
      <c r="EEC17" s="46"/>
      <c r="EED17" s="45"/>
      <c r="EEE17" s="45"/>
      <c r="EEF17" s="45"/>
      <c r="EEG17" s="45"/>
      <c r="EEH17" s="45"/>
      <c r="EEI17" s="45"/>
      <c r="EEJ17" s="80"/>
      <c r="EEK17" s="45"/>
      <c r="EEL17" s="46"/>
      <c r="EEM17" s="45"/>
      <c r="EEN17" s="45"/>
      <c r="EEO17" s="45"/>
      <c r="EEP17" s="45"/>
      <c r="EEQ17" s="45"/>
      <c r="EER17" s="45"/>
      <c r="EES17" s="80"/>
      <c r="EET17" s="45"/>
      <c r="EEU17" s="46"/>
      <c r="EEV17" s="45"/>
      <c r="EEW17" s="45"/>
      <c r="EEX17" s="45"/>
      <c r="EEY17" s="45"/>
      <c r="EEZ17" s="45"/>
      <c r="EFA17" s="45"/>
      <c r="EFB17" s="80"/>
      <c r="EFC17" s="45"/>
      <c r="EFD17" s="46"/>
      <c r="EFE17" s="45"/>
      <c r="EFF17" s="45"/>
      <c r="EFG17" s="45"/>
      <c r="EFH17" s="45"/>
      <c r="EFI17" s="45"/>
      <c r="EFJ17" s="45"/>
      <c r="EFK17" s="80"/>
      <c r="EFL17" s="45"/>
      <c r="EFM17" s="46"/>
      <c r="EFN17" s="45"/>
      <c r="EFO17" s="45"/>
      <c r="EFP17" s="45"/>
      <c r="EFQ17" s="45"/>
      <c r="EFR17" s="45"/>
      <c r="EFS17" s="45"/>
      <c r="EFT17" s="80"/>
      <c r="EFU17" s="45"/>
      <c r="EFV17" s="46"/>
      <c r="EFW17" s="45"/>
      <c r="EFX17" s="45"/>
      <c r="EFY17" s="45"/>
      <c r="EFZ17" s="45"/>
      <c r="EGA17" s="45"/>
      <c r="EGB17" s="45"/>
      <c r="EGC17" s="80"/>
      <c r="EGD17" s="45"/>
      <c r="EGE17" s="46"/>
      <c r="EGF17" s="45"/>
      <c r="EGG17" s="45"/>
      <c r="EGH17" s="45"/>
      <c r="EGI17" s="45"/>
      <c r="EGJ17" s="45"/>
      <c r="EGK17" s="45"/>
      <c r="EGL17" s="80"/>
      <c r="EGM17" s="45"/>
      <c r="EGN17" s="46"/>
      <c r="EGO17" s="45"/>
      <c r="EGP17" s="45"/>
      <c r="EGQ17" s="45"/>
      <c r="EGR17" s="45"/>
      <c r="EGS17" s="45"/>
      <c r="EGT17" s="45"/>
      <c r="EGU17" s="80"/>
      <c r="EGV17" s="45"/>
      <c r="EGW17" s="46"/>
      <c r="EGX17" s="45"/>
      <c r="EGY17" s="45"/>
      <c r="EGZ17" s="45"/>
      <c r="EHA17" s="45"/>
      <c r="EHB17" s="45"/>
      <c r="EHC17" s="45"/>
      <c r="EHD17" s="80"/>
      <c r="EHE17" s="45"/>
      <c r="EHF17" s="46"/>
      <c r="EHG17" s="45"/>
      <c r="EHH17" s="45"/>
      <c r="EHI17" s="45"/>
      <c r="EHJ17" s="45"/>
      <c r="EHK17" s="45"/>
      <c r="EHL17" s="45"/>
      <c r="EHM17" s="80"/>
      <c r="EHN17" s="45"/>
      <c r="EHO17" s="46"/>
      <c r="EHP17" s="45"/>
      <c r="EHQ17" s="45"/>
      <c r="EHR17" s="45"/>
      <c r="EHS17" s="45"/>
      <c r="EHT17" s="45"/>
      <c r="EHU17" s="45"/>
      <c r="EHV17" s="80"/>
      <c r="EHW17" s="45"/>
      <c r="EHX17" s="46"/>
      <c r="EHY17" s="45"/>
      <c r="EHZ17" s="45"/>
      <c r="EIA17" s="45"/>
      <c r="EIB17" s="45"/>
      <c r="EIC17" s="45"/>
      <c r="EID17" s="45"/>
      <c r="EIE17" s="80"/>
      <c r="EIF17" s="45"/>
      <c r="EIG17" s="46"/>
      <c r="EIH17" s="45"/>
      <c r="EII17" s="45"/>
      <c r="EIJ17" s="45"/>
      <c r="EIK17" s="45"/>
      <c r="EIL17" s="45"/>
      <c r="EIM17" s="45"/>
      <c r="EIN17" s="80"/>
      <c r="EIO17" s="45"/>
      <c r="EIP17" s="46"/>
      <c r="EIQ17" s="45"/>
      <c r="EIR17" s="45"/>
      <c r="EIS17" s="45"/>
      <c r="EIT17" s="45"/>
      <c r="EIU17" s="45"/>
      <c r="EIV17" s="45"/>
      <c r="EIW17" s="80"/>
      <c r="EIX17" s="45"/>
      <c r="EIY17" s="46"/>
      <c r="EIZ17" s="45"/>
      <c r="EJA17" s="45"/>
      <c r="EJB17" s="45"/>
      <c r="EJC17" s="45"/>
      <c r="EJD17" s="45"/>
      <c r="EJE17" s="45"/>
      <c r="EJF17" s="80"/>
      <c r="EJG17" s="45"/>
      <c r="EJH17" s="46"/>
      <c r="EJI17" s="45"/>
      <c r="EJJ17" s="45"/>
      <c r="EJK17" s="45"/>
      <c r="EJL17" s="45"/>
      <c r="EJM17" s="45"/>
      <c r="EJN17" s="45"/>
      <c r="EJO17" s="80"/>
      <c r="EJP17" s="45"/>
      <c r="EJQ17" s="46"/>
      <c r="EJR17" s="45"/>
      <c r="EJS17" s="45"/>
      <c r="EJT17" s="45"/>
      <c r="EJU17" s="45"/>
      <c r="EJV17" s="45"/>
      <c r="EJW17" s="45"/>
      <c r="EJX17" s="80"/>
      <c r="EJY17" s="45"/>
      <c r="EJZ17" s="46"/>
      <c r="EKA17" s="45"/>
      <c r="EKB17" s="45"/>
      <c r="EKC17" s="45"/>
      <c r="EKD17" s="45"/>
      <c r="EKE17" s="45"/>
      <c r="EKF17" s="45"/>
      <c r="EKG17" s="80"/>
      <c r="EKH17" s="45"/>
      <c r="EKI17" s="46"/>
      <c r="EKJ17" s="45"/>
      <c r="EKK17" s="45"/>
      <c r="EKL17" s="45"/>
      <c r="EKM17" s="45"/>
      <c r="EKN17" s="45"/>
      <c r="EKO17" s="45"/>
      <c r="EKP17" s="80"/>
      <c r="EKQ17" s="45"/>
      <c r="EKR17" s="46"/>
      <c r="EKS17" s="45"/>
      <c r="EKT17" s="45"/>
      <c r="EKU17" s="45"/>
      <c r="EKV17" s="45"/>
      <c r="EKW17" s="45"/>
      <c r="EKX17" s="45"/>
      <c r="EKY17" s="80"/>
      <c r="EKZ17" s="45"/>
      <c r="ELA17" s="46"/>
      <c r="ELB17" s="45"/>
      <c r="ELC17" s="45"/>
      <c r="ELD17" s="45"/>
      <c r="ELE17" s="45"/>
      <c r="ELF17" s="45"/>
      <c r="ELG17" s="45"/>
      <c r="ELH17" s="80"/>
      <c r="ELI17" s="45"/>
      <c r="ELJ17" s="46"/>
      <c r="ELK17" s="45"/>
      <c r="ELL17" s="45"/>
      <c r="ELM17" s="45"/>
      <c r="ELN17" s="45"/>
      <c r="ELO17" s="45"/>
      <c r="ELP17" s="45"/>
      <c r="ELQ17" s="80"/>
      <c r="ELR17" s="45"/>
      <c r="ELS17" s="46"/>
      <c r="ELT17" s="45"/>
      <c r="ELU17" s="45"/>
      <c r="ELV17" s="45"/>
      <c r="ELW17" s="45"/>
      <c r="ELX17" s="45"/>
      <c r="ELY17" s="45"/>
      <c r="ELZ17" s="80"/>
      <c r="EMA17" s="45"/>
      <c r="EMB17" s="46"/>
      <c r="EMC17" s="45"/>
      <c r="EMD17" s="45"/>
      <c r="EME17" s="45"/>
      <c r="EMF17" s="45"/>
      <c r="EMG17" s="45"/>
      <c r="EMH17" s="45"/>
      <c r="EMI17" s="80"/>
      <c r="EMJ17" s="45"/>
      <c r="EMK17" s="46"/>
      <c r="EML17" s="45"/>
      <c r="EMM17" s="45"/>
      <c r="EMN17" s="45"/>
      <c r="EMO17" s="45"/>
      <c r="EMP17" s="45"/>
      <c r="EMQ17" s="45"/>
      <c r="EMR17" s="80"/>
      <c r="EMS17" s="45"/>
      <c r="EMT17" s="46"/>
      <c r="EMU17" s="45"/>
      <c r="EMV17" s="45"/>
      <c r="EMW17" s="45"/>
      <c r="EMX17" s="45"/>
      <c r="EMY17" s="45"/>
      <c r="EMZ17" s="45"/>
      <c r="ENA17" s="80"/>
      <c r="ENB17" s="45"/>
      <c r="ENC17" s="46"/>
      <c r="END17" s="45"/>
      <c r="ENE17" s="45"/>
      <c r="ENF17" s="45"/>
      <c r="ENG17" s="45"/>
      <c r="ENH17" s="45"/>
      <c r="ENI17" s="45"/>
      <c r="ENJ17" s="80"/>
      <c r="ENK17" s="45"/>
      <c r="ENL17" s="46"/>
      <c r="ENM17" s="45"/>
      <c r="ENN17" s="45"/>
      <c r="ENO17" s="45"/>
      <c r="ENP17" s="45"/>
      <c r="ENQ17" s="45"/>
      <c r="ENR17" s="45"/>
      <c r="ENS17" s="80"/>
      <c r="ENT17" s="45"/>
      <c r="ENU17" s="46"/>
      <c r="ENV17" s="45"/>
      <c r="ENW17" s="45"/>
      <c r="ENX17" s="45"/>
      <c r="ENY17" s="45"/>
      <c r="ENZ17" s="45"/>
      <c r="EOA17" s="45"/>
      <c r="EOB17" s="80"/>
      <c r="EOC17" s="45"/>
      <c r="EOD17" s="46"/>
      <c r="EOE17" s="45"/>
      <c r="EOF17" s="45"/>
      <c r="EOG17" s="45"/>
      <c r="EOH17" s="45"/>
      <c r="EOI17" s="45"/>
      <c r="EOJ17" s="45"/>
      <c r="EOK17" s="80"/>
      <c r="EOL17" s="45"/>
      <c r="EOM17" s="46"/>
      <c r="EON17" s="45"/>
      <c r="EOO17" s="45"/>
      <c r="EOP17" s="45"/>
      <c r="EOQ17" s="45"/>
      <c r="EOR17" s="45"/>
      <c r="EOS17" s="45"/>
      <c r="EOT17" s="80"/>
      <c r="EOU17" s="45"/>
      <c r="EOV17" s="46"/>
      <c r="EOW17" s="45"/>
      <c r="EOX17" s="45"/>
      <c r="EOY17" s="45"/>
      <c r="EOZ17" s="45"/>
      <c r="EPA17" s="45"/>
      <c r="EPB17" s="45"/>
      <c r="EPC17" s="80"/>
      <c r="EPD17" s="45"/>
      <c r="EPE17" s="46"/>
      <c r="EPF17" s="45"/>
      <c r="EPG17" s="45"/>
      <c r="EPH17" s="45"/>
      <c r="EPI17" s="45"/>
      <c r="EPJ17" s="45"/>
      <c r="EPK17" s="45"/>
      <c r="EPL17" s="80"/>
      <c r="EPM17" s="45"/>
      <c r="EPN17" s="46"/>
      <c r="EPO17" s="45"/>
      <c r="EPP17" s="45"/>
      <c r="EPQ17" s="45"/>
      <c r="EPR17" s="45"/>
      <c r="EPS17" s="45"/>
      <c r="EPT17" s="45"/>
      <c r="EPU17" s="80"/>
      <c r="EPV17" s="45"/>
      <c r="EPW17" s="46"/>
      <c r="EPX17" s="45"/>
      <c r="EPY17" s="45"/>
      <c r="EPZ17" s="45"/>
      <c r="EQA17" s="45"/>
      <c r="EQB17" s="45"/>
      <c r="EQC17" s="45"/>
      <c r="EQD17" s="80"/>
      <c r="EQE17" s="45"/>
      <c r="EQF17" s="46"/>
      <c r="EQG17" s="45"/>
      <c r="EQH17" s="45"/>
      <c r="EQI17" s="45"/>
      <c r="EQJ17" s="45"/>
      <c r="EQK17" s="45"/>
      <c r="EQL17" s="45"/>
      <c r="EQM17" s="80"/>
      <c r="EQN17" s="45"/>
      <c r="EQO17" s="46"/>
      <c r="EQP17" s="45"/>
      <c r="EQQ17" s="45"/>
      <c r="EQR17" s="45"/>
      <c r="EQS17" s="45"/>
      <c r="EQT17" s="45"/>
      <c r="EQU17" s="45"/>
      <c r="EQV17" s="80"/>
      <c r="EQW17" s="45"/>
      <c r="EQX17" s="46"/>
      <c r="EQY17" s="45"/>
      <c r="EQZ17" s="45"/>
      <c r="ERA17" s="45"/>
      <c r="ERB17" s="45"/>
      <c r="ERC17" s="45"/>
      <c r="ERD17" s="45"/>
      <c r="ERE17" s="80"/>
      <c r="ERF17" s="45"/>
      <c r="ERG17" s="46"/>
      <c r="ERH17" s="45"/>
      <c r="ERI17" s="45"/>
      <c r="ERJ17" s="45"/>
      <c r="ERK17" s="45"/>
      <c r="ERL17" s="45"/>
      <c r="ERM17" s="45"/>
      <c r="ERN17" s="80"/>
      <c r="ERO17" s="45"/>
      <c r="ERP17" s="46"/>
      <c r="ERQ17" s="45"/>
      <c r="ERR17" s="45"/>
      <c r="ERS17" s="45"/>
      <c r="ERT17" s="45"/>
      <c r="ERU17" s="45"/>
      <c r="ERV17" s="45"/>
      <c r="ERW17" s="80"/>
      <c r="ERX17" s="45"/>
      <c r="ERY17" s="46"/>
      <c r="ERZ17" s="45"/>
      <c r="ESA17" s="45"/>
      <c r="ESB17" s="45"/>
      <c r="ESC17" s="45"/>
      <c r="ESD17" s="45"/>
      <c r="ESE17" s="45"/>
      <c r="ESF17" s="80"/>
      <c r="ESG17" s="45"/>
      <c r="ESH17" s="46"/>
      <c r="ESI17" s="45"/>
      <c r="ESJ17" s="45"/>
      <c r="ESK17" s="45"/>
      <c r="ESL17" s="45"/>
      <c r="ESM17" s="45"/>
      <c r="ESN17" s="45"/>
      <c r="ESO17" s="80"/>
      <c r="ESP17" s="45"/>
      <c r="ESQ17" s="46"/>
      <c r="ESR17" s="45"/>
      <c r="ESS17" s="45"/>
      <c r="EST17" s="45"/>
      <c r="ESU17" s="45"/>
      <c r="ESV17" s="45"/>
      <c r="ESW17" s="45"/>
      <c r="ESX17" s="80"/>
      <c r="ESY17" s="45"/>
      <c r="ESZ17" s="46"/>
      <c r="ETA17" s="45"/>
      <c r="ETB17" s="45"/>
      <c r="ETC17" s="45"/>
      <c r="ETD17" s="45"/>
      <c r="ETE17" s="45"/>
      <c r="ETF17" s="45"/>
      <c r="ETG17" s="80"/>
      <c r="ETH17" s="45"/>
      <c r="ETI17" s="46"/>
      <c r="ETJ17" s="45"/>
      <c r="ETK17" s="45"/>
      <c r="ETL17" s="45"/>
      <c r="ETM17" s="45"/>
      <c r="ETN17" s="45"/>
      <c r="ETO17" s="45"/>
      <c r="ETP17" s="80"/>
      <c r="ETQ17" s="45"/>
      <c r="ETR17" s="46"/>
      <c r="ETS17" s="45"/>
      <c r="ETT17" s="45"/>
      <c r="ETU17" s="45"/>
      <c r="ETV17" s="45"/>
      <c r="ETW17" s="45"/>
      <c r="ETX17" s="45"/>
      <c r="ETY17" s="80"/>
      <c r="ETZ17" s="45"/>
      <c r="EUA17" s="46"/>
      <c r="EUB17" s="45"/>
      <c r="EUC17" s="45"/>
      <c r="EUD17" s="45"/>
      <c r="EUE17" s="45"/>
      <c r="EUF17" s="45"/>
      <c r="EUG17" s="45"/>
      <c r="EUH17" s="80"/>
      <c r="EUI17" s="45"/>
      <c r="EUJ17" s="46"/>
      <c r="EUK17" s="45"/>
      <c r="EUL17" s="45"/>
      <c r="EUM17" s="45"/>
      <c r="EUN17" s="45"/>
      <c r="EUO17" s="45"/>
      <c r="EUP17" s="45"/>
      <c r="EUQ17" s="80"/>
      <c r="EUR17" s="45"/>
      <c r="EUS17" s="46"/>
      <c r="EUT17" s="45"/>
      <c r="EUU17" s="45"/>
      <c r="EUV17" s="45"/>
      <c r="EUW17" s="45"/>
      <c r="EUX17" s="45"/>
      <c r="EUY17" s="45"/>
      <c r="EUZ17" s="80"/>
      <c r="EVA17" s="45"/>
      <c r="EVB17" s="46"/>
      <c r="EVC17" s="45"/>
      <c r="EVD17" s="45"/>
      <c r="EVE17" s="45"/>
      <c r="EVF17" s="45"/>
      <c r="EVG17" s="45"/>
      <c r="EVH17" s="45"/>
      <c r="EVI17" s="80"/>
      <c r="EVJ17" s="45"/>
      <c r="EVK17" s="46"/>
      <c r="EVL17" s="45"/>
      <c r="EVM17" s="45"/>
      <c r="EVN17" s="45"/>
      <c r="EVO17" s="45"/>
      <c r="EVP17" s="45"/>
      <c r="EVQ17" s="45"/>
      <c r="EVR17" s="80"/>
      <c r="EVS17" s="45"/>
      <c r="EVT17" s="46"/>
      <c r="EVU17" s="45"/>
      <c r="EVV17" s="45"/>
      <c r="EVW17" s="45"/>
      <c r="EVX17" s="45"/>
      <c r="EVY17" s="45"/>
      <c r="EVZ17" s="45"/>
      <c r="EWA17" s="80"/>
      <c r="EWB17" s="45"/>
      <c r="EWC17" s="46"/>
      <c r="EWD17" s="45"/>
      <c r="EWE17" s="45"/>
      <c r="EWF17" s="45"/>
      <c r="EWG17" s="45"/>
      <c r="EWH17" s="45"/>
      <c r="EWI17" s="45"/>
      <c r="EWJ17" s="80"/>
      <c r="EWK17" s="45"/>
      <c r="EWL17" s="46"/>
      <c r="EWM17" s="45"/>
      <c r="EWN17" s="45"/>
      <c r="EWO17" s="45"/>
      <c r="EWP17" s="45"/>
      <c r="EWQ17" s="45"/>
      <c r="EWR17" s="45"/>
      <c r="EWS17" s="80"/>
      <c r="EWT17" s="45"/>
      <c r="EWU17" s="46"/>
      <c r="EWV17" s="45"/>
      <c r="EWW17" s="45"/>
      <c r="EWX17" s="45"/>
      <c r="EWY17" s="45"/>
      <c r="EWZ17" s="45"/>
      <c r="EXA17" s="45"/>
      <c r="EXB17" s="80"/>
      <c r="EXC17" s="45"/>
      <c r="EXD17" s="46"/>
      <c r="EXE17" s="45"/>
      <c r="EXF17" s="45"/>
      <c r="EXG17" s="45"/>
      <c r="EXH17" s="45"/>
      <c r="EXI17" s="45"/>
      <c r="EXJ17" s="45"/>
      <c r="EXK17" s="80"/>
      <c r="EXL17" s="45"/>
      <c r="EXM17" s="46"/>
      <c r="EXN17" s="45"/>
      <c r="EXO17" s="45"/>
      <c r="EXP17" s="45"/>
      <c r="EXQ17" s="45"/>
      <c r="EXR17" s="45"/>
      <c r="EXS17" s="45"/>
      <c r="EXT17" s="80"/>
      <c r="EXU17" s="45"/>
      <c r="EXV17" s="46"/>
      <c r="EXW17" s="45"/>
      <c r="EXX17" s="45"/>
      <c r="EXY17" s="45"/>
      <c r="EXZ17" s="45"/>
      <c r="EYA17" s="45"/>
      <c r="EYB17" s="45"/>
      <c r="EYC17" s="80"/>
      <c r="EYD17" s="45"/>
      <c r="EYE17" s="46"/>
      <c r="EYF17" s="45"/>
      <c r="EYG17" s="45"/>
      <c r="EYH17" s="45"/>
      <c r="EYI17" s="45"/>
      <c r="EYJ17" s="45"/>
      <c r="EYK17" s="45"/>
      <c r="EYL17" s="80"/>
      <c r="EYM17" s="45"/>
      <c r="EYN17" s="46"/>
      <c r="EYO17" s="45"/>
      <c r="EYP17" s="45"/>
      <c r="EYQ17" s="45"/>
      <c r="EYR17" s="45"/>
      <c r="EYS17" s="45"/>
      <c r="EYT17" s="45"/>
      <c r="EYU17" s="80"/>
      <c r="EYV17" s="45"/>
      <c r="EYW17" s="46"/>
      <c r="EYX17" s="45"/>
      <c r="EYY17" s="45"/>
      <c r="EYZ17" s="45"/>
      <c r="EZA17" s="45"/>
      <c r="EZB17" s="45"/>
      <c r="EZC17" s="45"/>
      <c r="EZD17" s="80"/>
      <c r="EZE17" s="45"/>
      <c r="EZF17" s="46"/>
      <c r="EZG17" s="45"/>
      <c r="EZH17" s="45"/>
      <c r="EZI17" s="45"/>
      <c r="EZJ17" s="45"/>
      <c r="EZK17" s="45"/>
      <c r="EZL17" s="45"/>
      <c r="EZM17" s="80"/>
      <c r="EZN17" s="45"/>
      <c r="EZO17" s="46"/>
      <c r="EZP17" s="45"/>
      <c r="EZQ17" s="45"/>
      <c r="EZR17" s="45"/>
      <c r="EZS17" s="45"/>
      <c r="EZT17" s="45"/>
      <c r="EZU17" s="45"/>
      <c r="EZV17" s="80"/>
      <c r="EZW17" s="45"/>
      <c r="EZX17" s="46"/>
      <c r="EZY17" s="45"/>
      <c r="EZZ17" s="45"/>
      <c r="FAA17" s="45"/>
      <c r="FAB17" s="45"/>
      <c r="FAC17" s="45"/>
      <c r="FAD17" s="45"/>
      <c r="FAE17" s="80"/>
      <c r="FAF17" s="45"/>
      <c r="FAG17" s="46"/>
      <c r="FAH17" s="45"/>
      <c r="FAI17" s="45"/>
      <c r="FAJ17" s="45"/>
      <c r="FAK17" s="45"/>
      <c r="FAL17" s="45"/>
      <c r="FAM17" s="45"/>
      <c r="FAN17" s="80"/>
      <c r="FAO17" s="45"/>
      <c r="FAP17" s="46"/>
      <c r="FAQ17" s="45"/>
      <c r="FAR17" s="45"/>
      <c r="FAS17" s="45"/>
      <c r="FAT17" s="45"/>
      <c r="FAU17" s="45"/>
      <c r="FAV17" s="45"/>
      <c r="FAW17" s="80"/>
      <c r="FAX17" s="45"/>
      <c r="FAY17" s="46"/>
      <c r="FAZ17" s="45"/>
      <c r="FBA17" s="45"/>
      <c r="FBB17" s="45"/>
      <c r="FBC17" s="45"/>
      <c r="FBD17" s="45"/>
      <c r="FBE17" s="45"/>
      <c r="FBF17" s="80"/>
      <c r="FBG17" s="45"/>
      <c r="FBH17" s="46"/>
      <c r="FBI17" s="45"/>
      <c r="FBJ17" s="45"/>
      <c r="FBK17" s="45"/>
      <c r="FBL17" s="45"/>
      <c r="FBM17" s="45"/>
      <c r="FBN17" s="45"/>
      <c r="FBO17" s="80"/>
      <c r="FBP17" s="45"/>
      <c r="FBQ17" s="46"/>
      <c r="FBR17" s="45"/>
      <c r="FBS17" s="45"/>
      <c r="FBT17" s="45"/>
      <c r="FBU17" s="45"/>
      <c r="FBV17" s="45"/>
      <c r="FBW17" s="45"/>
      <c r="FBX17" s="80"/>
      <c r="FBY17" s="45"/>
      <c r="FBZ17" s="46"/>
      <c r="FCA17" s="45"/>
      <c r="FCB17" s="45"/>
      <c r="FCC17" s="45"/>
      <c r="FCD17" s="45"/>
      <c r="FCE17" s="45"/>
      <c r="FCF17" s="45"/>
      <c r="FCG17" s="80"/>
      <c r="FCH17" s="45"/>
      <c r="FCI17" s="46"/>
      <c r="FCJ17" s="45"/>
      <c r="FCK17" s="45"/>
      <c r="FCL17" s="45"/>
      <c r="FCM17" s="45"/>
      <c r="FCN17" s="45"/>
      <c r="FCO17" s="45"/>
      <c r="FCP17" s="80"/>
      <c r="FCQ17" s="45"/>
      <c r="FCR17" s="46"/>
      <c r="FCS17" s="45"/>
      <c r="FCT17" s="45"/>
      <c r="FCU17" s="45"/>
      <c r="FCV17" s="45"/>
      <c r="FCW17" s="45"/>
      <c r="FCX17" s="45"/>
      <c r="FCY17" s="80"/>
      <c r="FCZ17" s="45"/>
      <c r="FDA17" s="46"/>
      <c r="FDB17" s="45"/>
      <c r="FDC17" s="45"/>
      <c r="FDD17" s="45"/>
      <c r="FDE17" s="45"/>
      <c r="FDF17" s="45"/>
      <c r="FDG17" s="45"/>
      <c r="FDH17" s="80"/>
      <c r="FDI17" s="45"/>
      <c r="FDJ17" s="46"/>
      <c r="FDK17" s="45"/>
      <c r="FDL17" s="45"/>
      <c r="FDM17" s="45"/>
      <c r="FDN17" s="45"/>
      <c r="FDO17" s="45"/>
      <c r="FDP17" s="45"/>
      <c r="FDQ17" s="80"/>
      <c r="FDR17" s="45"/>
      <c r="FDS17" s="46"/>
      <c r="FDT17" s="45"/>
      <c r="FDU17" s="45"/>
      <c r="FDV17" s="45"/>
      <c r="FDW17" s="45"/>
      <c r="FDX17" s="45"/>
      <c r="FDY17" s="45"/>
      <c r="FDZ17" s="80"/>
      <c r="FEA17" s="45"/>
      <c r="FEB17" s="46"/>
      <c r="FEC17" s="45"/>
      <c r="FED17" s="45"/>
      <c r="FEE17" s="45"/>
      <c r="FEF17" s="45"/>
      <c r="FEG17" s="45"/>
      <c r="FEH17" s="45"/>
      <c r="FEI17" s="80"/>
      <c r="FEJ17" s="45"/>
      <c r="FEK17" s="46"/>
      <c r="FEL17" s="45"/>
      <c r="FEM17" s="45"/>
      <c r="FEN17" s="45"/>
      <c r="FEO17" s="45"/>
      <c r="FEP17" s="45"/>
      <c r="FEQ17" s="45"/>
      <c r="FER17" s="80"/>
      <c r="FES17" s="45"/>
      <c r="FET17" s="46"/>
      <c r="FEU17" s="45"/>
      <c r="FEV17" s="45"/>
      <c r="FEW17" s="45"/>
      <c r="FEX17" s="45"/>
      <c r="FEY17" s="45"/>
      <c r="FEZ17" s="45"/>
      <c r="FFA17" s="80"/>
      <c r="FFB17" s="45"/>
      <c r="FFC17" s="46"/>
      <c r="FFD17" s="45"/>
      <c r="FFE17" s="45"/>
      <c r="FFF17" s="45"/>
      <c r="FFG17" s="45"/>
      <c r="FFH17" s="45"/>
      <c r="FFI17" s="45"/>
      <c r="FFJ17" s="80"/>
      <c r="FFK17" s="45"/>
      <c r="FFL17" s="46"/>
      <c r="FFM17" s="45"/>
      <c r="FFN17" s="45"/>
      <c r="FFO17" s="45"/>
      <c r="FFP17" s="45"/>
      <c r="FFQ17" s="45"/>
      <c r="FFR17" s="45"/>
      <c r="FFS17" s="80"/>
      <c r="FFT17" s="45"/>
      <c r="FFU17" s="46"/>
      <c r="FFV17" s="45"/>
      <c r="FFW17" s="45"/>
      <c r="FFX17" s="45"/>
      <c r="FFY17" s="45"/>
      <c r="FFZ17" s="45"/>
      <c r="FGA17" s="45"/>
      <c r="FGB17" s="80"/>
      <c r="FGC17" s="45"/>
      <c r="FGD17" s="46"/>
      <c r="FGE17" s="45"/>
      <c r="FGF17" s="45"/>
      <c r="FGG17" s="45"/>
      <c r="FGH17" s="45"/>
      <c r="FGI17" s="45"/>
      <c r="FGJ17" s="45"/>
      <c r="FGK17" s="80"/>
      <c r="FGL17" s="45"/>
      <c r="FGM17" s="46"/>
      <c r="FGN17" s="45"/>
      <c r="FGO17" s="45"/>
      <c r="FGP17" s="45"/>
      <c r="FGQ17" s="45"/>
      <c r="FGR17" s="45"/>
      <c r="FGS17" s="45"/>
      <c r="FGT17" s="80"/>
      <c r="FGU17" s="45"/>
      <c r="FGV17" s="46"/>
      <c r="FGW17" s="45"/>
      <c r="FGX17" s="45"/>
      <c r="FGY17" s="45"/>
      <c r="FGZ17" s="45"/>
      <c r="FHA17" s="45"/>
      <c r="FHB17" s="45"/>
      <c r="FHC17" s="80"/>
      <c r="FHD17" s="45"/>
      <c r="FHE17" s="46"/>
      <c r="FHF17" s="45"/>
      <c r="FHG17" s="45"/>
      <c r="FHH17" s="45"/>
      <c r="FHI17" s="45"/>
      <c r="FHJ17" s="45"/>
      <c r="FHK17" s="45"/>
      <c r="FHL17" s="80"/>
      <c r="FHM17" s="45"/>
      <c r="FHN17" s="46"/>
      <c r="FHO17" s="45"/>
      <c r="FHP17" s="45"/>
      <c r="FHQ17" s="45"/>
      <c r="FHR17" s="45"/>
      <c r="FHS17" s="45"/>
      <c r="FHT17" s="45"/>
      <c r="FHU17" s="80"/>
      <c r="FHV17" s="45"/>
      <c r="FHW17" s="46"/>
      <c r="FHX17" s="45"/>
      <c r="FHY17" s="45"/>
      <c r="FHZ17" s="45"/>
      <c r="FIA17" s="45"/>
      <c r="FIB17" s="45"/>
      <c r="FIC17" s="45"/>
      <c r="FID17" s="80"/>
      <c r="FIE17" s="45"/>
      <c r="FIF17" s="46"/>
      <c r="FIG17" s="45"/>
      <c r="FIH17" s="45"/>
      <c r="FII17" s="45"/>
      <c r="FIJ17" s="45"/>
      <c r="FIK17" s="45"/>
      <c r="FIL17" s="45"/>
      <c r="FIM17" s="80"/>
      <c r="FIN17" s="45"/>
      <c r="FIO17" s="46"/>
      <c r="FIP17" s="45"/>
      <c r="FIQ17" s="45"/>
      <c r="FIR17" s="45"/>
      <c r="FIS17" s="45"/>
      <c r="FIT17" s="45"/>
      <c r="FIU17" s="45"/>
      <c r="FIV17" s="80"/>
      <c r="FIW17" s="45"/>
      <c r="FIX17" s="46"/>
      <c r="FIY17" s="45"/>
      <c r="FIZ17" s="45"/>
      <c r="FJA17" s="45"/>
      <c r="FJB17" s="45"/>
      <c r="FJC17" s="45"/>
      <c r="FJD17" s="45"/>
      <c r="FJE17" s="80"/>
      <c r="FJF17" s="45"/>
      <c r="FJG17" s="46"/>
      <c r="FJH17" s="45"/>
      <c r="FJI17" s="45"/>
      <c r="FJJ17" s="45"/>
      <c r="FJK17" s="45"/>
      <c r="FJL17" s="45"/>
      <c r="FJM17" s="45"/>
      <c r="FJN17" s="80"/>
      <c r="FJO17" s="45"/>
      <c r="FJP17" s="46"/>
      <c r="FJQ17" s="45"/>
      <c r="FJR17" s="45"/>
      <c r="FJS17" s="45"/>
      <c r="FJT17" s="45"/>
      <c r="FJU17" s="45"/>
      <c r="FJV17" s="45"/>
      <c r="FJW17" s="80"/>
      <c r="FJX17" s="45"/>
      <c r="FJY17" s="46"/>
      <c r="FJZ17" s="45"/>
      <c r="FKA17" s="45"/>
      <c r="FKB17" s="45"/>
      <c r="FKC17" s="45"/>
      <c r="FKD17" s="45"/>
      <c r="FKE17" s="45"/>
      <c r="FKF17" s="80"/>
      <c r="FKG17" s="45"/>
      <c r="FKH17" s="46"/>
      <c r="FKI17" s="45"/>
      <c r="FKJ17" s="45"/>
      <c r="FKK17" s="45"/>
      <c r="FKL17" s="45"/>
      <c r="FKM17" s="45"/>
      <c r="FKN17" s="45"/>
      <c r="FKO17" s="80"/>
      <c r="FKP17" s="45"/>
      <c r="FKQ17" s="46"/>
      <c r="FKR17" s="45"/>
      <c r="FKS17" s="45"/>
      <c r="FKT17" s="45"/>
      <c r="FKU17" s="45"/>
      <c r="FKV17" s="45"/>
      <c r="FKW17" s="45"/>
      <c r="FKX17" s="80"/>
      <c r="FKY17" s="45"/>
      <c r="FKZ17" s="46"/>
      <c r="FLA17" s="45"/>
      <c r="FLB17" s="45"/>
      <c r="FLC17" s="45"/>
      <c r="FLD17" s="45"/>
      <c r="FLE17" s="45"/>
      <c r="FLF17" s="45"/>
      <c r="FLG17" s="80"/>
      <c r="FLH17" s="45"/>
      <c r="FLI17" s="46"/>
      <c r="FLJ17" s="45"/>
      <c r="FLK17" s="45"/>
      <c r="FLL17" s="45"/>
      <c r="FLM17" s="45"/>
      <c r="FLN17" s="45"/>
      <c r="FLO17" s="45"/>
      <c r="FLP17" s="80"/>
      <c r="FLQ17" s="45"/>
      <c r="FLR17" s="46"/>
      <c r="FLS17" s="45"/>
      <c r="FLT17" s="45"/>
      <c r="FLU17" s="45"/>
      <c r="FLV17" s="45"/>
      <c r="FLW17" s="45"/>
      <c r="FLX17" s="45"/>
      <c r="FLY17" s="80"/>
      <c r="FLZ17" s="45"/>
      <c r="FMA17" s="46"/>
      <c r="FMB17" s="45"/>
      <c r="FMC17" s="45"/>
      <c r="FMD17" s="45"/>
      <c r="FME17" s="45"/>
      <c r="FMF17" s="45"/>
      <c r="FMG17" s="45"/>
      <c r="FMH17" s="80"/>
      <c r="FMI17" s="45"/>
      <c r="FMJ17" s="46"/>
      <c r="FMK17" s="45"/>
      <c r="FML17" s="45"/>
      <c r="FMM17" s="45"/>
      <c r="FMN17" s="45"/>
      <c r="FMO17" s="45"/>
      <c r="FMP17" s="45"/>
      <c r="FMQ17" s="80"/>
      <c r="FMR17" s="45"/>
      <c r="FMS17" s="46"/>
      <c r="FMT17" s="45"/>
      <c r="FMU17" s="45"/>
      <c r="FMV17" s="45"/>
      <c r="FMW17" s="45"/>
      <c r="FMX17" s="45"/>
      <c r="FMY17" s="45"/>
      <c r="FMZ17" s="80"/>
      <c r="FNA17" s="45"/>
      <c r="FNB17" s="46"/>
      <c r="FNC17" s="45"/>
      <c r="FND17" s="45"/>
      <c r="FNE17" s="45"/>
      <c r="FNF17" s="45"/>
      <c r="FNG17" s="45"/>
      <c r="FNH17" s="45"/>
      <c r="FNI17" s="80"/>
      <c r="FNJ17" s="45"/>
      <c r="FNK17" s="46"/>
      <c r="FNL17" s="45"/>
      <c r="FNM17" s="45"/>
      <c r="FNN17" s="45"/>
      <c r="FNO17" s="45"/>
      <c r="FNP17" s="45"/>
      <c r="FNQ17" s="45"/>
      <c r="FNR17" s="80"/>
      <c r="FNS17" s="45"/>
      <c r="FNT17" s="46"/>
      <c r="FNU17" s="45"/>
      <c r="FNV17" s="45"/>
      <c r="FNW17" s="45"/>
      <c r="FNX17" s="45"/>
      <c r="FNY17" s="45"/>
      <c r="FNZ17" s="45"/>
      <c r="FOA17" s="80"/>
      <c r="FOB17" s="45"/>
      <c r="FOC17" s="46"/>
      <c r="FOD17" s="45"/>
      <c r="FOE17" s="45"/>
      <c r="FOF17" s="45"/>
      <c r="FOG17" s="45"/>
      <c r="FOH17" s="45"/>
      <c r="FOI17" s="45"/>
      <c r="FOJ17" s="80"/>
      <c r="FOK17" s="45"/>
      <c r="FOL17" s="46"/>
      <c r="FOM17" s="45"/>
      <c r="FON17" s="45"/>
      <c r="FOO17" s="45"/>
      <c r="FOP17" s="45"/>
      <c r="FOQ17" s="45"/>
      <c r="FOR17" s="45"/>
      <c r="FOS17" s="80"/>
      <c r="FOT17" s="45"/>
      <c r="FOU17" s="46"/>
      <c r="FOV17" s="45"/>
      <c r="FOW17" s="45"/>
      <c r="FOX17" s="45"/>
      <c r="FOY17" s="45"/>
      <c r="FOZ17" s="45"/>
      <c r="FPA17" s="45"/>
      <c r="FPB17" s="80"/>
      <c r="FPC17" s="45"/>
      <c r="FPD17" s="46"/>
      <c r="FPE17" s="45"/>
      <c r="FPF17" s="45"/>
      <c r="FPG17" s="45"/>
      <c r="FPH17" s="45"/>
      <c r="FPI17" s="45"/>
      <c r="FPJ17" s="45"/>
      <c r="FPK17" s="80"/>
      <c r="FPL17" s="45"/>
      <c r="FPM17" s="46"/>
      <c r="FPN17" s="45"/>
      <c r="FPO17" s="45"/>
      <c r="FPP17" s="45"/>
      <c r="FPQ17" s="45"/>
      <c r="FPR17" s="45"/>
      <c r="FPS17" s="45"/>
      <c r="FPT17" s="80"/>
      <c r="FPU17" s="45"/>
      <c r="FPV17" s="46"/>
      <c r="FPW17" s="45"/>
      <c r="FPX17" s="45"/>
      <c r="FPY17" s="45"/>
      <c r="FPZ17" s="45"/>
      <c r="FQA17" s="45"/>
      <c r="FQB17" s="45"/>
      <c r="FQC17" s="80"/>
      <c r="FQD17" s="45"/>
      <c r="FQE17" s="46"/>
      <c r="FQF17" s="45"/>
      <c r="FQG17" s="45"/>
      <c r="FQH17" s="45"/>
      <c r="FQI17" s="45"/>
      <c r="FQJ17" s="45"/>
      <c r="FQK17" s="45"/>
      <c r="FQL17" s="80"/>
      <c r="FQM17" s="45"/>
      <c r="FQN17" s="46"/>
      <c r="FQO17" s="45"/>
      <c r="FQP17" s="45"/>
      <c r="FQQ17" s="45"/>
      <c r="FQR17" s="45"/>
      <c r="FQS17" s="45"/>
      <c r="FQT17" s="45"/>
      <c r="FQU17" s="80"/>
      <c r="FQV17" s="45"/>
      <c r="FQW17" s="46"/>
      <c r="FQX17" s="45"/>
      <c r="FQY17" s="45"/>
      <c r="FQZ17" s="45"/>
      <c r="FRA17" s="45"/>
      <c r="FRB17" s="45"/>
      <c r="FRC17" s="45"/>
      <c r="FRD17" s="80"/>
      <c r="FRE17" s="45"/>
      <c r="FRF17" s="46"/>
      <c r="FRG17" s="45"/>
      <c r="FRH17" s="45"/>
      <c r="FRI17" s="45"/>
      <c r="FRJ17" s="45"/>
      <c r="FRK17" s="45"/>
      <c r="FRL17" s="45"/>
      <c r="FRM17" s="80"/>
      <c r="FRN17" s="45"/>
      <c r="FRO17" s="46"/>
      <c r="FRP17" s="45"/>
      <c r="FRQ17" s="45"/>
      <c r="FRR17" s="45"/>
      <c r="FRS17" s="45"/>
      <c r="FRT17" s="45"/>
      <c r="FRU17" s="45"/>
      <c r="FRV17" s="80"/>
      <c r="FRW17" s="45"/>
      <c r="FRX17" s="46"/>
      <c r="FRY17" s="45"/>
      <c r="FRZ17" s="45"/>
      <c r="FSA17" s="45"/>
      <c r="FSB17" s="45"/>
      <c r="FSC17" s="45"/>
      <c r="FSD17" s="45"/>
      <c r="FSE17" s="80"/>
      <c r="FSF17" s="45"/>
      <c r="FSG17" s="46"/>
      <c r="FSH17" s="45"/>
      <c r="FSI17" s="45"/>
      <c r="FSJ17" s="45"/>
      <c r="FSK17" s="45"/>
      <c r="FSL17" s="45"/>
      <c r="FSM17" s="45"/>
      <c r="FSN17" s="80"/>
      <c r="FSO17" s="45"/>
      <c r="FSP17" s="46"/>
      <c r="FSQ17" s="45"/>
      <c r="FSR17" s="45"/>
      <c r="FSS17" s="45"/>
      <c r="FST17" s="45"/>
      <c r="FSU17" s="45"/>
      <c r="FSV17" s="45"/>
      <c r="FSW17" s="80"/>
      <c r="FSX17" s="45"/>
      <c r="FSY17" s="46"/>
      <c r="FSZ17" s="45"/>
      <c r="FTA17" s="45"/>
      <c r="FTB17" s="45"/>
      <c r="FTC17" s="45"/>
      <c r="FTD17" s="45"/>
      <c r="FTE17" s="45"/>
      <c r="FTF17" s="80"/>
      <c r="FTG17" s="45"/>
      <c r="FTH17" s="46"/>
      <c r="FTI17" s="45"/>
      <c r="FTJ17" s="45"/>
      <c r="FTK17" s="45"/>
      <c r="FTL17" s="45"/>
      <c r="FTM17" s="45"/>
      <c r="FTN17" s="45"/>
      <c r="FTO17" s="80"/>
      <c r="FTP17" s="45"/>
      <c r="FTQ17" s="46"/>
      <c r="FTR17" s="45"/>
      <c r="FTS17" s="45"/>
      <c r="FTT17" s="45"/>
      <c r="FTU17" s="45"/>
      <c r="FTV17" s="45"/>
      <c r="FTW17" s="45"/>
      <c r="FTX17" s="80"/>
      <c r="FTY17" s="45"/>
      <c r="FTZ17" s="46"/>
      <c r="FUA17" s="45"/>
      <c r="FUB17" s="45"/>
      <c r="FUC17" s="45"/>
      <c r="FUD17" s="45"/>
      <c r="FUE17" s="45"/>
      <c r="FUF17" s="45"/>
      <c r="FUG17" s="80"/>
      <c r="FUH17" s="45"/>
      <c r="FUI17" s="46"/>
      <c r="FUJ17" s="45"/>
      <c r="FUK17" s="45"/>
      <c r="FUL17" s="45"/>
      <c r="FUM17" s="45"/>
      <c r="FUN17" s="45"/>
      <c r="FUO17" s="45"/>
      <c r="FUP17" s="80"/>
      <c r="FUQ17" s="45"/>
      <c r="FUR17" s="46"/>
      <c r="FUS17" s="45"/>
      <c r="FUT17" s="45"/>
      <c r="FUU17" s="45"/>
      <c r="FUV17" s="45"/>
      <c r="FUW17" s="45"/>
      <c r="FUX17" s="45"/>
      <c r="FUY17" s="80"/>
      <c r="FUZ17" s="45"/>
      <c r="FVA17" s="46"/>
      <c r="FVB17" s="45"/>
      <c r="FVC17" s="45"/>
      <c r="FVD17" s="45"/>
      <c r="FVE17" s="45"/>
      <c r="FVF17" s="45"/>
      <c r="FVG17" s="45"/>
      <c r="FVH17" s="80"/>
      <c r="FVI17" s="45"/>
      <c r="FVJ17" s="46"/>
      <c r="FVK17" s="45"/>
      <c r="FVL17" s="45"/>
      <c r="FVM17" s="45"/>
      <c r="FVN17" s="45"/>
      <c r="FVO17" s="45"/>
      <c r="FVP17" s="45"/>
      <c r="FVQ17" s="80"/>
      <c r="FVR17" s="45"/>
      <c r="FVS17" s="46"/>
      <c r="FVT17" s="45"/>
      <c r="FVU17" s="45"/>
      <c r="FVV17" s="45"/>
      <c r="FVW17" s="45"/>
      <c r="FVX17" s="45"/>
      <c r="FVY17" s="45"/>
      <c r="FVZ17" s="80"/>
      <c r="FWA17" s="45"/>
      <c r="FWB17" s="46"/>
      <c r="FWC17" s="45"/>
      <c r="FWD17" s="45"/>
      <c r="FWE17" s="45"/>
      <c r="FWF17" s="45"/>
      <c r="FWG17" s="45"/>
      <c r="FWH17" s="45"/>
      <c r="FWI17" s="80"/>
      <c r="FWJ17" s="45"/>
      <c r="FWK17" s="46"/>
      <c r="FWL17" s="45"/>
      <c r="FWM17" s="45"/>
      <c r="FWN17" s="45"/>
      <c r="FWO17" s="45"/>
      <c r="FWP17" s="45"/>
      <c r="FWQ17" s="45"/>
      <c r="FWR17" s="80"/>
      <c r="FWS17" s="45"/>
      <c r="FWT17" s="46"/>
      <c r="FWU17" s="45"/>
      <c r="FWV17" s="45"/>
      <c r="FWW17" s="45"/>
      <c r="FWX17" s="45"/>
      <c r="FWY17" s="45"/>
      <c r="FWZ17" s="45"/>
      <c r="FXA17" s="80"/>
      <c r="FXB17" s="45"/>
      <c r="FXC17" s="46"/>
      <c r="FXD17" s="45"/>
      <c r="FXE17" s="45"/>
      <c r="FXF17" s="45"/>
      <c r="FXG17" s="45"/>
      <c r="FXH17" s="45"/>
      <c r="FXI17" s="45"/>
      <c r="FXJ17" s="80"/>
      <c r="FXK17" s="45"/>
      <c r="FXL17" s="46"/>
      <c r="FXM17" s="45"/>
      <c r="FXN17" s="45"/>
      <c r="FXO17" s="45"/>
      <c r="FXP17" s="45"/>
      <c r="FXQ17" s="45"/>
      <c r="FXR17" s="45"/>
      <c r="FXS17" s="80"/>
      <c r="FXT17" s="45"/>
      <c r="FXU17" s="46"/>
      <c r="FXV17" s="45"/>
      <c r="FXW17" s="45"/>
      <c r="FXX17" s="45"/>
      <c r="FXY17" s="45"/>
      <c r="FXZ17" s="45"/>
      <c r="FYA17" s="45"/>
      <c r="FYB17" s="80"/>
      <c r="FYC17" s="45"/>
      <c r="FYD17" s="46"/>
      <c r="FYE17" s="45"/>
      <c r="FYF17" s="45"/>
      <c r="FYG17" s="45"/>
      <c r="FYH17" s="45"/>
      <c r="FYI17" s="45"/>
      <c r="FYJ17" s="45"/>
      <c r="FYK17" s="80"/>
      <c r="FYL17" s="45"/>
      <c r="FYM17" s="46"/>
      <c r="FYN17" s="45"/>
      <c r="FYO17" s="45"/>
      <c r="FYP17" s="45"/>
      <c r="FYQ17" s="45"/>
      <c r="FYR17" s="45"/>
      <c r="FYS17" s="45"/>
      <c r="FYT17" s="80"/>
      <c r="FYU17" s="45"/>
      <c r="FYV17" s="46"/>
      <c r="FYW17" s="45"/>
      <c r="FYX17" s="45"/>
      <c r="FYY17" s="45"/>
      <c r="FYZ17" s="45"/>
      <c r="FZA17" s="45"/>
      <c r="FZB17" s="45"/>
      <c r="FZC17" s="80"/>
      <c r="FZD17" s="45"/>
      <c r="FZE17" s="46"/>
      <c r="FZF17" s="45"/>
      <c r="FZG17" s="45"/>
      <c r="FZH17" s="45"/>
      <c r="FZI17" s="45"/>
      <c r="FZJ17" s="45"/>
      <c r="FZK17" s="45"/>
      <c r="FZL17" s="80"/>
      <c r="FZM17" s="45"/>
      <c r="FZN17" s="46"/>
      <c r="FZO17" s="45"/>
      <c r="FZP17" s="45"/>
      <c r="FZQ17" s="45"/>
      <c r="FZR17" s="45"/>
      <c r="FZS17" s="45"/>
      <c r="FZT17" s="45"/>
      <c r="FZU17" s="80"/>
      <c r="FZV17" s="45"/>
      <c r="FZW17" s="46"/>
      <c r="FZX17" s="45"/>
      <c r="FZY17" s="45"/>
      <c r="FZZ17" s="45"/>
      <c r="GAA17" s="45"/>
      <c r="GAB17" s="45"/>
      <c r="GAC17" s="45"/>
      <c r="GAD17" s="80"/>
      <c r="GAE17" s="45"/>
      <c r="GAF17" s="46"/>
      <c r="GAG17" s="45"/>
      <c r="GAH17" s="45"/>
      <c r="GAI17" s="45"/>
      <c r="GAJ17" s="45"/>
      <c r="GAK17" s="45"/>
      <c r="GAL17" s="45"/>
      <c r="GAM17" s="80"/>
      <c r="GAN17" s="45"/>
      <c r="GAO17" s="46"/>
      <c r="GAP17" s="45"/>
      <c r="GAQ17" s="45"/>
      <c r="GAR17" s="45"/>
      <c r="GAS17" s="45"/>
      <c r="GAT17" s="45"/>
      <c r="GAU17" s="45"/>
      <c r="GAV17" s="80"/>
      <c r="GAW17" s="45"/>
      <c r="GAX17" s="46"/>
      <c r="GAY17" s="45"/>
      <c r="GAZ17" s="45"/>
      <c r="GBA17" s="45"/>
      <c r="GBB17" s="45"/>
      <c r="GBC17" s="45"/>
      <c r="GBD17" s="45"/>
      <c r="GBE17" s="80"/>
      <c r="GBF17" s="45"/>
      <c r="GBG17" s="46"/>
      <c r="GBH17" s="45"/>
      <c r="GBI17" s="45"/>
      <c r="GBJ17" s="45"/>
      <c r="GBK17" s="45"/>
      <c r="GBL17" s="45"/>
      <c r="GBM17" s="45"/>
      <c r="GBN17" s="80"/>
      <c r="GBO17" s="45"/>
      <c r="GBP17" s="46"/>
      <c r="GBQ17" s="45"/>
      <c r="GBR17" s="45"/>
      <c r="GBS17" s="45"/>
      <c r="GBT17" s="45"/>
      <c r="GBU17" s="45"/>
      <c r="GBV17" s="45"/>
      <c r="GBW17" s="80"/>
      <c r="GBX17" s="45"/>
      <c r="GBY17" s="46"/>
      <c r="GBZ17" s="45"/>
      <c r="GCA17" s="45"/>
      <c r="GCB17" s="45"/>
      <c r="GCC17" s="45"/>
      <c r="GCD17" s="45"/>
      <c r="GCE17" s="45"/>
      <c r="GCF17" s="80"/>
      <c r="GCG17" s="45"/>
      <c r="GCH17" s="46"/>
      <c r="GCI17" s="45"/>
      <c r="GCJ17" s="45"/>
      <c r="GCK17" s="45"/>
      <c r="GCL17" s="45"/>
      <c r="GCM17" s="45"/>
      <c r="GCN17" s="45"/>
      <c r="GCO17" s="80"/>
      <c r="GCP17" s="45"/>
      <c r="GCQ17" s="46"/>
      <c r="GCR17" s="45"/>
      <c r="GCS17" s="45"/>
      <c r="GCT17" s="45"/>
      <c r="GCU17" s="45"/>
      <c r="GCV17" s="45"/>
      <c r="GCW17" s="45"/>
      <c r="GCX17" s="80"/>
      <c r="GCY17" s="45"/>
      <c r="GCZ17" s="46"/>
      <c r="GDA17" s="45"/>
      <c r="GDB17" s="45"/>
      <c r="GDC17" s="45"/>
      <c r="GDD17" s="45"/>
      <c r="GDE17" s="45"/>
      <c r="GDF17" s="45"/>
      <c r="GDG17" s="80"/>
      <c r="GDH17" s="45"/>
      <c r="GDI17" s="46"/>
      <c r="GDJ17" s="45"/>
      <c r="GDK17" s="45"/>
      <c r="GDL17" s="45"/>
      <c r="GDM17" s="45"/>
      <c r="GDN17" s="45"/>
      <c r="GDO17" s="45"/>
      <c r="GDP17" s="80"/>
      <c r="GDQ17" s="45"/>
      <c r="GDR17" s="46"/>
      <c r="GDS17" s="45"/>
      <c r="GDT17" s="45"/>
      <c r="GDU17" s="45"/>
      <c r="GDV17" s="45"/>
      <c r="GDW17" s="45"/>
      <c r="GDX17" s="45"/>
      <c r="GDY17" s="80"/>
      <c r="GDZ17" s="45"/>
      <c r="GEA17" s="46"/>
      <c r="GEB17" s="45"/>
      <c r="GEC17" s="45"/>
      <c r="GED17" s="45"/>
      <c r="GEE17" s="45"/>
      <c r="GEF17" s="45"/>
      <c r="GEG17" s="45"/>
      <c r="GEH17" s="80"/>
      <c r="GEI17" s="45"/>
      <c r="GEJ17" s="46"/>
      <c r="GEK17" s="45"/>
      <c r="GEL17" s="45"/>
      <c r="GEM17" s="45"/>
      <c r="GEN17" s="45"/>
      <c r="GEO17" s="45"/>
      <c r="GEP17" s="45"/>
      <c r="GEQ17" s="80"/>
      <c r="GER17" s="45"/>
      <c r="GES17" s="46"/>
      <c r="GET17" s="45"/>
      <c r="GEU17" s="45"/>
      <c r="GEV17" s="45"/>
      <c r="GEW17" s="45"/>
      <c r="GEX17" s="45"/>
      <c r="GEY17" s="45"/>
      <c r="GEZ17" s="80"/>
      <c r="GFA17" s="45"/>
      <c r="GFB17" s="46"/>
      <c r="GFC17" s="45"/>
      <c r="GFD17" s="45"/>
      <c r="GFE17" s="45"/>
      <c r="GFF17" s="45"/>
      <c r="GFG17" s="45"/>
      <c r="GFH17" s="45"/>
      <c r="GFI17" s="80"/>
      <c r="GFJ17" s="45"/>
      <c r="GFK17" s="46"/>
      <c r="GFL17" s="45"/>
      <c r="GFM17" s="45"/>
      <c r="GFN17" s="45"/>
      <c r="GFO17" s="45"/>
      <c r="GFP17" s="45"/>
      <c r="GFQ17" s="45"/>
      <c r="GFR17" s="80"/>
      <c r="GFS17" s="45"/>
      <c r="GFT17" s="46"/>
      <c r="GFU17" s="45"/>
      <c r="GFV17" s="45"/>
      <c r="GFW17" s="45"/>
      <c r="GFX17" s="45"/>
      <c r="GFY17" s="45"/>
      <c r="GFZ17" s="45"/>
      <c r="GGA17" s="80"/>
      <c r="GGB17" s="45"/>
      <c r="GGC17" s="46"/>
      <c r="GGD17" s="45"/>
      <c r="GGE17" s="45"/>
      <c r="GGF17" s="45"/>
      <c r="GGG17" s="45"/>
      <c r="GGH17" s="45"/>
      <c r="GGI17" s="45"/>
      <c r="GGJ17" s="80"/>
      <c r="GGK17" s="45"/>
      <c r="GGL17" s="46"/>
      <c r="GGM17" s="45"/>
      <c r="GGN17" s="45"/>
      <c r="GGO17" s="45"/>
      <c r="GGP17" s="45"/>
      <c r="GGQ17" s="45"/>
      <c r="GGR17" s="45"/>
      <c r="GGS17" s="80"/>
      <c r="GGT17" s="45"/>
      <c r="GGU17" s="46"/>
      <c r="GGV17" s="45"/>
      <c r="GGW17" s="45"/>
      <c r="GGX17" s="45"/>
      <c r="GGY17" s="45"/>
      <c r="GGZ17" s="45"/>
      <c r="GHA17" s="45"/>
      <c r="GHB17" s="80"/>
      <c r="GHC17" s="45"/>
      <c r="GHD17" s="46"/>
      <c r="GHE17" s="45"/>
      <c r="GHF17" s="45"/>
      <c r="GHG17" s="45"/>
      <c r="GHH17" s="45"/>
      <c r="GHI17" s="45"/>
      <c r="GHJ17" s="45"/>
      <c r="GHK17" s="80"/>
      <c r="GHL17" s="45"/>
      <c r="GHM17" s="46"/>
      <c r="GHN17" s="45"/>
      <c r="GHO17" s="45"/>
      <c r="GHP17" s="45"/>
      <c r="GHQ17" s="45"/>
      <c r="GHR17" s="45"/>
      <c r="GHS17" s="45"/>
      <c r="GHT17" s="80"/>
      <c r="GHU17" s="45"/>
      <c r="GHV17" s="46"/>
      <c r="GHW17" s="45"/>
      <c r="GHX17" s="45"/>
      <c r="GHY17" s="45"/>
      <c r="GHZ17" s="45"/>
      <c r="GIA17" s="45"/>
      <c r="GIB17" s="45"/>
      <c r="GIC17" s="80"/>
      <c r="GID17" s="45"/>
      <c r="GIE17" s="46"/>
      <c r="GIF17" s="45"/>
      <c r="GIG17" s="45"/>
      <c r="GIH17" s="45"/>
      <c r="GII17" s="45"/>
      <c r="GIJ17" s="45"/>
      <c r="GIK17" s="45"/>
      <c r="GIL17" s="80"/>
      <c r="GIM17" s="45"/>
      <c r="GIN17" s="46"/>
      <c r="GIO17" s="45"/>
      <c r="GIP17" s="45"/>
      <c r="GIQ17" s="45"/>
      <c r="GIR17" s="45"/>
      <c r="GIS17" s="45"/>
      <c r="GIT17" s="45"/>
      <c r="GIU17" s="80"/>
      <c r="GIV17" s="45"/>
      <c r="GIW17" s="46"/>
      <c r="GIX17" s="45"/>
      <c r="GIY17" s="45"/>
      <c r="GIZ17" s="45"/>
      <c r="GJA17" s="45"/>
      <c r="GJB17" s="45"/>
      <c r="GJC17" s="45"/>
      <c r="GJD17" s="80"/>
      <c r="GJE17" s="45"/>
      <c r="GJF17" s="46"/>
      <c r="GJG17" s="45"/>
      <c r="GJH17" s="45"/>
      <c r="GJI17" s="45"/>
      <c r="GJJ17" s="45"/>
      <c r="GJK17" s="45"/>
      <c r="GJL17" s="45"/>
      <c r="GJM17" s="80"/>
      <c r="GJN17" s="45"/>
      <c r="GJO17" s="46"/>
      <c r="GJP17" s="45"/>
      <c r="GJQ17" s="45"/>
      <c r="GJR17" s="45"/>
      <c r="GJS17" s="45"/>
      <c r="GJT17" s="45"/>
      <c r="GJU17" s="45"/>
      <c r="GJV17" s="80"/>
      <c r="GJW17" s="45"/>
      <c r="GJX17" s="46"/>
      <c r="GJY17" s="45"/>
      <c r="GJZ17" s="45"/>
      <c r="GKA17" s="45"/>
      <c r="GKB17" s="45"/>
      <c r="GKC17" s="45"/>
      <c r="GKD17" s="45"/>
      <c r="GKE17" s="80"/>
      <c r="GKF17" s="45"/>
      <c r="GKG17" s="46"/>
      <c r="GKH17" s="45"/>
      <c r="GKI17" s="45"/>
      <c r="GKJ17" s="45"/>
      <c r="GKK17" s="45"/>
      <c r="GKL17" s="45"/>
      <c r="GKM17" s="45"/>
      <c r="GKN17" s="80"/>
      <c r="GKO17" s="45"/>
      <c r="GKP17" s="46"/>
      <c r="GKQ17" s="45"/>
      <c r="GKR17" s="45"/>
      <c r="GKS17" s="45"/>
      <c r="GKT17" s="45"/>
      <c r="GKU17" s="45"/>
      <c r="GKV17" s="45"/>
      <c r="GKW17" s="80"/>
      <c r="GKX17" s="45"/>
      <c r="GKY17" s="46"/>
      <c r="GKZ17" s="45"/>
      <c r="GLA17" s="45"/>
      <c r="GLB17" s="45"/>
      <c r="GLC17" s="45"/>
      <c r="GLD17" s="45"/>
      <c r="GLE17" s="45"/>
      <c r="GLF17" s="80"/>
      <c r="GLG17" s="45"/>
      <c r="GLH17" s="46"/>
      <c r="GLI17" s="45"/>
      <c r="GLJ17" s="45"/>
      <c r="GLK17" s="45"/>
      <c r="GLL17" s="45"/>
      <c r="GLM17" s="45"/>
      <c r="GLN17" s="45"/>
      <c r="GLO17" s="80"/>
      <c r="GLP17" s="45"/>
      <c r="GLQ17" s="46"/>
      <c r="GLR17" s="45"/>
      <c r="GLS17" s="45"/>
      <c r="GLT17" s="45"/>
      <c r="GLU17" s="45"/>
      <c r="GLV17" s="45"/>
      <c r="GLW17" s="45"/>
      <c r="GLX17" s="80"/>
      <c r="GLY17" s="45"/>
      <c r="GLZ17" s="46"/>
      <c r="GMA17" s="45"/>
      <c r="GMB17" s="45"/>
      <c r="GMC17" s="45"/>
      <c r="GMD17" s="45"/>
      <c r="GME17" s="45"/>
      <c r="GMF17" s="45"/>
      <c r="GMG17" s="80"/>
      <c r="GMH17" s="45"/>
      <c r="GMI17" s="46"/>
      <c r="GMJ17" s="45"/>
      <c r="GMK17" s="45"/>
      <c r="GML17" s="45"/>
      <c r="GMM17" s="45"/>
      <c r="GMN17" s="45"/>
      <c r="GMO17" s="45"/>
      <c r="GMP17" s="80"/>
      <c r="GMQ17" s="45"/>
      <c r="GMR17" s="46"/>
      <c r="GMS17" s="45"/>
      <c r="GMT17" s="45"/>
      <c r="GMU17" s="45"/>
      <c r="GMV17" s="45"/>
      <c r="GMW17" s="45"/>
      <c r="GMX17" s="45"/>
      <c r="GMY17" s="80"/>
      <c r="GMZ17" s="45"/>
      <c r="GNA17" s="46"/>
      <c r="GNB17" s="45"/>
      <c r="GNC17" s="45"/>
      <c r="GND17" s="45"/>
      <c r="GNE17" s="45"/>
      <c r="GNF17" s="45"/>
      <c r="GNG17" s="45"/>
      <c r="GNH17" s="80"/>
      <c r="GNI17" s="45"/>
      <c r="GNJ17" s="46"/>
      <c r="GNK17" s="45"/>
      <c r="GNL17" s="45"/>
      <c r="GNM17" s="45"/>
      <c r="GNN17" s="45"/>
      <c r="GNO17" s="45"/>
      <c r="GNP17" s="45"/>
      <c r="GNQ17" s="80"/>
      <c r="GNR17" s="45"/>
      <c r="GNS17" s="46"/>
      <c r="GNT17" s="45"/>
      <c r="GNU17" s="45"/>
      <c r="GNV17" s="45"/>
      <c r="GNW17" s="45"/>
      <c r="GNX17" s="45"/>
      <c r="GNY17" s="45"/>
      <c r="GNZ17" s="80"/>
      <c r="GOA17" s="45"/>
      <c r="GOB17" s="46"/>
      <c r="GOC17" s="45"/>
      <c r="GOD17" s="45"/>
      <c r="GOE17" s="45"/>
      <c r="GOF17" s="45"/>
      <c r="GOG17" s="45"/>
      <c r="GOH17" s="45"/>
      <c r="GOI17" s="80"/>
      <c r="GOJ17" s="45"/>
      <c r="GOK17" s="46"/>
      <c r="GOL17" s="45"/>
      <c r="GOM17" s="45"/>
      <c r="GON17" s="45"/>
      <c r="GOO17" s="45"/>
      <c r="GOP17" s="45"/>
      <c r="GOQ17" s="45"/>
      <c r="GOR17" s="80"/>
      <c r="GOS17" s="45"/>
      <c r="GOT17" s="46"/>
      <c r="GOU17" s="45"/>
      <c r="GOV17" s="45"/>
      <c r="GOW17" s="45"/>
      <c r="GOX17" s="45"/>
      <c r="GOY17" s="45"/>
      <c r="GOZ17" s="45"/>
      <c r="GPA17" s="80"/>
      <c r="GPB17" s="45"/>
      <c r="GPC17" s="46"/>
      <c r="GPD17" s="45"/>
      <c r="GPE17" s="45"/>
      <c r="GPF17" s="45"/>
      <c r="GPG17" s="45"/>
      <c r="GPH17" s="45"/>
      <c r="GPI17" s="45"/>
      <c r="GPJ17" s="80"/>
      <c r="GPK17" s="45"/>
      <c r="GPL17" s="46"/>
      <c r="GPM17" s="45"/>
      <c r="GPN17" s="45"/>
      <c r="GPO17" s="45"/>
      <c r="GPP17" s="45"/>
      <c r="GPQ17" s="45"/>
      <c r="GPR17" s="45"/>
      <c r="GPS17" s="80"/>
      <c r="GPT17" s="45"/>
      <c r="GPU17" s="46"/>
      <c r="GPV17" s="45"/>
      <c r="GPW17" s="45"/>
      <c r="GPX17" s="45"/>
      <c r="GPY17" s="45"/>
      <c r="GPZ17" s="45"/>
      <c r="GQA17" s="45"/>
      <c r="GQB17" s="80"/>
      <c r="GQC17" s="45"/>
      <c r="GQD17" s="46"/>
      <c r="GQE17" s="45"/>
      <c r="GQF17" s="45"/>
      <c r="GQG17" s="45"/>
      <c r="GQH17" s="45"/>
      <c r="GQI17" s="45"/>
      <c r="GQJ17" s="45"/>
      <c r="GQK17" s="80"/>
      <c r="GQL17" s="45"/>
      <c r="GQM17" s="46"/>
      <c r="GQN17" s="45"/>
      <c r="GQO17" s="45"/>
      <c r="GQP17" s="45"/>
      <c r="GQQ17" s="45"/>
      <c r="GQR17" s="45"/>
      <c r="GQS17" s="45"/>
      <c r="GQT17" s="80"/>
      <c r="GQU17" s="45"/>
      <c r="GQV17" s="46"/>
      <c r="GQW17" s="45"/>
      <c r="GQX17" s="45"/>
      <c r="GQY17" s="45"/>
      <c r="GQZ17" s="45"/>
      <c r="GRA17" s="45"/>
      <c r="GRB17" s="45"/>
      <c r="GRC17" s="80"/>
      <c r="GRD17" s="45"/>
      <c r="GRE17" s="46"/>
      <c r="GRF17" s="45"/>
      <c r="GRG17" s="45"/>
      <c r="GRH17" s="45"/>
      <c r="GRI17" s="45"/>
      <c r="GRJ17" s="45"/>
      <c r="GRK17" s="45"/>
      <c r="GRL17" s="80"/>
      <c r="GRM17" s="45"/>
      <c r="GRN17" s="46"/>
      <c r="GRO17" s="45"/>
      <c r="GRP17" s="45"/>
      <c r="GRQ17" s="45"/>
      <c r="GRR17" s="45"/>
      <c r="GRS17" s="45"/>
      <c r="GRT17" s="45"/>
      <c r="GRU17" s="80"/>
      <c r="GRV17" s="45"/>
      <c r="GRW17" s="46"/>
      <c r="GRX17" s="45"/>
      <c r="GRY17" s="45"/>
      <c r="GRZ17" s="45"/>
      <c r="GSA17" s="45"/>
      <c r="GSB17" s="45"/>
      <c r="GSC17" s="45"/>
      <c r="GSD17" s="80"/>
      <c r="GSE17" s="45"/>
      <c r="GSF17" s="46"/>
      <c r="GSG17" s="45"/>
      <c r="GSH17" s="45"/>
      <c r="GSI17" s="45"/>
      <c r="GSJ17" s="45"/>
      <c r="GSK17" s="45"/>
      <c r="GSL17" s="45"/>
      <c r="GSM17" s="80"/>
      <c r="GSN17" s="45"/>
      <c r="GSO17" s="46"/>
      <c r="GSP17" s="45"/>
      <c r="GSQ17" s="45"/>
      <c r="GSR17" s="45"/>
      <c r="GSS17" s="45"/>
      <c r="GST17" s="45"/>
      <c r="GSU17" s="45"/>
      <c r="GSV17" s="80"/>
      <c r="GSW17" s="45"/>
      <c r="GSX17" s="46"/>
      <c r="GSY17" s="45"/>
      <c r="GSZ17" s="45"/>
      <c r="GTA17" s="45"/>
      <c r="GTB17" s="45"/>
      <c r="GTC17" s="45"/>
      <c r="GTD17" s="45"/>
      <c r="GTE17" s="80"/>
      <c r="GTF17" s="45"/>
      <c r="GTG17" s="46"/>
      <c r="GTH17" s="45"/>
      <c r="GTI17" s="45"/>
      <c r="GTJ17" s="45"/>
      <c r="GTK17" s="45"/>
      <c r="GTL17" s="45"/>
      <c r="GTM17" s="45"/>
      <c r="GTN17" s="80"/>
      <c r="GTO17" s="45"/>
      <c r="GTP17" s="46"/>
      <c r="GTQ17" s="45"/>
      <c r="GTR17" s="45"/>
      <c r="GTS17" s="45"/>
      <c r="GTT17" s="45"/>
      <c r="GTU17" s="45"/>
      <c r="GTV17" s="45"/>
      <c r="GTW17" s="80"/>
      <c r="GTX17" s="45"/>
      <c r="GTY17" s="46"/>
      <c r="GTZ17" s="45"/>
      <c r="GUA17" s="45"/>
      <c r="GUB17" s="45"/>
      <c r="GUC17" s="45"/>
      <c r="GUD17" s="45"/>
      <c r="GUE17" s="45"/>
      <c r="GUF17" s="80"/>
      <c r="GUG17" s="45"/>
      <c r="GUH17" s="46"/>
      <c r="GUI17" s="45"/>
      <c r="GUJ17" s="45"/>
      <c r="GUK17" s="45"/>
      <c r="GUL17" s="45"/>
      <c r="GUM17" s="45"/>
      <c r="GUN17" s="45"/>
      <c r="GUO17" s="80"/>
      <c r="GUP17" s="45"/>
      <c r="GUQ17" s="46"/>
      <c r="GUR17" s="45"/>
      <c r="GUS17" s="45"/>
      <c r="GUT17" s="45"/>
      <c r="GUU17" s="45"/>
      <c r="GUV17" s="45"/>
      <c r="GUW17" s="45"/>
      <c r="GUX17" s="80"/>
      <c r="GUY17" s="45"/>
      <c r="GUZ17" s="46"/>
      <c r="GVA17" s="45"/>
      <c r="GVB17" s="45"/>
      <c r="GVC17" s="45"/>
      <c r="GVD17" s="45"/>
      <c r="GVE17" s="45"/>
      <c r="GVF17" s="45"/>
      <c r="GVG17" s="80"/>
      <c r="GVH17" s="45"/>
      <c r="GVI17" s="46"/>
      <c r="GVJ17" s="45"/>
      <c r="GVK17" s="45"/>
      <c r="GVL17" s="45"/>
      <c r="GVM17" s="45"/>
      <c r="GVN17" s="45"/>
      <c r="GVO17" s="45"/>
      <c r="GVP17" s="80"/>
      <c r="GVQ17" s="45"/>
      <c r="GVR17" s="46"/>
      <c r="GVS17" s="45"/>
      <c r="GVT17" s="45"/>
      <c r="GVU17" s="45"/>
      <c r="GVV17" s="45"/>
      <c r="GVW17" s="45"/>
      <c r="GVX17" s="45"/>
      <c r="GVY17" s="80"/>
      <c r="GVZ17" s="45"/>
      <c r="GWA17" s="46"/>
      <c r="GWB17" s="45"/>
      <c r="GWC17" s="45"/>
      <c r="GWD17" s="45"/>
      <c r="GWE17" s="45"/>
      <c r="GWF17" s="45"/>
      <c r="GWG17" s="45"/>
      <c r="GWH17" s="80"/>
      <c r="GWI17" s="45"/>
      <c r="GWJ17" s="46"/>
      <c r="GWK17" s="45"/>
      <c r="GWL17" s="45"/>
      <c r="GWM17" s="45"/>
      <c r="GWN17" s="45"/>
      <c r="GWO17" s="45"/>
      <c r="GWP17" s="45"/>
      <c r="GWQ17" s="80"/>
      <c r="GWR17" s="45"/>
      <c r="GWS17" s="46"/>
      <c r="GWT17" s="45"/>
      <c r="GWU17" s="45"/>
      <c r="GWV17" s="45"/>
      <c r="GWW17" s="45"/>
      <c r="GWX17" s="45"/>
      <c r="GWY17" s="45"/>
      <c r="GWZ17" s="80"/>
      <c r="GXA17" s="45"/>
      <c r="GXB17" s="46"/>
      <c r="GXC17" s="45"/>
      <c r="GXD17" s="45"/>
      <c r="GXE17" s="45"/>
      <c r="GXF17" s="45"/>
      <c r="GXG17" s="45"/>
      <c r="GXH17" s="45"/>
      <c r="GXI17" s="80"/>
      <c r="GXJ17" s="45"/>
      <c r="GXK17" s="46"/>
      <c r="GXL17" s="45"/>
      <c r="GXM17" s="45"/>
      <c r="GXN17" s="45"/>
      <c r="GXO17" s="45"/>
      <c r="GXP17" s="45"/>
      <c r="GXQ17" s="45"/>
      <c r="GXR17" s="80"/>
      <c r="GXS17" s="45"/>
      <c r="GXT17" s="46"/>
      <c r="GXU17" s="45"/>
      <c r="GXV17" s="45"/>
      <c r="GXW17" s="45"/>
      <c r="GXX17" s="45"/>
      <c r="GXY17" s="45"/>
      <c r="GXZ17" s="45"/>
      <c r="GYA17" s="80"/>
      <c r="GYB17" s="45"/>
      <c r="GYC17" s="46"/>
      <c r="GYD17" s="45"/>
      <c r="GYE17" s="45"/>
      <c r="GYF17" s="45"/>
      <c r="GYG17" s="45"/>
      <c r="GYH17" s="45"/>
      <c r="GYI17" s="45"/>
      <c r="GYJ17" s="80"/>
      <c r="GYK17" s="45"/>
      <c r="GYL17" s="46"/>
      <c r="GYM17" s="45"/>
      <c r="GYN17" s="45"/>
      <c r="GYO17" s="45"/>
      <c r="GYP17" s="45"/>
      <c r="GYQ17" s="45"/>
      <c r="GYR17" s="45"/>
      <c r="GYS17" s="80"/>
      <c r="GYT17" s="45"/>
      <c r="GYU17" s="46"/>
      <c r="GYV17" s="45"/>
      <c r="GYW17" s="45"/>
      <c r="GYX17" s="45"/>
      <c r="GYY17" s="45"/>
      <c r="GYZ17" s="45"/>
      <c r="GZA17" s="45"/>
      <c r="GZB17" s="80"/>
      <c r="GZC17" s="45"/>
      <c r="GZD17" s="46"/>
      <c r="GZE17" s="45"/>
      <c r="GZF17" s="45"/>
      <c r="GZG17" s="45"/>
      <c r="GZH17" s="45"/>
      <c r="GZI17" s="45"/>
      <c r="GZJ17" s="45"/>
      <c r="GZK17" s="80"/>
      <c r="GZL17" s="45"/>
      <c r="GZM17" s="46"/>
      <c r="GZN17" s="45"/>
      <c r="GZO17" s="45"/>
      <c r="GZP17" s="45"/>
      <c r="GZQ17" s="45"/>
      <c r="GZR17" s="45"/>
      <c r="GZS17" s="45"/>
      <c r="GZT17" s="80"/>
      <c r="GZU17" s="45"/>
      <c r="GZV17" s="46"/>
      <c r="GZW17" s="45"/>
      <c r="GZX17" s="45"/>
      <c r="GZY17" s="45"/>
      <c r="GZZ17" s="45"/>
      <c r="HAA17" s="45"/>
      <c r="HAB17" s="45"/>
      <c r="HAC17" s="80"/>
      <c r="HAD17" s="45"/>
      <c r="HAE17" s="46"/>
      <c r="HAF17" s="45"/>
      <c r="HAG17" s="45"/>
      <c r="HAH17" s="45"/>
      <c r="HAI17" s="45"/>
      <c r="HAJ17" s="45"/>
      <c r="HAK17" s="45"/>
      <c r="HAL17" s="80"/>
      <c r="HAM17" s="45"/>
      <c r="HAN17" s="46"/>
      <c r="HAO17" s="45"/>
      <c r="HAP17" s="45"/>
      <c r="HAQ17" s="45"/>
      <c r="HAR17" s="45"/>
      <c r="HAS17" s="45"/>
      <c r="HAT17" s="45"/>
      <c r="HAU17" s="80"/>
      <c r="HAV17" s="45"/>
      <c r="HAW17" s="46"/>
      <c r="HAX17" s="45"/>
      <c r="HAY17" s="45"/>
      <c r="HAZ17" s="45"/>
      <c r="HBA17" s="45"/>
      <c r="HBB17" s="45"/>
      <c r="HBC17" s="45"/>
      <c r="HBD17" s="80"/>
      <c r="HBE17" s="45"/>
      <c r="HBF17" s="46"/>
      <c r="HBG17" s="45"/>
      <c r="HBH17" s="45"/>
      <c r="HBI17" s="45"/>
      <c r="HBJ17" s="45"/>
      <c r="HBK17" s="45"/>
      <c r="HBL17" s="45"/>
      <c r="HBM17" s="80"/>
      <c r="HBN17" s="45"/>
      <c r="HBO17" s="46"/>
      <c r="HBP17" s="45"/>
      <c r="HBQ17" s="45"/>
      <c r="HBR17" s="45"/>
      <c r="HBS17" s="45"/>
      <c r="HBT17" s="45"/>
      <c r="HBU17" s="45"/>
      <c r="HBV17" s="80"/>
      <c r="HBW17" s="45"/>
      <c r="HBX17" s="46"/>
      <c r="HBY17" s="45"/>
      <c r="HBZ17" s="45"/>
      <c r="HCA17" s="45"/>
      <c r="HCB17" s="45"/>
      <c r="HCC17" s="45"/>
      <c r="HCD17" s="45"/>
      <c r="HCE17" s="80"/>
      <c r="HCF17" s="45"/>
      <c r="HCG17" s="46"/>
      <c r="HCH17" s="45"/>
      <c r="HCI17" s="45"/>
      <c r="HCJ17" s="45"/>
      <c r="HCK17" s="45"/>
      <c r="HCL17" s="45"/>
      <c r="HCM17" s="45"/>
      <c r="HCN17" s="80"/>
      <c r="HCO17" s="45"/>
      <c r="HCP17" s="46"/>
      <c r="HCQ17" s="45"/>
      <c r="HCR17" s="45"/>
      <c r="HCS17" s="45"/>
      <c r="HCT17" s="45"/>
      <c r="HCU17" s="45"/>
      <c r="HCV17" s="45"/>
      <c r="HCW17" s="80"/>
      <c r="HCX17" s="45"/>
      <c r="HCY17" s="46"/>
      <c r="HCZ17" s="45"/>
      <c r="HDA17" s="45"/>
      <c r="HDB17" s="45"/>
      <c r="HDC17" s="45"/>
      <c r="HDD17" s="45"/>
      <c r="HDE17" s="45"/>
      <c r="HDF17" s="80"/>
      <c r="HDG17" s="45"/>
      <c r="HDH17" s="46"/>
      <c r="HDI17" s="45"/>
      <c r="HDJ17" s="45"/>
      <c r="HDK17" s="45"/>
      <c r="HDL17" s="45"/>
      <c r="HDM17" s="45"/>
      <c r="HDN17" s="45"/>
      <c r="HDO17" s="80"/>
      <c r="HDP17" s="45"/>
      <c r="HDQ17" s="46"/>
      <c r="HDR17" s="45"/>
      <c r="HDS17" s="45"/>
      <c r="HDT17" s="45"/>
      <c r="HDU17" s="45"/>
      <c r="HDV17" s="45"/>
      <c r="HDW17" s="45"/>
      <c r="HDX17" s="80"/>
      <c r="HDY17" s="45"/>
      <c r="HDZ17" s="46"/>
      <c r="HEA17" s="45"/>
      <c r="HEB17" s="45"/>
      <c r="HEC17" s="45"/>
      <c r="HED17" s="45"/>
      <c r="HEE17" s="45"/>
      <c r="HEF17" s="45"/>
      <c r="HEG17" s="80"/>
      <c r="HEH17" s="45"/>
      <c r="HEI17" s="46"/>
      <c r="HEJ17" s="45"/>
      <c r="HEK17" s="45"/>
      <c r="HEL17" s="45"/>
      <c r="HEM17" s="45"/>
      <c r="HEN17" s="45"/>
      <c r="HEO17" s="45"/>
      <c r="HEP17" s="80"/>
      <c r="HEQ17" s="45"/>
      <c r="HER17" s="46"/>
      <c r="HES17" s="45"/>
      <c r="HET17" s="45"/>
      <c r="HEU17" s="45"/>
      <c r="HEV17" s="45"/>
      <c r="HEW17" s="45"/>
      <c r="HEX17" s="45"/>
      <c r="HEY17" s="80"/>
      <c r="HEZ17" s="45"/>
      <c r="HFA17" s="46"/>
      <c r="HFB17" s="45"/>
      <c r="HFC17" s="45"/>
      <c r="HFD17" s="45"/>
      <c r="HFE17" s="45"/>
      <c r="HFF17" s="45"/>
      <c r="HFG17" s="45"/>
      <c r="HFH17" s="80"/>
      <c r="HFI17" s="45"/>
      <c r="HFJ17" s="46"/>
      <c r="HFK17" s="45"/>
      <c r="HFL17" s="45"/>
      <c r="HFM17" s="45"/>
      <c r="HFN17" s="45"/>
      <c r="HFO17" s="45"/>
      <c r="HFP17" s="45"/>
      <c r="HFQ17" s="80"/>
      <c r="HFR17" s="45"/>
      <c r="HFS17" s="46"/>
      <c r="HFT17" s="45"/>
      <c r="HFU17" s="45"/>
      <c r="HFV17" s="45"/>
      <c r="HFW17" s="45"/>
      <c r="HFX17" s="45"/>
      <c r="HFY17" s="45"/>
      <c r="HFZ17" s="80"/>
      <c r="HGA17" s="45"/>
      <c r="HGB17" s="46"/>
      <c r="HGC17" s="45"/>
      <c r="HGD17" s="45"/>
      <c r="HGE17" s="45"/>
      <c r="HGF17" s="45"/>
      <c r="HGG17" s="45"/>
      <c r="HGH17" s="45"/>
      <c r="HGI17" s="80"/>
      <c r="HGJ17" s="45"/>
      <c r="HGK17" s="46"/>
      <c r="HGL17" s="45"/>
      <c r="HGM17" s="45"/>
      <c r="HGN17" s="45"/>
      <c r="HGO17" s="45"/>
      <c r="HGP17" s="45"/>
      <c r="HGQ17" s="45"/>
      <c r="HGR17" s="80"/>
      <c r="HGS17" s="45"/>
      <c r="HGT17" s="46"/>
      <c r="HGU17" s="45"/>
      <c r="HGV17" s="45"/>
      <c r="HGW17" s="45"/>
      <c r="HGX17" s="45"/>
      <c r="HGY17" s="45"/>
      <c r="HGZ17" s="45"/>
      <c r="HHA17" s="80"/>
      <c r="HHB17" s="45"/>
      <c r="HHC17" s="46"/>
      <c r="HHD17" s="45"/>
      <c r="HHE17" s="45"/>
      <c r="HHF17" s="45"/>
      <c r="HHG17" s="45"/>
      <c r="HHH17" s="45"/>
      <c r="HHI17" s="45"/>
      <c r="HHJ17" s="80"/>
      <c r="HHK17" s="45"/>
      <c r="HHL17" s="46"/>
      <c r="HHM17" s="45"/>
      <c r="HHN17" s="45"/>
      <c r="HHO17" s="45"/>
      <c r="HHP17" s="45"/>
      <c r="HHQ17" s="45"/>
      <c r="HHR17" s="45"/>
      <c r="HHS17" s="80"/>
      <c r="HHT17" s="45"/>
      <c r="HHU17" s="46"/>
      <c r="HHV17" s="45"/>
      <c r="HHW17" s="45"/>
      <c r="HHX17" s="45"/>
      <c r="HHY17" s="45"/>
      <c r="HHZ17" s="45"/>
      <c r="HIA17" s="45"/>
      <c r="HIB17" s="80"/>
      <c r="HIC17" s="45"/>
      <c r="HID17" s="46"/>
      <c r="HIE17" s="45"/>
      <c r="HIF17" s="45"/>
      <c r="HIG17" s="45"/>
      <c r="HIH17" s="45"/>
      <c r="HII17" s="45"/>
      <c r="HIJ17" s="45"/>
      <c r="HIK17" s="80"/>
      <c r="HIL17" s="45"/>
      <c r="HIM17" s="46"/>
      <c r="HIN17" s="45"/>
      <c r="HIO17" s="45"/>
      <c r="HIP17" s="45"/>
      <c r="HIQ17" s="45"/>
      <c r="HIR17" s="45"/>
      <c r="HIS17" s="45"/>
      <c r="HIT17" s="80"/>
      <c r="HIU17" s="45"/>
      <c r="HIV17" s="46"/>
      <c r="HIW17" s="45"/>
      <c r="HIX17" s="45"/>
      <c r="HIY17" s="45"/>
      <c r="HIZ17" s="45"/>
      <c r="HJA17" s="45"/>
      <c r="HJB17" s="45"/>
      <c r="HJC17" s="80"/>
      <c r="HJD17" s="45"/>
      <c r="HJE17" s="46"/>
      <c r="HJF17" s="45"/>
      <c r="HJG17" s="45"/>
      <c r="HJH17" s="45"/>
      <c r="HJI17" s="45"/>
      <c r="HJJ17" s="45"/>
      <c r="HJK17" s="45"/>
      <c r="HJL17" s="80"/>
      <c r="HJM17" s="45"/>
      <c r="HJN17" s="46"/>
      <c r="HJO17" s="45"/>
      <c r="HJP17" s="45"/>
      <c r="HJQ17" s="45"/>
      <c r="HJR17" s="45"/>
      <c r="HJS17" s="45"/>
      <c r="HJT17" s="45"/>
      <c r="HJU17" s="80"/>
      <c r="HJV17" s="45"/>
      <c r="HJW17" s="46"/>
      <c r="HJX17" s="45"/>
      <c r="HJY17" s="45"/>
      <c r="HJZ17" s="45"/>
      <c r="HKA17" s="45"/>
      <c r="HKB17" s="45"/>
      <c r="HKC17" s="45"/>
      <c r="HKD17" s="80"/>
      <c r="HKE17" s="45"/>
      <c r="HKF17" s="46"/>
      <c r="HKG17" s="45"/>
      <c r="HKH17" s="45"/>
      <c r="HKI17" s="45"/>
      <c r="HKJ17" s="45"/>
      <c r="HKK17" s="45"/>
      <c r="HKL17" s="45"/>
      <c r="HKM17" s="80"/>
      <c r="HKN17" s="45"/>
      <c r="HKO17" s="46"/>
      <c r="HKP17" s="45"/>
      <c r="HKQ17" s="45"/>
      <c r="HKR17" s="45"/>
      <c r="HKS17" s="45"/>
      <c r="HKT17" s="45"/>
      <c r="HKU17" s="45"/>
      <c r="HKV17" s="80"/>
      <c r="HKW17" s="45"/>
      <c r="HKX17" s="46"/>
      <c r="HKY17" s="45"/>
      <c r="HKZ17" s="45"/>
      <c r="HLA17" s="45"/>
      <c r="HLB17" s="45"/>
      <c r="HLC17" s="45"/>
      <c r="HLD17" s="45"/>
      <c r="HLE17" s="80"/>
      <c r="HLF17" s="45"/>
      <c r="HLG17" s="46"/>
      <c r="HLH17" s="45"/>
      <c r="HLI17" s="45"/>
      <c r="HLJ17" s="45"/>
      <c r="HLK17" s="45"/>
      <c r="HLL17" s="45"/>
      <c r="HLM17" s="45"/>
      <c r="HLN17" s="80"/>
      <c r="HLO17" s="45"/>
      <c r="HLP17" s="46"/>
      <c r="HLQ17" s="45"/>
      <c r="HLR17" s="45"/>
      <c r="HLS17" s="45"/>
      <c r="HLT17" s="45"/>
      <c r="HLU17" s="45"/>
      <c r="HLV17" s="45"/>
      <c r="HLW17" s="80"/>
      <c r="HLX17" s="45"/>
      <c r="HLY17" s="46"/>
      <c r="HLZ17" s="45"/>
      <c r="HMA17" s="45"/>
      <c r="HMB17" s="45"/>
      <c r="HMC17" s="45"/>
      <c r="HMD17" s="45"/>
      <c r="HME17" s="45"/>
      <c r="HMF17" s="80"/>
      <c r="HMG17" s="45"/>
      <c r="HMH17" s="46"/>
      <c r="HMI17" s="45"/>
      <c r="HMJ17" s="45"/>
      <c r="HMK17" s="45"/>
      <c r="HML17" s="45"/>
      <c r="HMM17" s="45"/>
      <c r="HMN17" s="45"/>
      <c r="HMO17" s="80"/>
      <c r="HMP17" s="45"/>
      <c r="HMQ17" s="46"/>
      <c r="HMR17" s="45"/>
      <c r="HMS17" s="45"/>
      <c r="HMT17" s="45"/>
      <c r="HMU17" s="45"/>
      <c r="HMV17" s="45"/>
      <c r="HMW17" s="45"/>
      <c r="HMX17" s="80"/>
      <c r="HMY17" s="45"/>
      <c r="HMZ17" s="46"/>
      <c r="HNA17" s="45"/>
      <c r="HNB17" s="45"/>
      <c r="HNC17" s="45"/>
      <c r="HND17" s="45"/>
      <c r="HNE17" s="45"/>
      <c r="HNF17" s="45"/>
      <c r="HNG17" s="80"/>
      <c r="HNH17" s="45"/>
      <c r="HNI17" s="46"/>
      <c r="HNJ17" s="45"/>
      <c r="HNK17" s="45"/>
      <c r="HNL17" s="45"/>
      <c r="HNM17" s="45"/>
      <c r="HNN17" s="45"/>
      <c r="HNO17" s="45"/>
      <c r="HNP17" s="80"/>
      <c r="HNQ17" s="45"/>
      <c r="HNR17" s="46"/>
      <c r="HNS17" s="45"/>
      <c r="HNT17" s="45"/>
      <c r="HNU17" s="45"/>
      <c r="HNV17" s="45"/>
      <c r="HNW17" s="45"/>
      <c r="HNX17" s="45"/>
      <c r="HNY17" s="80"/>
      <c r="HNZ17" s="45"/>
      <c r="HOA17" s="46"/>
      <c r="HOB17" s="45"/>
      <c r="HOC17" s="45"/>
      <c r="HOD17" s="45"/>
      <c r="HOE17" s="45"/>
      <c r="HOF17" s="45"/>
      <c r="HOG17" s="45"/>
      <c r="HOH17" s="80"/>
      <c r="HOI17" s="45"/>
      <c r="HOJ17" s="46"/>
      <c r="HOK17" s="45"/>
      <c r="HOL17" s="45"/>
      <c r="HOM17" s="45"/>
      <c r="HON17" s="45"/>
      <c r="HOO17" s="45"/>
      <c r="HOP17" s="45"/>
      <c r="HOQ17" s="80"/>
      <c r="HOR17" s="45"/>
      <c r="HOS17" s="46"/>
      <c r="HOT17" s="45"/>
      <c r="HOU17" s="45"/>
      <c r="HOV17" s="45"/>
      <c r="HOW17" s="45"/>
      <c r="HOX17" s="45"/>
      <c r="HOY17" s="45"/>
      <c r="HOZ17" s="80"/>
      <c r="HPA17" s="45"/>
      <c r="HPB17" s="46"/>
      <c r="HPC17" s="45"/>
      <c r="HPD17" s="45"/>
      <c r="HPE17" s="45"/>
      <c r="HPF17" s="45"/>
      <c r="HPG17" s="45"/>
      <c r="HPH17" s="45"/>
      <c r="HPI17" s="80"/>
      <c r="HPJ17" s="45"/>
      <c r="HPK17" s="46"/>
      <c r="HPL17" s="45"/>
      <c r="HPM17" s="45"/>
      <c r="HPN17" s="45"/>
      <c r="HPO17" s="45"/>
      <c r="HPP17" s="45"/>
      <c r="HPQ17" s="45"/>
      <c r="HPR17" s="80"/>
      <c r="HPS17" s="45"/>
      <c r="HPT17" s="46"/>
      <c r="HPU17" s="45"/>
      <c r="HPV17" s="45"/>
      <c r="HPW17" s="45"/>
      <c r="HPX17" s="45"/>
      <c r="HPY17" s="45"/>
      <c r="HPZ17" s="45"/>
      <c r="HQA17" s="80"/>
      <c r="HQB17" s="45"/>
      <c r="HQC17" s="46"/>
      <c r="HQD17" s="45"/>
      <c r="HQE17" s="45"/>
      <c r="HQF17" s="45"/>
      <c r="HQG17" s="45"/>
      <c r="HQH17" s="45"/>
      <c r="HQI17" s="45"/>
      <c r="HQJ17" s="80"/>
      <c r="HQK17" s="45"/>
      <c r="HQL17" s="46"/>
      <c r="HQM17" s="45"/>
      <c r="HQN17" s="45"/>
      <c r="HQO17" s="45"/>
      <c r="HQP17" s="45"/>
      <c r="HQQ17" s="45"/>
      <c r="HQR17" s="45"/>
      <c r="HQS17" s="80"/>
      <c r="HQT17" s="45"/>
      <c r="HQU17" s="46"/>
      <c r="HQV17" s="45"/>
      <c r="HQW17" s="45"/>
      <c r="HQX17" s="45"/>
      <c r="HQY17" s="45"/>
      <c r="HQZ17" s="45"/>
      <c r="HRA17" s="45"/>
      <c r="HRB17" s="80"/>
      <c r="HRC17" s="45"/>
      <c r="HRD17" s="46"/>
      <c r="HRE17" s="45"/>
      <c r="HRF17" s="45"/>
      <c r="HRG17" s="45"/>
      <c r="HRH17" s="45"/>
      <c r="HRI17" s="45"/>
      <c r="HRJ17" s="45"/>
      <c r="HRK17" s="80"/>
      <c r="HRL17" s="45"/>
      <c r="HRM17" s="46"/>
      <c r="HRN17" s="45"/>
      <c r="HRO17" s="45"/>
      <c r="HRP17" s="45"/>
      <c r="HRQ17" s="45"/>
      <c r="HRR17" s="45"/>
      <c r="HRS17" s="45"/>
      <c r="HRT17" s="80"/>
      <c r="HRU17" s="45"/>
      <c r="HRV17" s="46"/>
      <c r="HRW17" s="45"/>
      <c r="HRX17" s="45"/>
      <c r="HRY17" s="45"/>
      <c r="HRZ17" s="45"/>
      <c r="HSA17" s="45"/>
      <c r="HSB17" s="45"/>
      <c r="HSC17" s="80"/>
      <c r="HSD17" s="45"/>
      <c r="HSE17" s="46"/>
      <c r="HSF17" s="45"/>
      <c r="HSG17" s="45"/>
      <c r="HSH17" s="45"/>
      <c r="HSI17" s="45"/>
      <c r="HSJ17" s="45"/>
      <c r="HSK17" s="45"/>
      <c r="HSL17" s="80"/>
      <c r="HSM17" s="45"/>
      <c r="HSN17" s="46"/>
      <c r="HSO17" s="45"/>
      <c r="HSP17" s="45"/>
      <c r="HSQ17" s="45"/>
      <c r="HSR17" s="45"/>
      <c r="HSS17" s="45"/>
      <c r="HST17" s="45"/>
      <c r="HSU17" s="80"/>
      <c r="HSV17" s="45"/>
      <c r="HSW17" s="46"/>
      <c r="HSX17" s="45"/>
      <c r="HSY17" s="45"/>
      <c r="HSZ17" s="45"/>
      <c r="HTA17" s="45"/>
      <c r="HTB17" s="45"/>
      <c r="HTC17" s="45"/>
      <c r="HTD17" s="80"/>
      <c r="HTE17" s="45"/>
      <c r="HTF17" s="46"/>
      <c r="HTG17" s="45"/>
      <c r="HTH17" s="45"/>
      <c r="HTI17" s="45"/>
      <c r="HTJ17" s="45"/>
      <c r="HTK17" s="45"/>
      <c r="HTL17" s="45"/>
      <c r="HTM17" s="80"/>
      <c r="HTN17" s="45"/>
      <c r="HTO17" s="46"/>
      <c r="HTP17" s="45"/>
      <c r="HTQ17" s="45"/>
      <c r="HTR17" s="45"/>
      <c r="HTS17" s="45"/>
      <c r="HTT17" s="45"/>
      <c r="HTU17" s="45"/>
      <c r="HTV17" s="80"/>
      <c r="HTW17" s="45"/>
      <c r="HTX17" s="46"/>
      <c r="HTY17" s="45"/>
      <c r="HTZ17" s="45"/>
      <c r="HUA17" s="45"/>
      <c r="HUB17" s="45"/>
      <c r="HUC17" s="45"/>
      <c r="HUD17" s="45"/>
      <c r="HUE17" s="80"/>
      <c r="HUF17" s="45"/>
      <c r="HUG17" s="46"/>
      <c r="HUH17" s="45"/>
      <c r="HUI17" s="45"/>
      <c r="HUJ17" s="45"/>
      <c r="HUK17" s="45"/>
      <c r="HUL17" s="45"/>
      <c r="HUM17" s="45"/>
      <c r="HUN17" s="80"/>
      <c r="HUO17" s="45"/>
      <c r="HUP17" s="46"/>
      <c r="HUQ17" s="45"/>
      <c r="HUR17" s="45"/>
      <c r="HUS17" s="45"/>
      <c r="HUT17" s="45"/>
      <c r="HUU17" s="45"/>
      <c r="HUV17" s="45"/>
      <c r="HUW17" s="80"/>
      <c r="HUX17" s="45"/>
      <c r="HUY17" s="46"/>
      <c r="HUZ17" s="45"/>
      <c r="HVA17" s="45"/>
      <c r="HVB17" s="45"/>
      <c r="HVC17" s="45"/>
      <c r="HVD17" s="45"/>
      <c r="HVE17" s="45"/>
      <c r="HVF17" s="80"/>
      <c r="HVG17" s="45"/>
      <c r="HVH17" s="46"/>
      <c r="HVI17" s="45"/>
      <c r="HVJ17" s="45"/>
      <c r="HVK17" s="45"/>
      <c r="HVL17" s="45"/>
      <c r="HVM17" s="45"/>
      <c r="HVN17" s="45"/>
      <c r="HVO17" s="80"/>
      <c r="HVP17" s="45"/>
      <c r="HVQ17" s="46"/>
      <c r="HVR17" s="45"/>
      <c r="HVS17" s="45"/>
      <c r="HVT17" s="45"/>
      <c r="HVU17" s="45"/>
      <c r="HVV17" s="45"/>
      <c r="HVW17" s="45"/>
      <c r="HVX17" s="80"/>
      <c r="HVY17" s="45"/>
      <c r="HVZ17" s="46"/>
      <c r="HWA17" s="45"/>
      <c r="HWB17" s="45"/>
      <c r="HWC17" s="45"/>
      <c r="HWD17" s="45"/>
      <c r="HWE17" s="45"/>
      <c r="HWF17" s="45"/>
      <c r="HWG17" s="80"/>
      <c r="HWH17" s="45"/>
      <c r="HWI17" s="46"/>
      <c r="HWJ17" s="45"/>
      <c r="HWK17" s="45"/>
      <c r="HWL17" s="45"/>
      <c r="HWM17" s="45"/>
      <c r="HWN17" s="45"/>
      <c r="HWO17" s="45"/>
      <c r="HWP17" s="80"/>
      <c r="HWQ17" s="45"/>
      <c r="HWR17" s="46"/>
      <c r="HWS17" s="45"/>
      <c r="HWT17" s="45"/>
      <c r="HWU17" s="45"/>
      <c r="HWV17" s="45"/>
      <c r="HWW17" s="45"/>
      <c r="HWX17" s="45"/>
      <c r="HWY17" s="80"/>
      <c r="HWZ17" s="45"/>
      <c r="HXA17" s="46"/>
      <c r="HXB17" s="45"/>
      <c r="HXC17" s="45"/>
      <c r="HXD17" s="45"/>
      <c r="HXE17" s="45"/>
      <c r="HXF17" s="45"/>
      <c r="HXG17" s="45"/>
      <c r="HXH17" s="80"/>
      <c r="HXI17" s="45"/>
      <c r="HXJ17" s="46"/>
      <c r="HXK17" s="45"/>
      <c r="HXL17" s="45"/>
      <c r="HXM17" s="45"/>
      <c r="HXN17" s="45"/>
      <c r="HXO17" s="45"/>
      <c r="HXP17" s="45"/>
      <c r="HXQ17" s="80"/>
      <c r="HXR17" s="45"/>
      <c r="HXS17" s="46"/>
      <c r="HXT17" s="45"/>
      <c r="HXU17" s="45"/>
      <c r="HXV17" s="45"/>
      <c r="HXW17" s="45"/>
      <c r="HXX17" s="45"/>
      <c r="HXY17" s="45"/>
      <c r="HXZ17" s="80"/>
      <c r="HYA17" s="45"/>
      <c r="HYB17" s="46"/>
      <c r="HYC17" s="45"/>
      <c r="HYD17" s="45"/>
      <c r="HYE17" s="45"/>
      <c r="HYF17" s="45"/>
      <c r="HYG17" s="45"/>
      <c r="HYH17" s="45"/>
      <c r="HYI17" s="80"/>
      <c r="HYJ17" s="45"/>
      <c r="HYK17" s="46"/>
      <c r="HYL17" s="45"/>
      <c r="HYM17" s="45"/>
      <c r="HYN17" s="45"/>
      <c r="HYO17" s="45"/>
      <c r="HYP17" s="45"/>
      <c r="HYQ17" s="45"/>
      <c r="HYR17" s="80"/>
      <c r="HYS17" s="45"/>
      <c r="HYT17" s="46"/>
      <c r="HYU17" s="45"/>
      <c r="HYV17" s="45"/>
      <c r="HYW17" s="45"/>
      <c r="HYX17" s="45"/>
      <c r="HYY17" s="45"/>
      <c r="HYZ17" s="45"/>
      <c r="HZA17" s="80"/>
      <c r="HZB17" s="45"/>
      <c r="HZC17" s="46"/>
      <c r="HZD17" s="45"/>
      <c r="HZE17" s="45"/>
      <c r="HZF17" s="45"/>
      <c r="HZG17" s="45"/>
      <c r="HZH17" s="45"/>
      <c r="HZI17" s="45"/>
      <c r="HZJ17" s="80"/>
      <c r="HZK17" s="45"/>
      <c r="HZL17" s="46"/>
      <c r="HZM17" s="45"/>
      <c r="HZN17" s="45"/>
      <c r="HZO17" s="45"/>
      <c r="HZP17" s="45"/>
      <c r="HZQ17" s="45"/>
      <c r="HZR17" s="45"/>
      <c r="HZS17" s="80"/>
      <c r="HZT17" s="45"/>
      <c r="HZU17" s="46"/>
      <c r="HZV17" s="45"/>
      <c r="HZW17" s="45"/>
      <c r="HZX17" s="45"/>
      <c r="HZY17" s="45"/>
      <c r="HZZ17" s="45"/>
      <c r="IAA17" s="45"/>
      <c r="IAB17" s="80"/>
      <c r="IAC17" s="45"/>
      <c r="IAD17" s="46"/>
      <c r="IAE17" s="45"/>
      <c r="IAF17" s="45"/>
      <c r="IAG17" s="45"/>
      <c r="IAH17" s="45"/>
      <c r="IAI17" s="45"/>
      <c r="IAJ17" s="45"/>
      <c r="IAK17" s="80"/>
      <c r="IAL17" s="45"/>
      <c r="IAM17" s="46"/>
      <c r="IAN17" s="45"/>
      <c r="IAO17" s="45"/>
      <c r="IAP17" s="45"/>
      <c r="IAQ17" s="45"/>
      <c r="IAR17" s="45"/>
      <c r="IAS17" s="45"/>
      <c r="IAT17" s="80"/>
      <c r="IAU17" s="45"/>
      <c r="IAV17" s="46"/>
      <c r="IAW17" s="45"/>
      <c r="IAX17" s="45"/>
      <c r="IAY17" s="45"/>
      <c r="IAZ17" s="45"/>
      <c r="IBA17" s="45"/>
      <c r="IBB17" s="45"/>
      <c r="IBC17" s="80"/>
      <c r="IBD17" s="45"/>
      <c r="IBE17" s="46"/>
      <c r="IBF17" s="45"/>
      <c r="IBG17" s="45"/>
      <c r="IBH17" s="45"/>
      <c r="IBI17" s="45"/>
      <c r="IBJ17" s="45"/>
      <c r="IBK17" s="45"/>
      <c r="IBL17" s="80"/>
      <c r="IBM17" s="45"/>
      <c r="IBN17" s="46"/>
      <c r="IBO17" s="45"/>
      <c r="IBP17" s="45"/>
      <c r="IBQ17" s="45"/>
      <c r="IBR17" s="45"/>
      <c r="IBS17" s="45"/>
      <c r="IBT17" s="45"/>
      <c r="IBU17" s="80"/>
      <c r="IBV17" s="45"/>
      <c r="IBW17" s="46"/>
      <c r="IBX17" s="45"/>
      <c r="IBY17" s="45"/>
      <c r="IBZ17" s="45"/>
      <c r="ICA17" s="45"/>
      <c r="ICB17" s="45"/>
      <c r="ICC17" s="45"/>
      <c r="ICD17" s="80"/>
      <c r="ICE17" s="45"/>
      <c r="ICF17" s="46"/>
      <c r="ICG17" s="45"/>
      <c r="ICH17" s="45"/>
      <c r="ICI17" s="45"/>
      <c r="ICJ17" s="45"/>
      <c r="ICK17" s="45"/>
      <c r="ICL17" s="45"/>
      <c r="ICM17" s="80"/>
      <c r="ICN17" s="45"/>
      <c r="ICO17" s="46"/>
      <c r="ICP17" s="45"/>
      <c r="ICQ17" s="45"/>
      <c r="ICR17" s="45"/>
      <c r="ICS17" s="45"/>
      <c r="ICT17" s="45"/>
      <c r="ICU17" s="45"/>
      <c r="ICV17" s="80"/>
      <c r="ICW17" s="45"/>
      <c r="ICX17" s="46"/>
      <c r="ICY17" s="45"/>
      <c r="ICZ17" s="45"/>
      <c r="IDA17" s="45"/>
      <c r="IDB17" s="45"/>
      <c r="IDC17" s="45"/>
      <c r="IDD17" s="45"/>
      <c r="IDE17" s="80"/>
      <c r="IDF17" s="45"/>
      <c r="IDG17" s="46"/>
      <c r="IDH17" s="45"/>
      <c r="IDI17" s="45"/>
      <c r="IDJ17" s="45"/>
      <c r="IDK17" s="45"/>
      <c r="IDL17" s="45"/>
      <c r="IDM17" s="45"/>
      <c r="IDN17" s="80"/>
      <c r="IDO17" s="45"/>
      <c r="IDP17" s="46"/>
      <c r="IDQ17" s="45"/>
      <c r="IDR17" s="45"/>
      <c r="IDS17" s="45"/>
      <c r="IDT17" s="45"/>
      <c r="IDU17" s="45"/>
      <c r="IDV17" s="45"/>
      <c r="IDW17" s="80"/>
      <c r="IDX17" s="45"/>
      <c r="IDY17" s="46"/>
      <c r="IDZ17" s="45"/>
      <c r="IEA17" s="45"/>
      <c r="IEB17" s="45"/>
      <c r="IEC17" s="45"/>
      <c r="IED17" s="45"/>
      <c r="IEE17" s="45"/>
      <c r="IEF17" s="80"/>
      <c r="IEG17" s="45"/>
      <c r="IEH17" s="46"/>
      <c r="IEI17" s="45"/>
      <c r="IEJ17" s="45"/>
      <c r="IEK17" s="45"/>
      <c r="IEL17" s="45"/>
      <c r="IEM17" s="45"/>
      <c r="IEN17" s="45"/>
      <c r="IEO17" s="80"/>
      <c r="IEP17" s="45"/>
      <c r="IEQ17" s="46"/>
      <c r="IER17" s="45"/>
      <c r="IES17" s="45"/>
      <c r="IET17" s="45"/>
      <c r="IEU17" s="45"/>
      <c r="IEV17" s="45"/>
      <c r="IEW17" s="45"/>
      <c r="IEX17" s="80"/>
      <c r="IEY17" s="45"/>
      <c r="IEZ17" s="46"/>
      <c r="IFA17" s="45"/>
      <c r="IFB17" s="45"/>
      <c r="IFC17" s="45"/>
      <c r="IFD17" s="45"/>
      <c r="IFE17" s="45"/>
      <c r="IFF17" s="45"/>
      <c r="IFG17" s="80"/>
      <c r="IFH17" s="45"/>
      <c r="IFI17" s="46"/>
      <c r="IFJ17" s="45"/>
      <c r="IFK17" s="45"/>
      <c r="IFL17" s="45"/>
      <c r="IFM17" s="45"/>
      <c r="IFN17" s="45"/>
      <c r="IFO17" s="45"/>
      <c r="IFP17" s="80"/>
      <c r="IFQ17" s="45"/>
      <c r="IFR17" s="46"/>
      <c r="IFS17" s="45"/>
      <c r="IFT17" s="45"/>
      <c r="IFU17" s="45"/>
      <c r="IFV17" s="45"/>
      <c r="IFW17" s="45"/>
      <c r="IFX17" s="45"/>
      <c r="IFY17" s="80"/>
      <c r="IFZ17" s="45"/>
      <c r="IGA17" s="46"/>
      <c r="IGB17" s="45"/>
      <c r="IGC17" s="45"/>
      <c r="IGD17" s="45"/>
      <c r="IGE17" s="45"/>
      <c r="IGF17" s="45"/>
      <c r="IGG17" s="45"/>
      <c r="IGH17" s="80"/>
      <c r="IGI17" s="45"/>
      <c r="IGJ17" s="46"/>
      <c r="IGK17" s="45"/>
      <c r="IGL17" s="45"/>
      <c r="IGM17" s="45"/>
      <c r="IGN17" s="45"/>
      <c r="IGO17" s="45"/>
      <c r="IGP17" s="45"/>
      <c r="IGQ17" s="80"/>
      <c r="IGR17" s="45"/>
      <c r="IGS17" s="46"/>
      <c r="IGT17" s="45"/>
      <c r="IGU17" s="45"/>
      <c r="IGV17" s="45"/>
      <c r="IGW17" s="45"/>
      <c r="IGX17" s="45"/>
      <c r="IGY17" s="45"/>
      <c r="IGZ17" s="80"/>
      <c r="IHA17" s="45"/>
      <c r="IHB17" s="46"/>
      <c r="IHC17" s="45"/>
      <c r="IHD17" s="45"/>
      <c r="IHE17" s="45"/>
      <c r="IHF17" s="45"/>
      <c r="IHG17" s="45"/>
      <c r="IHH17" s="45"/>
      <c r="IHI17" s="80"/>
      <c r="IHJ17" s="45"/>
      <c r="IHK17" s="46"/>
      <c r="IHL17" s="45"/>
      <c r="IHM17" s="45"/>
      <c r="IHN17" s="45"/>
      <c r="IHO17" s="45"/>
      <c r="IHP17" s="45"/>
      <c r="IHQ17" s="45"/>
      <c r="IHR17" s="80"/>
      <c r="IHS17" s="45"/>
      <c r="IHT17" s="46"/>
      <c r="IHU17" s="45"/>
      <c r="IHV17" s="45"/>
      <c r="IHW17" s="45"/>
      <c r="IHX17" s="45"/>
      <c r="IHY17" s="45"/>
      <c r="IHZ17" s="45"/>
      <c r="IIA17" s="80"/>
      <c r="IIB17" s="45"/>
      <c r="IIC17" s="46"/>
      <c r="IID17" s="45"/>
      <c r="IIE17" s="45"/>
      <c r="IIF17" s="45"/>
      <c r="IIG17" s="45"/>
      <c r="IIH17" s="45"/>
      <c r="III17" s="45"/>
      <c r="IIJ17" s="80"/>
      <c r="IIK17" s="45"/>
      <c r="IIL17" s="46"/>
      <c r="IIM17" s="45"/>
      <c r="IIN17" s="45"/>
      <c r="IIO17" s="45"/>
      <c r="IIP17" s="45"/>
      <c r="IIQ17" s="45"/>
      <c r="IIR17" s="45"/>
      <c r="IIS17" s="80"/>
      <c r="IIT17" s="45"/>
      <c r="IIU17" s="46"/>
      <c r="IIV17" s="45"/>
      <c r="IIW17" s="45"/>
      <c r="IIX17" s="45"/>
      <c r="IIY17" s="45"/>
      <c r="IIZ17" s="45"/>
      <c r="IJA17" s="45"/>
      <c r="IJB17" s="80"/>
      <c r="IJC17" s="45"/>
      <c r="IJD17" s="46"/>
      <c r="IJE17" s="45"/>
      <c r="IJF17" s="45"/>
      <c r="IJG17" s="45"/>
      <c r="IJH17" s="45"/>
      <c r="IJI17" s="45"/>
      <c r="IJJ17" s="45"/>
      <c r="IJK17" s="80"/>
      <c r="IJL17" s="45"/>
      <c r="IJM17" s="46"/>
      <c r="IJN17" s="45"/>
      <c r="IJO17" s="45"/>
      <c r="IJP17" s="45"/>
      <c r="IJQ17" s="45"/>
      <c r="IJR17" s="45"/>
      <c r="IJS17" s="45"/>
      <c r="IJT17" s="80"/>
      <c r="IJU17" s="45"/>
      <c r="IJV17" s="46"/>
      <c r="IJW17" s="45"/>
      <c r="IJX17" s="45"/>
      <c r="IJY17" s="45"/>
      <c r="IJZ17" s="45"/>
      <c r="IKA17" s="45"/>
      <c r="IKB17" s="45"/>
      <c r="IKC17" s="80"/>
      <c r="IKD17" s="45"/>
      <c r="IKE17" s="46"/>
      <c r="IKF17" s="45"/>
      <c r="IKG17" s="45"/>
      <c r="IKH17" s="45"/>
      <c r="IKI17" s="45"/>
      <c r="IKJ17" s="45"/>
      <c r="IKK17" s="45"/>
      <c r="IKL17" s="80"/>
      <c r="IKM17" s="45"/>
      <c r="IKN17" s="46"/>
      <c r="IKO17" s="45"/>
      <c r="IKP17" s="45"/>
      <c r="IKQ17" s="45"/>
      <c r="IKR17" s="45"/>
      <c r="IKS17" s="45"/>
      <c r="IKT17" s="45"/>
      <c r="IKU17" s="80"/>
      <c r="IKV17" s="45"/>
      <c r="IKW17" s="46"/>
      <c r="IKX17" s="45"/>
      <c r="IKY17" s="45"/>
      <c r="IKZ17" s="45"/>
      <c r="ILA17" s="45"/>
      <c r="ILB17" s="45"/>
      <c r="ILC17" s="45"/>
      <c r="ILD17" s="80"/>
      <c r="ILE17" s="45"/>
      <c r="ILF17" s="46"/>
      <c r="ILG17" s="45"/>
      <c r="ILH17" s="45"/>
      <c r="ILI17" s="45"/>
      <c r="ILJ17" s="45"/>
      <c r="ILK17" s="45"/>
      <c r="ILL17" s="45"/>
      <c r="ILM17" s="80"/>
      <c r="ILN17" s="45"/>
      <c r="ILO17" s="46"/>
      <c r="ILP17" s="45"/>
      <c r="ILQ17" s="45"/>
      <c r="ILR17" s="45"/>
      <c r="ILS17" s="45"/>
      <c r="ILT17" s="45"/>
      <c r="ILU17" s="45"/>
      <c r="ILV17" s="80"/>
      <c r="ILW17" s="45"/>
      <c r="ILX17" s="46"/>
      <c r="ILY17" s="45"/>
      <c r="ILZ17" s="45"/>
      <c r="IMA17" s="45"/>
      <c r="IMB17" s="45"/>
      <c r="IMC17" s="45"/>
      <c r="IMD17" s="45"/>
      <c r="IME17" s="80"/>
      <c r="IMF17" s="45"/>
      <c r="IMG17" s="46"/>
      <c r="IMH17" s="45"/>
      <c r="IMI17" s="45"/>
      <c r="IMJ17" s="45"/>
      <c r="IMK17" s="45"/>
      <c r="IML17" s="45"/>
      <c r="IMM17" s="45"/>
      <c r="IMN17" s="80"/>
      <c r="IMO17" s="45"/>
      <c r="IMP17" s="46"/>
      <c r="IMQ17" s="45"/>
      <c r="IMR17" s="45"/>
      <c r="IMS17" s="45"/>
      <c r="IMT17" s="45"/>
      <c r="IMU17" s="45"/>
      <c r="IMV17" s="45"/>
      <c r="IMW17" s="80"/>
      <c r="IMX17" s="45"/>
      <c r="IMY17" s="46"/>
      <c r="IMZ17" s="45"/>
      <c r="INA17" s="45"/>
      <c r="INB17" s="45"/>
      <c r="INC17" s="45"/>
      <c r="IND17" s="45"/>
      <c r="INE17" s="45"/>
      <c r="INF17" s="80"/>
      <c r="ING17" s="45"/>
      <c r="INH17" s="46"/>
      <c r="INI17" s="45"/>
      <c r="INJ17" s="45"/>
      <c r="INK17" s="45"/>
      <c r="INL17" s="45"/>
      <c r="INM17" s="45"/>
      <c r="INN17" s="45"/>
      <c r="INO17" s="80"/>
      <c r="INP17" s="45"/>
      <c r="INQ17" s="46"/>
      <c r="INR17" s="45"/>
      <c r="INS17" s="45"/>
      <c r="INT17" s="45"/>
      <c r="INU17" s="45"/>
      <c r="INV17" s="45"/>
      <c r="INW17" s="45"/>
      <c r="INX17" s="80"/>
      <c r="INY17" s="45"/>
      <c r="INZ17" s="46"/>
      <c r="IOA17" s="45"/>
      <c r="IOB17" s="45"/>
      <c r="IOC17" s="45"/>
      <c r="IOD17" s="45"/>
      <c r="IOE17" s="45"/>
      <c r="IOF17" s="45"/>
      <c r="IOG17" s="80"/>
      <c r="IOH17" s="45"/>
      <c r="IOI17" s="46"/>
      <c r="IOJ17" s="45"/>
      <c r="IOK17" s="45"/>
      <c r="IOL17" s="45"/>
      <c r="IOM17" s="45"/>
      <c r="ION17" s="45"/>
      <c r="IOO17" s="45"/>
      <c r="IOP17" s="80"/>
      <c r="IOQ17" s="45"/>
      <c r="IOR17" s="46"/>
      <c r="IOS17" s="45"/>
      <c r="IOT17" s="45"/>
      <c r="IOU17" s="45"/>
      <c r="IOV17" s="45"/>
      <c r="IOW17" s="45"/>
      <c r="IOX17" s="45"/>
      <c r="IOY17" s="80"/>
      <c r="IOZ17" s="45"/>
      <c r="IPA17" s="46"/>
      <c r="IPB17" s="45"/>
      <c r="IPC17" s="45"/>
      <c r="IPD17" s="45"/>
      <c r="IPE17" s="45"/>
      <c r="IPF17" s="45"/>
      <c r="IPG17" s="45"/>
      <c r="IPH17" s="80"/>
      <c r="IPI17" s="45"/>
      <c r="IPJ17" s="46"/>
      <c r="IPK17" s="45"/>
      <c r="IPL17" s="45"/>
      <c r="IPM17" s="45"/>
      <c r="IPN17" s="45"/>
      <c r="IPO17" s="45"/>
      <c r="IPP17" s="45"/>
      <c r="IPQ17" s="80"/>
      <c r="IPR17" s="45"/>
      <c r="IPS17" s="46"/>
      <c r="IPT17" s="45"/>
      <c r="IPU17" s="45"/>
      <c r="IPV17" s="45"/>
      <c r="IPW17" s="45"/>
      <c r="IPX17" s="45"/>
      <c r="IPY17" s="45"/>
      <c r="IPZ17" s="80"/>
      <c r="IQA17" s="45"/>
      <c r="IQB17" s="46"/>
      <c r="IQC17" s="45"/>
      <c r="IQD17" s="45"/>
      <c r="IQE17" s="45"/>
      <c r="IQF17" s="45"/>
      <c r="IQG17" s="45"/>
      <c r="IQH17" s="45"/>
      <c r="IQI17" s="80"/>
      <c r="IQJ17" s="45"/>
      <c r="IQK17" s="46"/>
      <c r="IQL17" s="45"/>
      <c r="IQM17" s="45"/>
      <c r="IQN17" s="45"/>
      <c r="IQO17" s="45"/>
      <c r="IQP17" s="45"/>
      <c r="IQQ17" s="45"/>
      <c r="IQR17" s="80"/>
      <c r="IQS17" s="45"/>
      <c r="IQT17" s="46"/>
      <c r="IQU17" s="45"/>
      <c r="IQV17" s="45"/>
      <c r="IQW17" s="45"/>
      <c r="IQX17" s="45"/>
      <c r="IQY17" s="45"/>
      <c r="IQZ17" s="45"/>
      <c r="IRA17" s="80"/>
      <c r="IRB17" s="45"/>
      <c r="IRC17" s="46"/>
      <c r="IRD17" s="45"/>
      <c r="IRE17" s="45"/>
      <c r="IRF17" s="45"/>
      <c r="IRG17" s="45"/>
      <c r="IRH17" s="45"/>
      <c r="IRI17" s="45"/>
      <c r="IRJ17" s="80"/>
      <c r="IRK17" s="45"/>
      <c r="IRL17" s="46"/>
      <c r="IRM17" s="45"/>
      <c r="IRN17" s="45"/>
      <c r="IRO17" s="45"/>
      <c r="IRP17" s="45"/>
      <c r="IRQ17" s="45"/>
      <c r="IRR17" s="45"/>
      <c r="IRS17" s="80"/>
      <c r="IRT17" s="45"/>
      <c r="IRU17" s="46"/>
      <c r="IRV17" s="45"/>
      <c r="IRW17" s="45"/>
      <c r="IRX17" s="45"/>
      <c r="IRY17" s="45"/>
      <c r="IRZ17" s="45"/>
      <c r="ISA17" s="45"/>
      <c r="ISB17" s="80"/>
      <c r="ISC17" s="45"/>
      <c r="ISD17" s="46"/>
      <c r="ISE17" s="45"/>
      <c r="ISF17" s="45"/>
      <c r="ISG17" s="45"/>
      <c r="ISH17" s="45"/>
      <c r="ISI17" s="45"/>
      <c r="ISJ17" s="45"/>
      <c r="ISK17" s="80"/>
      <c r="ISL17" s="45"/>
      <c r="ISM17" s="46"/>
      <c r="ISN17" s="45"/>
      <c r="ISO17" s="45"/>
      <c r="ISP17" s="45"/>
      <c r="ISQ17" s="45"/>
      <c r="ISR17" s="45"/>
      <c r="ISS17" s="45"/>
      <c r="IST17" s="80"/>
      <c r="ISU17" s="45"/>
      <c r="ISV17" s="46"/>
      <c r="ISW17" s="45"/>
      <c r="ISX17" s="45"/>
      <c r="ISY17" s="45"/>
      <c r="ISZ17" s="45"/>
      <c r="ITA17" s="45"/>
      <c r="ITB17" s="45"/>
      <c r="ITC17" s="80"/>
      <c r="ITD17" s="45"/>
      <c r="ITE17" s="46"/>
      <c r="ITF17" s="45"/>
      <c r="ITG17" s="45"/>
      <c r="ITH17" s="45"/>
      <c r="ITI17" s="45"/>
      <c r="ITJ17" s="45"/>
      <c r="ITK17" s="45"/>
      <c r="ITL17" s="80"/>
      <c r="ITM17" s="45"/>
      <c r="ITN17" s="46"/>
      <c r="ITO17" s="45"/>
      <c r="ITP17" s="45"/>
      <c r="ITQ17" s="45"/>
      <c r="ITR17" s="45"/>
      <c r="ITS17" s="45"/>
      <c r="ITT17" s="45"/>
      <c r="ITU17" s="80"/>
      <c r="ITV17" s="45"/>
      <c r="ITW17" s="46"/>
      <c r="ITX17" s="45"/>
      <c r="ITY17" s="45"/>
      <c r="ITZ17" s="45"/>
      <c r="IUA17" s="45"/>
      <c r="IUB17" s="45"/>
      <c r="IUC17" s="45"/>
      <c r="IUD17" s="80"/>
      <c r="IUE17" s="45"/>
      <c r="IUF17" s="46"/>
      <c r="IUG17" s="45"/>
      <c r="IUH17" s="45"/>
      <c r="IUI17" s="45"/>
      <c r="IUJ17" s="45"/>
      <c r="IUK17" s="45"/>
      <c r="IUL17" s="45"/>
      <c r="IUM17" s="80"/>
      <c r="IUN17" s="45"/>
      <c r="IUO17" s="46"/>
      <c r="IUP17" s="45"/>
      <c r="IUQ17" s="45"/>
      <c r="IUR17" s="45"/>
      <c r="IUS17" s="45"/>
      <c r="IUT17" s="45"/>
      <c r="IUU17" s="45"/>
      <c r="IUV17" s="80"/>
      <c r="IUW17" s="45"/>
      <c r="IUX17" s="46"/>
      <c r="IUY17" s="45"/>
      <c r="IUZ17" s="45"/>
      <c r="IVA17" s="45"/>
      <c r="IVB17" s="45"/>
      <c r="IVC17" s="45"/>
      <c r="IVD17" s="45"/>
      <c r="IVE17" s="80"/>
      <c r="IVF17" s="45"/>
      <c r="IVG17" s="46"/>
      <c r="IVH17" s="45"/>
      <c r="IVI17" s="45"/>
      <c r="IVJ17" s="45"/>
      <c r="IVK17" s="45"/>
      <c r="IVL17" s="45"/>
      <c r="IVM17" s="45"/>
      <c r="IVN17" s="80"/>
      <c r="IVO17" s="45"/>
      <c r="IVP17" s="46"/>
      <c r="IVQ17" s="45"/>
      <c r="IVR17" s="45"/>
      <c r="IVS17" s="45"/>
      <c r="IVT17" s="45"/>
      <c r="IVU17" s="45"/>
      <c r="IVV17" s="45"/>
      <c r="IVW17" s="80"/>
      <c r="IVX17" s="45"/>
      <c r="IVY17" s="46"/>
      <c r="IVZ17" s="45"/>
      <c r="IWA17" s="45"/>
      <c r="IWB17" s="45"/>
      <c r="IWC17" s="45"/>
      <c r="IWD17" s="45"/>
      <c r="IWE17" s="45"/>
      <c r="IWF17" s="80"/>
      <c r="IWG17" s="45"/>
      <c r="IWH17" s="46"/>
      <c r="IWI17" s="45"/>
      <c r="IWJ17" s="45"/>
      <c r="IWK17" s="45"/>
      <c r="IWL17" s="45"/>
      <c r="IWM17" s="45"/>
      <c r="IWN17" s="45"/>
      <c r="IWO17" s="80"/>
      <c r="IWP17" s="45"/>
      <c r="IWQ17" s="46"/>
      <c r="IWR17" s="45"/>
      <c r="IWS17" s="45"/>
      <c r="IWT17" s="45"/>
      <c r="IWU17" s="45"/>
      <c r="IWV17" s="45"/>
      <c r="IWW17" s="45"/>
      <c r="IWX17" s="80"/>
      <c r="IWY17" s="45"/>
      <c r="IWZ17" s="46"/>
      <c r="IXA17" s="45"/>
      <c r="IXB17" s="45"/>
      <c r="IXC17" s="45"/>
      <c r="IXD17" s="45"/>
      <c r="IXE17" s="45"/>
      <c r="IXF17" s="45"/>
      <c r="IXG17" s="80"/>
      <c r="IXH17" s="45"/>
      <c r="IXI17" s="46"/>
      <c r="IXJ17" s="45"/>
      <c r="IXK17" s="45"/>
      <c r="IXL17" s="45"/>
      <c r="IXM17" s="45"/>
      <c r="IXN17" s="45"/>
      <c r="IXO17" s="45"/>
      <c r="IXP17" s="80"/>
      <c r="IXQ17" s="45"/>
      <c r="IXR17" s="46"/>
      <c r="IXS17" s="45"/>
      <c r="IXT17" s="45"/>
      <c r="IXU17" s="45"/>
      <c r="IXV17" s="45"/>
      <c r="IXW17" s="45"/>
      <c r="IXX17" s="45"/>
      <c r="IXY17" s="80"/>
      <c r="IXZ17" s="45"/>
      <c r="IYA17" s="46"/>
      <c r="IYB17" s="45"/>
      <c r="IYC17" s="45"/>
      <c r="IYD17" s="45"/>
      <c r="IYE17" s="45"/>
      <c r="IYF17" s="45"/>
      <c r="IYG17" s="45"/>
      <c r="IYH17" s="80"/>
      <c r="IYI17" s="45"/>
      <c r="IYJ17" s="46"/>
      <c r="IYK17" s="45"/>
      <c r="IYL17" s="45"/>
      <c r="IYM17" s="45"/>
      <c r="IYN17" s="45"/>
      <c r="IYO17" s="45"/>
      <c r="IYP17" s="45"/>
      <c r="IYQ17" s="80"/>
      <c r="IYR17" s="45"/>
      <c r="IYS17" s="46"/>
      <c r="IYT17" s="45"/>
      <c r="IYU17" s="45"/>
      <c r="IYV17" s="45"/>
      <c r="IYW17" s="45"/>
      <c r="IYX17" s="45"/>
      <c r="IYY17" s="45"/>
      <c r="IYZ17" s="80"/>
      <c r="IZA17" s="45"/>
      <c r="IZB17" s="46"/>
      <c r="IZC17" s="45"/>
      <c r="IZD17" s="45"/>
      <c r="IZE17" s="45"/>
      <c r="IZF17" s="45"/>
      <c r="IZG17" s="45"/>
      <c r="IZH17" s="45"/>
      <c r="IZI17" s="80"/>
      <c r="IZJ17" s="45"/>
      <c r="IZK17" s="46"/>
      <c r="IZL17" s="45"/>
      <c r="IZM17" s="45"/>
      <c r="IZN17" s="45"/>
      <c r="IZO17" s="45"/>
      <c r="IZP17" s="45"/>
      <c r="IZQ17" s="45"/>
      <c r="IZR17" s="80"/>
      <c r="IZS17" s="45"/>
      <c r="IZT17" s="46"/>
      <c r="IZU17" s="45"/>
      <c r="IZV17" s="45"/>
      <c r="IZW17" s="45"/>
      <c r="IZX17" s="45"/>
      <c r="IZY17" s="45"/>
      <c r="IZZ17" s="45"/>
      <c r="JAA17" s="80"/>
      <c r="JAB17" s="45"/>
      <c r="JAC17" s="46"/>
      <c r="JAD17" s="45"/>
      <c r="JAE17" s="45"/>
      <c r="JAF17" s="45"/>
      <c r="JAG17" s="45"/>
      <c r="JAH17" s="45"/>
      <c r="JAI17" s="45"/>
      <c r="JAJ17" s="80"/>
      <c r="JAK17" s="45"/>
      <c r="JAL17" s="46"/>
      <c r="JAM17" s="45"/>
      <c r="JAN17" s="45"/>
      <c r="JAO17" s="45"/>
      <c r="JAP17" s="45"/>
      <c r="JAQ17" s="45"/>
      <c r="JAR17" s="45"/>
      <c r="JAS17" s="80"/>
      <c r="JAT17" s="45"/>
      <c r="JAU17" s="46"/>
      <c r="JAV17" s="45"/>
      <c r="JAW17" s="45"/>
      <c r="JAX17" s="45"/>
      <c r="JAY17" s="45"/>
      <c r="JAZ17" s="45"/>
      <c r="JBA17" s="45"/>
      <c r="JBB17" s="80"/>
      <c r="JBC17" s="45"/>
      <c r="JBD17" s="46"/>
      <c r="JBE17" s="45"/>
      <c r="JBF17" s="45"/>
      <c r="JBG17" s="45"/>
      <c r="JBH17" s="45"/>
      <c r="JBI17" s="45"/>
      <c r="JBJ17" s="45"/>
      <c r="JBK17" s="80"/>
      <c r="JBL17" s="45"/>
      <c r="JBM17" s="46"/>
      <c r="JBN17" s="45"/>
      <c r="JBO17" s="45"/>
      <c r="JBP17" s="45"/>
      <c r="JBQ17" s="45"/>
      <c r="JBR17" s="45"/>
      <c r="JBS17" s="45"/>
      <c r="JBT17" s="80"/>
      <c r="JBU17" s="45"/>
      <c r="JBV17" s="46"/>
      <c r="JBW17" s="45"/>
      <c r="JBX17" s="45"/>
      <c r="JBY17" s="45"/>
      <c r="JBZ17" s="45"/>
      <c r="JCA17" s="45"/>
      <c r="JCB17" s="45"/>
      <c r="JCC17" s="80"/>
      <c r="JCD17" s="45"/>
      <c r="JCE17" s="46"/>
      <c r="JCF17" s="45"/>
      <c r="JCG17" s="45"/>
      <c r="JCH17" s="45"/>
      <c r="JCI17" s="45"/>
      <c r="JCJ17" s="45"/>
      <c r="JCK17" s="45"/>
      <c r="JCL17" s="80"/>
      <c r="JCM17" s="45"/>
      <c r="JCN17" s="46"/>
      <c r="JCO17" s="45"/>
      <c r="JCP17" s="45"/>
      <c r="JCQ17" s="45"/>
      <c r="JCR17" s="45"/>
      <c r="JCS17" s="45"/>
      <c r="JCT17" s="45"/>
      <c r="JCU17" s="80"/>
      <c r="JCV17" s="45"/>
      <c r="JCW17" s="46"/>
      <c r="JCX17" s="45"/>
      <c r="JCY17" s="45"/>
      <c r="JCZ17" s="45"/>
      <c r="JDA17" s="45"/>
      <c r="JDB17" s="45"/>
      <c r="JDC17" s="45"/>
      <c r="JDD17" s="80"/>
      <c r="JDE17" s="45"/>
      <c r="JDF17" s="46"/>
      <c r="JDG17" s="45"/>
      <c r="JDH17" s="45"/>
      <c r="JDI17" s="45"/>
      <c r="JDJ17" s="45"/>
      <c r="JDK17" s="45"/>
      <c r="JDL17" s="45"/>
      <c r="JDM17" s="80"/>
      <c r="JDN17" s="45"/>
      <c r="JDO17" s="46"/>
      <c r="JDP17" s="45"/>
      <c r="JDQ17" s="45"/>
      <c r="JDR17" s="45"/>
      <c r="JDS17" s="45"/>
      <c r="JDT17" s="45"/>
      <c r="JDU17" s="45"/>
      <c r="JDV17" s="80"/>
      <c r="JDW17" s="45"/>
      <c r="JDX17" s="46"/>
      <c r="JDY17" s="45"/>
      <c r="JDZ17" s="45"/>
      <c r="JEA17" s="45"/>
      <c r="JEB17" s="45"/>
      <c r="JEC17" s="45"/>
      <c r="JED17" s="45"/>
      <c r="JEE17" s="80"/>
      <c r="JEF17" s="45"/>
      <c r="JEG17" s="46"/>
      <c r="JEH17" s="45"/>
      <c r="JEI17" s="45"/>
      <c r="JEJ17" s="45"/>
      <c r="JEK17" s="45"/>
      <c r="JEL17" s="45"/>
      <c r="JEM17" s="45"/>
      <c r="JEN17" s="80"/>
      <c r="JEO17" s="45"/>
      <c r="JEP17" s="46"/>
      <c r="JEQ17" s="45"/>
      <c r="JER17" s="45"/>
      <c r="JES17" s="45"/>
      <c r="JET17" s="45"/>
      <c r="JEU17" s="45"/>
      <c r="JEV17" s="45"/>
      <c r="JEW17" s="80"/>
      <c r="JEX17" s="45"/>
      <c r="JEY17" s="46"/>
      <c r="JEZ17" s="45"/>
      <c r="JFA17" s="45"/>
      <c r="JFB17" s="45"/>
      <c r="JFC17" s="45"/>
      <c r="JFD17" s="45"/>
      <c r="JFE17" s="45"/>
      <c r="JFF17" s="80"/>
      <c r="JFG17" s="45"/>
      <c r="JFH17" s="46"/>
      <c r="JFI17" s="45"/>
      <c r="JFJ17" s="45"/>
      <c r="JFK17" s="45"/>
      <c r="JFL17" s="45"/>
      <c r="JFM17" s="45"/>
      <c r="JFN17" s="45"/>
      <c r="JFO17" s="80"/>
      <c r="JFP17" s="45"/>
      <c r="JFQ17" s="46"/>
      <c r="JFR17" s="45"/>
      <c r="JFS17" s="45"/>
      <c r="JFT17" s="45"/>
      <c r="JFU17" s="45"/>
      <c r="JFV17" s="45"/>
      <c r="JFW17" s="45"/>
      <c r="JFX17" s="80"/>
      <c r="JFY17" s="45"/>
      <c r="JFZ17" s="46"/>
      <c r="JGA17" s="45"/>
      <c r="JGB17" s="45"/>
      <c r="JGC17" s="45"/>
      <c r="JGD17" s="45"/>
      <c r="JGE17" s="45"/>
      <c r="JGF17" s="45"/>
      <c r="JGG17" s="80"/>
      <c r="JGH17" s="45"/>
      <c r="JGI17" s="46"/>
      <c r="JGJ17" s="45"/>
      <c r="JGK17" s="45"/>
      <c r="JGL17" s="45"/>
      <c r="JGM17" s="45"/>
      <c r="JGN17" s="45"/>
      <c r="JGO17" s="45"/>
      <c r="JGP17" s="80"/>
      <c r="JGQ17" s="45"/>
      <c r="JGR17" s="46"/>
      <c r="JGS17" s="45"/>
      <c r="JGT17" s="45"/>
      <c r="JGU17" s="45"/>
      <c r="JGV17" s="45"/>
      <c r="JGW17" s="45"/>
      <c r="JGX17" s="45"/>
      <c r="JGY17" s="80"/>
      <c r="JGZ17" s="45"/>
      <c r="JHA17" s="46"/>
      <c r="JHB17" s="45"/>
      <c r="JHC17" s="45"/>
      <c r="JHD17" s="45"/>
      <c r="JHE17" s="45"/>
      <c r="JHF17" s="45"/>
      <c r="JHG17" s="45"/>
      <c r="JHH17" s="80"/>
      <c r="JHI17" s="45"/>
      <c r="JHJ17" s="46"/>
      <c r="JHK17" s="45"/>
      <c r="JHL17" s="45"/>
      <c r="JHM17" s="45"/>
      <c r="JHN17" s="45"/>
      <c r="JHO17" s="45"/>
      <c r="JHP17" s="45"/>
      <c r="JHQ17" s="80"/>
      <c r="JHR17" s="45"/>
      <c r="JHS17" s="46"/>
      <c r="JHT17" s="45"/>
      <c r="JHU17" s="45"/>
      <c r="JHV17" s="45"/>
      <c r="JHW17" s="45"/>
      <c r="JHX17" s="45"/>
      <c r="JHY17" s="45"/>
      <c r="JHZ17" s="80"/>
      <c r="JIA17" s="45"/>
      <c r="JIB17" s="46"/>
      <c r="JIC17" s="45"/>
      <c r="JID17" s="45"/>
      <c r="JIE17" s="45"/>
      <c r="JIF17" s="45"/>
      <c r="JIG17" s="45"/>
      <c r="JIH17" s="45"/>
      <c r="JII17" s="80"/>
      <c r="JIJ17" s="45"/>
      <c r="JIK17" s="46"/>
      <c r="JIL17" s="45"/>
      <c r="JIM17" s="45"/>
      <c r="JIN17" s="45"/>
      <c r="JIO17" s="45"/>
      <c r="JIP17" s="45"/>
      <c r="JIQ17" s="45"/>
      <c r="JIR17" s="80"/>
      <c r="JIS17" s="45"/>
      <c r="JIT17" s="46"/>
      <c r="JIU17" s="45"/>
      <c r="JIV17" s="45"/>
      <c r="JIW17" s="45"/>
      <c r="JIX17" s="45"/>
      <c r="JIY17" s="45"/>
      <c r="JIZ17" s="45"/>
      <c r="JJA17" s="80"/>
      <c r="JJB17" s="45"/>
      <c r="JJC17" s="46"/>
      <c r="JJD17" s="45"/>
      <c r="JJE17" s="45"/>
      <c r="JJF17" s="45"/>
      <c r="JJG17" s="45"/>
      <c r="JJH17" s="45"/>
      <c r="JJI17" s="45"/>
      <c r="JJJ17" s="80"/>
      <c r="JJK17" s="45"/>
      <c r="JJL17" s="46"/>
      <c r="JJM17" s="45"/>
      <c r="JJN17" s="45"/>
      <c r="JJO17" s="45"/>
      <c r="JJP17" s="45"/>
      <c r="JJQ17" s="45"/>
      <c r="JJR17" s="45"/>
      <c r="JJS17" s="80"/>
      <c r="JJT17" s="45"/>
      <c r="JJU17" s="46"/>
      <c r="JJV17" s="45"/>
      <c r="JJW17" s="45"/>
      <c r="JJX17" s="45"/>
      <c r="JJY17" s="45"/>
      <c r="JJZ17" s="45"/>
      <c r="JKA17" s="45"/>
      <c r="JKB17" s="80"/>
      <c r="JKC17" s="45"/>
      <c r="JKD17" s="46"/>
      <c r="JKE17" s="45"/>
      <c r="JKF17" s="45"/>
      <c r="JKG17" s="45"/>
      <c r="JKH17" s="45"/>
      <c r="JKI17" s="45"/>
      <c r="JKJ17" s="45"/>
      <c r="JKK17" s="80"/>
      <c r="JKL17" s="45"/>
      <c r="JKM17" s="46"/>
      <c r="JKN17" s="45"/>
      <c r="JKO17" s="45"/>
      <c r="JKP17" s="45"/>
      <c r="JKQ17" s="45"/>
      <c r="JKR17" s="45"/>
      <c r="JKS17" s="45"/>
      <c r="JKT17" s="80"/>
      <c r="JKU17" s="45"/>
      <c r="JKV17" s="46"/>
      <c r="JKW17" s="45"/>
      <c r="JKX17" s="45"/>
      <c r="JKY17" s="45"/>
      <c r="JKZ17" s="45"/>
      <c r="JLA17" s="45"/>
      <c r="JLB17" s="45"/>
      <c r="JLC17" s="80"/>
      <c r="JLD17" s="45"/>
      <c r="JLE17" s="46"/>
      <c r="JLF17" s="45"/>
      <c r="JLG17" s="45"/>
      <c r="JLH17" s="45"/>
      <c r="JLI17" s="45"/>
      <c r="JLJ17" s="45"/>
      <c r="JLK17" s="45"/>
      <c r="JLL17" s="80"/>
      <c r="JLM17" s="45"/>
      <c r="JLN17" s="46"/>
      <c r="JLO17" s="45"/>
      <c r="JLP17" s="45"/>
      <c r="JLQ17" s="45"/>
      <c r="JLR17" s="45"/>
      <c r="JLS17" s="45"/>
      <c r="JLT17" s="45"/>
      <c r="JLU17" s="80"/>
      <c r="JLV17" s="45"/>
      <c r="JLW17" s="46"/>
      <c r="JLX17" s="45"/>
      <c r="JLY17" s="45"/>
      <c r="JLZ17" s="45"/>
      <c r="JMA17" s="45"/>
      <c r="JMB17" s="45"/>
      <c r="JMC17" s="45"/>
      <c r="JMD17" s="80"/>
      <c r="JME17" s="45"/>
      <c r="JMF17" s="46"/>
      <c r="JMG17" s="45"/>
      <c r="JMH17" s="45"/>
      <c r="JMI17" s="45"/>
      <c r="JMJ17" s="45"/>
      <c r="JMK17" s="45"/>
      <c r="JML17" s="45"/>
      <c r="JMM17" s="80"/>
      <c r="JMN17" s="45"/>
      <c r="JMO17" s="46"/>
      <c r="JMP17" s="45"/>
      <c r="JMQ17" s="45"/>
      <c r="JMR17" s="45"/>
      <c r="JMS17" s="45"/>
      <c r="JMT17" s="45"/>
      <c r="JMU17" s="45"/>
      <c r="JMV17" s="80"/>
      <c r="JMW17" s="45"/>
      <c r="JMX17" s="46"/>
      <c r="JMY17" s="45"/>
      <c r="JMZ17" s="45"/>
      <c r="JNA17" s="45"/>
      <c r="JNB17" s="45"/>
      <c r="JNC17" s="45"/>
      <c r="JND17" s="45"/>
      <c r="JNE17" s="80"/>
      <c r="JNF17" s="45"/>
      <c r="JNG17" s="46"/>
      <c r="JNH17" s="45"/>
      <c r="JNI17" s="45"/>
      <c r="JNJ17" s="45"/>
      <c r="JNK17" s="45"/>
      <c r="JNL17" s="45"/>
      <c r="JNM17" s="45"/>
      <c r="JNN17" s="80"/>
      <c r="JNO17" s="45"/>
      <c r="JNP17" s="46"/>
      <c r="JNQ17" s="45"/>
      <c r="JNR17" s="45"/>
      <c r="JNS17" s="45"/>
      <c r="JNT17" s="45"/>
      <c r="JNU17" s="45"/>
      <c r="JNV17" s="45"/>
      <c r="JNW17" s="80"/>
      <c r="JNX17" s="45"/>
      <c r="JNY17" s="46"/>
      <c r="JNZ17" s="45"/>
      <c r="JOA17" s="45"/>
      <c r="JOB17" s="45"/>
      <c r="JOC17" s="45"/>
      <c r="JOD17" s="45"/>
      <c r="JOE17" s="45"/>
      <c r="JOF17" s="80"/>
      <c r="JOG17" s="45"/>
      <c r="JOH17" s="46"/>
      <c r="JOI17" s="45"/>
      <c r="JOJ17" s="45"/>
      <c r="JOK17" s="45"/>
      <c r="JOL17" s="45"/>
      <c r="JOM17" s="45"/>
      <c r="JON17" s="45"/>
      <c r="JOO17" s="80"/>
      <c r="JOP17" s="45"/>
      <c r="JOQ17" s="46"/>
      <c r="JOR17" s="45"/>
      <c r="JOS17" s="45"/>
      <c r="JOT17" s="45"/>
      <c r="JOU17" s="45"/>
      <c r="JOV17" s="45"/>
      <c r="JOW17" s="45"/>
      <c r="JOX17" s="80"/>
      <c r="JOY17" s="45"/>
      <c r="JOZ17" s="46"/>
      <c r="JPA17" s="45"/>
      <c r="JPB17" s="45"/>
      <c r="JPC17" s="45"/>
      <c r="JPD17" s="45"/>
      <c r="JPE17" s="45"/>
      <c r="JPF17" s="45"/>
      <c r="JPG17" s="80"/>
      <c r="JPH17" s="45"/>
      <c r="JPI17" s="46"/>
      <c r="JPJ17" s="45"/>
      <c r="JPK17" s="45"/>
      <c r="JPL17" s="45"/>
      <c r="JPM17" s="45"/>
      <c r="JPN17" s="45"/>
      <c r="JPO17" s="45"/>
      <c r="JPP17" s="80"/>
      <c r="JPQ17" s="45"/>
      <c r="JPR17" s="46"/>
      <c r="JPS17" s="45"/>
      <c r="JPT17" s="45"/>
      <c r="JPU17" s="45"/>
      <c r="JPV17" s="45"/>
      <c r="JPW17" s="45"/>
      <c r="JPX17" s="45"/>
      <c r="JPY17" s="80"/>
      <c r="JPZ17" s="45"/>
      <c r="JQA17" s="46"/>
      <c r="JQB17" s="45"/>
      <c r="JQC17" s="45"/>
      <c r="JQD17" s="45"/>
      <c r="JQE17" s="45"/>
      <c r="JQF17" s="45"/>
      <c r="JQG17" s="45"/>
      <c r="JQH17" s="80"/>
      <c r="JQI17" s="45"/>
      <c r="JQJ17" s="46"/>
      <c r="JQK17" s="45"/>
      <c r="JQL17" s="45"/>
      <c r="JQM17" s="45"/>
      <c r="JQN17" s="45"/>
      <c r="JQO17" s="45"/>
      <c r="JQP17" s="45"/>
      <c r="JQQ17" s="80"/>
      <c r="JQR17" s="45"/>
      <c r="JQS17" s="46"/>
      <c r="JQT17" s="45"/>
      <c r="JQU17" s="45"/>
      <c r="JQV17" s="45"/>
      <c r="JQW17" s="45"/>
      <c r="JQX17" s="45"/>
      <c r="JQY17" s="45"/>
      <c r="JQZ17" s="80"/>
      <c r="JRA17" s="45"/>
      <c r="JRB17" s="46"/>
      <c r="JRC17" s="45"/>
      <c r="JRD17" s="45"/>
      <c r="JRE17" s="45"/>
      <c r="JRF17" s="45"/>
      <c r="JRG17" s="45"/>
      <c r="JRH17" s="45"/>
      <c r="JRI17" s="80"/>
      <c r="JRJ17" s="45"/>
      <c r="JRK17" s="46"/>
      <c r="JRL17" s="45"/>
      <c r="JRM17" s="45"/>
      <c r="JRN17" s="45"/>
      <c r="JRO17" s="45"/>
      <c r="JRP17" s="45"/>
      <c r="JRQ17" s="45"/>
      <c r="JRR17" s="80"/>
      <c r="JRS17" s="45"/>
      <c r="JRT17" s="46"/>
      <c r="JRU17" s="45"/>
      <c r="JRV17" s="45"/>
      <c r="JRW17" s="45"/>
      <c r="JRX17" s="45"/>
      <c r="JRY17" s="45"/>
      <c r="JRZ17" s="45"/>
      <c r="JSA17" s="80"/>
      <c r="JSB17" s="45"/>
      <c r="JSC17" s="46"/>
      <c r="JSD17" s="45"/>
      <c r="JSE17" s="45"/>
      <c r="JSF17" s="45"/>
      <c r="JSG17" s="45"/>
      <c r="JSH17" s="45"/>
      <c r="JSI17" s="45"/>
      <c r="JSJ17" s="80"/>
      <c r="JSK17" s="45"/>
      <c r="JSL17" s="46"/>
      <c r="JSM17" s="45"/>
      <c r="JSN17" s="45"/>
      <c r="JSO17" s="45"/>
      <c r="JSP17" s="45"/>
      <c r="JSQ17" s="45"/>
      <c r="JSR17" s="45"/>
      <c r="JSS17" s="80"/>
      <c r="JST17" s="45"/>
      <c r="JSU17" s="46"/>
      <c r="JSV17" s="45"/>
      <c r="JSW17" s="45"/>
      <c r="JSX17" s="45"/>
      <c r="JSY17" s="45"/>
      <c r="JSZ17" s="45"/>
      <c r="JTA17" s="45"/>
      <c r="JTB17" s="80"/>
      <c r="JTC17" s="45"/>
      <c r="JTD17" s="46"/>
      <c r="JTE17" s="45"/>
      <c r="JTF17" s="45"/>
      <c r="JTG17" s="45"/>
      <c r="JTH17" s="45"/>
      <c r="JTI17" s="45"/>
      <c r="JTJ17" s="45"/>
      <c r="JTK17" s="80"/>
      <c r="JTL17" s="45"/>
      <c r="JTM17" s="46"/>
      <c r="JTN17" s="45"/>
      <c r="JTO17" s="45"/>
      <c r="JTP17" s="45"/>
      <c r="JTQ17" s="45"/>
      <c r="JTR17" s="45"/>
      <c r="JTS17" s="45"/>
      <c r="JTT17" s="80"/>
      <c r="JTU17" s="45"/>
      <c r="JTV17" s="46"/>
      <c r="JTW17" s="45"/>
      <c r="JTX17" s="45"/>
      <c r="JTY17" s="45"/>
      <c r="JTZ17" s="45"/>
      <c r="JUA17" s="45"/>
      <c r="JUB17" s="45"/>
      <c r="JUC17" s="80"/>
      <c r="JUD17" s="45"/>
      <c r="JUE17" s="46"/>
      <c r="JUF17" s="45"/>
      <c r="JUG17" s="45"/>
      <c r="JUH17" s="45"/>
      <c r="JUI17" s="45"/>
      <c r="JUJ17" s="45"/>
      <c r="JUK17" s="45"/>
      <c r="JUL17" s="80"/>
      <c r="JUM17" s="45"/>
      <c r="JUN17" s="46"/>
      <c r="JUO17" s="45"/>
      <c r="JUP17" s="45"/>
      <c r="JUQ17" s="45"/>
      <c r="JUR17" s="45"/>
      <c r="JUS17" s="45"/>
      <c r="JUT17" s="45"/>
      <c r="JUU17" s="80"/>
      <c r="JUV17" s="45"/>
      <c r="JUW17" s="46"/>
      <c r="JUX17" s="45"/>
      <c r="JUY17" s="45"/>
      <c r="JUZ17" s="45"/>
      <c r="JVA17" s="45"/>
      <c r="JVB17" s="45"/>
      <c r="JVC17" s="45"/>
      <c r="JVD17" s="80"/>
      <c r="JVE17" s="45"/>
      <c r="JVF17" s="46"/>
      <c r="JVG17" s="45"/>
      <c r="JVH17" s="45"/>
      <c r="JVI17" s="45"/>
      <c r="JVJ17" s="45"/>
      <c r="JVK17" s="45"/>
      <c r="JVL17" s="45"/>
      <c r="JVM17" s="80"/>
      <c r="JVN17" s="45"/>
      <c r="JVO17" s="46"/>
      <c r="JVP17" s="45"/>
      <c r="JVQ17" s="45"/>
      <c r="JVR17" s="45"/>
      <c r="JVS17" s="45"/>
      <c r="JVT17" s="45"/>
      <c r="JVU17" s="45"/>
      <c r="JVV17" s="80"/>
      <c r="JVW17" s="45"/>
      <c r="JVX17" s="46"/>
      <c r="JVY17" s="45"/>
      <c r="JVZ17" s="45"/>
      <c r="JWA17" s="45"/>
      <c r="JWB17" s="45"/>
      <c r="JWC17" s="45"/>
      <c r="JWD17" s="45"/>
      <c r="JWE17" s="80"/>
      <c r="JWF17" s="45"/>
      <c r="JWG17" s="46"/>
      <c r="JWH17" s="45"/>
      <c r="JWI17" s="45"/>
      <c r="JWJ17" s="45"/>
      <c r="JWK17" s="45"/>
      <c r="JWL17" s="45"/>
      <c r="JWM17" s="45"/>
      <c r="JWN17" s="80"/>
      <c r="JWO17" s="45"/>
      <c r="JWP17" s="46"/>
      <c r="JWQ17" s="45"/>
      <c r="JWR17" s="45"/>
      <c r="JWS17" s="45"/>
      <c r="JWT17" s="45"/>
      <c r="JWU17" s="45"/>
      <c r="JWV17" s="45"/>
      <c r="JWW17" s="80"/>
      <c r="JWX17" s="45"/>
      <c r="JWY17" s="46"/>
      <c r="JWZ17" s="45"/>
      <c r="JXA17" s="45"/>
      <c r="JXB17" s="45"/>
      <c r="JXC17" s="45"/>
      <c r="JXD17" s="45"/>
      <c r="JXE17" s="45"/>
      <c r="JXF17" s="80"/>
      <c r="JXG17" s="45"/>
      <c r="JXH17" s="46"/>
      <c r="JXI17" s="45"/>
      <c r="JXJ17" s="45"/>
      <c r="JXK17" s="45"/>
      <c r="JXL17" s="45"/>
      <c r="JXM17" s="45"/>
      <c r="JXN17" s="45"/>
      <c r="JXO17" s="80"/>
      <c r="JXP17" s="45"/>
      <c r="JXQ17" s="46"/>
      <c r="JXR17" s="45"/>
      <c r="JXS17" s="45"/>
      <c r="JXT17" s="45"/>
      <c r="JXU17" s="45"/>
      <c r="JXV17" s="45"/>
      <c r="JXW17" s="45"/>
      <c r="JXX17" s="80"/>
      <c r="JXY17" s="45"/>
      <c r="JXZ17" s="46"/>
      <c r="JYA17" s="45"/>
      <c r="JYB17" s="45"/>
      <c r="JYC17" s="45"/>
      <c r="JYD17" s="45"/>
      <c r="JYE17" s="45"/>
      <c r="JYF17" s="45"/>
      <c r="JYG17" s="80"/>
      <c r="JYH17" s="45"/>
      <c r="JYI17" s="46"/>
      <c r="JYJ17" s="45"/>
      <c r="JYK17" s="45"/>
      <c r="JYL17" s="45"/>
      <c r="JYM17" s="45"/>
      <c r="JYN17" s="45"/>
      <c r="JYO17" s="45"/>
      <c r="JYP17" s="80"/>
      <c r="JYQ17" s="45"/>
      <c r="JYR17" s="46"/>
      <c r="JYS17" s="45"/>
      <c r="JYT17" s="45"/>
      <c r="JYU17" s="45"/>
      <c r="JYV17" s="45"/>
      <c r="JYW17" s="45"/>
      <c r="JYX17" s="45"/>
      <c r="JYY17" s="80"/>
      <c r="JYZ17" s="45"/>
      <c r="JZA17" s="46"/>
      <c r="JZB17" s="45"/>
      <c r="JZC17" s="45"/>
      <c r="JZD17" s="45"/>
      <c r="JZE17" s="45"/>
      <c r="JZF17" s="45"/>
      <c r="JZG17" s="45"/>
      <c r="JZH17" s="80"/>
      <c r="JZI17" s="45"/>
      <c r="JZJ17" s="46"/>
      <c r="JZK17" s="45"/>
      <c r="JZL17" s="45"/>
      <c r="JZM17" s="45"/>
      <c r="JZN17" s="45"/>
      <c r="JZO17" s="45"/>
      <c r="JZP17" s="45"/>
      <c r="JZQ17" s="80"/>
      <c r="JZR17" s="45"/>
      <c r="JZS17" s="46"/>
      <c r="JZT17" s="45"/>
      <c r="JZU17" s="45"/>
      <c r="JZV17" s="45"/>
      <c r="JZW17" s="45"/>
      <c r="JZX17" s="45"/>
      <c r="JZY17" s="45"/>
      <c r="JZZ17" s="80"/>
      <c r="KAA17" s="45"/>
      <c r="KAB17" s="46"/>
      <c r="KAC17" s="45"/>
      <c r="KAD17" s="45"/>
      <c r="KAE17" s="45"/>
      <c r="KAF17" s="45"/>
      <c r="KAG17" s="45"/>
      <c r="KAH17" s="45"/>
      <c r="KAI17" s="80"/>
      <c r="KAJ17" s="45"/>
      <c r="KAK17" s="46"/>
      <c r="KAL17" s="45"/>
      <c r="KAM17" s="45"/>
      <c r="KAN17" s="45"/>
      <c r="KAO17" s="45"/>
      <c r="KAP17" s="45"/>
      <c r="KAQ17" s="45"/>
      <c r="KAR17" s="80"/>
      <c r="KAS17" s="45"/>
      <c r="KAT17" s="46"/>
      <c r="KAU17" s="45"/>
      <c r="KAV17" s="45"/>
      <c r="KAW17" s="45"/>
      <c r="KAX17" s="45"/>
      <c r="KAY17" s="45"/>
      <c r="KAZ17" s="45"/>
      <c r="KBA17" s="80"/>
      <c r="KBB17" s="45"/>
      <c r="KBC17" s="46"/>
      <c r="KBD17" s="45"/>
      <c r="KBE17" s="45"/>
      <c r="KBF17" s="45"/>
      <c r="KBG17" s="45"/>
      <c r="KBH17" s="45"/>
      <c r="KBI17" s="45"/>
      <c r="KBJ17" s="80"/>
      <c r="KBK17" s="45"/>
      <c r="KBL17" s="46"/>
      <c r="KBM17" s="45"/>
      <c r="KBN17" s="45"/>
      <c r="KBO17" s="45"/>
      <c r="KBP17" s="45"/>
      <c r="KBQ17" s="45"/>
      <c r="KBR17" s="45"/>
      <c r="KBS17" s="80"/>
      <c r="KBT17" s="45"/>
      <c r="KBU17" s="46"/>
      <c r="KBV17" s="45"/>
      <c r="KBW17" s="45"/>
      <c r="KBX17" s="45"/>
      <c r="KBY17" s="45"/>
      <c r="KBZ17" s="45"/>
      <c r="KCA17" s="45"/>
      <c r="KCB17" s="80"/>
      <c r="KCC17" s="45"/>
      <c r="KCD17" s="46"/>
      <c r="KCE17" s="45"/>
      <c r="KCF17" s="45"/>
      <c r="KCG17" s="45"/>
      <c r="KCH17" s="45"/>
      <c r="KCI17" s="45"/>
      <c r="KCJ17" s="45"/>
      <c r="KCK17" s="80"/>
      <c r="KCL17" s="45"/>
      <c r="KCM17" s="46"/>
      <c r="KCN17" s="45"/>
      <c r="KCO17" s="45"/>
      <c r="KCP17" s="45"/>
      <c r="KCQ17" s="45"/>
      <c r="KCR17" s="45"/>
      <c r="KCS17" s="45"/>
      <c r="KCT17" s="80"/>
      <c r="KCU17" s="45"/>
      <c r="KCV17" s="46"/>
      <c r="KCW17" s="45"/>
      <c r="KCX17" s="45"/>
      <c r="KCY17" s="45"/>
      <c r="KCZ17" s="45"/>
      <c r="KDA17" s="45"/>
      <c r="KDB17" s="45"/>
      <c r="KDC17" s="80"/>
      <c r="KDD17" s="45"/>
      <c r="KDE17" s="46"/>
      <c r="KDF17" s="45"/>
      <c r="KDG17" s="45"/>
      <c r="KDH17" s="45"/>
      <c r="KDI17" s="45"/>
      <c r="KDJ17" s="45"/>
      <c r="KDK17" s="45"/>
      <c r="KDL17" s="80"/>
      <c r="KDM17" s="45"/>
      <c r="KDN17" s="46"/>
      <c r="KDO17" s="45"/>
      <c r="KDP17" s="45"/>
      <c r="KDQ17" s="45"/>
      <c r="KDR17" s="45"/>
      <c r="KDS17" s="45"/>
      <c r="KDT17" s="45"/>
      <c r="KDU17" s="80"/>
      <c r="KDV17" s="45"/>
      <c r="KDW17" s="46"/>
      <c r="KDX17" s="45"/>
      <c r="KDY17" s="45"/>
      <c r="KDZ17" s="45"/>
      <c r="KEA17" s="45"/>
      <c r="KEB17" s="45"/>
      <c r="KEC17" s="45"/>
      <c r="KED17" s="80"/>
      <c r="KEE17" s="45"/>
      <c r="KEF17" s="46"/>
      <c r="KEG17" s="45"/>
      <c r="KEH17" s="45"/>
      <c r="KEI17" s="45"/>
      <c r="KEJ17" s="45"/>
      <c r="KEK17" s="45"/>
      <c r="KEL17" s="45"/>
      <c r="KEM17" s="80"/>
      <c r="KEN17" s="45"/>
      <c r="KEO17" s="46"/>
      <c r="KEP17" s="45"/>
      <c r="KEQ17" s="45"/>
      <c r="KER17" s="45"/>
      <c r="KES17" s="45"/>
      <c r="KET17" s="45"/>
      <c r="KEU17" s="45"/>
      <c r="KEV17" s="80"/>
      <c r="KEW17" s="45"/>
      <c r="KEX17" s="46"/>
      <c r="KEY17" s="45"/>
      <c r="KEZ17" s="45"/>
      <c r="KFA17" s="45"/>
      <c r="KFB17" s="45"/>
      <c r="KFC17" s="45"/>
      <c r="KFD17" s="45"/>
      <c r="KFE17" s="80"/>
      <c r="KFF17" s="45"/>
      <c r="KFG17" s="46"/>
      <c r="KFH17" s="45"/>
      <c r="KFI17" s="45"/>
      <c r="KFJ17" s="45"/>
      <c r="KFK17" s="45"/>
      <c r="KFL17" s="45"/>
      <c r="KFM17" s="45"/>
      <c r="KFN17" s="80"/>
      <c r="KFO17" s="45"/>
      <c r="KFP17" s="46"/>
      <c r="KFQ17" s="45"/>
      <c r="KFR17" s="45"/>
      <c r="KFS17" s="45"/>
      <c r="KFT17" s="45"/>
      <c r="KFU17" s="45"/>
      <c r="KFV17" s="45"/>
      <c r="KFW17" s="80"/>
      <c r="KFX17" s="45"/>
      <c r="KFY17" s="46"/>
      <c r="KFZ17" s="45"/>
      <c r="KGA17" s="45"/>
      <c r="KGB17" s="45"/>
      <c r="KGC17" s="45"/>
      <c r="KGD17" s="45"/>
      <c r="KGE17" s="45"/>
      <c r="KGF17" s="80"/>
      <c r="KGG17" s="45"/>
      <c r="KGH17" s="46"/>
      <c r="KGI17" s="45"/>
      <c r="KGJ17" s="45"/>
      <c r="KGK17" s="45"/>
      <c r="KGL17" s="45"/>
      <c r="KGM17" s="45"/>
      <c r="KGN17" s="45"/>
      <c r="KGO17" s="80"/>
      <c r="KGP17" s="45"/>
      <c r="KGQ17" s="46"/>
      <c r="KGR17" s="45"/>
      <c r="KGS17" s="45"/>
      <c r="KGT17" s="45"/>
      <c r="KGU17" s="45"/>
      <c r="KGV17" s="45"/>
      <c r="KGW17" s="45"/>
      <c r="KGX17" s="80"/>
      <c r="KGY17" s="45"/>
      <c r="KGZ17" s="46"/>
      <c r="KHA17" s="45"/>
      <c r="KHB17" s="45"/>
      <c r="KHC17" s="45"/>
      <c r="KHD17" s="45"/>
      <c r="KHE17" s="45"/>
      <c r="KHF17" s="45"/>
      <c r="KHG17" s="80"/>
      <c r="KHH17" s="45"/>
      <c r="KHI17" s="46"/>
      <c r="KHJ17" s="45"/>
      <c r="KHK17" s="45"/>
      <c r="KHL17" s="45"/>
      <c r="KHM17" s="45"/>
      <c r="KHN17" s="45"/>
      <c r="KHO17" s="45"/>
      <c r="KHP17" s="80"/>
      <c r="KHQ17" s="45"/>
      <c r="KHR17" s="46"/>
      <c r="KHS17" s="45"/>
      <c r="KHT17" s="45"/>
      <c r="KHU17" s="45"/>
      <c r="KHV17" s="45"/>
      <c r="KHW17" s="45"/>
      <c r="KHX17" s="45"/>
      <c r="KHY17" s="80"/>
      <c r="KHZ17" s="45"/>
      <c r="KIA17" s="46"/>
      <c r="KIB17" s="45"/>
      <c r="KIC17" s="45"/>
      <c r="KID17" s="45"/>
      <c r="KIE17" s="45"/>
      <c r="KIF17" s="45"/>
      <c r="KIG17" s="45"/>
      <c r="KIH17" s="80"/>
      <c r="KII17" s="45"/>
      <c r="KIJ17" s="46"/>
      <c r="KIK17" s="45"/>
      <c r="KIL17" s="45"/>
      <c r="KIM17" s="45"/>
      <c r="KIN17" s="45"/>
      <c r="KIO17" s="45"/>
      <c r="KIP17" s="45"/>
      <c r="KIQ17" s="80"/>
      <c r="KIR17" s="45"/>
      <c r="KIS17" s="46"/>
      <c r="KIT17" s="45"/>
      <c r="KIU17" s="45"/>
      <c r="KIV17" s="45"/>
      <c r="KIW17" s="45"/>
      <c r="KIX17" s="45"/>
      <c r="KIY17" s="45"/>
      <c r="KIZ17" s="80"/>
      <c r="KJA17" s="45"/>
      <c r="KJB17" s="46"/>
      <c r="KJC17" s="45"/>
      <c r="KJD17" s="45"/>
      <c r="KJE17" s="45"/>
      <c r="KJF17" s="45"/>
      <c r="KJG17" s="45"/>
      <c r="KJH17" s="45"/>
      <c r="KJI17" s="80"/>
      <c r="KJJ17" s="45"/>
      <c r="KJK17" s="46"/>
      <c r="KJL17" s="45"/>
      <c r="KJM17" s="45"/>
      <c r="KJN17" s="45"/>
      <c r="KJO17" s="45"/>
      <c r="KJP17" s="45"/>
      <c r="KJQ17" s="45"/>
      <c r="KJR17" s="80"/>
      <c r="KJS17" s="45"/>
      <c r="KJT17" s="46"/>
      <c r="KJU17" s="45"/>
      <c r="KJV17" s="45"/>
      <c r="KJW17" s="45"/>
      <c r="KJX17" s="45"/>
      <c r="KJY17" s="45"/>
      <c r="KJZ17" s="45"/>
      <c r="KKA17" s="80"/>
      <c r="KKB17" s="45"/>
      <c r="KKC17" s="46"/>
      <c r="KKD17" s="45"/>
      <c r="KKE17" s="45"/>
      <c r="KKF17" s="45"/>
      <c r="KKG17" s="45"/>
      <c r="KKH17" s="45"/>
      <c r="KKI17" s="45"/>
      <c r="KKJ17" s="80"/>
      <c r="KKK17" s="45"/>
      <c r="KKL17" s="46"/>
      <c r="KKM17" s="45"/>
      <c r="KKN17" s="45"/>
      <c r="KKO17" s="45"/>
      <c r="KKP17" s="45"/>
      <c r="KKQ17" s="45"/>
      <c r="KKR17" s="45"/>
      <c r="KKS17" s="80"/>
      <c r="KKT17" s="45"/>
      <c r="KKU17" s="46"/>
      <c r="KKV17" s="45"/>
      <c r="KKW17" s="45"/>
      <c r="KKX17" s="45"/>
      <c r="KKY17" s="45"/>
      <c r="KKZ17" s="45"/>
      <c r="KLA17" s="45"/>
      <c r="KLB17" s="80"/>
      <c r="KLC17" s="45"/>
      <c r="KLD17" s="46"/>
      <c r="KLE17" s="45"/>
      <c r="KLF17" s="45"/>
      <c r="KLG17" s="45"/>
      <c r="KLH17" s="45"/>
      <c r="KLI17" s="45"/>
      <c r="KLJ17" s="45"/>
      <c r="KLK17" s="80"/>
      <c r="KLL17" s="45"/>
      <c r="KLM17" s="46"/>
      <c r="KLN17" s="45"/>
      <c r="KLO17" s="45"/>
      <c r="KLP17" s="45"/>
      <c r="KLQ17" s="45"/>
      <c r="KLR17" s="45"/>
      <c r="KLS17" s="45"/>
      <c r="KLT17" s="80"/>
      <c r="KLU17" s="45"/>
      <c r="KLV17" s="46"/>
      <c r="KLW17" s="45"/>
      <c r="KLX17" s="45"/>
      <c r="KLY17" s="45"/>
      <c r="KLZ17" s="45"/>
      <c r="KMA17" s="45"/>
      <c r="KMB17" s="45"/>
      <c r="KMC17" s="80"/>
      <c r="KMD17" s="45"/>
      <c r="KME17" s="46"/>
      <c r="KMF17" s="45"/>
      <c r="KMG17" s="45"/>
      <c r="KMH17" s="45"/>
      <c r="KMI17" s="45"/>
      <c r="KMJ17" s="45"/>
      <c r="KMK17" s="45"/>
      <c r="KML17" s="80"/>
      <c r="KMM17" s="45"/>
      <c r="KMN17" s="46"/>
      <c r="KMO17" s="45"/>
      <c r="KMP17" s="45"/>
      <c r="KMQ17" s="45"/>
      <c r="KMR17" s="45"/>
      <c r="KMS17" s="45"/>
      <c r="KMT17" s="45"/>
      <c r="KMU17" s="80"/>
      <c r="KMV17" s="45"/>
      <c r="KMW17" s="46"/>
      <c r="KMX17" s="45"/>
      <c r="KMY17" s="45"/>
      <c r="KMZ17" s="45"/>
      <c r="KNA17" s="45"/>
      <c r="KNB17" s="45"/>
      <c r="KNC17" s="45"/>
      <c r="KND17" s="80"/>
      <c r="KNE17" s="45"/>
      <c r="KNF17" s="46"/>
      <c r="KNG17" s="45"/>
      <c r="KNH17" s="45"/>
      <c r="KNI17" s="45"/>
      <c r="KNJ17" s="45"/>
      <c r="KNK17" s="45"/>
      <c r="KNL17" s="45"/>
      <c r="KNM17" s="80"/>
      <c r="KNN17" s="45"/>
      <c r="KNO17" s="46"/>
      <c r="KNP17" s="45"/>
      <c r="KNQ17" s="45"/>
      <c r="KNR17" s="45"/>
      <c r="KNS17" s="45"/>
      <c r="KNT17" s="45"/>
      <c r="KNU17" s="45"/>
      <c r="KNV17" s="80"/>
      <c r="KNW17" s="45"/>
      <c r="KNX17" s="46"/>
      <c r="KNY17" s="45"/>
      <c r="KNZ17" s="45"/>
      <c r="KOA17" s="45"/>
      <c r="KOB17" s="45"/>
      <c r="KOC17" s="45"/>
      <c r="KOD17" s="45"/>
      <c r="KOE17" s="80"/>
      <c r="KOF17" s="45"/>
      <c r="KOG17" s="46"/>
      <c r="KOH17" s="45"/>
      <c r="KOI17" s="45"/>
      <c r="KOJ17" s="45"/>
      <c r="KOK17" s="45"/>
      <c r="KOL17" s="45"/>
      <c r="KOM17" s="45"/>
      <c r="KON17" s="80"/>
      <c r="KOO17" s="45"/>
      <c r="KOP17" s="46"/>
      <c r="KOQ17" s="45"/>
      <c r="KOR17" s="45"/>
      <c r="KOS17" s="45"/>
      <c r="KOT17" s="45"/>
      <c r="KOU17" s="45"/>
      <c r="KOV17" s="45"/>
      <c r="KOW17" s="80"/>
      <c r="KOX17" s="45"/>
      <c r="KOY17" s="46"/>
      <c r="KOZ17" s="45"/>
      <c r="KPA17" s="45"/>
      <c r="KPB17" s="45"/>
      <c r="KPC17" s="45"/>
      <c r="KPD17" s="45"/>
      <c r="KPE17" s="45"/>
      <c r="KPF17" s="80"/>
      <c r="KPG17" s="45"/>
      <c r="KPH17" s="46"/>
      <c r="KPI17" s="45"/>
      <c r="KPJ17" s="45"/>
      <c r="KPK17" s="45"/>
      <c r="KPL17" s="45"/>
      <c r="KPM17" s="45"/>
      <c r="KPN17" s="45"/>
      <c r="KPO17" s="80"/>
      <c r="KPP17" s="45"/>
      <c r="KPQ17" s="46"/>
      <c r="KPR17" s="45"/>
      <c r="KPS17" s="45"/>
      <c r="KPT17" s="45"/>
      <c r="KPU17" s="45"/>
      <c r="KPV17" s="45"/>
      <c r="KPW17" s="45"/>
      <c r="KPX17" s="80"/>
      <c r="KPY17" s="45"/>
      <c r="KPZ17" s="46"/>
      <c r="KQA17" s="45"/>
      <c r="KQB17" s="45"/>
      <c r="KQC17" s="45"/>
      <c r="KQD17" s="45"/>
      <c r="KQE17" s="45"/>
      <c r="KQF17" s="45"/>
      <c r="KQG17" s="80"/>
      <c r="KQH17" s="45"/>
      <c r="KQI17" s="46"/>
      <c r="KQJ17" s="45"/>
      <c r="KQK17" s="45"/>
      <c r="KQL17" s="45"/>
      <c r="KQM17" s="45"/>
      <c r="KQN17" s="45"/>
      <c r="KQO17" s="45"/>
      <c r="KQP17" s="80"/>
      <c r="KQQ17" s="45"/>
      <c r="KQR17" s="46"/>
      <c r="KQS17" s="45"/>
      <c r="KQT17" s="45"/>
      <c r="KQU17" s="45"/>
      <c r="KQV17" s="45"/>
      <c r="KQW17" s="45"/>
      <c r="KQX17" s="45"/>
      <c r="KQY17" s="80"/>
      <c r="KQZ17" s="45"/>
      <c r="KRA17" s="46"/>
      <c r="KRB17" s="45"/>
      <c r="KRC17" s="45"/>
      <c r="KRD17" s="45"/>
      <c r="KRE17" s="45"/>
      <c r="KRF17" s="45"/>
      <c r="KRG17" s="45"/>
      <c r="KRH17" s="80"/>
      <c r="KRI17" s="45"/>
      <c r="KRJ17" s="46"/>
      <c r="KRK17" s="45"/>
      <c r="KRL17" s="45"/>
      <c r="KRM17" s="45"/>
      <c r="KRN17" s="45"/>
      <c r="KRO17" s="45"/>
      <c r="KRP17" s="45"/>
      <c r="KRQ17" s="80"/>
      <c r="KRR17" s="45"/>
      <c r="KRS17" s="46"/>
      <c r="KRT17" s="45"/>
      <c r="KRU17" s="45"/>
      <c r="KRV17" s="45"/>
      <c r="KRW17" s="45"/>
      <c r="KRX17" s="45"/>
      <c r="KRY17" s="45"/>
      <c r="KRZ17" s="80"/>
      <c r="KSA17" s="45"/>
      <c r="KSB17" s="46"/>
      <c r="KSC17" s="45"/>
      <c r="KSD17" s="45"/>
      <c r="KSE17" s="45"/>
      <c r="KSF17" s="45"/>
      <c r="KSG17" s="45"/>
      <c r="KSH17" s="45"/>
      <c r="KSI17" s="80"/>
      <c r="KSJ17" s="45"/>
      <c r="KSK17" s="46"/>
      <c r="KSL17" s="45"/>
      <c r="KSM17" s="45"/>
      <c r="KSN17" s="45"/>
      <c r="KSO17" s="45"/>
      <c r="KSP17" s="45"/>
      <c r="KSQ17" s="45"/>
      <c r="KSR17" s="80"/>
      <c r="KSS17" s="45"/>
      <c r="KST17" s="46"/>
      <c r="KSU17" s="45"/>
      <c r="KSV17" s="45"/>
      <c r="KSW17" s="45"/>
      <c r="KSX17" s="45"/>
      <c r="KSY17" s="45"/>
      <c r="KSZ17" s="45"/>
      <c r="KTA17" s="80"/>
      <c r="KTB17" s="45"/>
      <c r="KTC17" s="46"/>
      <c r="KTD17" s="45"/>
      <c r="KTE17" s="45"/>
      <c r="KTF17" s="45"/>
      <c r="KTG17" s="45"/>
      <c r="KTH17" s="45"/>
      <c r="KTI17" s="45"/>
      <c r="KTJ17" s="80"/>
      <c r="KTK17" s="45"/>
      <c r="KTL17" s="46"/>
      <c r="KTM17" s="45"/>
      <c r="KTN17" s="45"/>
      <c r="KTO17" s="45"/>
      <c r="KTP17" s="45"/>
      <c r="KTQ17" s="45"/>
      <c r="KTR17" s="45"/>
      <c r="KTS17" s="80"/>
      <c r="KTT17" s="45"/>
      <c r="KTU17" s="46"/>
      <c r="KTV17" s="45"/>
      <c r="KTW17" s="45"/>
      <c r="KTX17" s="45"/>
      <c r="KTY17" s="45"/>
      <c r="KTZ17" s="45"/>
      <c r="KUA17" s="45"/>
      <c r="KUB17" s="80"/>
      <c r="KUC17" s="45"/>
      <c r="KUD17" s="46"/>
      <c r="KUE17" s="45"/>
      <c r="KUF17" s="45"/>
      <c r="KUG17" s="45"/>
      <c r="KUH17" s="45"/>
      <c r="KUI17" s="45"/>
      <c r="KUJ17" s="45"/>
      <c r="KUK17" s="80"/>
      <c r="KUL17" s="45"/>
      <c r="KUM17" s="46"/>
      <c r="KUN17" s="45"/>
      <c r="KUO17" s="45"/>
      <c r="KUP17" s="45"/>
      <c r="KUQ17" s="45"/>
      <c r="KUR17" s="45"/>
      <c r="KUS17" s="45"/>
      <c r="KUT17" s="80"/>
      <c r="KUU17" s="45"/>
      <c r="KUV17" s="46"/>
      <c r="KUW17" s="45"/>
      <c r="KUX17" s="45"/>
      <c r="KUY17" s="45"/>
      <c r="KUZ17" s="45"/>
      <c r="KVA17" s="45"/>
      <c r="KVB17" s="45"/>
      <c r="KVC17" s="80"/>
      <c r="KVD17" s="45"/>
      <c r="KVE17" s="46"/>
      <c r="KVF17" s="45"/>
      <c r="KVG17" s="45"/>
      <c r="KVH17" s="45"/>
      <c r="KVI17" s="45"/>
      <c r="KVJ17" s="45"/>
      <c r="KVK17" s="45"/>
      <c r="KVL17" s="80"/>
      <c r="KVM17" s="45"/>
      <c r="KVN17" s="46"/>
      <c r="KVO17" s="45"/>
      <c r="KVP17" s="45"/>
      <c r="KVQ17" s="45"/>
      <c r="KVR17" s="45"/>
      <c r="KVS17" s="45"/>
      <c r="KVT17" s="45"/>
      <c r="KVU17" s="80"/>
      <c r="KVV17" s="45"/>
      <c r="KVW17" s="46"/>
      <c r="KVX17" s="45"/>
      <c r="KVY17" s="45"/>
      <c r="KVZ17" s="45"/>
      <c r="KWA17" s="45"/>
      <c r="KWB17" s="45"/>
      <c r="KWC17" s="45"/>
      <c r="KWD17" s="80"/>
      <c r="KWE17" s="45"/>
      <c r="KWF17" s="46"/>
      <c r="KWG17" s="45"/>
      <c r="KWH17" s="45"/>
      <c r="KWI17" s="45"/>
      <c r="KWJ17" s="45"/>
      <c r="KWK17" s="45"/>
      <c r="KWL17" s="45"/>
      <c r="KWM17" s="80"/>
      <c r="KWN17" s="45"/>
      <c r="KWO17" s="46"/>
      <c r="KWP17" s="45"/>
      <c r="KWQ17" s="45"/>
      <c r="KWR17" s="45"/>
      <c r="KWS17" s="45"/>
      <c r="KWT17" s="45"/>
      <c r="KWU17" s="45"/>
      <c r="KWV17" s="80"/>
      <c r="KWW17" s="45"/>
      <c r="KWX17" s="46"/>
      <c r="KWY17" s="45"/>
      <c r="KWZ17" s="45"/>
      <c r="KXA17" s="45"/>
      <c r="KXB17" s="45"/>
      <c r="KXC17" s="45"/>
      <c r="KXD17" s="45"/>
      <c r="KXE17" s="80"/>
      <c r="KXF17" s="45"/>
      <c r="KXG17" s="46"/>
      <c r="KXH17" s="45"/>
      <c r="KXI17" s="45"/>
      <c r="KXJ17" s="45"/>
      <c r="KXK17" s="45"/>
      <c r="KXL17" s="45"/>
      <c r="KXM17" s="45"/>
      <c r="KXN17" s="80"/>
      <c r="KXO17" s="45"/>
      <c r="KXP17" s="46"/>
      <c r="KXQ17" s="45"/>
      <c r="KXR17" s="45"/>
      <c r="KXS17" s="45"/>
      <c r="KXT17" s="45"/>
      <c r="KXU17" s="45"/>
      <c r="KXV17" s="45"/>
      <c r="KXW17" s="80"/>
      <c r="KXX17" s="45"/>
      <c r="KXY17" s="46"/>
      <c r="KXZ17" s="45"/>
      <c r="KYA17" s="45"/>
      <c r="KYB17" s="45"/>
      <c r="KYC17" s="45"/>
      <c r="KYD17" s="45"/>
      <c r="KYE17" s="45"/>
      <c r="KYF17" s="80"/>
      <c r="KYG17" s="45"/>
      <c r="KYH17" s="46"/>
      <c r="KYI17" s="45"/>
      <c r="KYJ17" s="45"/>
      <c r="KYK17" s="45"/>
      <c r="KYL17" s="45"/>
      <c r="KYM17" s="45"/>
      <c r="KYN17" s="45"/>
      <c r="KYO17" s="80"/>
      <c r="KYP17" s="45"/>
      <c r="KYQ17" s="46"/>
      <c r="KYR17" s="45"/>
      <c r="KYS17" s="45"/>
      <c r="KYT17" s="45"/>
      <c r="KYU17" s="45"/>
      <c r="KYV17" s="45"/>
      <c r="KYW17" s="45"/>
      <c r="KYX17" s="80"/>
      <c r="KYY17" s="45"/>
      <c r="KYZ17" s="46"/>
      <c r="KZA17" s="45"/>
      <c r="KZB17" s="45"/>
      <c r="KZC17" s="45"/>
      <c r="KZD17" s="45"/>
      <c r="KZE17" s="45"/>
      <c r="KZF17" s="45"/>
      <c r="KZG17" s="80"/>
      <c r="KZH17" s="45"/>
      <c r="KZI17" s="46"/>
      <c r="KZJ17" s="45"/>
      <c r="KZK17" s="45"/>
      <c r="KZL17" s="45"/>
      <c r="KZM17" s="45"/>
      <c r="KZN17" s="45"/>
      <c r="KZO17" s="45"/>
      <c r="KZP17" s="80"/>
      <c r="KZQ17" s="45"/>
      <c r="KZR17" s="46"/>
      <c r="KZS17" s="45"/>
      <c r="KZT17" s="45"/>
      <c r="KZU17" s="45"/>
      <c r="KZV17" s="45"/>
      <c r="KZW17" s="45"/>
      <c r="KZX17" s="45"/>
      <c r="KZY17" s="80"/>
      <c r="KZZ17" s="45"/>
      <c r="LAA17" s="46"/>
      <c r="LAB17" s="45"/>
      <c r="LAC17" s="45"/>
      <c r="LAD17" s="45"/>
      <c r="LAE17" s="45"/>
      <c r="LAF17" s="45"/>
      <c r="LAG17" s="45"/>
      <c r="LAH17" s="80"/>
      <c r="LAI17" s="45"/>
      <c r="LAJ17" s="46"/>
      <c r="LAK17" s="45"/>
      <c r="LAL17" s="45"/>
      <c r="LAM17" s="45"/>
      <c r="LAN17" s="45"/>
      <c r="LAO17" s="45"/>
      <c r="LAP17" s="45"/>
      <c r="LAQ17" s="80"/>
      <c r="LAR17" s="45"/>
      <c r="LAS17" s="46"/>
      <c r="LAT17" s="45"/>
      <c r="LAU17" s="45"/>
      <c r="LAV17" s="45"/>
      <c r="LAW17" s="45"/>
      <c r="LAX17" s="45"/>
      <c r="LAY17" s="45"/>
      <c r="LAZ17" s="80"/>
      <c r="LBA17" s="45"/>
      <c r="LBB17" s="46"/>
      <c r="LBC17" s="45"/>
      <c r="LBD17" s="45"/>
      <c r="LBE17" s="45"/>
      <c r="LBF17" s="45"/>
      <c r="LBG17" s="45"/>
      <c r="LBH17" s="45"/>
      <c r="LBI17" s="80"/>
      <c r="LBJ17" s="45"/>
      <c r="LBK17" s="46"/>
      <c r="LBL17" s="45"/>
      <c r="LBM17" s="45"/>
      <c r="LBN17" s="45"/>
      <c r="LBO17" s="45"/>
      <c r="LBP17" s="45"/>
      <c r="LBQ17" s="45"/>
      <c r="LBR17" s="80"/>
      <c r="LBS17" s="45"/>
      <c r="LBT17" s="46"/>
      <c r="LBU17" s="45"/>
      <c r="LBV17" s="45"/>
      <c r="LBW17" s="45"/>
      <c r="LBX17" s="45"/>
      <c r="LBY17" s="45"/>
      <c r="LBZ17" s="45"/>
      <c r="LCA17" s="80"/>
      <c r="LCB17" s="45"/>
      <c r="LCC17" s="46"/>
      <c r="LCD17" s="45"/>
      <c r="LCE17" s="45"/>
      <c r="LCF17" s="45"/>
      <c r="LCG17" s="45"/>
      <c r="LCH17" s="45"/>
      <c r="LCI17" s="45"/>
      <c r="LCJ17" s="80"/>
      <c r="LCK17" s="45"/>
      <c r="LCL17" s="46"/>
      <c r="LCM17" s="45"/>
      <c r="LCN17" s="45"/>
      <c r="LCO17" s="45"/>
      <c r="LCP17" s="45"/>
      <c r="LCQ17" s="45"/>
      <c r="LCR17" s="45"/>
      <c r="LCS17" s="80"/>
      <c r="LCT17" s="45"/>
      <c r="LCU17" s="46"/>
      <c r="LCV17" s="45"/>
      <c r="LCW17" s="45"/>
      <c r="LCX17" s="45"/>
      <c r="LCY17" s="45"/>
      <c r="LCZ17" s="45"/>
      <c r="LDA17" s="45"/>
      <c r="LDB17" s="80"/>
      <c r="LDC17" s="45"/>
      <c r="LDD17" s="46"/>
      <c r="LDE17" s="45"/>
      <c r="LDF17" s="45"/>
      <c r="LDG17" s="45"/>
      <c r="LDH17" s="45"/>
      <c r="LDI17" s="45"/>
      <c r="LDJ17" s="45"/>
      <c r="LDK17" s="80"/>
      <c r="LDL17" s="45"/>
      <c r="LDM17" s="46"/>
      <c r="LDN17" s="45"/>
      <c r="LDO17" s="45"/>
      <c r="LDP17" s="45"/>
      <c r="LDQ17" s="45"/>
      <c r="LDR17" s="45"/>
      <c r="LDS17" s="45"/>
      <c r="LDT17" s="80"/>
      <c r="LDU17" s="45"/>
      <c r="LDV17" s="46"/>
      <c r="LDW17" s="45"/>
      <c r="LDX17" s="45"/>
      <c r="LDY17" s="45"/>
      <c r="LDZ17" s="45"/>
      <c r="LEA17" s="45"/>
      <c r="LEB17" s="45"/>
      <c r="LEC17" s="80"/>
      <c r="LED17" s="45"/>
      <c r="LEE17" s="46"/>
      <c r="LEF17" s="45"/>
      <c r="LEG17" s="45"/>
      <c r="LEH17" s="45"/>
      <c r="LEI17" s="45"/>
      <c r="LEJ17" s="45"/>
      <c r="LEK17" s="45"/>
      <c r="LEL17" s="80"/>
      <c r="LEM17" s="45"/>
      <c r="LEN17" s="46"/>
      <c r="LEO17" s="45"/>
      <c r="LEP17" s="45"/>
      <c r="LEQ17" s="45"/>
      <c r="LER17" s="45"/>
      <c r="LES17" s="45"/>
      <c r="LET17" s="45"/>
      <c r="LEU17" s="80"/>
      <c r="LEV17" s="45"/>
      <c r="LEW17" s="46"/>
      <c r="LEX17" s="45"/>
      <c r="LEY17" s="45"/>
      <c r="LEZ17" s="45"/>
      <c r="LFA17" s="45"/>
      <c r="LFB17" s="45"/>
      <c r="LFC17" s="45"/>
      <c r="LFD17" s="80"/>
      <c r="LFE17" s="45"/>
      <c r="LFF17" s="46"/>
      <c r="LFG17" s="45"/>
      <c r="LFH17" s="45"/>
      <c r="LFI17" s="45"/>
      <c r="LFJ17" s="45"/>
      <c r="LFK17" s="45"/>
      <c r="LFL17" s="45"/>
      <c r="LFM17" s="80"/>
      <c r="LFN17" s="45"/>
      <c r="LFO17" s="46"/>
      <c r="LFP17" s="45"/>
      <c r="LFQ17" s="45"/>
      <c r="LFR17" s="45"/>
      <c r="LFS17" s="45"/>
      <c r="LFT17" s="45"/>
      <c r="LFU17" s="45"/>
      <c r="LFV17" s="80"/>
      <c r="LFW17" s="45"/>
      <c r="LFX17" s="46"/>
      <c r="LFY17" s="45"/>
      <c r="LFZ17" s="45"/>
      <c r="LGA17" s="45"/>
      <c r="LGB17" s="45"/>
      <c r="LGC17" s="45"/>
      <c r="LGD17" s="45"/>
      <c r="LGE17" s="80"/>
      <c r="LGF17" s="45"/>
      <c r="LGG17" s="46"/>
      <c r="LGH17" s="45"/>
      <c r="LGI17" s="45"/>
      <c r="LGJ17" s="45"/>
      <c r="LGK17" s="45"/>
      <c r="LGL17" s="45"/>
      <c r="LGM17" s="45"/>
      <c r="LGN17" s="80"/>
      <c r="LGO17" s="45"/>
      <c r="LGP17" s="46"/>
      <c r="LGQ17" s="45"/>
      <c r="LGR17" s="45"/>
      <c r="LGS17" s="45"/>
      <c r="LGT17" s="45"/>
      <c r="LGU17" s="45"/>
      <c r="LGV17" s="45"/>
      <c r="LGW17" s="80"/>
      <c r="LGX17" s="45"/>
      <c r="LGY17" s="46"/>
      <c r="LGZ17" s="45"/>
      <c r="LHA17" s="45"/>
      <c r="LHB17" s="45"/>
      <c r="LHC17" s="45"/>
      <c r="LHD17" s="45"/>
      <c r="LHE17" s="45"/>
      <c r="LHF17" s="80"/>
      <c r="LHG17" s="45"/>
      <c r="LHH17" s="46"/>
      <c r="LHI17" s="45"/>
      <c r="LHJ17" s="45"/>
      <c r="LHK17" s="45"/>
      <c r="LHL17" s="45"/>
      <c r="LHM17" s="45"/>
      <c r="LHN17" s="45"/>
      <c r="LHO17" s="80"/>
      <c r="LHP17" s="45"/>
      <c r="LHQ17" s="46"/>
      <c r="LHR17" s="45"/>
      <c r="LHS17" s="45"/>
      <c r="LHT17" s="45"/>
      <c r="LHU17" s="45"/>
      <c r="LHV17" s="45"/>
      <c r="LHW17" s="45"/>
      <c r="LHX17" s="80"/>
      <c r="LHY17" s="45"/>
      <c r="LHZ17" s="46"/>
      <c r="LIA17" s="45"/>
      <c r="LIB17" s="45"/>
      <c r="LIC17" s="45"/>
      <c r="LID17" s="45"/>
      <c r="LIE17" s="45"/>
      <c r="LIF17" s="45"/>
      <c r="LIG17" s="80"/>
      <c r="LIH17" s="45"/>
      <c r="LII17" s="46"/>
      <c r="LIJ17" s="45"/>
      <c r="LIK17" s="45"/>
      <c r="LIL17" s="45"/>
      <c r="LIM17" s="45"/>
      <c r="LIN17" s="45"/>
      <c r="LIO17" s="45"/>
      <c r="LIP17" s="80"/>
      <c r="LIQ17" s="45"/>
      <c r="LIR17" s="46"/>
      <c r="LIS17" s="45"/>
      <c r="LIT17" s="45"/>
      <c r="LIU17" s="45"/>
      <c r="LIV17" s="45"/>
      <c r="LIW17" s="45"/>
      <c r="LIX17" s="45"/>
      <c r="LIY17" s="80"/>
      <c r="LIZ17" s="45"/>
      <c r="LJA17" s="46"/>
      <c r="LJB17" s="45"/>
      <c r="LJC17" s="45"/>
      <c r="LJD17" s="45"/>
      <c r="LJE17" s="45"/>
      <c r="LJF17" s="45"/>
      <c r="LJG17" s="45"/>
      <c r="LJH17" s="80"/>
      <c r="LJI17" s="45"/>
      <c r="LJJ17" s="46"/>
      <c r="LJK17" s="45"/>
      <c r="LJL17" s="45"/>
      <c r="LJM17" s="45"/>
      <c r="LJN17" s="45"/>
      <c r="LJO17" s="45"/>
      <c r="LJP17" s="45"/>
      <c r="LJQ17" s="80"/>
      <c r="LJR17" s="45"/>
      <c r="LJS17" s="46"/>
      <c r="LJT17" s="45"/>
      <c r="LJU17" s="45"/>
      <c r="LJV17" s="45"/>
      <c r="LJW17" s="45"/>
      <c r="LJX17" s="45"/>
      <c r="LJY17" s="45"/>
      <c r="LJZ17" s="80"/>
      <c r="LKA17" s="45"/>
      <c r="LKB17" s="46"/>
      <c r="LKC17" s="45"/>
      <c r="LKD17" s="45"/>
      <c r="LKE17" s="45"/>
      <c r="LKF17" s="45"/>
      <c r="LKG17" s="45"/>
      <c r="LKH17" s="45"/>
      <c r="LKI17" s="80"/>
      <c r="LKJ17" s="45"/>
      <c r="LKK17" s="46"/>
      <c r="LKL17" s="45"/>
      <c r="LKM17" s="45"/>
      <c r="LKN17" s="45"/>
      <c r="LKO17" s="45"/>
      <c r="LKP17" s="45"/>
      <c r="LKQ17" s="45"/>
      <c r="LKR17" s="80"/>
      <c r="LKS17" s="45"/>
      <c r="LKT17" s="46"/>
      <c r="LKU17" s="45"/>
      <c r="LKV17" s="45"/>
      <c r="LKW17" s="45"/>
      <c r="LKX17" s="45"/>
      <c r="LKY17" s="45"/>
      <c r="LKZ17" s="45"/>
      <c r="LLA17" s="80"/>
      <c r="LLB17" s="45"/>
      <c r="LLC17" s="46"/>
      <c r="LLD17" s="45"/>
      <c r="LLE17" s="45"/>
      <c r="LLF17" s="45"/>
      <c r="LLG17" s="45"/>
      <c r="LLH17" s="45"/>
      <c r="LLI17" s="45"/>
      <c r="LLJ17" s="80"/>
      <c r="LLK17" s="45"/>
      <c r="LLL17" s="46"/>
      <c r="LLM17" s="45"/>
      <c r="LLN17" s="45"/>
      <c r="LLO17" s="45"/>
      <c r="LLP17" s="45"/>
      <c r="LLQ17" s="45"/>
      <c r="LLR17" s="45"/>
      <c r="LLS17" s="80"/>
      <c r="LLT17" s="45"/>
      <c r="LLU17" s="46"/>
      <c r="LLV17" s="45"/>
      <c r="LLW17" s="45"/>
      <c r="LLX17" s="45"/>
      <c r="LLY17" s="45"/>
      <c r="LLZ17" s="45"/>
      <c r="LMA17" s="45"/>
      <c r="LMB17" s="80"/>
      <c r="LMC17" s="45"/>
      <c r="LMD17" s="46"/>
      <c r="LME17" s="45"/>
      <c r="LMF17" s="45"/>
      <c r="LMG17" s="45"/>
      <c r="LMH17" s="45"/>
      <c r="LMI17" s="45"/>
      <c r="LMJ17" s="45"/>
      <c r="LMK17" s="80"/>
      <c r="LML17" s="45"/>
      <c r="LMM17" s="46"/>
      <c r="LMN17" s="45"/>
      <c r="LMO17" s="45"/>
      <c r="LMP17" s="45"/>
      <c r="LMQ17" s="45"/>
      <c r="LMR17" s="45"/>
      <c r="LMS17" s="45"/>
      <c r="LMT17" s="80"/>
      <c r="LMU17" s="45"/>
      <c r="LMV17" s="46"/>
      <c r="LMW17" s="45"/>
      <c r="LMX17" s="45"/>
      <c r="LMY17" s="45"/>
      <c r="LMZ17" s="45"/>
      <c r="LNA17" s="45"/>
      <c r="LNB17" s="45"/>
      <c r="LNC17" s="80"/>
      <c r="LND17" s="45"/>
      <c r="LNE17" s="46"/>
      <c r="LNF17" s="45"/>
      <c r="LNG17" s="45"/>
      <c r="LNH17" s="45"/>
      <c r="LNI17" s="45"/>
      <c r="LNJ17" s="45"/>
      <c r="LNK17" s="45"/>
      <c r="LNL17" s="80"/>
      <c r="LNM17" s="45"/>
      <c r="LNN17" s="46"/>
      <c r="LNO17" s="45"/>
      <c r="LNP17" s="45"/>
      <c r="LNQ17" s="45"/>
      <c r="LNR17" s="45"/>
      <c r="LNS17" s="45"/>
      <c r="LNT17" s="45"/>
      <c r="LNU17" s="80"/>
      <c r="LNV17" s="45"/>
      <c r="LNW17" s="46"/>
      <c r="LNX17" s="45"/>
      <c r="LNY17" s="45"/>
      <c r="LNZ17" s="45"/>
      <c r="LOA17" s="45"/>
      <c r="LOB17" s="45"/>
      <c r="LOC17" s="45"/>
      <c r="LOD17" s="80"/>
      <c r="LOE17" s="45"/>
      <c r="LOF17" s="46"/>
      <c r="LOG17" s="45"/>
      <c r="LOH17" s="45"/>
      <c r="LOI17" s="45"/>
      <c r="LOJ17" s="45"/>
      <c r="LOK17" s="45"/>
      <c r="LOL17" s="45"/>
      <c r="LOM17" s="80"/>
      <c r="LON17" s="45"/>
      <c r="LOO17" s="46"/>
      <c r="LOP17" s="45"/>
      <c r="LOQ17" s="45"/>
      <c r="LOR17" s="45"/>
      <c r="LOS17" s="45"/>
      <c r="LOT17" s="45"/>
      <c r="LOU17" s="45"/>
      <c r="LOV17" s="80"/>
      <c r="LOW17" s="45"/>
      <c r="LOX17" s="46"/>
      <c r="LOY17" s="45"/>
      <c r="LOZ17" s="45"/>
      <c r="LPA17" s="45"/>
      <c r="LPB17" s="45"/>
      <c r="LPC17" s="45"/>
      <c r="LPD17" s="45"/>
      <c r="LPE17" s="80"/>
      <c r="LPF17" s="45"/>
      <c r="LPG17" s="46"/>
      <c r="LPH17" s="45"/>
      <c r="LPI17" s="45"/>
      <c r="LPJ17" s="45"/>
      <c r="LPK17" s="45"/>
      <c r="LPL17" s="45"/>
      <c r="LPM17" s="45"/>
      <c r="LPN17" s="80"/>
      <c r="LPO17" s="45"/>
      <c r="LPP17" s="46"/>
      <c r="LPQ17" s="45"/>
      <c r="LPR17" s="45"/>
      <c r="LPS17" s="45"/>
      <c r="LPT17" s="45"/>
      <c r="LPU17" s="45"/>
      <c r="LPV17" s="45"/>
      <c r="LPW17" s="80"/>
      <c r="LPX17" s="45"/>
      <c r="LPY17" s="46"/>
      <c r="LPZ17" s="45"/>
      <c r="LQA17" s="45"/>
      <c r="LQB17" s="45"/>
      <c r="LQC17" s="45"/>
      <c r="LQD17" s="45"/>
      <c r="LQE17" s="45"/>
      <c r="LQF17" s="80"/>
      <c r="LQG17" s="45"/>
      <c r="LQH17" s="46"/>
      <c r="LQI17" s="45"/>
      <c r="LQJ17" s="45"/>
      <c r="LQK17" s="45"/>
      <c r="LQL17" s="45"/>
      <c r="LQM17" s="45"/>
      <c r="LQN17" s="45"/>
      <c r="LQO17" s="80"/>
      <c r="LQP17" s="45"/>
      <c r="LQQ17" s="46"/>
      <c r="LQR17" s="45"/>
      <c r="LQS17" s="45"/>
      <c r="LQT17" s="45"/>
      <c r="LQU17" s="45"/>
      <c r="LQV17" s="45"/>
      <c r="LQW17" s="45"/>
      <c r="LQX17" s="80"/>
      <c r="LQY17" s="45"/>
      <c r="LQZ17" s="46"/>
      <c r="LRA17" s="45"/>
      <c r="LRB17" s="45"/>
      <c r="LRC17" s="45"/>
      <c r="LRD17" s="45"/>
      <c r="LRE17" s="45"/>
      <c r="LRF17" s="45"/>
      <c r="LRG17" s="80"/>
      <c r="LRH17" s="45"/>
      <c r="LRI17" s="46"/>
      <c r="LRJ17" s="45"/>
      <c r="LRK17" s="45"/>
      <c r="LRL17" s="45"/>
      <c r="LRM17" s="45"/>
      <c r="LRN17" s="45"/>
      <c r="LRO17" s="45"/>
      <c r="LRP17" s="80"/>
      <c r="LRQ17" s="45"/>
      <c r="LRR17" s="46"/>
      <c r="LRS17" s="45"/>
      <c r="LRT17" s="45"/>
      <c r="LRU17" s="45"/>
      <c r="LRV17" s="45"/>
      <c r="LRW17" s="45"/>
      <c r="LRX17" s="45"/>
      <c r="LRY17" s="80"/>
      <c r="LRZ17" s="45"/>
      <c r="LSA17" s="46"/>
      <c r="LSB17" s="45"/>
      <c r="LSC17" s="45"/>
      <c r="LSD17" s="45"/>
      <c r="LSE17" s="45"/>
      <c r="LSF17" s="45"/>
      <c r="LSG17" s="45"/>
      <c r="LSH17" s="80"/>
      <c r="LSI17" s="45"/>
      <c r="LSJ17" s="46"/>
      <c r="LSK17" s="45"/>
      <c r="LSL17" s="45"/>
      <c r="LSM17" s="45"/>
      <c r="LSN17" s="45"/>
      <c r="LSO17" s="45"/>
      <c r="LSP17" s="45"/>
      <c r="LSQ17" s="80"/>
      <c r="LSR17" s="45"/>
      <c r="LSS17" s="46"/>
      <c r="LST17" s="45"/>
      <c r="LSU17" s="45"/>
      <c r="LSV17" s="45"/>
      <c r="LSW17" s="45"/>
      <c r="LSX17" s="45"/>
      <c r="LSY17" s="45"/>
      <c r="LSZ17" s="80"/>
      <c r="LTA17" s="45"/>
      <c r="LTB17" s="46"/>
      <c r="LTC17" s="45"/>
      <c r="LTD17" s="45"/>
      <c r="LTE17" s="45"/>
      <c r="LTF17" s="45"/>
      <c r="LTG17" s="45"/>
      <c r="LTH17" s="45"/>
      <c r="LTI17" s="80"/>
      <c r="LTJ17" s="45"/>
      <c r="LTK17" s="46"/>
      <c r="LTL17" s="45"/>
      <c r="LTM17" s="45"/>
      <c r="LTN17" s="45"/>
      <c r="LTO17" s="45"/>
      <c r="LTP17" s="45"/>
      <c r="LTQ17" s="45"/>
      <c r="LTR17" s="80"/>
      <c r="LTS17" s="45"/>
      <c r="LTT17" s="46"/>
      <c r="LTU17" s="45"/>
      <c r="LTV17" s="45"/>
      <c r="LTW17" s="45"/>
      <c r="LTX17" s="45"/>
      <c r="LTY17" s="45"/>
      <c r="LTZ17" s="45"/>
      <c r="LUA17" s="80"/>
      <c r="LUB17" s="45"/>
      <c r="LUC17" s="46"/>
      <c r="LUD17" s="45"/>
      <c r="LUE17" s="45"/>
      <c r="LUF17" s="45"/>
      <c r="LUG17" s="45"/>
      <c r="LUH17" s="45"/>
      <c r="LUI17" s="45"/>
      <c r="LUJ17" s="80"/>
      <c r="LUK17" s="45"/>
      <c r="LUL17" s="46"/>
      <c r="LUM17" s="45"/>
      <c r="LUN17" s="45"/>
      <c r="LUO17" s="45"/>
      <c r="LUP17" s="45"/>
      <c r="LUQ17" s="45"/>
      <c r="LUR17" s="45"/>
      <c r="LUS17" s="80"/>
      <c r="LUT17" s="45"/>
      <c r="LUU17" s="46"/>
      <c r="LUV17" s="45"/>
      <c r="LUW17" s="45"/>
      <c r="LUX17" s="45"/>
      <c r="LUY17" s="45"/>
      <c r="LUZ17" s="45"/>
      <c r="LVA17" s="45"/>
      <c r="LVB17" s="80"/>
      <c r="LVC17" s="45"/>
      <c r="LVD17" s="46"/>
      <c r="LVE17" s="45"/>
      <c r="LVF17" s="45"/>
      <c r="LVG17" s="45"/>
      <c r="LVH17" s="45"/>
      <c r="LVI17" s="45"/>
      <c r="LVJ17" s="45"/>
      <c r="LVK17" s="80"/>
      <c r="LVL17" s="45"/>
      <c r="LVM17" s="46"/>
      <c r="LVN17" s="45"/>
      <c r="LVO17" s="45"/>
      <c r="LVP17" s="45"/>
      <c r="LVQ17" s="45"/>
      <c r="LVR17" s="45"/>
      <c r="LVS17" s="45"/>
      <c r="LVT17" s="80"/>
      <c r="LVU17" s="45"/>
      <c r="LVV17" s="46"/>
      <c r="LVW17" s="45"/>
      <c r="LVX17" s="45"/>
      <c r="LVY17" s="45"/>
      <c r="LVZ17" s="45"/>
      <c r="LWA17" s="45"/>
      <c r="LWB17" s="45"/>
      <c r="LWC17" s="80"/>
      <c r="LWD17" s="45"/>
      <c r="LWE17" s="46"/>
      <c r="LWF17" s="45"/>
      <c r="LWG17" s="45"/>
      <c r="LWH17" s="45"/>
      <c r="LWI17" s="45"/>
      <c r="LWJ17" s="45"/>
      <c r="LWK17" s="45"/>
      <c r="LWL17" s="80"/>
      <c r="LWM17" s="45"/>
      <c r="LWN17" s="46"/>
      <c r="LWO17" s="45"/>
      <c r="LWP17" s="45"/>
      <c r="LWQ17" s="45"/>
      <c r="LWR17" s="45"/>
      <c r="LWS17" s="45"/>
      <c r="LWT17" s="45"/>
      <c r="LWU17" s="80"/>
      <c r="LWV17" s="45"/>
      <c r="LWW17" s="46"/>
      <c r="LWX17" s="45"/>
      <c r="LWY17" s="45"/>
      <c r="LWZ17" s="45"/>
      <c r="LXA17" s="45"/>
      <c r="LXB17" s="45"/>
      <c r="LXC17" s="45"/>
      <c r="LXD17" s="80"/>
      <c r="LXE17" s="45"/>
      <c r="LXF17" s="46"/>
      <c r="LXG17" s="45"/>
      <c r="LXH17" s="45"/>
      <c r="LXI17" s="45"/>
      <c r="LXJ17" s="45"/>
      <c r="LXK17" s="45"/>
      <c r="LXL17" s="45"/>
      <c r="LXM17" s="80"/>
      <c r="LXN17" s="45"/>
      <c r="LXO17" s="46"/>
      <c r="LXP17" s="45"/>
      <c r="LXQ17" s="45"/>
      <c r="LXR17" s="45"/>
      <c r="LXS17" s="45"/>
      <c r="LXT17" s="45"/>
      <c r="LXU17" s="45"/>
      <c r="LXV17" s="80"/>
      <c r="LXW17" s="45"/>
      <c r="LXX17" s="46"/>
      <c r="LXY17" s="45"/>
      <c r="LXZ17" s="45"/>
      <c r="LYA17" s="45"/>
      <c r="LYB17" s="45"/>
      <c r="LYC17" s="45"/>
      <c r="LYD17" s="45"/>
      <c r="LYE17" s="80"/>
      <c r="LYF17" s="45"/>
      <c r="LYG17" s="46"/>
      <c r="LYH17" s="45"/>
      <c r="LYI17" s="45"/>
      <c r="LYJ17" s="45"/>
      <c r="LYK17" s="45"/>
      <c r="LYL17" s="45"/>
      <c r="LYM17" s="45"/>
      <c r="LYN17" s="80"/>
      <c r="LYO17" s="45"/>
      <c r="LYP17" s="46"/>
      <c r="LYQ17" s="45"/>
      <c r="LYR17" s="45"/>
      <c r="LYS17" s="45"/>
      <c r="LYT17" s="45"/>
      <c r="LYU17" s="45"/>
      <c r="LYV17" s="45"/>
      <c r="LYW17" s="80"/>
      <c r="LYX17" s="45"/>
      <c r="LYY17" s="46"/>
      <c r="LYZ17" s="45"/>
      <c r="LZA17" s="45"/>
      <c r="LZB17" s="45"/>
      <c r="LZC17" s="45"/>
      <c r="LZD17" s="45"/>
      <c r="LZE17" s="45"/>
      <c r="LZF17" s="80"/>
      <c r="LZG17" s="45"/>
      <c r="LZH17" s="46"/>
      <c r="LZI17" s="45"/>
      <c r="LZJ17" s="45"/>
      <c r="LZK17" s="45"/>
      <c r="LZL17" s="45"/>
      <c r="LZM17" s="45"/>
      <c r="LZN17" s="45"/>
      <c r="LZO17" s="80"/>
      <c r="LZP17" s="45"/>
      <c r="LZQ17" s="46"/>
      <c r="LZR17" s="45"/>
      <c r="LZS17" s="45"/>
      <c r="LZT17" s="45"/>
      <c r="LZU17" s="45"/>
      <c r="LZV17" s="45"/>
      <c r="LZW17" s="45"/>
      <c r="LZX17" s="80"/>
      <c r="LZY17" s="45"/>
      <c r="LZZ17" s="46"/>
      <c r="MAA17" s="45"/>
      <c r="MAB17" s="45"/>
      <c r="MAC17" s="45"/>
      <c r="MAD17" s="45"/>
      <c r="MAE17" s="45"/>
      <c r="MAF17" s="45"/>
      <c r="MAG17" s="80"/>
      <c r="MAH17" s="45"/>
      <c r="MAI17" s="46"/>
      <c r="MAJ17" s="45"/>
      <c r="MAK17" s="45"/>
      <c r="MAL17" s="45"/>
      <c r="MAM17" s="45"/>
      <c r="MAN17" s="45"/>
      <c r="MAO17" s="45"/>
      <c r="MAP17" s="80"/>
      <c r="MAQ17" s="45"/>
      <c r="MAR17" s="46"/>
      <c r="MAS17" s="45"/>
      <c r="MAT17" s="45"/>
      <c r="MAU17" s="45"/>
      <c r="MAV17" s="45"/>
      <c r="MAW17" s="45"/>
      <c r="MAX17" s="45"/>
      <c r="MAY17" s="80"/>
      <c r="MAZ17" s="45"/>
      <c r="MBA17" s="46"/>
      <c r="MBB17" s="45"/>
      <c r="MBC17" s="45"/>
      <c r="MBD17" s="45"/>
      <c r="MBE17" s="45"/>
      <c r="MBF17" s="45"/>
      <c r="MBG17" s="45"/>
      <c r="MBH17" s="80"/>
      <c r="MBI17" s="45"/>
      <c r="MBJ17" s="46"/>
      <c r="MBK17" s="45"/>
      <c r="MBL17" s="45"/>
      <c r="MBM17" s="45"/>
      <c r="MBN17" s="45"/>
      <c r="MBO17" s="45"/>
      <c r="MBP17" s="45"/>
      <c r="MBQ17" s="80"/>
      <c r="MBR17" s="45"/>
      <c r="MBS17" s="46"/>
      <c r="MBT17" s="45"/>
      <c r="MBU17" s="45"/>
      <c r="MBV17" s="45"/>
      <c r="MBW17" s="45"/>
      <c r="MBX17" s="45"/>
      <c r="MBY17" s="45"/>
      <c r="MBZ17" s="80"/>
      <c r="MCA17" s="45"/>
      <c r="MCB17" s="46"/>
      <c r="MCC17" s="45"/>
      <c r="MCD17" s="45"/>
      <c r="MCE17" s="45"/>
      <c r="MCF17" s="45"/>
      <c r="MCG17" s="45"/>
      <c r="MCH17" s="45"/>
      <c r="MCI17" s="80"/>
      <c r="MCJ17" s="45"/>
      <c r="MCK17" s="46"/>
      <c r="MCL17" s="45"/>
      <c r="MCM17" s="45"/>
      <c r="MCN17" s="45"/>
      <c r="MCO17" s="45"/>
      <c r="MCP17" s="45"/>
      <c r="MCQ17" s="45"/>
      <c r="MCR17" s="80"/>
      <c r="MCS17" s="45"/>
      <c r="MCT17" s="46"/>
      <c r="MCU17" s="45"/>
      <c r="MCV17" s="45"/>
      <c r="MCW17" s="45"/>
      <c r="MCX17" s="45"/>
      <c r="MCY17" s="45"/>
      <c r="MCZ17" s="45"/>
      <c r="MDA17" s="80"/>
      <c r="MDB17" s="45"/>
      <c r="MDC17" s="46"/>
      <c r="MDD17" s="45"/>
      <c r="MDE17" s="45"/>
      <c r="MDF17" s="45"/>
      <c r="MDG17" s="45"/>
      <c r="MDH17" s="45"/>
      <c r="MDI17" s="45"/>
      <c r="MDJ17" s="80"/>
      <c r="MDK17" s="45"/>
      <c r="MDL17" s="46"/>
      <c r="MDM17" s="45"/>
      <c r="MDN17" s="45"/>
      <c r="MDO17" s="45"/>
      <c r="MDP17" s="45"/>
      <c r="MDQ17" s="45"/>
      <c r="MDR17" s="45"/>
      <c r="MDS17" s="80"/>
      <c r="MDT17" s="45"/>
      <c r="MDU17" s="46"/>
      <c r="MDV17" s="45"/>
      <c r="MDW17" s="45"/>
      <c r="MDX17" s="45"/>
      <c r="MDY17" s="45"/>
      <c r="MDZ17" s="45"/>
      <c r="MEA17" s="45"/>
      <c r="MEB17" s="80"/>
      <c r="MEC17" s="45"/>
      <c r="MED17" s="46"/>
      <c r="MEE17" s="45"/>
      <c r="MEF17" s="45"/>
      <c r="MEG17" s="45"/>
      <c r="MEH17" s="45"/>
      <c r="MEI17" s="45"/>
      <c r="MEJ17" s="45"/>
      <c r="MEK17" s="80"/>
      <c r="MEL17" s="45"/>
      <c r="MEM17" s="46"/>
      <c r="MEN17" s="45"/>
      <c r="MEO17" s="45"/>
      <c r="MEP17" s="45"/>
      <c r="MEQ17" s="45"/>
      <c r="MER17" s="45"/>
      <c r="MES17" s="45"/>
      <c r="MET17" s="80"/>
      <c r="MEU17" s="45"/>
      <c r="MEV17" s="46"/>
      <c r="MEW17" s="45"/>
      <c r="MEX17" s="45"/>
      <c r="MEY17" s="45"/>
      <c r="MEZ17" s="45"/>
      <c r="MFA17" s="45"/>
      <c r="MFB17" s="45"/>
      <c r="MFC17" s="80"/>
      <c r="MFD17" s="45"/>
      <c r="MFE17" s="46"/>
      <c r="MFF17" s="45"/>
      <c r="MFG17" s="45"/>
      <c r="MFH17" s="45"/>
      <c r="MFI17" s="45"/>
      <c r="MFJ17" s="45"/>
      <c r="MFK17" s="45"/>
      <c r="MFL17" s="80"/>
      <c r="MFM17" s="45"/>
      <c r="MFN17" s="46"/>
      <c r="MFO17" s="45"/>
      <c r="MFP17" s="45"/>
      <c r="MFQ17" s="45"/>
      <c r="MFR17" s="45"/>
      <c r="MFS17" s="45"/>
      <c r="MFT17" s="45"/>
      <c r="MFU17" s="80"/>
      <c r="MFV17" s="45"/>
      <c r="MFW17" s="46"/>
      <c r="MFX17" s="45"/>
      <c r="MFY17" s="45"/>
      <c r="MFZ17" s="45"/>
      <c r="MGA17" s="45"/>
      <c r="MGB17" s="45"/>
      <c r="MGC17" s="45"/>
      <c r="MGD17" s="80"/>
      <c r="MGE17" s="45"/>
      <c r="MGF17" s="46"/>
      <c r="MGG17" s="45"/>
      <c r="MGH17" s="45"/>
      <c r="MGI17" s="45"/>
      <c r="MGJ17" s="45"/>
      <c r="MGK17" s="45"/>
      <c r="MGL17" s="45"/>
      <c r="MGM17" s="80"/>
      <c r="MGN17" s="45"/>
      <c r="MGO17" s="46"/>
      <c r="MGP17" s="45"/>
      <c r="MGQ17" s="45"/>
      <c r="MGR17" s="45"/>
      <c r="MGS17" s="45"/>
      <c r="MGT17" s="45"/>
      <c r="MGU17" s="45"/>
      <c r="MGV17" s="80"/>
      <c r="MGW17" s="45"/>
      <c r="MGX17" s="46"/>
      <c r="MGY17" s="45"/>
      <c r="MGZ17" s="45"/>
      <c r="MHA17" s="45"/>
      <c r="MHB17" s="45"/>
      <c r="MHC17" s="45"/>
      <c r="MHD17" s="45"/>
      <c r="MHE17" s="80"/>
      <c r="MHF17" s="45"/>
      <c r="MHG17" s="46"/>
      <c r="MHH17" s="45"/>
      <c r="MHI17" s="45"/>
      <c r="MHJ17" s="45"/>
      <c r="MHK17" s="45"/>
      <c r="MHL17" s="45"/>
      <c r="MHM17" s="45"/>
      <c r="MHN17" s="80"/>
      <c r="MHO17" s="45"/>
      <c r="MHP17" s="46"/>
      <c r="MHQ17" s="45"/>
      <c r="MHR17" s="45"/>
      <c r="MHS17" s="45"/>
      <c r="MHT17" s="45"/>
      <c r="MHU17" s="45"/>
      <c r="MHV17" s="45"/>
      <c r="MHW17" s="80"/>
      <c r="MHX17" s="45"/>
      <c r="MHY17" s="46"/>
      <c r="MHZ17" s="45"/>
      <c r="MIA17" s="45"/>
      <c r="MIB17" s="45"/>
      <c r="MIC17" s="45"/>
      <c r="MID17" s="45"/>
      <c r="MIE17" s="45"/>
      <c r="MIF17" s="80"/>
      <c r="MIG17" s="45"/>
      <c r="MIH17" s="46"/>
      <c r="MII17" s="45"/>
      <c r="MIJ17" s="45"/>
      <c r="MIK17" s="45"/>
      <c r="MIL17" s="45"/>
      <c r="MIM17" s="45"/>
      <c r="MIN17" s="45"/>
      <c r="MIO17" s="80"/>
      <c r="MIP17" s="45"/>
      <c r="MIQ17" s="46"/>
      <c r="MIR17" s="45"/>
      <c r="MIS17" s="45"/>
      <c r="MIT17" s="45"/>
      <c r="MIU17" s="45"/>
      <c r="MIV17" s="45"/>
      <c r="MIW17" s="45"/>
      <c r="MIX17" s="80"/>
      <c r="MIY17" s="45"/>
      <c r="MIZ17" s="46"/>
      <c r="MJA17" s="45"/>
      <c r="MJB17" s="45"/>
      <c r="MJC17" s="45"/>
      <c r="MJD17" s="45"/>
      <c r="MJE17" s="45"/>
      <c r="MJF17" s="45"/>
      <c r="MJG17" s="80"/>
      <c r="MJH17" s="45"/>
      <c r="MJI17" s="46"/>
      <c r="MJJ17" s="45"/>
      <c r="MJK17" s="45"/>
      <c r="MJL17" s="45"/>
      <c r="MJM17" s="45"/>
      <c r="MJN17" s="45"/>
      <c r="MJO17" s="45"/>
      <c r="MJP17" s="80"/>
      <c r="MJQ17" s="45"/>
      <c r="MJR17" s="46"/>
      <c r="MJS17" s="45"/>
      <c r="MJT17" s="45"/>
      <c r="MJU17" s="45"/>
      <c r="MJV17" s="45"/>
      <c r="MJW17" s="45"/>
      <c r="MJX17" s="45"/>
      <c r="MJY17" s="80"/>
      <c r="MJZ17" s="45"/>
      <c r="MKA17" s="46"/>
      <c r="MKB17" s="45"/>
      <c r="MKC17" s="45"/>
      <c r="MKD17" s="45"/>
      <c r="MKE17" s="45"/>
      <c r="MKF17" s="45"/>
      <c r="MKG17" s="45"/>
      <c r="MKH17" s="80"/>
      <c r="MKI17" s="45"/>
      <c r="MKJ17" s="46"/>
      <c r="MKK17" s="45"/>
      <c r="MKL17" s="45"/>
      <c r="MKM17" s="45"/>
      <c r="MKN17" s="45"/>
      <c r="MKO17" s="45"/>
      <c r="MKP17" s="45"/>
      <c r="MKQ17" s="80"/>
      <c r="MKR17" s="45"/>
      <c r="MKS17" s="46"/>
      <c r="MKT17" s="45"/>
      <c r="MKU17" s="45"/>
      <c r="MKV17" s="45"/>
      <c r="MKW17" s="45"/>
      <c r="MKX17" s="45"/>
      <c r="MKY17" s="45"/>
      <c r="MKZ17" s="80"/>
      <c r="MLA17" s="45"/>
      <c r="MLB17" s="46"/>
      <c r="MLC17" s="45"/>
      <c r="MLD17" s="45"/>
      <c r="MLE17" s="45"/>
      <c r="MLF17" s="45"/>
      <c r="MLG17" s="45"/>
      <c r="MLH17" s="45"/>
      <c r="MLI17" s="80"/>
      <c r="MLJ17" s="45"/>
      <c r="MLK17" s="46"/>
      <c r="MLL17" s="45"/>
      <c r="MLM17" s="45"/>
      <c r="MLN17" s="45"/>
      <c r="MLO17" s="45"/>
      <c r="MLP17" s="45"/>
      <c r="MLQ17" s="45"/>
      <c r="MLR17" s="80"/>
      <c r="MLS17" s="45"/>
      <c r="MLT17" s="46"/>
      <c r="MLU17" s="45"/>
      <c r="MLV17" s="45"/>
      <c r="MLW17" s="45"/>
      <c r="MLX17" s="45"/>
      <c r="MLY17" s="45"/>
      <c r="MLZ17" s="45"/>
      <c r="MMA17" s="80"/>
      <c r="MMB17" s="45"/>
      <c r="MMC17" s="46"/>
      <c r="MMD17" s="45"/>
      <c r="MME17" s="45"/>
      <c r="MMF17" s="45"/>
      <c r="MMG17" s="45"/>
      <c r="MMH17" s="45"/>
      <c r="MMI17" s="45"/>
      <c r="MMJ17" s="80"/>
      <c r="MMK17" s="45"/>
      <c r="MML17" s="46"/>
      <c r="MMM17" s="45"/>
      <c r="MMN17" s="45"/>
      <c r="MMO17" s="45"/>
      <c r="MMP17" s="45"/>
      <c r="MMQ17" s="45"/>
      <c r="MMR17" s="45"/>
      <c r="MMS17" s="80"/>
      <c r="MMT17" s="45"/>
      <c r="MMU17" s="46"/>
      <c r="MMV17" s="45"/>
      <c r="MMW17" s="45"/>
      <c r="MMX17" s="45"/>
      <c r="MMY17" s="45"/>
      <c r="MMZ17" s="45"/>
      <c r="MNA17" s="45"/>
      <c r="MNB17" s="80"/>
      <c r="MNC17" s="45"/>
      <c r="MND17" s="46"/>
      <c r="MNE17" s="45"/>
      <c r="MNF17" s="45"/>
      <c r="MNG17" s="45"/>
      <c r="MNH17" s="45"/>
      <c r="MNI17" s="45"/>
      <c r="MNJ17" s="45"/>
      <c r="MNK17" s="80"/>
      <c r="MNL17" s="45"/>
      <c r="MNM17" s="46"/>
      <c r="MNN17" s="45"/>
      <c r="MNO17" s="45"/>
      <c r="MNP17" s="45"/>
      <c r="MNQ17" s="45"/>
      <c r="MNR17" s="45"/>
      <c r="MNS17" s="45"/>
      <c r="MNT17" s="80"/>
      <c r="MNU17" s="45"/>
      <c r="MNV17" s="46"/>
      <c r="MNW17" s="45"/>
      <c r="MNX17" s="45"/>
      <c r="MNY17" s="45"/>
      <c r="MNZ17" s="45"/>
      <c r="MOA17" s="45"/>
      <c r="MOB17" s="45"/>
      <c r="MOC17" s="80"/>
      <c r="MOD17" s="45"/>
      <c r="MOE17" s="46"/>
      <c r="MOF17" s="45"/>
      <c r="MOG17" s="45"/>
      <c r="MOH17" s="45"/>
      <c r="MOI17" s="45"/>
      <c r="MOJ17" s="45"/>
      <c r="MOK17" s="45"/>
      <c r="MOL17" s="80"/>
      <c r="MOM17" s="45"/>
      <c r="MON17" s="46"/>
      <c r="MOO17" s="45"/>
      <c r="MOP17" s="45"/>
      <c r="MOQ17" s="45"/>
      <c r="MOR17" s="45"/>
      <c r="MOS17" s="45"/>
      <c r="MOT17" s="45"/>
      <c r="MOU17" s="80"/>
      <c r="MOV17" s="45"/>
      <c r="MOW17" s="46"/>
      <c r="MOX17" s="45"/>
      <c r="MOY17" s="45"/>
      <c r="MOZ17" s="45"/>
      <c r="MPA17" s="45"/>
      <c r="MPB17" s="45"/>
      <c r="MPC17" s="45"/>
      <c r="MPD17" s="80"/>
      <c r="MPE17" s="45"/>
      <c r="MPF17" s="46"/>
      <c r="MPG17" s="45"/>
      <c r="MPH17" s="45"/>
      <c r="MPI17" s="45"/>
      <c r="MPJ17" s="45"/>
      <c r="MPK17" s="45"/>
      <c r="MPL17" s="45"/>
      <c r="MPM17" s="80"/>
      <c r="MPN17" s="45"/>
      <c r="MPO17" s="46"/>
      <c r="MPP17" s="45"/>
      <c r="MPQ17" s="45"/>
      <c r="MPR17" s="45"/>
      <c r="MPS17" s="45"/>
      <c r="MPT17" s="45"/>
      <c r="MPU17" s="45"/>
      <c r="MPV17" s="80"/>
      <c r="MPW17" s="45"/>
      <c r="MPX17" s="46"/>
      <c r="MPY17" s="45"/>
      <c r="MPZ17" s="45"/>
      <c r="MQA17" s="45"/>
      <c r="MQB17" s="45"/>
      <c r="MQC17" s="45"/>
      <c r="MQD17" s="45"/>
      <c r="MQE17" s="80"/>
      <c r="MQF17" s="45"/>
      <c r="MQG17" s="46"/>
      <c r="MQH17" s="45"/>
      <c r="MQI17" s="45"/>
      <c r="MQJ17" s="45"/>
      <c r="MQK17" s="45"/>
      <c r="MQL17" s="45"/>
      <c r="MQM17" s="45"/>
      <c r="MQN17" s="80"/>
      <c r="MQO17" s="45"/>
      <c r="MQP17" s="46"/>
      <c r="MQQ17" s="45"/>
      <c r="MQR17" s="45"/>
      <c r="MQS17" s="45"/>
      <c r="MQT17" s="45"/>
      <c r="MQU17" s="45"/>
      <c r="MQV17" s="45"/>
      <c r="MQW17" s="80"/>
      <c r="MQX17" s="45"/>
      <c r="MQY17" s="46"/>
      <c r="MQZ17" s="45"/>
      <c r="MRA17" s="45"/>
      <c r="MRB17" s="45"/>
      <c r="MRC17" s="45"/>
      <c r="MRD17" s="45"/>
      <c r="MRE17" s="45"/>
      <c r="MRF17" s="80"/>
      <c r="MRG17" s="45"/>
      <c r="MRH17" s="46"/>
      <c r="MRI17" s="45"/>
      <c r="MRJ17" s="45"/>
      <c r="MRK17" s="45"/>
      <c r="MRL17" s="45"/>
      <c r="MRM17" s="45"/>
      <c r="MRN17" s="45"/>
      <c r="MRO17" s="80"/>
      <c r="MRP17" s="45"/>
      <c r="MRQ17" s="46"/>
      <c r="MRR17" s="45"/>
      <c r="MRS17" s="45"/>
      <c r="MRT17" s="45"/>
      <c r="MRU17" s="45"/>
      <c r="MRV17" s="45"/>
      <c r="MRW17" s="45"/>
      <c r="MRX17" s="80"/>
      <c r="MRY17" s="45"/>
      <c r="MRZ17" s="46"/>
      <c r="MSA17" s="45"/>
      <c r="MSB17" s="45"/>
      <c r="MSC17" s="45"/>
      <c r="MSD17" s="45"/>
      <c r="MSE17" s="45"/>
      <c r="MSF17" s="45"/>
      <c r="MSG17" s="80"/>
      <c r="MSH17" s="45"/>
      <c r="MSI17" s="46"/>
      <c r="MSJ17" s="45"/>
      <c r="MSK17" s="45"/>
      <c r="MSL17" s="45"/>
      <c r="MSM17" s="45"/>
      <c r="MSN17" s="45"/>
      <c r="MSO17" s="45"/>
      <c r="MSP17" s="80"/>
      <c r="MSQ17" s="45"/>
      <c r="MSR17" s="46"/>
      <c r="MSS17" s="45"/>
      <c r="MST17" s="45"/>
      <c r="MSU17" s="45"/>
      <c r="MSV17" s="45"/>
      <c r="MSW17" s="45"/>
      <c r="MSX17" s="45"/>
      <c r="MSY17" s="80"/>
      <c r="MSZ17" s="45"/>
      <c r="MTA17" s="46"/>
      <c r="MTB17" s="45"/>
      <c r="MTC17" s="45"/>
      <c r="MTD17" s="45"/>
      <c r="MTE17" s="45"/>
      <c r="MTF17" s="45"/>
      <c r="MTG17" s="45"/>
      <c r="MTH17" s="80"/>
      <c r="MTI17" s="45"/>
      <c r="MTJ17" s="46"/>
      <c r="MTK17" s="45"/>
      <c r="MTL17" s="45"/>
      <c r="MTM17" s="45"/>
      <c r="MTN17" s="45"/>
      <c r="MTO17" s="45"/>
      <c r="MTP17" s="45"/>
      <c r="MTQ17" s="80"/>
      <c r="MTR17" s="45"/>
      <c r="MTS17" s="46"/>
      <c r="MTT17" s="45"/>
      <c r="MTU17" s="45"/>
      <c r="MTV17" s="45"/>
      <c r="MTW17" s="45"/>
      <c r="MTX17" s="45"/>
      <c r="MTY17" s="45"/>
      <c r="MTZ17" s="80"/>
      <c r="MUA17" s="45"/>
      <c r="MUB17" s="46"/>
      <c r="MUC17" s="45"/>
      <c r="MUD17" s="45"/>
      <c r="MUE17" s="45"/>
      <c r="MUF17" s="45"/>
      <c r="MUG17" s="45"/>
      <c r="MUH17" s="45"/>
      <c r="MUI17" s="80"/>
      <c r="MUJ17" s="45"/>
      <c r="MUK17" s="46"/>
      <c r="MUL17" s="45"/>
      <c r="MUM17" s="45"/>
      <c r="MUN17" s="45"/>
      <c r="MUO17" s="45"/>
      <c r="MUP17" s="45"/>
      <c r="MUQ17" s="45"/>
      <c r="MUR17" s="80"/>
      <c r="MUS17" s="45"/>
      <c r="MUT17" s="46"/>
      <c r="MUU17" s="45"/>
      <c r="MUV17" s="45"/>
      <c r="MUW17" s="45"/>
      <c r="MUX17" s="45"/>
      <c r="MUY17" s="45"/>
      <c r="MUZ17" s="45"/>
      <c r="MVA17" s="80"/>
      <c r="MVB17" s="45"/>
      <c r="MVC17" s="46"/>
      <c r="MVD17" s="45"/>
      <c r="MVE17" s="45"/>
      <c r="MVF17" s="45"/>
      <c r="MVG17" s="45"/>
      <c r="MVH17" s="45"/>
      <c r="MVI17" s="45"/>
      <c r="MVJ17" s="80"/>
      <c r="MVK17" s="45"/>
      <c r="MVL17" s="46"/>
      <c r="MVM17" s="45"/>
      <c r="MVN17" s="45"/>
      <c r="MVO17" s="45"/>
      <c r="MVP17" s="45"/>
      <c r="MVQ17" s="45"/>
      <c r="MVR17" s="45"/>
      <c r="MVS17" s="80"/>
      <c r="MVT17" s="45"/>
      <c r="MVU17" s="46"/>
      <c r="MVV17" s="45"/>
      <c r="MVW17" s="45"/>
      <c r="MVX17" s="45"/>
      <c r="MVY17" s="45"/>
      <c r="MVZ17" s="45"/>
      <c r="MWA17" s="45"/>
      <c r="MWB17" s="80"/>
      <c r="MWC17" s="45"/>
      <c r="MWD17" s="46"/>
      <c r="MWE17" s="45"/>
      <c r="MWF17" s="45"/>
      <c r="MWG17" s="45"/>
      <c r="MWH17" s="45"/>
      <c r="MWI17" s="45"/>
      <c r="MWJ17" s="45"/>
      <c r="MWK17" s="80"/>
      <c r="MWL17" s="45"/>
      <c r="MWM17" s="46"/>
      <c r="MWN17" s="45"/>
      <c r="MWO17" s="45"/>
      <c r="MWP17" s="45"/>
      <c r="MWQ17" s="45"/>
      <c r="MWR17" s="45"/>
      <c r="MWS17" s="45"/>
      <c r="MWT17" s="80"/>
      <c r="MWU17" s="45"/>
      <c r="MWV17" s="46"/>
      <c r="MWW17" s="45"/>
      <c r="MWX17" s="45"/>
      <c r="MWY17" s="45"/>
      <c r="MWZ17" s="45"/>
      <c r="MXA17" s="45"/>
      <c r="MXB17" s="45"/>
      <c r="MXC17" s="80"/>
      <c r="MXD17" s="45"/>
      <c r="MXE17" s="46"/>
      <c r="MXF17" s="45"/>
      <c r="MXG17" s="45"/>
      <c r="MXH17" s="45"/>
      <c r="MXI17" s="45"/>
      <c r="MXJ17" s="45"/>
      <c r="MXK17" s="45"/>
      <c r="MXL17" s="80"/>
      <c r="MXM17" s="45"/>
      <c r="MXN17" s="46"/>
      <c r="MXO17" s="45"/>
      <c r="MXP17" s="45"/>
      <c r="MXQ17" s="45"/>
      <c r="MXR17" s="45"/>
      <c r="MXS17" s="45"/>
      <c r="MXT17" s="45"/>
      <c r="MXU17" s="80"/>
      <c r="MXV17" s="45"/>
      <c r="MXW17" s="46"/>
      <c r="MXX17" s="45"/>
      <c r="MXY17" s="45"/>
      <c r="MXZ17" s="45"/>
      <c r="MYA17" s="45"/>
      <c r="MYB17" s="45"/>
      <c r="MYC17" s="45"/>
      <c r="MYD17" s="80"/>
      <c r="MYE17" s="45"/>
      <c r="MYF17" s="46"/>
      <c r="MYG17" s="45"/>
      <c r="MYH17" s="45"/>
      <c r="MYI17" s="45"/>
      <c r="MYJ17" s="45"/>
      <c r="MYK17" s="45"/>
      <c r="MYL17" s="45"/>
      <c r="MYM17" s="80"/>
      <c r="MYN17" s="45"/>
      <c r="MYO17" s="46"/>
      <c r="MYP17" s="45"/>
      <c r="MYQ17" s="45"/>
      <c r="MYR17" s="45"/>
      <c r="MYS17" s="45"/>
      <c r="MYT17" s="45"/>
      <c r="MYU17" s="45"/>
      <c r="MYV17" s="80"/>
      <c r="MYW17" s="45"/>
      <c r="MYX17" s="46"/>
      <c r="MYY17" s="45"/>
      <c r="MYZ17" s="45"/>
      <c r="MZA17" s="45"/>
      <c r="MZB17" s="45"/>
      <c r="MZC17" s="45"/>
      <c r="MZD17" s="45"/>
      <c r="MZE17" s="80"/>
      <c r="MZF17" s="45"/>
      <c r="MZG17" s="46"/>
      <c r="MZH17" s="45"/>
      <c r="MZI17" s="45"/>
      <c r="MZJ17" s="45"/>
      <c r="MZK17" s="45"/>
      <c r="MZL17" s="45"/>
      <c r="MZM17" s="45"/>
      <c r="MZN17" s="80"/>
      <c r="MZO17" s="45"/>
      <c r="MZP17" s="46"/>
      <c r="MZQ17" s="45"/>
      <c r="MZR17" s="45"/>
      <c r="MZS17" s="45"/>
      <c r="MZT17" s="45"/>
      <c r="MZU17" s="45"/>
      <c r="MZV17" s="45"/>
      <c r="MZW17" s="80"/>
      <c r="MZX17" s="45"/>
      <c r="MZY17" s="46"/>
      <c r="MZZ17" s="45"/>
      <c r="NAA17" s="45"/>
      <c r="NAB17" s="45"/>
      <c r="NAC17" s="45"/>
      <c r="NAD17" s="45"/>
      <c r="NAE17" s="45"/>
      <c r="NAF17" s="80"/>
      <c r="NAG17" s="45"/>
      <c r="NAH17" s="46"/>
      <c r="NAI17" s="45"/>
      <c r="NAJ17" s="45"/>
      <c r="NAK17" s="45"/>
      <c r="NAL17" s="45"/>
      <c r="NAM17" s="45"/>
      <c r="NAN17" s="45"/>
      <c r="NAO17" s="80"/>
      <c r="NAP17" s="45"/>
      <c r="NAQ17" s="46"/>
      <c r="NAR17" s="45"/>
      <c r="NAS17" s="45"/>
      <c r="NAT17" s="45"/>
      <c r="NAU17" s="45"/>
      <c r="NAV17" s="45"/>
      <c r="NAW17" s="45"/>
      <c r="NAX17" s="80"/>
      <c r="NAY17" s="45"/>
      <c r="NAZ17" s="46"/>
      <c r="NBA17" s="45"/>
      <c r="NBB17" s="45"/>
      <c r="NBC17" s="45"/>
      <c r="NBD17" s="45"/>
      <c r="NBE17" s="45"/>
      <c r="NBF17" s="45"/>
      <c r="NBG17" s="80"/>
      <c r="NBH17" s="45"/>
      <c r="NBI17" s="46"/>
      <c r="NBJ17" s="45"/>
      <c r="NBK17" s="45"/>
      <c r="NBL17" s="45"/>
      <c r="NBM17" s="45"/>
      <c r="NBN17" s="45"/>
      <c r="NBO17" s="45"/>
      <c r="NBP17" s="80"/>
      <c r="NBQ17" s="45"/>
      <c r="NBR17" s="46"/>
      <c r="NBS17" s="45"/>
      <c r="NBT17" s="45"/>
      <c r="NBU17" s="45"/>
      <c r="NBV17" s="45"/>
      <c r="NBW17" s="45"/>
      <c r="NBX17" s="45"/>
      <c r="NBY17" s="80"/>
      <c r="NBZ17" s="45"/>
      <c r="NCA17" s="46"/>
      <c r="NCB17" s="45"/>
      <c r="NCC17" s="45"/>
      <c r="NCD17" s="45"/>
      <c r="NCE17" s="45"/>
      <c r="NCF17" s="45"/>
      <c r="NCG17" s="45"/>
      <c r="NCH17" s="80"/>
      <c r="NCI17" s="45"/>
      <c r="NCJ17" s="46"/>
      <c r="NCK17" s="45"/>
      <c r="NCL17" s="45"/>
      <c r="NCM17" s="45"/>
      <c r="NCN17" s="45"/>
      <c r="NCO17" s="45"/>
      <c r="NCP17" s="45"/>
      <c r="NCQ17" s="80"/>
      <c r="NCR17" s="45"/>
      <c r="NCS17" s="46"/>
      <c r="NCT17" s="45"/>
      <c r="NCU17" s="45"/>
      <c r="NCV17" s="45"/>
      <c r="NCW17" s="45"/>
      <c r="NCX17" s="45"/>
      <c r="NCY17" s="45"/>
      <c r="NCZ17" s="80"/>
      <c r="NDA17" s="45"/>
      <c r="NDB17" s="46"/>
      <c r="NDC17" s="45"/>
      <c r="NDD17" s="45"/>
      <c r="NDE17" s="45"/>
      <c r="NDF17" s="45"/>
      <c r="NDG17" s="45"/>
      <c r="NDH17" s="45"/>
      <c r="NDI17" s="80"/>
      <c r="NDJ17" s="45"/>
      <c r="NDK17" s="46"/>
      <c r="NDL17" s="45"/>
      <c r="NDM17" s="45"/>
      <c r="NDN17" s="45"/>
      <c r="NDO17" s="45"/>
      <c r="NDP17" s="45"/>
      <c r="NDQ17" s="45"/>
      <c r="NDR17" s="80"/>
      <c r="NDS17" s="45"/>
      <c r="NDT17" s="46"/>
      <c r="NDU17" s="45"/>
      <c r="NDV17" s="45"/>
      <c r="NDW17" s="45"/>
      <c r="NDX17" s="45"/>
      <c r="NDY17" s="45"/>
      <c r="NDZ17" s="45"/>
      <c r="NEA17" s="80"/>
      <c r="NEB17" s="45"/>
      <c r="NEC17" s="46"/>
      <c r="NED17" s="45"/>
      <c r="NEE17" s="45"/>
      <c r="NEF17" s="45"/>
      <c r="NEG17" s="45"/>
      <c r="NEH17" s="45"/>
      <c r="NEI17" s="45"/>
      <c r="NEJ17" s="80"/>
      <c r="NEK17" s="45"/>
      <c r="NEL17" s="46"/>
      <c r="NEM17" s="45"/>
      <c r="NEN17" s="45"/>
      <c r="NEO17" s="45"/>
      <c r="NEP17" s="45"/>
      <c r="NEQ17" s="45"/>
      <c r="NER17" s="45"/>
      <c r="NES17" s="80"/>
      <c r="NET17" s="45"/>
      <c r="NEU17" s="46"/>
      <c r="NEV17" s="45"/>
      <c r="NEW17" s="45"/>
      <c r="NEX17" s="45"/>
      <c r="NEY17" s="45"/>
      <c r="NEZ17" s="45"/>
      <c r="NFA17" s="45"/>
      <c r="NFB17" s="80"/>
      <c r="NFC17" s="45"/>
      <c r="NFD17" s="46"/>
      <c r="NFE17" s="45"/>
      <c r="NFF17" s="45"/>
      <c r="NFG17" s="45"/>
      <c r="NFH17" s="45"/>
      <c r="NFI17" s="45"/>
      <c r="NFJ17" s="45"/>
      <c r="NFK17" s="80"/>
      <c r="NFL17" s="45"/>
      <c r="NFM17" s="46"/>
      <c r="NFN17" s="45"/>
      <c r="NFO17" s="45"/>
      <c r="NFP17" s="45"/>
      <c r="NFQ17" s="45"/>
      <c r="NFR17" s="45"/>
      <c r="NFS17" s="45"/>
      <c r="NFT17" s="80"/>
      <c r="NFU17" s="45"/>
      <c r="NFV17" s="46"/>
      <c r="NFW17" s="45"/>
      <c r="NFX17" s="45"/>
      <c r="NFY17" s="45"/>
      <c r="NFZ17" s="45"/>
      <c r="NGA17" s="45"/>
      <c r="NGB17" s="45"/>
      <c r="NGC17" s="80"/>
      <c r="NGD17" s="45"/>
      <c r="NGE17" s="46"/>
      <c r="NGF17" s="45"/>
      <c r="NGG17" s="45"/>
      <c r="NGH17" s="45"/>
      <c r="NGI17" s="45"/>
      <c r="NGJ17" s="45"/>
      <c r="NGK17" s="45"/>
      <c r="NGL17" s="80"/>
      <c r="NGM17" s="45"/>
      <c r="NGN17" s="46"/>
      <c r="NGO17" s="45"/>
      <c r="NGP17" s="45"/>
      <c r="NGQ17" s="45"/>
      <c r="NGR17" s="45"/>
      <c r="NGS17" s="45"/>
      <c r="NGT17" s="45"/>
      <c r="NGU17" s="80"/>
      <c r="NGV17" s="45"/>
      <c r="NGW17" s="46"/>
      <c r="NGX17" s="45"/>
      <c r="NGY17" s="45"/>
      <c r="NGZ17" s="45"/>
      <c r="NHA17" s="45"/>
      <c r="NHB17" s="45"/>
      <c r="NHC17" s="45"/>
      <c r="NHD17" s="80"/>
      <c r="NHE17" s="45"/>
      <c r="NHF17" s="46"/>
      <c r="NHG17" s="45"/>
      <c r="NHH17" s="45"/>
      <c r="NHI17" s="45"/>
      <c r="NHJ17" s="45"/>
      <c r="NHK17" s="45"/>
      <c r="NHL17" s="45"/>
      <c r="NHM17" s="80"/>
      <c r="NHN17" s="45"/>
      <c r="NHO17" s="46"/>
      <c r="NHP17" s="45"/>
      <c r="NHQ17" s="45"/>
      <c r="NHR17" s="45"/>
      <c r="NHS17" s="45"/>
      <c r="NHT17" s="45"/>
      <c r="NHU17" s="45"/>
      <c r="NHV17" s="80"/>
      <c r="NHW17" s="45"/>
      <c r="NHX17" s="46"/>
      <c r="NHY17" s="45"/>
      <c r="NHZ17" s="45"/>
      <c r="NIA17" s="45"/>
      <c r="NIB17" s="45"/>
      <c r="NIC17" s="45"/>
      <c r="NID17" s="45"/>
      <c r="NIE17" s="80"/>
      <c r="NIF17" s="45"/>
      <c r="NIG17" s="46"/>
      <c r="NIH17" s="45"/>
      <c r="NII17" s="45"/>
      <c r="NIJ17" s="45"/>
      <c r="NIK17" s="45"/>
      <c r="NIL17" s="45"/>
      <c r="NIM17" s="45"/>
      <c r="NIN17" s="80"/>
      <c r="NIO17" s="45"/>
      <c r="NIP17" s="46"/>
      <c r="NIQ17" s="45"/>
      <c r="NIR17" s="45"/>
      <c r="NIS17" s="45"/>
      <c r="NIT17" s="45"/>
      <c r="NIU17" s="45"/>
      <c r="NIV17" s="45"/>
      <c r="NIW17" s="80"/>
      <c r="NIX17" s="45"/>
      <c r="NIY17" s="46"/>
      <c r="NIZ17" s="45"/>
      <c r="NJA17" s="45"/>
      <c r="NJB17" s="45"/>
      <c r="NJC17" s="45"/>
      <c r="NJD17" s="45"/>
      <c r="NJE17" s="45"/>
      <c r="NJF17" s="80"/>
      <c r="NJG17" s="45"/>
      <c r="NJH17" s="46"/>
      <c r="NJI17" s="45"/>
      <c r="NJJ17" s="45"/>
      <c r="NJK17" s="45"/>
      <c r="NJL17" s="45"/>
      <c r="NJM17" s="45"/>
      <c r="NJN17" s="45"/>
      <c r="NJO17" s="80"/>
      <c r="NJP17" s="45"/>
      <c r="NJQ17" s="46"/>
      <c r="NJR17" s="45"/>
      <c r="NJS17" s="45"/>
      <c r="NJT17" s="45"/>
      <c r="NJU17" s="45"/>
      <c r="NJV17" s="45"/>
      <c r="NJW17" s="45"/>
      <c r="NJX17" s="80"/>
      <c r="NJY17" s="45"/>
      <c r="NJZ17" s="46"/>
      <c r="NKA17" s="45"/>
      <c r="NKB17" s="45"/>
      <c r="NKC17" s="45"/>
      <c r="NKD17" s="45"/>
      <c r="NKE17" s="45"/>
      <c r="NKF17" s="45"/>
      <c r="NKG17" s="80"/>
      <c r="NKH17" s="45"/>
      <c r="NKI17" s="46"/>
      <c r="NKJ17" s="45"/>
      <c r="NKK17" s="45"/>
      <c r="NKL17" s="45"/>
      <c r="NKM17" s="45"/>
      <c r="NKN17" s="45"/>
      <c r="NKO17" s="45"/>
      <c r="NKP17" s="80"/>
      <c r="NKQ17" s="45"/>
      <c r="NKR17" s="46"/>
      <c r="NKS17" s="45"/>
      <c r="NKT17" s="45"/>
      <c r="NKU17" s="45"/>
      <c r="NKV17" s="45"/>
      <c r="NKW17" s="45"/>
      <c r="NKX17" s="45"/>
      <c r="NKY17" s="80"/>
      <c r="NKZ17" s="45"/>
      <c r="NLA17" s="46"/>
      <c r="NLB17" s="45"/>
      <c r="NLC17" s="45"/>
      <c r="NLD17" s="45"/>
      <c r="NLE17" s="45"/>
      <c r="NLF17" s="45"/>
      <c r="NLG17" s="45"/>
      <c r="NLH17" s="80"/>
      <c r="NLI17" s="45"/>
      <c r="NLJ17" s="46"/>
      <c r="NLK17" s="45"/>
      <c r="NLL17" s="45"/>
      <c r="NLM17" s="45"/>
      <c r="NLN17" s="45"/>
      <c r="NLO17" s="45"/>
      <c r="NLP17" s="45"/>
      <c r="NLQ17" s="80"/>
      <c r="NLR17" s="45"/>
      <c r="NLS17" s="46"/>
      <c r="NLT17" s="45"/>
      <c r="NLU17" s="45"/>
      <c r="NLV17" s="45"/>
      <c r="NLW17" s="45"/>
      <c r="NLX17" s="45"/>
      <c r="NLY17" s="45"/>
      <c r="NLZ17" s="80"/>
      <c r="NMA17" s="45"/>
      <c r="NMB17" s="46"/>
      <c r="NMC17" s="45"/>
      <c r="NMD17" s="45"/>
      <c r="NME17" s="45"/>
      <c r="NMF17" s="45"/>
      <c r="NMG17" s="45"/>
      <c r="NMH17" s="45"/>
      <c r="NMI17" s="80"/>
      <c r="NMJ17" s="45"/>
      <c r="NMK17" s="46"/>
      <c r="NML17" s="45"/>
      <c r="NMM17" s="45"/>
      <c r="NMN17" s="45"/>
      <c r="NMO17" s="45"/>
      <c r="NMP17" s="45"/>
      <c r="NMQ17" s="45"/>
      <c r="NMR17" s="80"/>
      <c r="NMS17" s="45"/>
      <c r="NMT17" s="46"/>
      <c r="NMU17" s="45"/>
      <c r="NMV17" s="45"/>
      <c r="NMW17" s="45"/>
      <c r="NMX17" s="45"/>
      <c r="NMY17" s="45"/>
      <c r="NMZ17" s="45"/>
      <c r="NNA17" s="80"/>
      <c r="NNB17" s="45"/>
      <c r="NNC17" s="46"/>
      <c r="NND17" s="45"/>
      <c r="NNE17" s="45"/>
      <c r="NNF17" s="45"/>
      <c r="NNG17" s="45"/>
      <c r="NNH17" s="45"/>
      <c r="NNI17" s="45"/>
      <c r="NNJ17" s="80"/>
      <c r="NNK17" s="45"/>
      <c r="NNL17" s="46"/>
      <c r="NNM17" s="45"/>
      <c r="NNN17" s="45"/>
      <c r="NNO17" s="45"/>
      <c r="NNP17" s="45"/>
      <c r="NNQ17" s="45"/>
      <c r="NNR17" s="45"/>
      <c r="NNS17" s="80"/>
      <c r="NNT17" s="45"/>
      <c r="NNU17" s="46"/>
      <c r="NNV17" s="45"/>
      <c r="NNW17" s="45"/>
      <c r="NNX17" s="45"/>
      <c r="NNY17" s="45"/>
      <c r="NNZ17" s="45"/>
      <c r="NOA17" s="45"/>
      <c r="NOB17" s="80"/>
      <c r="NOC17" s="45"/>
      <c r="NOD17" s="46"/>
      <c r="NOE17" s="45"/>
      <c r="NOF17" s="45"/>
      <c r="NOG17" s="45"/>
      <c r="NOH17" s="45"/>
      <c r="NOI17" s="45"/>
      <c r="NOJ17" s="45"/>
      <c r="NOK17" s="80"/>
      <c r="NOL17" s="45"/>
      <c r="NOM17" s="46"/>
      <c r="NON17" s="45"/>
      <c r="NOO17" s="45"/>
      <c r="NOP17" s="45"/>
      <c r="NOQ17" s="45"/>
      <c r="NOR17" s="45"/>
      <c r="NOS17" s="45"/>
      <c r="NOT17" s="80"/>
      <c r="NOU17" s="45"/>
      <c r="NOV17" s="46"/>
      <c r="NOW17" s="45"/>
      <c r="NOX17" s="45"/>
      <c r="NOY17" s="45"/>
      <c r="NOZ17" s="45"/>
      <c r="NPA17" s="45"/>
      <c r="NPB17" s="45"/>
      <c r="NPC17" s="80"/>
      <c r="NPD17" s="45"/>
      <c r="NPE17" s="46"/>
      <c r="NPF17" s="45"/>
      <c r="NPG17" s="45"/>
      <c r="NPH17" s="45"/>
      <c r="NPI17" s="45"/>
      <c r="NPJ17" s="45"/>
      <c r="NPK17" s="45"/>
      <c r="NPL17" s="80"/>
      <c r="NPM17" s="45"/>
      <c r="NPN17" s="46"/>
      <c r="NPO17" s="45"/>
      <c r="NPP17" s="45"/>
      <c r="NPQ17" s="45"/>
      <c r="NPR17" s="45"/>
      <c r="NPS17" s="45"/>
      <c r="NPT17" s="45"/>
      <c r="NPU17" s="80"/>
      <c r="NPV17" s="45"/>
      <c r="NPW17" s="46"/>
      <c r="NPX17" s="45"/>
      <c r="NPY17" s="45"/>
      <c r="NPZ17" s="45"/>
      <c r="NQA17" s="45"/>
      <c r="NQB17" s="45"/>
      <c r="NQC17" s="45"/>
      <c r="NQD17" s="80"/>
      <c r="NQE17" s="45"/>
      <c r="NQF17" s="46"/>
      <c r="NQG17" s="45"/>
      <c r="NQH17" s="45"/>
      <c r="NQI17" s="45"/>
      <c r="NQJ17" s="45"/>
      <c r="NQK17" s="45"/>
      <c r="NQL17" s="45"/>
      <c r="NQM17" s="80"/>
      <c r="NQN17" s="45"/>
      <c r="NQO17" s="46"/>
      <c r="NQP17" s="45"/>
      <c r="NQQ17" s="45"/>
      <c r="NQR17" s="45"/>
      <c r="NQS17" s="45"/>
      <c r="NQT17" s="45"/>
      <c r="NQU17" s="45"/>
      <c r="NQV17" s="80"/>
      <c r="NQW17" s="45"/>
      <c r="NQX17" s="46"/>
      <c r="NQY17" s="45"/>
      <c r="NQZ17" s="45"/>
      <c r="NRA17" s="45"/>
      <c r="NRB17" s="45"/>
      <c r="NRC17" s="45"/>
      <c r="NRD17" s="45"/>
      <c r="NRE17" s="80"/>
      <c r="NRF17" s="45"/>
      <c r="NRG17" s="46"/>
      <c r="NRH17" s="45"/>
      <c r="NRI17" s="45"/>
      <c r="NRJ17" s="45"/>
      <c r="NRK17" s="45"/>
      <c r="NRL17" s="45"/>
      <c r="NRM17" s="45"/>
      <c r="NRN17" s="80"/>
      <c r="NRO17" s="45"/>
      <c r="NRP17" s="46"/>
      <c r="NRQ17" s="45"/>
      <c r="NRR17" s="45"/>
      <c r="NRS17" s="45"/>
      <c r="NRT17" s="45"/>
      <c r="NRU17" s="45"/>
      <c r="NRV17" s="45"/>
      <c r="NRW17" s="80"/>
      <c r="NRX17" s="45"/>
      <c r="NRY17" s="46"/>
      <c r="NRZ17" s="45"/>
      <c r="NSA17" s="45"/>
      <c r="NSB17" s="45"/>
      <c r="NSC17" s="45"/>
      <c r="NSD17" s="45"/>
      <c r="NSE17" s="45"/>
      <c r="NSF17" s="80"/>
      <c r="NSG17" s="45"/>
      <c r="NSH17" s="46"/>
      <c r="NSI17" s="45"/>
      <c r="NSJ17" s="45"/>
      <c r="NSK17" s="45"/>
      <c r="NSL17" s="45"/>
      <c r="NSM17" s="45"/>
      <c r="NSN17" s="45"/>
      <c r="NSO17" s="80"/>
      <c r="NSP17" s="45"/>
      <c r="NSQ17" s="46"/>
      <c r="NSR17" s="45"/>
      <c r="NSS17" s="45"/>
      <c r="NST17" s="45"/>
      <c r="NSU17" s="45"/>
      <c r="NSV17" s="45"/>
      <c r="NSW17" s="45"/>
      <c r="NSX17" s="80"/>
      <c r="NSY17" s="45"/>
      <c r="NSZ17" s="46"/>
      <c r="NTA17" s="45"/>
      <c r="NTB17" s="45"/>
      <c r="NTC17" s="45"/>
      <c r="NTD17" s="45"/>
      <c r="NTE17" s="45"/>
      <c r="NTF17" s="45"/>
      <c r="NTG17" s="80"/>
      <c r="NTH17" s="45"/>
      <c r="NTI17" s="46"/>
      <c r="NTJ17" s="45"/>
      <c r="NTK17" s="45"/>
      <c r="NTL17" s="45"/>
      <c r="NTM17" s="45"/>
      <c r="NTN17" s="45"/>
      <c r="NTO17" s="45"/>
      <c r="NTP17" s="80"/>
      <c r="NTQ17" s="45"/>
      <c r="NTR17" s="46"/>
      <c r="NTS17" s="45"/>
      <c r="NTT17" s="45"/>
      <c r="NTU17" s="45"/>
      <c r="NTV17" s="45"/>
      <c r="NTW17" s="45"/>
      <c r="NTX17" s="45"/>
      <c r="NTY17" s="80"/>
      <c r="NTZ17" s="45"/>
      <c r="NUA17" s="46"/>
      <c r="NUB17" s="45"/>
      <c r="NUC17" s="45"/>
      <c r="NUD17" s="45"/>
      <c r="NUE17" s="45"/>
      <c r="NUF17" s="45"/>
      <c r="NUG17" s="45"/>
      <c r="NUH17" s="80"/>
      <c r="NUI17" s="45"/>
      <c r="NUJ17" s="46"/>
      <c r="NUK17" s="45"/>
      <c r="NUL17" s="45"/>
      <c r="NUM17" s="45"/>
      <c r="NUN17" s="45"/>
      <c r="NUO17" s="45"/>
      <c r="NUP17" s="45"/>
      <c r="NUQ17" s="80"/>
      <c r="NUR17" s="45"/>
      <c r="NUS17" s="46"/>
      <c r="NUT17" s="45"/>
      <c r="NUU17" s="45"/>
      <c r="NUV17" s="45"/>
      <c r="NUW17" s="45"/>
      <c r="NUX17" s="45"/>
      <c r="NUY17" s="45"/>
      <c r="NUZ17" s="80"/>
      <c r="NVA17" s="45"/>
      <c r="NVB17" s="46"/>
      <c r="NVC17" s="45"/>
      <c r="NVD17" s="45"/>
      <c r="NVE17" s="45"/>
      <c r="NVF17" s="45"/>
      <c r="NVG17" s="45"/>
      <c r="NVH17" s="45"/>
      <c r="NVI17" s="80"/>
      <c r="NVJ17" s="45"/>
      <c r="NVK17" s="46"/>
      <c r="NVL17" s="45"/>
      <c r="NVM17" s="45"/>
      <c r="NVN17" s="45"/>
      <c r="NVO17" s="45"/>
      <c r="NVP17" s="45"/>
      <c r="NVQ17" s="45"/>
      <c r="NVR17" s="80"/>
      <c r="NVS17" s="45"/>
      <c r="NVT17" s="46"/>
      <c r="NVU17" s="45"/>
      <c r="NVV17" s="45"/>
      <c r="NVW17" s="45"/>
      <c r="NVX17" s="45"/>
      <c r="NVY17" s="45"/>
      <c r="NVZ17" s="45"/>
      <c r="NWA17" s="80"/>
      <c r="NWB17" s="45"/>
      <c r="NWC17" s="46"/>
      <c r="NWD17" s="45"/>
      <c r="NWE17" s="45"/>
      <c r="NWF17" s="45"/>
      <c r="NWG17" s="45"/>
      <c r="NWH17" s="45"/>
      <c r="NWI17" s="45"/>
      <c r="NWJ17" s="80"/>
      <c r="NWK17" s="45"/>
      <c r="NWL17" s="46"/>
      <c r="NWM17" s="45"/>
      <c r="NWN17" s="45"/>
      <c r="NWO17" s="45"/>
      <c r="NWP17" s="45"/>
      <c r="NWQ17" s="45"/>
      <c r="NWR17" s="45"/>
      <c r="NWS17" s="80"/>
      <c r="NWT17" s="45"/>
      <c r="NWU17" s="46"/>
      <c r="NWV17" s="45"/>
      <c r="NWW17" s="45"/>
      <c r="NWX17" s="45"/>
      <c r="NWY17" s="45"/>
      <c r="NWZ17" s="45"/>
      <c r="NXA17" s="45"/>
      <c r="NXB17" s="80"/>
      <c r="NXC17" s="45"/>
      <c r="NXD17" s="46"/>
      <c r="NXE17" s="45"/>
      <c r="NXF17" s="45"/>
      <c r="NXG17" s="45"/>
      <c r="NXH17" s="45"/>
      <c r="NXI17" s="45"/>
      <c r="NXJ17" s="45"/>
      <c r="NXK17" s="80"/>
      <c r="NXL17" s="45"/>
      <c r="NXM17" s="46"/>
      <c r="NXN17" s="45"/>
      <c r="NXO17" s="45"/>
      <c r="NXP17" s="45"/>
      <c r="NXQ17" s="45"/>
      <c r="NXR17" s="45"/>
      <c r="NXS17" s="45"/>
      <c r="NXT17" s="80"/>
      <c r="NXU17" s="45"/>
      <c r="NXV17" s="46"/>
      <c r="NXW17" s="45"/>
      <c r="NXX17" s="45"/>
      <c r="NXY17" s="45"/>
      <c r="NXZ17" s="45"/>
      <c r="NYA17" s="45"/>
      <c r="NYB17" s="45"/>
      <c r="NYC17" s="80"/>
      <c r="NYD17" s="45"/>
      <c r="NYE17" s="46"/>
      <c r="NYF17" s="45"/>
      <c r="NYG17" s="45"/>
      <c r="NYH17" s="45"/>
      <c r="NYI17" s="45"/>
      <c r="NYJ17" s="45"/>
      <c r="NYK17" s="45"/>
      <c r="NYL17" s="80"/>
      <c r="NYM17" s="45"/>
      <c r="NYN17" s="46"/>
      <c r="NYO17" s="45"/>
      <c r="NYP17" s="45"/>
      <c r="NYQ17" s="45"/>
      <c r="NYR17" s="45"/>
      <c r="NYS17" s="45"/>
      <c r="NYT17" s="45"/>
      <c r="NYU17" s="80"/>
      <c r="NYV17" s="45"/>
      <c r="NYW17" s="46"/>
      <c r="NYX17" s="45"/>
      <c r="NYY17" s="45"/>
      <c r="NYZ17" s="45"/>
      <c r="NZA17" s="45"/>
      <c r="NZB17" s="45"/>
      <c r="NZC17" s="45"/>
      <c r="NZD17" s="80"/>
      <c r="NZE17" s="45"/>
      <c r="NZF17" s="46"/>
      <c r="NZG17" s="45"/>
      <c r="NZH17" s="45"/>
      <c r="NZI17" s="45"/>
      <c r="NZJ17" s="45"/>
      <c r="NZK17" s="45"/>
      <c r="NZL17" s="45"/>
      <c r="NZM17" s="80"/>
      <c r="NZN17" s="45"/>
      <c r="NZO17" s="46"/>
      <c r="NZP17" s="45"/>
      <c r="NZQ17" s="45"/>
      <c r="NZR17" s="45"/>
      <c r="NZS17" s="45"/>
      <c r="NZT17" s="45"/>
      <c r="NZU17" s="45"/>
      <c r="NZV17" s="80"/>
      <c r="NZW17" s="45"/>
      <c r="NZX17" s="46"/>
      <c r="NZY17" s="45"/>
      <c r="NZZ17" s="45"/>
      <c r="OAA17" s="45"/>
      <c r="OAB17" s="45"/>
      <c r="OAC17" s="45"/>
      <c r="OAD17" s="45"/>
      <c r="OAE17" s="80"/>
      <c r="OAF17" s="45"/>
      <c r="OAG17" s="46"/>
      <c r="OAH17" s="45"/>
      <c r="OAI17" s="45"/>
      <c r="OAJ17" s="45"/>
      <c r="OAK17" s="45"/>
      <c r="OAL17" s="45"/>
      <c r="OAM17" s="45"/>
      <c r="OAN17" s="80"/>
      <c r="OAO17" s="45"/>
      <c r="OAP17" s="46"/>
      <c r="OAQ17" s="45"/>
      <c r="OAR17" s="45"/>
      <c r="OAS17" s="45"/>
      <c r="OAT17" s="45"/>
      <c r="OAU17" s="45"/>
      <c r="OAV17" s="45"/>
      <c r="OAW17" s="80"/>
      <c r="OAX17" s="45"/>
      <c r="OAY17" s="46"/>
      <c r="OAZ17" s="45"/>
      <c r="OBA17" s="45"/>
      <c r="OBB17" s="45"/>
      <c r="OBC17" s="45"/>
      <c r="OBD17" s="45"/>
      <c r="OBE17" s="45"/>
      <c r="OBF17" s="80"/>
      <c r="OBG17" s="45"/>
      <c r="OBH17" s="46"/>
      <c r="OBI17" s="45"/>
      <c r="OBJ17" s="45"/>
      <c r="OBK17" s="45"/>
      <c r="OBL17" s="45"/>
      <c r="OBM17" s="45"/>
      <c r="OBN17" s="45"/>
      <c r="OBO17" s="80"/>
      <c r="OBP17" s="45"/>
      <c r="OBQ17" s="46"/>
      <c r="OBR17" s="45"/>
      <c r="OBS17" s="45"/>
      <c r="OBT17" s="45"/>
      <c r="OBU17" s="45"/>
      <c r="OBV17" s="45"/>
      <c r="OBW17" s="45"/>
      <c r="OBX17" s="80"/>
      <c r="OBY17" s="45"/>
      <c r="OBZ17" s="46"/>
      <c r="OCA17" s="45"/>
      <c r="OCB17" s="45"/>
      <c r="OCC17" s="45"/>
      <c r="OCD17" s="45"/>
      <c r="OCE17" s="45"/>
      <c r="OCF17" s="45"/>
      <c r="OCG17" s="80"/>
      <c r="OCH17" s="45"/>
      <c r="OCI17" s="46"/>
      <c r="OCJ17" s="45"/>
      <c r="OCK17" s="45"/>
      <c r="OCL17" s="45"/>
      <c r="OCM17" s="45"/>
      <c r="OCN17" s="45"/>
      <c r="OCO17" s="45"/>
      <c r="OCP17" s="80"/>
      <c r="OCQ17" s="45"/>
      <c r="OCR17" s="46"/>
      <c r="OCS17" s="45"/>
      <c r="OCT17" s="45"/>
      <c r="OCU17" s="45"/>
      <c r="OCV17" s="45"/>
      <c r="OCW17" s="45"/>
      <c r="OCX17" s="45"/>
      <c r="OCY17" s="80"/>
      <c r="OCZ17" s="45"/>
      <c r="ODA17" s="46"/>
      <c r="ODB17" s="45"/>
      <c r="ODC17" s="45"/>
      <c r="ODD17" s="45"/>
      <c r="ODE17" s="45"/>
      <c r="ODF17" s="45"/>
      <c r="ODG17" s="45"/>
      <c r="ODH17" s="80"/>
      <c r="ODI17" s="45"/>
      <c r="ODJ17" s="46"/>
      <c r="ODK17" s="45"/>
      <c r="ODL17" s="45"/>
      <c r="ODM17" s="45"/>
      <c r="ODN17" s="45"/>
      <c r="ODO17" s="45"/>
      <c r="ODP17" s="45"/>
      <c r="ODQ17" s="80"/>
      <c r="ODR17" s="45"/>
      <c r="ODS17" s="46"/>
      <c r="ODT17" s="45"/>
      <c r="ODU17" s="45"/>
      <c r="ODV17" s="45"/>
      <c r="ODW17" s="45"/>
      <c r="ODX17" s="45"/>
      <c r="ODY17" s="45"/>
      <c r="ODZ17" s="80"/>
      <c r="OEA17" s="45"/>
      <c r="OEB17" s="46"/>
      <c r="OEC17" s="45"/>
      <c r="OED17" s="45"/>
      <c r="OEE17" s="45"/>
      <c r="OEF17" s="45"/>
      <c r="OEG17" s="45"/>
      <c r="OEH17" s="45"/>
      <c r="OEI17" s="80"/>
      <c r="OEJ17" s="45"/>
      <c r="OEK17" s="46"/>
      <c r="OEL17" s="45"/>
      <c r="OEM17" s="45"/>
      <c r="OEN17" s="45"/>
      <c r="OEO17" s="45"/>
      <c r="OEP17" s="45"/>
      <c r="OEQ17" s="45"/>
      <c r="OER17" s="80"/>
      <c r="OES17" s="45"/>
      <c r="OET17" s="46"/>
      <c r="OEU17" s="45"/>
      <c r="OEV17" s="45"/>
      <c r="OEW17" s="45"/>
      <c r="OEX17" s="45"/>
      <c r="OEY17" s="45"/>
      <c r="OEZ17" s="45"/>
      <c r="OFA17" s="80"/>
      <c r="OFB17" s="45"/>
      <c r="OFC17" s="46"/>
      <c r="OFD17" s="45"/>
      <c r="OFE17" s="45"/>
      <c r="OFF17" s="45"/>
      <c r="OFG17" s="45"/>
      <c r="OFH17" s="45"/>
      <c r="OFI17" s="45"/>
      <c r="OFJ17" s="80"/>
      <c r="OFK17" s="45"/>
      <c r="OFL17" s="46"/>
      <c r="OFM17" s="45"/>
      <c r="OFN17" s="45"/>
      <c r="OFO17" s="45"/>
      <c r="OFP17" s="45"/>
      <c r="OFQ17" s="45"/>
      <c r="OFR17" s="45"/>
      <c r="OFS17" s="80"/>
      <c r="OFT17" s="45"/>
      <c r="OFU17" s="46"/>
      <c r="OFV17" s="45"/>
      <c r="OFW17" s="45"/>
      <c r="OFX17" s="45"/>
      <c r="OFY17" s="45"/>
      <c r="OFZ17" s="45"/>
      <c r="OGA17" s="45"/>
      <c r="OGB17" s="80"/>
      <c r="OGC17" s="45"/>
      <c r="OGD17" s="46"/>
      <c r="OGE17" s="45"/>
      <c r="OGF17" s="45"/>
      <c r="OGG17" s="45"/>
      <c r="OGH17" s="45"/>
      <c r="OGI17" s="45"/>
      <c r="OGJ17" s="45"/>
      <c r="OGK17" s="80"/>
      <c r="OGL17" s="45"/>
      <c r="OGM17" s="46"/>
      <c r="OGN17" s="45"/>
      <c r="OGO17" s="45"/>
      <c r="OGP17" s="45"/>
      <c r="OGQ17" s="45"/>
      <c r="OGR17" s="45"/>
      <c r="OGS17" s="45"/>
      <c r="OGT17" s="80"/>
      <c r="OGU17" s="45"/>
      <c r="OGV17" s="46"/>
      <c r="OGW17" s="45"/>
      <c r="OGX17" s="45"/>
      <c r="OGY17" s="45"/>
      <c r="OGZ17" s="45"/>
      <c r="OHA17" s="45"/>
      <c r="OHB17" s="45"/>
      <c r="OHC17" s="80"/>
      <c r="OHD17" s="45"/>
      <c r="OHE17" s="46"/>
      <c r="OHF17" s="45"/>
      <c r="OHG17" s="45"/>
      <c r="OHH17" s="45"/>
      <c r="OHI17" s="45"/>
      <c r="OHJ17" s="45"/>
      <c r="OHK17" s="45"/>
      <c r="OHL17" s="80"/>
      <c r="OHM17" s="45"/>
      <c r="OHN17" s="46"/>
      <c r="OHO17" s="45"/>
      <c r="OHP17" s="45"/>
      <c r="OHQ17" s="45"/>
      <c r="OHR17" s="45"/>
      <c r="OHS17" s="45"/>
      <c r="OHT17" s="45"/>
      <c r="OHU17" s="80"/>
      <c r="OHV17" s="45"/>
      <c r="OHW17" s="46"/>
      <c r="OHX17" s="45"/>
      <c r="OHY17" s="45"/>
      <c r="OHZ17" s="45"/>
      <c r="OIA17" s="45"/>
      <c r="OIB17" s="45"/>
      <c r="OIC17" s="45"/>
      <c r="OID17" s="80"/>
      <c r="OIE17" s="45"/>
      <c r="OIF17" s="46"/>
      <c r="OIG17" s="45"/>
      <c r="OIH17" s="45"/>
      <c r="OII17" s="45"/>
      <c r="OIJ17" s="45"/>
      <c r="OIK17" s="45"/>
      <c r="OIL17" s="45"/>
      <c r="OIM17" s="80"/>
      <c r="OIN17" s="45"/>
      <c r="OIO17" s="46"/>
      <c r="OIP17" s="45"/>
      <c r="OIQ17" s="45"/>
      <c r="OIR17" s="45"/>
      <c r="OIS17" s="45"/>
      <c r="OIT17" s="45"/>
      <c r="OIU17" s="45"/>
      <c r="OIV17" s="80"/>
      <c r="OIW17" s="45"/>
      <c r="OIX17" s="46"/>
      <c r="OIY17" s="45"/>
      <c r="OIZ17" s="45"/>
      <c r="OJA17" s="45"/>
      <c r="OJB17" s="45"/>
      <c r="OJC17" s="45"/>
      <c r="OJD17" s="45"/>
      <c r="OJE17" s="80"/>
      <c r="OJF17" s="45"/>
      <c r="OJG17" s="46"/>
      <c r="OJH17" s="45"/>
      <c r="OJI17" s="45"/>
      <c r="OJJ17" s="45"/>
      <c r="OJK17" s="45"/>
      <c r="OJL17" s="45"/>
      <c r="OJM17" s="45"/>
      <c r="OJN17" s="80"/>
      <c r="OJO17" s="45"/>
      <c r="OJP17" s="46"/>
      <c r="OJQ17" s="45"/>
      <c r="OJR17" s="45"/>
      <c r="OJS17" s="45"/>
      <c r="OJT17" s="45"/>
      <c r="OJU17" s="45"/>
      <c r="OJV17" s="45"/>
      <c r="OJW17" s="80"/>
      <c r="OJX17" s="45"/>
      <c r="OJY17" s="46"/>
      <c r="OJZ17" s="45"/>
      <c r="OKA17" s="45"/>
      <c r="OKB17" s="45"/>
      <c r="OKC17" s="45"/>
      <c r="OKD17" s="45"/>
      <c r="OKE17" s="45"/>
      <c r="OKF17" s="80"/>
      <c r="OKG17" s="45"/>
      <c r="OKH17" s="46"/>
      <c r="OKI17" s="45"/>
      <c r="OKJ17" s="45"/>
      <c r="OKK17" s="45"/>
      <c r="OKL17" s="45"/>
      <c r="OKM17" s="45"/>
      <c r="OKN17" s="45"/>
      <c r="OKO17" s="80"/>
      <c r="OKP17" s="45"/>
      <c r="OKQ17" s="46"/>
      <c r="OKR17" s="45"/>
      <c r="OKS17" s="45"/>
      <c r="OKT17" s="45"/>
      <c r="OKU17" s="45"/>
      <c r="OKV17" s="45"/>
      <c r="OKW17" s="45"/>
      <c r="OKX17" s="80"/>
      <c r="OKY17" s="45"/>
      <c r="OKZ17" s="46"/>
      <c r="OLA17" s="45"/>
      <c r="OLB17" s="45"/>
      <c r="OLC17" s="45"/>
      <c r="OLD17" s="45"/>
      <c r="OLE17" s="45"/>
      <c r="OLF17" s="45"/>
      <c r="OLG17" s="80"/>
      <c r="OLH17" s="45"/>
      <c r="OLI17" s="46"/>
      <c r="OLJ17" s="45"/>
      <c r="OLK17" s="45"/>
      <c r="OLL17" s="45"/>
      <c r="OLM17" s="45"/>
      <c r="OLN17" s="45"/>
      <c r="OLO17" s="45"/>
      <c r="OLP17" s="80"/>
      <c r="OLQ17" s="45"/>
      <c r="OLR17" s="46"/>
      <c r="OLS17" s="45"/>
      <c r="OLT17" s="45"/>
      <c r="OLU17" s="45"/>
      <c r="OLV17" s="45"/>
      <c r="OLW17" s="45"/>
      <c r="OLX17" s="45"/>
      <c r="OLY17" s="80"/>
      <c r="OLZ17" s="45"/>
      <c r="OMA17" s="46"/>
      <c r="OMB17" s="45"/>
      <c r="OMC17" s="45"/>
      <c r="OMD17" s="45"/>
      <c r="OME17" s="45"/>
      <c r="OMF17" s="45"/>
      <c r="OMG17" s="45"/>
      <c r="OMH17" s="80"/>
      <c r="OMI17" s="45"/>
      <c r="OMJ17" s="46"/>
      <c r="OMK17" s="45"/>
      <c r="OML17" s="45"/>
      <c r="OMM17" s="45"/>
      <c r="OMN17" s="45"/>
      <c r="OMO17" s="45"/>
      <c r="OMP17" s="45"/>
      <c r="OMQ17" s="80"/>
      <c r="OMR17" s="45"/>
      <c r="OMS17" s="46"/>
      <c r="OMT17" s="45"/>
      <c r="OMU17" s="45"/>
      <c r="OMV17" s="45"/>
      <c r="OMW17" s="45"/>
      <c r="OMX17" s="45"/>
      <c r="OMY17" s="45"/>
      <c r="OMZ17" s="80"/>
      <c r="ONA17" s="45"/>
      <c r="ONB17" s="46"/>
      <c r="ONC17" s="45"/>
      <c r="OND17" s="45"/>
      <c r="ONE17" s="45"/>
      <c r="ONF17" s="45"/>
      <c r="ONG17" s="45"/>
      <c r="ONH17" s="45"/>
      <c r="ONI17" s="80"/>
      <c r="ONJ17" s="45"/>
      <c r="ONK17" s="46"/>
      <c r="ONL17" s="45"/>
      <c r="ONM17" s="45"/>
      <c r="ONN17" s="45"/>
      <c r="ONO17" s="45"/>
      <c r="ONP17" s="45"/>
      <c r="ONQ17" s="45"/>
      <c r="ONR17" s="80"/>
      <c r="ONS17" s="45"/>
      <c r="ONT17" s="46"/>
      <c r="ONU17" s="45"/>
      <c r="ONV17" s="45"/>
      <c r="ONW17" s="45"/>
      <c r="ONX17" s="45"/>
      <c r="ONY17" s="45"/>
      <c r="ONZ17" s="45"/>
      <c r="OOA17" s="80"/>
      <c r="OOB17" s="45"/>
      <c r="OOC17" s="46"/>
      <c r="OOD17" s="45"/>
      <c r="OOE17" s="45"/>
      <c r="OOF17" s="45"/>
      <c r="OOG17" s="45"/>
      <c r="OOH17" s="45"/>
      <c r="OOI17" s="45"/>
      <c r="OOJ17" s="80"/>
      <c r="OOK17" s="45"/>
      <c r="OOL17" s="46"/>
      <c r="OOM17" s="45"/>
      <c r="OON17" s="45"/>
      <c r="OOO17" s="45"/>
      <c r="OOP17" s="45"/>
      <c r="OOQ17" s="45"/>
      <c r="OOR17" s="45"/>
      <c r="OOS17" s="80"/>
      <c r="OOT17" s="45"/>
      <c r="OOU17" s="46"/>
      <c r="OOV17" s="45"/>
      <c r="OOW17" s="45"/>
      <c r="OOX17" s="45"/>
      <c r="OOY17" s="45"/>
      <c r="OOZ17" s="45"/>
      <c r="OPA17" s="45"/>
      <c r="OPB17" s="80"/>
      <c r="OPC17" s="45"/>
      <c r="OPD17" s="46"/>
      <c r="OPE17" s="45"/>
      <c r="OPF17" s="45"/>
      <c r="OPG17" s="45"/>
      <c r="OPH17" s="45"/>
      <c r="OPI17" s="45"/>
      <c r="OPJ17" s="45"/>
      <c r="OPK17" s="80"/>
      <c r="OPL17" s="45"/>
      <c r="OPM17" s="46"/>
      <c r="OPN17" s="45"/>
      <c r="OPO17" s="45"/>
      <c r="OPP17" s="45"/>
      <c r="OPQ17" s="45"/>
      <c r="OPR17" s="45"/>
      <c r="OPS17" s="45"/>
      <c r="OPT17" s="80"/>
      <c r="OPU17" s="45"/>
      <c r="OPV17" s="46"/>
      <c r="OPW17" s="45"/>
      <c r="OPX17" s="45"/>
      <c r="OPY17" s="45"/>
      <c r="OPZ17" s="45"/>
      <c r="OQA17" s="45"/>
      <c r="OQB17" s="45"/>
      <c r="OQC17" s="80"/>
      <c r="OQD17" s="45"/>
      <c r="OQE17" s="46"/>
      <c r="OQF17" s="45"/>
      <c r="OQG17" s="45"/>
      <c r="OQH17" s="45"/>
      <c r="OQI17" s="45"/>
      <c r="OQJ17" s="45"/>
      <c r="OQK17" s="45"/>
      <c r="OQL17" s="80"/>
      <c r="OQM17" s="45"/>
      <c r="OQN17" s="46"/>
      <c r="OQO17" s="45"/>
      <c r="OQP17" s="45"/>
      <c r="OQQ17" s="45"/>
      <c r="OQR17" s="45"/>
      <c r="OQS17" s="45"/>
      <c r="OQT17" s="45"/>
      <c r="OQU17" s="80"/>
      <c r="OQV17" s="45"/>
      <c r="OQW17" s="46"/>
      <c r="OQX17" s="45"/>
      <c r="OQY17" s="45"/>
      <c r="OQZ17" s="45"/>
      <c r="ORA17" s="45"/>
      <c r="ORB17" s="45"/>
      <c r="ORC17" s="45"/>
      <c r="ORD17" s="80"/>
      <c r="ORE17" s="45"/>
      <c r="ORF17" s="46"/>
      <c r="ORG17" s="45"/>
      <c r="ORH17" s="45"/>
      <c r="ORI17" s="45"/>
      <c r="ORJ17" s="45"/>
      <c r="ORK17" s="45"/>
      <c r="ORL17" s="45"/>
      <c r="ORM17" s="80"/>
      <c r="ORN17" s="45"/>
      <c r="ORO17" s="46"/>
      <c r="ORP17" s="45"/>
      <c r="ORQ17" s="45"/>
      <c r="ORR17" s="45"/>
      <c r="ORS17" s="45"/>
      <c r="ORT17" s="45"/>
      <c r="ORU17" s="45"/>
      <c r="ORV17" s="80"/>
      <c r="ORW17" s="45"/>
      <c r="ORX17" s="46"/>
      <c r="ORY17" s="45"/>
      <c r="ORZ17" s="45"/>
      <c r="OSA17" s="45"/>
      <c r="OSB17" s="45"/>
      <c r="OSC17" s="45"/>
      <c r="OSD17" s="45"/>
      <c r="OSE17" s="80"/>
      <c r="OSF17" s="45"/>
      <c r="OSG17" s="46"/>
      <c r="OSH17" s="45"/>
      <c r="OSI17" s="45"/>
      <c r="OSJ17" s="45"/>
      <c r="OSK17" s="45"/>
      <c r="OSL17" s="45"/>
      <c r="OSM17" s="45"/>
      <c r="OSN17" s="80"/>
      <c r="OSO17" s="45"/>
      <c r="OSP17" s="46"/>
      <c r="OSQ17" s="45"/>
      <c r="OSR17" s="45"/>
      <c r="OSS17" s="45"/>
      <c r="OST17" s="45"/>
      <c r="OSU17" s="45"/>
      <c r="OSV17" s="45"/>
      <c r="OSW17" s="80"/>
      <c r="OSX17" s="45"/>
      <c r="OSY17" s="46"/>
      <c r="OSZ17" s="45"/>
      <c r="OTA17" s="45"/>
      <c r="OTB17" s="45"/>
      <c r="OTC17" s="45"/>
      <c r="OTD17" s="45"/>
      <c r="OTE17" s="45"/>
      <c r="OTF17" s="80"/>
      <c r="OTG17" s="45"/>
      <c r="OTH17" s="46"/>
      <c r="OTI17" s="45"/>
      <c r="OTJ17" s="45"/>
      <c r="OTK17" s="45"/>
      <c r="OTL17" s="45"/>
      <c r="OTM17" s="45"/>
      <c r="OTN17" s="45"/>
      <c r="OTO17" s="80"/>
      <c r="OTP17" s="45"/>
      <c r="OTQ17" s="46"/>
      <c r="OTR17" s="45"/>
      <c r="OTS17" s="45"/>
      <c r="OTT17" s="45"/>
      <c r="OTU17" s="45"/>
      <c r="OTV17" s="45"/>
      <c r="OTW17" s="45"/>
      <c r="OTX17" s="80"/>
      <c r="OTY17" s="45"/>
      <c r="OTZ17" s="46"/>
      <c r="OUA17" s="45"/>
      <c r="OUB17" s="45"/>
      <c r="OUC17" s="45"/>
      <c r="OUD17" s="45"/>
      <c r="OUE17" s="45"/>
      <c r="OUF17" s="45"/>
      <c r="OUG17" s="80"/>
      <c r="OUH17" s="45"/>
      <c r="OUI17" s="46"/>
      <c r="OUJ17" s="45"/>
      <c r="OUK17" s="45"/>
      <c r="OUL17" s="45"/>
      <c r="OUM17" s="45"/>
      <c r="OUN17" s="45"/>
      <c r="OUO17" s="45"/>
      <c r="OUP17" s="80"/>
      <c r="OUQ17" s="45"/>
      <c r="OUR17" s="46"/>
      <c r="OUS17" s="45"/>
      <c r="OUT17" s="45"/>
      <c r="OUU17" s="45"/>
      <c r="OUV17" s="45"/>
      <c r="OUW17" s="45"/>
      <c r="OUX17" s="45"/>
      <c r="OUY17" s="80"/>
      <c r="OUZ17" s="45"/>
      <c r="OVA17" s="46"/>
      <c r="OVB17" s="45"/>
      <c r="OVC17" s="45"/>
      <c r="OVD17" s="45"/>
      <c r="OVE17" s="45"/>
      <c r="OVF17" s="45"/>
      <c r="OVG17" s="45"/>
      <c r="OVH17" s="80"/>
      <c r="OVI17" s="45"/>
      <c r="OVJ17" s="46"/>
      <c r="OVK17" s="45"/>
      <c r="OVL17" s="45"/>
      <c r="OVM17" s="45"/>
      <c r="OVN17" s="45"/>
      <c r="OVO17" s="45"/>
      <c r="OVP17" s="45"/>
      <c r="OVQ17" s="80"/>
      <c r="OVR17" s="45"/>
      <c r="OVS17" s="46"/>
      <c r="OVT17" s="45"/>
      <c r="OVU17" s="45"/>
      <c r="OVV17" s="45"/>
      <c r="OVW17" s="45"/>
      <c r="OVX17" s="45"/>
      <c r="OVY17" s="45"/>
      <c r="OVZ17" s="80"/>
      <c r="OWA17" s="45"/>
      <c r="OWB17" s="46"/>
      <c r="OWC17" s="45"/>
      <c r="OWD17" s="45"/>
      <c r="OWE17" s="45"/>
      <c r="OWF17" s="45"/>
      <c r="OWG17" s="45"/>
      <c r="OWH17" s="45"/>
      <c r="OWI17" s="80"/>
      <c r="OWJ17" s="45"/>
      <c r="OWK17" s="46"/>
      <c r="OWL17" s="45"/>
      <c r="OWM17" s="45"/>
      <c r="OWN17" s="45"/>
      <c r="OWO17" s="45"/>
      <c r="OWP17" s="45"/>
      <c r="OWQ17" s="45"/>
      <c r="OWR17" s="80"/>
      <c r="OWS17" s="45"/>
      <c r="OWT17" s="46"/>
      <c r="OWU17" s="45"/>
      <c r="OWV17" s="45"/>
      <c r="OWW17" s="45"/>
      <c r="OWX17" s="45"/>
      <c r="OWY17" s="45"/>
      <c r="OWZ17" s="45"/>
      <c r="OXA17" s="80"/>
      <c r="OXB17" s="45"/>
      <c r="OXC17" s="46"/>
      <c r="OXD17" s="45"/>
      <c r="OXE17" s="45"/>
      <c r="OXF17" s="45"/>
      <c r="OXG17" s="45"/>
      <c r="OXH17" s="45"/>
      <c r="OXI17" s="45"/>
      <c r="OXJ17" s="80"/>
      <c r="OXK17" s="45"/>
      <c r="OXL17" s="46"/>
      <c r="OXM17" s="45"/>
      <c r="OXN17" s="45"/>
      <c r="OXO17" s="45"/>
      <c r="OXP17" s="45"/>
      <c r="OXQ17" s="45"/>
      <c r="OXR17" s="45"/>
      <c r="OXS17" s="80"/>
      <c r="OXT17" s="45"/>
      <c r="OXU17" s="46"/>
      <c r="OXV17" s="45"/>
      <c r="OXW17" s="45"/>
      <c r="OXX17" s="45"/>
      <c r="OXY17" s="45"/>
      <c r="OXZ17" s="45"/>
      <c r="OYA17" s="45"/>
      <c r="OYB17" s="80"/>
      <c r="OYC17" s="45"/>
      <c r="OYD17" s="46"/>
      <c r="OYE17" s="45"/>
      <c r="OYF17" s="45"/>
      <c r="OYG17" s="45"/>
      <c r="OYH17" s="45"/>
      <c r="OYI17" s="45"/>
      <c r="OYJ17" s="45"/>
      <c r="OYK17" s="80"/>
      <c r="OYL17" s="45"/>
      <c r="OYM17" s="46"/>
      <c r="OYN17" s="45"/>
      <c r="OYO17" s="45"/>
      <c r="OYP17" s="45"/>
      <c r="OYQ17" s="45"/>
      <c r="OYR17" s="45"/>
      <c r="OYS17" s="45"/>
      <c r="OYT17" s="80"/>
      <c r="OYU17" s="45"/>
      <c r="OYV17" s="46"/>
      <c r="OYW17" s="45"/>
      <c r="OYX17" s="45"/>
      <c r="OYY17" s="45"/>
      <c r="OYZ17" s="45"/>
      <c r="OZA17" s="45"/>
      <c r="OZB17" s="45"/>
      <c r="OZC17" s="80"/>
      <c r="OZD17" s="45"/>
      <c r="OZE17" s="46"/>
      <c r="OZF17" s="45"/>
      <c r="OZG17" s="45"/>
      <c r="OZH17" s="45"/>
      <c r="OZI17" s="45"/>
      <c r="OZJ17" s="45"/>
      <c r="OZK17" s="45"/>
      <c r="OZL17" s="80"/>
      <c r="OZM17" s="45"/>
      <c r="OZN17" s="46"/>
      <c r="OZO17" s="45"/>
      <c r="OZP17" s="45"/>
      <c r="OZQ17" s="45"/>
      <c r="OZR17" s="45"/>
      <c r="OZS17" s="45"/>
      <c r="OZT17" s="45"/>
      <c r="OZU17" s="80"/>
      <c r="OZV17" s="45"/>
      <c r="OZW17" s="46"/>
      <c r="OZX17" s="45"/>
      <c r="OZY17" s="45"/>
      <c r="OZZ17" s="45"/>
      <c r="PAA17" s="45"/>
      <c r="PAB17" s="45"/>
      <c r="PAC17" s="45"/>
      <c r="PAD17" s="80"/>
      <c r="PAE17" s="45"/>
      <c r="PAF17" s="46"/>
      <c r="PAG17" s="45"/>
      <c r="PAH17" s="45"/>
      <c r="PAI17" s="45"/>
      <c r="PAJ17" s="45"/>
      <c r="PAK17" s="45"/>
      <c r="PAL17" s="45"/>
      <c r="PAM17" s="80"/>
      <c r="PAN17" s="45"/>
      <c r="PAO17" s="46"/>
      <c r="PAP17" s="45"/>
      <c r="PAQ17" s="45"/>
      <c r="PAR17" s="45"/>
      <c r="PAS17" s="45"/>
      <c r="PAT17" s="45"/>
      <c r="PAU17" s="45"/>
      <c r="PAV17" s="80"/>
      <c r="PAW17" s="45"/>
      <c r="PAX17" s="46"/>
      <c r="PAY17" s="45"/>
      <c r="PAZ17" s="45"/>
      <c r="PBA17" s="45"/>
      <c r="PBB17" s="45"/>
      <c r="PBC17" s="45"/>
      <c r="PBD17" s="45"/>
      <c r="PBE17" s="80"/>
      <c r="PBF17" s="45"/>
      <c r="PBG17" s="46"/>
      <c r="PBH17" s="45"/>
      <c r="PBI17" s="45"/>
      <c r="PBJ17" s="45"/>
      <c r="PBK17" s="45"/>
      <c r="PBL17" s="45"/>
      <c r="PBM17" s="45"/>
      <c r="PBN17" s="80"/>
      <c r="PBO17" s="45"/>
      <c r="PBP17" s="46"/>
      <c r="PBQ17" s="45"/>
      <c r="PBR17" s="45"/>
      <c r="PBS17" s="45"/>
      <c r="PBT17" s="45"/>
      <c r="PBU17" s="45"/>
      <c r="PBV17" s="45"/>
      <c r="PBW17" s="80"/>
      <c r="PBX17" s="45"/>
      <c r="PBY17" s="46"/>
      <c r="PBZ17" s="45"/>
      <c r="PCA17" s="45"/>
      <c r="PCB17" s="45"/>
      <c r="PCC17" s="45"/>
      <c r="PCD17" s="45"/>
      <c r="PCE17" s="45"/>
      <c r="PCF17" s="80"/>
      <c r="PCG17" s="45"/>
      <c r="PCH17" s="46"/>
      <c r="PCI17" s="45"/>
      <c r="PCJ17" s="45"/>
      <c r="PCK17" s="45"/>
      <c r="PCL17" s="45"/>
      <c r="PCM17" s="45"/>
      <c r="PCN17" s="45"/>
      <c r="PCO17" s="80"/>
      <c r="PCP17" s="45"/>
      <c r="PCQ17" s="46"/>
      <c r="PCR17" s="45"/>
      <c r="PCS17" s="45"/>
      <c r="PCT17" s="45"/>
      <c r="PCU17" s="45"/>
      <c r="PCV17" s="45"/>
      <c r="PCW17" s="45"/>
      <c r="PCX17" s="80"/>
      <c r="PCY17" s="45"/>
      <c r="PCZ17" s="46"/>
      <c r="PDA17" s="45"/>
      <c r="PDB17" s="45"/>
      <c r="PDC17" s="45"/>
      <c r="PDD17" s="45"/>
      <c r="PDE17" s="45"/>
      <c r="PDF17" s="45"/>
      <c r="PDG17" s="80"/>
      <c r="PDH17" s="45"/>
      <c r="PDI17" s="46"/>
      <c r="PDJ17" s="45"/>
      <c r="PDK17" s="45"/>
      <c r="PDL17" s="45"/>
      <c r="PDM17" s="45"/>
      <c r="PDN17" s="45"/>
      <c r="PDO17" s="45"/>
      <c r="PDP17" s="80"/>
      <c r="PDQ17" s="45"/>
      <c r="PDR17" s="46"/>
      <c r="PDS17" s="45"/>
      <c r="PDT17" s="45"/>
      <c r="PDU17" s="45"/>
      <c r="PDV17" s="45"/>
      <c r="PDW17" s="45"/>
      <c r="PDX17" s="45"/>
      <c r="PDY17" s="80"/>
      <c r="PDZ17" s="45"/>
      <c r="PEA17" s="46"/>
      <c r="PEB17" s="45"/>
      <c r="PEC17" s="45"/>
      <c r="PED17" s="45"/>
      <c r="PEE17" s="45"/>
      <c r="PEF17" s="45"/>
      <c r="PEG17" s="45"/>
      <c r="PEH17" s="80"/>
      <c r="PEI17" s="45"/>
      <c r="PEJ17" s="46"/>
      <c r="PEK17" s="45"/>
      <c r="PEL17" s="45"/>
      <c r="PEM17" s="45"/>
      <c r="PEN17" s="45"/>
      <c r="PEO17" s="45"/>
      <c r="PEP17" s="45"/>
      <c r="PEQ17" s="80"/>
      <c r="PER17" s="45"/>
      <c r="PES17" s="46"/>
      <c r="PET17" s="45"/>
      <c r="PEU17" s="45"/>
      <c r="PEV17" s="45"/>
      <c r="PEW17" s="45"/>
      <c r="PEX17" s="45"/>
      <c r="PEY17" s="45"/>
      <c r="PEZ17" s="80"/>
      <c r="PFA17" s="45"/>
      <c r="PFB17" s="46"/>
      <c r="PFC17" s="45"/>
      <c r="PFD17" s="45"/>
      <c r="PFE17" s="45"/>
      <c r="PFF17" s="45"/>
      <c r="PFG17" s="45"/>
      <c r="PFH17" s="45"/>
      <c r="PFI17" s="80"/>
      <c r="PFJ17" s="45"/>
      <c r="PFK17" s="46"/>
      <c r="PFL17" s="45"/>
      <c r="PFM17" s="45"/>
      <c r="PFN17" s="45"/>
      <c r="PFO17" s="45"/>
      <c r="PFP17" s="45"/>
      <c r="PFQ17" s="45"/>
      <c r="PFR17" s="80"/>
      <c r="PFS17" s="45"/>
      <c r="PFT17" s="46"/>
      <c r="PFU17" s="45"/>
      <c r="PFV17" s="45"/>
      <c r="PFW17" s="45"/>
      <c r="PFX17" s="45"/>
      <c r="PFY17" s="45"/>
      <c r="PFZ17" s="45"/>
      <c r="PGA17" s="80"/>
      <c r="PGB17" s="45"/>
      <c r="PGC17" s="46"/>
      <c r="PGD17" s="45"/>
      <c r="PGE17" s="45"/>
      <c r="PGF17" s="45"/>
      <c r="PGG17" s="45"/>
      <c r="PGH17" s="45"/>
      <c r="PGI17" s="45"/>
      <c r="PGJ17" s="80"/>
      <c r="PGK17" s="45"/>
      <c r="PGL17" s="46"/>
      <c r="PGM17" s="45"/>
      <c r="PGN17" s="45"/>
      <c r="PGO17" s="45"/>
      <c r="PGP17" s="45"/>
      <c r="PGQ17" s="45"/>
      <c r="PGR17" s="45"/>
      <c r="PGS17" s="80"/>
      <c r="PGT17" s="45"/>
      <c r="PGU17" s="46"/>
      <c r="PGV17" s="45"/>
      <c r="PGW17" s="45"/>
      <c r="PGX17" s="45"/>
      <c r="PGY17" s="45"/>
      <c r="PGZ17" s="45"/>
      <c r="PHA17" s="45"/>
      <c r="PHB17" s="80"/>
      <c r="PHC17" s="45"/>
      <c r="PHD17" s="46"/>
      <c r="PHE17" s="45"/>
      <c r="PHF17" s="45"/>
      <c r="PHG17" s="45"/>
      <c r="PHH17" s="45"/>
      <c r="PHI17" s="45"/>
      <c r="PHJ17" s="45"/>
      <c r="PHK17" s="80"/>
      <c r="PHL17" s="45"/>
      <c r="PHM17" s="46"/>
      <c r="PHN17" s="45"/>
      <c r="PHO17" s="45"/>
      <c r="PHP17" s="45"/>
      <c r="PHQ17" s="45"/>
      <c r="PHR17" s="45"/>
      <c r="PHS17" s="45"/>
      <c r="PHT17" s="80"/>
      <c r="PHU17" s="45"/>
      <c r="PHV17" s="46"/>
      <c r="PHW17" s="45"/>
      <c r="PHX17" s="45"/>
      <c r="PHY17" s="45"/>
      <c r="PHZ17" s="45"/>
      <c r="PIA17" s="45"/>
      <c r="PIB17" s="45"/>
      <c r="PIC17" s="80"/>
      <c r="PID17" s="45"/>
      <c r="PIE17" s="46"/>
      <c r="PIF17" s="45"/>
      <c r="PIG17" s="45"/>
      <c r="PIH17" s="45"/>
      <c r="PII17" s="45"/>
      <c r="PIJ17" s="45"/>
      <c r="PIK17" s="45"/>
      <c r="PIL17" s="80"/>
      <c r="PIM17" s="45"/>
      <c r="PIN17" s="46"/>
      <c r="PIO17" s="45"/>
      <c r="PIP17" s="45"/>
      <c r="PIQ17" s="45"/>
      <c r="PIR17" s="45"/>
      <c r="PIS17" s="45"/>
      <c r="PIT17" s="45"/>
      <c r="PIU17" s="80"/>
      <c r="PIV17" s="45"/>
      <c r="PIW17" s="46"/>
      <c r="PIX17" s="45"/>
      <c r="PIY17" s="45"/>
      <c r="PIZ17" s="45"/>
      <c r="PJA17" s="45"/>
      <c r="PJB17" s="45"/>
      <c r="PJC17" s="45"/>
      <c r="PJD17" s="80"/>
      <c r="PJE17" s="45"/>
      <c r="PJF17" s="46"/>
      <c r="PJG17" s="45"/>
      <c r="PJH17" s="45"/>
      <c r="PJI17" s="45"/>
      <c r="PJJ17" s="45"/>
      <c r="PJK17" s="45"/>
      <c r="PJL17" s="45"/>
      <c r="PJM17" s="80"/>
      <c r="PJN17" s="45"/>
      <c r="PJO17" s="46"/>
      <c r="PJP17" s="45"/>
      <c r="PJQ17" s="45"/>
      <c r="PJR17" s="45"/>
      <c r="PJS17" s="45"/>
      <c r="PJT17" s="45"/>
      <c r="PJU17" s="45"/>
      <c r="PJV17" s="80"/>
      <c r="PJW17" s="45"/>
      <c r="PJX17" s="46"/>
      <c r="PJY17" s="45"/>
      <c r="PJZ17" s="45"/>
      <c r="PKA17" s="45"/>
      <c r="PKB17" s="45"/>
      <c r="PKC17" s="45"/>
      <c r="PKD17" s="45"/>
      <c r="PKE17" s="80"/>
      <c r="PKF17" s="45"/>
      <c r="PKG17" s="46"/>
      <c r="PKH17" s="45"/>
      <c r="PKI17" s="45"/>
      <c r="PKJ17" s="45"/>
      <c r="PKK17" s="45"/>
      <c r="PKL17" s="45"/>
      <c r="PKM17" s="45"/>
      <c r="PKN17" s="80"/>
      <c r="PKO17" s="45"/>
      <c r="PKP17" s="46"/>
      <c r="PKQ17" s="45"/>
      <c r="PKR17" s="45"/>
      <c r="PKS17" s="45"/>
      <c r="PKT17" s="45"/>
      <c r="PKU17" s="45"/>
      <c r="PKV17" s="45"/>
      <c r="PKW17" s="80"/>
      <c r="PKX17" s="45"/>
      <c r="PKY17" s="46"/>
      <c r="PKZ17" s="45"/>
      <c r="PLA17" s="45"/>
      <c r="PLB17" s="45"/>
      <c r="PLC17" s="45"/>
      <c r="PLD17" s="45"/>
      <c r="PLE17" s="45"/>
      <c r="PLF17" s="80"/>
      <c r="PLG17" s="45"/>
      <c r="PLH17" s="46"/>
      <c r="PLI17" s="45"/>
      <c r="PLJ17" s="45"/>
      <c r="PLK17" s="45"/>
      <c r="PLL17" s="45"/>
      <c r="PLM17" s="45"/>
      <c r="PLN17" s="45"/>
      <c r="PLO17" s="80"/>
      <c r="PLP17" s="45"/>
      <c r="PLQ17" s="46"/>
      <c r="PLR17" s="45"/>
      <c r="PLS17" s="45"/>
      <c r="PLT17" s="45"/>
      <c r="PLU17" s="45"/>
      <c r="PLV17" s="45"/>
      <c r="PLW17" s="45"/>
      <c r="PLX17" s="80"/>
      <c r="PLY17" s="45"/>
      <c r="PLZ17" s="46"/>
      <c r="PMA17" s="45"/>
      <c r="PMB17" s="45"/>
      <c r="PMC17" s="45"/>
      <c r="PMD17" s="45"/>
      <c r="PME17" s="45"/>
      <c r="PMF17" s="45"/>
      <c r="PMG17" s="80"/>
      <c r="PMH17" s="45"/>
      <c r="PMI17" s="46"/>
      <c r="PMJ17" s="45"/>
      <c r="PMK17" s="45"/>
      <c r="PML17" s="45"/>
      <c r="PMM17" s="45"/>
      <c r="PMN17" s="45"/>
      <c r="PMO17" s="45"/>
      <c r="PMP17" s="80"/>
      <c r="PMQ17" s="45"/>
      <c r="PMR17" s="46"/>
      <c r="PMS17" s="45"/>
      <c r="PMT17" s="45"/>
      <c r="PMU17" s="45"/>
      <c r="PMV17" s="45"/>
      <c r="PMW17" s="45"/>
      <c r="PMX17" s="45"/>
      <c r="PMY17" s="80"/>
      <c r="PMZ17" s="45"/>
      <c r="PNA17" s="46"/>
      <c r="PNB17" s="45"/>
      <c r="PNC17" s="45"/>
      <c r="PND17" s="45"/>
      <c r="PNE17" s="45"/>
      <c r="PNF17" s="45"/>
      <c r="PNG17" s="45"/>
      <c r="PNH17" s="80"/>
      <c r="PNI17" s="45"/>
      <c r="PNJ17" s="46"/>
      <c r="PNK17" s="45"/>
      <c r="PNL17" s="45"/>
      <c r="PNM17" s="45"/>
      <c r="PNN17" s="45"/>
      <c r="PNO17" s="45"/>
      <c r="PNP17" s="45"/>
      <c r="PNQ17" s="80"/>
      <c r="PNR17" s="45"/>
      <c r="PNS17" s="46"/>
      <c r="PNT17" s="45"/>
      <c r="PNU17" s="45"/>
      <c r="PNV17" s="45"/>
      <c r="PNW17" s="45"/>
      <c r="PNX17" s="45"/>
      <c r="PNY17" s="45"/>
      <c r="PNZ17" s="80"/>
      <c r="POA17" s="45"/>
      <c r="POB17" s="46"/>
      <c r="POC17" s="45"/>
      <c r="POD17" s="45"/>
      <c r="POE17" s="45"/>
      <c r="POF17" s="45"/>
      <c r="POG17" s="45"/>
      <c r="POH17" s="45"/>
      <c r="POI17" s="80"/>
      <c r="POJ17" s="45"/>
      <c r="POK17" s="46"/>
      <c r="POL17" s="45"/>
      <c r="POM17" s="45"/>
      <c r="PON17" s="45"/>
      <c r="POO17" s="45"/>
      <c r="POP17" s="45"/>
      <c r="POQ17" s="45"/>
      <c r="POR17" s="80"/>
      <c r="POS17" s="45"/>
      <c r="POT17" s="46"/>
      <c r="POU17" s="45"/>
      <c r="POV17" s="45"/>
      <c r="POW17" s="45"/>
      <c r="POX17" s="45"/>
      <c r="POY17" s="45"/>
      <c r="POZ17" s="45"/>
      <c r="PPA17" s="80"/>
      <c r="PPB17" s="45"/>
      <c r="PPC17" s="46"/>
      <c r="PPD17" s="45"/>
      <c r="PPE17" s="45"/>
      <c r="PPF17" s="45"/>
      <c r="PPG17" s="45"/>
      <c r="PPH17" s="45"/>
      <c r="PPI17" s="45"/>
      <c r="PPJ17" s="80"/>
      <c r="PPK17" s="45"/>
      <c r="PPL17" s="46"/>
      <c r="PPM17" s="45"/>
      <c r="PPN17" s="45"/>
      <c r="PPO17" s="45"/>
      <c r="PPP17" s="45"/>
      <c r="PPQ17" s="45"/>
      <c r="PPR17" s="45"/>
      <c r="PPS17" s="80"/>
      <c r="PPT17" s="45"/>
      <c r="PPU17" s="46"/>
      <c r="PPV17" s="45"/>
      <c r="PPW17" s="45"/>
      <c r="PPX17" s="45"/>
      <c r="PPY17" s="45"/>
      <c r="PPZ17" s="45"/>
      <c r="PQA17" s="45"/>
      <c r="PQB17" s="80"/>
      <c r="PQC17" s="45"/>
      <c r="PQD17" s="46"/>
      <c r="PQE17" s="45"/>
      <c r="PQF17" s="45"/>
      <c r="PQG17" s="45"/>
      <c r="PQH17" s="45"/>
      <c r="PQI17" s="45"/>
      <c r="PQJ17" s="45"/>
      <c r="PQK17" s="80"/>
      <c r="PQL17" s="45"/>
      <c r="PQM17" s="46"/>
      <c r="PQN17" s="45"/>
      <c r="PQO17" s="45"/>
      <c r="PQP17" s="45"/>
      <c r="PQQ17" s="45"/>
      <c r="PQR17" s="45"/>
      <c r="PQS17" s="45"/>
      <c r="PQT17" s="80"/>
      <c r="PQU17" s="45"/>
      <c r="PQV17" s="46"/>
      <c r="PQW17" s="45"/>
      <c r="PQX17" s="45"/>
      <c r="PQY17" s="45"/>
      <c r="PQZ17" s="45"/>
      <c r="PRA17" s="45"/>
      <c r="PRB17" s="45"/>
      <c r="PRC17" s="80"/>
      <c r="PRD17" s="45"/>
      <c r="PRE17" s="46"/>
      <c r="PRF17" s="45"/>
      <c r="PRG17" s="45"/>
      <c r="PRH17" s="45"/>
      <c r="PRI17" s="45"/>
      <c r="PRJ17" s="45"/>
      <c r="PRK17" s="45"/>
      <c r="PRL17" s="80"/>
      <c r="PRM17" s="45"/>
      <c r="PRN17" s="46"/>
      <c r="PRO17" s="45"/>
      <c r="PRP17" s="45"/>
      <c r="PRQ17" s="45"/>
      <c r="PRR17" s="45"/>
      <c r="PRS17" s="45"/>
      <c r="PRT17" s="45"/>
      <c r="PRU17" s="80"/>
      <c r="PRV17" s="45"/>
      <c r="PRW17" s="46"/>
      <c r="PRX17" s="45"/>
      <c r="PRY17" s="45"/>
      <c r="PRZ17" s="45"/>
      <c r="PSA17" s="45"/>
      <c r="PSB17" s="45"/>
      <c r="PSC17" s="45"/>
      <c r="PSD17" s="80"/>
      <c r="PSE17" s="45"/>
      <c r="PSF17" s="46"/>
      <c r="PSG17" s="45"/>
      <c r="PSH17" s="45"/>
      <c r="PSI17" s="45"/>
      <c r="PSJ17" s="45"/>
      <c r="PSK17" s="45"/>
      <c r="PSL17" s="45"/>
      <c r="PSM17" s="80"/>
      <c r="PSN17" s="45"/>
      <c r="PSO17" s="46"/>
      <c r="PSP17" s="45"/>
      <c r="PSQ17" s="45"/>
      <c r="PSR17" s="45"/>
      <c r="PSS17" s="45"/>
      <c r="PST17" s="45"/>
      <c r="PSU17" s="45"/>
      <c r="PSV17" s="80"/>
      <c r="PSW17" s="45"/>
      <c r="PSX17" s="46"/>
      <c r="PSY17" s="45"/>
      <c r="PSZ17" s="45"/>
      <c r="PTA17" s="45"/>
      <c r="PTB17" s="45"/>
      <c r="PTC17" s="45"/>
      <c r="PTD17" s="45"/>
      <c r="PTE17" s="80"/>
      <c r="PTF17" s="45"/>
      <c r="PTG17" s="46"/>
      <c r="PTH17" s="45"/>
      <c r="PTI17" s="45"/>
      <c r="PTJ17" s="45"/>
      <c r="PTK17" s="45"/>
      <c r="PTL17" s="45"/>
      <c r="PTM17" s="45"/>
      <c r="PTN17" s="80"/>
      <c r="PTO17" s="45"/>
      <c r="PTP17" s="46"/>
      <c r="PTQ17" s="45"/>
      <c r="PTR17" s="45"/>
      <c r="PTS17" s="45"/>
      <c r="PTT17" s="45"/>
      <c r="PTU17" s="45"/>
      <c r="PTV17" s="45"/>
      <c r="PTW17" s="80"/>
      <c r="PTX17" s="45"/>
      <c r="PTY17" s="46"/>
      <c r="PTZ17" s="45"/>
      <c r="PUA17" s="45"/>
      <c r="PUB17" s="45"/>
      <c r="PUC17" s="45"/>
      <c r="PUD17" s="45"/>
      <c r="PUE17" s="45"/>
      <c r="PUF17" s="80"/>
      <c r="PUG17" s="45"/>
      <c r="PUH17" s="46"/>
      <c r="PUI17" s="45"/>
      <c r="PUJ17" s="45"/>
      <c r="PUK17" s="45"/>
      <c r="PUL17" s="45"/>
      <c r="PUM17" s="45"/>
      <c r="PUN17" s="45"/>
      <c r="PUO17" s="80"/>
      <c r="PUP17" s="45"/>
      <c r="PUQ17" s="46"/>
      <c r="PUR17" s="45"/>
      <c r="PUS17" s="45"/>
      <c r="PUT17" s="45"/>
      <c r="PUU17" s="45"/>
      <c r="PUV17" s="45"/>
      <c r="PUW17" s="45"/>
      <c r="PUX17" s="80"/>
      <c r="PUY17" s="45"/>
      <c r="PUZ17" s="46"/>
      <c r="PVA17" s="45"/>
      <c r="PVB17" s="45"/>
      <c r="PVC17" s="45"/>
      <c r="PVD17" s="45"/>
      <c r="PVE17" s="45"/>
      <c r="PVF17" s="45"/>
      <c r="PVG17" s="80"/>
      <c r="PVH17" s="45"/>
      <c r="PVI17" s="46"/>
      <c r="PVJ17" s="45"/>
      <c r="PVK17" s="45"/>
      <c r="PVL17" s="45"/>
      <c r="PVM17" s="45"/>
      <c r="PVN17" s="45"/>
      <c r="PVO17" s="45"/>
      <c r="PVP17" s="80"/>
      <c r="PVQ17" s="45"/>
      <c r="PVR17" s="46"/>
      <c r="PVS17" s="45"/>
      <c r="PVT17" s="45"/>
      <c r="PVU17" s="45"/>
      <c r="PVV17" s="45"/>
      <c r="PVW17" s="45"/>
      <c r="PVX17" s="45"/>
      <c r="PVY17" s="80"/>
      <c r="PVZ17" s="45"/>
      <c r="PWA17" s="46"/>
      <c r="PWB17" s="45"/>
      <c r="PWC17" s="45"/>
      <c r="PWD17" s="45"/>
      <c r="PWE17" s="45"/>
      <c r="PWF17" s="45"/>
      <c r="PWG17" s="45"/>
      <c r="PWH17" s="80"/>
      <c r="PWI17" s="45"/>
      <c r="PWJ17" s="46"/>
      <c r="PWK17" s="45"/>
      <c r="PWL17" s="45"/>
      <c r="PWM17" s="45"/>
      <c r="PWN17" s="45"/>
      <c r="PWO17" s="45"/>
      <c r="PWP17" s="45"/>
      <c r="PWQ17" s="80"/>
      <c r="PWR17" s="45"/>
      <c r="PWS17" s="46"/>
      <c r="PWT17" s="45"/>
      <c r="PWU17" s="45"/>
      <c r="PWV17" s="45"/>
      <c r="PWW17" s="45"/>
      <c r="PWX17" s="45"/>
      <c r="PWY17" s="45"/>
      <c r="PWZ17" s="80"/>
      <c r="PXA17" s="45"/>
      <c r="PXB17" s="46"/>
      <c r="PXC17" s="45"/>
      <c r="PXD17" s="45"/>
      <c r="PXE17" s="45"/>
      <c r="PXF17" s="45"/>
      <c r="PXG17" s="45"/>
      <c r="PXH17" s="45"/>
      <c r="PXI17" s="80"/>
      <c r="PXJ17" s="45"/>
      <c r="PXK17" s="46"/>
      <c r="PXL17" s="45"/>
      <c r="PXM17" s="45"/>
      <c r="PXN17" s="45"/>
      <c r="PXO17" s="45"/>
      <c r="PXP17" s="45"/>
      <c r="PXQ17" s="45"/>
      <c r="PXR17" s="80"/>
      <c r="PXS17" s="45"/>
      <c r="PXT17" s="46"/>
      <c r="PXU17" s="45"/>
      <c r="PXV17" s="45"/>
      <c r="PXW17" s="45"/>
      <c r="PXX17" s="45"/>
      <c r="PXY17" s="45"/>
      <c r="PXZ17" s="45"/>
      <c r="PYA17" s="80"/>
      <c r="PYB17" s="45"/>
      <c r="PYC17" s="46"/>
      <c r="PYD17" s="45"/>
      <c r="PYE17" s="45"/>
      <c r="PYF17" s="45"/>
      <c r="PYG17" s="45"/>
      <c r="PYH17" s="45"/>
      <c r="PYI17" s="45"/>
      <c r="PYJ17" s="80"/>
      <c r="PYK17" s="45"/>
      <c r="PYL17" s="46"/>
      <c r="PYM17" s="45"/>
      <c r="PYN17" s="45"/>
      <c r="PYO17" s="45"/>
      <c r="PYP17" s="45"/>
      <c r="PYQ17" s="45"/>
      <c r="PYR17" s="45"/>
      <c r="PYS17" s="80"/>
      <c r="PYT17" s="45"/>
      <c r="PYU17" s="46"/>
      <c r="PYV17" s="45"/>
      <c r="PYW17" s="45"/>
      <c r="PYX17" s="45"/>
      <c r="PYY17" s="45"/>
      <c r="PYZ17" s="45"/>
      <c r="PZA17" s="45"/>
      <c r="PZB17" s="80"/>
      <c r="PZC17" s="45"/>
      <c r="PZD17" s="46"/>
      <c r="PZE17" s="45"/>
      <c r="PZF17" s="45"/>
      <c r="PZG17" s="45"/>
      <c r="PZH17" s="45"/>
      <c r="PZI17" s="45"/>
      <c r="PZJ17" s="45"/>
      <c r="PZK17" s="80"/>
      <c r="PZL17" s="45"/>
      <c r="PZM17" s="46"/>
      <c r="PZN17" s="45"/>
      <c r="PZO17" s="45"/>
      <c r="PZP17" s="45"/>
      <c r="PZQ17" s="45"/>
      <c r="PZR17" s="45"/>
      <c r="PZS17" s="45"/>
      <c r="PZT17" s="80"/>
      <c r="PZU17" s="45"/>
      <c r="PZV17" s="46"/>
      <c r="PZW17" s="45"/>
      <c r="PZX17" s="45"/>
      <c r="PZY17" s="45"/>
      <c r="PZZ17" s="45"/>
      <c r="QAA17" s="45"/>
      <c r="QAB17" s="45"/>
      <c r="QAC17" s="80"/>
      <c r="QAD17" s="45"/>
      <c r="QAE17" s="46"/>
      <c r="QAF17" s="45"/>
      <c r="QAG17" s="45"/>
      <c r="QAH17" s="45"/>
      <c r="QAI17" s="45"/>
      <c r="QAJ17" s="45"/>
      <c r="QAK17" s="45"/>
      <c r="QAL17" s="80"/>
      <c r="QAM17" s="45"/>
      <c r="QAN17" s="46"/>
      <c r="QAO17" s="45"/>
      <c r="QAP17" s="45"/>
      <c r="QAQ17" s="45"/>
      <c r="QAR17" s="45"/>
      <c r="QAS17" s="45"/>
      <c r="QAT17" s="45"/>
      <c r="QAU17" s="80"/>
      <c r="QAV17" s="45"/>
      <c r="QAW17" s="46"/>
      <c r="QAX17" s="45"/>
      <c r="QAY17" s="45"/>
      <c r="QAZ17" s="45"/>
      <c r="QBA17" s="45"/>
      <c r="QBB17" s="45"/>
      <c r="QBC17" s="45"/>
      <c r="QBD17" s="80"/>
      <c r="QBE17" s="45"/>
      <c r="QBF17" s="46"/>
      <c r="QBG17" s="45"/>
      <c r="QBH17" s="45"/>
      <c r="QBI17" s="45"/>
      <c r="QBJ17" s="45"/>
      <c r="QBK17" s="45"/>
      <c r="QBL17" s="45"/>
      <c r="QBM17" s="80"/>
      <c r="QBN17" s="45"/>
      <c r="QBO17" s="46"/>
      <c r="QBP17" s="45"/>
      <c r="QBQ17" s="45"/>
      <c r="QBR17" s="45"/>
      <c r="QBS17" s="45"/>
      <c r="QBT17" s="45"/>
      <c r="QBU17" s="45"/>
      <c r="QBV17" s="80"/>
      <c r="QBW17" s="45"/>
      <c r="QBX17" s="46"/>
      <c r="QBY17" s="45"/>
      <c r="QBZ17" s="45"/>
      <c r="QCA17" s="45"/>
      <c r="QCB17" s="45"/>
      <c r="QCC17" s="45"/>
      <c r="QCD17" s="45"/>
      <c r="QCE17" s="80"/>
      <c r="QCF17" s="45"/>
      <c r="QCG17" s="46"/>
      <c r="QCH17" s="45"/>
      <c r="QCI17" s="45"/>
      <c r="QCJ17" s="45"/>
      <c r="QCK17" s="45"/>
      <c r="QCL17" s="45"/>
      <c r="QCM17" s="45"/>
      <c r="QCN17" s="80"/>
      <c r="QCO17" s="45"/>
      <c r="QCP17" s="46"/>
      <c r="QCQ17" s="45"/>
      <c r="QCR17" s="45"/>
      <c r="QCS17" s="45"/>
      <c r="QCT17" s="45"/>
      <c r="QCU17" s="45"/>
      <c r="QCV17" s="45"/>
      <c r="QCW17" s="80"/>
      <c r="QCX17" s="45"/>
      <c r="QCY17" s="46"/>
      <c r="QCZ17" s="45"/>
      <c r="QDA17" s="45"/>
      <c r="QDB17" s="45"/>
      <c r="QDC17" s="45"/>
      <c r="QDD17" s="45"/>
      <c r="QDE17" s="45"/>
      <c r="QDF17" s="80"/>
      <c r="QDG17" s="45"/>
      <c r="QDH17" s="46"/>
      <c r="QDI17" s="45"/>
      <c r="QDJ17" s="45"/>
      <c r="QDK17" s="45"/>
      <c r="QDL17" s="45"/>
      <c r="QDM17" s="45"/>
      <c r="QDN17" s="45"/>
      <c r="QDO17" s="80"/>
      <c r="QDP17" s="45"/>
      <c r="QDQ17" s="46"/>
      <c r="QDR17" s="45"/>
      <c r="QDS17" s="45"/>
      <c r="QDT17" s="45"/>
      <c r="QDU17" s="45"/>
      <c r="QDV17" s="45"/>
      <c r="QDW17" s="45"/>
      <c r="QDX17" s="80"/>
      <c r="QDY17" s="45"/>
      <c r="QDZ17" s="46"/>
      <c r="QEA17" s="45"/>
      <c r="QEB17" s="45"/>
      <c r="QEC17" s="45"/>
      <c r="QED17" s="45"/>
      <c r="QEE17" s="45"/>
      <c r="QEF17" s="45"/>
      <c r="QEG17" s="80"/>
      <c r="QEH17" s="45"/>
      <c r="QEI17" s="46"/>
      <c r="QEJ17" s="45"/>
      <c r="QEK17" s="45"/>
      <c r="QEL17" s="45"/>
      <c r="QEM17" s="45"/>
      <c r="QEN17" s="45"/>
      <c r="QEO17" s="45"/>
      <c r="QEP17" s="80"/>
      <c r="QEQ17" s="45"/>
      <c r="QER17" s="46"/>
      <c r="QES17" s="45"/>
      <c r="QET17" s="45"/>
      <c r="QEU17" s="45"/>
      <c r="QEV17" s="45"/>
      <c r="QEW17" s="45"/>
      <c r="QEX17" s="45"/>
      <c r="QEY17" s="80"/>
      <c r="QEZ17" s="45"/>
      <c r="QFA17" s="46"/>
      <c r="QFB17" s="45"/>
      <c r="QFC17" s="45"/>
      <c r="QFD17" s="45"/>
      <c r="QFE17" s="45"/>
      <c r="QFF17" s="45"/>
      <c r="QFG17" s="45"/>
      <c r="QFH17" s="80"/>
      <c r="QFI17" s="45"/>
      <c r="QFJ17" s="46"/>
      <c r="QFK17" s="45"/>
      <c r="QFL17" s="45"/>
      <c r="QFM17" s="45"/>
      <c r="QFN17" s="45"/>
      <c r="QFO17" s="45"/>
      <c r="QFP17" s="45"/>
      <c r="QFQ17" s="80"/>
      <c r="QFR17" s="45"/>
      <c r="QFS17" s="46"/>
      <c r="QFT17" s="45"/>
      <c r="QFU17" s="45"/>
      <c r="QFV17" s="45"/>
      <c r="QFW17" s="45"/>
      <c r="QFX17" s="45"/>
      <c r="QFY17" s="45"/>
      <c r="QFZ17" s="80"/>
      <c r="QGA17" s="45"/>
      <c r="QGB17" s="46"/>
      <c r="QGC17" s="45"/>
      <c r="QGD17" s="45"/>
      <c r="QGE17" s="45"/>
      <c r="QGF17" s="45"/>
      <c r="QGG17" s="45"/>
      <c r="QGH17" s="45"/>
      <c r="QGI17" s="80"/>
      <c r="QGJ17" s="45"/>
      <c r="QGK17" s="46"/>
      <c r="QGL17" s="45"/>
      <c r="QGM17" s="45"/>
      <c r="QGN17" s="45"/>
      <c r="QGO17" s="45"/>
      <c r="QGP17" s="45"/>
      <c r="QGQ17" s="45"/>
      <c r="QGR17" s="80"/>
      <c r="QGS17" s="45"/>
      <c r="QGT17" s="46"/>
      <c r="QGU17" s="45"/>
      <c r="QGV17" s="45"/>
      <c r="QGW17" s="45"/>
      <c r="QGX17" s="45"/>
      <c r="QGY17" s="45"/>
      <c r="QGZ17" s="45"/>
      <c r="QHA17" s="80"/>
      <c r="QHB17" s="45"/>
      <c r="QHC17" s="46"/>
      <c r="QHD17" s="45"/>
      <c r="QHE17" s="45"/>
      <c r="QHF17" s="45"/>
      <c r="QHG17" s="45"/>
      <c r="QHH17" s="45"/>
      <c r="QHI17" s="45"/>
      <c r="QHJ17" s="80"/>
      <c r="QHK17" s="45"/>
      <c r="QHL17" s="46"/>
      <c r="QHM17" s="45"/>
      <c r="QHN17" s="45"/>
      <c r="QHO17" s="45"/>
      <c r="QHP17" s="45"/>
      <c r="QHQ17" s="45"/>
      <c r="QHR17" s="45"/>
      <c r="QHS17" s="80"/>
      <c r="QHT17" s="45"/>
      <c r="QHU17" s="46"/>
      <c r="QHV17" s="45"/>
      <c r="QHW17" s="45"/>
      <c r="QHX17" s="45"/>
      <c r="QHY17" s="45"/>
      <c r="QHZ17" s="45"/>
      <c r="QIA17" s="45"/>
      <c r="QIB17" s="80"/>
      <c r="QIC17" s="45"/>
      <c r="QID17" s="46"/>
      <c r="QIE17" s="45"/>
      <c r="QIF17" s="45"/>
      <c r="QIG17" s="45"/>
      <c r="QIH17" s="45"/>
      <c r="QII17" s="45"/>
      <c r="QIJ17" s="45"/>
      <c r="QIK17" s="80"/>
      <c r="QIL17" s="45"/>
      <c r="QIM17" s="46"/>
      <c r="QIN17" s="45"/>
      <c r="QIO17" s="45"/>
      <c r="QIP17" s="45"/>
      <c r="QIQ17" s="45"/>
      <c r="QIR17" s="45"/>
      <c r="QIS17" s="45"/>
      <c r="QIT17" s="80"/>
      <c r="QIU17" s="45"/>
      <c r="QIV17" s="46"/>
      <c r="QIW17" s="45"/>
      <c r="QIX17" s="45"/>
      <c r="QIY17" s="45"/>
      <c r="QIZ17" s="45"/>
      <c r="QJA17" s="45"/>
      <c r="QJB17" s="45"/>
      <c r="QJC17" s="80"/>
      <c r="QJD17" s="45"/>
      <c r="QJE17" s="46"/>
      <c r="QJF17" s="45"/>
      <c r="QJG17" s="45"/>
      <c r="QJH17" s="45"/>
      <c r="QJI17" s="45"/>
      <c r="QJJ17" s="45"/>
      <c r="QJK17" s="45"/>
      <c r="QJL17" s="80"/>
      <c r="QJM17" s="45"/>
      <c r="QJN17" s="46"/>
      <c r="QJO17" s="45"/>
      <c r="QJP17" s="45"/>
      <c r="QJQ17" s="45"/>
      <c r="QJR17" s="45"/>
      <c r="QJS17" s="45"/>
      <c r="QJT17" s="45"/>
      <c r="QJU17" s="80"/>
      <c r="QJV17" s="45"/>
      <c r="QJW17" s="46"/>
      <c r="QJX17" s="45"/>
      <c r="QJY17" s="45"/>
      <c r="QJZ17" s="45"/>
      <c r="QKA17" s="45"/>
      <c r="QKB17" s="45"/>
      <c r="QKC17" s="45"/>
      <c r="QKD17" s="80"/>
      <c r="QKE17" s="45"/>
      <c r="QKF17" s="46"/>
      <c r="QKG17" s="45"/>
      <c r="QKH17" s="45"/>
      <c r="QKI17" s="45"/>
      <c r="QKJ17" s="45"/>
      <c r="QKK17" s="45"/>
      <c r="QKL17" s="45"/>
      <c r="QKM17" s="80"/>
      <c r="QKN17" s="45"/>
      <c r="QKO17" s="46"/>
      <c r="QKP17" s="45"/>
      <c r="QKQ17" s="45"/>
      <c r="QKR17" s="45"/>
      <c r="QKS17" s="45"/>
      <c r="QKT17" s="45"/>
      <c r="QKU17" s="45"/>
      <c r="QKV17" s="80"/>
      <c r="QKW17" s="45"/>
      <c r="QKX17" s="46"/>
      <c r="QKY17" s="45"/>
      <c r="QKZ17" s="45"/>
      <c r="QLA17" s="45"/>
      <c r="QLB17" s="45"/>
      <c r="QLC17" s="45"/>
      <c r="QLD17" s="45"/>
      <c r="QLE17" s="80"/>
      <c r="QLF17" s="45"/>
      <c r="QLG17" s="46"/>
      <c r="QLH17" s="45"/>
      <c r="QLI17" s="45"/>
      <c r="QLJ17" s="45"/>
      <c r="QLK17" s="45"/>
      <c r="QLL17" s="45"/>
      <c r="QLM17" s="45"/>
      <c r="QLN17" s="80"/>
      <c r="QLO17" s="45"/>
      <c r="QLP17" s="46"/>
      <c r="QLQ17" s="45"/>
      <c r="QLR17" s="45"/>
      <c r="QLS17" s="45"/>
      <c r="QLT17" s="45"/>
      <c r="QLU17" s="45"/>
      <c r="QLV17" s="45"/>
      <c r="QLW17" s="80"/>
      <c r="QLX17" s="45"/>
      <c r="QLY17" s="46"/>
      <c r="QLZ17" s="45"/>
      <c r="QMA17" s="45"/>
      <c r="QMB17" s="45"/>
      <c r="QMC17" s="45"/>
      <c r="QMD17" s="45"/>
      <c r="QME17" s="45"/>
      <c r="QMF17" s="80"/>
      <c r="QMG17" s="45"/>
      <c r="QMH17" s="46"/>
      <c r="QMI17" s="45"/>
      <c r="QMJ17" s="45"/>
      <c r="QMK17" s="45"/>
      <c r="QML17" s="45"/>
      <c r="QMM17" s="45"/>
      <c r="QMN17" s="45"/>
      <c r="QMO17" s="80"/>
      <c r="QMP17" s="45"/>
      <c r="QMQ17" s="46"/>
      <c r="QMR17" s="45"/>
      <c r="QMS17" s="45"/>
      <c r="QMT17" s="45"/>
      <c r="QMU17" s="45"/>
      <c r="QMV17" s="45"/>
      <c r="QMW17" s="45"/>
      <c r="QMX17" s="80"/>
      <c r="QMY17" s="45"/>
      <c r="QMZ17" s="46"/>
      <c r="QNA17" s="45"/>
      <c r="QNB17" s="45"/>
      <c r="QNC17" s="45"/>
      <c r="QND17" s="45"/>
      <c r="QNE17" s="45"/>
      <c r="QNF17" s="45"/>
      <c r="QNG17" s="80"/>
      <c r="QNH17" s="45"/>
      <c r="QNI17" s="46"/>
      <c r="QNJ17" s="45"/>
      <c r="QNK17" s="45"/>
      <c r="QNL17" s="45"/>
      <c r="QNM17" s="45"/>
      <c r="QNN17" s="45"/>
      <c r="QNO17" s="45"/>
      <c r="QNP17" s="80"/>
      <c r="QNQ17" s="45"/>
      <c r="QNR17" s="46"/>
      <c r="QNS17" s="45"/>
      <c r="QNT17" s="45"/>
      <c r="QNU17" s="45"/>
      <c r="QNV17" s="45"/>
      <c r="QNW17" s="45"/>
      <c r="QNX17" s="45"/>
      <c r="QNY17" s="80"/>
      <c r="QNZ17" s="45"/>
      <c r="QOA17" s="46"/>
      <c r="QOB17" s="45"/>
      <c r="QOC17" s="45"/>
      <c r="QOD17" s="45"/>
      <c r="QOE17" s="45"/>
      <c r="QOF17" s="45"/>
      <c r="QOG17" s="45"/>
      <c r="QOH17" s="80"/>
      <c r="QOI17" s="45"/>
      <c r="QOJ17" s="46"/>
      <c r="QOK17" s="45"/>
      <c r="QOL17" s="45"/>
      <c r="QOM17" s="45"/>
      <c r="QON17" s="45"/>
      <c r="QOO17" s="45"/>
      <c r="QOP17" s="45"/>
      <c r="QOQ17" s="80"/>
      <c r="QOR17" s="45"/>
      <c r="QOS17" s="46"/>
      <c r="QOT17" s="45"/>
      <c r="QOU17" s="45"/>
      <c r="QOV17" s="45"/>
      <c r="QOW17" s="45"/>
      <c r="QOX17" s="45"/>
      <c r="QOY17" s="45"/>
      <c r="QOZ17" s="80"/>
      <c r="QPA17" s="45"/>
      <c r="QPB17" s="46"/>
      <c r="QPC17" s="45"/>
      <c r="QPD17" s="45"/>
      <c r="QPE17" s="45"/>
      <c r="QPF17" s="45"/>
      <c r="QPG17" s="45"/>
      <c r="QPH17" s="45"/>
      <c r="QPI17" s="80"/>
      <c r="QPJ17" s="45"/>
      <c r="QPK17" s="46"/>
      <c r="QPL17" s="45"/>
      <c r="QPM17" s="45"/>
      <c r="QPN17" s="45"/>
      <c r="QPO17" s="45"/>
      <c r="QPP17" s="45"/>
      <c r="QPQ17" s="45"/>
      <c r="QPR17" s="80"/>
      <c r="QPS17" s="45"/>
      <c r="QPT17" s="46"/>
      <c r="QPU17" s="45"/>
      <c r="QPV17" s="45"/>
      <c r="QPW17" s="45"/>
      <c r="QPX17" s="45"/>
      <c r="QPY17" s="45"/>
      <c r="QPZ17" s="45"/>
      <c r="QQA17" s="80"/>
      <c r="QQB17" s="45"/>
      <c r="QQC17" s="46"/>
      <c r="QQD17" s="45"/>
      <c r="QQE17" s="45"/>
      <c r="QQF17" s="45"/>
      <c r="QQG17" s="45"/>
      <c r="QQH17" s="45"/>
      <c r="QQI17" s="45"/>
      <c r="QQJ17" s="80"/>
      <c r="QQK17" s="45"/>
      <c r="QQL17" s="46"/>
      <c r="QQM17" s="45"/>
      <c r="QQN17" s="45"/>
      <c r="QQO17" s="45"/>
      <c r="QQP17" s="45"/>
      <c r="QQQ17" s="45"/>
      <c r="QQR17" s="45"/>
      <c r="QQS17" s="80"/>
      <c r="QQT17" s="45"/>
      <c r="QQU17" s="46"/>
      <c r="QQV17" s="45"/>
      <c r="QQW17" s="45"/>
      <c r="QQX17" s="45"/>
      <c r="QQY17" s="45"/>
      <c r="QQZ17" s="45"/>
      <c r="QRA17" s="45"/>
      <c r="QRB17" s="80"/>
      <c r="QRC17" s="45"/>
      <c r="QRD17" s="46"/>
      <c r="QRE17" s="45"/>
      <c r="QRF17" s="45"/>
      <c r="QRG17" s="45"/>
      <c r="QRH17" s="45"/>
      <c r="QRI17" s="45"/>
      <c r="QRJ17" s="45"/>
      <c r="QRK17" s="80"/>
      <c r="QRL17" s="45"/>
      <c r="QRM17" s="46"/>
      <c r="QRN17" s="45"/>
      <c r="QRO17" s="45"/>
      <c r="QRP17" s="45"/>
      <c r="QRQ17" s="45"/>
      <c r="QRR17" s="45"/>
      <c r="QRS17" s="45"/>
      <c r="QRT17" s="80"/>
      <c r="QRU17" s="45"/>
      <c r="QRV17" s="46"/>
      <c r="QRW17" s="45"/>
      <c r="QRX17" s="45"/>
      <c r="QRY17" s="45"/>
      <c r="QRZ17" s="45"/>
      <c r="QSA17" s="45"/>
      <c r="QSB17" s="45"/>
      <c r="QSC17" s="80"/>
      <c r="QSD17" s="45"/>
      <c r="QSE17" s="46"/>
      <c r="QSF17" s="45"/>
      <c r="QSG17" s="45"/>
      <c r="QSH17" s="45"/>
      <c r="QSI17" s="45"/>
      <c r="QSJ17" s="45"/>
      <c r="QSK17" s="45"/>
      <c r="QSL17" s="80"/>
      <c r="QSM17" s="45"/>
      <c r="QSN17" s="46"/>
      <c r="QSO17" s="45"/>
      <c r="QSP17" s="45"/>
      <c r="QSQ17" s="45"/>
      <c r="QSR17" s="45"/>
      <c r="QSS17" s="45"/>
      <c r="QST17" s="45"/>
      <c r="QSU17" s="80"/>
      <c r="QSV17" s="45"/>
      <c r="QSW17" s="46"/>
      <c r="QSX17" s="45"/>
      <c r="QSY17" s="45"/>
      <c r="QSZ17" s="45"/>
      <c r="QTA17" s="45"/>
      <c r="QTB17" s="45"/>
      <c r="QTC17" s="45"/>
      <c r="QTD17" s="80"/>
      <c r="QTE17" s="45"/>
      <c r="QTF17" s="46"/>
      <c r="QTG17" s="45"/>
      <c r="QTH17" s="45"/>
      <c r="QTI17" s="45"/>
      <c r="QTJ17" s="45"/>
      <c r="QTK17" s="45"/>
      <c r="QTL17" s="45"/>
      <c r="QTM17" s="80"/>
      <c r="QTN17" s="45"/>
      <c r="QTO17" s="46"/>
      <c r="QTP17" s="45"/>
      <c r="QTQ17" s="45"/>
      <c r="QTR17" s="45"/>
      <c r="QTS17" s="45"/>
      <c r="QTT17" s="45"/>
      <c r="QTU17" s="45"/>
      <c r="QTV17" s="80"/>
      <c r="QTW17" s="45"/>
      <c r="QTX17" s="46"/>
      <c r="QTY17" s="45"/>
      <c r="QTZ17" s="45"/>
      <c r="QUA17" s="45"/>
      <c r="QUB17" s="45"/>
      <c r="QUC17" s="45"/>
      <c r="QUD17" s="45"/>
      <c r="QUE17" s="80"/>
      <c r="QUF17" s="45"/>
      <c r="QUG17" s="46"/>
      <c r="QUH17" s="45"/>
      <c r="QUI17" s="45"/>
      <c r="QUJ17" s="45"/>
      <c r="QUK17" s="45"/>
      <c r="QUL17" s="45"/>
      <c r="QUM17" s="45"/>
      <c r="QUN17" s="80"/>
      <c r="QUO17" s="45"/>
      <c r="QUP17" s="46"/>
      <c r="QUQ17" s="45"/>
      <c r="QUR17" s="45"/>
      <c r="QUS17" s="45"/>
      <c r="QUT17" s="45"/>
      <c r="QUU17" s="45"/>
      <c r="QUV17" s="45"/>
      <c r="QUW17" s="80"/>
      <c r="QUX17" s="45"/>
      <c r="QUY17" s="46"/>
      <c r="QUZ17" s="45"/>
      <c r="QVA17" s="45"/>
      <c r="QVB17" s="45"/>
      <c r="QVC17" s="45"/>
      <c r="QVD17" s="45"/>
      <c r="QVE17" s="45"/>
      <c r="QVF17" s="80"/>
      <c r="QVG17" s="45"/>
      <c r="QVH17" s="46"/>
      <c r="QVI17" s="45"/>
      <c r="QVJ17" s="45"/>
      <c r="QVK17" s="45"/>
      <c r="QVL17" s="45"/>
      <c r="QVM17" s="45"/>
      <c r="QVN17" s="45"/>
      <c r="QVO17" s="80"/>
      <c r="QVP17" s="45"/>
      <c r="QVQ17" s="46"/>
      <c r="QVR17" s="45"/>
      <c r="QVS17" s="45"/>
      <c r="QVT17" s="45"/>
      <c r="QVU17" s="45"/>
      <c r="QVV17" s="45"/>
      <c r="QVW17" s="45"/>
      <c r="QVX17" s="80"/>
      <c r="QVY17" s="45"/>
      <c r="QVZ17" s="46"/>
      <c r="QWA17" s="45"/>
      <c r="QWB17" s="45"/>
      <c r="QWC17" s="45"/>
      <c r="QWD17" s="45"/>
      <c r="QWE17" s="45"/>
      <c r="QWF17" s="45"/>
      <c r="QWG17" s="80"/>
      <c r="QWH17" s="45"/>
      <c r="QWI17" s="46"/>
      <c r="QWJ17" s="45"/>
      <c r="QWK17" s="45"/>
      <c r="QWL17" s="45"/>
      <c r="QWM17" s="45"/>
      <c r="QWN17" s="45"/>
      <c r="QWO17" s="45"/>
      <c r="QWP17" s="80"/>
      <c r="QWQ17" s="45"/>
      <c r="QWR17" s="46"/>
      <c r="QWS17" s="45"/>
      <c r="QWT17" s="45"/>
      <c r="QWU17" s="45"/>
      <c r="QWV17" s="45"/>
      <c r="QWW17" s="45"/>
      <c r="QWX17" s="45"/>
      <c r="QWY17" s="80"/>
      <c r="QWZ17" s="45"/>
      <c r="QXA17" s="46"/>
      <c r="QXB17" s="45"/>
      <c r="QXC17" s="45"/>
      <c r="QXD17" s="45"/>
      <c r="QXE17" s="45"/>
      <c r="QXF17" s="45"/>
      <c r="QXG17" s="45"/>
      <c r="QXH17" s="80"/>
      <c r="QXI17" s="45"/>
      <c r="QXJ17" s="46"/>
      <c r="QXK17" s="45"/>
      <c r="QXL17" s="45"/>
      <c r="QXM17" s="45"/>
      <c r="QXN17" s="45"/>
      <c r="QXO17" s="45"/>
      <c r="QXP17" s="45"/>
      <c r="QXQ17" s="80"/>
      <c r="QXR17" s="45"/>
      <c r="QXS17" s="46"/>
      <c r="QXT17" s="45"/>
      <c r="QXU17" s="45"/>
      <c r="QXV17" s="45"/>
      <c r="QXW17" s="45"/>
      <c r="QXX17" s="45"/>
      <c r="QXY17" s="45"/>
      <c r="QXZ17" s="80"/>
      <c r="QYA17" s="45"/>
      <c r="QYB17" s="46"/>
      <c r="QYC17" s="45"/>
      <c r="QYD17" s="45"/>
      <c r="QYE17" s="45"/>
      <c r="QYF17" s="45"/>
      <c r="QYG17" s="45"/>
      <c r="QYH17" s="45"/>
      <c r="QYI17" s="80"/>
      <c r="QYJ17" s="45"/>
      <c r="QYK17" s="46"/>
      <c r="QYL17" s="45"/>
      <c r="QYM17" s="45"/>
      <c r="QYN17" s="45"/>
      <c r="QYO17" s="45"/>
      <c r="QYP17" s="45"/>
      <c r="QYQ17" s="45"/>
      <c r="QYR17" s="80"/>
      <c r="QYS17" s="45"/>
      <c r="QYT17" s="46"/>
      <c r="QYU17" s="45"/>
      <c r="QYV17" s="45"/>
      <c r="QYW17" s="45"/>
      <c r="QYX17" s="45"/>
      <c r="QYY17" s="45"/>
      <c r="QYZ17" s="45"/>
      <c r="QZA17" s="80"/>
      <c r="QZB17" s="45"/>
      <c r="QZC17" s="46"/>
      <c r="QZD17" s="45"/>
      <c r="QZE17" s="45"/>
      <c r="QZF17" s="45"/>
      <c r="QZG17" s="45"/>
      <c r="QZH17" s="45"/>
      <c r="QZI17" s="45"/>
      <c r="QZJ17" s="80"/>
      <c r="QZK17" s="45"/>
      <c r="QZL17" s="46"/>
      <c r="QZM17" s="45"/>
      <c r="QZN17" s="45"/>
      <c r="QZO17" s="45"/>
      <c r="QZP17" s="45"/>
      <c r="QZQ17" s="45"/>
      <c r="QZR17" s="45"/>
      <c r="QZS17" s="80"/>
      <c r="QZT17" s="45"/>
      <c r="QZU17" s="46"/>
      <c r="QZV17" s="45"/>
      <c r="QZW17" s="45"/>
      <c r="QZX17" s="45"/>
      <c r="QZY17" s="45"/>
      <c r="QZZ17" s="45"/>
      <c r="RAA17" s="45"/>
      <c r="RAB17" s="80"/>
      <c r="RAC17" s="45"/>
      <c r="RAD17" s="46"/>
      <c r="RAE17" s="45"/>
      <c r="RAF17" s="45"/>
      <c r="RAG17" s="45"/>
      <c r="RAH17" s="45"/>
      <c r="RAI17" s="45"/>
      <c r="RAJ17" s="45"/>
      <c r="RAK17" s="80"/>
      <c r="RAL17" s="45"/>
      <c r="RAM17" s="46"/>
      <c r="RAN17" s="45"/>
      <c r="RAO17" s="45"/>
      <c r="RAP17" s="45"/>
      <c r="RAQ17" s="45"/>
      <c r="RAR17" s="45"/>
      <c r="RAS17" s="45"/>
      <c r="RAT17" s="80"/>
      <c r="RAU17" s="45"/>
      <c r="RAV17" s="46"/>
      <c r="RAW17" s="45"/>
      <c r="RAX17" s="45"/>
      <c r="RAY17" s="45"/>
      <c r="RAZ17" s="45"/>
      <c r="RBA17" s="45"/>
      <c r="RBB17" s="45"/>
      <c r="RBC17" s="80"/>
      <c r="RBD17" s="45"/>
      <c r="RBE17" s="46"/>
      <c r="RBF17" s="45"/>
      <c r="RBG17" s="45"/>
      <c r="RBH17" s="45"/>
      <c r="RBI17" s="45"/>
      <c r="RBJ17" s="45"/>
      <c r="RBK17" s="45"/>
      <c r="RBL17" s="80"/>
      <c r="RBM17" s="45"/>
      <c r="RBN17" s="46"/>
      <c r="RBO17" s="45"/>
      <c r="RBP17" s="45"/>
      <c r="RBQ17" s="45"/>
      <c r="RBR17" s="45"/>
      <c r="RBS17" s="45"/>
      <c r="RBT17" s="45"/>
      <c r="RBU17" s="80"/>
      <c r="RBV17" s="45"/>
      <c r="RBW17" s="46"/>
      <c r="RBX17" s="45"/>
      <c r="RBY17" s="45"/>
      <c r="RBZ17" s="45"/>
      <c r="RCA17" s="45"/>
      <c r="RCB17" s="45"/>
      <c r="RCC17" s="45"/>
      <c r="RCD17" s="80"/>
      <c r="RCE17" s="45"/>
      <c r="RCF17" s="46"/>
      <c r="RCG17" s="45"/>
      <c r="RCH17" s="45"/>
      <c r="RCI17" s="45"/>
      <c r="RCJ17" s="45"/>
      <c r="RCK17" s="45"/>
      <c r="RCL17" s="45"/>
      <c r="RCM17" s="80"/>
      <c r="RCN17" s="45"/>
      <c r="RCO17" s="46"/>
      <c r="RCP17" s="45"/>
      <c r="RCQ17" s="45"/>
      <c r="RCR17" s="45"/>
      <c r="RCS17" s="45"/>
      <c r="RCT17" s="45"/>
      <c r="RCU17" s="45"/>
      <c r="RCV17" s="80"/>
      <c r="RCW17" s="45"/>
      <c r="RCX17" s="46"/>
      <c r="RCY17" s="45"/>
      <c r="RCZ17" s="45"/>
      <c r="RDA17" s="45"/>
      <c r="RDB17" s="45"/>
      <c r="RDC17" s="45"/>
      <c r="RDD17" s="45"/>
      <c r="RDE17" s="80"/>
      <c r="RDF17" s="45"/>
      <c r="RDG17" s="46"/>
      <c r="RDH17" s="45"/>
      <c r="RDI17" s="45"/>
      <c r="RDJ17" s="45"/>
      <c r="RDK17" s="45"/>
      <c r="RDL17" s="45"/>
      <c r="RDM17" s="45"/>
      <c r="RDN17" s="80"/>
      <c r="RDO17" s="45"/>
      <c r="RDP17" s="46"/>
      <c r="RDQ17" s="45"/>
      <c r="RDR17" s="45"/>
      <c r="RDS17" s="45"/>
      <c r="RDT17" s="45"/>
      <c r="RDU17" s="45"/>
      <c r="RDV17" s="45"/>
      <c r="RDW17" s="80"/>
      <c r="RDX17" s="45"/>
      <c r="RDY17" s="46"/>
      <c r="RDZ17" s="45"/>
      <c r="REA17" s="45"/>
      <c r="REB17" s="45"/>
      <c r="REC17" s="45"/>
      <c r="RED17" s="45"/>
      <c r="REE17" s="45"/>
      <c r="REF17" s="80"/>
      <c r="REG17" s="45"/>
      <c r="REH17" s="46"/>
      <c r="REI17" s="45"/>
      <c r="REJ17" s="45"/>
      <c r="REK17" s="45"/>
      <c r="REL17" s="45"/>
      <c r="REM17" s="45"/>
      <c r="REN17" s="45"/>
      <c r="REO17" s="80"/>
      <c r="REP17" s="45"/>
      <c r="REQ17" s="46"/>
      <c r="RER17" s="45"/>
      <c r="RES17" s="45"/>
      <c r="RET17" s="45"/>
      <c r="REU17" s="45"/>
      <c r="REV17" s="45"/>
      <c r="REW17" s="45"/>
      <c r="REX17" s="80"/>
      <c r="REY17" s="45"/>
      <c r="REZ17" s="46"/>
      <c r="RFA17" s="45"/>
      <c r="RFB17" s="45"/>
      <c r="RFC17" s="45"/>
      <c r="RFD17" s="45"/>
      <c r="RFE17" s="45"/>
      <c r="RFF17" s="45"/>
      <c r="RFG17" s="80"/>
      <c r="RFH17" s="45"/>
      <c r="RFI17" s="46"/>
      <c r="RFJ17" s="45"/>
      <c r="RFK17" s="45"/>
      <c r="RFL17" s="45"/>
      <c r="RFM17" s="45"/>
      <c r="RFN17" s="45"/>
      <c r="RFO17" s="45"/>
      <c r="RFP17" s="80"/>
      <c r="RFQ17" s="45"/>
      <c r="RFR17" s="46"/>
      <c r="RFS17" s="45"/>
      <c r="RFT17" s="45"/>
      <c r="RFU17" s="45"/>
      <c r="RFV17" s="45"/>
      <c r="RFW17" s="45"/>
      <c r="RFX17" s="45"/>
      <c r="RFY17" s="80"/>
      <c r="RFZ17" s="45"/>
      <c r="RGA17" s="46"/>
      <c r="RGB17" s="45"/>
      <c r="RGC17" s="45"/>
      <c r="RGD17" s="45"/>
      <c r="RGE17" s="45"/>
      <c r="RGF17" s="45"/>
      <c r="RGG17" s="45"/>
      <c r="RGH17" s="80"/>
      <c r="RGI17" s="45"/>
      <c r="RGJ17" s="46"/>
      <c r="RGK17" s="45"/>
      <c r="RGL17" s="45"/>
      <c r="RGM17" s="45"/>
      <c r="RGN17" s="45"/>
      <c r="RGO17" s="45"/>
      <c r="RGP17" s="45"/>
      <c r="RGQ17" s="80"/>
      <c r="RGR17" s="45"/>
      <c r="RGS17" s="46"/>
      <c r="RGT17" s="45"/>
      <c r="RGU17" s="45"/>
      <c r="RGV17" s="45"/>
      <c r="RGW17" s="45"/>
      <c r="RGX17" s="45"/>
      <c r="RGY17" s="45"/>
      <c r="RGZ17" s="80"/>
      <c r="RHA17" s="45"/>
      <c r="RHB17" s="46"/>
      <c r="RHC17" s="45"/>
      <c r="RHD17" s="45"/>
      <c r="RHE17" s="45"/>
      <c r="RHF17" s="45"/>
      <c r="RHG17" s="45"/>
      <c r="RHH17" s="45"/>
      <c r="RHI17" s="80"/>
      <c r="RHJ17" s="45"/>
      <c r="RHK17" s="46"/>
      <c r="RHL17" s="45"/>
      <c r="RHM17" s="45"/>
      <c r="RHN17" s="45"/>
      <c r="RHO17" s="45"/>
      <c r="RHP17" s="45"/>
      <c r="RHQ17" s="45"/>
      <c r="RHR17" s="80"/>
      <c r="RHS17" s="45"/>
      <c r="RHT17" s="46"/>
      <c r="RHU17" s="45"/>
      <c r="RHV17" s="45"/>
      <c r="RHW17" s="45"/>
      <c r="RHX17" s="45"/>
      <c r="RHY17" s="45"/>
      <c r="RHZ17" s="45"/>
      <c r="RIA17" s="80"/>
      <c r="RIB17" s="45"/>
      <c r="RIC17" s="46"/>
      <c r="RID17" s="45"/>
      <c r="RIE17" s="45"/>
      <c r="RIF17" s="45"/>
      <c r="RIG17" s="45"/>
      <c r="RIH17" s="45"/>
      <c r="RII17" s="45"/>
      <c r="RIJ17" s="80"/>
      <c r="RIK17" s="45"/>
      <c r="RIL17" s="46"/>
      <c r="RIM17" s="45"/>
      <c r="RIN17" s="45"/>
      <c r="RIO17" s="45"/>
      <c r="RIP17" s="45"/>
      <c r="RIQ17" s="45"/>
      <c r="RIR17" s="45"/>
      <c r="RIS17" s="80"/>
      <c r="RIT17" s="45"/>
      <c r="RIU17" s="46"/>
      <c r="RIV17" s="45"/>
      <c r="RIW17" s="45"/>
      <c r="RIX17" s="45"/>
      <c r="RIY17" s="45"/>
      <c r="RIZ17" s="45"/>
      <c r="RJA17" s="45"/>
      <c r="RJB17" s="80"/>
      <c r="RJC17" s="45"/>
      <c r="RJD17" s="46"/>
      <c r="RJE17" s="45"/>
      <c r="RJF17" s="45"/>
      <c r="RJG17" s="45"/>
      <c r="RJH17" s="45"/>
      <c r="RJI17" s="45"/>
      <c r="RJJ17" s="45"/>
      <c r="RJK17" s="80"/>
      <c r="RJL17" s="45"/>
      <c r="RJM17" s="46"/>
      <c r="RJN17" s="45"/>
      <c r="RJO17" s="45"/>
      <c r="RJP17" s="45"/>
      <c r="RJQ17" s="45"/>
      <c r="RJR17" s="45"/>
      <c r="RJS17" s="45"/>
      <c r="RJT17" s="80"/>
      <c r="RJU17" s="45"/>
      <c r="RJV17" s="46"/>
      <c r="RJW17" s="45"/>
      <c r="RJX17" s="45"/>
      <c r="RJY17" s="45"/>
      <c r="RJZ17" s="45"/>
      <c r="RKA17" s="45"/>
      <c r="RKB17" s="45"/>
      <c r="RKC17" s="80"/>
      <c r="RKD17" s="45"/>
      <c r="RKE17" s="46"/>
      <c r="RKF17" s="45"/>
      <c r="RKG17" s="45"/>
      <c r="RKH17" s="45"/>
      <c r="RKI17" s="45"/>
      <c r="RKJ17" s="45"/>
      <c r="RKK17" s="45"/>
      <c r="RKL17" s="80"/>
      <c r="RKM17" s="45"/>
      <c r="RKN17" s="46"/>
      <c r="RKO17" s="45"/>
      <c r="RKP17" s="45"/>
      <c r="RKQ17" s="45"/>
      <c r="RKR17" s="45"/>
      <c r="RKS17" s="45"/>
      <c r="RKT17" s="45"/>
      <c r="RKU17" s="80"/>
      <c r="RKV17" s="45"/>
      <c r="RKW17" s="46"/>
      <c r="RKX17" s="45"/>
      <c r="RKY17" s="45"/>
      <c r="RKZ17" s="45"/>
      <c r="RLA17" s="45"/>
      <c r="RLB17" s="45"/>
      <c r="RLC17" s="45"/>
      <c r="RLD17" s="80"/>
      <c r="RLE17" s="45"/>
      <c r="RLF17" s="46"/>
      <c r="RLG17" s="45"/>
      <c r="RLH17" s="45"/>
      <c r="RLI17" s="45"/>
      <c r="RLJ17" s="45"/>
      <c r="RLK17" s="45"/>
      <c r="RLL17" s="45"/>
      <c r="RLM17" s="80"/>
      <c r="RLN17" s="45"/>
      <c r="RLO17" s="46"/>
      <c r="RLP17" s="45"/>
      <c r="RLQ17" s="45"/>
      <c r="RLR17" s="45"/>
      <c r="RLS17" s="45"/>
      <c r="RLT17" s="45"/>
      <c r="RLU17" s="45"/>
      <c r="RLV17" s="80"/>
      <c r="RLW17" s="45"/>
      <c r="RLX17" s="46"/>
      <c r="RLY17" s="45"/>
      <c r="RLZ17" s="45"/>
      <c r="RMA17" s="45"/>
      <c r="RMB17" s="45"/>
      <c r="RMC17" s="45"/>
      <c r="RMD17" s="45"/>
      <c r="RME17" s="80"/>
      <c r="RMF17" s="45"/>
      <c r="RMG17" s="46"/>
      <c r="RMH17" s="45"/>
      <c r="RMI17" s="45"/>
      <c r="RMJ17" s="45"/>
      <c r="RMK17" s="45"/>
      <c r="RML17" s="45"/>
      <c r="RMM17" s="45"/>
      <c r="RMN17" s="80"/>
      <c r="RMO17" s="45"/>
      <c r="RMP17" s="46"/>
      <c r="RMQ17" s="45"/>
      <c r="RMR17" s="45"/>
      <c r="RMS17" s="45"/>
      <c r="RMT17" s="45"/>
      <c r="RMU17" s="45"/>
      <c r="RMV17" s="45"/>
      <c r="RMW17" s="80"/>
      <c r="RMX17" s="45"/>
      <c r="RMY17" s="46"/>
      <c r="RMZ17" s="45"/>
      <c r="RNA17" s="45"/>
      <c r="RNB17" s="45"/>
      <c r="RNC17" s="45"/>
      <c r="RND17" s="45"/>
      <c r="RNE17" s="45"/>
      <c r="RNF17" s="80"/>
      <c r="RNG17" s="45"/>
      <c r="RNH17" s="46"/>
      <c r="RNI17" s="45"/>
      <c r="RNJ17" s="45"/>
      <c r="RNK17" s="45"/>
      <c r="RNL17" s="45"/>
      <c r="RNM17" s="45"/>
      <c r="RNN17" s="45"/>
      <c r="RNO17" s="80"/>
      <c r="RNP17" s="45"/>
      <c r="RNQ17" s="46"/>
      <c r="RNR17" s="45"/>
      <c r="RNS17" s="45"/>
      <c r="RNT17" s="45"/>
      <c r="RNU17" s="45"/>
      <c r="RNV17" s="45"/>
      <c r="RNW17" s="45"/>
      <c r="RNX17" s="80"/>
      <c r="RNY17" s="45"/>
      <c r="RNZ17" s="46"/>
      <c r="ROA17" s="45"/>
      <c r="ROB17" s="45"/>
      <c r="ROC17" s="45"/>
      <c r="ROD17" s="45"/>
      <c r="ROE17" s="45"/>
      <c r="ROF17" s="45"/>
      <c r="ROG17" s="80"/>
      <c r="ROH17" s="45"/>
      <c r="ROI17" s="46"/>
      <c r="ROJ17" s="45"/>
      <c r="ROK17" s="45"/>
      <c r="ROL17" s="45"/>
      <c r="ROM17" s="45"/>
      <c r="RON17" s="45"/>
      <c r="ROO17" s="45"/>
      <c r="ROP17" s="80"/>
      <c r="ROQ17" s="45"/>
      <c r="ROR17" s="46"/>
      <c r="ROS17" s="45"/>
      <c r="ROT17" s="45"/>
      <c r="ROU17" s="45"/>
      <c r="ROV17" s="45"/>
      <c r="ROW17" s="45"/>
      <c r="ROX17" s="45"/>
      <c r="ROY17" s="80"/>
      <c r="ROZ17" s="45"/>
      <c r="RPA17" s="46"/>
      <c r="RPB17" s="45"/>
      <c r="RPC17" s="45"/>
      <c r="RPD17" s="45"/>
      <c r="RPE17" s="45"/>
      <c r="RPF17" s="45"/>
      <c r="RPG17" s="45"/>
      <c r="RPH17" s="80"/>
      <c r="RPI17" s="45"/>
      <c r="RPJ17" s="46"/>
      <c r="RPK17" s="45"/>
      <c r="RPL17" s="45"/>
      <c r="RPM17" s="45"/>
      <c r="RPN17" s="45"/>
      <c r="RPO17" s="45"/>
      <c r="RPP17" s="45"/>
      <c r="RPQ17" s="80"/>
      <c r="RPR17" s="45"/>
      <c r="RPS17" s="46"/>
      <c r="RPT17" s="45"/>
      <c r="RPU17" s="45"/>
      <c r="RPV17" s="45"/>
      <c r="RPW17" s="45"/>
      <c r="RPX17" s="45"/>
      <c r="RPY17" s="45"/>
      <c r="RPZ17" s="80"/>
      <c r="RQA17" s="45"/>
      <c r="RQB17" s="46"/>
      <c r="RQC17" s="45"/>
      <c r="RQD17" s="45"/>
      <c r="RQE17" s="45"/>
      <c r="RQF17" s="45"/>
      <c r="RQG17" s="45"/>
      <c r="RQH17" s="45"/>
      <c r="RQI17" s="80"/>
      <c r="RQJ17" s="45"/>
      <c r="RQK17" s="46"/>
      <c r="RQL17" s="45"/>
      <c r="RQM17" s="45"/>
      <c r="RQN17" s="45"/>
      <c r="RQO17" s="45"/>
      <c r="RQP17" s="45"/>
      <c r="RQQ17" s="45"/>
      <c r="RQR17" s="80"/>
      <c r="RQS17" s="45"/>
      <c r="RQT17" s="46"/>
      <c r="RQU17" s="45"/>
      <c r="RQV17" s="45"/>
      <c r="RQW17" s="45"/>
      <c r="RQX17" s="45"/>
      <c r="RQY17" s="45"/>
      <c r="RQZ17" s="45"/>
      <c r="RRA17" s="80"/>
      <c r="RRB17" s="45"/>
      <c r="RRC17" s="46"/>
      <c r="RRD17" s="45"/>
      <c r="RRE17" s="45"/>
      <c r="RRF17" s="45"/>
      <c r="RRG17" s="45"/>
      <c r="RRH17" s="45"/>
      <c r="RRI17" s="45"/>
      <c r="RRJ17" s="80"/>
      <c r="RRK17" s="45"/>
      <c r="RRL17" s="46"/>
      <c r="RRM17" s="45"/>
      <c r="RRN17" s="45"/>
      <c r="RRO17" s="45"/>
      <c r="RRP17" s="45"/>
      <c r="RRQ17" s="45"/>
      <c r="RRR17" s="45"/>
      <c r="RRS17" s="80"/>
      <c r="RRT17" s="45"/>
      <c r="RRU17" s="46"/>
      <c r="RRV17" s="45"/>
      <c r="RRW17" s="45"/>
      <c r="RRX17" s="45"/>
      <c r="RRY17" s="45"/>
      <c r="RRZ17" s="45"/>
      <c r="RSA17" s="45"/>
      <c r="RSB17" s="80"/>
      <c r="RSC17" s="45"/>
      <c r="RSD17" s="46"/>
      <c r="RSE17" s="45"/>
      <c r="RSF17" s="45"/>
      <c r="RSG17" s="45"/>
      <c r="RSH17" s="45"/>
      <c r="RSI17" s="45"/>
      <c r="RSJ17" s="45"/>
      <c r="RSK17" s="80"/>
      <c r="RSL17" s="45"/>
      <c r="RSM17" s="46"/>
      <c r="RSN17" s="45"/>
      <c r="RSO17" s="45"/>
      <c r="RSP17" s="45"/>
      <c r="RSQ17" s="45"/>
      <c r="RSR17" s="45"/>
      <c r="RSS17" s="45"/>
      <c r="RST17" s="80"/>
      <c r="RSU17" s="45"/>
      <c r="RSV17" s="46"/>
      <c r="RSW17" s="45"/>
      <c r="RSX17" s="45"/>
      <c r="RSY17" s="45"/>
      <c r="RSZ17" s="45"/>
      <c r="RTA17" s="45"/>
      <c r="RTB17" s="45"/>
      <c r="RTC17" s="80"/>
      <c r="RTD17" s="45"/>
      <c r="RTE17" s="46"/>
      <c r="RTF17" s="45"/>
      <c r="RTG17" s="45"/>
      <c r="RTH17" s="45"/>
      <c r="RTI17" s="45"/>
      <c r="RTJ17" s="45"/>
      <c r="RTK17" s="45"/>
      <c r="RTL17" s="80"/>
      <c r="RTM17" s="45"/>
      <c r="RTN17" s="46"/>
      <c r="RTO17" s="45"/>
      <c r="RTP17" s="45"/>
      <c r="RTQ17" s="45"/>
      <c r="RTR17" s="45"/>
      <c r="RTS17" s="45"/>
      <c r="RTT17" s="45"/>
      <c r="RTU17" s="80"/>
      <c r="RTV17" s="45"/>
      <c r="RTW17" s="46"/>
      <c r="RTX17" s="45"/>
      <c r="RTY17" s="45"/>
      <c r="RTZ17" s="45"/>
      <c r="RUA17" s="45"/>
      <c r="RUB17" s="45"/>
      <c r="RUC17" s="45"/>
      <c r="RUD17" s="80"/>
      <c r="RUE17" s="45"/>
      <c r="RUF17" s="46"/>
      <c r="RUG17" s="45"/>
      <c r="RUH17" s="45"/>
      <c r="RUI17" s="45"/>
      <c r="RUJ17" s="45"/>
      <c r="RUK17" s="45"/>
      <c r="RUL17" s="45"/>
      <c r="RUM17" s="80"/>
      <c r="RUN17" s="45"/>
      <c r="RUO17" s="46"/>
      <c r="RUP17" s="45"/>
      <c r="RUQ17" s="45"/>
      <c r="RUR17" s="45"/>
      <c r="RUS17" s="45"/>
      <c r="RUT17" s="45"/>
      <c r="RUU17" s="45"/>
      <c r="RUV17" s="80"/>
      <c r="RUW17" s="45"/>
      <c r="RUX17" s="46"/>
      <c r="RUY17" s="45"/>
      <c r="RUZ17" s="45"/>
      <c r="RVA17" s="45"/>
      <c r="RVB17" s="45"/>
      <c r="RVC17" s="45"/>
      <c r="RVD17" s="45"/>
      <c r="RVE17" s="80"/>
      <c r="RVF17" s="45"/>
      <c r="RVG17" s="46"/>
      <c r="RVH17" s="45"/>
      <c r="RVI17" s="45"/>
      <c r="RVJ17" s="45"/>
      <c r="RVK17" s="45"/>
      <c r="RVL17" s="45"/>
      <c r="RVM17" s="45"/>
      <c r="RVN17" s="80"/>
      <c r="RVO17" s="45"/>
      <c r="RVP17" s="46"/>
      <c r="RVQ17" s="45"/>
      <c r="RVR17" s="45"/>
      <c r="RVS17" s="45"/>
      <c r="RVT17" s="45"/>
      <c r="RVU17" s="45"/>
      <c r="RVV17" s="45"/>
      <c r="RVW17" s="80"/>
      <c r="RVX17" s="45"/>
      <c r="RVY17" s="46"/>
      <c r="RVZ17" s="45"/>
      <c r="RWA17" s="45"/>
      <c r="RWB17" s="45"/>
      <c r="RWC17" s="45"/>
      <c r="RWD17" s="45"/>
      <c r="RWE17" s="45"/>
      <c r="RWF17" s="80"/>
      <c r="RWG17" s="45"/>
      <c r="RWH17" s="46"/>
      <c r="RWI17" s="45"/>
      <c r="RWJ17" s="45"/>
      <c r="RWK17" s="45"/>
      <c r="RWL17" s="45"/>
      <c r="RWM17" s="45"/>
      <c r="RWN17" s="45"/>
      <c r="RWO17" s="80"/>
      <c r="RWP17" s="45"/>
      <c r="RWQ17" s="46"/>
      <c r="RWR17" s="45"/>
      <c r="RWS17" s="45"/>
      <c r="RWT17" s="45"/>
      <c r="RWU17" s="45"/>
      <c r="RWV17" s="45"/>
      <c r="RWW17" s="45"/>
      <c r="RWX17" s="80"/>
      <c r="RWY17" s="45"/>
      <c r="RWZ17" s="46"/>
      <c r="RXA17" s="45"/>
      <c r="RXB17" s="45"/>
      <c r="RXC17" s="45"/>
      <c r="RXD17" s="45"/>
      <c r="RXE17" s="45"/>
      <c r="RXF17" s="45"/>
      <c r="RXG17" s="80"/>
      <c r="RXH17" s="45"/>
      <c r="RXI17" s="46"/>
      <c r="RXJ17" s="45"/>
      <c r="RXK17" s="45"/>
      <c r="RXL17" s="45"/>
      <c r="RXM17" s="45"/>
      <c r="RXN17" s="45"/>
      <c r="RXO17" s="45"/>
      <c r="RXP17" s="80"/>
      <c r="RXQ17" s="45"/>
      <c r="RXR17" s="46"/>
      <c r="RXS17" s="45"/>
      <c r="RXT17" s="45"/>
      <c r="RXU17" s="45"/>
      <c r="RXV17" s="45"/>
      <c r="RXW17" s="45"/>
      <c r="RXX17" s="45"/>
      <c r="RXY17" s="80"/>
      <c r="RXZ17" s="45"/>
      <c r="RYA17" s="46"/>
      <c r="RYB17" s="45"/>
      <c r="RYC17" s="45"/>
      <c r="RYD17" s="45"/>
      <c r="RYE17" s="45"/>
      <c r="RYF17" s="45"/>
      <c r="RYG17" s="45"/>
      <c r="RYH17" s="80"/>
      <c r="RYI17" s="45"/>
      <c r="RYJ17" s="46"/>
      <c r="RYK17" s="45"/>
      <c r="RYL17" s="45"/>
      <c r="RYM17" s="45"/>
      <c r="RYN17" s="45"/>
      <c r="RYO17" s="45"/>
      <c r="RYP17" s="45"/>
      <c r="RYQ17" s="80"/>
      <c r="RYR17" s="45"/>
      <c r="RYS17" s="46"/>
      <c r="RYT17" s="45"/>
      <c r="RYU17" s="45"/>
      <c r="RYV17" s="45"/>
      <c r="RYW17" s="45"/>
      <c r="RYX17" s="45"/>
      <c r="RYY17" s="45"/>
      <c r="RYZ17" s="80"/>
      <c r="RZA17" s="45"/>
      <c r="RZB17" s="46"/>
      <c r="RZC17" s="45"/>
      <c r="RZD17" s="45"/>
      <c r="RZE17" s="45"/>
      <c r="RZF17" s="45"/>
      <c r="RZG17" s="45"/>
      <c r="RZH17" s="45"/>
      <c r="RZI17" s="80"/>
      <c r="RZJ17" s="45"/>
      <c r="RZK17" s="46"/>
      <c r="RZL17" s="45"/>
      <c r="RZM17" s="45"/>
      <c r="RZN17" s="45"/>
      <c r="RZO17" s="45"/>
      <c r="RZP17" s="45"/>
      <c r="RZQ17" s="45"/>
      <c r="RZR17" s="80"/>
      <c r="RZS17" s="45"/>
      <c r="RZT17" s="46"/>
      <c r="RZU17" s="45"/>
      <c r="RZV17" s="45"/>
      <c r="RZW17" s="45"/>
      <c r="RZX17" s="45"/>
      <c r="RZY17" s="45"/>
      <c r="RZZ17" s="45"/>
      <c r="SAA17" s="80"/>
      <c r="SAB17" s="45"/>
      <c r="SAC17" s="46"/>
      <c r="SAD17" s="45"/>
      <c r="SAE17" s="45"/>
      <c r="SAF17" s="45"/>
      <c r="SAG17" s="45"/>
      <c r="SAH17" s="45"/>
      <c r="SAI17" s="45"/>
      <c r="SAJ17" s="80"/>
      <c r="SAK17" s="45"/>
      <c r="SAL17" s="46"/>
      <c r="SAM17" s="45"/>
      <c r="SAN17" s="45"/>
      <c r="SAO17" s="45"/>
      <c r="SAP17" s="45"/>
      <c r="SAQ17" s="45"/>
      <c r="SAR17" s="45"/>
      <c r="SAS17" s="80"/>
      <c r="SAT17" s="45"/>
      <c r="SAU17" s="46"/>
      <c r="SAV17" s="45"/>
      <c r="SAW17" s="45"/>
      <c r="SAX17" s="45"/>
      <c r="SAY17" s="45"/>
      <c r="SAZ17" s="45"/>
      <c r="SBA17" s="45"/>
      <c r="SBB17" s="80"/>
      <c r="SBC17" s="45"/>
      <c r="SBD17" s="46"/>
      <c r="SBE17" s="45"/>
      <c r="SBF17" s="45"/>
      <c r="SBG17" s="45"/>
      <c r="SBH17" s="45"/>
      <c r="SBI17" s="45"/>
      <c r="SBJ17" s="45"/>
      <c r="SBK17" s="80"/>
      <c r="SBL17" s="45"/>
      <c r="SBM17" s="46"/>
      <c r="SBN17" s="45"/>
      <c r="SBO17" s="45"/>
      <c r="SBP17" s="45"/>
      <c r="SBQ17" s="45"/>
      <c r="SBR17" s="45"/>
      <c r="SBS17" s="45"/>
      <c r="SBT17" s="80"/>
      <c r="SBU17" s="45"/>
      <c r="SBV17" s="46"/>
      <c r="SBW17" s="45"/>
      <c r="SBX17" s="45"/>
      <c r="SBY17" s="45"/>
      <c r="SBZ17" s="45"/>
      <c r="SCA17" s="45"/>
      <c r="SCB17" s="45"/>
      <c r="SCC17" s="80"/>
      <c r="SCD17" s="45"/>
      <c r="SCE17" s="46"/>
      <c r="SCF17" s="45"/>
      <c r="SCG17" s="45"/>
      <c r="SCH17" s="45"/>
      <c r="SCI17" s="45"/>
      <c r="SCJ17" s="45"/>
      <c r="SCK17" s="45"/>
      <c r="SCL17" s="80"/>
      <c r="SCM17" s="45"/>
      <c r="SCN17" s="46"/>
      <c r="SCO17" s="45"/>
      <c r="SCP17" s="45"/>
      <c r="SCQ17" s="45"/>
      <c r="SCR17" s="45"/>
      <c r="SCS17" s="45"/>
      <c r="SCT17" s="45"/>
      <c r="SCU17" s="80"/>
      <c r="SCV17" s="45"/>
      <c r="SCW17" s="46"/>
      <c r="SCX17" s="45"/>
      <c r="SCY17" s="45"/>
      <c r="SCZ17" s="45"/>
      <c r="SDA17" s="45"/>
      <c r="SDB17" s="45"/>
      <c r="SDC17" s="45"/>
      <c r="SDD17" s="80"/>
      <c r="SDE17" s="45"/>
      <c r="SDF17" s="46"/>
      <c r="SDG17" s="45"/>
      <c r="SDH17" s="45"/>
      <c r="SDI17" s="45"/>
      <c r="SDJ17" s="45"/>
      <c r="SDK17" s="45"/>
      <c r="SDL17" s="45"/>
      <c r="SDM17" s="80"/>
      <c r="SDN17" s="45"/>
      <c r="SDO17" s="46"/>
      <c r="SDP17" s="45"/>
      <c r="SDQ17" s="45"/>
      <c r="SDR17" s="45"/>
      <c r="SDS17" s="45"/>
      <c r="SDT17" s="45"/>
      <c r="SDU17" s="45"/>
      <c r="SDV17" s="80"/>
      <c r="SDW17" s="45"/>
      <c r="SDX17" s="46"/>
      <c r="SDY17" s="45"/>
      <c r="SDZ17" s="45"/>
      <c r="SEA17" s="45"/>
      <c r="SEB17" s="45"/>
      <c r="SEC17" s="45"/>
      <c r="SED17" s="45"/>
      <c r="SEE17" s="80"/>
      <c r="SEF17" s="45"/>
      <c r="SEG17" s="46"/>
      <c r="SEH17" s="45"/>
      <c r="SEI17" s="45"/>
      <c r="SEJ17" s="45"/>
      <c r="SEK17" s="45"/>
      <c r="SEL17" s="45"/>
      <c r="SEM17" s="45"/>
      <c r="SEN17" s="80"/>
      <c r="SEO17" s="45"/>
      <c r="SEP17" s="46"/>
      <c r="SEQ17" s="45"/>
      <c r="SER17" s="45"/>
      <c r="SES17" s="45"/>
      <c r="SET17" s="45"/>
      <c r="SEU17" s="45"/>
      <c r="SEV17" s="45"/>
      <c r="SEW17" s="80"/>
      <c r="SEX17" s="45"/>
      <c r="SEY17" s="46"/>
      <c r="SEZ17" s="45"/>
      <c r="SFA17" s="45"/>
      <c r="SFB17" s="45"/>
      <c r="SFC17" s="45"/>
      <c r="SFD17" s="45"/>
      <c r="SFE17" s="45"/>
      <c r="SFF17" s="80"/>
      <c r="SFG17" s="45"/>
      <c r="SFH17" s="46"/>
      <c r="SFI17" s="45"/>
      <c r="SFJ17" s="45"/>
      <c r="SFK17" s="45"/>
      <c r="SFL17" s="45"/>
      <c r="SFM17" s="45"/>
      <c r="SFN17" s="45"/>
      <c r="SFO17" s="80"/>
      <c r="SFP17" s="45"/>
      <c r="SFQ17" s="46"/>
      <c r="SFR17" s="45"/>
      <c r="SFS17" s="45"/>
      <c r="SFT17" s="45"/>
      <c r="SFU17" s="45"/>
      <c r="SFV17" s="45"/>
      <c r="SFW17" s="45"/>
      <c r="SFX17" s="80"/>
      <c r="SFY17" s="45"/>
      <c r="SFZ17" s="46"/>
      <c r="SGA17" s="45"/>
      <c r="SGB17" s="45"/>
      <c r="SGC17" s="45"/>
      <c r="SGD17" s="45"/>
      <c r="SGE17" s="45"/>
      <c r="SGF17" s="45"/>
      <c r="SGG17" s="80"/>
      <c r="SGH17" s="45"/>
      <c r="SGI17" s="46"/>
      <c r="SGJ17" s="45"/>
      <c r="SGK17" s="45"/>
      <c r="SGL17" s="45"/>
      <c r="SGM17" s="45"/>
      <c r="SGN17" s="45"/>
      <c r="SGO17" s="45"/>
      <c r="SGP17" s="80"/>
      <c r="SGQ17" s="45"/>
      <c r="SGR17" s="46"/>
      <c r="SGS17" s="45"/>
      <c r="SGT17" s="45"/>
      <c r="SGU17" s="45"/>
      <c r="SGV17" s="45"/>
      <c r="SGW17" s="45"/>
      <c r="SGX17" s="45"/>
      <c r="SGY17" s="80"/>
      <c r="SGZ17" s="45"/>
      <c r="SHA17" s="46"/>
      <c r="SHB17" s="45"/>
      <c r="SHC17" s="45"/>
      <c r="SHD17" s="45"/>
      <c r="SHE17" s="45"/>
      <c r="SHF17" s="45"/>
      <c r="SHG17" s="45"/>
      <c r="SHH17" s="80"/>
      <c r="SHI17" s="45"/>
      <c r="SHJ17" s="46"/>
      <c r="SHK17" s="45"/>
      <c r="SHL17" s="45"/>
      <c r="SHM17" s="45"/>
      <c r="SHN17" s="45"/>
      <c r="SHO17" s="45"/>
      <c r="SHP17" s="45"/>
      <c r="SHQ17" s="80"/>
      <c r="SHR17" s="45"/>
      <c r="SHS17" s="46"/>
      <c r="SHT17" s="45"/>
      <c r="SHU17" s="45"/>
      <c r="SHV17" s="45"/>
      <c r="SHW17" s="45"/>
      <c r="SHX17" s="45"/>
      <c r="SHY17" s="45"/>
      <c r="SHZ17" s="80"/>
      <c r="SIA17" s="45"/>
      <c r="SIB17" s="46"/>
      <c r="SIC17" s="45"/>
      <c r="SID17" s="45"/>
      <c r="SIE17" s="45"/>
      <c r="SIF17" s="45"/>
      <c r="SIG17" s="45"/>
      <c r="SIH17" s="45"/>
      <c r="SII17" s="80"/>
      <c r="SIJ17" s="45"/>
      <c r="SIK17" s="46"/>
      <c r="SIL17" s="45"/>
      <c r="SIM17" s="45"/>
      <c r="SIN17" s="45"/>
      <c r="SIO17" s="45"/>
      <c r="SIP17" s="45"/>
      <c r="SIQ17" s="45"/>
      <c r="SIR17" s="80"/>
      <c r="SIS17" s="45"/>
      <c r="SIT17" s="46"/>
      <c r="SIU17" s="45"/>
      <c r="SIV17" s="45"/>
      <c r="SIW17" s="45"/>
      <c r="SIX17" s="45"/>
      <c r="SIY17" s="45"/>
      <c r="SIZ17" s="45"/>
      <c r="SJA17" s="80"/>
      <c r="SJB17" s="45"/>
      <c r="SJC17" s="46"/>
      <c r="SJD17" s="45"/>
      <c r="SJE17" s="45"/>
      <c r="SJF17" s="45"/>
      <c r="SJG17" s="45"/>
      <c r="SJH17" s="45"/>
      <c r="SJI17" s="45"/>
      <c r="SJJ17" s="80"/>
      <c r="SJK17" s="45"/>
      <c r="SJL17" s="46"/>
      <c r="SJM17" s="45"/>
      <c r="SJN17" s="45"/>
      <c r="SJO17" s="45"/>
      <c r="SJP17" s="45"/>
      <c r="SJQ17" s="45"/>
      <c r="SJR17" s="45"/>
      <c r="SJS17" s="80"/>
      <c r="SJT17" s="45"/>
      <c r="SJU17" s="46"/>
      <c r="SJV17" s="45"/>
      <c r="SJW17" s="45"/>
      <c r="SJX17" s="45"/>
      <c r="SJY17" s="45"/>
      <c r="SJZ17" s="45"/>
      <c r="SKA17" s="45"/>
      <c r="SKB17" s="80"/>
      <c r="SKC17" s="45"/>
      <c r="SKD17" s="46"/>
      <c r="SKE17" s="45"/>
      <c r="SKF17" s="45"/>
      <c r="SKG17" s="45"/>
      <c r="SKH17" s="45"/>
      <c r="SKI17" s="45"/>
      <c r="SKJ17" s="45"/>
      <c r="SKK17" s="80"/>
      <c r="SKL17" s="45"/>
      <c r="SKM17" s="46"/>
      <c r="SKN17" s="45"/>
      <c r="SKO17" s="45"/>
      <c r="SKP17" s="45"/>
      <c r="SKQ17" s="45"/>
      <c r="SKR17" s="45"/>
      <c r="SKS17" s="45"/>
      <c r="SKT17" s="80"/>
      <c r="SKU17" s="45"/>
      <c r="SKV17" s="46"/>
      <c r="SKW17" s="45"/>
      <c r="SKX17" s="45"/>
      <c r="SKY17" s="45"/>
      <c r="SKZ17" s="45"/>
      <c r="SLA17" s="45"/>
      <c r="SLB17" s="45"/>
      <c r="SLC17" s="80"/>
      <c r="SLD17" s="45"/>
      <c r="SLE17" s="46"/>
      <c r="SLF17" s="45"/>
      <c r="SLG17" s="45"/>
      <c r="SLH17" s="45"/>
      <c r="SLI17" s="45"/>
      <c r="SLJ17" s="45"/>
      <c r="SLK17" s="45"/>
      <c r="SLL17" s="80"/>
      <c r="SLM17" s="45"/>
      <c r="SLN17" s="46"/>
      <c r="SLO17" s="45"/>
      <c r="SLP17" s="45"/>
      <c r="SLQ17" s="45"/>
      <c r="SLR17" s="45"/>
      <c r="SLS17" s="45"/>
      <c r="SLT17" s="45"/>
      <c r="SLU17" s="80"/>
      <c r="SLV17" s="45"/>
      <c r="SLW17" s="46"/>
      <c r="SLX17" s="45"/>
      <c r="SLY17" s="45"/>
      <c r="SLZ17" s="45"/>
      <c r="SMA17" s="45"/>
      <c r="SMB17" s="45"/>
      <c r="SMC17" s="45"/>
      <c r="SMD17" s="80"/>
      <c r="SME17" s="45"/>
      <c r="SMF17" s="46"/>
      <c r="SMG17" s="45"/>
      <c r="SMH17" s="45"/>
      <c r="SMI17" s="45"/>
      <c r="SMJ17" s="45"/>
      <c r="SMK17" s="45"/>
      <c r="SML17" s="45"/>
      <c r="SMM17" s="80"/>
      <c r="SMN17" s="45"/>
      <c r="SMO17" s="46"/>
      <c r="SMP17" s="45"/>
      <c r="SMQ17" s="45"/>
      <c r="SMR17" s="45"/>
      <c r="SMS17" s="45"/>
      <c r="SMT17" s="45"/>
      <c r="SMU17" s="45"/>
      <c r="SMV17" s="80"/>
      <c r="SMW17" s="45"/>
      <c r="SMX17" s="46"/>
      <c r="SMY17" s="45"/>
      <c r="SMZ17" s="45"/>
      <c r="SNA17" s="45"/>
      <c r="SNB17" s="45"/>
      <c r="SNC17" s="45"/>
      <c r="SND17" s="45"/>
      <c r="SNE17" s="80"/>
      <c r="SNF17" s="45"/>
      <c r="SNG17" s="46"/>
      <c r="SNH17" s="45"/>
      <c r="SNI17" s="45"/>
      <c r="SNJ17" s="45"/>
      <c r="SNK17" s="45"/>
      <c r="SNL17" s="45"/>
      <c r="SNM17" s="45"/>
      <c r="SNN17" s="80"/>
      <c r="SNO17" s="45"/>
      <c r="SNP17" s="46"/>
      <c r="SNQ17" s="45"/>
      <c r="SNR17" s="45"/>
      <c r="SNS17" s="45"/>
      <c r="SNT17" s="45"/>
      <c r="SNU17" s="45"/>
      <c r="SNV17" s="45"/>
      <c r="SNW17" s="80"/>
      <c r="SNX17" s="45"/>
      <c r="SNY17" s="46"/>
      <c r="SNZ17" s="45"/>
      <c r="SOA17" s="45"/>
      <c r="SOB17" s="45"/>
      <c r="SOC17" s="45"/>
      <c r="SOD17" s="45"/>
      <c r="SOE17" s="45"/>
      <c r="SOF17" s="80"/>
      <c r="SOG17" s="45"/>
      <c r="SOH17" s="46"/>
      <c r="SOI17" s="45"/>
      <c r="SOJ17" s="45"/>
      <c r="SOK17" s="45"/>
      <c r="SOL17" s="45"/>
      <c r="SOM17" s="45"/>
      <c r="SON17" s="45"/>
      <c r="SOO17" s="80"/>
      <c r="SOP17" s="45"/>
      <c r="SOQ17" s="46"/>
      <c r="SOR17" s="45"/>
      <c r="SOS17" s="45"/>
      <c r="SOT17" s="45"/>
      <c r="SOU17" s="45"/>
      <c r="SOV17" s="45"/>
      <c r="SOW17" s="45"/>
      <c r="SOX17" s="80"/>
      <c r="SOY17" s="45"/>
      <c r="SOZ17" s="46"/>
      <c r="SPA17" s="45"/>
      <c r="SPB17" s="45"/>
      <c r="SPC17" s="45"/>
      <c r="SPD17" s="45"/>
      <c r="SPE17" s="45"/>
      <c r="SPF17" s="45"/>
      <c r="SPG17" s="80"/>
      <c r="SPH17" s="45"/>
      <c r="SPI17" s="46"/>
      <c r="SPJ17" s="45"/>
      <c r="SPK17" s="45"/>
      <c r="SPL17" s="45"/>
      <c r="SPM17" s="45"/>
      <c r="SPN17" s="45"/>
      <c r="SPO17" s="45"/>
      <c r="SPP17" s="80"/>
      <c r="SPQ17" s="45"/>
      <c r="SPR17" s="46"/>
      <c r="SPS17" s="45"/>
      <c r="SPT17" s="45"/>
      <c r="SPU17" s="45"/>
      <c r="SPV17" s="45"/>
      <c r="SPW17" s="45"/>
      <c r="SPX17" s="45"/>
      <c r="SPY17" s="80"/>
      <c r="SPZ17" s="45"/>
      <c r="SQA17" s="46"/>
      <c r="SQB17" s="45"/>
      <c r="SQC17" s="45"/>
      <c r="SQD17" s="45"/>
      <c r="SQE17" s="45"/>
      <c r="SQF17" s="45"/>
      <c r="SQG17" s="45"/>
      <c r="SQH17" s="80"/>
      <c r="SQI17" s="45"/>
      <c r="SQJ17" s="46"/>
      <c r="SQK17" s="45"/>
      <c r="SQL17" s="45"/>
      <c r="SQM17" s="45"/>
      <c r="SQN17" s="45"/>
      <c r="SQO17" s="45"/>
      <c r="SQP17" s="45"/>
      <c r="SQQ17" s="80"/>
      <c r="SQR17" s="45"/>
      <c r="SQS17" s="46"/>
      <c r="SQT17" s="45"/>
      <c r="SQU17" s="45"/>
      <c r="SQV17" s="45"/>
      <c r="SQW17" s="45"/>
      <c r="SQX17" s="45"/>
      <c r="SQY17" s="45"/>
      <c r="SQZ17" s="80"/>
      <c r="SRA17" s="45"/>
      <c r="SRB17" s="46"/>
      <c r="SRC17" s="45"/>
      <c r="SRD17" s="45"/>
      <c r="SRE17" s="45"/>
      <c r="SRF17" s="45"/>
      <c r="SRG17" s="45"/>
      <c r="SRH17" s="45"/>
      <c r="SRI17" s="80"/>
      <c r="SRJ17" s="45"/>
      <c r="SRK17" s="46"/>
      <c r="SRL17" s="45"/>
      <c r="SRM17" s="45"/>
      <c r="SRN17" s="45"/>
      <c r="SRO17" s="45"/>
      <c r="SRP17" s="45"/>
      <c r="SRQ17" s="45"/>
      <c r="SRR17" s="80"/>
      <c r="SRS17" s="45"/>
      <c r="SRT17" s="46"/>
      <c r="SRU17" s="45"/>
      <c r="SRV17" s="45"/>
      <c r="SRW17" s="45"/>
      <c r="SRX17" s="45"/>
      <c r="SRY17" s="45"/>
      <c r="SRZ17" s="45"/>
      <c r="SSA17" s="80"/>
      <c r="SSB17" s="45"/>
      <c r="SSC17" s="46"/>
      <c r="SSD17" s="45"/>
      <c r="SSE17" s="45"/>
      <c r="SSF17" s="45"/>
      <c r="SSG17" s="45"/>
      <c r="SSH17" s="45"/>
      <c r="SSI17" s="45"/>
      <c r="SSJ17" s="80"/>
      <c r="SSK17" s="45"/>
      <c r="SSL17" s="46"/>
      <c r="SSM17" s="45"/>
      <c r="SSN17" s="45"/>
      <c r="SSO17" s="45"/>
      <c r="SSP17" s="45"/>
      <c r="SSQ17" s="45"/>
      <c r="SSR17" s="45"/>
      <c r="SSS17" s="80"/>
      <c r="SST17" s="45"/>
      <c r="SSU17" s="46"/>
      <c r="SSV17" s="45"/>
      <c r="SSW17" s="45"/>
      <c r="SSX17" s="45"/>
      <c r="SSY17" s="45"/>
      <c r="SSZ17" s="45"/>
      <c r="STA17" s="45"/>
      <c r="STB17" s="80"/>
      <c r="STC17" s="45"/>
      <c r="STD17" s="46"/>
      <c r="STE17" s="45"/>
      <c r="STF17" s="45"/>
      <c r="STG17" s="45"/>
      <c r="STH17" s="45"/>
      <c r="STI17" s="45"/>
      <c r="STJ17" s="45"/>
      <c r="STK17" s="80"/>
      <c r="STL17" s="45"/>
      <c r="STM17" s="46"/>
      <c r="STN17" s="45"/>
      <c r="STO17" s="45"/>
      <c r="STP17" s="45"/>
      <c r="STQ17" s="45"/>
      <c r="STR17" s="45"/>
      <c r="STS17" s="45"/>
      <c r="STT17" s="80"/>
      <c r="STU17" s="45"/>
      <c r="STV17" s="46"/>
      <c r="STW17" s="45"/>
      <c r="STX17" s="45"/>
      <c r="STY17" s="45"/>
      <c r="STZ17" s="45"/>
      <c r="SUA17" s="45"/>
      <c r="SUB17" s="45"/>
      <c r="SUC17" s="80"/>
      <c r="SUD17" s="45"/>
      <c r="SUE17" s="46"/>
      <c r="SUF17" s="45"/>
      <c r="SUG17" s="45"/>
      <c r="SUH17" s="45"/>
      <c r="SUI17" s="45"/>
      <c r="SUJ17" s="45"/>
      <c r="SUK17" s="45"/>
      <c r="SUL17" s="80"/>
      <c r="SUM17" s="45"/>
      <c r="SUN17" s="46"/>
      <c r="SUO17" s="45"/>
      <c r="SUP17" s="45"/>
      <c r="SUQ17" s="45"/>
      <c r="SUR17" s="45"/>
      <c r="SUS17" s="45"/>
      <c r="SUT17" s="45"/>
      <c r="SUU17" s="80"/>
      <c r="SUV17" s="45"/>
      <c r="SUW17" s="46"/>
      <c r="SUX17" s="45"/>
      <c r="SUY17" s="45"/>
      <c r="SUZ17" s="45"/>
      <c r="SVA17" s="45"/>
      <c r="SVB17" s="45"/>
      <c r="SVC17" s="45"/>
      <c r="SVD17" s="80"/>
      <c r="SVE17" s="45"/>
      <c r="SVF17" s="46"/>
      <c r="SVG17" s="45"/>
      <c r="SVH17" s="45"/>
      <c r="SVI17" s="45"/>
      <c r="SVJ17" s="45"/>
      <c r="SVK17" s="45"/>
      <c r="SVL17" s="45"/>
      <c r="SVM17" s="80"/>
      <c r="SVN17" s="45"/>
      <c r="SVO17" s="46"/>
      <c r="SVP17" s="45"/>
      <c r="SVQ17" s="45"/>
      <c r="SVR17" s="45"/>
      <c r="SVS17" s="45"/>
      <c r="SVT17" s="45"/>
      <c r="SVU17" s="45"/>
      <c r="SVV17" s="80"/>
      <c r="SVW17" s="45"/>
      <c r="SVX17" s="46"/>
      <c r="SVY17" s="45"/>
      <c r="SVZ17" s="45"/>
      <c r="SWA17" s="45"/>
      <c r="SWB17" s="45"/>
      <c r="SWC17" s="45"/>
      <c r="SWD17" s="45"/>
      <c r="SWE17" s="80"/>
      <c r="SWF17" s="45"/>
      <c r="SWG17" s="46"/>
      <c r="SWH17" s="45"/>
      <c r="SWI17" s="45"/>
      <c r="SWJ17" s="45"/>
      <c r="SWK17" s="45"/>
      <c r="SWL17" s="45"/>
      <c r="SWM17" s="45"/>
      <c r="SWN17" s="80"/>
      <c r="SWO17" s="45"/>
      <c r="SWP17" s="46"/>
      <c r="SWQ17" s="45"/>
      <c r="SWR17" s="45"/>
      <c r="SWS17" s="45"/>
      <c r="SWT17" s="45"/>
      <c r="SWU17" s="45"/>
      <c r="SWV17" s="45"/>
      <c r="SWW17" s="80"/>
      <c r="SWX17" s="45"/>
      <c r="SWY17" s="46"/>
      <c r="SWZ17" s="45"/>
      <c r="SXA17" s="45"/>
      <c r="SXB17" s="45"/>
      <c r="SXC17" s="45"/>
      <c r="SXD17" s="45"/>
      <c r="SXE17" s="45"/>
      <c r="SXF17" s="80"/>
      <c r="SXG17" s="45"/>
      <c r="SXH17" s="46"/>
      <c r="SXI17" s="45"/>
      <c r="SXJ17" s="45"/>
      <c r="SXK17" s="45"/>
      <c r="SXL17" s="45"/>
      <c r="SXM17" s="45"/>
      <c r="SXN17" s="45"/>
      <c r="SXO17" s="80"/>
      <c r="SXP17" s="45"/>
      <c r="SXQ17" s="46"/>
      <c r="SXR17" s="45"/>
      <c r="SXS17" s="45"/>
      <c r="SXT17" s="45"/>
      <c r="SXU17" s="45"/>
      <c r="SXV17" s="45"/>
      <c r="SXW17" s="45"/>
      <c r="SXX17" s="80"/>
      <c r="SXY17" s="45"/>
      <c r="SXZ17" s="46"/>
      <c r="SYA17" s="45"/>
      <c r="SYB17" s="45"/>
      <c r="SYC17" s="45"/>
      <c r="SYD17" s="45"/>
      <c r="SYE17" s="45"/>
      <c r="SYF17" s="45"/>
      <c r="SYG17" s="80"/>
      <c r="SYH17" s="45"/>
      <c r="SYI17" s="46"/>
      <c r="SYJ17" s="45"/>
      <c r="SYK17" s="45"/>
      <c r="SYL17" s="45"/>
      <c r="SYM17" s="45"/>
      <c r="SYN17" s="45"/>
      <c r="SYO17" s="45"/>
      <c r="SYP17" s="80"/>
      <c r="SYQ17" s="45"/>
      <c r="SYR17" s="46"/>
      <c r="SYS17" s="45"/>
      <c r="SYT17" s="45"/>
      <c r="SYU17" s="45"/>
      <c r="SYV17" s="45"/>
      <c r="SYW17" s="45"/>
      <c r="SYX17" s="45"/>
      <c r="SYY17" s="80"/>
      <c r="SYZ17" s="45"/>
      <c r="SZA17" s="46"/>
      <c r="SZB17" s="45"/>
      <c r="SZC17" s="45"/>
      <c r="SZD17" s="45"/>
      <c r="SZE17" s="45"/>
      <c r="SZF17" s="45"/>
      <c r="SZG17" s="45"/>
      <c r="SZH17" s="80"/>
      <c r="SZI17" s="45"/>
      <c r="SZJ17" s="46"/>
      <c r="SZK17" s="45"/>
      <c r="SZL17" s="45"/>
      <c r="SZM17" s="45"/>
      <c r="SZN17" s="45"/>
      <c r="SZO17" s="45"/>
      <c r="SZP17" s="45"/>
      <c r="SZQ17" s="80"/>
      <c r="SZR17" s="45"/>
      <c r="SZS17" s="46"/>
      <c r="SZT17" s="45"/>
      <c r="SZU17" s="45"/>
      <c r="SZV17" s="45"/>
      <c r="SZW17" s="45"/>
      <c r="SZX17" s="45"/>
      <c r="SZY17" s="45"/>
      <c r="SZZ17" s="80"/>
      <c r="TAA17" s="45"/>
      <c r="TAB17" s="46"/>
      <c r="TAC17" s="45"/>
      <c r="TAD17" s="45"/>
      <c r="TAE17" s="45"/>
      <c r="TAF17" s="45"/>
      <c r="TAG17" s="45"/>
      <c r="TAH17" s="45"/>
      <c r="TAI17" s="80"/>
      <c r="TAJ17" s="45"/>
      <c r="TAK17" s="46"/>
      <c r="TAL17" s="45"/>
      <c r="TAM17" s="45"/>
      <c r="TAN17" s="45"/>
      <c r="TAO17" s="45"/>
      <c r="TAP17" s="45"/>
      <c r="TAQ17" s="45"/>
      <c r="TAR17" s="80"/>
      <c r="TAS17" s="45"/>
      <c r="TAT17" s="46"/>
      <c r="TAU17" s="45"/>
      <c r="TAV17" s="45"/>
      <c r="TAW17" s="45"/>
      <c r="TAX17" s="45"/>
      <c r="TAY17" s="45"/>
      <c r="TAZ17" s="45"/>
      <c r="TBA17" s="80"/>
      <c r="TBB17" s="45"/>
      <c r="TBC17" s="46"/>
      <c r="TBD17" s="45"/>
      <c r="TBE17" s="45"/>
      <c r="TBF17" s="45"/>
      <c r="TBG17" s="45"/>
      <c r="TBH17" s="45"/>
      <c r="TBI17" s="45"/>
      <c r="TBJ17" s="80"/>
      <c r="TBK17" s="45"/>
      <c r="TBL17" s="46"/>
      <c r="TBM17" s="45"/>
      <c r="TBN17" s="45"/>
      <c r="TBO17" s="45"/>
      <c r="TBP17" s="45"/>
      <c r="TBQ17" s="45"/>
      <c r="TBR17" s="45"/>
      <c r="TBS17" s="80"/>
      <c r="TBT17" s="45"/>
      <c r="TBU17" s="46"/>
      <c r="TBV17" s="45"/>
      <c r="TBW17" s="45"/>
      <c r="TBX17" s="45"/>
      <c r="TBY17" s="45"/>
      <c r="TBZ17" s="45"/>
      <c r="TCA17" s="45"/>
      <c r="TCB17" s="80"/>
      <c r="TCC17" s="45"/>
      <c r="TCD17" s="46"/>
      <c r="TCE17" s="45"/>
      <c r="TCF17" s="45"/>
      <c r="TCG17" s="45"/>
      <c r="TCH17" s="45"/>
      <c r="TCI17" s="45"/>
      <c r="TCJ17" s="45"/>
      <c r="TCK17" s="80"/>
      <c r="TCL17" s="45"/>
      <c r="TCM17" s="46"/>
      <c r="TCN17" s="45"/>
      <c r="TCO17" s="45"/>
      <c r="TCP17" s="45"/>
      <c r="TCQ17" s="45"/>
      <c r="TCR17" s="45"/>
      <c r="TCS17" s="45"/>
      <c r="TCT17" s="80"/>
      <c r="TCU17" s="45"/>
      <c r="TCV17" s="46"/>
      <c r="TCW17" s="45"/>
      <c r="TCX17" s="45"/>
      <c r="TCY17" s="45"/>
      <c r="TCZ17" s="45"/>
      <c r="TDA17" s="45"/>
      <c r="TDB17" s="45"/>
      <c r="TDC17" s="80"/>
      <c r="TDD17" s="45"/>
      <c r="TDE17" s="46"/>
      <c r="TDF17" s="45"/>
      <c r="TDG17" s="45"/>
      <c r="TDH17" s="45"/>
      <c r="TDI17" s="45"/>
      <c r="TDJ17" s="45"/>
      <c r="TDK17" s="45"/>
      <c r="TDL17" s="80"/>
      <c r="TDM17" s="45"/>
      <c r="TDN17" s="46"/>
      <c r="TDO17" s="45"/>
      <c r="TDP17" s="45"/>
      <c r="TDQ17" s="45"/>
      <c r="TDR17" s="45"/>
      <c r="TDS17" s="45"/>
      <c r="TDT17" s="45"/>
      <c r="TDU17" s="80"/>
      <c r="TDV17" s="45"/>
      <c r="TDW17" s="46"/>
      <c r="TDX17" s="45"/>
      <c r="TDY17" s="45"/>
      <c r="TDZ17" s="45"/>
      <c r="TEA17" s="45"/>
      <c r="TEB17" s="45"/>
      <c r="TEC17" s="45"/>
      <c r="TED17" s="80"/>
      <c r="TEE17" s="45"/>
      <c r="TEF17" s="46"/>
      <c r="TEG17" s="45"/>
      <c r="TEH17" s="45"/>
      <c r="TEI17" s="45"/>
      <c r="TEJ17" s="45"/>
      <c r="TEK17" s="45"/>
      <c r="TEL17" s="45"/>
      <c r="TEM17" s="80"/>
      <c r="TEN17" s="45"/>
      <c r="TEO17" s="46"/>
      <c r="TEP17" s="45"/>
      <c r="TEQ17" s="45"/>
      <c r="TER17" s="45"/>
      <c r="TES17" s="45"/>
      <c r="TET17" s="45"/>
      <c r="TEU17" s="45"/>
      <c r="TEV17" s="80"/>
      <c r="TEW17" s="45"/>
      <c r="TEX17" s="46"/>
      <c r="TEY17" s="45"/>
      <c r="TEZ17" s="45"/>
      <c r="TFA17" s="45"/>
      <c r="TFB17" s="45"/>
      <c r="TFC17" s="45"/>
      <c r="TFD17" s="45"/>
      <c r="TFE17" s="80"/>
      <c r="TFF17" s="45"/>
      <c r="TFG17" s="46"/>
      <c r="TFH17" s="45"/>
      <c r="TFI17" s="45"/>
      <c r="TFJ17" s="45"/>
      <c r="TFK17" s="45"/>
      <c r="TFL17" s="45"/>
      <c r="TFM17" s="45"/>
      <c r="TFN17" s="80"/>
      <c r="TFO17" s="45"/>
      <c r="TFP17" s="46"/>
      <c r="TFQ17" s="45"/>
      <c r="TFR17" s="45"/>
      <c r="TFS17" s="45"/>
      <c r="TFT17" s="45"/>
      <c r="TFU17" s="45"/>
      <c r="TFV17" s="45"/>
      <c r="TFW17" s="80"/>
      <c r="TFX17" s="45"/>
      <c r="TFY17" s="46"/>
      <c r="TFZ17" s="45"/>
      <c r="TGA17" s="45"/>
      <c r="TGB17" s="45"/>
      <c r="TGC17" s="45"/>
      <c r="TGD17" s="45"/>
      <c r="TGE17" s="45"/>
      <c r="TGF17" s="80"/>
      <c r="TGG17" s="45"/>
      <c r="TGH17" s="46"/>
      <c r="TGI17" s="45"/>
      <c r="TGJ17" s="45"/>
      <c r="TGK17" s="45"/>
      <c r="TGL17" s="45"/>
      <c r="TGM17" s="45"/>
      <c r="TGN17" s="45"/>
      <c r="TGO17" s="80"/>
      <c r="TGP17" s="45"/>
      <c r="TGQ17" s="46"/>
      <c r="TGR17" s="45"/>
      <c r="TGS17" s="45"/>
      <c r="TGT17" s="45"/>
      <c r="TGU17" s="45"/>
      <c r="TGV17" s="45"/>
      <c r="TGW17" s="45"/>
      <c r="TGX17" s="80"/>
      <c r="TGY17" s="45"/>
      <c r="TGZ17" s="46"/>
      <c r="THA17" s="45"/>
      <c r="THB17" s="45"/>
      <c r="THC17" s="45"/>
      <c r="THD17" s="45"/>
      <c r="THE17" s="45"/>
      <c r="THF17" s="45"/>
      <c r="THG17" s="80"/>
      <c r="THH17" s="45"/>
      <c r="THI17" s="46"/>
      <c r="THJ17" s="45"/>
      <c r="THK17" s="45"/>
      <c r="THL17" s="45"/>
      <c r="THM17" s="45"/>
      <c r="THN17" s="45"/>
      <c r="THO17" s="45"/>
      <c r="THP17" s="80"/>
      <c r="THQ17" s="45"/>
      <c r="THR17" s="46"/>
      <c r="THS17" s="45"/>
      <c r="THT17" s="45"/>
      <c r="THU17" s="45"/>
      <c r="THV17" s="45"/>
      <c r="THW17" s="45"/>
      <c r="THX17" s="45"/>
      <c r="THY17" s="80"/>
      <c r="THZ17" s="45"/>
      <c r="TIA17" s="46"/>
      <c r="TIB17" s="45"/>
      <c r="TIC17" s="45"/>
      <c r="TID17" s="45"/>
      <c r="TIE17" s="45"/>
      <c r="TIF17" s="45"/>
      <c r="TIG17" s="45"/>
      <c r="TIH17" s="80"/>
      <c r="TII17" s="45"/>
      <c r="TIJ17" s="46"/>
      <c r="TIK17" s="45"/>
      <c r="TIL17" s="45"/>
      <c r="TIM17" s="45"/>
      <c r="TIN17" s="45"/>
      <c r="TIO17" s="45"/>
      <c r="TIP17" s="45"/>
      <c r="TIQ17" s="80"/>
      <c r="TIR17" s="45"/>
      <c r="TIS17" s="46"/>
      <c r="TIT17" s="45"/>
      <c r="TIU17" s="45"/>
      <c r="TIV17" s="45"/>
      <c r="TIW17" s="45"/>
      <c r="TIX17" s="45"/>
      <c r="TIY17" s="45"/>
      <c r="TIZ17" s="80"/>
      <c r="TJA17" s="45"/>
      <c r="TJB17" s="46"/>
      <c r="TJC17" s="45"/>
      <c r="TJD17" s="45"/>
      <c r="TJE17" s="45"/>
      <c r="TJF17" s="45"/>
      <c r="TJG17" s="45"/>
      <c r="TJH17" s="45"/>
      <c r="TJI17" s="80"/>
      <c r="TJJ17" s="45"/>
      <c r="TJK17" s="46"/>
      <c r="TJL17" s="45"/>
      <c r="TJM17" s="45"/>
      <c r="TJN17" s="45"/>
      <c r="TJO17" s="45"/>
      <c r="TJP17" s="45"/>
      <c r="TJQ17" s="45"/>
      <c r="TJR17" s="80"/>
      <c r="TJS17" s="45"/>
      <c r="TJT17" s="46"/>
      <c r="TJU17" s="45"/>
      <c r="TJV17" s="45"/>
      <c r="TJW17" s="45"/>
      <c r="TJX17" s="45"/>
      <c r="TJY17" s="45"/>
      <c r="TJZ17" s="45"/>
      <c r="TKA17" s="80"/>
      <c r="TKB17" s="45"/>
      <c r="TKC17" s="46"/>
      <c r="TKD17" s="45"/>
      <c r="TKE17" s="45"/>
      <c r="TKF17" s="45"/>
      <c r="TKG17" s="45"/>
      <c r="TKH17" s="45"/>
      <c r="TKI17" s="45"/>
      <c r="TKJ17" s="80"/>
      <c r="TKK17" s="45"/>
      <c r="TKL17" s="46"/>
      <c r="TKM17" s="45"/>
      <c r="TKN17" s="45"/>
      <c r="TKO17" s="45"/>
      <c r="TKP17" s="45"/>
      <c r="TKQ17" s="45"/>
      <c r="TKR17" s="45"/>
      <c r="TKS17" s="80"/>
      <c r="TKT17" s="45"/>
      <c r="TKU17" s="46"/>
      <c r="TKV17" s="45"/>
      <c r="TKW17" s="45"/>
      <c r="TKX17" s="45"/>
      <c r="TKY17" s="45"/>
      <c r="TKZ17" s="45"/>
      <c r="TLA17" s="45"/>
      <c r="TLB17" s="80"/>
      <c r="TLC17" s="45"/>
      <c r="TLD17" s="46"/>
      <c r="TLE17" s="45"/>
      <c r="TLF17" s="45"/>
      <c r="TLG17" s="45"/>
      <c r="TLH17" s="45"/>
      <c r="TLI17" s="45"/>
      <c r="TLJ17" s="45"/>
      <c r="TLK17" s="80"/>
      <c r="TLL17" s="45"/>
      <c r="TLM17" s="46"/>
      <c r="TLN17" s="45"/>
      <c r="TLO17" s="45"/>
      <c r="TLP17" s="45"/>
      <c r="TLQ17" s="45"/>
      <c r="TLR17" s="45"/>
      <c r="TLS17" s="45"/>
      <c r="TLT17" s="80"/>
      <c r="TLU17" s="45"/>
      <c r="TLV17" s="46"/>
      <c r="TLW17" s="45"/>
      <c r="TLX17" s="45"/>
      <c r="TLY17" s="45"/>
      <c r="TLZ17" s="45"/>
      <c r="TMA17" s="45"/>
      <c r="TMB17" s="45"/>
      <c r="TMC17" s="80"/>
      <c r="TMD17" s="45"/>
      <c r="TME17" s="46"/>
      <c r="TMF17" s="45"/>
      <c r="TMG17" s="45"/>
      <c r="TMH17" s="45"/>
      <c r="TMI17" s="45"/>
      <c r="TMJ17" s="45"/>
      <c r="TMK17" s="45"/>
      <c r="TML17" s="80"/>
      <c r="TMM17" s="45"/>
      <c r="TMN17" s="46"/>
      <c r="TMO17" s="45"/>
      <c r="TMP17" s="45"/>
      <c r="TMQ17" s="45"/>
      <c r="TMR17" s="45"/>
      <c r="TMS17" s="45"/>
      <c r="TMT17" s="45"/>
      <c r="TMU17" s="80"/>
      <c r="TMV17" s="45"/>
      <c r="TMW17" s="46"/>
      <c r="TMX17" s="45"/>
      <c r="TMY17" s="45"/>
      <c r="TMZ17" s="45"/>
      <c r="TNA17" s="45"/>
      <c r="TNB17" s="45"/>
      <c r="TNC17" s="45"/>
      <c r="TND17" s="80"/>
      <c r="TNE17" s="45"/>
      <c r="TNF17" s="46"/>
      <c r="TNG17" s="45"/>
      <c r="TNH17" s="45"/>
      <c r="TNI17" s="45"/>
      <c r="TNJ17" s="45"/>
      <c r="TNK17" s="45"/>
      <c r="TNL17" s="45"/>
      <c r="TNM17" s="80"/>
      <c r="TNN17" s="45"/>
      <c r="TNO17" s="46"/>
      <c r="TNP17" s="45"/>
      <c r="TNQ17" s="45"/>
      <c r="TNR17" s="45"/>
      <c r="TNS17" s="45"/>
      <c r="TNT17" s="45"/>
      <c r="TNU17" s="45"/>
      <c r="TNV17" s="80"/>
      <c r="TNW17" s="45"/>
      <c r="TNX17" s="46"/>
      <c r="TNY17" s="45"/>
      <c r="TNZ17" s="45"/>
      <c r="TOA17" s="45"/>
      <c r="TOB17" s="45"/>
      <c r="TOC17" s="45"/>
      <c r="TOD17" s="45"/>
      <c r="TOE17" s="80"/>
      <c r="TOF17" s="45"/>
      <c r="TOG17" s="46"/>
      <c r="TOH17" s="45"/>
      <c r="TOI17" s="45"/>
      <c r="TOJ17" s="45"/>
      <c r="TOK17" s="45"/>
      <c r="TOL17" s="45"/>
      <c r="TOM17" s="45"/>
      <c r="TON17" s="80"/>
      <c r="TOO17" s="45"/>
      <c r="TOP17" s="46"/>
      <c r="TOQ17" s="45"/>
      <c r="TOR17" s="45"/>
      <c r="TOS17" s="45"/>
      <c r="TOT17" s="45"/>
      <c r="TOU17" s="45"/>
      <c r="TOV17" s="45"/>
      <c r="TOW17" s="80"/>
      <c r="TOX17" s="45"/>
      <c r="TOY17" s="46"/>
      <c r="TOZ17" s="45"/>
      <c r="TPA17" s="45"/>
      <c r="TPB17" s="45"/>
      <c r="TPC17" s="45"/>
      <c r="TPD17" s="45"/>
      <c r="TPE17" s="45"/>
      <c r="TPF17" s="80"/>
      <c r="TPG17" s="45"/>
      <c r="TPH17" s="46"/>
      <c r="TPI17" s="45"/>
      <c r="TPJ17" s="45"/>
      <c r="TPK17" s="45"/>
      <c r="TPL17" s="45"/>
      <c r="TPM17" s="45"/>
      <c r="TPN17" s="45"/>
      <c r="TPO17" s="80"/>
      <c r="TPP17" s="45"/>
      <c r="TPQ17" s="46"/>
      <c r="TPR17" s="45"/>
      <c r="TPS17" s="45"/>
      <c r="TPT17" s="45"/>
      <c r="TPU17" s="45"/>
      <c r="TPV17" s="45"/>
      <c r="TPW17" s="45"/>
      <c r="TPX17" s="80"/>
      <c r="TPY17" s="45"/>
      <c r="TPZ17" s="46"/>
      <c r="TQA17" s="45"/>
      <c r="TQB17" s="45"/>
      <c r="TQC17" s="45"/>
      <c r="TQD17" s="45"/>
      <c r="TQE17" s="45"/>
      <c r="TQF17" s="45"/>
      <c r="TQG17" s="80"/>
      <c r="TQH17" s="45"/>
      <c r="TQI17" s="46"/>
      <c r="TQJ17" s="45"/>
      <c r="TQK17" s="45"/>
      <c r="TQL17" s="45"/>
      <c r="TQM17" s="45"/>
      <c r="TQN17" s="45"/>
      <c r="TQO17" s="45"/>
      <c r="TQP17" s="80"/>
      <c r="TQQ17" s="45"/>
      <c r="TQR17" s="46"/>
      <c r="TQS17" s="45"/>
      <c r="TQT17" s="45"/>
      <c r="TQU17" s="45"/>
      <c r="TQV17" s="45"/>
      <c r="TQW17" s="45"/>
      <c r="TQX17" s="45"/>
      <c r="TQY17" s="80"/>
      <c r="TQZ17" s="45"/>
      <c r="TRA17" s="46"/>
      <c r="TRB17" s="45"/>
      <c r="TRC17" s="45"/>
      <c r="TRD17" s="45"/>
      <c r="TRE17" s="45"/>
      <c r="TRF17" s="45"/>
      <c r="TRG17" s="45"/>
      <c r="TRH17" s="80"/>
      <c r="TRI17" s="45"/>
      <c r="TRJ17" s="46"/>
      <c r="TRK17" s="45"/>
      <c r="TRL17" s="45"/>
      <c r="TRM17" s="45"/>
      <c r="TRN17" s="45"/>
      <c r="TRO17" s="45"/>
      <c r="TRP17" s="45"/>
      <c r="TRQ17" s="80"/>
      <c r="TRR17" s="45"/>
      <c r="TRS17" s="46"/>
      <c r="TRT17" s="45"/>
      <c r="TRU17" s="45"/>
      <c r="TRV17" s="45"/>
      <c r="TRW17" s="45"/>
      <c r="TRX17" s="45"/>
      <c r="TRY17" s="45"/>
      <c r="TRZ17" s="80"/>
      <c r="TSA17" s="45"/>
      <c r="TSB17" s="46"/>
      <c r="TSC17" s="45"/>
      <c r="TSD17" s="45"/>
      <c r="TSE17" s="45"/>
      <c r="TSF17" s="45"/>
      <c r="TSG17" s="45"/>
      <c r="TSH17" s="45"/>
      <c r="TSI17" s="80"/>
      <c r="TSJ17" s="45"/>
      <c r="TSK17" s="46"/>
      <c r="TSL17" s="45"/>
      <c r="TSM17" s="45"/>
      <c r="TSN17" s="45"/>
      <c r="TSO17" s="45"/>
      <c r="TSP17" s="45"/>
      <c r="TSQ17" s="45"/>
      <c r="TSR17" s="80"/>
      <c r="TSS17" s="45"/>
      <c r="TST17" s="46"/>
      <c r="TSU17" s="45"/>
      <c r="TSV17" s="45"/>
      <c r="TSW17" s="45"/>
      <c r="TSX17" s="45"/>
      <c r="TSY17" s="45"/>
      <c r="TSZ17" s="45"/>
      <c r="TTA17" s="80"/>
      <c r="TTB17" s="45"/>
      <c r="TTC17" s="46"/>
      <c r="TTD17" s="45"/>
      <c r="TTE17" s="45"/>
      <c r="TTF17" s="45"/>
      <c r="TTG17" s="45"/>
      <c r="TTH17" s="45"/>
      <c r="TTI17" s="45"/>
      <c r="TTJ17" s="80"/>
      <c r="TTK17" s="45"/>
      <c r="TTL17" s="46"/>
      <c r="TTM17" s="45"/>
      <c r="TTN17" s="45"/>
      <c r="TTO17" s="45"/>
      <c r="TTP17" s="45"/>
      <c r="TTQ17" s="45"/>
      <c r="TTR17" s="45"/>
      <c r="TTS17" s="80"/>
      <c r="TTT17" s="45"/>
      <c r="TTU17" s="46"/>
      <c r="TTV17" s="45"/>
      <c r="TTW17" s="45"/>
      <c r="TTX17" s="45"/>
      <c r="TTY17" s="45"/>
      <c r="TTZ17" s="45"/>
      <c r="TUA17" s="45"/>
      <c r="TUB17" s="80"/>
      <c r="TUC17" s="45"/>
      <c r="TUD17" s="46"/>
      <c r="TUE17" s="45"/>
      <c r="TUF17" s="45"/>
      <c r="TUG17" s="45"/>
      <c r="TUH17" s="45"/>
      <c r="TUI17" s="45"/>
      <c r="TUJ17" s="45"/>
      <c r="TUK17" s="80"/>
      <c r="TUL17" s="45"/>
      <c r="TUM17" s="46"/>
      <c r="TUN17" s="45"/>
      <c r="TUO17" s="45"/>
      <c r="TUP17" s="45"/>
      <c r="TUQ17" s="45"/>
      <c r="TUR17" s="45"/>
      <c r="TUS17" s="45"/>
      <c r="TUT17" s="80"/>
      <c r="TUU17" s="45"/>
      <c r="TUV17" s="46"/>
      <c r="TUW17" s="45"/>
      <c r="TUX17" s="45"/>
      <c r="TUY17" s="45"/>
      <c r="TUZ17" s="45"/>
      <c r="TVA17" s="45"/>
      <c r="TVB17" s="45"/>
      <c r="TVC17" s="80"/>
      <c r="TVD17" s="45"/>
      <c r="TVE17" s="46"/>
      <c r="TVF17" s="45"/>
      <c r="TVG17" s="45"/>
      <c r="TVH17" s="45"/>
      <c r="TVI17" s="45"/>
      <c r="TVJ17" s="45"/>
      <c r="TVK17" s="45"/>
      <c r="TVL17" s="80"/>
      <c r="TVM17" s="45"/>
      <c r="TVN17" s="46"/>
      <c r="TVO17" s="45"/>
      <c r="TVP17" s="45"/>
      <c r="TVQ17" s="45"/>
      <c r="TVR17" s="45"/>
      <c r="TVS17" s="45"/>
      <c r="TVT17" s="45"/>
      <c r="TVU17" s="80"/>
      <c r="TVV17" s="45"/>
      <c r="TVW17" s="46"/>
      <c r="TVX17" s="45"/>
      <c r="TVY17" s="45"/>
      <c r="TVZ17" s="45"/>
      <c r="TWA17" s="45"/>
      <c r="TWB17" s="45"/>
      <c r="TWC17" s="45"/>
      <c r="TWD17" s="80"/>
      <c r="TWE17" s="45"/>
      <c r="TWF17" s="46"/>
      <c r="TWG17" s="45"/>
      <c r="TWH17" s="45"/>
      <c r="TWI17" s="45"/>
      <c r="TWJ17" s="45"/>
      <c r="TWK17" s="45"/>
      <c r="TWL17" s="45"/>
      <c r="TWM17" s="80"/>
      <c r="TWN17" s="45"/>
      <c r="TWO17" s="46"/>
      <c r="TWP17" s="45"/>
      <c r="TWQ17" s="45"/>
      <c r="TWR17" s="45"/>
      <c r="TWS17" s="45"/>
      <c r="TWT17" s="45"/>
      <c r="TWU17" s="45"/>
      <c r="TWV17" s="80"/>
      <c r="TWW17" s="45"/>
      <c r="TWX17" s="46"/>
      <c r="TWY17" s="45"/>
      <c r="TWZ17" s="45"/>
      <c r="TXA17" s="45"/>
      <c r="TXB17" s="45"/>
      <c r="TXC17" s="45"/>
      <c r="TXD17" s="45"/>
      <c r="TXE17" s="80"/>
      <c r="TXF17" s="45"/>
      <c r="TXG17" s="46"/>
      <c r="TXH17" s="45"/>
      <c r="TXI17" s="45"/>
      <c r="TXJ17" s="45"/>
      <c r="TXK17" s="45"/>
      <c r="TXL17" s="45"/>
      <c r="TXM17" s="45"/>
      <c r="TXN17" s="80"/>
      <c r="TXO17" s="45"/>
      <c r="TXP17" s="46"/>
      <c r="TXQ17" s="45"/>
      <c r="TXR17" s="45"/>
      <c r="TXS17" s="45"/>
      <c r="TXT17" s="45"/>
      <c r="TXU17" s="45"/>
      <c r="TXV17" s="45"/>
      <c r="TXW17" s="80"/>
      <c r="TXX17" s="45"/>
      <c r="TXY17" s="46"/>
      <c r="TXZ17" s="45"/>
      <c r="TYA17" s="45"/>
      <c r="TYB17" s="45"/>
      <c r="TYC17" s="45"/>
      <c r="TYD17" s="45"/>
      <c r="TYE17" s="45"/>
      <c r="TYF17" s="80"/>
      <c r="TYG17" s="45"/>
      <c r="TYH17" s="46"/>
      <c r="TYI17" s="45"/>
      <c r="TYJ17" s="45"/>
      <c r="TYK17" s="45"/>
      <c r="TYL17" s="45"/>
      <c r="TYM17" s="45"/>
      <c r="TYN17" s="45"/>
      <c r="TYO17" s="80"/>
      <c r="TYP17" s="45"/>
      <c r="TYQ17" s="46"/>
      <c r="TYR17" s="45"/>
      <c r="TYS17" s="45"/>
      <c r="TYT17" s="45"/>
      <c r="TYU17" s="45"/>
      <c r="TYV17" s="45"/>
      <c r="TYW17" s="45"/>
      <c r="TYX17" s="80"/>
      <c r="TYY17" s="45"/>
      <c r="TYZ17" s="46"/>
      <c r="TZA17" s="45"/>
      <c r="TZB17" s="45"/>
      <c r="TZC17" s="45"/>
      <c r="TZD17" s="45"/>
      <c r="TZE17" s="45"/>
      <c r="TZF17" s="45"/>
      <c r="TZG17" s="80"/>
      <c r="TZH17" s="45"/>
      <c r="TZI17" s="46"/>
      <c r="TZJ17" s="45"/>
      <c r="TZK17" s="45"/>
      <c r="TZL17" s="45"/>
      <c r="TZM17" s="45"/>
      <c r="TZN17" s="45"/>
      <c r="TZO17" s="45"/>
      <c r="TZP17" s="80"/>
      <c r="TZQ17" s="45"/>
      <c r="TZR17" s="46"/>
      <c r="TZS17" s="45"/>
      <c r="TZT17" s="45"/>
      <c r="TZU17" s="45"/>
      <c r="TZV17" s="45"/>
      <c r="TZW17" s="45"/>
      <c r="TZX17" s="45"/>
      <c r="TZY17" s="80"/>
      <c r="TZZ17" s="45"/>
      <c r="UAA17" s="46"/>
      <c r="UAB17" s="45"/>
      <c r="UAC17" s="45"/>
      <c r="UAD17" s="45"/>
      <c r="UAE17" s="45"/>
      <c r="UAF17" s="45"/>
      <c r="UAG17" s="45"/>
      <c r="UAH17" s="80"/>
      <c r="UAI17" s="45"/>
      <c r="UAJ17" s="46"/>
      <c r="UAK17" s="45"/>
      <c r="UAL17" s="45"/>
      <c r="UAM17" s="45"/>
      <c r="UAN17" s="45"/>
      <c r="UAO17" s="45"/>
      <c r="UAP17" s="45"/>
      <c r="UAQ17" s="80"/>
      <c r="UAR17" s="45"/>
      <c r="UAS17" s="46"/>
      <c r="UAT17" s="45"/>
      <c r="UAU17" s="45"/>
      <c r="UAV17" s="45"/>
      <c r="UAW17" s="45"/>
      <c r="UAX17" s="45"/>
      <c r="UAY17" s="45"/>
      <c r="UAZ17" s="80"/>
      <c r="UBA17" s="45"/>
      <c r="UBB17" s="46"/>
      <c r="UBC17" s="45"/>
      <c r="UBD17" s="45"/>
      <c r="UBE17" s="45"/>
      <c r="UBF17" s="45"/>
      <c r="UBG17" s="45"/>
      <c r="UBH17" s="45"/>
      <c r="UBI17" s="80"/>
      <c r="UBJ17" s="45"/>
      <c r="UBK17" s="46"/>
      <c r="UBL17" s="45"/>
      <c r="UBM17" s="45"/>
      <c r="UBN17" s="45"/>
      <c r="UBO17" s="45"/>
      <c r="UBP17" s="45"/>
      <c r="UBQ17" s="45"/>
      <c r="UBR17" s="80"/>
      <c r="UBS17" s="45"/>
      <c r="UBT17" s="46"/>
      <c r="UBU17" s="45"/>
      <c r="UBV17" s="45"/>
      <c r="UBW17" s="45"/>
      <c r="UBX17" s="45"/>
      <c r="UBY17" s="45"/>
      <c r="UBZ17" s="45"/>
      <c r="UCA17" s="80"/>
      <c r="UCB17" s="45"/>
      <c r="UCC17" s="46"/>
      <c r="UCD17" s="45"/>
      <c r="UCE17" s="45"/>
      <c r="UCF17" s="45"/>
      <c r="UCG17" s="45"/>
      <c r="UCH17" s="45"/>
      <c r="UCI17" s="45"/>
      <c r="UCJ17" s="80"/>
      <c r="UCK17" s="45"/>
      <c r="UCL17" s="46"/>
      <c r="UCM17" s="45"/>
      <c r="UCN17" s="45"/>
      <c r="UCO17" s="45"/>
      <c r="UCP17" s="45"/>
      <c r="UCQ17" s="45"/>
      <c r="UCR17" s="45"/>
      <c r="UCS17" s="80"/>
      <c r="UCT17" s="45"/>
      <c r="UCU17" s="46"/>
      <c r="UCV17" s="45"/>
      <c r="UCW17" s="45"/>
      <c r="UCX17" s="45"/>
      <c r="UCY17" s="45"/>
      <c r="UCZ17" s="45"/>
      <c r="UDA17" s="45"/>
      <c r="UDB17" s="80"/>
      <c r="UDC17" s="45"/>
      <c r="UDD17" s="46"/>
      <c r="UDE17" s="45"/>
      <c r="UDF17" s="45"/>
      <c r="UDG17" s="45"/>
      <c r="UDH17" s="45"/>
      <c r="UDI17" s="45"/>
      <c r="UDJ17" s="45"/>
      <c r="UDK17" s="80"/>
      <c r="UDL17" s="45"/>
      <c r="UDM17" s="46"/>
      <c r="UDN17" s="45"/>
      <c r="UDO17" s="45"/>
      <c r="UDP17" s="45"/>
      <c r="UDQ17" s="45"/>
      <c r="UDR17" s="45"/>
      <c r="UDS17" s="45"/>
      <c r="UDT17" s="80"/>
      <c r="UDU17" s="45"/>
      <c r="UDV17" s="46"/>
      <c r="UDW17" s="45"/>
      <c r="UDX17" s="45"/>
      <c r="UDY17" s="45"/>
      <c r="UDZ17" s="45"/>
      <c r="UEA17" s="45"/>
      <c r="UEB17" s="45"/>
      <c r="UEC17" s="80"/>
      <c r="UED17" s="45"/>
      <c r="UEE17" s="46"/>
      <c r="UEF17" s="45"/>
      <c r="UEG17" s="45"/>
      <c r="UEH17" s="45"/>
      <c r="UEI17" s="45"/>
      <c r="UEJ17" s="45"/>
      <c r="UEK17" s="45"/>
      <c r="UEL17" s="80"/>
      <c r="UEM17" s="45"/>
      <c r="UEN17" s="46"/>
      <c r="UEO17" s="45"/>
      <c r="UEP17" s="45"/>
      <c r="UEQ17" s="45"/>
      <c r="UER17" s="45"/>
      <c r="UES17" s="45"/>
      <c r="UET17" s="45"/>
      <c r="UEU17" s="80"/>
      <c r="UEV17" s="45"/>
      <c r="UEW17" s="46"/>
      <c r="UEX17" s="45"/>
      <c r="UEY17" s="45"/>
      <c r="UEZ17" s="45"/>
      <c r="UFA17" s="45"/>
      <c r="UFB17" s="45"/>
      <c r="UFC17" s="45"/>
      <c r="UFD17" s="80"/>
      <c r="UFE17" s="45"/>
      <c r="UFF17" s="46"/>
      <c r="UFG17" s="45"/>
      <c r="UFH17" s="45"/>
      <c r="UFI17" s="45"/>
      <c r="UFJ17" s="45"/>
      <c r="UFK17" s="45"/>
      <c r="UFL17" s="45"/>
      <c r="UFM17" s="80"/>
      <c r="UFN17" s="45"/>
      <c r="UFO17" s="46"/>
      <c r="UFP17" s="45"/>
      <c r="UFQ17" s="45"/>
      <c r="UFR17" s="45"/>
      <c r="UFS17" s="45"/>
      <c r="UFT17" s="45"/>
      <c r="UFU17" s="45"/>
      <c r="UFV17" s="80"/>
      <c r="UFW17" s="45"/>
      <c r="UFX17" s="46"/>
      <c r="UFY17" s="45"/>
      <c r="UFZ17" s="45"/>
      <c r="UGA17" s="45"/>
      <c r="UGB17" s="45"/>
      <c r="UGC17" s="45"/>
      <c r="UGD17" s="45"/>
      <c r="UGE17" s="80"/>
      <c r="UGF17" s="45"/>
      <c r="UGG17" s="46"/>
      <c r="UGH17" s="45"/>
      <c r="UGI17" s="45"/>
      <c r="UGJ17" s="45"/>
      <c r="UGK17" s="45"/>
      <c r="UGL17" s="45"/>
      <c r="UGM17" s="45"/>
      <c r="UGN17" s="80"/>
      <c r="UGO17" s="45"/>
      <c r="UGP17" s="46"/>
      <c r="UGQ17" s="45"/>
      <c r="UGR17" s="45"/>
      <c r="UGS17" s="45"/>
      <c r="UGT17" s="45"/>
      <c r="UGU17" s="45"/>
      <c r="UGV17" s="45"/>
      <c r="UGW17" s="80"/>
      <c r="UGX17" s="45"/>
      <c r="UGY17" s="46"/>
      <c r="UGZ17" s="45"/>
      <c r="UHA17" s="45"/>
      <c r="UHB17" s="45"/>
      <c r="UHC17" s="45"/>
      <c r="UHD17" s="45"/>
      <c r="UHE17" s="45"/>
      <c r="UHF17" s="80"/>
      <c r="UHG17" s="45"/>
      <c r="UHH17" s="46"/>
      <c r="UHI17" s="45"/>
      <c r="UHJ17" s="45"/>
      <c r="UHK17" s="45"/>
      <c r="UHL17" s="45"/>
      <c r="UHM17" s="45"/>
      <c r="UHN17" s="45"/>
      <c r="UHO17" s="80"/>
      <c r="UHP17" s="45"/>
      <c r="UHQ17" s="46"/>
      <c r="UHR17" s="45"/>
      <c r="UHS17" s="45"/>
      <c r="UHT17" s="45"/>
      <c r="UHU17" s="45"/>
      <c r="UHV17" s="45"/>
      <c r="UHW17" s="45"/>
      <c r="UHX17" s="80"/>
      <c r="UHY17" s="45"/>
      <c r="UHZ17" s="46"/>
      <c r="UIA17" s="45"/>
      <c r="UIB17" s="45"/>
      <c r="UIC17" s="45"/>
      <c r="UID17" s="45"/>
      <c r="UIE17" s="45"/>
      <c r="UIF17" s="45"/>
      <c r="UIG17" s="80"/>
      <c r="UIH17" s="45"/>
      <c r="UII17" s="46"/>
      <c r="UIJ17" s="45"/>
      <c r="UIK17" s="45"/>
      <c r="UIL17" s="45"/>
      <c r="UIM17" s="45"/>
      <c r="UIN17" s="45"/>
      <c r="UIO17" s="45"/>
      <c r="UIP17" s="80"/>
      <c r="UIQ17" s="45"/>
      <c r="UIR17" s="46"/>
      <c r="UIS17" s="45"/>
      <c r="UIT17" s="45"/>
      <c r="UIU17" s="45"/>
      <c r="UIV17" s="45"/>
      <c r="UIW17" s="45"/>
      <c r="UIX17" s="45"/>
      <c r="UIY17" s="80"/>
      <c r="UIZ17" s="45"/>
      <c r="UJA17" s="46"/>
      <c r="UJB17" s="45"/>
      <c r="UJC17" s="45"/>
      <c r="UJD17" s="45"/>
      <c r="UJE17" s="45"/>
      <c r="UJF17" s="45"/>
      <c r="UJG17" s="45"/>
      <c r="UJH17" s="80"/>
      <c r="UJI17" s="45"/>
      <c r="UJJ17" s="46"/>
      <c r="UJK17" s="45"/>
      <c r="UJL17" s="45"/>
      <c r="UJM17" s="45"/>
      <c r="UJN17" s="45"/>
      <c r="UJO17" s="45"/>
      <c r="UJP17" s="45"/>
      <c r="UJQ17" s="80"/>
      <c r="UJR17" s="45"/>
      <c r="UJS17" s="46"/>
      <c r="UJT17" s="45"/>
      <c r="UJU17" s="45"/>
      <c r="UJV17" s="45"/>
      <c r="UJW17" s="45"/>
      <c r="UJX17" s="45"/>
      <c r="UJY17" s="45"/>
      <c r="UJZ17" s="80"/>
      <c r="UKA17" s="45"/>
      <c r="UKB17" s="46"/>
      <c r="UKC17" s="45"/>
      <c r="UKD17" s="45"/>
      <c r="UKE17" s="45"/>
      <c r="UKF17" s="45"/>
      <c r="UKG17" s="45"/>
      <c r="UKH17" s="45"/>
      <c r="UKI17" s="80"/>
      <c r="UKJ17" s="45"/>
      <c r="UKK17" s="46"/>
      <c r="UKL17" s="45"/>
      <c r="UKM17" s="45"/>
      <c r="UKN17" s="45"/>
      <c r="UKO17" s="45"/>
      <c r="UKP17" s="45"/>
      <c r="UKQ17" s="45"/>
      <c r="UKR17" s="80"/>
      <c r="UKS17" s="45"/>
      <c r="UKT17" s="46"/>
      <c r="UKU17" s="45"/>
      <c r="UKV17" s="45"/>
      <c r="UKW17" s="45"/>
      <c r="UKX17" s="45"/>
      <c r="UKY17" s="45"/>
      <c r="UKZ17" s="45"/>
      <c r="ULA17" s="80"/>
      <c r="ULB17" s="45"/>
      <c r="ULC17" s="46"/>
      <c r="ULD17" s="45"/>
      <c r="ULE17" s="45"/>
      <c r="ULF17" s="45"/>
      <c r="ULG17" s="45"/>
      <c r="ULH17" s="45"/>
      <c r="ULI17" s="45"/>
      <c r="ULJ17" s="80"/>
      <c r="ULK17" s="45"/>
      <c r="ULL17" s="46"/>
      <c r="ULM17" s="45"/>
      <c r="ULN17" s="45"/>
      <c r="ULO17" s="45"/>
      <c r="ULP17" s="45"/>
      <c r="ULQ17" s="45"/>
      <c r="ULR17" s="45"/>
      <c r="ULS17" s="80"/>
      <c r="ULT17" s="45"/>
      <c r="ULU17" s="46"/>
      <c r="ULV17" s="45"/>
      <c r="ULW17" s="45"/>
      <c r="ULX17" s="45"/>
      <c r="ULY17" s="45"/>
      <c r="ULZ17" s="45"/>
      <c r="UMA17" s="45"/>
      <c r="UMB17" s="80"/>
      <c r="UMC17" s="45"/>
      <c r="UMD17" s="46"/>
      <c r="UME17" s="45"/>
      <c r="UMF17" s="45"/>
      <c r="UMG17" s="45"/>
      <c r="UMH17" s="45"/>
      <c r="UMI17" s="45"/>
      <c r="UMJ17" s="45"/>
      <c r="UMK17" s="80"/>
      <c r="UML17" s="45"/>
      <c r="UMM17" s="46"/>
      <c r="UMN17" s="45"/>
      <c r="UMO17" s="45"/>
      <c r="UMP17" s="45"/>
      <c r="UMQ17" s="45"/>
      <c r="UMR17" s="45"/>
      <c r="UMS17" s="45"/>
      <c r="UMT17" s="80"/>
      <c r="UMU17" s="45"/>
      <c r="UMV17" s="46"/>
      <c r="UMW17" s="45"/>
      <c r="UMX17" s="45"/>
      <c r="UMY17" s="45"/>
      <c r="UMZ17" s="45"/>
      <c r="UNA17" s="45"/>
      <c r="UNB17" s="45"/>
      <c r="UNC17" s="80"/>
      <c r="UND17" s="45"/>
      <c r="UNE17" s="46"/>
      <c r="UNF17" s="45"/>
      <c r="UNG17" s="45"/>
      <c r="UNH17" s="45"/>
      <c r="UNI17" s="45"/>
      <c r="UNJ17" s="45"/>
      <c r="UNK17" s="45"/>
      <c r="UNL17" s="80"/>
      <c r="UNM17" s="45"/>
      <c r="UNN17" s="46"/>
      <c r="UNO17" s="45"/>
      <c r="UNP17" s="45"/>
      <c r="UNQ17" s="45"/>
      <c r="UNR17" s="45"/>
      <c r="UNS17" s="45"/>
      <c r="UNT17" s="45"/>
      <c r="UNU17" s="80"/>
      <c r="UNV17" s="45"/>
      <c r="UNW17" s="46"/>
      <c r="UNX17" s="45"/>
      <c r="UNY17" s="45"/>
      <c r="UNZ17" s="45"/>
      <c r="UOA17" s="45"/>
      <c r="UOB17" s="45"/>
      <c r="UOC17" s="45"/>
      <c r="UOD17" s="80"/>
      <c r="UOE17" s="45"/>
      <c r="UOF17" s="46"/>
      <c r="UOG17" s="45"/>
      <c r="UOH17" s="45"/>
      <c r="UOI17" s="45"/>
      <c r="UOJ17" s="45"/>
      <c r="UOK17" s="45"/>
      <c r="UOL17" s="45"/>
      <c r="UOM17" s="80"/>
      <c r="UON17" s="45"/>
      <c r="UOO17" s="46"/>
      <c r="UOP17" s="45"/>
      <c r="UOQ17" s="45"/>
      <c r="UOR17" s="45"/>
      <c r="UOS17" s="45"/>
      <c r="UOT17" s="45"/>
      <c r="UOU17" s="45"/>
      <c r="UOV17" s="80"/>
      <c r="UOW17" s="45"/>
      <c r="UOX17" s="46"/>
      <c r="UOY17" s="45"/>
      <c r="UOZ17" s="45"/>
      <c r="UPA17" s="45"/>
      <c r="UPB17" s="45"/>
      <c r="UPC17" s="45"/>
      <c r="UPD17" s="45"/>
      <c r="UPE17" s="80"/>
      <c r="UPF17" s="45"/>
      <c r="UPG17" s="46"/>
      <c r="UPH17" s="45"/>
      <c r="UPI17" s="45"/>
      <c r="UPJ17" s="45"/>
      <c r="UPK17" s="45"/>
      <c r="UPL17" s="45"/>
      <c r="UPM17" s="45"/>
      <c r="UPN17" s="80"/>
      <c r="UPO17" s="45"/>
      <c r="UPP17" s="46"/>
      <c r="UPQ17" s="45"/>
      <c r="UPR17" s="45"/>
      <c r="UPS17" s="45"/>
      <c r="UPT17" s="45"/>
      <c r="UPU17" s="45"/>
      <c r="UPV17" s="45"/>
      <c r="UPW17" s="80"/>
      <c r="UPX17" s="45"/>
      <c r="UPY17" s="46"/>
      <c r="UPZ17" s="45"/>
      <c r="UQA17" s="45"/>
      <c r="UQB17" s="45"/>
      <c r="UQC17" s="45"/>
      <c r="UQD17" s="45"/>
      <c r="UQE17" s="45"/>
      <c r="UQF17" s="80"/>
      <c r="UQG17" s="45"/>
      <c r="UQH17" s="46"/>
      <c r="UQI17" s="45"/>
      <c r="UQJ17" s="45"/>
      <c r="UQK17" s="45"/>
      <c r="UQL17" s="45"/>
      <c r="UQM17" s="45"/>
      <c r="UQN17" s="45"/>
      <c r="UQO17" s="80"/>
      <c r="UQP17" s="45"/>
      <c r="UQQ17" s="46"/>
      <c r="UQR17" s="45"/>
      <c r="UQS17" s="45"/>
      <c r="UQT17" s="45"/>
      <c r="UQU17" s="45"/>
      <c r="UQV17" s="45"/>
      <c r="UQW17" s="45"/>
      <c r="UQX17" s="80"/>
      <c r="UQY17" s="45"/>
      <c r="UQZ17" s="46"/>
      <c r="URA17" s="45"/>
      <c r="URB17" s="45"/>
      <c r="URC17" s="45"/>
      <c r="URD17" s="45"/>
      <c r="URE17" s="45"/>
      <c r="URF17" s="45"/>
      <c r="URG17" s="80"/>
      <c r="URH17" s="45"/>
      <c r="URI17" s="46"/>
      <c r="URJ17" s="45"/>
      <c r="URK17" s="45"/>
      <c r="URL17" s="45"/>
      <c r="URM17" s="45"/>
      <c r="URN17" s="45"/>
      <c r="URO17" s="45"/>
      <c r="URP17" s="80"/>
      <c r="URQ17" s="45"/>
      <c r="URR17" s="46"/>
      <c r="URS17" s="45"/>
      <c r="URT17" s="45"/>
      <c r="URU17" s="45"/>
      <c r="URV17" s="45"/>
      <c r="URW17" s="45"/>
      <c r="URX17" s="45"/>
      <c r="URY17" s="80"/>
      <c r="URZ17" s="45"/>
      <c r="USA17" s="46"/>
      <c r="USB17" s="45"/>
      <c r="USC17" s="45"/>
      <c r="USD17" s="45"/>
      <c r="USE17" s="45"/>
      <c r="USF17" s="45"/>
      <c r="USG17" s="45"/>
      <c r="USH17" s="80"/>
      <c r="USI17" s="45"/>
      <c r="USJ17" s="46"/>
      <c r="USK17" s="45"/>
      <c r="USL17" s="45"/>
      <c r="USM17" s="45"/>
      <c r="USN17" s="45"/>
      <c r="USO17" s="45"/>
      <c r="USP17" s="45"/>
      <c r="USQ17" s="80"/>
      <c r="USR17" s="45"/>
      <c r="USS17" s="46"/>
      <c r="UST17" s="45"/>
      <c r="USU17" s="45"/>
      <c r="USV17" s="45"/>
      <c r="USW17" s="45"/>
      <c r="USX17" s="45"/>
      <c r="USY17" s="45"/>
      <c r="USZ17" s="80"/>
      <c r="UTA17" s="45"/>
      <c r="UTB17" s="46"/>
      <c r="UTC17" s="45"/>
      <c r="UTD17" s="45"/>
      <c r="UTE17" s="45"/>
      <c r="UTF17" s="45"/>
      <c r="UTG17" s="45"/>
      <c r="UTH17" s="45"/>
      <c r="UTI17" s="80"/>
      <c r="UTJ17" s="45"/>
      <c r="UTK17" s="46"/>
      <c r="UTL17" s="45"/>
      <c r="UTM17" s="45"/>
      <c r="UTN17" s="45"/>
      <c r="UTO17" s="45"/>
      <c r="UTP17" s="45"/>
      <c r="UTQ17" s="45"/>
      <c r="UTR17" s="80"/>
      <c r="UTS17" s="45"/>
      <c r="UTT17" s="46"/>
      <c r="UTU17" s="45"/>
      <c r="UTV17" s="45"/>
      <c r="UTW17" s="45"/>
      <c r="UTX17" s="45"/>
      <c r="UTY17" s="45"/>
      <c r="UTZ17" s="45"/>
      <c r="UUA17" s="80"/>
      <c r="UUB17" s="45"/>
      <c r="UUC17" s="46"/>
      <c r="UUD17" s="45"/>
      <c r="UUE17" s="45"/>
      <c r="UUF17" s="45"/>
      <c r="UUG17" s="45"/>
      <c r="UUH17" s="45"/>
      <c r="UUI17" s="45"/>
      <c r="UUJ17" s="80"/>
      <c r="UUK17" s="45"/>
      <c r="UUL17" s="46"/>
      <c r="UUM17" s="45"/>
      <c r="UUN17" s="45"/>
      <c r="UUO17" s="45"/>
      <c r="UUP17" s="45"/>
      <c r="UUQ17" s="45"/>
      <c r="UUR17" s="45"/>
      <c r="UUS17" s="80"/>
      <c r="UUT17" s="45"/>
      <c r="UUU17" s="46"/>
      <c r="UUV17" s="45"/>
      <c r="UUW17" s="45"/>
      <c r="UUX17" s="45"/>
      <c r="UUY17" s="45"/>
      <c r="UUZ17" s="45"/>
      <c r="UVA17" s="45"/>
      <c r="UVB17" s="80"/>
      <c r="UVC17" s="45"/>
      <c r="UVD17" s="46"/>
      <c r="UVE17" s="45"/>
      <c r="UVF17" s="45"/>
      <c r="UVG17" s="45"/>
      <c r="UVH17" s="45"/>
      <c r="UVI17" s="45"/>
      <c r="UVJ17" s="45"/>
      <c r="UVK17" s="80"/>
      <c r="UVL17" s="45"/>
      <c r="UVM17" s="46"/>
      <c r="UVN17" s="45"/>
      <c r="UVO17" s="45"/>
      <c r="UVP17" s="45"/>
      <c r="UVQ17" s="45"/>
      <c r="UVR17" s="45"/>
      <c r="UVS17" s="45"/>
      <c r="UVT17" s="80"/>
      <c r="UVU17" s="45"/>
      <c r="UVV17" s="46"/>
      <c r="UVW17" s="45"/>
      <c r="UVX17" s="45"/>
      <c r="UVY17" s="45"/>
      <c r="UVZ17" s="45"/>
      <c r="UWA17" s="45"/>
      <c r="UWB17" s="45"/>
      <c r="UWC17" s="80"/>
      <c r="UWD17" s="45"/>
      <c r="UWE17" s="46"/>
      <c r="UWF17" s="45"/>
      <c r="UWG17" s="45"/>
      <c r="UWH17" s="45"/>
      <c r="UWI17" s="45"/>
      <c r="UWJ17" s="45"/>
      <c r="UWK17" s="45"/>
      <c r="UWL17" s="80"/>
      <c r="UWM17" s="45"/>
      <c r="UWN17" s="46"/>
      <c r="UWO17" s="45"/>
      <c r="UWP17" s="45"/>
      <c r="UWQ17" s="45"/>
      <c r="UWR17" s="45"/>
      <c r="UWS17" s="45"/>
      <c r="UWT17" s="45"/>
      <c r="UWU17" s="80"/>
      <c r="UWV17" s="45"/>
      <c r="UWW17" s="46"/>
      <c r="UWX17" s="45"/>
      <c r="UWY17" s="45"/>
      <c r="UWZ17" s="45"/>
      <c r="UXA17" s="45"/>
      <c r="UXB17" s="45"/>
      <c r="UXC17" s="45"/>
      <c r="UXD17" s="80"/>
      <c r="UXE17" s="45"/>
      <c r="UXF17" s="46"/>
      <c r="UXG17" s="45"/>
      <c r="UXH17" s="45"/>
      <c r="UXI17" s="45"/>
      <c r="UXJ17" s="45"/>
      <c r="UXK17" s="45"/>
      <c r="UXL17" s="45"/>
      <c r="UXM17" s="80"/>
      <c r="UXN17" s="45"/>
      <c r="UXO17" s="46"/>
      <c r="UXP17" s="45"/>
      <c r="UXQ17" s="45"/>
      <c r="UXR17" s="45"/>
      <c r="UXS17" s="45"/>
      <c r="UXT17" s="45"/>
      <c r="UXU17" s="45"/>
      <c r="UXV17" s="80"/>
      <c r="UXW17" s="45"/>
      <c r="UXX17" s="46"/>
      <c r="UXY17" s="45"/>
      <c r="UXZ17" s="45"/>
      <c r="UYA17" s="45"/>
      <c r="UYB17" s="45"/>
      <c r="UYC17" s="45"/>
      <c r="UYD17" s="45"/>
      <c r="UYE17" s="80"/>
      <c r="UYF17" s="45"/>
      <c r="UYG17" s="46"/>
      <c r="UYH17" s="45"/>
      <c r="UYI17" s="45"/>
      <c r="UYJ17" s="45"/>
      <c r="UYK17" s="45"/>
      <c r="UYL17" s="45"/>
      <c r="UYM17" s="45"/>
      <c r="UYN17" s="80"/>
      <c r="UYO17" s="45"/>
      <c r="UYP17" s="46"/>
      <c r="UYQ17" s="45"/>
      <c r="UYR17" s="45"/>
      <c r="UYS17" s="45"/>
      <c r="UYT17" s="45"/>
      <c r="UYU17" s="45"/>
      <c r="UYV17" s="45"/>
      <c r="UYW17" s="80"/>
      <c r="UYX17" s="45"/>
      <c r="UYY17" s="46"/>
      <c r="UYZ17" s="45"/>
      <c r="UZA17" s="45"/>
      <c r="UZB17" s="45"/>
      <c r="UZC17" s="45"/>
      <c r="UZD17" s="45"/>
      <c r="UZE17" s="45"/>
      <c r="UZF17" s="80"/>
      <c r="UZG17" s="45"/>
      <c r="UZH17" s="46"/>
      <c r="UZI17" s="45"/>
      <c r="UZJ17" s="45"/>
      <c r="UZK17" s="45"/>
      <c r="UZL17" s="45"/>
      <c r="UZM17" s="45"/>
      <c r="UZN17" s="45"/>
      <c r="UZO17" s="80"/>
      <c r="UZP17" s="45"/>
      <c r="UZQ17" s="46"/>
      <c r="UZR17" s="45"/>
      <c r="UZS17" s="45"/>
      <c r="UZT17" s="45"/>
      <c r="UZU17" s="45"/>
      <c r="UZV17" s="45"/>
      <c r="UZW17" s="45"/>
      <c r="UZX17" s="80"/>
      <c r="UZY17" s="45"/>
      <c r="UZZ17" s="46"/>
      <c r="VAA17" s="45"/>
      <c r="VAB17" s="45"/>
      <c r="VAC17" s="45"/>
      <c r="VAD17" s="45"/>
      <c r="VAE17" s="45"/>
      <c r="VAF17" s="45"/>
      <c r="VAG17" s="80"/>
      <c r="VAH17" s="45"/>
      <c r="VAI17" s="46"/>
      <c r="VAJ17" s="45"/>
      <c r="VAK17" s="45"/>
      <c r="VAL17" s="45"/>
      <c r="VAM17" s="45"/>
      <c r="VAN17" s="45"/>
      <c r="VAO17" s="45"/>
      <c r="VAP17" s="80"/>
      <c r="VAQ17" s="45"/>
      <c r="VAR17" s="46"/>
      <c r="VAS17" s="45"/>
      <c r="VAT17" s="45"/>
      <c r="VAU17" s="45"/>
      <c r="VAV17" s="45"/>
      <c r="VAW17" s="45"/>
      <c r="VAX17" s="45"/>
      <c r="VAY17" s="80"/>
      <c r="VAZ17" s="45"/>
      <c r="VBA17" s="46"/>
      <c r="VBB17" s="45"/>
      <c r="VBC17" s="45"/>
      <c r="VBD17" s="45"/>
      <c r="VBE17" s="45"/>
      <c r="VBF17" s="45"/>
      <c r="VBG17" s="45"/>
      <c r="VBH17" s="80"/>
      <c r="VBI17" s="45"/>
      <c r="VBJ17" s="46"/>
      <c r="VBK17" s="45"/>
      <c r="VBL17" s="45"/>
      <c r="VBM17" s="45"/>
      <c r="VBN17" s="45"/>
      <c r="VBO17" s="45"/>
      <c r="VBP17" s="45"/>
      <c r="VBQ17" s="80"/>
      <c r="VBR17" s="45"/>
      <c r="VBS17" s="46"/>
      <c r="VBT17" s="45"/>
      <c r="VBU17" s="45"/>
      <c r="VBV17" s="45"/>
      <c r="VBW17" s="45"/>
      <c r="VBX17" s="45"/>
      <c r="VBY17" s="45"/>
      <c r="VBZ17" s="80"/>
      <c r="VCA17" s="45"/>
      <c r="VCB17" s="46"/>
      <c r="VCC17" s="45"/>
      <c r="VCD17" s="45"/>
      <c r="VCE17" s="45"/>
      <c r="VCF17" s="45"/>
      <c r="VCG17" s="45"/>
      <c r="VCH17" s="45"/>
      <c r="VCI17" s="80"/>
      <c r="VCJ17" s="45"/>
      <c r="VCK17" s="46"/>
      <c r="VCL17" s="45"/>
      <c r="VCM17" s="45"/>
      <c r="VCN17" s="45"/>
      <c r="VCO17" s="45"/>
      <c r="VCP17" s="45"/>
      <c r="VCQ17" s="45"/>
      <c r="VCR17" s="80"/>
      <c r="VCS17" s="45"/>
      <c r="VCT17" s="46"/>
      <c r="VCU17" s="45"/>
      <c r="VCV17" s="45"/>
      <c r="VCW17" s="45"/>
      <c r="VCX17" s="45"/>
      <c r="VCY17" s="45"/>
      <c r="VCZ17" s="45"/>
      <c r="VDA17" s="80"/>
      <c r="VDB17" s="45"/>
      <c r="VDC17" s="46"/>
      <c r="VDD17" s="45"/>
      <c r="VDE17" s="45"/>
      <c r="VDF17" s="45"/>
      <c r="VDG17" s="45"/>
      <c r="VDH17" s="45"/>
      <c r="VDI17" s="45"/>
      <c r="VDJ17" s="80"/>
      <c r="VDK17" s="45"/>
      <c r="VDL17" s="46"/>
      <c r="VDM17" s="45"/>
      <c r="VDN17" s="45"/>
      <c r="VDO17" s="45"/>
      <c r="VDP17" s="45"/>
      <c r="VDQ17" s="45"/>
      <c r="VDR17" s="45"/>
      <c r="VDS17" s="80"/>
      <c r="VDT17" s="45"/>
      <c r="VDU17" s="46"/>
      <c r="VDV17" s="45"/>
      <c r="VDW17" s="45"/>
      <c r="VDX17" s="45"/>
      <c r="VDY17" s="45"/>
      <c r="VDZ17" s="45"/>
      <c r="VEA17" s="45"/>
      <c r="VEB17" s="80"/>
      <c r="VEC17" s="45"/>
      <c r="VED17" s="46"/>
      <c r="VEE17" s="45"/>
      <c r="VEF17" s="45"/>
      <c r="VEG17" s="45"/>
      <c r="VEH17" s="45"/>
      <c r="VEI17" s="45"/>
      <c r="VEJ17" s="45"/>
      <c r="VEK17" s="80"/>
      <c r="VEL17" s="45"/>
      <c r="VEM17" s="46"/>
      <c r="VEN17" s="45"/>
      <c r="VEO17" s="45"/>
      <c r="VEP17" s="45"/>
      <c r="VEQ17" s="45"/>
      <c r="VER17" s="45"/>
      <c r="VES17" s="45"/>
      <c r="VET17" s="80"/>
      <c r="VEU17" s="45"/>
      <c r="VEV17" s="46"/>
      <c r="VEW17" s="45"/>
      <c r="VEX17" s="45"/>
      <c r="VEY17" s="45"/>
      <c r="VEZ17" s="45"/>
      <c r="VFA17" s="45"/>
      <c r="VFB17" s="45"/>
      <c r="VFC17" s="80"/>
      <c r="VFD17" s="45"/>
      <c r="VFE17" s="46"/>
      <c r="VFF17" s="45"/>
      <c r="VFG17" s="45"/>
      <c r="VFH17" s="45"/>
      <c r="VFI17" s="45"/>
      <c r="VFJ17" s="45"/>
      <c r="VFK17" s="45"/>
      <c r="VFL17" s="80"/>
      <c r="VFM17" s="45"/>
      <c r="VFN17" s="46"/>
      <c r="VFO17" s="45"/>
      <c r="VFP17" s="45"/>
      <c r="VFQ17" s="45"/>
      <c r="VFR17" s="45"/>
      <c r="VFS17" s="45"/>
      <c r="VFT17" s="45"/>
      <c r="VFU17" s="80"/>
      <c r="VFV17" s="45"/>
      <c r="VFW17" s="46"/>
      <c r="VFX17" s="45"/>
      <c r="VFY17" s="45"/>
      <c r="VFZ17" s="45"/>
      <c r="VGA17" s="45"/>
      <c r="VGB17" s="45"/>
      <c r="VGC17" s="45"/>
      <c r="VGD17" s="80"/>
      <c r="VGE17" s="45"/>
      <c r="VGF17" s="46"/>
      <c r="VGG17" s="45"/>
      <c r="VGH17" s="45"/>
      <c r="VGI17" s="45"/>
      <c r="VGJ17" s="45"/>
      <c r="VGK17" s="45"/>
      <c r="VGL17" s="45"/>
      <c r="VGM17" s="80"/>
      <c r="VGN17" s="45"/>
      <c r="VGO17" s="46"/>
      <c r="VGP17" s="45"/>
      <c r="VGQ17" s="45"/>
      <c r="VGR17" s="45"/>
      <c r="VGS17" s="45"/>
      <c r="VGT17" s="45"/>
      <c r="VGU17" s="45"/>
      <c r="VGV17" s="80"/>
      <c r="VGW17" s="45"/>
      <c r="VGX17" s="46"/>
      <c r="VGY17" s="45"/>
      <c r="VGZ17" s="45"/>
      <c r="VHA17" s="45"/>
      <c r="VHB17" s="45"/>
      <c r="VHC17" s="45"/>
      <c r="VHD17" s="45"/>
      <c r="VHE17" s="80"/>
      <c r="VHF17" s="45"/>
      <c r="VHG17" s="46"/>
      <c r="VHH17" s="45"/>
      <c r="VHI17" s="45"/>
      <c r="VHJ17" s="45"/>
      <c r="VHK17" s="45"/>
      <c r="VHL17" s="45"/>
      <c r="VHM17" s="45"/>
      <c r="VHN17" s="80"/>
      <c r="VHO17" s="45"/>
      <c r="VHP17" s="46"/>
      <c r="VHQ17" s="45"/>
      <c r="VHR17" s="45"/>
      <c r="VHS17" s="45"/>
      <c r="VHT17" s="45"/>
      <c r="VHU17" s="45"/>
      <c r="VHV17" s="45"/>
      <c r="VHW17" s="80"/>
      <c r="VHX17" s="45"/>
      <c r="VHY17" s="46"/>
      <c r="VHZ17" s="45"/>
      <c r="VIA17" s="45"/>
      <c r="VIB17" s="45"/>
      <c r="VIC17" s="45"/>
      <c r="VID17" s="45"/>
      <c r="VIE17" s="45"/>
      <c r="VIF17" s="80"/>
      <c r="VIG17" s="45"/>
      <c r="VIH17" s="46"/>
      <c r="VII17" s="45"/>
      <c r="VIJ17" s="45"/>
      <c r="VIK17" s="45"/>
      <c r="VIL17" s="45"/>
      <c r="VIM17" s="45"/>
      <c r="VIN17" s="45"/>
      <c r="VIO17" s="80"/>
      <c r="VIP17" s="45"/>
      <c r="VIQ17" s="46"/>
      <c r="VIR17" s="45"/>
      <c r="VIS17" s="45"/>
      <c r="VIT17" s="45"/>
      <c r="VIU17" s="45"/>
      <c r="VIV17" s="45"/>
      <c r="VIW17" s="45"/>
      <c r="VIX17" s="80"/>
      <c r="VIY17" s="45"/>
      <c r="VIZ17" s="46"/>
      <c r="VJA17" s="45"/>
      <c r="VJB17" s="45"/>
      <c r="VJC17" s="45"/>
      <c r="VJD17" s="45"/>
      <c r="VJE17" s="45"/>
      <c r="VJF17" s="45"/>
      <c r="VJG17" s="80"/>
      <c r="VJH17" s="45"/>
      <c r="VJI17" s="46"/>
      <c r="VJJ17" s="45"/>
      <c r="VJK17" s="45"/>
      <c r="VJL17" s="45"/>
      <c r="VJM17" s="45"/>
      <c r="VJN17" s="45"/>
      <c r="VJO17" s="45"/>
      <c r="VJP17" s="80"/>
      <c r="VJQ17" s="45"/>
      <c r="VJR17" s="46"/>
      <c r="VJS17" s="45"/>
      <c r="VJT17" s="45"/>
      <c r="VJU17" s="45"/>
      <c r="VJV17" s="45"/>
      <c r="VJW17" s="45"/>
      <c r="VJX17" s="45"/>
      <c r="VJY17" s="80"/>
      <c r="VJZ17" s="45"/>
      <c r="VKA17" s="46"/>
      <c r="VKB17" s="45"/>
      <c r="VKC17" s="45"/>
      <c r="VKD17" s="45"/>
      <c r="VKE17" s="45"/>
      <c r="VKF17" s="45"/>
      <c r="VKG17" s="45"/>
      <c r="VKH17" s="80"/>
      <c r="VKI17" s="45"/>
      <c r="VKJ17" s="46"/>
      <c r="VKK17" s="45"/>
      <c r="VKL17" s="45"/>
      <c r="VKM17" s="45"/>
      <c r="VKN17" s="45"/>
      <c r="VKO17" s="45"/>
      <c r="VKP17" s="45"/>
      <c r="VKQ17" s="80"/>
      <c r="VKR17" s="45"/>
      <c r="VKS17" s="46"/>
      <c r="VKT17" s="45"/>
      <c r="VKU17" s="45"/>
      <c r="VKV17" s="45"/>
      <c r="VKW17" s="45"/>
      <c r="VKX17" s="45"/>
      <c r="VKY17" s="45"/>
      <c r="VKZ17" s="80"/>
      <c r="VLA17" s="45"/>
      <c r="VLB17" s="46"/>
      <c r="VLC17" s="45"/>
      <c r="VLD17" s="45"/>
      <c r="VLE17" s="45"/>
      <c r="VLF17" s="45"/>
      <c r="VLG17" s="45"/>
      <c r="VLH17" s="45"/>
      <c r="VLI17" s="80"/>
      <c r="VLJ17" s="45"/>
      <c r="VLK17" s="46"/>
      <c r="VLL17" s="45"/>
      <c r="VLM17" s="45"/>
      <c r="VLN17" s="45"/>
      <c r="VLO17" s="45"/>
      <c r="VLP17" s="45"/>
      <c r="VLQ17" s="45"/>
      <c r="VLR17" s="80"/>
      <c r="VLS17" s="45"/>
      <c r="VLT17" s="46"/>
      <c r="VLU17" s="45"/>
      <c r="VLV17" s="45"/>
      <c r="VLW17" s="45"/>
      <c r="VLX17" s="45"/>
      <c r="VLY17" s="45"/>
      <c r="VLZ17" s="45"/>
      <c r="VMA17" s="80"/>
      <c r="VMB17" s="45"/>
      <c r="VMC17" s="46"/>
      <c r="VMD17" s="45"/>
      <c r="VME17" s="45"/>
      <c r="VMF17" s="45"/>
      <c r="VMG17" s="45"/>
      <c r="VMH17" s="45"/>
      <c r="VMI17" s="45"/>
      <c r="VMJ17" s="80"/>
      <c r="VMK17" s="45"/>
      <c r="VML17" s="46"/>
      <c r="VMM17" s="45"/>
      <c r="VMN17" s="45"/>
      <c r="VMO17" s="45"/>
      <c r="VMP17" s="45"/>
      <c r="VMQ17" s="45"/>
      <c r="VMR17" s="45"/>
      <c r="VMS17" s="80"/>
      <c r="VMT17" s="45"/>
      <c r="VMU17" s="46"/>
      <c r="VMV17" s="45"/>
      <c r="VMW17" s="45"/>
      <c r="VMX17" s="45"/>
      <c r="VMY17" s="45"/>
      <c r="VMZ17" s="45"/>
      <c r="VNA17" s="45"/>
      <c r="VNB17" s="80"/>
      <c r="VNC17" s="45"/>
      <c r="VND17" s="46"/>
      <c r="VNE17" s="45"/>
      <c r="VNF17" s="45"/>
      <c r="VNG17" s="45"/>
      <c r="VNH17" s="45"/>
      <c r="VNI17" s="45"/>
      <c r="VNJ17" s="45"/>
      <c r="VNK17" s="80"/>
      <c r="VNL17" s="45"/>
      <c r="VNM17" s="46"/>
      <c r="VNN17" s="45"/>
      <c r="VNO17" s="45"/>
      <c r="VNP17" s="45"/>
      <c r="VNQ17" s="45"/>
      <c r="VNR17" s="45"/>
      <c r="VNS17" s="45"/>
      <c r="VNT17" s="80"/>
      <c r="VNU17" s="45"/>
      <c r="VNV17" s="46"/>
      <c r="VNW17" s="45"/>
      <c r="VNX17" s="45"/>
      <c r="VNY17" s="45"/>
      <c r="VNZ17" s="45"/>
      <c r="VOA17" s="45"/>
      <c r="VOB17" s="45"/>
      <c r="VOC17" s="80"/>
      <c r="VOD17" s="45"/>
      <c r="VOE17" s="46"/>
      <c r="VOF17" s="45"/>
      <c r="VOG17" s="45"/>
      <c r="VOH17" s="45"/>
      <c r="VOI17" s="45"/>
      <c r="VOJ17" s="45"/>
      <c r="VOK17" s="45"/>
      <c r="VOL17" s="80"/>
      <c r="VOM17" s="45"/>
      <c r="VON17" s="46"/>
      <c r="VOO17" s="45"/>
      <c r="VOP17" s="45"/>
      <c r="VOQ17" s="45"/>
      <c r="VOR17" s="45"/>
      <c r="VOS17" s="45"/>
      <c r="VOT17" s="45"/>
      <c r="VOU17" s="80"/>
      <c r="VOV17" s="45"/>
      <c r="VOW17" s="46"/>
      <c r="VOX17" s="45"/>
      <c r="VOY17" s="45"/>
      <c r="VOZ17" s="45"/>
      <c r="VPA17" s="45"/>
      <c r="VPB17" s="45"/>
      <c r="VPC17" s="45"/>
      <c r="VPD17" s="80"/>
      <c r="VPE17" s="45"/>
      <c r="VPF17" s="46"/>
      <c r="VPG17" s="45"/>
      <c r="VPH17" s="45"/>
      <c r="VPI17" s="45"/>
      <c r="VPJ17" s="45"/>
      <c r="VPK17" s="45"/>
      <c r="VPL17" s="45"/>
      <c r="VPM17" s="80"/>
      <c r="VPN17" s="45"/>
      <c r="VPO17" s="46"/>
      <c r="VPP17" s="45"/>
      <c r="VPQ17" s="45"/>
      <c r="VPR17" s="45"/>
      <c r="VPS17" s="45"/>
      <c r="VPT17" s="45"/>
      <c r="VPU17" s="45"/>
      <c r="VPV17" s="80"/>
      <c r="VPW17" s="45"/>
      <c r="VPX17" s="46"/>
      <c r="VPY17" s="45"/>
      <c r="VPZ17" s="45"/>
      <c r="VQA17" s="45"/>
      <c r="VQB17" s="45"/>
      <c r="VQC17" s="45"/>
      <c r="VQD17" s="45"/>
      <c r="VQE17" s="80"/>
      <c r="VQF17" s="45"/>
      <c r="VQG17" s="46"/>
      <c r="VQH17" s="45"/>
      <c r="VQI17" s="45"/>
      <c r="VQJ17" s="45"/>
      <c r="VQK17" s="45"/>
      <c r="VQL17" s="45"/>
      <c r="VQM17" s="45"/>
      <c r="VQN17" s="80"/>
      <c r="VQO17" s="45"/>
      <c r="VQP17" s="46"/>
      <c r="VQQ17" s="45"/>
      <c r="VQR17" s="45"/>
      <c r="VQS17" s="45"/>
      <c r="VQT17" s="45"/>
      <c r="VQU17" s="45"/>
      <c r="VQV17" s="45"/>
      <c r="VQW17" s="80"/>
      <c r="VQX17" s="45"/>
      <c r="VQY17" s="46"/>
      <c r="VQZ17" s="45"/>
      <c r="VRA17" s="45"/>
      <c r="VRB17" s="45"/>
      <c r="VRC17" s="45"/>
      <c r="VRD17" s="45"/>
      <c r="VRE17" s="45"/>
      <c r="VRF17" s="80"/>
      <c r="VRG17" s="45"/>
      <c r="VRH17" s="46"/>
      <c r="VRI17" s="45"/>
      <c r="VRJ17" s="45"/>
      <c r="VRK17" s="45"/>
      <c r="VRL17" s="45"/>
      <c r="VRM17" s="45"/>
      <c r="VRN17" s="45"/>
      <c r="VRO17" s="80"/>
      <c r="VRP17" s="45"/>
      <c r="VRQ17" s="46"/>
      <c r="VRR17" s="45"/>
      <c r="VRS17" s="45"/>
      <c r="VRT17" s="45"/>
      <c r="VRU17" s="45"/>
      <c r="VRV17" s="45"/>
      <c r="VRW17" s="45"/>
      <c r="VRX17" s="80"/>
      <c r="VRY17" s="45"/>
      <c r="VRZ17" s="46"/>
      <c r="VSA17" s="45"/>
      <c r="VSB17" s="45"/>
      <c r="VSC17" s="45"/>
      <c r="VSD17" s="45"/>
      <c r="VSE17" s="45"/>
      <c r="VSF17" s="45"/>
      <c r="VSG17" s="80"/>
      <c r="VSH17" s="45"/>
      <c r="VSI17" s="46"/>
      <c r="VSJ17" s="45"/>
      <c r="VSK17" s="45"/>
      <c r="VSL17" s="45"/>
      <c r="VSM17" s="45"/>
      <c r="VSN17" s="45"/>
      <c r="VSO17" s="45"/>
      <c r="VSP17" s="80"/>
      <c r="VSQ17" s="45"/>
      <c r="VSR17" s="46"/>
      <c r="VSS17" s="45"/>
      <c r="VST17" s="45"/>
      <c r="VSU17" s="45"/>
      <c r="VSV17" s="45"/>
      <c r="VSW17" s="45"/>
      <c r="VSX17" s="45"/>
      <c r="VSY17" s="80"/>
      <c r="VSZ17" s="45"/>
      <c r="VTA17" s="46"/>
      <c r="VTB17" s="45"/>
      <c r="VTC17" s="45"/>
      <c r="VTD17" s="45"/>
      <c r="VTE17" s="45"/>
      <c r="VTF17" s="45"/>
      <c r="VTG17" s="45"/>
      <c r="VTH17" s="80"/>
      <c r="VTI17" s="45"/>
      <c r="VTJ17" s="46"/>
      <c r="VTK17" s="45"/>
      <c r="VTL17" s="45"/>
      <c r="VTM17" s="45"/>
      <c r="VTN17" s="45"/>
      <c r="VTO17" s="45"/>
      <c r="VTP17" s="45"/>
      <c r="VTQ17" s="80"/>
      <c r="VTR17" s="45"/>
      <c r="VTS17" s="46"/>
      <c r="VTT17" s="45"/>
      <c r="VTU17" s="45"/>
      <c r="VTV17" s="45"/>
      <c r="VTW17" s="45"/>
      <c r="VTX17" s="45"/>
      <c r="VTY17" s="45"/>
      <c r="VTZ17" s="80"/>
      <c r="VUA17" s="45"/>
      <c r="VUB17" s="46"/>
      <c r="VUC17" s="45"/>
      <c r="VUD17" s="45"/>
      <c r="VUE17" s="45"/>
      <c r="VUF17" s="45"/>
      <c r="VUG17" s="45"/>
      <c r="VUH17" s="45"/>
      <c r="VUI17" s="80"/>
      <c r="VUJ17" s="45"/>
      <c r="VUK17" s="46"/>
      <c r="VUL17" s="45"/>
      <c r="VUM17" s="45"/>
      <c r="VUN17" s="45"/>
      <c r="VUO17" s="45"/>
      <c r="VUP17" s="45"/>
      <c r="VUQ17" s="45"/>
      <c r="VUR17" s="80"/>
      <c r="VUS17" s="45"/>
      <c r="VUT17" s="46"/>
      <c r="VUU17" s="45"/>
      <c r="VUV17" s="45"/>
      <c r="VUW17" s="45"/>
      <c r="VUX17" s="45"/>
      <c r="VUY17" s="45"/>
      <c r="VUZ17" s="45"/>
      <c r="VVA17" s="80"/>
      <c r="VVB17" s="45"/>
      <c r="VVC17" s="46"/>
      <c r="VVD17" s="45"/>
      <c r="VVE17" s="45"/>
      <c r="VVF17" s="45"/>
      <c r="VVG17" s="45"/>
      <c r="VVH17" s="45"/>
      <c r="VVI17" s="45"/>
      <c r="VVJ17" s="80"/>
      <c r="VVK17" s="45"/>
      <c r="VVL17" s="46"/>
      <c r="VVM17" s="45"/>
      <c r="VVN17" s="45"/>
      <c r="VVO17" s="45"/>
      <c r="VVP17" s="45"/>
      <c r="VVQ17" s="45"/>
      <c r="VVR17" s="45"/>
      <c r="VVS17" s="80"/>
      <c r="VVT17" s="45"/>
      <c r="VVU17" s="46"/>
      <c r="VVV17" s="45"/>
      <c r="VVW17" s="45"/>
      <c r="VVX17" s="45"/>
      <c r="VVY17" s="45"/>
      <c r="VVZ17" s="45"/>
      <c r="VWA17" s="45"/>
      <c r="VWB17" s="80"/>
      <c r="VWC17" s="45"/>
      <c r="VWD17" s="46"/>
      <c r="VWE17" s="45"/>
      <c r="VWF17" s="45"/>
      <c r="VWG17" s="45"/>
      <c r="VWH17" s="45"/>
      <c r="VWI17" s="45"/>
      <c r="VWJ17" s="45"/>
      <c r="VWK17" s="80"/>
      <c r="VWL17" s="45"/>
      <c r="VWM17" s="46"/>
      <c r="VWN17" s="45"/>
      <c r="VWO17" s="45"/>
      <c r="VWP17" s="45"/>
      <c r="VWQ17" s="45"/>
      <c r="VWR17" s="45"/>
      <c r="VWS17" s="45"/>
      <c r="VWT17" s="80"/>
      <c r="VWU17" s="45"/>
      <c r="VWV17" s="46"/>
      <c r="VWW17" s="45"/>
      <c r="VWX17" s="45"/>
      <c r="VWY17" s="45"/>
      <c r="VWZ17" s="45"/>
      <c r="VXA17" s="45"/>
      <c r="VXB17" s="45"/>
      <c r="VXC17" s="80"/>
      <c r="VXD17" s="45"/>
      <c r="VXE17" s="46"/>
      <c r="VXF17" s="45"/>
      <c r="VXG17" s="45"/>
      <c r="VXH17" s="45"/>
      <c r="VXI17" s="45"/>
      <c r="VXJ17" s="45"/>
      <c r="VXK17" s="45"/>
      <c r="VXL17" s="80"/>
      <c r="VXM17" s="45"/>
      <c r="VXN17" s="46"/>
      <c r="VXO17" s="45"/>
      <c r="VXP17" s="45"/>
      <c r="VXQ17" s="45"/>
      <c r="VXR17" s="45"/>
      <c r="VXS17" s="45"/>
      <c r="VXT17" s="45"/>
      <c r="VXU17" s="80"/>
      <c r="VXV17" s="45"/>
      <c r="VXW17" s="46"/>
      <c r="VXX17" s="45"/>
      <c r="VXY17" s="45"/>
      <c r="VXZ17" s="45"/>
      <c r="VYA17" s="45"/>
      <c r="VYB17" s="45"/>
      <c r="VYC17" s="45"/>
      <c r="VYD17" s="80"/>
      <c r="VYE17" s="45"/>
      <c r="VYF17" s="46"/>
      <c r="VYG17" s="45"/>
      <c r="VYH17" s="45"/>
      <c r="VYI17" s="45"/>
      <c r="VYJ17" s="45"/>
      <c r="VYK17" s="45"/>
      <c r="VYL17" s="45"/>
      <c r="VYM17" s="80"/>
      <c r="VYN17" s="45"/>
      <c r="VYO17" s="46"/>
      <c r="VYP17" s="45"/>
      <c r="VYQ17" s="45"/>
      <c r="VYR17" s="45"/>
      <c r="VYS17" s="45"/>
      <c r="VYT17" s="45"/>
      <c r="VYU17" s="45"/>
      <c r="VYV17" s="80"/>
      <c r="VYW17" s="45"/>
      <c r="VYX17" s="46"/>
      <c r="VYY17" s="45"/>
      <c r="VYZ17" s="45"/>
      <c r="VZA17" s="45"/>
      <c r="VZB17" s="45"/>
      <c r="VZC17" s="45"/>
      <c r="VZD17" s="45"/>
      <c r="VZE17" s="80"/>
      <c r="VZF17" s="45"/>
      <c r="VZG17" s="46"/>
      <c r="VZH17" s="45"/>
      <c r="VZI17" s="45"/>
      <c r="VZJ17" s="45"/>
      <c r="VZK17" s="45"/>
      <c r="VZL17" s="45"/>
      <c r="VZM17" s="45"/>
      <c r="VZN17" s="80"/>
      <c r="VZO17" s="45"/>
      <c r="VZP17" s="46"/>
      <c r="VZQ17" s="45"/>
      <c r="VZR17" s="45"/>
      <c r="VZS17" s="45"/>
      <c r="VZT17" s="45"/>
      <c r="VZU17" s="45"/>
      <c r="VZV17" s="45"/>
      <c r="VZW17" s="80"/>
      <c r="VZX17" s="45"/>
      <c r="VZY17" s="46"/>
      <c r="VZZ17" s="45"/>
      <c r="WAA17" s="45"/>
      <c r="WAB17" s="45"/>
      <c r="WAC17" s="45"/>
      <c r="WAD17" s="45"/>
      <c r="WAE17" s="45"/>
      <c r="WAF17" s="80"/>
      <c r="WAG17" s="45"/>
      <c r="WAH17" s="46"/>
      <c r="WAI17" s="45"/>
      <c r="WAJ17" s="45"/>
      <c r="WAK17" s="45"/>
      <c r="WAL17" s="45"/>
      <c r="WAM17" s="45"/>
      <c r="WAN17" s="45"/>
      <c r="WAO17" s="80"/>
      <c r="WAP17" s="45"/>
      <c r="WAQ17" s="46"/>
      <c r="WAR17" s="45"/>
      <c r="WAS17" s="45"/>
      <c r="WAT17" s="45"/>
      <c r="WAU17" s="45"/>
      <c r="WAV17" s="45"/>
      <c r="WAW17" s="45"/>
      <c r="WAX17" s="80"/>
      <c r="WAY17" s="45"/>
      <c r="WAZ17" s="46"/>
      <c r="WBA17" s="45"/>
      <c r="WBB17" s="45"/>
      <c r="WBC17" s="45"/>
      <c r="WBD17" s="45"/>
      <c r="WBE17" s="45"/>
      <c r="WBF17" s="45"/>
      <c r="WBG17" s="80"/>
      <c r="WBH17" s="45"/>
      <c r="WBI17" s="46"/>
      <c r="WBJ17" s="45"/>
      <c r="WBK17" s="45"/>
      <c r="WBL17" s="45"/>
      <c r="WBM17" s="45"/>
      <c r="WBN17" s="45"/>
      <c r="WBO17" s="45"/>
      <c r="WBP17" s="80"/>
      <c r="WBQ17" s="45"/>
      <c r="WBR17" s="46"/>
      <c r="WBS17" s="45"/>
      <c r="WBT17" s="45"/>
      <c r="WBU17" s="45"/>
      <c r="WBV17" s="45"/>
      <c r="WBW17" s="45"/>
      <c r="WBX17" s="45"/>
      <c r="WBY17" s="80"/>
      <c r="WBZ17" s="45"/>
      <c r="WCA17" s="46"/>
      <c r="WCB17" s="45"/>
      <c r="WCC17" s="45"/>
      <c r="WCD17" s="45"/>
      <c r="WCE17" s="45"/>
      <c r="WCF17" s="45"/>
      <c r="WCG17" s="45"/>
      <c r="WCH17" s="80"/>
      <c r="WCI17" s="45"/>
      <c r="WCJ17" s="46"/>
      <c r="WCK17" s="45"/>
      <c r="WCL17" s="45"/>
      <c r="WCM17" s="45"/>
      <c r="WCN17" s="45"/>
      <c r="WCO17" s="45"/>
      <c r="WCP17" s="45"/>
      <c r="WCQ17" s="80"/>
      <c r="WCR17" s="45"/>
      <c r="WCS17" s="46"/>
      <c r="WCT17" s="45"/>
      <c r="WCU17" s="45"/>
      <c r="WCV17" s="45"/>
      <c r="WCW17" s="45"/>
      <c r="WCX17" s="45"/>
      <c r="WCY17" s="45"/>
      <c r="WCZ17" s="80"/>
      <c r="WDA17" s="45"/>
      <c r="WDB17" s="46"/>
      <c r="WDC17" s="45"/>
      <c r="WDD17" s="45"/>
      <c r="WDE17" s="45"/>
      <c r="WDF17" s="45"/>
      <c r="WDG17" s="45"/>
      <c r="WDH17" s="45"/>
      <c r="WDI17" s="80"/>
      <c r="WDJ17" s="45"/>
      <c r="WDK17" s="46"/>
      <c r="WDL17" s="45"/>
      <c r="WDM17" s="45"/>
      <c r="WDN17" s="45"/>
      <c r="WDO17" s="45"/>
      <c r="WDP17" s="45"/>
      <c r="WDQ17" s="45"/>
      <c r="WDR17" s="80"/>
      <c r="WDS17" s="45"/>
      <c r="WDT17" s="46"/>
      <c r="WDU17" s="45"/>
      <c r="WDV17" s="45"/>
      <c r="WDW17" s="45"/>
      <c r="WDX17" s="45"/>
      <c r="WDY17" s="45"/>
      <c r="WDZ17" s="45"/>
      <c r="WEA17" s="80"/>
      <c r="WEB17" s="45"/>
      <c r="WEC17" s="46"/>
      <c r="WED17" s="45"/>
      <c r="WEE17" s="45"/>
      <c r="WEF17" s="45"/>
      <c r="WEG17" s="45"/>
      <c r="WEH17" s="45"/>
      <c r="WEI17" s="45"/>
      <c r="WEJ17" s="80"/>
      <c r="WEK17" s="45"/>
      <c r="WEL17" s="46"/>
      <c r="WEM17" s="45"/>
      <c r="WEN17" s="45"/>
      <c r="WEO17" s="45"/>
      <c r="WEP17" s="45"/>
      <c r="WEQ17" s="45"/>
      <c r="WER17" s="45"/>
      <c r="WES17" s="80"/>
      <c r="WET17" s="45"/>
      <c r="WEU17" s="46"/>
      <c r="WEV17" s="45"/>
      <c r="WEW17" s="45"/>
      <c r="WEX17" s="45"/>
      <c r="WEY17" s="45"/>
      <c r="WEZ17" s="45"/>
      <c r="WFA17" s="45"/>
      <c r="WFB17" s="80"/>
      <c r="WFC17" s="45"/>
      <c r="WFD17" s="46"/>
      <c r="WFE17" s="45"/>
      <c r="WFF17" s="45"/>
      <c r="WFG17" s="45"/>
      <c r="WFH17" s="45"/>
      <c r="WFI17" s="45"/>
      <c r="WFJ17" s="45"/>
      <c r="WFK17" s="80"/>
      <c r="WFL17" s="45"/>
      <c r="WFM17" s="46"/>
      <c r="WFN17" s="45"/>
      <c r="WFO17" s="45"/>
      <c r="WFP17" s="45"/>
      <c r="WFQ17" s="45"/>
      <c r="WFR17" s="45"/>
      <c r="WFS17" s="45"/>
      <c r="WFT17" s="80"/>
      <c r="WFU17" s="45"/>
      <c r="WFV17" s="46"/>
      <c r="WFW17" s="45"/>
      <c r="WFX17" s="45"/>
      <c r="WFY17" s="45"/>
      <c r="WFZ17" s="45"/>
      <c r="WGA17" s="45"/>
      <c r="WGB17" s="45"/>
      <c r="WGC17" s="80"/>
      <c r="WGD17" s="45"/>
      <c r="WGE17" s="46"/>
      <c r="WGF17" s="45"/>
      <c r="WGG17" s="45"/>
      <c r="WGH17" s="45"/>
      <c r="WGI17" s="45"/>
      <c r="WGJ17" s="45"/>
      <c r="WGK17" s="45"/>
      <c r="WGL17" s="80"/>
      <c r="WGM17" s="45"/>
      <c r="WGN17" s="46"/>
      <c r="WGO17" s="45"/>
      <c r="WGP17" s="45"/>
      <c r="WGQ17" s="45"/>
      <c r="WGR17" s="45"/>
      <c r="WGS17" s="45"/>
      <c r="WGT17" s="45"/>
      <c r="WGU17" s="80"/>
      <c r="WGV17" s="45"/>
      <c r="WGW17" s="46"/>
      <c r="WGX17" s="45"/>
      <c r="WGY17" s="45"/>
      <c r="WGZ17" s="45"/>
      <c r="WHA17" s="45"/>
      <c r="WHB17" s="45"/>
      <c r="WHC17" s="45"/>
      <c r="WHD17" s="80"/>
      <c r="WHE17" s="45"/>
      <c r="WHF17" s="46"/>
      <c r="WHG17" s="45"/>
      <c r="WHH17" s="45"/>
      <c r="WHI17" s="45"/>
      <c r="WHJ17" s="45"/>
      <c r="WHK17" s="45"/>
      <c r="WHL17" s="45"/>
      <c r="WHM17" s="80"/>
      <c r="WHN17" s="45"/>
      <c r="WHO17" s="46"/>
      <c r="WHP17" s="45"/>
      <c r="WHQ17" s="45"/>
      <c r="WHR17" s="45"/>
      <c r="WHS17" s="45"/>
      <c r="WHT17" s="45"/>
      <c r="WHU17" s="45"/>
      <c r="WHV17" s="80"/>
      <c r="WHW17" s="45"/>
      <c r="WHX17" s="46"/>
      <c r="WHY17" s="45"/>
      <c r="WHZ17" s="45"/>
      <c r="WIA17" s="45"/>
      <c r="WIB17" s="45"/>
      <c r="WIC17" s="45"/>
      <c r="WID17" s="45"/>
      <c r="WIE17" s="80"/>
      <c r="WIF17" s="45"/>
      <c r="WIG17" s="46"/>
      <c r="WIH17" s="45"/>
      <c r="WII17" s="45"/>
      <c r="WIJ17" s="45"/>
      <c r="WIK17" s="45"/>
      <c r="WIL17" s="45"/>
      <c r="WIM17" s="45"/>
      <c r="WIN17" s="80"/>
      <c r="WIO17" s="45"/>
      <c r="WIP17" s="46"/>
      <c r="WIQ17" s="45"/>
      <c r="WIR17" s="45"/>
      <c r="WIS17" s="45"/>
      <c r="WIT17" s="45"/>
      <c r="WIU17" s="45"/>
      <c r="WIV17" s="45"/>
      <c r="WIW17" s="80"/>
      <c r="WIX17" s="45"/>
      <c r="WIY17" s="46"/>
      <c r="WIZ17" s="45"/>
      <c r="WJA17" s="45"/>
      <c r="WJB17" s="45"/>
      <c r="WJC17" s="45"/>
      <c r="WJD17" s="45"/>
      <c r="WJE17" s="45"/>
      <c r="WJF17" s="80"/>
      <c r="WJG17" s="45"/>
      <c r="WJH17" s="46"/>
      <c r="WJI17" s="45"/>
      <c r="WJJ17" s="45"/>
      <c r="WJK17" s="45"/>
      <c r="WJL17" s="45"/>
      <c r="WJM17" s="45"/>
      <c r="WJN17" s="45"/>
      <c r="WJO17" s="80"/>
      <c r="WJP17" s="45"/>
      <c r="WJQ17" s="46"/>
      <c r="WJR17" s="45"/>
      <c r="WJS17" s="45"/>
      <c r="WJT17" s="45"/>
      <c r="WJU17" s="45"/>
      <c r="WJV17" s="45"/>
      <c r="WJW17" s="45"/>
      <c r="WJX17" s="80"/>
      <c r="WJY17" s="45"/>
      <c r="WJZ17" s="46"/>
      <c r="WKA17" s="45"/>
      <c r="WKB17" s="45"/>
      <c r="WKC17" s="45"/>
      <c r="WKD17" s="45"/>
      <c r="WKE17" s="45"/>
      <c r="WKF17" s="45"/>
      <c r="WKG17" s="80"/>
      <c r="WKH17" s="45"/>
      <c r="WKI17" s="46"/>
      <c r="WKJ17" s="45"/>
      <c r="WKK17" s="45"/>
      <c r="WKL17" s="45"/>
      <c r="WKM17" s="45"/>
      <c r="WKN17" s="45"/>
      <c r="WKO17" s="45"/>
      <c r="WKP17" s="80"/>
      <c r="WKQ17" s="45"/>
      <c r="WKR17" s="46"/>
      <c r="WKS17" s="45"/>
      <c r="WKT17" s="45"/>
      <c r="WKU17" s="45"/>
      <c r="WKV17" s="45"/>
      <c r="WKW17" s="45"/>
      <c r="WKX17" s="45"/>
      <c r="WKY17" s="80"/>
      <c r="WKZ17" s="45"/>
      <c r="WLA17" s="46"/>
      <c r="WLB17" s="45"/>
      <c r="WLC17" s="45"/>
      <c r="WLD17" s="45"/>
      <c r="WLE17" s="45"/>
      <c r="WLF17" s="45"/>
      <c r="WLG17" s="45"/>
      <c r="WLH17" s="80"/>
      <c r="WLI17" s="45"/>
      <c r="WLJ17" s="46"/>
      <c r="WLK17" s="45"/>
      <c r="WLL17" s="45"/>
      <c r="WLM17" s="45"/>
      <c r="WLN17" s="45"/>
      <c r="WLO17" s="45"/>
      <c r="WLP17" s="45"/>
      <c r="WLQ17" s="80"/>
      <c r="WLR17" s="45"/>
      <c r="WLS17" s="46"/>
      <c r="WLT17" s="45"/>
      <c r="WLU17" s="45"/>
      <c r="WLV17" s="45"/>
      <c r="WLW17" s="45"/>
      <c r="WLX17" s="45"/>
      <c r="WLY17" s="45"/>
      <c r="WLZ17" s="80"/>
      <c r="WMA17" s="45"/>
      <c r="WMB17" s="46"/>
      <c r="WMC17" s="45"/>
      <c r="WMD17" s="45"/>
      <c r="WME17" s="45"/>
      <c r="WMF17" s="45"/>
      <c r="WMG17" s="45"/>
      <c r="WMH17" s="45"/>
      <c r="WMI17" s="80"/>
      <c r="WMJ17" s="45"/>
      <c r="WMK17" s="46"/>
      <c r="WML17" s="45"/>
      <c r="WMM17" s="45"/>
      <c r="WMN17" s="45"/>
      <c r="WMO17" s="45"/>
      <c r="WMP17" s="45"/>
      <c r="WMQ17" s="45"/>
      <c r="WMR17" s="80"/>
      <c r="WMS17" s="45"/>
      <c r="WMT17" s="46"/>
      <c r="WMU17" s="45"/>
      <c r="WMV17" s="45"/>
      <c r="WMW17" s="45"/>
      <c r="WMX17" s="45"/>
      <c r="WMY17" s="45"/>
      <c r="WMZ17" s="45"/>
      <c r="WNA17" s="80"/>
      <c r="WNB17" s="45"/>
      <c r="WNC17" s="46"/>
      <c r="WND17" s="45"/>
      <c r="WNE17" s="45"/>
      <c r="WNF17" s="45"/>
      <c r="WNG17" s="45"/>
      <c r="WNH17" s="45"/>
      <c r="WNI17" s="45"/>
      <c r="WNJ17" s="80"/>
      <c r="WNK17" s="45"/>
      <c r="WNL17" s="46"/>
      <c r="WNM17" s="45"/>
      <c r="WNN17" s="45"/>
      <c r="WNO17" s="45"/>
      <c r="WNP17" s="45"/>
      <c r="WNQ17" s="45"/>
      <c r="WNR17" s="45"/>
      <c r="WNS17" s="80"/>
      <c r="WNT17" s="45"/>
      <c r="WNU17" s="46"/>
      <c r="WNV17" s="45"/>
      <c r="WNW17" s="45"/>
      <c r="WNX17" s="45"/>
      <c r="WNY17" s="45"/>
      <c r="WNZ17" s="45"/>
      <c r="WOA17" s="45"/>
      <c r="WOB17" s="80"/>
      <c r="WOC17" s="45"/>
      <c r="WOD17" s="46"/>
      <c r="WOE17" s="45"/>
      <c r="WOF17" s="45"/>
      <c r="WOG17" s="45"/>
      <c r="WOH17" s="45"/>
      <c r="WOI17" s="45"/>
      <c r="WOJ17" s="45"/>
      <c r="WOK17" s="80"/>
      <c r="WOL17" s="45"/>
      <c r="WOM17" s="46"/>
      <c r="WON17" s="45"/>
      <c r="WOO17" s="45"/>
      <c r="WOP17" s="45"/>
      <c r="WOQ17" s="45"/>
      <c r="WOR17" s="45"/>
      <c r="WOS17" s="45"/>
      <c r="WOT17" s="80"/>
      <c r="WOU17" s="45"/>
      <c r="WOV17" s="46"/>
      <c r="WOW17" s="45"/>
      <c r="WOX17" s="45"/>
      <c r="WOY17" s="45"/>
      <c r="WOZ17" s="45"/>
      <c r="WPA17" s="45"/>
      <c r="WPB17" s="45"/>
      <c r="WPC17" s="80"/>
      <c r="WPD17" s="45"/>
      <c r="WPE17" s="46"/>
      <c r="WPF17" s="45"/>
      <c r="WPG17" s="45"/>
      <c r="WPH17" s="45"/>
      <c r="WPI17" s="45"/>
      <c r="WPJ17" s="45"/>
      <c r="WPK17" s="45"/>
      <c r="WPL17" s="80"/>
      <c r="WPM17" s="45"/>
      <c r="WPN17" s="46"/>
      <c r="WPO17" s="45"/>
      <c r="WPP17" s="45"/>
      <c r="WPQ17" s="45"/>
      <c r="WPR17" s="45"/>
      <c r="WPS17" s="45"/>
      <c r="WPT17" s="45"/>
      <c r="WPU17" s="80"/>
      <c r="WPV17" s="45"/>
      <c r="WPW17" s="46"/>
      <c r="WPX17" s="45"/>
      <c r="WPY17" s="45"/>
      <c r="WPZ17" s="45"/>
      <c r="WQA17" s="45"/>
      <c r="WQB17" s="45"/>
      <c r="WQC17" s="45"/>
      <c r="WQD17" s="80"/>
      <c r="WQE17" s="45"/>
      <c r="WQF17" s="46"/>
      <c r="WQG17" s="45"/>
      <c r="WQH17" s="45"/>
      <c r="WQI17" s="45"/>
      <c r="WQJ17" s="45"/>
      <c r="WQK17" s="45"/>
      <c r="WQL17" s="45"/>
      <c r="WQM17" s="80"/>
      <c r="WQN17" s="45"/>
      <c r="WQO17" s="46"/>
      <c r="WQP17" s="45"/>
      <c r="WQQ17" s="45"/>
      <c r="WQR17" s="45"/>
      <c r="WQS17" s="45"/>
      <c r="WQT17" s="45"/>
      <c r="WQU17" s="45"/>
      <c r="WQV17" s="80"/>
      <c r="WQW17" s="45"/>
      <c r="WQX17" s="46"/>
      <c r="WQY17" s="45"/>
      <c r="WQZ17" s="45"/>
      <c r="WRA17" s="45"/>
      <c r="WRB17" s="45"/>
      <c r="WRC17" s="45"/>
      <c r="WRD17" s="45"/>
      <c r="WRE17" s="80"/>
      <c r="WRF17" s="45"/>
      <c r="WRG17" s="46"/>
      <c r="WRH17" s="45"/>
      <c r="WRI17" s="45"/>
      <c r="WRJ17" s="45"/>
      <c r="WRK17" s="45"/>
      <c r="WRL17" s="45"/>
      <c r="WRM17" s="45"/>
      <c r="WRN17" s="80"/>
      <c r="WRO17" s="45"/>
      <c r="WRP17" s="46"/>
      <c r="WRQ17" s="45"/>
      <c r="WRR17" s="45"/>
      <c r="WRS17" s="45"/>
      <c r="WRT17" s="45"/>
      <c r="WRU17" s="45"/>
      <c r="WRV17" s="45"/>
      <c r="WRW17" s="80"/>
      <c r="WRX17" s="45"/>
      <c r="WRY17" s="46"/>
      <c r="WRZ17" s="45"/>
      <c r="WSA17" s="45"/>
      <c r="WSB17" s="45"/>
      <c r="WSC17" s="45"/>
      <c r="WSD17" s="45"/>
      <c r="WSE17" s="45"/>
      <c r="WSF17" s="80"/>
      <c r="WSG17" s="45"/>
      <c r="WSH17" s="46"/>
      <c r="WSI17" s="45"/>
      <c r="WSJ17" s="45"/>
      <c r="WSK17" s="45"/>
      <c r="WSL17" s="45"/>
      <c r="WSM17" s="45"/>
      <c r="WSN17" s="45"/>
      <c r="WSO17" s="80"/>
      <c r="WSP17" s="45"/>
      <c r="WSQ17" s="46"/>
      <c r="WSR17" s="45"/>
      <c r="WSS17" s="45"/>
      <c r="WST17" s="45"/>
      <c r="WSU17" s="45"/>
      <c r="WSV17" s="45"/>
      <c r="WSW17" s="45"/>
      <c r="WSX17" s="80"/>
      <c r="WSY17" s="45"/>
      <c r="WSZ17" s="46"/>
      <c r="WTA17" s="45"/>
      <c r="WTB17" s="45"/>
      <c r="WTC17" s="45"/>
      <c r="WTD17" s="45"/>
      <c r="WTE17" s="45"/>
      <c r="WTF17" s="45"/>
      <c r="WTG17" s="80"/>
      <c r="WTH17" s="45"/>
      <c r="WTI17" s="46"/>
      <c r="WTJ17" s="45"/>
      <c r="WTK17" s="45"/>
      <c r="WTL17" s="45"/>
      <c r="WTM17" s="45"/>
      <c r="WTN17" s="45"/>
      <c r="WTO17" s="45"/>
      <c r="WTP17" s="80"/>
      <c r="WTQ17" s="45"/>
      <c r="WTR17" s="46"/>
      <c r="WTS17" s="45"/>
      <c r="WTT17" s="45"/>
      <c r="WTU17" s="45"/>
      <c r="WTV17" s="45"/>
      <c r="WTW17" s="45"/>
      <c r="WTX17" s="45"/>
      <c r="WTY17" s="80"/>
      <c r="WTZ17" s="45"/>
      <c r="WUA17" s="46"/>
      <c r="WUB17" s="45"/>
      <c r="WUC17" s="45"/>
      <c r="WUD17" s="45"/>
      <c r="WUE17" s="45"/>
      <c r="WUF17" s="45"/>
      <c r="WUG17" s="45"/>
      <c r="WUH17" s="80"/>
      <c r="WUI17" s="45"/>
      <c r="WUJ17" s="46"/>
      <c r="WUK17" s="45"/>
      <c r="WUL17" s="45"/>
      <c r="WUM17" s="45"/>
      <c r="WUN17" s="45"/>
      <c r="WUO17" s="45"/>
      <c r="WUP17" s="45"/>
      <c r="WUQ17" s="80"/>
      <c r="WUR17" s="45"/>
      <c r="WUS17" s="46"/>
      <c r="WUT17" s="45"/>
      <c r="WUU17" s="45"/>
      <c r="WUV17" s="45"/>
      <c r="WUW17" s="45"/>
      <c r="WUX17" s="45"/>
      <c r="WUY17" s="45"/>
      <c r="WUZ17" s="80"/>
      <c r="WVA17" s="45"/>
      <c r="WVB17" s="46"/>
      <c r="WVC17" s="45"/>
      <c r="WVD17" s="45"/>
      <c r="WVE17" s="45"/>
      <c r="WVF17" s="45"/>
      <c r="WVG17" s="45"/>
      <c r="WVH17" s="45"/>
      <c r="WVI17" s="80"/>
      <c r="WVJ17" s="45"/>
      <c r="WVK17" s="46"/>
      <c r="WVL17" s="45"/>
      <c r="WVM17" s="45"/>
      <c r="WVN17" s="45"/>
      <c r="WVO17" s="45"/>
      <c r="WVP17" s="45"/>
      <c r="WVQ17" s="45"/>
      <c r="WVR17" s="80"/>
      <c r="WVS17" s="45"/>
      <c r="WVT17" s="46"/>
      <c r="WVU17" s="45"/>
      <c r="WVV17" s="45"/>
      <c r="WVW17" s="45"/>
      <c r="WVX17" s="45"/>
      <c r="WVY17" s="45"/>
      <c r="WVZ17" s="45"/>
      <c r="WWA17" s="80"/>
      <c r="WWB17" s="45"/>
      <c r="WWC17" s="46"/>
      <c r="WWD17" s="45"/>
      <c r="WWE17" s="45"/>
      <c r="WWF17" s="45"/>
      <c r="WWG17" s="45"/>
      <c r="WWH17" s="45"/>
      <c r="WWI17" s="45"/>
      <c r="WWJ17" s="80"/>
      <c r="WWK17" s="45"/>
      <c r="WWL17" s="46"/>
      <c r="WWM17" s="45"/>
      <c r="WWN17" s="45"/>
      <c r="WWO17" s="45"/>
      <c r="WWP17" s="45"/>
      <c r="WWQ17" s="45"/>
      <c r="WWR17" s="45"/>
      <c r="WWS17" s="80"/>
      <c r="WWT17" s="45"/>
      <c r="WWU17" s="46"/>
      <c r="WWV17" s="45"/>
      <c r="WWW17" s="45"/>
      <c r="WWX17" s="45"/>
      <c r="WWY17" s="45"/>
      <c r="WWZ17" s="45"/>
      <c r="WXA17" s="45"/>
      <c r="WXB17" s="80"/>
      <c r="WXC17" s="45"/>
      <c r="WXD17" s="46"/>
      <c r="WXE17" s="45"/>
      <c r="WXF17" s="45"/>
      <c r="WXG17" s="45"/>
      <c r="WXH17" s="45"/>
      <c r="WXI17" s="45"/>
      <c r="WXJ17" s="45"/>
      <c r="WXK17" s="80"/>
      <c r="WXL17" s="45"/>
      <c r="WXM17" s="46"/>
      <c r="WXN17" s="45"/>
      <c r="WXO17" s="45"/>
      <c r="WXP17" s="45"/>
      <c r="WXQ17" s="45"/>
      <c r="WXR17" s="45"/>
      <c r="WXS17" s="45"/>
      <c r="WXT17" s="80"/>
      <c r="WXU17" s="45"/>
      <c r="WXV17" s="46"/>
      <c r="WXW17" s="45"/>
      <c r="WXX17" s="45"/>
      <c r="WXY17" s="45"/>
      <c r="WXZ17" s="45"/>
      <c r="WYA17" s="45"/>
      <c r="WYB17" s="45"/>
      <c r="WYC17" s="80"/>
      <c r="WYD17" s="45"/>
      <c r="WYE17" s="46"/>
      <c r="WYF17" s="45"/>
      <c r="WYG17" s="45"/>
      <c r="WYH17" s="45"/>
      <c r="WYI17" s="45"/>
      <c r="WYJ17" s="45"/>
      <c r="WYK17" s="45"/>
      <c r="WYL17" s="80"/>
      <c r="WYM17" s="45"/>
      <c r="WYN17" s="46"/>
      <c r="WYO17" s="45"/>
      <c r="WYP17" s="45"/>
      <c r="WYQ17" s="45"/>
      <c r="WYR17" s="45"/>
      <c r="WYS17" s="45"/>
      <c r="WYT17" s="45"/>
      <c r="WYU17" s="80"/>
      <c r="WYV17" s="45"/>
      <c r="WYW17" s="46"/>
      <c r="WYX17" s="45"/>
      <c r="WYY17" s="45"/>
      <c r="WYZ17" s="45"/>
      <c r="WZA17" s="45"/>
      <c r="WZB17" s="45"/>
      <c r="WZC17" s="45"/>
      <c r="WZD17" s="80"/>
      <c r="WZE17" s="45"/>
      <c r="WZF17" s="46"/>
      <c r="WZG17" s="45"/>
      <c r="WZH17" s="45"/>
      <c r="WZI17" s="45"/>
      <c r="WZJ17" s="45"/>
      <c r="WZK17" s="45"/>
      <c r="WZL17" s="45"/>
      <c r="WZM17" s="80"/>
      <c r="WZN17" s="45"/>
      <c r="WZO17" s="46"/>
      <c r="WZP17" s="45"/>
      <c r="WZQ17" s="45"/>
      <c r="WZR17" s="45"/>
      <c r="WZS17" s="45"/>
      <c r="WZT17" s="45"/>
      <c r="WZU17" s="45"/>
      <c r="WZV17" s="80"/>
      <c r="WZW17" s="45"/>
      <c r="WZX17" s="46"/>
      <c r="WZY17" s="45"/>
      <c r="WZZ17" s="45"/>
      <c r="XAA17" s="45"/>
      <c r="XAB17" s="45"/>
      <c r="XAC17" s="45"/>
      <c r="XAD17" s="45"/>
      <c r="XAE17" s="80"/>
      <c r="XAF17" s="45"/>
      <c r="XAG17" s="46"/>
      <c r="XAH17" s="45"/>
      <c r="XAI17" s="45"/>
      <c r="XAJ17" s="45"/>
      <c r="XAK17" s="45"/>
      <c r="XAL17" s="45"/>
      <c r="XAM17" s="45"/>
      <c r="XAN17" s="80"/>
      <c r="XAO17" s="45"/>
      <c r="XAP17" s="46"/>
      <c r="XAQ17" s="45"/>
      <c r="XAR17" s="45"/>
      <c r="XAS17" s="45"/>
      <c r="XAT17" s="45"/>
      <c r="XAU17" s="45"/>
      <c r="XAV17" s="45"/>
      <c r="XAW17" s="80"/>
      <c r="XAX17" s="45"/>
      <c r="XAY17" s="46"/>
      <c r="XAZ17" s="45"/>
      <c r="XBA17" s="45"/>
      <c r="XBB17" s="45"/>
      <c r="XBC17" s="45"/>
      <c r="XBD17" s="45"/>
      <c r="XBE17" s="45"/>
      <c r="XBF17" s="80"/>
      <c r="XBG17" s="45"/>
      <c r="XBH17" s="46"/>
      <c r="XBI17" s="45"/>
      <c r="XBJ17" s="45"/>
      <c r="XBK17" s="45"/>
      <c r="XBL17" s="45"/>
      <c r="XBM17" s="45"/>
      <c r="XBN17" s="45"/>
      <c r="XBO17" s="80"/>
      <c r="XBP17" s="45"/>
      <c r="XBQ17" s="46"/>
      <c r="XBR17" s="45"/>
      <c r="XBS17" s="45"/>
      <c r="XBT17" s="45"/>
      <c r="XBU17" s="45"/>
      <c r="XBV17" s="45"/>
      <c r="XBW17" s="45"/>
      <c r="XBX17" s="80"/>
      <c r="XBY17" s="45"/>
      <c r="XBZ17" s="46"/>
      <c r="XCA17" s="45"/>
      <c r="XCB17" s="45"/>
      <c r="XCC17" s="45"/>
      <c r="XCD17" s="45"/>
      <c r="XCE17" s="45"/>
      <c r="XCF17" s="45"/>
      <c r="XCG17" s="80"/>
      <c r="XCH17" s="45"/>
      <c r="XCI17" s="46"/>
      <c r="XCJ17" s="45"/>
      <c r="XCK17" s="45"/>
      <c r="XCL17" s="45"/>
      <c r="XCM17" s="45"/>
      <c r="XCN17" s="45"/>
      <c r="XCO17" s="45"/>
      <c r="XCP17" s="80"/>
      <c r="XCQ17" s="45"/>
      <c r="XCR17" s="46"/>
      <c r="XCS17" s="45"/>
      <c r="XCT17" s="45"/>
      <c r="XCU17" s="45"/>
      <c r="XCV17" s="45"/>
      <c r="XCW17" s="45"/>
      <c r="XCX17" s="45"/>
      <c r="XCY17" s="80"/>
      <c r="XCZ17" s="45"/>
      <c r="XDA17" s="46"/>
      <c r="XDB17" s="45"/>
      <c r="XDC17" s="45"/>
      <c r="XDD17" s="45"/>
      <c r="XDE17" s="45"/>
      <c r="XDF17" s="45"/>
      <c r="XDG17" s="45"/>
      <c r="XDH17" s="80"/>
      <c r="XDI17" s="45"/>
      <c r="XDJ17" s="46"/>
      <c r="XDK17" s="45"/>
      <c r="XDL17" s="45"/>
      <c r="XDM17" s="45"/>
      <c r="XDN17" s="45"/>
      <c r="XDO17" s="45"/>
      <c r="XDP17" s="45"/>
      <c r="XDQ17" s="80"/>
      <c r="XDR17" s="45"/>
      <c r="XDS17" s="46"/>
      <c r="XDT17" s="45"/>
      <c r="XDU17" s="45"/>
      <c r="XDV17" s="45"/>
      <c r="XDW17" s="45"/>
      <c r="XDX17" s="45"/>
      <c r="XDY17" s="45"/>
      <c r="XDZ17" s="80"/>
      <c r="XEA17" s="45"/>
      <c r="XEB17" s="46"/>
      <c r="XEC17" s="45"/>
      <c r="XED17" s="45"/>
      <c r="XEE17" s="45"/>
      <c r="XEF17" s="45"/>
      <c r="XEG17" s="45"/>
      <c r="XEH17" s="45"/>
      <c r="XEI17" s="80"/>
      <c r="XEJ17" s="45"/>
      <c r="XEK17" s="46"/>
      <c r="XEL17" s="45"/>
      <c r="XEM17" s="45"/>
      <c r="XEN17" s="45"/>
      <c r="XEO17" s="45"/>
      <c r="XEP17" s="45"/>
      <c r="XEQ17" s="45"/>
      <c r="XER17" s="80"/>
      <c r="XES17" s="45"/>
      <c r="XET17" s="46"/>
      <c r="XEU17" s="45"/>
      <c r="XEV17" s="45"/>
      <c r="XEW17" s="45"/>
      <c r="XEX17" s="45"/>
      <c r="XEY17" s="45"/>
      <c r="XEZ17" s="45"/>
      <c r="XFA17" s="80"/>
    </row>
    <row r="18" spans="1:16381" x14ac:dyDescent="0.3">
      <c r="A18" s="70" t="s">
        <v>1665</v>
      </c>
      <c r="B18" s="70"/>
      <c r="C18" s="70"/>
      <c r="D18" s="71">
        <v>0</v>
      </c>
      <c r="E18" s="72">
        <v>3</v>
      </c>
      <c r="F18" s="71">
        <v>500000</v>
      </c>
      <c r="G18" s="71">
        <v>0</v>
      </c>
      <c r="H18" s="71">
        <v>500000</v>
      </c>
      <c r="I18" s="71">
        <v>0</v>
      </c>
      <c r="J18" s="71">
        <v>0</v>
      </c>
      <c r="K18" s="71">
        <v>500000</v>
      </c>
      <c r="L18" s="68">
        <f t="shared" si="0"/>
        <v>0</v>
      </c>
      <c r="M18" s="68">
        <f>IFERROR(IF(ISERROR(SEARCH("Total",A18)),VLOOKUP(B18,'PrYear%'!A:D,3,FALSE),VLOOKUP(LEFT(A18,6),'PrYear%'!B:D,3,FALSE)),"")</f>
        <v>0</v>
      </c>
      <c r="N18" s="44" t="str">
        <f t="shared" si="1"/>
        <v/>
      </c>
      <c r="O18" s="69" t="str">
        <f>IFERROR(VLOOKUP(B18,'GF Comments'!A:D,4,FALSE),"")</f>
        <v/>
      </c>
      <c r="P18" s="27"/>
      <c r="S18" s="86"/>
    </row>
    <row r="19" spans="1:16381" x14ac:dyDescent="0.3">
      <c r="A19" s="80" t="s">
        <v>2258</v>
      </c>
      <c r="B19" s="26" t="s">
        <v>1360</v>
      </c>
      <c r="C19" s="26" t="s">
        <v>2023</v>
      </c>
      <c r="D19" s="45">
        <v>0</v>
      </c>
      <c r="E19" s="46">
        <v>3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68" t="str">
        <f t="shared" si="0"/>
        <v/>
      </c>
      <c r="M19" s="68">
        <f>IFERROR(IF(ISERROR(SEARCH("Total",A19)),VLOOKUP(B19,'PrYear%'!A:D,3,FALSE),VLOOKUP(LEFT(A19,6),'PrYear%'!B:D,3,FALSE)),"")</f>
        <v>0</v>
      </c>
      <c r="N19" s="44" t="str">
        <f t="shared" si="1"/>
        <v/>
      </c>
      <c r="O19" s="69" t="str">
        <f>IFERROR(VLOOKUP(B19,'GF Comments'!A:D,4,FALSE),"")</f>
        <v/>
      </c>
      <c r="P19" s="27"/>
      <c r="S19" s="86"/>
    </row>
    <row r="20" spans="1:16381" x14ac:dyDescent="0.3">
      <c r="A20" s="70" t="s">
        <v>2281</v>
      </c>
      <c r="B20" s="70"/>
      <c r="C20" s="70"/>
      <c r="D20" s="71">
        <v>0</v>
      </c>
      <c r="E20" s="72">
        <v>3</v>
      </c>
      <c r="F20" s="71">
        <v>0</v>
      </c>
      <c r="G20" s="71">
        <v>0</v>
      </c>
      <c r="H20" s="71">
        <v>0</v>
      </c>
      <c r="I20" s="71">
        <v>0</v>
      </c>
      <c r="J20" s="71">
        <v>0</v>
      </c>
      <c r="K20" s="71">
        <v>0</v>
      </c>
      <c r="L20" s="68" t="str">
        <f t="shared" si="0"/>
        <v/>
      </c>
      <c r="M20" s="68">
        <f>IFERROR(IF(ISERROR(SEARCH("Total",A20)),VLOOKUP(B20,'PrYear%'!A:D,3,FALSE),VLOOKUP(LEFT(A20,6),'PrYear%'!B:D,3,FALSE)),"")</f>
        <v>0</v>
      </c>
      <c r="N20" s="44" t="str">
        <f t="shared" si="1"/>
        <v/>
      </c>
      <c r="O20" s="69" t="str">
        <f>IFERROR(VLOOKUP(B20,'GF Comments'!A:D,4,FALSE),"")</f>
        <v/>
      </c>
      <c r="P20" s="27"/>
      <c r="S20" s="86"/>
    </row>
    <row r="21" spans="1:16381" x14ac:dyDescent="0.3">
      <c r="A21" s="80" t="s">
        <v>2259</v>
      </c>
      <c r="B21" s="26" t="s">
        <v>1362</v>
      </c>
      <c r="C21" s="26" t="s">
        <v>2024</v>
      </c>
      <c r="D21" s="45">
        <v>0</v>
      </c>
      <c r="E21" s="46">
        <v>3</v>
      </c>
      <c r="F21" s="45">
        <v>150000</v>
      </c>
      <c r="G21" s="45">
        <v>0</v>
      </c>
      <c r="H21" s="45">
        <v>150000</v>
      </c>
      <c r="I21" s="45">
        <v>0</v>
      </c>
      <c r="J21" s="45">
        <v>0</v>
      </c>
      <c r="K21" s="45">
        <v>150000</v>
      </c>
      <c r="L21" s="68">
        <f t="shared" si="0"/>
        <v>0</v>
      </c>
      <c r="M21" s="68">
        <f>IFERROR(IF(ISERROR(SEARCH("Total",A21)),VLOOKUP(B21,'PrYear%'!A:D,3,FALSE),VLOOKUP(LEFT(A21,6),'PrYear%'!B:D,3,FALSE)),"")</f>
        <v>0</v>
      </c>
      <c r="N21" s="44" t="str">
        <f t="shared" si="1"/>
        <v/>
      </c>
      <c r="O21" s="69" t="str">
        <f>IFERROR(VLOOKUP(B21,'GF Comments'!A:D,4,FALSE),"")</f>
        <v/>
      </c>
      <c r="P21" s="27"/>
      <c r="S21" s="86"/>
    </row>
    <row r="22" spans="1:16381" x14ac:dyDescent="0.3">
      <c r="A22" s="70" t="s">
        <v>2282</v>
      </c>
      <c r="B22" s="70"/>
      <c r="C22" s="70"/>
      <c r="D22" s="71">
        <v>0</v>
      </c>
      <c r="E22" s="72">
        <v>3</v>
      </c>
      <c r="F22" s="71">
        <v>150000</v>
      </c>
      <c r="G22" s="71">
        <v>0</v>
      </c>
      <c r="H22" s="71">
        <v>150000</v>
      </c>
      <c r="I22" s="71">
        <v>0</v>
      </c>
      <c r="J22" s="71">
        <v>0</v>
      </c>
      <c r="K22" s="71">
        <v>150000</v>
      </c>
      <c r="L22" s="68">
        <f t="shared" si="0"/>
        <v>0</v>
      </c>
      <c r="M22" s="68">
        <f>IFERROR(IF(ISERROR(SEARCH("Total",A22)),VLOOKUP(B22,'PrYear%'!A:D,3,FALSE),VLOOKUP(LEFT(A22,6),'PrYear%'!B:D,3,FALSE)),"")</f>
        <v>0</v>
      </c>
      <c r="N22" s="44" t="str">
        <f t="shared" si="1"/>
        <v/>
      </c>
      <c r="O22" s="69" t="str">
        <f>IFERROR(VLOOKUP(B22,'GF Comments'!A:D,4,FALSE),"")</f>
        <v/>
      </c>
      <c r="P22" s="27"/>
      <c r="S22" s="86"/>
    </row>
    <row r="23" spans="1:16381" x14ac:dyDescent="0.3">
      <c r="A23" s="80" t="s">
        <v>2260</v>
      </c>
      <c r="B23" s="26" t="s">
        <v>1198</v>
      </c>
      <c r="C23" s="26" t="s">
        <v>2025</v>
      </c>
      <c r="D23" s="45">
        <v>0</v>
      </c>
      <c r="E23" s="46">
        <v>3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68" t="str">
        <f t="shared" si="0"/>
        <v/>
      </c>
      <c r="M23" s="68" t="str">
        <f>IFERROR(IF(ISERROR(SEARCH("Total",A23)),VLOOKUP(B23,'PrYear%'!A:D,3,FALSE),VLOOKUP(LEFT(A23,6),'PrYear%'!B:D,3,FALSE)),"")</f>
        <v/>
      </c>
      <c r="N23" s="44" t="str">
        <f t="shared" si="1"/>
        <v/>
      </c>
      <c r="O23" s="69" t="str">
        <f>IFERROR(VLOOKUP(B23,'GF Comments'!A:D,4,FALSE),"")</f>
        <v/>
      </c>
      <c r="P23" s="27"/>
      <c r="S23" s="86"/>
    </row>
    <row r="24" spans="1:16381" x14ac:dyDescent="0.3">
      <c r="A24" s="70" t="s">
        <v>2283</v>
      </c>
      <c r="B24" s="70"/>
      <c r="C24" s="70"/>
      <c r="D24" s="71">
        <v>0</v>
      </c>
      <c r="E24" s="72">
        <v>3</v>
      </c>
      <c r="F24" s="71">
        <v>0</v>
      </c>
      <c r="G24" s="71">
        <v>0</v>
      </c>
      <c r="H24" s="71">
        <v>0</v>
      </c>
      <c r="I24" s="71">
        <v>0</v>
      </c>
      <c r="J24" s="71">
        <v>0</v>
      </c>
      <c r="K24" s="71">
        <v>0</v>
      </c>
      <c r="L24" s="68" t="str">
        <f t="shared" si="0"/>
        <v/>
      </c>
      <c r="M24" s="68" t="str">
        <f>IFERROR(IF(ISERROR(SEARCH("Total",A24)),VLOOKUP(B24,'PrYear%'!A:D,3,FALSE),VLOOKUP(LEFT(A24,6),'PrYear%'!B:D,3,FALSE)),"")</f>
        <v/>
      </c>
      <c r="N24" s="44" t="str">
        <f t="shared" si="1"/>
        <v/>
      </c>
      <c r="O24" s="69" t="str">
        <f>IFERROR(VLOOKUP(B24,'GF Comments'!A:D,4,FALSE),"")</f>
        <v/>
      </c>
      <c r="P24" s="27"/>
      <c r="S24" s="86"/>
    </row>
    <row r="25" spans="1:16381" x14ac:dyDescent="0.3">
      <c r="A25" s="80" t="s">
        <v>2261</v>
      </c>
      <c r="B25" s="26" t="s">
        <v>1364</v>
      </c>
      <c r="C25" s="26" t="s">
        <v>2026</v>
      </c>
      <c r="D25" s="45">
        <v>0</v>
      </c>
      <c r="E25" s="46">
        <v>3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68" t="str">
        <f t="shared" si="0"/>
        <v/>
      </c>
      <c r="M25" s="68">
        <f>IFERROR(IF(ISERROR(SEARCH("Total",A25)),VLOOKUP(B25,'PrYear%'!A:D,3,FALSE),VLOOKUP(LEFT(A25,6),'PrYear%'!B:D,3,FALSE)),"")</f>
        <v>0</v>
      </c>
      <c r="N25" s="44" t="str">
        <f t="shared" si="1"/>
        <v/>
      </c>
      <c r="O25" s="69" t="str">
        <f>IFERROR(VLOOKUP(B25,'GF Comments'!A:D,4,FALSE),"")</f>
        <v/>
      </c>
      <c r="P25" s="27"/>
      <c r="S25" s="86"/>
    </row>
    <row r="26" spans="1:16381" x14ac:dyDescent="0.3">
      <c r="A26" s="70" t="s">
        <v>2284</v>
      </c>
      <c r="B26" s="70"/>
      <c r="C26" s="70"/>
      <c r="D26" s="71">
        <v>0</v>
      </c>
      <c r="E26" s="72">
        <v>3</v>
      </c>
      <c r="F26" s="71">
        <v>0</v>
      </c>
      <c r="G26" s="71">
        <v>0</v>
      </c>
      <c r="H26" s="71">
        <v>0</v>
      </c>
      <c r="I26" s="71">
        <v>0</v>
      </c>
      <c r="J26" s="71">
        <v>0</v>
      </c>
      <c r="K26" s="71">
        <v>0</v>
      </c>
      <c r="L26" s="68" t="str">
        <f t="shared" si="0"/>
        <v/>
      </c>
      <c r="M26" s="68">
        <f>IFERROR(IF(ISERROR(SEARCH("Total",A26)),VLOOKUP(B26,'PrYear%'!A:D,3,FALSE),VLOOKUP(LEFT(A26,6),'PrYear%'!B:D,3,FALSE)),"")</f>
        <v>0</v>
      </c>
      <c r="N26" s="44" t="str">
        <f t="shared" si="1"/>
        <v/>
      </c>
      <c r="O26" s="69" t="str">
        <f>IFERROR(VLOOKUP(B26,'GF Comments'!A:D,4,FALSE),"")</f>
        <v/>
      </c>
      <c r="P26" s="27"/>
      <c r="S26" s="86"/>
    </row>
    <row r="27" spans="1:16381" x14ac:dyDescent="0.3">
      <c r="A27" s="80" t="s">
        <v>2262</v>
      </c>
      <c r="B27" s="26" t="s">
        <v>1366</v>
      </c>
      <c r="C27" s="26" t="s">
        <v>2027</v>
      </c>
      <c r="D27" s="45">
        <v>0</v>
      </c>
      <c r="E27" s="46">
        <v>3</v>
      </c>
      <c r="F27" s="45">
        <v>243000</v>
      </c>
      <c r="G27" s="45">
        <v>0</v>
      </c>
      <c r="H27" s="45">
        <v>243000</v>
      </c>
      <c r="I27" s="45">
        <v>0</v>
      </c>
      <c r="J27" s="45">
        <v>0</v>
      </c>
      <c r="K27" s="45">
        <v>243000</v>
      </c>
      <c r="L27" s="68">
        <f t="shared" si="0"/>
        <v>0</v>
      </c>
      <c r="M27" s="68">
        <f>IFERROR(IF(ISERROR(SEARCH("Total",A27)),VLOOKUP(B27,'PrYear%'!A:D,3,FALSE),VLOOKUP(LEFT(A27,6),'PrYear%'!B:D,3,FALSE)),"")</f>
        <v>0</v>
      </c>
      <c r="N27" s="44" t="str">
        <f t="shared" si="1"/>
        <v/>
      </c>
      <c r="O27" s="69" t="str">
        <f>IFERROR(VLOOKUP(B27,'GF Comments'!A:D,4,FALSE),"")</f>
        <v/>
      </c>
      <c r="P27" s="27"/>
      <c r="S27" s="86"/>
    </row>
    <row r="28" spans="1:16381" x14ac:dyDescent="0.3">
      <c r="A28" s="70" t="s">
        <v>2285</v>
      </c>
      <c r="B28" s="70"/>
      <c r="C28" s="70"/>
      <c r="D28" s="71">
        <v>0</v>
      </c>
      <c r="E28" s="72">
        <v>3</v>
      </c>
      <c r="F28" s="71">
        <v>243000</v>
      </c>
      <c r="G28" s="71">
        <v>0</v>
      </c>
      <c r="H28" s="71">
        <v>243000</v>
      </c>
      <c r="I28" s="71">
        <v>0</v>
      </c>
      <c r="J28" s="71">
        <v>0</v>
      </c>
      <c r="K28" s="71">
        <v>243000</v>
      </c>
      <c r="L28" s="68">
        <f t="shared" si="0"/>
        <v>0</v>
      </c>
      <c r="M28" s="68">
        <f>IFERROR(IF(ISERROR(SEARCH("Total",A28)),VLOOKUP(B28,'PrYear%'!A:D,3,FALSE),VLOOKUP(LEFT(A28,6),'PrYear%'!B:D,3,FALSE)),"")</f>
        <v>0</v>
      </c>
      <c r="N28" s="44" t="str">
        <f t="shared" si="1"/>
        <v/>
      </c>
      <c r="O28" s="69" t="str">
        <f>IFERROR(VLOOKUP(B28,'GF Comments'!A:D,4,FALSE),"")</f>
        <v/>
      </c>
      <c r="P28" s="27"/>
      <c r="S28" s="86"/>
    </row>
    <row r="29" spans="1:16381" x14ac:dyDescent="0.3">
      <c r="A29" s="80" t="s">
        <v>2263</v>
      </c>
      <c r="B29" s="26" t="s">
        <v>1368</v>
      </c>
      <c r="C29" s="26" t="s">
        <v>2028</v>
      </c>
      <c r="D29" s="45">
        <v>0</v>
      </c>
      <c r="E29" s="46">
        <v>3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68" t="str">
        <f t="shared" si="0"/>
        <v/>
      </c>
      <c r="M29" s="68">
        <f>IFERROR(IF(ISERROR(SEARCH("Total",A29)),VLOOKUP(B29,'PrYear%'!A:D,3,FALSE),VLOOKUP(LEFT(A29,6),'PrYear%'!B:D,3,FALSE)),"")</f>
        <v>0</v>
      </c>
      <c r="N29" s="44" t="str">
        <f t="shared" si="1"/>
        <v/>
      </c>
      <c r="O29" s="69" t="str">
        <f>IFERROR(VLOOKUP(B29,'GF Comments'!A:D,4,FALSE),"")</f>
        <v/>
      </c>
      <c r="P29" s="27"/>
      <c r="S29" s="86"/>
    </row>
    <row r="30" spans="1:16381" x14ac:dyDescent="0.3">
      <c r="A30" s="70" t="s">
        <v>2286</v>
      </c>
      <c r="B30" s="70"/>
      <c r="C30" s="70"/>
      <c r="D30" s="71">
        <v>0</v>
      </c>
      <c r="E30" s="72">
        <v>3</v>
      </c>
      <c r="F30" s="71">
        <v>0</v>
      </c>
      <c r="G30" s="71">
        <v>0</v>
      </c>
      <c r="H30" s="71">
        <v>0</v>
      </c>
      <c r="I30" s="71">
        <v>0</v>
      </c>
      <c r="J30" s="71">
        <v>0</v>
      </c>
      <c r="K30" s="71">
        <v>0</v>
      </c>
      <c r="L30" s="68" t="str">
        <f t="shared" si="0"/>
        <v/>
      </c>
      <c r="M30" s="68">
        <f>IFERROR(IF(ISERROR(SEARCH("Total",A30)),VLOOKUP(B30,'PrYear%'!A:D,3,FALSE),VLOOKUP(LEFT(A30,6),'PrYear%'!B:D,3,FALSE)),"")</f>
        <v>0</v>
      </c>
      <c r="N30" s="44" t="str">
        <f t="shared" si="1"/>
        <v/>
      </c>
      <c r="O30" s="69" t="str">
        <f>IFERROR(VLOOKUP(B30,'GF Comments'!A:D,4,FALSE),"")</f>
        <v/>
      </c>
      <c r="P30" s="27"/>
      <c r="S30" s="86"/>
    </row>
    <row r="31" spans="1:16381" x14ac:dyDescent="0.3">
      <c r="A31" s="80" t="s">
        <v>2264</v>
      </c>
      <c r="B31" s="26" t="s">
        <v>1370</v>
      </c>
      <c r="C31" s="26" t="s">
        <v>2029</v>
      </c>
      <c r="D31" s="45">
        <v>0</v>
      </c>
      <c r="E31" s="46">
        <v>3</v>
      </c>
      <c r="F31" s="45">
        <v>12412000</v>
      </c>
      <c r="G31" s="45">
        <v>0</v>
      </c>
      <c r="H31" s="45">
        <v>12412000</v>
      </c>
      <c r="I31" s="45">
        <v>0</v>
      </c>
      <c r="J31" s="45">
        <v>0</v>
      </c>
      <c r="K31" s="45">
        <v>12412000</v>
      </c>
      <c r="L31" s="68">
        <f t="shared" si="0"/>
        <v>0</v>
      </c>
      <c r="M31" s="68">
        <f>IFERROR(IF(ISERROR(SEARCH("Total",A31)),VLOOKUP(B31,'PrYear%'!A:D,3,FALSE),VLOOKUP(LEFT(A31,6),'PrYear%'!B:D,3,FALSE)),"")</f>
        <v>0</v>
      </c>
      <c r="N31" s="44" t="str">
        <f t="shared" si="1"/>
        <v/>
      </c>
      <c r="O31" s="69" t="str">
        <f>IFERROR(VLOOKUP(B31,'GF Comments'!A:D,4,FALSE),"")</f>
        <v/>
      </c>
      <c r="P31" s="27"/>
      <c r="S31" s="86"/>
    </row>
    <row r="32" spans="1:16381" x14ac:dyDescent="0.3">
      <c r="A32" s="70" t="s">
        <v>2287</v>
      </c>
      <c r="B32" s="70"/>
      <c r="C32" s="70"/>
      <c r="D32" s="71">
        <v>0</v>
      </c>
      <c r="E32" s="72">
        <v>3</v>
      </c>
      <c r="F32" s="71">
        <v>12412000</v>
      </c>
      <c r="G32" s="71">
        <v>0</v>
      </c>
      <c r="H32" s="71">
        <v>12412000</v>
      </c>
      <c r="I32" s="71">
        <v>0</v>
      </c>
      <c r="J32" s="71">
        <v>0</v>
      </c>
      <c r="K32" s="71">
        <v>12412000</v>
      </c>
      <c r="L32" s="68">
        <f t="shared" si="0"/>
        <v>0</v>
      </c>
      <c r="M32" s="68">
        <f>IFERROR(IF(ISERROR(SEARCH("Total",A32)),VLOOKUP(B32,'PrYear%'!A:D,3,FALSE),VLOOKUP(LEFT(A32,6),'PrYear%'!B:D,3,FALSE)),"")</f>
        <v>0</v>
      </c>
      <c r="N32" s="44" t="str">
        <f t="shared" si="1"/>
        <v/>
      </c>
      <c r="O32" s="69" t="str">
        <f>IFERROR(VLOOKUP(B32,'GF Comments'!A:D,4,FALSE),"")</f>
        <v/>
      </c>
      <c r="P32" s="27"/>
      <c r="S32" s="86"/>
    </row>
    <row r="33" spans="1:19" x14ac:dyDescent="0.3">
      <c r="A33" s="80" t="s">
        <v>2265</v>
      </c>
      <c r="B33" s="26" t="s">
        <v>1372</v>
      </c>
      <c r="C33" s="26" t="s">
        <v>2030</v>
      </c>
      <c r="D33" s="45">
        <v>0</v>
      </c>
      <c r="E33" s="46">
        <v>3</v>
      </c>
      <c r="F33" s="45">
        <v>200000</v>
      </c>
      <c r="G33" s="45">
        <v>0</v>
      </c>
      <c r="H33" s="45">
        <v>200000</v>
      </c>
      <c r="I33" s="45">
        <v>0</v>
      </c>
      <c r="J33" s="45">
        <v>0</v>
      </c>
      <c r="K33" s="45">
        <v>200000</v>
      </c>
      <c r="L33" s="68">
        <f t="shared" si="0"/>
        <v>0</v>
      </c>
      <c r="M33" s="68">
        <f>IFERROR(IF(ISERROR(SEARCH("Total",A33)),VLOOKUP(B33,'PrYear%'!A:D,3,FALSE),VLOOKUP(LEFT(A33,6),'PrYear%'!B:D,3,FALSE)),"")</f>
        <v>0</v>
      </c>
      <c r="N33" s="44" t="str">
        <f t="shared" si="1"/>
        <v/>
      </c>
      <c r="O33" s="69" t="str">
        <f>IFERROR(VLOOKUP(B33,'GF Comments'!A:D,4,FALSE),"")</f>
        <v/>
      </c>
      <c r="P33" s="27"/>
      <c r="S33" s="86"/>
    </row>
    <row r="34" spans="1:19" x14ac:dyDescent="0.3">
      <c r="A34" s="70" t="s">
        <v>2288</v>
      </c>
      <c r="B34" s="70"/>
      <c r="C34" s="70"/>
      <c r="D34" s="71">
        <v>0</v>
      </c>
      <c r="E34" s="72">
        <v>3</v>
      </c>
      <c r="F34" s="71">
        <v>200000</v>
      </c>
      <c r="G34" s="71">
        <v>0</v>
      </c>
      <c r="H34" s="71">
        <v>200000</v>
      </c>
      <c r="I34" s="71">
        <v>0</v>
      </c>
      <c r="J34" s="71">
        <v>0</v>
      </c>
      <c r="K34" s="71">
        <v>200000</v>
      </c>
      <c r="L34" s="68">
        <f t="shared" ref="L34:L41" si="2">IF(ISERROR((I34+J34)/H34),"",(I34+J34)/H34)</f>
        <v>0</v>
      </c>
      <c r="M34" s="68">
        <f>IFERROR(IF(ISERROR(SEARCH("Total",A34)),VLOOKUP(B34,'PrYear%'!A:D,3,FALSE),VLOOKUP(LEFT(A34,6),'PrYear%'!B:D,3,FALSE)),"")</f>
        <v>0</v>
      </c>
      <c r="N34" s="44" t="str">
        <f t="shared" ref="N34:N40" si="3">IF(AND(OR($L$4-IFERROR(VALUE(L34),0)&lt;=-0.15,$L$4-IFERROR(VALUE(L34),0)&gt;=0.05),ABS((G34*$L$4)-I34-J34)&gt;=5000),"X","")</f>
        <v/>
      </c>
      <c r="O34" s="69" t="str">
        <f>IFERROR(VLOOKUP(B34,'GF Comments'!A:D,4,FALSE),"")</f>
        <v/>
      </c>
    </row>
    <row r="35" spans="1:19" x14ac:dyDescent="0.3">
      <c r="A35" s="121" t="s">
        <v>920</v>
      </c>
      <c r="B35" s="121"/>
      <c r="C35" s="121"/>
      <c r="D35" s="122">
        <v>0</v>
      </c>
      <c r="E35" s="123">
        <v>36</v>
      </c>
      <c r="F35" s="122">
        <v>23761000</v>
      </c>
      <c r="G35" s="122">
        <v>0</v>
      </c>
      <c r="H35" s="122">
        <v>23761000</v>
      </c>
      <c r="I35" s="122">
        <v>0</v>
      </c>
      <c r="J35" s="122">
        <v>0</v>
      </c>
      <c r="K35" s="122">
        <v>23761000</v>
      </c>
      <c r="L35" s="68">
        <f t="shared" si="2"/>
        <v>0</v>
      </c>
      <c r="M35" s="55">
        <v>0</v>
      </c>
      <c r="N35" s="44" t="str">
        <f t="shared" si="3"/>
        <v/>
      </c>
      <c r="O35" s="69" t="str">
        <f>IFERROR(VLOOKUP(B35,'GF Comments'!A:D,4,FALSE),"")</f>
        <v/>
      </c>
    </row>
    <row r="36" spans="1:19" x14ac:dyDescent="0.3">
      <c r="L36" s="36" t="str">
        <f t="shared" si="2"/>
        <v/>
      </c>
      <c r="M36" s="36" t="str">
        <f>IFERROR(IF(ISERROR(SEARCH("Total",A36)),VLOOKUP(B36,'PrYear%'!A:D,3,FALSE),VLOOKUP(LEFT(A36,6),'PrYear%'!B:D,3,FALSE)),"")</f>
        <v/>
      </c>
      <c r="N36" s="56" t="str">
        <f t="shared" si="3"/>
        <v/>
      </c>
      <c r="O36" s="58" t="str">
        <f>IFERROR(VLOOKUP(B36,'GF Comments'!A:D,4,FALSE),"")</f>
        <v/>
      </c>
    </row>
    <row r="37" spans="1:19" x14ac:dyDescent="0.3">
      <c r="L37" s="36" t="str">
        <f t="shared" si="2"/>
        <v/>
      </c>
      <c r="M37" s="36" t="str">
        <f>IFERROR(IF(ISERROR(SEARCH("Total",A37)),VLOOKUP(B37,'PrYear%'!A:D,3,FALSE),VLOOKUP(LEFT(A37,6),'PrYear%'!B:D,3,FALSE)),"")</f>
        <v/>
      </c>
      <c r="N37" s="56" t="str">
        <f t="shared" si="3"/>
        <v/>
      </c>
      <c r="O37" s="58" t="str">
        <f>IFERROR(VLOOKUP(B37,'GF Comments'!A:D,4,FALSE),"")</f>
        <v/>
      </c>
    </row>
    <row r="38" spans="1:19" x14ac:dyDescent="0.3">
      <c r="L38" s="36" t="str">
        <f t="shared" si="2"/>
        <v/>
      </c>
      <c r="M38" s="36" t="str">
        <f>IFERROR(IF(ISERROR(SEARCH("Total",A38)),VLOOKUP(B38,'PrYear%'!A:D,3,FALSE),VLOOKUP(LEFT(A38,6),'PrYear%'!B:D,3,FALSE)),"")</f>
        <v/>
      </c>
      <c r="N38" s="56" t="str">
        <f t="shared" si="3"/>
        <v/>
      </c>
      <c r="O38" s="58" t="str">
        <f>IFERROR(VLOOKUP(B38,'GF Comments'!A:D,4,FALSE),"")</f>
        <v/>
      </c>
    </row>
    <row r="39" spans="1:19" x14ac:dyDescent="0.3">
      <c r="L39" s="36" t="str">
        <f t="shared" si="2"/>
        <v/>
      </c>
      <c r="M39" s="36" t="str">
        <f>IFERROR(IF(ISERROR(SEARCH("Total",A39)),VLOOKUP(B39,'PrYear%'!A:D,3,FALSE),VLOOKUP(LEFT(A39,6),'PrYear%'!B:D,3,FALSE)),"")</f>
        <v/>
      </c>
      <c r="N39" s="56" t="str">
        <f t="shared" si="3"/>
        <v/>
      </c>
      <c r="O39" s="58" t="str">
        <f>IFERROR(VLOOKUP(B39,'GF Comments'!A:D,4,FALSE),"")</f>
        <v/>
      </c>
    </row>
    <row r="40" spans="1:19" x14ac:dyDescent="0.3">
      <c r="L40" s="36" t="str">
        <f t="shared" si="2"/>
        <v/>
      </c>
      <c r="M40" s="36" t="str">
        <f>IFERROR(IF(ISERROR(SEARCH("Total",A40)),VLOOKUP(B40,'PrYear%'!A:D,3,FALSE),VLOOKUP(LEFT(A40,6),'PrYear%'!B:D,3,FALSE)),"")</f>
        <v/>
      </c>
      <c r="N40" s="56" t="str">
        <f t="shared" si="3"/>
        <v/>
      </c>
      <c r="O40" s="58" t="str">
        <f>IFERROR(VLOOKUP(B40,'GF Comments'!A:D,4,FALSE),"")</f>
        <v/>
      </c>
    </row>
    <row r="41" spans="1:19" x14ac:dyDescent="0.3">
      <c r="L41" s="36" t="str">
        <f t="shared" si="2"/>
        <v/>
      </c>
      <c r="O41" s="58" t="str">
        <f>IFERROR(VLOOKUP(B41,'GF Comments'!A:D,4,FALSE),"")</f>
        <v/>
      </c>
    </row>
  </sheetData>
  <mergeCells count="2">
    <mergeCell ref="A1:H1"/>
    <mergeCell ref="A2:H2"/>
  </mergeCells>
  <conditionalFormatting sqref="M35">
    <cfRule type="expression" dxfId="7738" priority="36">
      <formula>LEN(#REF!)&gt;0</formula>
    </cfRule>
  </conditionalFormatting>
  <conditionalFormatting sqref="L11 O25:O33">
    <cfRule type="expression" dxfId="7737" priority="35">
      <formula>ISNUMBER(SEARCH("Total",$A11))</formula>
    </cfRule>
  </conditionalFormatting>
  <conditionalFormatting sqref="L11:L14 L25:L33 O25:O33 L19:L22">
    <cfRule type="expression" dxfId="7736" priority="34">
      <formula>ISNUMBER(SEARCH("Total",$A11))</formula>
    </cfRule>
  </conditionalFormatting>
  <conditionalFormatting sqref="M11">
    <cfRule type="expression" dxfId="7735" priority="33">
      <formula>ISNUMBER(SEARCH("Total",$A11))</formula>
    </cfRule>
  </conditionalFormatting>
  <conditionalFormatting sqref="M11:M14 M25:M32 M19:M22">
    <cfRule type="expression" dxfId="7734" priority="32">
      <formula>ISNUMBER(SEARCH("Total",$A11))</formula>
    </cfRule>
  </conditionalFormatting>
  <conditionalFormatting sqref="O11:O14 O19:O22">
    <cfRule type="expression" dxfId="7733" priority="31">
      <formula>ISNUMBER(SEARCH("Total",$A11))</formula>
    </cfRule>
  </conditionalFormatting>
  <conditionalFormatting sqref="O11:O14 O19:O22">
    <cfRule type="expression" dxfId="7732" priority="30">
      <formula>ISNUMBER(SEARCH("Total",$A11))</formula>
    </cfRule>
  </conditionalFormatting>
  <conditionalFormatting sqref="M23:M24">
    <cfRule type="expression" dxfId="7731" priority="23">
      <formula>ISNUMBER(SEARCH("Total",$A23))</formula>
    </cfRule>
  </conditionalFormatting>
  <conditionalFormatting sqref="L23:L24">
    <cfRule type="expression" dxfId="7730" priority="24">
      <formula>ISNUMBER(SEARCH("Total",$A23))</formula>
    </cfRule>
  </conditionalFormatting>
  <conditionalFormatting sqref="O23:O24">
    <cfRule type="expression" dxfId="7729" priority="22">
      <formula>ISNUMBER(SEARCH("Total",$A23))</formula>
    </cfRule>
  </conditionalFormatting>
  <conditionalFormatting sqref="O23:O24">
    <cfRule type="expression" dxfId="7728" priority="21">
      <formula>ISNUMBER(SEARCH("Total",$A23))</formula>
    </cfRule>
  </conditionalFormatting>
  <conditionalFormatting sqref="M33">
    <cfRule type="expression" dxfId="7727" priority="15">
      <formula>ISNUMBER(SEARCH("Total",$A33))</formula>
    </cfRule>
  </conditionalFormatting>
  <conditionalFormatting sqref="O34:O35">
    <cfRule type="expression" dxfId="7726" priority="14">
      <formula>ISNUMBER(SEARCH("Total",$A34))</formula>
    </cfRule>
  </conditionalFormatting>
  <conditionalFormatting sqref="L34:L35 O34:O35">
    <cfRule type="expression" dxfId="7725" priority="13">
      <formula>ISNUMBER(SEARCH("Total",$A34))</formula>
    </cfRule>
  </conditionalFormatting>
  <conditionalFormatting sqref="M34">
    <cfRule type="expression" dxfId="7724" priority="12">
      <formula>ISNUMBER(SEARCH("Total",$A34))</formula>
    </cfRule>
  </conditionalFormatting>
  <conditionalFormatting sqref="L16">
    <cfRule type="expression" dxfId="7723" priority="8">
      <formula>ISNUMBER(SEARCH("Total",$A16))</formula>
    </cfRule>
  </conditionalFormatting>
  <conditionalFormatting sqref="M16">
    <cfRule type="expression" dxfId="7722" priority="7">
      <formula>ISNUMBER(SEARCH("Total",$A16))</formula>
    </cfRule>
  </conditionalFormatting>
  <conditionalFormatting sqref="O16">
    <cfRule type="expression" dxfId="7721" priority="6">
      <formula>ISNUMBER(SEARCH("Total",$A16))</formula>
    </cfRule>
  </conditionalFormatting>
  <conditionalFormatting sqref="O16">
    <cfRule type="expression" dxfId="7720" priority="5">
      <formula>ISNUMBER(SEARCH("Total",$A16))</formula>
    </cfRule>
  </conditionalFormatting>
  <conditionalFormatting sqref="L18">
    <cfRule type="expression" dxfId="7719" priority="4">
      <formula>ISNUMBER(SEARCH("Total",$A18))</formula>
    </cfRule>
  </conditionalFormatting>
  <conditionalFormatting sqref="M18">
    <cfRule type="expression" dxfId="7718" priority="3">
      <formula>ISNUMBER(SEARCH("Total",$A18))</formula>
    </cfRule>
  </conditionalFormatting>
  <conditionalFormatting sqref="O18">
    <cfRule type="expression" dxfId="7717" priority="2">
      <formula>ISNUMBER(SEARCH("Total",$A18))</formula>
    </cfRule>
  </conditionalFormatting>
  <conditionalFormatting sqref="O18">
    <cfRule type="expression" dxfId="7716" priority="1">
      <formula>ISNUMBER(SEARCH("Total",$A18))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6" tint="0.39997558519241921"/>
  </sheetPr>
  <dimension ref="A1:P31"/>
  <sheetViews>
    <sheetView tabSelected="1" workbookViewId="0"/>
  </sheetViews>
  <sheetFormatPr defaultRowHeight="14.4" x14ac:dyDescent="0.3"/>
  <cols>
    <col min="1" max="1" width="68.109375" customWidth="1"/>
  </cols>
  <sheetData>
    <row r="1" spans="1:16" s="5" customFormat="1" ht="23.4" x14ac:dyDescent="0.45">
      <c r="A1" s="5" t="s">
        <v>960</v>
      </c>
    </row>
    <row r="3" spans="1:16" s="6" customFormat="1" ht="21" x14ac:dyDescent="0.4">
      <c r="A3" s="8" t="s">
        <v>963</v>
      </c>
    </row>
    <row r="4" spans="1:16" x14ac:dyDescent="0.3">
      <c r="P4" s="93"/>
    </row>
    <row r="26" spans="1:1" ht="23.4" x14ac:dyDescent="0.45">
      <c r="A26" s="5" t="s">
        <v>961</v>
      </c>
    </row>
    <row r="28" spans="1:1" ht="18" x14ac:dyDescent="0.35">
      <c r="A28" s="7" t="s">
        <v>962</v>
      </c>
    </row>
    <row r="30" spans="1:1" ht="18" x14ac:dyDescent="0.35">
      <c r="A30" s="7" t="s">
        <v>964</v>
      </c>
    </row>
    <row r="31" spans="1:1" ht="18" x14ac:dyDescent="0.35">
      <c r="A31" s="7" t="s">
        <v>965</v>
      </c>
    </row>
  </sheetData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pageSetUpPr fitToPage="1"/>
  </sheetPr>
  <dimension ref="A1:XFD246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2.6640625" style="77" bestFit="1" customWidth="1"/>
    <col min="2" max="2" width="19.6640625" style="26" bestFit="1" customWidth="1"/>
    <col min="3" max="3" width="49" style="26" customWidth="1"/>
    <col min="4" max="4" width="8.5546875" style="28" customWidth="1"/>
    <col min="5" max="5" width="2" style="26" hidden="1" customWidth="1"/>
    <col min="6" max="6" width="11.109375" style="26" customWidth="1"/>
    <col min="7" max="7" width="10.886718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1.77734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1666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May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1634</v>
      </c>
      <c r="L4" s="60">
        <f>Notes!I11</f>
        <v>0.91666666666666663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Notes!I16</f>
        <v>May Expenses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928</v>
      </c>
      <c r="K5" s="63" t="s">
        <v>936</v>
      </c>
      <c r="L5" s="30" t="s">
        <v>938</v>
      </c>
      <c r="M5" s="30" t="s">
        <v>992</v>
      </c>
      <c r="N5" s="31" t="s">
        <v>1136</v>
      </c>
      <c r="O5" s="64" t="s">
        <v>1493</v>
      </c>
      <c r="P5" s="32"/>
    </row>
    <row r="6" spans="1:20" hidden="1" x14ac:dyDescent="0.3">
      <c r="A6" s="78" t="s">
        <v>3</v>
      </c>
      <c r="B6" s="26" t="s">
        <v>948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465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1492</v>
      </c>
      <c r="B10" s="34" t="s">
        <v>2</v>
      </c>
      <c r="C10" s="33" t="s">
        <v>931</v>
      </c>
      <c r="D10" s="35" t="s">
        <v>927</v>
      </c>
      <c r="E10" s="28" t="s">
        <v>951</v>
      </c>
      <c r="F10" s="35" t="s">
        <v>921</v>
      </c>
      <c r="G10" s="35" t="s">
        <v>923</v>
      </c>
      <c r="H10" s="35" t="s">
        <v>922</v>
      </c>
      <c r="I10" s="35" t="s">
        <v>924</v>
      </c>
      <c r="J10" s="35" t="s">
        <v>925</v>
      </c>
      <c r="K10" s="35" t="s">
        <v>926</v>
      </c>
      <c r="L10" s="65"/>
      <c r="M10" s="65"/>
      <c r="N10" s="66"/>
      <c r="O10" s="67"/>
    </row>
    <row r="11" spans="1:20" x14ac:dyDescent="0.3">
      <c r="A11" s="80" t="s">
        <v>1472</v>
      </c>
      <c r="B11" s="26" t="s">
        <v>1038</v>
      </c>
      <c r="C11" s="26" t="s">
        <v>1941</v>
      </c>
      <c r="D11" s="45">
        <v>91853.74</v>
      </c>
      <c r="E11" s="46">
        <v>1</v>
      </c>
      <c r="F11" s="45">
        <v>8250000</v>
      </c>
      <c r="G11" s="45">
        <v>0</v>
      </c>
      <c r="H11" s="45">
        <v>8250000</v>
      </c>
      <c r="I11" s="45">
        <v>139098.78</v>
      </c>
      <c r="J11" s="45">
        <v>1158936.8500000001</v>
      </c>
      <c r="K11" s="45">
        <v>6951964.3700000001</v>
      </c>
      <c r="L11" s="68">
        <f>IF(ISERROR((I11+J11)/H11),"",(I11+J11)/H11)</f>
        <v>0.15733765212121215</v>
      </c>
      <c r="M11" s="68">
        <f>IFERROR(IF(ISERROR(SEARCH("Total",A11)),VLOOKUP(B11,'PrYear%'!E:H,3,FALSE),VLOOKUP(LEFT(A11,6),'PrYear%'!F:H,3,FALSE)),"")</f>
        <v>3.2706554838709677E-2</v>
      </c>
      <c r="N11" s="44" t="str">
        <f>IF(AND(OR($L$4-IFERROR(VALUE(L11),0)&lt;=-0.05,$L$4-IFERROR(VALUE(L11),0)&gt;=0.15),ABS((G11*$L$4)-I11-J11)&gt;=5000),"X","")</f>
        <v>X</v>
      </c>
      <c r="O11" s="69" t="str">
        <f>IFERROR(VLOOKUP(B11,'GF Comments'!F:I,4,FALSE),"")</f>
        <v/>
      </c>
      <c r="P11" s="27"/>
      <c r="R11" s="86"/>
      <c r="S11" s="86"/>
      <c r="T11" s="86"/>
    </row>
    <row r="12" spans="1:20" x14ac:dyDescent="0.3">
      <c r="A12" s="70" t="s">
        <v>1663</v>
      </c>
      <c r="B12" s="70"/>
      <c r="C12" s="70"/>
      <c r="D12" s="71">
        <v>91853.74</v>
      </c>
      <c r="E12" s="72">
        <v>1</v>
      </c>
      <c r="F12" s="71">
        <v>8250000</v>
      </c>
      <c r="G12" s="71">
        <v>0</v>
      </c>
      <c r="H12" s="71">
        <v>8250000</v>
      </c>
      <c r="I12" s="71">
        <v>139098.78</v>
      </c>
      <c r="J12" s="71">
        <v>1158936.8500000001</v>
      </c>
      <c r="K12" s="71">
        <v>6951964.3700000001</v>
      </c>
      <c r="L12" s="68">
        <f t="shared" ref="L12:L49" si="0">IF(ISERROR((I12+J12)/H12),"",(I12+J12)/H12)</f>
        <v>0.15733765212121215</v>
      </c>
      <c r="M12" s="68">
        <f>IFERROR(IF(ISERROR(SEARCH("Total",A12)),VLOOKUP(B12,'PrYear%'!E:H,3,FALSE),VLOOKUP(LEFT(A12,6),'PrYear%'!F:H,3,FALSE)),"")</f>
        <v>3.2706554838709677E-2</v>
      </c>
      <c r="N12" s="44" t="str">
        <f t="shared" ref="N12:N49" si="1">IF(AND(OR($L$4-IFERROR(VALUE(L12),0)&lt;=-0.05,$L$4-IFERROR(VALUE(L12),0)&gt;=0.15),ABS((G12*$L$4)-I12-J12)&gt;=5000),"X","")</f>
        <v>X</v>
      </c>
      <c r="O12" s="69" t="str">
        <f>IFERROR(VLOOKUP(B12,'GF Comments'!F:I,4,FALSE),"")</f>
        <v/>
      </c>
      <c r="P12" s="27"/>
      <c r="R12" s="86"/>
      <c r="S12" s="86"/>
    </row>
    <row r="13" spans="1:20" x14ac:dyDescent="0.3">
      <c r="A13" s="80" t="s">
        <v>2249</v>
      </c>
      <c r="B13" s="26" t="s">
        <v>1357</v>
      </c>
      <c r="C13" s="26" t="s">
        <v>2020</v>
      </c>
      <c r="D13" s="45">
        <v>26952.02</v>
      </c>
      <c r="E13" s="46">
        <v>2</v>
      </c>
      <c r="F13" s="45">
        <v>10000000</v>
      </c>
      <c r="G13" s="45">
        <v>0</v>
      </c>
      <c r="H13" s="45">
        <v>10000000</v>
      </c>
      <c r="I13" s="45">
        <v>0</v>
      </c>
      <c r="J13" s="45">
        <v>924148.35</v>
      </c>
      <c r="K13" s="45">
        <v>9075851.6500000004</v>
      </c>
      <c r="L13" s="68">
        <f t="shared" si="0"/>
        <v>9.2414835000000001E-2</v>
      </c>
      <c r="M13" s="68">
        <f>IFERROR(IF(ISERROR(SEARCH("Total",A13)),VLOOKUP(B13,'PrYear%'!E:H,3,FALSE),VLOOKUP(LEFT(A13,6),'PrYear%'!F:H,3,FALSE)),"")</f>
        <v>0.37186020125000002</v>
      </c>
      <c r="N13" s="44" t="str">
        <f t="shared" si="1"/>
        <v>X</v>
      </c>
      <c r="O13" s="69" t="str">
        <f>IFERROR(VLOOKUP(B13,'GF Comments'!F:I,4,FALSE),"")</f>
        <v/>
      </c>
      <c r="P13" s="27"/>
      <c r="S13" s="86"/>
    </row>
    <row r="14" spans="1:20" x14ac:dyDescent="0.3">
      <c r="A14" s="70" t="s">
        <v>2279</v>
      </c>
      <c r="B14" s="70"/>
      <c r="C14" s="70"/>
      <c r="D14" s="71">
        <v>26952.02</v>
      </c>
      <c r="E14" s="72">
        <v>2</v>
      </c>
      <c r="F14" s="71">
        <v>10000000</v>
      </c>
      <c r="G14" s="71">
        <v>0</v>
      </c>
      <c r="H14" s="71">
        <v>10000000</v>
      </c>
      <c r="I14" s="71">
        <v>0</v>
      </c>
      <c r="J14" s="71">
        <v>924148.35</v>
      </c>
      <c r="K14" s="71">
        <v>9075851.6500000004</v>
      </c>
      <c r="L14" s="68">
        <f t="shared" si="0"/>
        <v>9.2414835000000001E-2</v>
      </c>
      <c r="M14" s="68">
        <f>IFERROR(IF(ISERROR(SEARCH("Total",A14)),VLOOKUP(B14,'PrYear%'!E:H,3,FALSE),VLOOKUP(LEFT(A14,6),'PrYear%'!F:H,3,FALSE)),"")</f>
        <v>0.37186020125000002</v>
      </c>
      <c r="N14" s="44" t="str">
        <f t="shared" si="1"/>
        <v>X</v>
      </c>
      <c r="O14" s="69" t="str">
        <f>IFERROR(VLOOKUP(B14,'GF Comments'!F:I,4,FALSE),"")</f>
        <v/>
      </c>
      <c r="P14" s="27"/>
      <c r="S14" s="86"/>
    </row>
    <row r="15" spans="1:20" x14ac:dyDescent="0.3">
      <c r="A15" s="80" t="s">
        <v>2250</v>
      </c>
      <c r="B15" s="26" t="s">
        <v>1000</v>
      </c>
      <c r="C15" s="26" t="s">
        <v>2021</v>
      </c>
      <c r="D15" s="45">
        <v>39535.71</v>
      </c>
      <c r="E15" s="46">
        <v>1</v>
      </c>
      <c r="F15" s="45">
        <v>1205000</v>
      </c>
      <c r="G15" s="45">
        <v>0</v>
      </c>
      <c r="H15" s="45">
        <v>1205000</v>
      </c>
      <c r="I15" s="45">
        <v>0</v>
      </c>
      <c r="J15" s="45">
        <v>440444.89</v>
      </c>
      <c r="K15" s="45">
        <v>764555.11</v>
      </c>
      <c r="L15" s="68">
        <f t="shared" si="0"/>
        <v>0.36551443153526975</v>
      </c>
      <c r="M15" s="68">
        <f>IFERROR(IF(ISERROR(SEARCH("Total",A15)),VLOOKUP(B15,'PrYear%'!E:H,3,FALSE),VLOOKUP(LEFT(A15,6),'PrYear%'!F:H,3,FALSE)),"")</f>
        <v>6.6422416337130377E-2</v>
      </c>
      <c r="N15" s="44" t="str">
        <f t="shared" si="1"/>
        <v>X</v>
      </c>
      <c r="O15" s="69" t="str">
        <f>IFERROR(VLOOKUP(B15,'GF Comments'!F:I,4,FALSE),"")</f>
        <v/>
      </c>
      <c r="P15" s="27"/>
      <c r="S15" s="86"/>
    </row>
    <row r="16" spans="1:20" x14ac:dyDescent="0.3">
      <c r="A16" s="70" t="s">
        <v>2289</v>
      </c>
      <c r="B16" s="70"/>
      <c r="C16" s="70"/>
      <c r="D16" s="71">
        <v>39535.71</v>
      </c>
      <c r="E16" s="72">
        <v>1</v>
      </c>
      <c r="F16" s="71">
        <v>1205000</v>
      </c>
      <c r="G16" s="71">
        <v>0</v>
      </c>
      <c r="H16" s="71">
        <v>1205000</v>
      </c>
      <c r="I16" s="71">
        <v>0</v>
      </c>
      <c r="J16" s="71">
        <v>440444.89</v>
      </c>
      <c r="K16" s="71">
        <v>764555.11</v>
      </c>
      <c r="L16" s="68">
        <f t="shared" si="0"/>
        <v>0.36551443153526975</v>
      </c>
      <c r="M16" s="68">
        <f>IFERROR(IF(ISERROR(SEARCH("Total",A16)),VLOOKUP(B16,'PrYear%'!E:H,3,FALSE),VLOOKUP(LEFT(A16,6),'PrYear%'!F:H,3,FALSE)),"")</f>
        <v>6.6422416337130377E-2</v>
      </c>
      <c r="N16" s="44" t="str">
        <f t="shared" si="1"/>
        <v>X</v>
      </c>
      <c r="O16" s="69" t="str">
        <f>IFERROR(VLOOKUP(B16,'GF Comments'!F:I,4,FALSE),"")</f>
        <v/>
      </c>
      <c r="P16" s="27"/>
      <c r="S16" s="86"/>
    </row>
    <row r="17" spans="1:16384" x14ac:dyDescent="0.3">
      <c r="A17" s="80" t="s">
        <v>2251</v>
      </c>
      <c r="B17" s="26" t="s">
        <v>1400</v>
      </c>
      <c r="C17" s="26" t="s">
        <v>2022</v>
      </c>
      <c r="D17" s="45">
        <v>0</v>
      </c>
      <c r="E17" s="46">
        <v>1</v>
      </c>
      <c r="F17" s="45">
        <v>256000</v>
      </c>
      <c r="G17" s="45">
        <v>0</v>
      </c>
      <c r="H17" s="45">
        <v>256000</v>
      </c>
      <c r="I17" s="45">
        <v>0</v>
      </c>
      <c r="J17" s="45">
        <v>2388.9</v>
      </c>
      <c r="K17" s="45">
        <v>253611.1</v>
      </c>
      <c r="L17" s="68">
        <f t="shared" si="0"/>
        <v>9.3316406250000001E-3</v>
      </c>
      <c r="M17" s="68">
        <f>IFERROR(IF(ISERROR(SEARCH("Total",A17)),VLOOKUP(B17,'PrYear%'!E:H,3,FALSE),VLOOKUP(LEFT(A17,6),'PrYear%'!F:H,3,FALSE)),"")</f>
        <v>0.98969685185185186</v>
      </c>
      <c r="N17" s="44" t="str">
        <f t="shared" si="1"/>
        <v/>
      </c>
      <c r="O17" s="69" t="str">
        <f>IFERROR(VLOOKUP(B17,'GF Comments'!F:I,4,FALSE),"")</f>
        <v/>
      </c>
      <c r="P17" s="27"/>
      <c r="S17" s="86"/>
    </row>
    <row r="18" spans="1:16384" x14ac:dyDescent="0.3">
      <c r="A18" s="70" t="s">
        <v>2280</v>
      </c>
      <c r="B18" s="70"/>
      <c r="C18" s="70"/>
      <c r="D18" s="71">
        <v>0</v>
      </c>
      <c r="E18" s="72">
        <v>1</v>
      </c>
      <c r="F18" s="71">
        <v>256000</v>
      </c>
      <c r="G18" s="71">
        <v>0</v>
      </c>
      <c r="H18" s="71">
        <v>256000</v>
      </c>
      <c r="I18" s="71">
        <v>0</v>
      </c>
      <c r="J18" s="71">
        <v>2388.9</v>
      </c>
      <c r="K18" s="71">
        <v>253611.1</v>
      </c>
      <c r="L18" s="68">
        <f t="shared" si="0"/>
        <v>9.3316406250000001E-3</v>
      </c>
      <c r="M18" s="68">
        <f>IFERROR(IF(ISERROR(SEARCH("Total",A18)),VLOOKUP(B18,'PrYear%'!E:H,3,FALSE),VLOOKUP(LEFT(A18,6),'PrYear%'!F:H,3,FALSE)),"")</f>
        <v>0.98969685185185186</v>
      </c>
      <c r="N18" s="44" t="str">
        <f t="shared" si="1"/>
        <v/>
      </c>
      <c r="O18" s="69" t="str">
        <f>IFERROR(VLOOKUP(B18,'GF Comments'!F:I,4,FALSE),"")</f>
        <v/>
      </c>
      <c r="P18" s="27"/>
      <c r="S18" s="86"/>
    </row>
    <row r="19" spans="1:16384" x14ac:dyDescent="0.3">
      <c r="A19" s="80" t="s">
        <v>1474</v>
      </c>
      <c r="B19" s="26" t="s">
        <v>831</v>
      </c>
      <c r="C19" s="26" t="s">
        <v>1943</v>
      </c>
      <c r="D19" s="45">
        <v>0</v>
      </c>
      <c r="E19" s="46">
        <v>1</v>
      </c>
      <c r="F19" s="45">
        <v>500000</v>
      </c>
      <c r="G19" s="45">
        <v>0</v>
      </c>
      <c r="H19" s="45">
        <v>500000</v>
      </c>
      <c r="I19" s="45">
        <v>0</v>
      </c>
      <c r="J19" s="45">
        <v>887.25</v>
      </c>
      <c r="K19" s="45">
        <v>499112.75</v>
      </c>
      <c r="L19" s="68">
        <f t="shared" si="0"/>
        <v>1.7745E-3</v>
      </c>
      <c r="M19" s="68">
        <f>IFERROR(IF(ISERROR(SEARCH("Total",A19)),VLOOKUP(B19,'PrYear%'!E:H,3,FALSE),VLOOKUP(LEFT(A19,6),'PrYear%'!F:H,3,FALSE)),"")</f>
        <v>3.9509473333333336E-2</v>
      </c>
      <c r="N19" s="44" t="str">
        <f t="shared" si="1"/>
        <v/>
      </c>
      <c r="O19" s="69" t="str">
        <f>IFERROR(VLOOKUP(B19,'GF Comments'!F:I,4,FALSE),"")</f>
        <v/>
      </c>
      <c r="P19" s="27"/>
      <c r="S19" s="86"/>
    </row>
    <row r="20" spans="1:16384" x14ac:dyDescent="0.3">
      <c r="A20" s="70" t="s">
        <v>1665</v>
      </c>
      <c r="B20" s="70"/>
      <c r="C20" s="70"/>
      <c r="D20" s="71">
        <v>0</v>
      </c>
      <c r="E20" s="72">
        <v>1</v>
      </c>
      <c r="F20" s="71">
        <v>500000</v>
      </c>
      <c r="G20" s="71">
        <v>0</v>
      </c>
      <c r="H20" s="71">
        <v>500000</v>
      </c>
      <c r="I20" s="71">
        <v>0</v>
      </c>
      <c r="J20" s="71">
        <v>887.25</v>
      </c>
      <c r="K20" s="71">
        <v>499112.75</v>
      </c>
      <c r="L20" s="68">
        <f t="shared" si="0"/>
        <v>1.7745E-3</v>
      </c>
      <c r="M20" s="68">
        <f>IFERROR(IF(ISERROR(SEARCH("Total",A20)),VLOOKUP(B20,'PrYear%'!E:H,3,FALSE),VLOOKUP(LEFT(A20,6),'PrYear%'!F:H,3,FALSE)),"")</f>
        <v>3.9509473333333336E-2</v>
      </c>
      <c r="N20" s="44" t="str">
        <f t="shared" si="1"/>
        <v/>
      </c>
      <c r="O20" s="69" t="str">
        <f>IFERROR(VLOOKUP(B20,'GF Comments'!F:I,4,FALSE),"")</f>
        <v/>
      </c>
      <c r="P20" s="27"/>
      <c r="S20" s="86"/>
    </row>
    <row r="21" spans="1:16384" x14ac:dyDescent="0.3">
      <c r="A21" s="80" t="s">
        <v>2259</v>
      </c>
      <c r="B21" s="26" t="s">
        <v>1362</v>
      </c>
      <c r="C21" s="26" t="s">
        <v>2024</v>
      </c>
      <c r="D21" s="45">
        <v>0</v>
      </c>
      <c r="E21" s="46">
        <v>1</v>
      </c>
      <c r="F21" s="45">
        <v>150000</v>
      </c>
      <c r="G21" s="45">
        <v>0</v>
      </c>
      <c r="H21" s="45">
        <v>150000</v>
      </c>
      <c r="I21" s="45">
        <v>0</v>
      </c>
      <c r="J21" s="45">
        <v>30557.39</v>
      </c>
      <c r="K21" s="45">
        <v>119442.61</v>
      </c>
      <c r="L21" s="68">
        <f t="shared" si="0"/>
        <v>0.20371593333333332</v>
      </c>
      <c r="M21" s="68">
        <f>IFERROR(IF(ISERROR(SEARCH("Total",A21)),VLOOKUP(B21,'PrYear%'!E:H,3,FALSE),VLOOKUP(LEFT(A21,6),'PrYear%'!F:H,3,FALSE)),"")</f>
        <v>0.21671913978494622</v>
      </c>
      <c r="N21" s="44" t="str">
        <f t="shared" si="1"/>
        <v>X</v>
      </c>
      <c r="O21" s="69" t="str">
        <f>IFERROR(VLOOKUP(B21,'GF Comments'!F:I,4,FALSE),"")</f>
        <v/>
      </c>
      <c r="P21" s="27"/>
      <c r="S21" s="86"/>
    </row>
    <row r="22" spans="1:16384" x14ac:dyDescent="0.3">
      <c r="A22" s="70" t="s">
        <v>2282</v>
      </c>
      <c r="B22" s="70"/>
      <c r="C22" s="70"/>
      <c r="D22" s="71">
        <v>0</v>
      </c>
      <c r="E22" s="72">
        <v>1</v>
      </c>
      <c r="F22" s="71">
        <v>150000</v>
      </c>
      <c r="G22" s="71">
        <v>0</v>
      </c>
      <c r="H22" s="71">
        <v>150000</v>
      </c>
      <c r="I22" s="71">
        <v>0</v>
      </c>
      <c r="J22" s="71">
        <v>30557.39</v>
      </c>
      <c r="K22" s="71">
        <v>119442.61</v>
      </c>
      <c r="L22" s="68">
        <f t="shared" si="0"/>
        <v>0.20371593333333332</v>
      </c>
      <c r="M22" s="68">
        <f>IFERROR(IF(ISERROR(SEARCH("Total",A22)),VLOOKUP(B22,'PrYear%'!E:H,3,FALSE),VLOOKUP(LEFT(A22,6),'PrYear%'!F:H,3,FALSE)),"")</f>
        <v>0.21671913978494622</v>
      </c>
      <c r="N22" s="44" t="str">
        <f t="shared" si="1"/>
        <v>X</v>
      </c>
      <c r="O22" s="69" t="str">
        <f>IFERROR(VLOOKUP(B22,'GF Comments'!F:I,4,FALSE),"")</f>
        <v/>
      </c>
      <c r="P22" s="27"/>
      <c r="S22" s="86"/>
    </row>
    <row r="23" spans="1:16384" x14ac:dyDescent="0.3">
      <c r="A23" s="80" t="s">
        <v>2262</v>
      </c>
      <c r="B23" s="26" t="s">
        <v>1366</v>
      </c>
      <c r="C23" s="26" t="s">
        <v>2027</v>
      </c>
      <c r="D23" s="45">
        <v>3138.23</v>
      </c>
      <c r="E23" s="46">
        <v>1</v>
      </c>
      <c r="F23" s="45">
        <v>243000</v>
      </c>
      <c r="G23" s="45">
        <v>0</v>
      </c>
      <c r="H23" s="45">
        <v>243000</v>
      </c>
      <c r="I23" s="45">
        <v>0</v>
      </c>
      <c r="J23" s="45">
        <v>57018.47</v>
      </c>
      <c r="K23" s="45">
        <v>185981.53</v>
      </c>
      <c r="L23" s="68">
        <f t="shared" si="0"/>
        <v>0.23464390946502059</v>
      </c>
      <c r="M23" s="68">
        <f>IFERROR(IF(ISERROR(SEARCH("Total",A23)),VLOOKUP(B23,'PrYear%'!E:H,3,FALSE),VLOOKUP(LEFT(A23,6),'PrYear%'!F:H,3,FALSE)),"")</f>
        <v>0.52901324615384615</v>
      </c>
      <c r="N23" s="44" t="str">
        <f t="shared" si="1"/>
        <v>X</v>
      </c>
      <c r="O23" s="69" t="str">
        <f>IFERROR(VLOOKUP(B23,'GF Comments'!F:I,4,FALSE),"")</f>
        <v/>
      </c>
      <c r="P23" s="27"/>
      <c r="S23" s="86"/>
    </row>
    <row r="24" spans="1:16384" x14ac:dyDescent="0.3">
      <c r="A24" s="70" t="s">
        <v>2285</v>
      </c>
      <c r="B24" s="70"/>
      <c r="C24" s="70"/>
      <c r="D24" s="71">
        <v>3138.23</v>
      </c>
      <c r="E24" s="72">
        <v>1</v>
      </c>
      <c r="F24" s="71">
        <v>243000</v>
      </c>
      <c r="G24" s="71">
        <v>0</v>
      </c>
      <c r="H24" s="71">
        <v>243000</v>
      </c>
      <c r="I24" s="71">
        <v>0</v>
      </c>
      <c r="J24" s="71">
        <v>57018.47</v>
      </c>
      <c r="K24" s="71">
        <v>185981.53</v>
      </c>
      <c r="L24" s="79">
        <f t="shared" si="0"/>
        <v>0.23464390946502059</v>
      </c>
      <c r="M24" s="79">
        <f>IFERROR(IF(ISERROR(SEARCH("Total",A24)),VLOOKUP(B24,'PrYear%'!E:H,3,FALSE),VLOOKUP(LEFT(A24,6),'PrYear%'!F:H,3,FALSE)),"")</f>
        <v>0.52901324615384615</v>
      </c>
      <c r="N24" s="79" t="str">
        <f t="shared" si="1"/>
        <v>X</v>
      </c>
      <c r="O24" s="69" t="str">
        <f>IFERROR(VLOOKUP(B24,'GF Comments'!F:I,4,FALSE),"")</f>
        <v/>
      </c>
      <c r="P24" s="72"/>
      <c r="Q24" s="108"/>
      <c r="R24" s="108"/>
      <c r="S24" s="108"/>
      <c r="T24" s="108"/>
      <c r="U24" s="108"/>
      <c r="V24" s="108"/>
      <c r="W24" s="95"/>
      <c r="X24" s="95"/>
      <c r="Y24" s="95"/>
      <c r="Z24" s="108"/>
      <c r="AA24" s="109"/>
      <c r="AB24" s="108"/>
      <c r="AC24" s="108"/>
      <c r="AD24" s="108"/>
      <c r="AE24" s="108"/>
      <c r="AF24" s="108"/>
      <c r="AG24" s="108"/>
      <c r="AH24" s="95"/>
      <c r="AI24" s="95"/>
      <c r="AJ24" s="95"/>
      <c r="AK24" s="108"/>
      <c r="AL24" s="109"/>
      <c r="AM24" s="108"/>
      <c r="AN24" s="108"/>
      <c r="AO24" s="108"/>
      <c r="AP24" s="108"/>
      <c r="AQ24" s="108"/>
      <c r="AR24" s="108"/>
      <c r="AS24" s="95"/>
      <c r="AT24" s="95"/>
      <c r="AU24" s="95"/>
      <c r="AV24" s="108"/>
      <c r="AW24" s="109"/>
      <c r="AX24" s="108"/>
      <c r="AY24" s="108"/>
      <c r="AZ24" s="108"/>
      <c r="BA24" s="108"/>
      <c r="BB24" s="108"/>
      <c r="BC24" s="108"/>
      <c r="BD24" s="95"/>
      <c r="BE24" s="95"/>
      <c r="BF24" s="95"/>
      <c r="BG24" s="108"/>
      <c r="BH24" s="109"/>
      <c r="BI24" s="108"/>
      <c r="BJ24" s="108"/>
      <c r="BK24" s="108"/>
      <c r="BL24" s="108"/>
      <c r="BM24" s="108"/>
      <c r="BN24" s="108"/>
      <c r="BO24" s="95"/>
      <c r="BP24" s="95"/>
      <c r="BQ24" s="95"/>
      <c r="BR24" s="108"/>
      <c r="BS24" s="109"/>
      <c r="BT24" s="108"/>
      <c r="BU24" s="108"/>
      <c r="BV24" s="108"/>
      <c r="BW24" s="108"/>
      <c r="BX24" s="108"/>
      <c r="BY24" s="108"/>
      <c r="BZ24" s="95"/>
      <c r="CA24" s="95"/>
      <c r="CB24" s="95"/>
      <c r="CC24" s="108"/>
      <c r="CD24" s="109"/>
      <c r="CE24" s="108"/>
      <c r="CF24" s="108"/>
      <c r="CG24" s="108"/>
      <c r="CH24" s="108"/>
      <c r="CI24" s="108"/>
      <c r="CJ24" s="108"/>
      <c r="CK24" s="95"/>
      <c r="CL24" s="95"/>
      <c r="CM24" s="95"/>
      <c r="CN24" s="108"/>
      <c r="CO24" s="109"/>
      <c r="CP24" s="108"/>
      <c r="CQ24" s="108"/>
      <c r="CR24" s="108"/>
      <c r="CS24" s="108"/>
      <c r="CT24" s="108"/>
      <c r="CU24" s="108"/>
      <c r="CV24" s="95"/>
      <c r="CW24" s="95"/>
      <c r="CX24" s="95"/>
      <c r="CY24" s="108"/>
      <c r="CZ24" s="109"/>
      <c r="DA24" s="108"/>
      <c r="DB24" s="108"/>
      <c r="DC24" s="108"/>
      <c r="DD24" s="108"/>
      <c r="DE24" s="108"/>
      <c r="DF24" s="108"/>
      <c r="DG24" s="95"/>
      <c r="DH24" s="95"/>
      <c r="DI24" s="95"/>
      <c r="DJ24" s="108"/>
      <c r="DK24" s="109"/>
      <c r="DL24" s="108"/>
      <c r="DM24" s="108"/>
      <c r="DN24" s="108"/>
      <c r="DO24" s="108"/>
      <c r="DP24" s="108"/>
      <c r="DQ24" s="108"/>
      <c r="DR24" s="95"/>
      <c r="DS24" s="95"/>
      <c r="DT24" s="95"/>
      <c r="DU24" s="108"/>
      <c r="DV24" s="109"/>
      <c r="DW24" s="108"/>
      <c r="DX24" s="108"/>
      <c r="DY24" s="108"/>
      <c r="DZ24" s="108"/>
      <c r="EA24" s="108"/>
      <c r="EB24" s="108"/>
      <c r="EC24" s="95"/>
      <c r="ED24" s="95"/>
      <c r="EE24" s="95"/>
      <c r="EF24" s="108"/>
      <c r="EG24" s="109"/>
      <c r="EH24" s="108"/>
      <c r="EI24" s="108"/>
      <c r="EJ24" s="108"/>
      <c r="EK24" s="108"/>
      <c r="EL24" s="108"/>
      <c r="EM24" s="108"/>
      <c r="EN24" s="95"/>
      <c r="EO24" s="95"/>
      <c r="EP24" s="95"/>
      <c r="EQ24" s="108"/>
      <c r="ER24" s="109"/>
      <c r="ES24" s="108"/>
      <c r="ET24" s="108"/>
      <c r="EU24" s="108"/>
      <c r="EV24" s="108"/>
      <c r="EW24" s="108"/>
      <c r="EX24" s="108"/>
      <c r="EY24" s="95"/>
      <c r="EZ24" s="95"/>
      <c r="FA24" s="95"/>
      <c r="FB24" s="108"/>
      <c r="FC24" s="109"/>
      <c r="FD24" s="108"/>
      <c r="FE24" s="108"/>
      <c r="FF24" s="108"/>
      <c r="FG24" s="108"/>
      <c r="FH24" s="108"/>
      <c r="FI24" s="108"/>
      <c r="FJ24" s="95"/>
      <c r="FK24" s="95"/>
      <c r="FL24" s="95"/>
      <c r="FM24" s="108"/>
      <c r="FN24" s="109"/>
      <c r="FO24" s="108"/>
      <c r="FP24" s="108"/>
      <c r="FQ24" s="108"/>
      <c r="FR24" s="108"/>
      <c r="FS24" s="108"/>
      <c r="FT24" s="108"/>
      <c r="FU24" s="95"/>
      <c r="FV24" s="95"/>
      <c r="FW24" s="95"/>
      <c r="FX24" s="108"/>
      <c r="FY24" s="109"/>
      <c r="FZ24" s="108"/>
      <c r="GA24" s="108"/>
      <c r="GB24" s="108"/>
      <c r="GC24" s="108"/>
      <c r="GD24" s="108"/>
      <c r="GE24" s="108"/>
      <c r="GF24" s="95"/>
      <c r="GG24" s="95"/>
      <c r="GH24" s="95"/>
      <c r="GI24" s="108"/>
      <c r="GJ24" s="109"/>
      <c r="GK24" s="108"/>
      <c r="GL24" s="108"/>
      <c r="GM24" s="108"/>
      <c r="GN24" s="108"/>
      <c r="GO24" s="108"/>
      <c r="GP24" s="108"/>
      <c r="GQ24" s="95"/>
      <c r="GR24" s="95"/>
      <c r="GS24" s="95"/>
      <c r="GT24" s="108"/>
      <c r="GU24" s="109"/>
      <c r="GV24" s="108"/>
      <c r="GW24" s="108"/>
      <c r="GX24" s="108"/>
      <c r="GY24" s="108"/>
      <c r="GZ24" s="108"/>
      <c r="HA24" s="108"/>
      <c r="HB24" s="95"/>
      <c r="HC24" s="95"/>
      <c r="HD24" s="95"/>
      <c r="HE24" s="108"/>
      <c r="HF24" s="109"/>
      <c r="HG24" s="108"/>
      <c r="HH24" s="108"/>
      <c r="HI24" s="108"/>
      <c r="HJ24" s="108"/>
      <c r="HK24" s="108"/>
      <c r="HL24" s="108"/>
      <c r="HM24" s="95"/>
      <c r="HN24" s="95"/>
      <c r="HO24" s="95"/>
      <c r="HP24" s="108"/>
      <c r="HQ24" s="109"/>
      <c r="HR24" s="108"/>
      <c r="HS24" s="108"/>
      <c r="HT24" s="108"/>
      <c r="HU24" s="108"/>
      <c r="HV24" s="108"/>
      <c r="HW24" s="108"/>
      <c r="HX24" s="95"/>
      <c r="HY24" s="95"/>
      <c r="HZ24" s="95"/>
      <c r="IA24" s="108"/>
      <c r="IB24" s="109"/>
      <c r="IC24" s="108"/>
      <c r="ID24" s="108"/>
      <c r="IE24" s="108"/>
      <c r="IF24" s="108"/>
      <c r="IG24" s="108"/>
      <c r="IH24" s="108"/>
      <c r="II24" s="95"/>
      <c r="IJ24" s="95"/>
      <c r="IK24" s="95"/>
      <c r="IL24" s="108"/>
      <c r="IM24" s="109"/>
      <c r="IN24" s="108"/>
      <c r="IO24" s="108"/>
      <c r="IP24" s="108"/>
      <c r="IQ24" s="108"/>
      <c r="IR24" s="108"/>
      <c r="IS24" s="108"/>
      <c r="IT24" s="95"/>
      <c r="IU24" s="95"/>
      <c r="IV24" s="95"/>
      <c r="IW24" s="108"/>
      <c r="IX24" s="109"/>
      <c r="IY24" s="108"/>
      <c r="IZ24" s="108"/>
      <c r="JA24" s="108"/>
      <c r="JB24" s="108"/>
      <c r="JC24" s="108"/>
      <c r="JD24" s="108"/>
      <c r="JE24" s="95"/>
      <c r="JF24" s="95"/>
      <c r="JG24" s="95"/>
      <c r="JH24" s="108"/>
      <c r="JI24" s="109"/>
      <c r="JJ24" s="108"/>
      <c r="JK24" s="108"/>
      <c r="JL24" s="108"/>
      <c r="JM24" s="108"/>
      <c r="JN24" s="108"/>
      <c r="JO24" s="108"/>
      <c r="JP24" s="95"/>
      <c r="JQ24" s="95"/>
      <c r="JR24" s="95"/>
      <c r="JS24" s="108"/>
      <c r="JT24" s="109"/>
      <c r="JU24" s="108"/>
      <c r="JV24" s="108"/>
      <c r="JW24" s="108"/>
      <c r="JX24" s="108"/>
      <c r="JY24" s="108"/>
      <c r="JZ24" s="108"/>
      <c r="KA24" s="95"/>
      <c r="KB24" s="95"/>
      <c r="KC24" s="95"/>
      <c r="KD24" s="108"/>
      <c r="KE24" s="109"/>
      <c r="KF24" s="108"/>
      <c r="KG24" s="108"/>
      <c r="KH24" s="108"/>
      <c r="KI24" s="108"/>
      <c r="KJ24" s="108"/>
      <c r="KK24" s="108"/>
      <c r="KL24" s="95"/>
      <c r="KM24" s="95"/>
      <c r="KN24" s="95"/>
      <c r="KO24" s="108"/>
      <c r="KP24" s="109"/>
      <c r="KQ24" s="108"/>
      <c r="KR24" s="108"/>
      <c r="KS24" s="108"/>
      <c r="KT24" s="108"/>
      <c r="KU24" s="108"/>
      <c r="KV24" s="108"/>
      <c r="KW24" s="95"/>
      <c r="KX24" s="95"/>
      <c r="KY24" s="95"/>
      <c r="KZ24" s="108"/>
      <c r="LA24" s="109"/>
      <c r="LB24" s="108"/>
      <c r="LC24" s="108"/>
      <c r="LD24" s="108"/>
      <c r="LE24" s="108"/>
      <c r="LF24" s="108"/>
      <c r="LG24" s="108"/>
      <c r="LH24" s="95"/>
      <c r="LI24" s="95"/>
      <c r="LJ24" s="95"/>
      <c r="LK24" s="108"/>
      <c r="LL24" s="109"/>
      <c r="LM24" s="108"/>
      <c r="LN24" s="108"/>
      <c r="LO24" s="108"/>
      <c r="LP24" s="108"/>
      <c r="LQ24" s="108"/>
      <c r="LR24" s="108"/>
      <c r="LS24" s="95"/>
      <c r="LT24" s="95"/>
      <c r="LU24" s="95"/>
      <c r="LV24" s="108"/>
      <c r="LW24" s="109"/>
      <c r="LX24" s="108"/>
      <c r="LY24" s="108"/>
      <c r="LZ24" s="108"/>
      <c r="MA24" s="108"/>
      <c r="MB24" s="108"/>
      <c r="MC24" s="108"/>
      <c r="MD24" s="95"/>
      <c r="ME24" s="95"/>
      <c r="MF24" s="95"/>
      <c r="MG24" s="108"/>
      <c r="MH24" s="109"/>
      <c r="MI24" s="108"/>
      <c r="MJ24" s="108"/>
      <c r="MK24" s="108"/>
      <c r="ML24" s="108"/>
      <c r="MM24" s="108"/>
      <c r="MN24" s="108"/>
      <c r="MO24" s="95"/>
      <c r="MP24" s="95"/>
      <c r="MQ24" s="95"/>
      <c r="MR24" s="108"/>
      <c r="MS24" s="109"/>
      <c r="MT24" s="108"/>
      <c r="MU24" s="108"/>
      <c r="MV24" s="108"/>
      <c r="MW24" s="108"/>
      <c r="MX24" s="108"/>
      <c r="MY24" s="108"/>
      <c r="MZ24" s="95"/>
      <c r="NA24" s="95"/>
      <c r="NB24" s="95"/>
      <c r="NC24" s="108"/>
      <c r="ND24" s="109"/>
      <c r="NE24" s="108"/>
      <c r="NF24" s="108"/>
      <c r="NG24" s="108"/>
      <c r="NH24" s="108"/>
      <c r="NI24" s="108"/>
      <c r="NJ24" s="108"/>
      <c r="NK24" s="95"/>
      <c r="NL24" s="95"/>
      <c r="NM24" s="95"/>
      <c r="NN24" s="108"/>
      <c r="NO24" s="109"/>
      <c r="NP24" s="108"/>
      <c r="NQ24" s="108"/>
      <c r="NR24" s="108"/>
      <c r="NS24" s="108"/>
      <c r="NT24" s="108"/>
      <c r="NU24" s="108"/>
      <c r="NV24" s="95"/>
      <c r="NW24" s="95"/>
      <c r="NX24" s="95"/>
      <c r="NY24" s="108"/>
      <c r="NZ24" s="109"/>
      <c r="OA24" s="108"/>
      <c r="OB24" s="108"/>
      <c r="OC24" s="108"/>
      <c r="OD24" s="108"/>
      <c r="OE24" s="108"/>
      <c r="OF24" s="108"/>
      <c r="OG24" s="95"/>
      <c r="OH24" s="95"/>
      <c r="OI24" s="95"/>
      <c r="OJ24" s="108"/>
      <c r="OK24" s="109"/>
      <c r="OL24" s="108"/>
      <c r="OM24" s="108"/>
      <c r="ON24" s="108"/>
      <c r="OO24" s="108"/>
      <c r="OP24" s="108"/>
      <c r="OQ24" s="108"/>
      <c r="OR24" s="95"/>
      <c r="OS24" s="95"/>
      <c r="OT24" s="95"/>
      <c r="OU24" s="108"/>
      <c r="OV24" s="109"/>
      <c r="OW24" s="108"/>
      <c r="OX24" s="108"/>
      <c r="OY24" s="108"/>
      <c r="OZ24" s="108"/>
      <c r="PA24" s="108"/>
      <c r="PB24" s="108"/>
      <c r="PC24" s="95"/>
      <c r="PD24" s="95"/>
      <c r="PE24" s="95"/>
      <c r="PF24" s="108"/>
      <c r="PG24" s="109"/>
      <c r="PH24" s="108"/>
      <c r="PI24" s="108"/>
      <c r="PJ24" s="108"/>
      <c r="PK24" s="108"/>
      <c r="PL24" s="108"/>
      <c r="PM24" s="108"/>
      <c r="PN24" s="95"/>
      <c r="PO24" s="95"/>
      <c r="PP24" s="95"/>
      <c r="PQ24" s="108"/>
      <c r="PR24" s="109"/>
      <c r="PS24" s="108"/>
      <c r="PT24" s="108"/>
      <c r="PU24" s="108"/>
      <c r="PV24" s="108"/>
      <c r="PW24" s="108"/>
      <c r="PX24" s="108"/>
      <c r="PY24" s="95"/>
      <c r="PZ24" s="95"/>
      <c r="QA24" s="95"/>
      <c r="QB24" s="108"/>
      <c r="QC24" s="109"/>
      <c r="QD24" s="108"/>
      <c r="QE24" s="108"/>
      <c r="QF24" s="108"/>
      <c r="QG24" s="108"/>
      <c r="QH24" s="108"/>
      <c r="QI24" s="108"/>
      <c r="QJ24" s="95"/>
      <c r="QK24" s="95"/>
      <c r="QL24" s="95"/>
      <c r="QM24" s="108"/>
      <c r="QN24" s="109"/>
      <c r="QO24" s="108"/>
      <c r="QP24" s="108"/>
      <c r="QQ24" s="108"/>
      <c r="QR24" s="108"/>
      <c r="QS24" s="108"/>
      <c r="QT24" s="108"/>
      <c r="QU24" s="95"/>
      <c r="QV24" s="95"/>
      <c r="QW24" s="95"/>
      <c r="QX24" s="108"/>
      <c r="QY24" s="109"/>
      <c r="QZ24" s="108"/>
      <c r="RA24" s="108"/>
      <c r="RB24" s="108"/>
      <c r="RC24" s="108"/>
      <c r="RD24" s="108"/>
      <c r="RE24" s="108"/>
      <c r="RF24" s="95"/>
      <c r="RG24" s="95"/>
      <c r="RH24" s="95"/>
      <c r="RI24" s="108"/>
      <c r="RJ24" s="109"/>
      <c r="RK24" s="108"/>
      <c r="RL24" s="108"/>
      <c r="RM24" s="108"/>
      <c r="RN24" s="108"/>
      <c r="RO24" s="108"/>
      <c r="RP24" s="108"/>
      <c r="RQ24" s="95"/>
      <c r="RR24" s="95"/>
      <c r="RS24" s="95"/>
      <c r="RT24" s="108"/>
      <c r="RU24" s="109"/>
      <c r="RV24" s="108"/>
      <c r="RW24" s="108"/>
      <c r="RX24" s="108"/>
      <c r="RY24" s="108"/>
      <c r="RZ24" s="108"/>
      <c r="SA24" s="108"/>
      <c r="SB24" s="95"/>
      <c r="SC24" s="95"/>
      <c r="SD24" s="95"/>
      <c r="SE24" s="108"/>
      <c r="SF24" s="109"/>
      <c r="SG24" s="108"/>
      <c r="SH24" s="108"/>
      <c r="SI24" s="108"/>
      <c r="SJ24" s="108"/>
      <c r="SK24" s="108"/>
      <c r="SL24" s="108"/>
      <c r="SM24" s="95"/>
      <c r="SN24" s="95"/>
      <c r="SO24" s="95"/>
      <c r="SP24" s="108"/>
      <c r="SQ24" s="109"/>
      <c r="SR24" s="108"/>
      <c r="SS24" s="108"/>
      <c r="ST24" s="108"/>
      <c r="SU24" s="108"/>
      <c r="SV24" s="108"/>
      <c r="SW24" s="108"/>
      <c r="SX24" s="95"/>
      <c r="SY24" s="95"/>
      <c r="SZ24" s="95"/>
      <c r="TA24" s="108"/>
      <c r="TB24" s="109"/>
      <c r="TC24" s="108"/>
      <c r="TD24" s="108"/>
      <c r="TE24" s="108"/>
      <c r="TF24" s="108"/>
      <c r="TG24" s="108"/>
      <c r="TH24" s="108"/>
      <c r="TI24" s="95"/>
      <c r="TJ24" s="95"/>
      <c r="TK24" s="95"/>
      <c r="TL24" s="108"/>
      <c r="TM24" s="109"/>
      <c r="TN24" s="108"/>
      <c r="TO24" s="108"/>
      <c r="TP24" s="108"/>
      <c r="TQ24" s="108"/>
      <c r="TR24" s="108"/>
      <c r="TS24" s="108"/>
      <c r="TT24" s="95"/>
      <c r="TU24" s="95"/>
      <c r="TV24" s="95"/>
      <c r="TW24" s="108"/>
      <c r="TX24" s="109"/>
      <c r="TY24" s="108"/>
      <c r="TZ24" s="108"/>
      <c r="UA24" s="108"/>
      <c r="UB24" s="108"/>
      <c r="UC24" s="108"/>
      <c r="UD24" s="108"/>
      <c r="UE24" s="95"/>
      <c r="UF24" s="95"/>
      <c r="UG24" s="95"/>
      <c r="UH24" s="108"/>
      <c r="UI24" s="109"/>
      <c r="UJ24" s="108"/>
      <c r="UK24" s="108"/>
      <c r="UL24" s="108"/>
      <c r="UM24" s="108"/>
      <c r="UN24" s="108"/>
      <c r="UO24" s="108"/>
      <c r="UP24" s="95"/>
      <c r="UQ24" s="95"/>
      <c r="UR24" s="95"/>
      <c r="US24" s="108"/>
      <c r="UT24" s="109"/>
      <c r="UU24" s="108"/>
      <c r="UV24" s="108"/>
      <c r="UW24" s="108"/>
      <c r="UX24" s="108"/>
      <c r="UY24" s="108"/>
      <c r="UZ24" s="108"/>
      <c r="VA24" s="95"/>
      <c r="VB24" s="95"/>
      <c r="VC24" s="95"/>
      <c r="VD24" s="108"/>
      <c r="VE24" s="109"/>
      <c r="VF24" s="108"/>
      <c r="VG24" s="108"/>
      <c r="VH24" s="108"/>
      <c r="VI24" s="108"/>
      <c r="VJ24" s="108"/>
      <c r="VK24" s="108"/>
      <c r="VL24" s="95"/>
      <c r="VM24" s="95"/>
      <c r="VN24" s="95"/>
      <c r="VO24" s="108"/>
      <c r="VP24" s="109"/>
      <c r="VQ24" s="108"/>
      <c r="VR24" s="108"/>
      <c r="VS24" s="108"/>
      <c r="VT24" s="108"/>
      <c r="VU24" s="108"/>
      <c r="VV24" s="108"/>
      <c r="VW24" s="95"/>
      <c r="VX24" s="95"/>
      <c r="VY24" s="95"/>
      <c r="VZ24" s="108"/>
      <c r="WA24" s="109"/>
      <c r="WB24" s="108"/>
      <c r="WC24" s="108"/>
      <c r="WD24" s="108"/>
      <c r="WE24" s="108"/>
      <c r="WF24" s="108"/>
      <c r="WG24" s="108"/>
      <c r="WH24" s="95"/>
      <c r="WI24" s="95"/>
      <c r="WJ24" s="95"/>
      <c r="WK24" s="108"/>
      <c r="WL24" s="109"/>
      <c r="WM24" s="108"/>
      <c r="WN24" s="108"/>
      <c r="WO24" s="108"/>
      <c r="WP24" s="108"/>
      <c r="WQ24" s="108"/>
      <c r="WR24" s="108"/>
      <c r="WS24" s="95"/>
      <c r="WT24" s="95"/>
      <c r="WU24" s="95"/>
      <c r="WV24" s="108"/>
      <c r="WW24" s="109"/>
      <c r="WX24" s="108"/>
      <c r="WY24" s="108"/>
      <c r="WZ24" s="108"/>
      <c r="XA24" s="108"/>
      <c r="XB24" s="108"/>
      <c r="XC24" s="108"/>
      <c r="XD24" s="95"/>
      <c r="XE24" s="95"/>
      <c r="XF24" s="95"/>
      <c r="XG24" s="108"/>
      <c r="XH24" s="109"/>
      <c r="XI24" s="108"/>
      <c r="XJ24" s="108"/>
      <c r="XK24" s="108"/>
      <c r="XL24" s="108"/>
      <c r="XM24" s="108"/>
      <c r="XN24" s="108"/>
      <c r="XO24" s="95"/>
      <c r="XP24" s="95"/>
      <c r="XQ24" s="95"/>
      <c r="XR24" s="108"/>
      <c r="XS24" s="109"/>
      <c r="XT24" s="108"/>
      <c r="XU24" s="108"/>
      <c r="XV24" s="108"/>
      <c r="XW24" s="108"/>
      <c r="XX24" s="108"/>
      <c r="XY24" s="108"/>
      <c r="XZ24" s="95"/>
      <c r="YA24" s="95"/>
      <c r="YB24" s="95"/>
      <c r="YC24" s="108"/>
      <c r="YD24" s="109"/>
      <c r="YE24" s="108"/>
      <c r="YF24" s="108"/>
      <c r="YG24" s="108"/>
      <c r="YH24" s="108"/>
      <c r="YI24" s="108"/>
      <c r="YJ24" s="108"/>
      <c r="YK24" s="95"/>
      <c r="YL24" s="95"/>
      <c r="YM24" s="95"/>
      <c r="YN24" s="108"/>
      <c r="YO24" s="109"/>
      <c r="YP24" s="108"/>
      <c r="YQ24" s="108"/>
      <c r="YR24" s="108"/>
      <c r="YS24" s="108"/>
      <c r="YT24" s="108"/>
      <c r="YU24" s="108"/>
      <c r="YV24" s="95"/>
      <c r="YW24" s="95"/>
      <c r="YX24" s="95"/>
      <c r="YY24" s="108"/>
      <c r="YZ24" s="109"/>
      <c r="ZA24" s="108"/>
      <c r="ZB24" s="108"/>
      <c r="ZC24" s="108"/>
      <c r="ZD24" s="108"/>
      <c r="ZE24" s="108"/>
      <c r="ZF24" s="108"/>
      <c r="ZG24" s="95"/>
      <c r="ZH24" s="95"/>
      <c r="ZI24" s="95"/>
      <c r="ZJ24" s="108"/>
      <c r="ZK24" s="109"/>
      <c r="ZL24" s="108"/>
      <c r="ZM24" s="108"/>
      <c r="ZN24" s="108"/>
      <c r="ZO24" s="108"/>
      <c r="ZP24" s="108"/>
      <c r="ZQ24" s="108"/>
      <c r="ZR24" s="95"/>
      <c r="ZS24" s="95"/>
      <c r="ZT24" s="95"/>
      <c r="ZU24" s="108"/>
      <c r="ZV24" s="109"/>
      <c r="ZW24" s="108"/>
      <c r="ZX24" s="108"/>
      <c r="ZY24" s="108"/>
      <c r="ZZ24" s="108"/>
      <c r="AAA24" s="108"/>
      <c r="AAB24" s="108"/>
      <c r="AAC24" s="95"/>
      <c r="AAD24" s="95"/>
      <c r="AAE24" s="95"/>
      <c r="AAF24" s="108"/>
      <c r="AAG24" s="109"/>
      <c r="AAH24" s="108"/>
      <c r="AAI24" s="108"/>
      <c r="AAJ24" s="108"/>
      <c r="AAK24" s="108"/>
      <c r="AAL24" s="108"/>
      <c r="AAM24" s="108"/>
      <c r="AAN24" s="95"/>
      <c r="AAO24" s="95"/>
      <c r="AAP24" s="95"/>
      <c r="AAQ24" s="108"/>
      <c r="AAR24" s="109"/>
      <c r="AAS24" s="108"/>
      <c r="AAT24" s="108"/>
      <c r="AAU24" s="108"/>
      <c r="AAV24" s="108"/>
      <c r="AAW24" s="108"/>
      <c r="AAX24" s="108"/>
      <c r="AAY24" s="95"/>
      <c r="AAZ24" s="95"/>
      <c r="ABA24" s="95"/>
      <c r="ABB24" s="108"/>
      <c r="ABC24" s="109"/>
      <c r="ABD24" s="108"/>
      <c r="ABE24" s="108"/>
      <c r="ABF24" s="108"/>
      <c r="ABG24" s="108"/>
      <c r="ABH24" s="108"/>
      <c r="ABI24" s="108"/>
      <c r="ABJ24" s="95"/>
      <c r="ABK24" s="95"/>
      <c r="ABL24" s="95"/>
      <c r="ABM24" s="108"/>
      <c r="ABN24" s="109"/>
      <c r="ABO24" s="108"/>
      <c r="ABP24" s="108"/>
      <c r="ABQ24" s="108"/>
      <c r="ABR24" s="108"/>
      <c r="ABS24" s="108"/>
      <c r="ABT24" s="108"/>
      <c r="ABU24" s="95"/>
      <c r="ABV24" s="95"/>
      <c r="ABW24" s="95"/>
      <c r="ABX24" s="108"/>
      <c r="ABY24" s="109"/>
      <c r="ABZ24" s="108"/>
      <c r="ACA24" s="108"/>
      <c r="ACB24" s="108"/>
      <c r="ACC24" s="108"/>
      <c r="ACD24" s="108"/>
      <c r="ACE24" s="108"/>
      <c r="ACF24" s="95"/>
      <c r="ACG24" s="95"/>
      <c r="ACH24" s="95"/>
      <c r="ACI24" s="108"/>
      <c r="ACJ24" s="109"/>
      <c r="ACK24" s="108"/>
      <c r="ACL24" s="108"/>
      <c r="ACM24" s="108"/>
      <c r="ACN24" s="108"/>
      <c r="ACO24" s="108"/>
      <c r="ACP24" s="108"/>
      <c r="ACQ24" s="95"/>
      <c r="ACR24" s="95"/>
      <c r="ACS24" s="95"/>
      <c r="ACT24" s="108"/>
      <c r="ACU24" s="109"/>
      <c r="ACV24" s="108"/>
      <c r="ACW24" s="108"/>
      <c r="ACX24" s="108"/>
      <c r="ACY24" s="108"/>
      <c r="ACZ24" s="108"/>
      <c r="ADA24" s="108"/>
      <c r="ADB24" s="95"/>
      <c r="ADC24" s="95"/>
      <c r="ADD24" s="95"/>
      <c r="ADE24" s="108"/>
      <c r="ADF24" s="109"/>
      <c r="ADG24" s="108"/>
      <c r="ADH24" s="108"/>
      <c r="ADI24" s="108"/>
      <c r="ADJ24" s="108"/>
      <c r="ADK24" s="108"/>
      <c r="ADL24" s="108"/>
      <c r="ADM24" s="95"/>
      <c r="ADN24" s="95"/>
      <c r="ADO24" s="95"/>
      <c r="ADP24" s="108"/>
      <c r="ADQ24" s="109"/>
      <c r="ADR24" s="108"/>
      <c r="ADS24" s="108"/>
      <c r="ADT24" s="108"/>
      <c r="ADU24" s="108"/>
      <c r="ADV24" s="108"/>
      <c r="ADW24" s="108"/>
      <c r="ADX24" s="95"/>
      <c r="ADY24" s="95"/>
      <c r="ADZ24" s="95"/>
      <c r="AEA24" s="108"/>
      <c r="AEB24" s="109"/>
      <c r="AEC24" s="108"/>
      <c r="AED24" s="108"/>
      <c r="AEE24" s="108"/>
      <c r="AEF24" s="108"/>
      <c r="AEG24" s="108"/>
      <c r="AEH24" s="108"/>
      <c r="AEI24" s="95"/>
      <c r="AEJ24" s="95"/>
      <c r="AEK24" s="95"/>
      <c r="AEL24" s="108"/>
      <c r="AEM24" s="109"/>
      <c r="AEN24" s="108"/>
      <c r="AEO24" s="108"/>
      <c r="AEP24" s="108"/>
      <c r="AEQ24" s="108"/>
      <c r="AER24" s="108"/>
      <c r="AES24" s="108"/>
      <c r="AET24" s="95"/>
      <c r="AEU24" s="95"/>
      <c r="AEV24" s="95"/>
      <c r="AEW24" s="108"/>
      <c r="AEX24" s="109"/>
      <c r="AEY24" s="108"/>
      <c r="AEZ24" s="108"/>
      <c r="AFA24" s="108"/>
      <c r="AFB24" s="108"/>
      <c r="AFC24" s="108"/>
      <c r="AFD24" s="108"/>
      <c r="AFE24" s="95"/>
      <c r="AFF24" s="95"/>
      <c r="AFG24" s="95"/>
      <c r="AFH24" s="108"/>
      <c r="AFI24" s="109"/>
      <c r="AFJ24" s="108"/>
      <c r="AFK24" s="108"/>
      <c r="AFL24" s="108"/>
      <c r="AFM24" s="108"/>
      <c r="AFN24" s="108"/>
      <c r="AFO24" s="108"/>
      <c r="AFP24" s="95"/>
      <c r="AFQ24" s="95"/>
      <c r="AFR24" s="95"/>
      <c r="AFS24" s="108"/>
      <c r="AFT24" s="109"/>
      <c r="AFU24" s="108"/>
      <c r="AFV24" s="108"/>
      <c r="AFW24" s="108"/>
      <c r="AFX24" s="108"/>
      <c r="AFY24" s="108"/>
      <c r="AFZ24" s="108"/>
      <c r="AGA24" s="95"/>
      <c r="AGB24" s="95"/>
      <c r="AGC24" s="95"/>
      <c r="AGD24" s="108"/>
      <c r="AGE24" s="109"/>
      <c r="AGF24" s="108"/>
      <c r="AGG24" s="108"/>
      <c r="AGH24" s="108"/>
      <c r="AGI24" s="108"/>
      <c r="AGJ24" s="108"/>
      <c r="AGK24" s="108"/>
      <c r="AGL24" s="95"/>
      <c r="AGM24" s="95"/>
      <c r="AGN24" s="95"/>
      <c r="AGO24" s="108"/>
      <c r="AGP24" s="109"/>
      <c r="AGQ24" s="108"/>
      <c r="AGR24" s="108"/>
      <c r="AGS24" s="108"/>
      <c r="AGT24" s="108"/>
      <c r="AGU24" s="108"/>
      <c r="AGV24" s="108"/>
      <c r="AGW24" s="95"/>
      <c r="AGX24" s="95"/>
      <c r="AGY24" s="95"/>
      <c r="AGZ24" s="108"/>
      <c r="AHA24" s="109"/>
      <c r="AHB24" s="108"/>
      <c r="AHC24" s="108"/>
      <c r="AHD24" s="108"/>
      <c r="AHE24" s="108"/>
      <c r="AHF24" s="108"/>
      <c r="AHG24" s="108"/>
      <c r="AHH24" s="95"/>
      <c r="AHI24" s="95"/>
      <c r="AHJ24" s="95"/>
      <c r="AHK24" s="108"/>
      <c r="AHL24" s="109"/>
      <c r="AHM24" s="108"/>
      <c r="AHN24" s="108"/>
      <c r="AHO24" s="108"/>
      <c r="AHP24" s="108"/>
      <c r="AHQ24" s="108"/>
      <c r="AHR24" s="108"/>
      <c r="AHS24" s="95"/>
      <c r="AHT24" s="95"/>
      <c r="AHU24" s="95"/>
      <c r="AHV24" s="108"/>
      <c r="AHW24" s="109"/>
      <c r="AHX24" s="108"/>
      <c r="AHY24" s="108"/>
      <c r="AHZ24" s="108"/>
      <c r="AIA24" s="108"/>
      <c r="AIB24" s="108"/>
      <c r="AIC24" s="108"/>
      <c r="AID24" s="95"/>
      <c r="AIE24" s="95"/>
      <c r="AIF24" s="95"/>
      <c r="AIG24" s="108"/>
      <c r="AIH24" s="109"/>
      <c r="AII24" s="108"/>
      <c r="AIJ24" s="108"/>
      <c r="AIK24" s="108"/>
      <c r="AIL24" s="108"/>
      <c r="AIM24" s="108"/>
      <c r="AIN24" s="108"/>
      <c r="AIO24" s="95"/>
      <c r="AIP24" s="95"/>
      <c r="AIQ24" s="95"/>
      <c r="AIR24" s="108"/>
      <c r="AIS24" s="109"/>
      <c r="AIT24" s="108"/>
      <c r="AIU24" s="108"/>
      <c r="AIV24" s="108"/>
      <c r="AIW24" s="108"/>
      <c r="AIX24" s="108"/>
      <c r="AIY24" s="108"/>
      <c r="AIZ24" s="95"/>
      <c r="AJA24" s="95"/>
      <c r="AJB24" s="95"/>
      <c r="AJC24" s="108"/>
      <c r="AJD24" s="109"/>
      <c r="AJE24" s="108"/>
      <c r="AJF24" s="108"/>
      <c r="AJG24" s="108"/>
      <c r="AJH24" s="108"/>
      <c r="AJI24" s="108"/>
      <c r="AJJ24" s="108"/>
      <c r="AJK24" s="95"/>
      <c r="AJL24" s="95"/>
      <c r="AJM24" s="95"/>
      <c r="AJN24" s="108"/>
      <c r="AJO24" s="109"/>
      <c r="AJP24" s="108"/>
      <c r="AJQ24" s="108"/>
      <c r="AJR24" s="108"/>
      <c r="AJS24" s="108"/>
      <c r="AJT24" s="108"/>
      <c r="AJU24" s="108"/>
      <c r="AJV24" s="95"/>
      <c r="AJW24" s="95"/>
      <c r="AJX24" s="95"/>
      <c r="AJY24" s="108"/>
      <c r="AJZ24" s="109"/>
      <c r="AKA24" s="108"/>
      <c r="AKB24" s="108"/>
      <c r="AKC24" s="108"/>
      <c r="AKD24" s="108"/>
      <c r="AKE24" s="108"/>
      <c r="AKF24" s="108"/>
      <c r="AKG24" s="95"/>
      <c r="AKH24" s="95"/>
      <c r="AKI24" s="95"/>
      <c r="AKJ24" s="108"/>
      <c r="AKK24" s="109"/>
      <c r="AKL24" s="108"/>
      <c r="AKM24" s="108"/>
      <c r="AKN24" s="108"/>
      <c r="AKO24" s="108"/>
      <c r="AKP24" s="108"/>
      <c r="AKQ24" s="108"/>
      <c r="AKR24" s="95"/>
      <c r="AKS24" s="95"/>
      <c r="AKT24" s="95"/>
      <c r="AKU24" s="108"/>
      <c r="AKV24" s="109"/>
      <c r="AKW24" s="108"/>
      <c r="AKX24" s="108"/>
      <c r="AKY24" s="108"/>
      <c r="AKZ24" s="108"/>
      <c r="ALA24" s="108"/>
      <c r="ALB24" s="108"/>
      <c r="ALC24" s="95"/>
      <c r="ALD24" s="95"/>
      <c r="ALE24" s="95"/>
      <c r="ALF24" s="108"/>
      <c r="ALG24" s="109"/>
      <c r="ALH24" s="108"/>
      <c r="ALI24" s="108"/>
      <c r="ALJ24" s="108"/>
      <c r="ALK24" s="108"/>
      <c r="ALL24" s="108"/>
      <c r="ALM24" s="108"/>
      <c r="ALN24" s="95"/>
      <c r="ALO24" s="95"/>
      <c r="ALP24" s="95"/>
      <c r="ALQ24" s="108"/>
      <c r="ALR24" s="109"/>
      <c r="ALS24" s="108"/>
      <c r="ALT24" s="108"/>
      <c r="ALU24" s="108"/>
      <c r="ALV24" s="108"/>
      <c r="ALW24" s="108"/>
      <c r="ALX24" s="108"/>
      <c r="ALY24" s="95"/>
      <c r="ALZ24" s="95"/>
      <c r="AMA24" s="95"/>
      <c r="AMB24" s="108"/>
      <c r="AMC24" s="109"/>
      <c r="AMD24" s="108"/>
      <c r="AME24" s="108"/>
      <c r="AMF24" s="108"/>
      <c r="AMG24" s="108"/>
      <c r="AMH24" s="108"/>
      <c r="AMI24" s="108"/>
      <c r="AMJ24" s="95"/>
      <c r="AMK24" s="95"/>
      <c r="AML24" s="95"/>
      <c r="AMM24" s="108"/>
      <c r="AMN24" s="109"/>
      <c r="AMO24" s="108"/>
      <c r="AMP24" s="108"/>
      <c r="AMQ24" s="108"/>
      <c r="AMR24" s="108"/>
      <c r="AMS24" s="108"/>
      <c r="AMT24" s="108"/>
      <c r="AMU24" s="95"/>
      <c r="AMV24" s="95"/>
      <c r="AMW24" s="95"/>
      <c r="AMX24" s="108"/>
      <c r="AMY24" s="109"/>
      <c r="AMZ24" s="108"/>
      <c r="ANA24" s="108"/>
      <c r="ANB24" s="108"/>
      <c r="ANC24" s="108"/>
      <c r="AND24" s="108"/>
      <c r="ANE24" s="108"/>
      <c r="ANF24" s="95"/>
      <c r="ANG24" s="95"/>
      <c r="ANH24" s="95"/>
      <c r="ANI24" s="108"/>
      <c r="ANJ24" s="109"/>
      <c r="ANK24" s="108"/>
      <c r="ANL24" s="108"/>
      <c r="ANM24" s="108"/>
      <c r="ANN24" s="108"/>
      <c r="ANO24" s="108"/>
      <c r="ANP24" s="108"/>
      <c r="ANQ24" s="95"/>
      <c r="ANR24" s="95"/>
      <c r="ANS24" s="95"/>
      <c r="ANT24" s="108"/>
      <c r="ANU24" s="109"/>
      <c r="ANV24" s="108"/>
      <c r="ANW24" s="108"/>
      <c r="ANX24" s="108"/>
      <c r="ANY24" s="108"/>
      <c r="ANZ24" s="108"/>
      <c r="AOA24" s="108"/>
      <c r="AOB24" s="95"/>
      <c r="AOC24" s="95"/>
      <c r="AOD24" s="95"/>
      <c r="AOE24" s="108"/>
      <c r="AOF24" s="109"/>
      <c r="AOG24" s="108"/>
      <c r="AOH24" s="108"/>
      <c r="AOI24" s="108"/>
      <c r="AOJ24" s="108"/>
      <c r="AOK24" s="108"/>
      <c r="AOL24" s="108"/>
      <c r="AOM24" s="95"/>
      <c r="AON24" s="95"/>
      <c r="AOO24" s="95"/>
      <c r="AOP24" s="108"/>
      <c r="AOQ24" s="109"/>
      <c r="AOR24" s="108"/>
      <c r="AOS24" s="108"/>
      <c r="AOT24" s="108"/>
      <c r="AOU24" s="108"/>
      <c r="AOV24" s="108"/>
      <c r="AOW24" s="108"/>
      <c r="AOX24" s="95"/>
      <c r="AOY24" s="95"/>
      <c r="AOZ24" s="95"/>
      <c r="APA24" s="108"/>
      <c r="APB24" s="109"/>
      <c r="APC24" s="108"/>
      <c r="APD24" s="108"/>
      <c r="APE24" s="108"/>
      <c r="APF24" s="108"/>
      <c r="APG24" s="108"/>
      <c r="APH24" s="108"/>
      <c r="API24" s="95"/>
      <c r="APJ24" s="95"/>
      <c r="APK24" s="95"/>
      <c r="APL24" s="108"/>
      <c r="APM24" s="109"/>
      <c r="APN24" s="108"/>
      <c r="APO24" s="108"/>
      <c r="APP24" s="108"/>
      <c r="APQ24" s="108"/>
      <c r="APR24" s="108"/>
      <c r="APS24" s="108"/>
      <c r="APT24" s="95"/>
      <c r="APU24" s="95"/>
      <c r="APV24" s="95"/>
      <c r="APW24" s="108"/>
      <c r="APX24" s="109"/>
      <c r="APY24" s="108"/>
      <c r="APZ24" s="108"/>
      <c r="AQA24" s="108"/>
      <c r="AQB24" s="108"/>
      <c r="AQC24" s="108"/>
      <c r="AQD24" s="108"/>
      <c r="AQE24" s="95"/>
      <c r="AQF24" s="95"/>
      <c r="AQG24" s="95"/>
      <c r="AQH24" s="108"/>
      <c r="AQI24" s="109"/>
      <c r="AQJ24" s="108"/>
      <c r="AQK24" s="108"/>
      <c r="AQL24" s="108"/>
      <c r="AQM24" s="108"/>
      <c r="AQN24" s="108"/>
      <c r="AQO24" s="108"/>
      <c r="AQP24" s="95"/>
      <c r="AQQ24" s="95"/>
      <c r="AQR24" s="95"/>
      <c r="AQS24" s="108"/>
      <c r="AQT24" s="109"/>
      <c r="AQU24" s="108"/>
      <c r="AQV24" s="108"/>
      <c r="AQW24" s="108"/>
      <c r="AQX24" s="108"/>
      <c r="AQY24" s="108"/>
      <c r="AQZ24" s="108"/>
      <c r="ARA24" s="95"/>
      <c r="ARB24" s="95"/>
      <c r="ARC24" s="95"/>
      <c r="ARD24" s="108"/>
      <c r="ARE24" s="109"/>
      <c r="ARF24" s="108"/>
      <c r="ARG24" s="108"/>
      <c r="ARH24" s="108"/>
      <c r="ARI24" s="108"/>
      <c r="ARJ24" s="108"/>
      <c r="ARK24" s="108"/>
      <c r="ARL24" s="95"/>
      <c r="ARM24" s="95"/>
      <c r="ARN24" s="95"/>
      <c r="ARO24" s="108"/>
      <c r="ARP24" s="109"/>
      <c r="ARQ24" s="108"/>
      <c r="ARR24" s="108"/>
      <c r="ARS24" s="108"/>
      <c r="ART24" s="108"/>
      <c r="ARU24" s="108"/>
      <c r="ARV24" s="108"/>
      <c r="ARW24" s="95"/>
      <c r="ARX24" s="95"/>
      <c r="ARY24" s="95"/>
      <c r="ARZ24" s="108"/>
      <c r="ASA24" s="109"/>
      <c r="ASB24" s="108"/>
      <c r="ASC24" s="108"/>
      <c r="ASD24" s="108"/>
      <c r="ASE24" s="108"/>
      <c r="ASF24" s="108"/>
      <c r="ASG24" s="108"/>
      <c r="ASH24" s="95"/>
      <c r="ASI24" s="95"/>
      <c r="ASJ24" s="95"/>
      <c r="ASK24" s="108"/>
      <c r="ASL24" s="109"/>
      <c r="ASM24" s="108"/>
      <c r="ASN24" s="108"/>
      <c r="ASO24" s="108"/>
      <c r="ASP24" s="108"/>
      <c r="ASQ24" s="108"/>
      <c r="ASR24" s="108"/>
      <c r="ASS24" s="95"/>
      <c r="AST24" s="95"/>
      <c r="ASU24" s="95"/>
      <c r="ASV24" s="108"/>
      <c r="ASW24" s="109"/>
      <c r="ASX24" s="108"/>
      <c r="ASY24" s="108"/>
      <c r="ASZ24" s="108"/>
      <c r="ATA24" s="108"/>
      <c r="ATB24" s="108"/>
      <c r="ATC24" s="108"/>
      <c r="ATD24" s="95"/>
      <c r="ATE24" s="95"/>
      <c r="ATF24" s="95"/>
      <c r="ATG24" s="108"/>
      <c r="ATH24" s="109"/>
      <c r="ATI24" s="108"/>
      <c r="ATJ24" s="108"/>
      <c r="ATK24" s="108"/>
      <c r="ATL24" s="108"/>
      <c r="ATM24" s="108"/>
      <c r="ATN24" s="108"/>
      <c r="ATO24" s="95"/>
      <c r="ATP24" s="95"/>
      <c r="ATQ24" s="95"/>
      <c r="ATR24" s="108"/>
      <c r="ATS24" s="109"/>
      <c r="ATT24" s="108"/>
      <c r="ATU24" s="108"/>
      <c r="ATV24" s="108"/>
      <c r="ATW24" s="108"/>
      <c r="ATX24" s="108"/>
      <c r="ATY24" s="108"/>
      <c r="ATZ24" s="95"/>
      <c r="AUA24" s="95"/>
      <c r="AUB24" s="95"/>
      <c r="AUC24" s="108"/>
      <c r="AUD24" s="109"/>
      <c r="AUE24" s="108"/>
      <c r="AUF24" s="108"/>
      <c r="AUG24" s="108"/>
      <c r="AUH24" s="108"/>
      <c r="AUI24" s="108"/>
      <c r="AUJ24" s="108"/>
      <c r="AUK24" s="95"/>
      <c r="AUL24" s="95"/>
      <c r="AUM24" s="95"/>
      <c r="AUN24" s="108"/>
      <c r="AUO24" s="109"/>
      <c r="AUP24" s="108"/>
      <c r="AUQ24" s="108"/>
      <c r="AUR24" s="108"/>
      <c r="AUS24" s="108"/>
      <c r="AUT24" s="108"/>
      <c r="AUU24" s="108"/>
      <c r="AUV24" s="95"/>
      <c r="AUW24" s="95"/>
      <c r="AUX24" s="95"/>
      <c r="AUY24" s="108"/>
      <c r="AUZ24" s="109"/>
      <c r="AVA24" s="108"/>
      <c r="AVB24" s="108"/>
      <c r="AVC24" s="108"/>
      <c r="AVD24" s="108"/>
      <c r="AVE24" s="108"/>
      <c r="AVF24" s="108"/>
      <c r="AVG24" s="95"/>
      <c r="AVH24" s="95"/>
      <c r="AVI24" s="95"/>
      <c r="AVJ24" s="108"/>
      <c r="AVK24" s="109"/>
      <c r="AVL24" s="108"/>
      <c r="AVM24" s="108"/>
      <c r="AVN24" s="108"/>
      <c r="AVO24" s="108"/>
      <c r="AVP24" s="108"/>
      <c r="AVQ24" s="108"/>
      <c r="AVR24" s="95"/>
      <c r="AVS24" s="95"/>
      <c r="AVT24" s="95"/>
      <c r="AVU24" s="108"/>
      <c r="AVV24" s="109"/>
      <c r="AVW24" s="108"/>
      <c r="AVX24" s="108"/>
      <c r="AVY24" s="108"/>
      <c r="AVZ24" s="108"/>
      <c r="AWA24" s="108"/>
      <c r="AWB24" s="108"/>
      <c r="AWC24" s="95"/>
      <c r="AWD24" s="95"/>
      <c r="AWE24" s="95"/>
      <c r="AWF24" s="108"/>
      <c r="AWG24" s="109"/>
      <c r="AWH24" s="108"/>
      <c r="AWI24" s="108"/>
      <c r="AWJ24" s="108"/>
      <c r="AWK24" s="108"/>
      <c r="AWL24" s="108"/>
      <c r="AWM24" s="108"/>
      <c r="AWN24" s="95"/>
      <c r="AWO24" s="95"/>
      <c r="AWP24" s="95"/>
      <c r="AWQ24" s="108"/>
      <c r="AWR24" s="109"/>
      <c r="AWS24" s="108"/>
      <c r="AWT24" s="108"/>
      <c r="AWU24" s="108"/>
      <c r="AWV24" s="108"/>
      <c r="AWW24" s="108"/>
      <c r="AWX24" s="108"/>
      <c r="AWY24" s="95"/>
      <c r="AWZ24" s="95"/>
      <c r="AXA24" s="95"/>
      <c r="AXB24" s="108"/>
      <c r="AXC24" s="109"/>
      <c r="AXD24" s="108"/>
      <c r="AXE24" s="108"/>
      <c r="AXF24" s="108"/>
      <c r="AXG24" s="108"/>
      <c r="AXH24" s="108"/>
      <c r="AXI24" s="108"/>
      <c r="AXJ24" s="95"/>
      <c r="AXK24" s="95"/>
      <c r="AXL24" s="95"/>
      <c r="AXM24" s="108"/>
      <c r="AXN24" s="109"/>
      <c r="AXO24" s="108"/>
      <c r="AXP24" s="108"/>
      <c r="AXQ24" s="108"/>
      <c r="AXR24" s="108"/>
      <c r="AXS24" s="108"/>
      <c r="AXT24" s="108"/>
      <c r="AXU24" s="95"/>
      <c r="AXV24" s="95"/>
      <c r="AXW24" s="95"/>
      <c r="AXX24" s="108"/>
      <c r="AXY24" s="109"/>
      <c r="AXZ24" s="108"/>
      <c r="AYA24" s="108"/>
      <c r="AYB24" s="108"/>
      <c r="AYC24" s="108"/>
      <c r="AYD24" s="108"/>
      <c r="AYE24" s="108"/>
      <c r="AYF24" s="95"/>
      <c r="AYG24" s="95"/>
      <c r="AYH24" s="95"/>
      <c r="AYI24" s="108"/>
      <c r="AYJ24" s="109"/>
      <c r="AYK24" s="108"/>
      <c r="AYL24" s="108"/>
      <c r="AYM24" s="108"/>
      <c r="AYN24" s="108"/>
      <c r="AYO24" s="108"/>
      <c r="AYP24" s="108"/>
      <c r="AYQ24" s="95"/>
      <c r="AYR24" s="95"/>
      <c r="AYS24" s="95"/>
      <c r="AYT24" s="108"/>
      <c r="AYU24" s="109"/>
      <c r="AYV24" s="108"/>
      <c r="AYW24" s="108"/>
      <c r="AYX24" s="108"/>
      <c r="AYY24" s="108"/>
      <c r="AYZ24" s="108"/>
      <c r="AZA24" s="108"/>
      <c r="AZB24" s="95"/>
      <c r="AZC24" s="95"/>
      <c r="AZD24" s="95"/>
      <c r="AZE24" s="108"/>
      <c r="AZF24" s="109"/>
      <c r="AZG24" s="108"/>
      <c r="AZH24" s="108"/>
      <c r="AZI24" s="108"/>
      <c r="AZJ24" s="108"/>
      <c r="AZK24" s="108"/>
      <c r="AZL24" s="108"/>
      <c r="AZM24" s="95"/>
      <c r="AZN24" s="95"/>
      <c r="AZO24" s="95"/>
      <c r="AZP24" s="108"/>
      <c r="AZQ24" s="109"/>
      <c r="AZR24" s="108"/>
      <c r="AZS24" s="108"/>
      <c r="AZT24" s="108"/>
      <c r="AZU24" s="108"/>
      <c r="AZV24" s="108"/>
      <c r="AZW24" s="108"/>
      <c r="AZX24" s="95"/>
      <c r="AZY24" s="95"/>
      <c r="AZZ24" s="95"/>
      <c r="BAA24" s="108"/>
      <c r="BAB24" s="109"/>
      <c r="BAC24" s="108"/>
      <c r="BAD24" s="108"/>
      <c r="BAE24" s="108"/>
      <c r="BAF24" s="108"/>
      <c r="BAG24" s="108"/>
      <c r="BAH24" s="108"/>
      <c r="BAI24" s="95"/>
      <c r="BAJ24" s="95"/>
      <c r="BAK24" s="95"/>
      <c r="BAL24" s="108"/>
      <c r="BAM24" s="109"/>
      <c r="BAN24" s="108"/>
      <c r="BAO24" s="108"/>
      <c r="BAP24" s="108"/>
      <c r="BAQ24" s="108"/>
      <c r="BAR24" s="108"/>
      <c r="BAS24" s="108"/>
      <c r="BAT24" s="95"/>
      <c r="BAU24" s="95"/>
      <c r="BAV24" s="95"/>
      <c r="BAW24" s="108"/>
      <c r="BAX24" s="109"/>
      <c r="BAY24" s="108"/>
      <c r="BAZ24" s="108"/>
      <c r="BBA24" s="108"/>
      <c r="BBB24" s="108"/>
      <c r="BBC24" s="108"/>
      <c r="BBD24" s="108"/>
      <c r="BBE24" s="95"/>
      <c r="BBF24" s="95"/>
      <c r="BBG24" s="95"/>
      <c r="BBH24" s="108"/>
      <c r="BBI24" s="109"/>
      <c r="BBJ24" s="108"/>
      <c r="BBK24" s="108"/>
      <c r="BBL24" s="108"/>
      <c r="BBM24" s="108"/>
      <c r="BBN24" s="108"/>
      <c r="BBO24" s="108"/>
      <c r="BBP24" s="95"/>
      <c r="BBQ24" s="95"/>
      <c r="BBR24" s="95"/>
      <c r="BBS24" s="108"/>
      <c r="BBT24" s="109"/>
      <c r="BBU24" s="108"/>
      <c r="BBV24" s="108"/>
      <c r="BBW24" s="108"/>
      <c r="BBX24" s="108"/>
      <c r="BBY24" s="108"/>
      <c r="BBZ24" s="108"/>
      <c r="BCA24" s="95"/>
      <c r="BCB24" s="95"/>
      <c r="BCC24" s="95"/>
      <c r="BCD24" s="108"/>
      <c r="BCE24" s="109"/>
      <c r="BCF24" s="108"/>
      <c r="BCG24" s="108"/>
      <c r="BCH24" s="108"/>
      <c r="BCI24" s="108"/>
      <c r="BCJ24" s="108"/>
      <c r="BCK24" s="108"/>
      <c r="BCL24" s="95"/>
      <c r="BCM24" s="95"/>
      <c r="BCN24" s="95"/>
      <c r="BCO24" s="108"/>
      <c r="BCP24" s="109"/>
      <c r="BCQ24" s="108"/>
      <c r="BCR24" s="108"/>
      <c r="BCS24" s="108"/>
      <c r="BCT24" s="108"/>
      <c r="BCU24" s="108"/>
      <c r="BCV24" s="108"/>
      <c r="BCW24" s="95"/>
      <c r="BCX24" s="95"/>
      <c r="BCY24" s="95"/>
      <c r="BCZ24" s="108"/>
      <c r="BDA24" s="109"/>
      <c r="BDB24" s="108"/>
      <c r="BDC24" s="108"/>
      <c r="BDD24" s="108"/>
      <c r="BDE24" s="108"/>
      <c r="BDF24" s="108"/>
      <c r="BDG24" s="108"/>
      <c r="BDH24" s="95"/>
      <c r="BDI24" s="95"/>
      <c r="BDJ24" s="95"/>
      <c r="BDK24" s="108"/>
      <c r="BDL24" s="109"/>
      <c r="BDM24" s="108"/>
      <c r="BDN24" s="108"/>
      <c r="BDO24" s="108"/>
      <c r="BDP24" s="108"/>
      <c r="BDQ24" s="108"/>
      <c r="BDR24" s="108"/>
      <c r="BDS24" s="95"/>
      <c r="BDT24" s="95"/>
      <c r="BDU24" s="95"/>
      <c r="BDV24" s="108"/>
      <c r="BDW24" s="109"/>
      <c r="BDX24" s="108"/>
      <c r="BDY24" s="108"/>
      <c r="BDZ24" s="108"/>
      <c r="BEA24" s="108"/>
      <c r="BEB24" s="108"/>
      <c r="BEC24" s="108"/>
      <c r="BED24" s="95"/>
      <c r="BEE24" s="95"/>
      <c r="BEF24" s="95"/>
      <c r="BEG24" s="108"/>
      <c r="BEH24" s="109"/>
      <c r="BEI24" s="108"/>
      <c r="BEJ24" s="108"/>
      <c r="BEK24" s="108"/>
      <c r="BEL24" s="108"/>
      <c r="BEM24" s="108"/>
      <c r="BEN24" s="108"/>
      <c r="BEO24" s="95"/>
      <c r="BEP24" s="95"/>
      <c r="BEQ24" s="95"/>
      <c r="BER24" s="108"/>
      <c r="BES24" s="109"/>
      <c r="BET24" s="108"/>
      <c r="BEU24" s="108"/>
      <c r="BEV24" s="108"/>
      <c r="BEW24" s="108"/>
      <c r="BEX24" s="108"/>
      <c r="BEY24" s="108"/>
      <c r="BEZ24" s="95"/>
      <c r="BFA24" s="95"/>
      <c r="BFB24" s="95"/>
      <c r="BFC24" s="108"/>
      <c r="BFD24" s="109"/>
      <c r="BFE24" s="108"/>
      <c r="BFF24" s="108"/>
      <c r="BFG24" s="108"/>
      <c r="BFH24" s="108"/>
      <c r="BFI24" s="108"/>
      <c r="BFJ24" s="108"/>
      <c r="BFK24" s="95"/>
      <c r="BFL24" s="95"/>
      <c r="BFM24" s="95"/>
      <c r="BFN24" s="108"/>
      <c r="BFO24" s="109"/>
      <c r="BFP24" s="108"/>
      <c r="BFQ24" s="108"/>
      <c r="BFR24" s="108"/>
      <c r="BFS24" s="108"/>
      <c r="BFT24" s="108"/>
      <c r="BFU24" s="108"/>
      <c r="BFV24" s="95"/>
      <c r="BFW24" s="95"/>
      <c r="BFX24" s="95"/>
      <c r="BFY24" s="108"/>
      <c r="BFZ24" s="109"/>
      <c r="BGA24" s="108"/>
      <c r="BGB24" s="108"/>
      <c r="BGC24" s="108"/>
      <c r="BGD24" s="108"/>
      <c r="BGE24" s="108"/>
      <c r="BGF24" s="108"/>
      <c r="BGG24" s="95"/>
      <c r="BGH24" s="95"/>
      <c r="BGI24" s="95"/>
      <c r="BGJ24" s="108"/>
      <c r="BGK24" s="109"/>
      <c r="BGL24" s="108"/>
      <c r="BGM24" s="108"/>
      <c r="BGN24" s="108"/>
      <c r="BGO24" s="108"/>
      <c r="BGP24" s="108"/>
      <c r="BGQ24" s="108"/>
      <c r="BGR24" s="95"/>
      <c r="BGS24" s="95"/>
      <c r="BGT24" s="95"/>
      <c r="BGU24" s="108"/>
      <c r="BGV24" s="109"/>
      <c r="BGW24" s="108"/>
      <c r="BGX24" s="108"/>
      <c r="BGY24" s="108"/>
      <c r="BGZ24" s="108"/>
      <c r="BHA24" s="108"/>
      <c r="BHB24" s="108"/>
      <c r="BHC24" s="95"/>
      <c r="BHD24" s="95"/>
      <c r="BHE24" s="95"/>
      <c r="BHF24" s="108"/>
      <c r="BHG24" s="109"/>
      <c r="BHH24" s="108"/>
      <c r="BHI24" s="108"/>
      <c r="BHJ24" s="108"/>
      <c r="BHK24" s="108"/>
      <c r="BHL24" s="108"/>
      <c r="BHM24" s="108"/>
      <c r="BHN24" s="95"/>
      <c r="BHO24" s="95"/>
      <c r="BHP24" s="95"/>
      <c r="BHQ24" s="108"/>
      <c r="BHR24" s="109"/>
      <c r="BHS24" s="108"/>
      <c r="BHT24" s="108"/>
      <c r="BHU24" s="108"/>
      <c r="BHV24" s="108"/>
      <c r="BHW24" s="108"/>
      <c r="BHX24" s="108"/>
      <c r="BHY24" s="95"/>
      <c r="BHZ24" s="95"/>
      <c r="BIA24" s="95"/>
      <c r="BIB24" s="108"/>
      <c r="BIC24" s="109"/>
      <c r="BID24" s="108"/>
      <c r="BIE24" s="108"/>
      <c r="BIF24" s="108"/>
      <c r="BIG24" s="108"/>
      <c r="BIH24" s="108"/>
      <c r="BII24" s="108"/>
      <c r="BIJ24" s="95"/>
      <c r="BIK24" s="95"/>
      <c r="BIL24" s="95"/>
      <c r="BIM24" s="108"/>
      <c r="BIN24" s="109"/>
      <c r="BIO24" s="108"/>
      <c r="BIP24" s="108"/>
      <c r="BIQ24" s="108"/>
      <c r="BIR24" s="108"/>
      <c r="BIS24" s="108"/>
      <c r="BIT24" s="108"/>
      <c r="BIU24" s="95"/>
      <c r="BIV24" s="95"/>
      <c r="BIW24" s="95"/>
      <c r="BIX24" s="108"/>
      <c r="BIY24" s="109"/>
      <c r="BIZ24" s="108"/>
      <c r="BJA24" s="108"/>
      <c r="BJB24" s="108"/>
      <c r="BJC24" s="108"/>
      <c r="BJD24" s="108"/>
      <c r="BJE24" s="108"/>
      <c r="BJF24" s="95"/>
      <c r="BJG24" s="95"/>
      <c r="BJH24" s="95"/>
      <c r="BJI24" s="108"/>
      <c r="BJJ24" s="109"/>
      <c r="BJK24" s="108"/>
      <c r="BJL24" s="108"/>
      <c r="BJM24" s="108"/>
      <c r="BJN24" s="108"/>
      <c r="BJO24" s="108"/>
      <c r="BJP24" s="108"/>
      <c r="BJQ24" s="95"/>
      <c r="BJR24" s="95"/>
      <c r="BJS24" s="95"/>
      <c r="BJT24" s="108"/>
      <c r="BJU24" s="109"/>
      <c r="BJV24" s="108"/>
      <c r="BJW24" s="108"/>
      <c r="BJX24" s="108"/>
      <c r="BJY24" s="108"/>
      <c r="BJZ24" s="108"/>
      <c r="BKA24" s="108"/>
      <c r="BKB24" s="95"/>
      <c r="BKC24" s="95"/>
      <c r="BKD24" s="95"/>
      <c r="BKE24" s="108"/>
      <c r="BKF24" s="109"/>
      <c r="BKG24" s="108"/>
      <c r="BKH24" s="108"/>
      <c r="BKI24" s="108"/>
      <c r="BKJ24" s="108"/>
      <c r="BKK24" s="108"/>
      <c r="BKL24" s="108"/>
      <c r="BKM24" s="95"/>
      <c r="BKN24" s="95"/>
      <c r="BKO24" s="95"/>
      <c r="BKP24" s="108"/>
      <c r="BKQ24" s="109"/>
      <c r="BKR24" s="108"/>
      <c r="BKS24" s="108"/>
      <c r="BKT24" s="108"/>
      <c r="BKU24" s="108"/>
      <c r="BKV24" s="108"/>
      <c r="BKW24" s="108"/>
      <c r="BKX24" s="95"/>
      <c r="BKY24" s="95"/>
      <c r="BKZ24" s="95"/>
      <c r="BLA24" s="108"/>
      <c r="BLB24" s="109"/>
      <c r="BLC24" s="108"/>
      <c r="BLD24" s="108"/>
      <c r="BLE24" s="108"/>
      <c r="BLF24" s="108"/>
      <c r="BLG24" s="108"/>
      <c r="BLH24" s="108"/>
      <c r="BLI24" s="95"/>
      <c r="BLJ24" s="95"/>
      <c r="BLK24" s="95"/>
      <c r="BLL24" s="108"/>
      <c r="BLM24" s="109"/>
      <c r="BLN24" s="108"/>
      <c r="BLO24" s="108"/>
      <c r="BLP24" s="108"/>
      <c r="BLQ24" s="108"/>
      <c r="BLR24" s="108"/>
      <c r="BLS24" s="108"/>
      <c r="BLT24" s="95"/>
      <c r="BLU24" s="95"/>
      <c r="BLV24" s="95"/>
      <c r="BLW24" s="108"/>
      <c r="BLX24" s="109"/>
      <c r="BLY24" s="108"/>
      <c r="BLZ24" s="108"/>
      <c r="BMA24" s="108"/>
      <c r="BMB24" s="108"/>
      <c r="BMC24" s="108"/>
      <c r="BMD24" s="108"/>
      <c r="BME24" s="95"/>
      <c r="BMF24" s="95"/>
      <c r="BMG24" s="95"/>
      <c r="BMH24" s="108"/>
      <c r="BMI24" s="109"/>
      <c r="BMJ24" s="108"/>
      <c r="BMK24" s="108"/>
      <c r="BML24" s="108"/>
      <c r="BMM24" s="108"/>
      <c r="BMN24" s="108"/>
      <c r="BMO24" s="108"/>
      <c r="BMP24" s="95"/>
      <c r="BMQ24" s="95"/>
      <c r="BMR24" s="95"/>
      <c r="BMS24" s="108"/>
      <c r="BMT24" s="109"/>
      <c r="BMU24" s="108"/>
      <c r="BMV24" s="108"/>
      <c r="BMW24" s="108"/>
      <c r="BMX24" s="108"/>
      <c r="BMY24" s="108"/>
      <c r="BMZ24" s="108"/>
      <c r="BNA24" s="95"/>
      <c r="BNB24" s="95"/>
      <c r="BNC24" s="95"/>
      <c r="BND24" s="108"/>
      <c r="BNE24" s="109"/>
      <c r="BNF24" s="108"/>
      <c r="BNG24" s="108"/>
      <c r="BNH24" s="108"/>
      <c r="BNI24" s="108"/>
      <c r="BNJ24" s="108"/>
      <c r="BNK24" s="108"/>
      <c r="BNL24" s="95"/>
      <c r="BNM24" s="95"/>
      <c r="BNN24" s="95"/>
      <c r="BNO24" s="108"/>
      <c r="BNP24" s="109"/>
      <c r="BNQ24" s="108"/>
      <c r="BNR24" s="108"/>
      <c r="BNS24" s="108"/>
      <c r="BNT24" s="108"/>
      <c r="BNU24" s="108"/>
      <c r="BNV24" s="108"/>
      <c r="BNW24" s="95"/>
      <c r="BNX24" s="95"/>
      <c r="BNY24" s="95"/>
      <c r="BNZ24" s="108"/>
      <c r="BOA24" s="109"/>
      <c r="BOB24" s="108"/>
      <c r="BOC24" s="108"/>
      <c r="BOD24" s="108"/>
      <c r="BOE24" s="108"/>
      <c r="BOF24" s="108"/>
      <c r="BOG24" s="108"/>
      <c r="BOH24" s="95"/>
      <c r="BOI24" s="95"/>
      <c r="BOJ24" s="95"/>
      <c r="BOK24" s="108"/>
      <c r="BOL24" s="109"/>
      <c r="BOM24" s="108"/>
      <c r="BON24" s="108"/>
      <c r="BOO24" s="108"/>
      <c r="BOP24" s="108"/>
      <c r="BOQ24" s="108"/>
      <c r="BOR24" s="108"/>
      <c r="BOS24" s="95"/>
      <c r="BOT24" s="95"/>
      <c r="BOU24" s="95"/>
      <c r="BOV24" s="108"/>
      <c r="BOW24" s="109"/>
      <c r="BOX24" s="108"/>
      <c r="BOY24" s="108"/>
      <c r="BOZ24" s="108"/>
      <c r="BPA24" s="108"/>
      <c r="BPB24" s="108"/>
      <c r="BPC24" s="108"/>
      <c r="BPD24" s="95"/>
      <c r="BPE24" s="95"/>
      <c r="BPF24" s="95"/>
      <c r="BPG24" s="108"/>
      <c r="BPH24" s="109"/>
      <c r="BPI24" s="108"/>
      <c r="BPJ24" s="108"/>
      <c r="BPK24" s="108"/>
      <c r="BPL24" s="108"/>
      <c r="BPM24" s="108"/>
      <c r="BPN24" s="108"/>
      <c r="BPO24" s="95"/>
      <c r="BPP24" s="95"/>
      <c r="BPQ24" s="95"/>
      <c r="BPR24" s="108"/>
      <c r="BPS24" s="109"/>
      <c r="BPT24" s="108"/>
      <c r="BPU24" s="108"/>
      <c r="BPV24" s="108"/>
      <c r="BPW24" s="108"/>
      <c r="BPX24" s="108"/>
      <c r="BPY24" s="108"/>
      <c r="BPZ24" s="95"/>
      <c r="BQA24" s="95"/>
      <c r="BQB24" s="95"/>
      <c r="BQC24" s="108"/>
      <c r="BQD24" s="109"/>
      <c r="BQE24" s="108"/>
      <c r="BQF24" s="108"/>
      <c r="BQG24" s="108"/>
      <c r="BQH24" s="108"/>
      <c r="BQI24" s="108"/>
      <c r="BQJ24" s="108"/>
      <c r="BQK24" s="95"/>
      <c r="BQL24" s="95"/>
      <c r="BQM24" s="95"/>
      <c r="BQN24" s="108"/>
      <c r="BQO24" s="109"/>
      <c r="BQP24" s="108"/>
      <c r="BQQ24" s="108"/>
      <c r="BQR24" s="108"/>
      <c r="BQS24" s="108"/>
      <c r="BQT24" s="108"/>
      <c r="BQU24" s="108"/>
      <c r="BQV24" s="95"/>
      <c r="BQW24" s="95"/>
      <c r="BQX24" s="95"/>
      <c r="BQY24" s="108"/>
      <c r="BQZ24" s="109"/>
      <c r="BRA24" s="108"/>
      <c r="BRB24" s="108"/>
      <c r="BRC24" s="108"/>
      <c r="BRD24" s="108"/>
      <c r="BRE24" s="108"/>
      <c r="BRF24" s="108"/>
      <c r="BRG24" s="95"/>
      <c r="BRH24" s="95"/>
      <c r="BRI24" s="95"/>
      <c r="BRJ24" s="108"/>
      <c r="BRK24" s="109"/>
      <c r="BRL24" s="108"/>
      <c r="BRM24" s="108"/>
      <c r="BRN24" s="108"/>
      <c r="BRO24" s="108"/>
      <c r="BRP24" s="108"/>
      <c r="BRQ24" s="108"/>
      <c r="BRR24" s="95"/>
      <c r="BRS24" s="95"/>
      <c r="BRT24" s="95"/>
      <c r="BRU24" s="108"/>
      <c r="BRV24" s="109"/>
      <c r="BRW24" s="108"/>
      <c r="BRX24" s="108"/>
      <c r="BRY24" s="108"/>
      <c r="BRZ24" s="108"/>
      <c r="BSA24" s="108"/>
      <c r="BSB24" s="108"/>
      <c r="BSC24" s="95"/>
      <c r="BSD24" s="95"/>
      <c r="BSE24" s="95"/>
      <c r="BSF24" s="108"/>
      <c r="BSG24" s="109"/>
      <c r="BSH24" s="108"/>
      <c r="BSI24" s="108"/>
      <c r="BSJ24" s="108"/>
      <c r="BSK24" s="108"/>
      <c r="BSL24" s="108"/>
      <c r="BSM24" s="108"/>
      <c r="BSN24" s="95"/>
      <c r="BSO24" s="95"/>
      <c r="BSP24" s="95"/>
      <c r="BSQ24" s="108"/>
      <c r="BSR24" s="109"/>
      <c r="BSS24" s="108"/>
      <c r="BST24" s="108"/>
      <c r="BSU24" s="108"/>
      <c r="BSV24" s="108"/>
      <c r="BSW24" s="108"/>
      <c r="BSX24" s="108"/>
      <c r="BSY24" s="95"/>
      <c r="BSZ24" s="95"/>
      <c r="BTA24" s="95"/>
      <c r="BTB24" s="108"/>
      <c r="BTC24" s="109"/>
      <c r="BTD24" s="108"/>
      <c r="BTE24" s="108"/>
      <c r="BTF24" s="108"/>
      <c r="BTG24" s="108"/>
      <c r="BTH24" s="108"/>
      <c r="BTI24" s="108"/>
      <c r="BTJ24" s="95"/>
      <c r="BTK24" s="95"/>
      <c r="BTL24" s="95"/>
      <c r="BTM24" s="108"/>
      <c r="BTN24" s="109"/>
      <c r="BTO24" s="108"/>
      <c r="BTP24" s="108"/>
      <c r="BTQ24" s="108"/>
      <c r="BTR24" s="108"/>
      <c r="BTS24" s="108"/>
      <c r="BTT24" s="108"/>
      <c r="BTU24" s="95"/>
      <c r="BTV24" s="95"/>
      <c r="BTW24" s="95"/>
      <c r="BTX24" s="108"/>
      <c r="BTY24" s="109"/>
      <c r="BTZ24" s="108"/>
      <c r="BUA24" s="108"/>
      <c r="BUB24" s="108"/>
      <c r="BUC24" s="108"/>
      <c r="BUD24" s="108"/>
      <c r="BUE24" s="108"/>
      <c r="BUF24" s="95"/>
      <c r="BUG24" s="95"/>
      <c r="BUH24" s="95"/>
      <c r="BUI24" s="108"/>
      <c r="BUJ24" s="109"/>
      <c r="BUK24" s="108"/>
      <c r="BUL24" s="108"/>
      <c r="BUM24" s="108"/>
      <c r="BUN24" s="108"/>
      <c r="BUO24" s="108"/>
      <c r="BUP24" s="108"/>
      <c r="BUQ24" s="95"/>
      <c r="BUR24" s="95"/>
      <c r="BUS24" s="95"/>
      <c r="BUT24" s="108"/>
      <c r="BUU24" s="109"/>
      <c r="BUV24" s="108"/>
      <c r="BUW24" s="108"/>
      <c r="BUX24" s="108"/>
      <c r="BUY24" s="108"/>
      <c r="BUZ24" s="108"/>
      <c r="BVA24" s="108"/>
      <c r="BVB24" s="95"/>
      <c r="BVC24" s="95"/>
      <c r="BVD24" s="95"/>
      <c r="BVE24" s="108"/>
      <c r="BVF24" s="109"/>
      <c r="BVG24" s="108"/>
      <c r="BVH24" s="108"/>
      <c r="BVI24" s="108"/>
      <c r="BVJ24" s="108"/>
      <c r="BVK24" s="108"/>
      <c r="BVL24" s="108"/>
      <c r="BVM24" s="95"/>
      <c r="BVN24" s="95"/>
      <c r="BVO24" s="95"/>
      <c r="BVP24" s="108"/>
      <c r="BVQ24" s="109"/>
      <c r="BVR24" s="108"/>
      <c r="BVS24" s="108"/>
      <c r="BVT24" s="108"/>
      <c r="BVU24" s="108"/>
      <c r="BVV24" s="108"/>
      <c r="BVW24" s="108"/>
      <c r="BVX24" s="95"/>
      <c r="BVY24" s="95"/>
      <c r="BVZ24" s="95"/>
      <c r="BWA24" s="108"/>
      <c r="BWB24" s="109"/>
      <c r="BWC24" s="108"/>
      <c r="BWD24" s="108"/>
      <c r="BWE24" s="108"/>
      <c r="BWF24" s="108"/>
      <c r="BWG24" s="108"/>
      <c r="BWH24" s="108"/>
      <c r="BWI24" s="95"/>
      <c r="BWJ24" s="95"/>
      <c r="BWK24" s="95"/>
      <c r="BWL24" s="108"/>
      <c r="BWM24" s="109"/>
      <c r="BWN24" s="108"/>
      <c r="BWO24" s="108"/>
      <c r="BWP24" s="108"/>
      <c r="BWQ24" s="108"/>
      <c r="BWR24" s="108"/>
      <c r="BWS24" s="108"/>
      <c r="BWT24" s="95"/>
      <c r="BWU24" s="95"/>
      <c r="BWV24" s="95"/>
      <c r="BWW24" s="108"/>
      <c r="BWX24" s="109"/>
      <c r="BWY24" s="108"/>
      <c r="BWZ24" s="108"/>
      <c r="BXA24" s="108"/>
      <c r="BXB24" s="108"/>
      <c r="BXC24" s="108"/>
      <c r="BXD24" s="108"/>
      <c r="BXE24" s="95"/>
      <c r="BXF24" s="95"/>
      <c r="BXG24" s="95"/>
      <c r="BXH24" s="108"/>
      <c r="BXI24" s="109"/>
      <c r="BXJ24" s="108"/>
      <c r="BXK24" s="108"/>
      <c r="BXL24" s="108"/>
      <c r="BXM24" s="108"/>
      <c r="BXN24" s="108"/>
      <c r="BXO24" s="108"/>
      <c r="BXP24" s="95"/>
      <c r="BXQ24" s="95"/>
      <c r="BXR24" s="95"/>
      <c r="BXS24" s="108"/>
      <c r="BXT24" s="109"/>
      <c r="BXU24" s="108"/>
      <c r="BXV24" s="108"/>
      <c r="BXW24" s="108"/>
      <c r="BXX24" s="108"/>
      <c r="BXY24" s="108"/>
      <c r="BXZ24" s="108"/>
      <c r="BYA24" s="95"/>
      <c r="BYB24" s="95"/>
      <c r="BYC24" s="95"/>
      <c r="BYD24" s="108"/>
      <c r="BYE24" s="109"/>
      <c r="BYF24" s="108"/>
      <c r="BYG24" s="108"/>
      <c r="BYH24" s="108"/>
      <c r="BYI24" s="108"/>
      <c r="BYJ24" s="108"/>
      <c r="BYK24" s="108"/>
      <c r="BYL24" s="95"/>
      <c r="BYM24" s="95"/>
      <c r="BYN24" s="95"/>
      <c r="BYO24" s="108"/>
      <c r="BYP24" s="109"/>
      <c r="BYQ24" s="108"/>
      <c r="BYR24" s="108"/>
      <c r="BYS24" s="108"/>
      <c r="BYT24" s="108"/>
      <c r="BYU24" s="108"/>
      <c r="BYV24" s="108"/>
      <c r="BYW24" s="95"/>
      <c r="BYX24" s="95"/>
      <c r="BYY24" s="95"/>
      <c r="BYZ24" s="108"/>
      <c r="BZA24" s="109"/>
      <c r="BZB24" s="108"/>
      <c r="BZC24" s="108"/>
      <c r="BZD24" s="108"/>
      <c r="BZE24" s="108"/>
      <c r="BZF24" s="108"/>
      <c r="BZG24" s="108"/>
      <c r="BZH24" s="95"/>
      <c r="BZI24" s="95"/>
      <c r="BZJ24" s="95"/>
      <c r="BZK24" s="108"/>
      <c r="BZL24" s="109"/>
      <c r="BZM24" s="108"/>
      <c r="BZN24" s="108"/>
      <c r="BZO24" s="108"/>
      <c r="BZP24" s="108"/>
      <c r="BZQ24" s="108"/>
      <c r="BZR24" s="108"/>
      <c r="BZS24" s="95"/>
      <c r="BZT24" s="95"/>
      <c r="BZU24" s="95"/>
      <c r="BZV24" s="108"/>
      <c r="BZW24" s="109"/>
      <c r="BZX24" s="108"/>
      <c r="BZY24" s="108"/>
      <c r="BZZ24" s="108"/>
      <c r="CAA24" s="108"/>
      <c r="CAB24" s="108"/>
      <c r="CAC24" s="108"/>
      <c r="CAD24" s="95"/>
      <c r="CAE24" s="95"/>
      <c r="CAF24" s="95"/>
      <c r="CAG24" s="108"/>
      <c r="CAH24" s="109"/>
      <c r="CAI24" s="108"/>
      <c r="CAJ24" s="108"/>
      <c r="CAK24" s="108"/>
      <c r="CAL24" s="108"/>
      <c r="CAM24" s="108"/>
      <c r="CAN24" s="108"/>
      <c r="CAO24" s="95"/>
      <c r="CAP24" s="95"/>
      <c r="CAQ24" s="95"/>
      <c r="CAR24" s="108"/>
      <c r="CAS24" s="109"/>
      <c r="CAT24" s="108"/>
      <c r="CAU24" s="108"/>
      <c r="CAV24" s="108"/>
      <c r="CAW24" s="108"/>
      <c r="CAX24" s="108"/>
      <c r="CAY24" s="108"/>
      <c r="CAZ24" s="95"/>
      <c r="CBA24" s="95"/>
      <c r="CBB24" s="95"/>
      <c r="CBC24" s="108"/>
      <c r="CBD24" s="109"/>
      <c r="CBE24" s="108"/>
      <c r="CBF24" s="108"/>
      <c r="CBG24" s="108"/>
      <c r="CBH24" s="108"/>
      <c r="CBI24" s="108"/>
      <c r="CBJ24" s="108"/>
      <c r="CBK24" s="95"/>
      <c r="CBL24" s="95"/>
      <c r="CBM24" s="95"/>
      <c r="CBN24" s="108"/>
      <c r="CBO24" s="109"/>
      <c r="CBP24" s="108"/>
      <c r="CBQ24" s="108"/>
      <c r="CBR24" s="108"/>
      <c r="CBS24" s="108"/>
      <c r="CBT24" s="108"/>
      <c r="CBU24" s="108"/>
      <c r="CBV24" s="95"/>
      <c r="CBW24" s="95"/>
      <c r="CBX24" s="95"/>
      <c r="CBY24" s="108"/>
      <c r="CBZ24" s="109"/>
      <c r="CCA24" s="108"/>
      <c r="CCB24" s="108"/>
      <c r="CCC24" s="108"/>
      <c r="CCD24" s="108"/>
      <c r="CCE24" s="108"/>
      <c r="CCF24" s="108"/>
      <c r="CCG24" s="95"/>
      <c r="CCH24" s="95"/>
      <c r="CCI24" s="95"/>
      <c r="CCJ24" s="108"/>
      <c r="CCK24" s="109"/>
      <c r="CCL24" s="108"/>
      <c r="CCM24" s="108"/>
      <c r="CCN24" s="108"/>
      <c r="CCO24" s="108"/>
      <c r="CCP24" s="108"/>
      <c r="CCQ24" s="108"/>
      <c r="CCR24" s="95"/>
      <c r="CCS24" s="95"/>
      <c r="CCT24" s="95"/>
      <c r="CCU24" s="108"/>
      <c r="CCV24" s="109"/>
      <c r="CCW24" s="108"/>
      <c r="CCX24" s="108"/>
      <c r="CCY24" s="108"/>
      <c r="CCZ24" s="108"/>
      <c r="CDA24" s="108"/>
      <c r="CDB24" s="108"/>
      <c r="CDC24" s="95"/>
      <c r="CDD24" s="95"/>
      <c r="CDE24" s="95"/>
      <c r="CDF24" s="108"/>
      <c r="CDG24" s="109"/>
      <c r="CDH24" s="108"/>
      <c r="CDI24" s="108"/>
      <c r="CDJ24" s="108"/>
      <c r="CDK24" s="108"/>
      <c r="CDL24" s="108"/>
      <c r="CDM24" s="108"/>
      <c r="CDN24" s="95"/>
      <c r="CDO24" s="95"/>
      <c r="CDP24" s="95"/>
      <c r="CDQ24" s="108"/>
      <c r="CDR24" s="109"/>
      <c r="CDS24" s="108"/>
      <c r="CDT24" s="108"/>
      <c r="CDU24" s="108"/>
      <c r="CDV24" s="108"/>
      <c r="CDW24" s="108"/>
      <c r="CDX24" s="108"/>
      <c r="CDY24" s="95"/>
      <c r="CDZ24" s="95"/>
      <c r="CEA24" s="95"/>
      <c r="CEB24" s="108"/>
      <c r="CEC24" s="109"/>
      <c r="CED24" s="108"/>
      <c r="CEE24" s="108"/>
      <c r="CEF24" s="108"/>
      <c r="CEG24" s="108"/>
      <c r="CEH24" s="108"/>
      <c r="CEI24" s="108"/>
      <c r="CEJ24" s="95"/>
      <c r="CEK24" s="95"/>
      <c r="CEL24" s="95"/>
      <c r="CEM24" s="108"/>
      <c r="CEN24" s="109"/>
      <c r="CEO24" s="108"/>
      <c r="CEP24" s="108"/>
      <c r="CEQ24" s="108"/>
      <c r="CER24" s="108"/>
      <c r="CES24" s="108"/>
      <c r="CET24" s="108"/>
      <c r="CEU24" s="95"/>
      <c r="CEV24" s="95"/>
      <c r="CEW24" s="95"/>
      <c r="CEX24" s="108"/>
      <c r="CEY24" s="109"/>
      <c r="CEZ24" s="108"/>
      <c r="CFA24" s="108"/>
      <c r="CFB24" s="108"/>
      <c r="CFC24" s="108"/>
      <c r="CFD24" s="108"/>
      <c r="CFE24" s="108"/>
      <c r="CFF24" s="95"/>
      <c r="CFG24" s="95"/>
      <c r="CFH24" s="95"/>
      <c r="CFI24" s="108"/>
      <c r="CFJ24" s="109"/>
      <c r="CFK24" s="108"/>
      <c r="CFL24" s="108"/>
      <c r="CFM24" s="108"/>
      <c r="CFN24" s="108"/>
      <c r="CFO24" s="108"/>
      <c r="CFP24" s="108"/>
      <c r="CFQ24" s="95"/>
      <c r="CFR24" s="95"/>
      <c r="CFS24" s="95"/>
      <c r="CFT24" s="108"/>
      <c r="CFU24" s="109"/>
      <c r="CFV24" s="108"/>
      <c r="CFW24" s="108"/>
      <c r="CFX24" s="108"/>
      <c r="CFY24" s="108"/>
      <c r="CFZ24" s="108"/>
      <c r="CGA24" s="108"/>
      <c r="CGB24" s="95"/>
      <c r="CGC24" s="95"/>
      <c r="CGD24" s="95"/>
      <c r="CGE24" s="108"/>
      <c r="CGF24" s="109"/>
      <c r="CGG24" s="108"/>
      <c r="CGH24" s="108"/>
      <c r="CGI24" s="108"/>
      <c r="CGJ24" s="108"/>
      <c r="CGK24" s="108"/>
      <c r="CGL24" s="108"/>
      <c r="CGM24" s="95"/>
      <c r="CGN24" s="95"/>
      <c r="CGO24" s="95"/>
      <c r="CGP24" s="108"/>
      <c r="CGQ24" s="109"/>
      <c r="CGR24" s="108"/>
      <c r="CGS24" s="108"/>
      <c r="CGT24" s="108"/>
      <c r="CGU24" s="108"/>
      <c r="CGV24" s="108"/>
      <c r="CGW24" s="108"/>
      <c r="CGX24" s="95"/>
      <c r="CGY24" s="95"/>
      <c r="CGZ24" s="95"/>
      <c r="CHA24" s="108"/>
      <c r="CHB24" s="109"/>
      <c r="CHC24" s="108"/>
      <c r="CHD24" s="108"/>
      <c r="CHE24" s="108"/>
      <c r="CHF24" s="108"/>
      <c r="CHG24" s="108"/>
      <c r="CHH24" s="108"/>
      <c r="CHI24" s="95"/>
      <c r="CHJ24" s="95"/>
      <c r="CHK24" s="95"/>
      <c r="CHL24" s="108"/>
      <c r="CHM24" s="109"/>
      <c r="CHN24" s="108"/>
      <c r="CHO24" s="108"/>
      <c r="CHP24" s="108"/>
      <c r="CHQ24" s="108"/>
      <c r="CHR24" s="108"/>
      <c r="CHS24" s="108"/>
      <c r="CHT24" s="95"/>
      <c r="CHU24" s="95"/>
      <c r="CHV24" s="95"/>
      <c r="CHW24" s="108"/>
      <c r="CHX24" s="109"/>
      <c r="CHY24" s="108"/>
      <c r="CHZ24" s="108"/>
      <c r="CIA24" s="108"/>
      <c r="CIB24" s="108"/>
      <c r="CIC24" s="108"/>
      <c r="CID24" s="108"/>
      <c r="CIE24" s="95"/>
      <c r="CIF24" s="95"/>
      <c r="CIG24" s="95"/>
      <c r="CIH24" s="108"/>
      <c r="CII24" s="109"/>
      <c r="CIJ24" s="108"/>
      <c r="CIK24" s="108"/>
      <c r="CIL24" s="108"/>
      <c r="CIM24" s="108"/>
      <c r="CIN24" s="108"/>
      <c r="CIO24" s="108"/>
      <c r="CIP24" s="95"/>
      <c r="CIQ24" s="95"/>
      <c r="CIR24" s="95"/>
      <c r="CIS24" s="108"/>
      <c r="CIT24" s="109"/>
      <c r="CIU24" s="108"/>
      <c r="CIV24" s="108"/>
      <c r="CIW24" s="108"/>
      <c r="CIX24" s="108"/>
      <c r="CIY24" s="108"/>
      <c r="CIZ24" s="108"/>
      <c r="CJA24" s="95"/>
      <c r="CJB24" s="95"/>
      <c r="CJC24" s="95"/>
      <c r="CJD24" s="108"/>
      <c r="CJE24" s="109"/>
      <c r="CJF24" s="108"/>
      <c r="CJG24" s="108"/>
      <c r="CJH24" s="108"/>
      <c r="CJI24" s="108"/>
      <c r="CJJ24" s="108"/>
      <c r="CJK24" s="108"/>
      <c r="CJL24" s="95"/>
      <c r="CJM24" s="95"/>
      <c r="CJN24" s="95"/>
      <c r="CJO24" s="108"/>
      <c r="CJP24" s="109"/>
      <c r="CJQ24" s="108"/>
      <c r="CJR24" s="108"/>
      <c r="CJS24" s="108"/>
      <c r="CJT24" s="108"/>
      <c r="CJU24" s="108"/>
      <c r="CJV24" s="108"/>
      <c r="CJW24" s="95"/>
      <c r="CJX24" s="95"/>
      <c r="CJY24" s="95"/>
      <c r="CJZ24" s="108"/>
      <c r="CKA24" s="109"/>
      <c r="CKB24" s="108"/>
      <c r="CKC24" s="108"/>
      <c r="CKD24" s="108"/>
      <c r="CKE24" s="108"/>
      <c r="CKF24" s="108"/>
      <c r="CKG24" s="108"/>
      <c r="CKH24" s="95"/>
      <c r="CKI24" s="95"/>
      <c r="CKJ24" s="95"/>
      <c r="CKK24" s="108"/>
      <c r="CKL24" s="109"/>
      <c r="CKM24" s="108"/>
      <c r="CKN24" s="108"/>
      <c r="CKO24" s="108"/>
      <c r="CKP24" s="108"/>
      <c r="CKQ24" s="108"/>
      <c r="CKR24" s="108"/>
      <c r="CKS24" s="95"/>
      <c r="CKT24" s="95"/>
      <c r="CKU24" s="95"/>
      <c r="CKV24" s="108"/>
      <c r="CKW24" s="109"/>
      <c r="CKX24" s="108"/>
      <c r="CKY24" s="108"/>
      <c r="CKZ24" s="108"/>
      <c r="CLA24" s="108"/>
      <c r="CLB24" s="108"/>
      <c r="CLC24" s="108"/>
      <c r="CLD24" s="95"/>
      <c r="CLE24" s="95"/>
      <c r="CLF24" s="95"/>
      <c r="CLG24" s="108"/>
      <c r="CLH24" s="109"/>
      <c r="CLI24" s="108"/>
      <c r="CLJ24" s="108"/>
      <c r="CLK24" s="108"/>
      <c r="CLL24" s="108"/>
      <c r="CLM24" s="108"/>
      <c r="CLN24" s="108"/>
      <c r="CLO24" s="95"/>
      <c r="CLP24" s="95"/>
      <c r="CLQ24" s="95"/>
      <c r="CLR24" s="108"/>
      <c r="CLS24" s="109"/>
      <c r="CLT24" s="108"/>
      <c r="CLU24" s="108"/>
      <c r="CLV24" s="108"/>
      <c r="CLW24" s="108"/>
      <c r="CLX24" s="108"/>
      <c r="CLY24" s="108"/>
      <c r="CLZ24" s="95"/>
      <c r="CMA24" s="95"/>
      <c r="CMB24" s="95"/>
      <c r="CMC24" s="108"/>
      <c r="CMD24" s="109"/>
      <c r="CME24" s="108"/>
      <c r="CMF24" s="108"/>
      <c r="CMG24" s="108"/>
      <c r="CMH24" s="108"/>
      <c r="CMI24" s="108"/>
      <c r="CMJ24" s="108"/>
      <c r="CMK24" s="95"/>
      <c r="CML24" s="95"/>
      <c r="CMM24" s="95"/>
      <c r="CMN24" s="108"/>
      <c r="CMO24" s="109"/>
      <c r="CMP24" s="108"/>
      <c r="CMQ24" s="108"/>
      <c r="CMR24" s="108"/>
      <c r="CMS24" s="108"/>
      <c r="CMT24" s="108"/>
      <c r="CMU24" s="108"/>
      <c r="CMV24" s="95"/>
      <c r="CMW24" s="95"/>
      <c r="CMX24" s="95"/>
      <c r="CMY24" s="108"/>
      <c r="CMZ24" s="109"/>
      <c r="CNA24" s="108"/>
      <c r="CNB24" s="108"/>
      <c r="CNC24" s="108"/>
      <c r="CND24" s="108"/>
      <c r="CNE24" s="108"/>
      <c r="CNF24" s="108"/>
      <c r="CNG24" s="95"/>
      <c r="CNH24" s="95"/>
      <c r="CNI24" s="95"/>
      <c r="CNJ24" s="108"/>
      <c r="CNK24" s="109"/>
      <c r="CNL24" s="108"/>
      <c r="CNM24" s="108"/>
      <c r="CNN24" s="108"/>
      <c r="CNO24" s="108"/>
      <c r="CNP24" s="108"/>
      <c r="CNQ24" s="108"/>
      <c r="CNR24" s="95"/>
      <c r="CNS24" s="95"/>
      <c r="CNT24" s="95"/>
      <c r="CNU24" s="108"/>
      <c r="CNV24" s="109"/>
      <c r="CNW24" s="108"/>
      <c r="CNX24" s="108"/>
      <c r="CNY24" s="108"/>
      <c r="CNZ24" s="108"/>
      <c r="COA24" s="108"/>
      <c r="COB24" s="108"/>
      <c r="COC24" s="95"/>
      <c r="COD24" s="95"/>
      <c r="COE24" s="95"/>
      <c r="COF24" s="108"/>
      <c r="COG24" s="109"/>
      <c r="COH24" s="108"/>
      <c r="COI24" s="108"/>
      <c r="COJ24" s="108"/>
      <c r="COK24" s="108"/>
      <c r="COL24" s="108"/>
      <c r="COM24" s="108"/>
      <c r="CON24" s="95"/>
      <c r="COO24" s="95"/>
      <c r="COP24" s="95"/>
      <c r="COQ24" s="108"/>
      <c r="COR24" s="109"/>
      <c r="COS24" s="108"/>
      <c r="COT24" s="108"/>
      <c r="COU24" s="108"/>
      <c r="COV24" s="108"/>
      <c r="COW24" s="108"/>
      <c r="COX24" s="108"/>
      <c r="COY24" s="95"/>
      <c r="COZ24" s="95"/>
      <c r="CPA24" s="95"/>
      <c r="CPB24" s="108"/>
      <c r="CPC24" s="109"/>
      <c r="CPD24" s="108"/>
      <c r="CPE24" s="108"/>
      <c r="CPF24" s="108"/>
      <c r="CPG24" s="108"/>
      <c r="CPH24" s="108"/>
      <c r="CPI24" s="108"/>
      <c r="CPJ24" s="95"/>
      <c r="CPK24" s="95"/>
      <c r="CPL24" s="95"/>
      <c r="CPM24" s="108"/>
      <c r="CPN24" s="109"/>
      <c r="CPO24" s="108"/>
      <c r="CPP24" s="108"/>
      <c r="CPQ24" s="108"/>
      <c r="CPR24" s="108"/>
      <c r="CPS24" s="108"/>
      <c r="CPT24" s="108"/>
      <c r="CPU24" s="95"/>
      <c r="CPV24" s="95"/>
      <c r="CPW24" s="95"/>
      <c r="CPX24" s="108"/>
      <c r="CPY24" s="109"/>
      <c r="CPZ24" s="108"/>
      <c r="CQA24" s="108"/>
      <c r="CQB24" s="108"/>
      <c r="CQC24" s="108"/>
      <c r="CQD24" s="108"/>
      <c r="CQE24" s="108"/>
      <c r="CQF24" s="95"/>
      <c r="CQG24" s="95"/>
      <c r="CQH24" s="95"/>
      <c r="CQI24" s="108"/>
      <c r="CQJ24" s="109"/>
      <c r="CQK24" s="108"/>
      <c r="CQL24" s="108"/>
      <c r="CQM24" s="108"/>
      <c r="CQN24" s="108"/>
      <c r="CQO24" s="108"/>
      <c r="CQP24" s="108"/>
      <c r="CQQ24" s="95"/>
      <c r="CQR24" s="95"/>
      <c r="CQS24" s="95"/>
      <c r="CQT24" s="108"/>
      <c r="CQU24" s="109"/>
      <c r="CQV24" s="108"/>
      <c r="CQW24" s="108"/>
      <c r="CQX24" s="108"/>
      <c r="CQY24" s="108"/>
      <c r="CQZ24" s="108"/>
      <c r="CRA24" s="108"/>
      <c r="CRB24" s="95"/>
      <c r="CRC24" s="95"/>
      <c r="CRD24" s="95"/>
      <c r="CRE24" s="108"/>
      <c r="CRF24" s="109"/>
      <c r="CRG24" s="108"/>
      <c r="CRH24" s="108"/>
      <c r="CRI24" s="108"/>
      <c r="CRJ24" s="108"/>
      <c r="CRK24" s="108"/>
      <c r="CRL24" s="108"/>
      <c r="CRM24" s="95"/>
      <c r="CRN24" s="95"/>
      <c r="CRO24" s="95"/>
      <c r="CRP24" s="108"/>
      <c r="CRQ24" s="109"/>
      <c r="CRR24" s="108"/>
      <c r="CRS24" s="108"/>
      <c r="CRT24" s="108"/>
      <c r="CRU24" s="108"/>
      <c r="CRV24" s="108"/>
      <c r="CRW24" s="108"/>
      <c r="CRX24" s="95"/>
      <c r="CRY24" s="95"/>
      <c r="CRZ24" s="95"/>
      <c r="CSA24" s="108"/>
      <c r="CSB24" s="109"/>
      <c r="CSC24" s="108"/>
      <c r="CSD24" s="108"/>
      <c r="CSE24" s="108"/>
      <c r="CSF24" s="108"/>
      <c r="CSG24" s="108"/>
      <c r="CSH24" s="108"/>
      <c r="CSI24" s="95"/>
      <c r="CSJ24" s="95"/>
      <c r="CSK24" s="95"/>
      <c r="CSL24" s="108"/>
      <c r="CSM24" s="109"/>
      <c r="CSN24" s="108"/>
      <c r="CSO24" s="108"/>
      <c r="CSP24" s="108"/>
      <c r="CSQ24" s="108"/>
      <c r="CSR24" s="108"/>
      <c r="CSS24" s="108"/>
      <c r="CST24" s="95"/>
      <c r="CSU24" s="95"/>
      <c r="CSV24" s="95"/>
      <c r="CSW24" s="108"/>
      <c r="CSX24" s="109"/>
      <c r="CSY24" s="108"/>
      <c r="CSZ24" s="108"/>
      <c r="CTA24" s="108"/>
      <c r="CTB24" s="108"/>
      <c r="CTC24" s="108"/>
      <c r="CTD24" s="108"/>
      <c r="CTE24" s="95"/>
      <c r="CTF24" s="95"/>
      <c r="CTG24" s="95"/>
      <c r="CTH24" s="108"/>
      <c r="CTI24" s="109"/>
      <c r="CTJ24" s="108"/>
      <c r="CTK24" s="108"/>
      <c r="CTL24" s="108"/>
      <c r="CTM24" s="108"/>
      <c r="CTN24" s="108"/>
      <c r="CTO24" s="108"/>
      <c r="CTP24" s="95"/>
      <c r="CTQ24" s="95"/>
      <c r="CTR24" s="95"/>
      <c r="CTS24" s="108"/>
      <c r="CTT24" s="109"/>
      <c r="CTU24" s="108"/>
      <c r="CTV24" s="108"/>
      <c r="CTW24" s="108"/>
      <c r="CTX24" s="108"/>
      <c r="CTY24" s="108"/>
      <c r="CTZ24" s="108"/>
      <c r="CUA24" s="95"/>
      <c r="CUB24" s="95"/>
      <c r="CUC24" s="95"/>
      <c r="CUD24" s="108"/>
      <c r="CUE24" s="109"/>
      <c r="CUF24" s="108"/>
      <c r="CUG24" s="108"/>
      <c r="CUH24" s="108"/>
      <c r="CUI24" s="108"/>
      <c r="CUJ24" s="108"/>
      <c r="CUK24" s="108"/>
      <c r="CUL24" s="95"/>
      <c r="CUM24" s="95"/>
      <c r="CUN24" s="95"/>
      <c r="CUO24" s="108"/>
      <c r="CUP24" s="109"/>
      <c r="CUQ24" s="108"/>
      <c r="CUR24" s="108"/>
      <c r="CUS24" s="108"/>
      <c r="CUT24" s="108"/>
      <c r="CUU24" s="108"/>
      <c r="CUV24" s="108"/>
      <c r="CUW24" s="95"/>
      <c r="CUX24" s="95"/>
      <c r="CUY24" s="95"/>
      <c r="CUZ24" s="108"/>
      <c r="CVA24" s="109"/>
      <c r="CVB24" s="108"/>
      <c r="CVC24" s="108"/>
      <c r="CVD24" s="108"/>
      <c r="CVE24" s="108"/>
      <c r="CVF24" s="108"/>
      <c r="CVG24" s="108"/>
      <c r="CVH24" s="95"/>
      <c r="CVI24" s="95"/>
      <c r="CVJ24" s="95"/>
      <c r="CVK24" s="108"/>
      <c r="CVL24" s="109"/>
      <c r="CVM24" s="108"/>
      <c r="CVN24" s="108"/>
      <c r="CVO24" s="108"/>
      <c r="CVP24" s="108"/>
      <c r="CVQ24" s="108"/>
      <c r="CVR24" s="108"/>
      <c r="CVS24" s="95"/>
      <c r="CVT24" s="95"/>
      <c r="CVU24" s="95"/>
      <c r="CVV24" s="108"/>
      <c r="CVW24" s="109"/>
      <c r="CVX24" s="108"/>
      <c r="CVY24" s="108"/>
      <c r="CVZ24" s="108"/>
      <c r="CWA24" s="108"/>
      <c r="CWB24" s="108"/>
      <c r="CWC24" s="108"/>
      <c r="CWD24" s="95"/>
      <c r="CWE24" s="95"/>
      <c r="CWF24" s="95"/>
      <c r="CWG24" s="108"/>
      <c r="CWH24" s="109"/>
      <c r="CWI24" s="108"/>
      <c r="CWJ24" s="108"/>
      <c r="CWK24" s="108"/>
      <c r="CWL24" s="108"/>
      <c r="CWM24" s="108"/>
      <c r="CWN24" s="108"/>
      <c r="CWO24" s="95"/>
      <c r="CWP24" s="95"/>
      <c r="CWQ24" s="95"/>
      <c r="CWR24" s="108"/>
      <c r="CWS24" s="109"/>
      <c r="CWT24" s="108"/>
      <c r="CWU24" s="108"/>
      <c r="CWV24" s="108"/>
      <c r="CWW24" s="108"/>
      <c r="CWX24" s="108"/>
      <c r="CWY24" s="108"/>
      <c r="CWZ24" s="95"/>
      <c r="CXA24" s="95"/>
      <c r="CXB24" s="95"/>
      <c r="CXC24" s="108"/>
      <c r="CXD24" s="109"/>
      <c r="CXE24" s="108"/>
      <c r="CXF24" s="108"/>
      <c r="CXG24" s="108"/>
      <c r="CXH24" s="108"/>
      <c r="CXI24" s="108"/>
      <c r="CXJ24" s="108"/>
      <c r="CXK24" s="95"/>
      <c r="CXL24" s="95"/>
      <c r="CXM24" s="95"/>
      <c r="CXN24" s="108"/>
      <c r="CXO24" s="109"/>
      <c r="CXP24" s="108"/>
      <c r="CXQ24" s="108"/>
      <c r="CXR24" s="108"/>
      <c r="CXS24" s="108"/>
      <c r="CXT24" s="108"/>
      <c r="CXU24" s="108"/>
      <c r="CXV24" s="95"/>
      <c r="CXW24" s="95"/>
      <c r="CXX24" s="95"/>
      <c r="CXY24" s="108"/>
      <c r="CXZ24" s="109"/>
      <c r="CYA24" s="108"/>
      <c r="CYB24" s="108"/>
      <c r="CYC24" s="108"/>
      <c r="CYD24" s="108"/>
      <c r="CYE24" s="108"/>
      <c r="CYF24" s="108"/>
      <c r="CYG24" s="95"/>
      <c r="CYH24" s="95"/>
      <c r="CYI24" s="95"/>
      <c r="CYJ24" s="108"/>
      <c r="CYK24" s="109"/>
      <c r="CYL24" s="108"/>
      <c r="CYM24" s="108"/>
      <c r="CYN24" s="108"/>
      <c r="CYO24" s="108"/>
      <c r="CYP24" s="108"/>
      <c r="CYQ24" s="108"/>
      <c r="CYR24" s="95"/>
      <c r="CYS24" s="95"/>
      <c r="CYT24" s="95"/>
      <c r="CYU24" s="108"/>
      <c r="CYV24" s="109"/>
      <c r="CYW24" s="108"/>
      <c r="CYX24" s="108"/>
      <c r="CYY24" s="108"/>
      <c r="CYZ24" s="108"/>
      <c r="CZA24" s="108"/>
      <c r="CZB24" s="108"/>
      <c r="CZC24" s="95"/>
      <c r="CZD24" s="95"/>
      <c r="CZE24" s="95"/>
      <c r="CZF24" s="108"/>
      <c r="CZG24" s="109"/>
      <c r="CZH24" s="108"/>
      <c r="CZI24" s="108"/>
      <c r="CZJ24" s="108"/>
      <c r="CZK24" s="108"/>
      <c r="CZL24" s="108"/>
      <c r="CZM24" s="108"/>
      <c r="CZN24" s="95"/>
      <c r="CZO24" s="95"/>
      <c r="CZP24" s="95"/>
      <c r="CZQ24" s="108"/>
      <c r="CZR24" s="109"/>
      <c r="CZS24" s="108"/>
      <c r="CZT24" s="108"/>
      <c r="CZU24" s="108"/>
      <c r="CZV24" s="108"/>
      <c r="CZW24" s="108"/>
      <c r="CZX24" s="108"/>
      <c r="CZY24" s="95"/>
      <c r="CZZ24" s="95"/>
      <c r="DAA24" s="95"/>
      <c r="DAB24" s="108"/>
      <c r="DAC24" s="109"/>
      <c r="DAD24" s="108"/>
      <c r="DAE24" s="108"/>
      <c r="DAF24" s="108"/>
      <c r="DAG24" s="108"/>
      <c r="DAH24" s="108"/>
      <c r="DAI24" s="108"/>
      <c r="DAJ24" s="95"/>
      <c r="DAK24" s="95"/>
      <c r="DAL24" s="95"/>
      <c r="DAM24" s="108"/>
      <c r="DAN24" s="109"/>
      <c r="DAO24" s="108"/>
      <c r="DAP24" s="108"/>
      <c r="DAQ24" s="108"/>
      <c r="DAR24" s="108"/>
      <c r="DAS24" s="108"/>
      <c r="DAT24" s="108"/>
      <c r="DAU24" s="95"/>
      <c r="DAV24" s="95"/>
      <c r="DAW24" s="95"/>
      <c r="DAX24" s="108"/>
      <c r="DAY24" s="109"/>
      <c r="DAZ24" s="108"/>
      <c r="DBA24" s="108"/>
      <c r="DBB24" s="108"/>
      <c r="DBC24" s="108"/>
      <c r="DBD24" s="108"/>
      <c r="DBE24" s="108"/>
      <c r="DBF24" s="95"/>
      <c r="DBG24" s="95"/>
      <c r="DBH24" s="95"/>
      <c r="DBI24" s="108"/>
      <c r="DBJ24" s="109"/>
      <c r="DBK24" s="108"/>
      <c r="DBL24" s="108"/>
      <c r="DBM24" s="108"/>
      <c r="DBN24" s="108"/>
      <c r="DBO24" s="108"/>
      <c r="DBP24" s="108"/>
      <c r="DBQ24" s="95"/>
      <c r="DBR24" s="95"/>
      <c r="DBS24" s="95"/>
      <c r="DBT24" s="108"/>
      <c r="DBU24" s="109"/>
      <c r="DBV24" s="108"/>
      <c r="DBW24" s="108"/>
      <c r="DBX24" s="108"/>
      <c r="DBY24" s="108"/>
      <c r="DBZ24" s="108"/>
      <c r="DCA24" s="108"/>
      <c r="DCB24" s="95"/>
      <c r="DCC24" s="95"/>
      <c r="DCD24" s="95"/>
      <c r="DCE24" s="108"/>
      <c r="DCF24" s="109"/>
      <c r="DCG24" s="108"/>
      <c r="DCH24" s="108"/>
      <c r="DCI24" s="108"/>
      <c r="DCJ24" s="108"/>
      <c r="DCK24" s="108"/>
      <c r="DCL24" s="108"/>
      <c r="DCM24" s="95"/>
      <c r="DCN24" s="95"/>
      <c r="DCO24" s="95"/>
      <c r="DCP24" s="108"/>
      <c r="DCQ24" s="109"/>
      <c r="DCR24" s="108"/>
      <c r="DCS24" s="108"/>
      <c r="DCT24" s="108"/>
      <c r="DCU24" s="108"/>
      <c r="DCV24" s="108"/>
      <c r="DCW24" s="108"/>
      <c r="DCX24" s="95"/>
      <c r="DCY24" s="95"/>
      <c r="DCZ24" s="95"/>
      <c r="DDA24" s="108"/>
      <c r="DDB24" s="109"/>
      <c r="DDC24" s="108"/>
      <c r="DDD24" s="108"/>
      <c r="DDE24" s="108"/>
      <c r="DDF24" s="108"/>
      <c r="DDG24" s="108"/>
      <c r="DDH24" s="108"/>
      <c r="DDI24" s="95"/>
      <c r="DDJ24" s="95"/>
      <c r="DDK24" s="95"/>
      <c r="DDL24" s="108"/>
      <c r="DDM24" s="109"/>
      <c r="DDN24" s="108"/>
      <c r="DDO24" s="108"/>
      <c r="DDP24" s="108"/>
      <c r="DDQ24" s="108"/>
      <c r="DDR24" s="108"/>
      <c r="DDS24" s="108"/>
      <c r="DDT24" s="95"/>
      <c r="DDU24" s="95"/>
      <c r="DDV24" s="95"/>
      <c r="DDW24" s="108"/>
      <c r="DDX24" s="109"/>
      <c r="DDY24" s="108"/>
      <c r="DDZ24" s="108"/>
      <c r="DEA24" s="108"/>
      <c r="DEB24" s="108"/>
      <c r="DEC24" s="108"/>
      <c r="DED24" s="108"/>
      <c r="DEE24" s="95"/>
      <c r="DEF24" s="95"/>
      <c r="DEG24" s="95"/>
      <c r="DEH24" s="108"/>
      <c r="DEI24" s="109"/>
      <c r="DEJ24" s="108"/>
      <c r="DEK24" s="108"/>
      <c r="DEL24" s="108"/>
      <c r="DEM24" s="108"/>
      <c r="DEN24" s="108"/>
      <c r="DEO24" s="108"/>
      <c r="DEP24" s="95"/>
      <c r="DEQ24" s="95"/>
      <c r="DER24" s="95"/>
      <c r="DES24" s="108"/>
      <c r="DET24" s="109"/>
      <c r="DEU24" s="108"/>
      <c r="DEV24" s="108"/>
      <c r="DEW24" s="108"/>
      <c r="DEX24" s="108"/>
      <c r="DEY24" s="108"/>
      <c r="DEZ24" s="108"/>
      <c r="DFA24" s="95"/>
      <c r="DFB24" s="95"/>
      <c r="DFC24" s="95"/>
      <c r="DFD24" s="108"/>
      <c r="DFE24" s="109"/>
      <c r="DFF24" s="108"/>
      <c r="DFG24" s="108"/>
      <c r="DFH24" s="108"/>
      <c r="DFI24" s="108"/>
      <c r="DFJ24" s="108"/>
      <c r="DFK24" s="108"/>
      <c r="DFL24" s="95"/>
      <c r="DFM24" s="95"/>
      <c r="DFN24" s="95"/>
      <c r="DFO24" s="108"/>
      <c r="DFP24" s="109"/>
      <c r="DFQ24" s="108"/>
      <c r="DFR24" s="108"/>
      <c r="DFS24" s="108"/>
      <c r="DFT24" s="108"/>
      <c r="DFU24" s="108"/>
      <c r="DFV24" s="108"/>
      <c r="DFW24" s="95"/>
      <c r="DFX24" s="95"/>
      <c r="DFY24" s="95"/>
      <c r="DFZ24" s="108"/>
      <c r="DGA24" s="109"/>
      <c r="DGB24" s="108"/>
      <c r="DGC24" s="108"/>
      <c r="DGD24" s="108"/>
      <c r="DGE24" s="108"/>
      <c r="DGF24" s="108"/>
      <c r="DGG24" s="108"/>
      <c r="DGH24" s="95"/>
      <c r="DGI24" s="95"/>
      <c r="DGJ24" s="95"/>
      <c r="DGK24" s="108"/>
      <c r="DGL24" s="109"/>
      <c r="DGM24" s="108"/>
      <c r="DGN24" s="108"/>
      <c r="DGO24" s="108"/>
      <c r="DGP24" s="108"/>
      <c r="DGQ24" s="108"/>
      <c r="DGR24" s="108"/>
      <c r="DGS24" s="95"/>
      <c r="DGT24" s="95"/>
      <c r="DGU24" s="95"/>
      <c r="DGV24" s="108"/>
      <c r="DGW24" s="109"/>
      <c r="DGX24" s="108"/>
      <c r="DGY24" s="108"/>
      <c r="DGZ24" s="108"/>
      <c r="DHA24" s="108"/>
      <c r="DHB24" s="108"/>
      <c r="DHC24" s="108"/>
      <c r="DHD24" s="95"/>
      <c r="DHE24" s="95"/>
      <c r="DHF24" s="95"/>
      <c r="DHG24" s="108"/>
      <c r="DHH24" s="109"/>
      <c r="DHI24" s="108"/>
      <c r="DHJ24" s="108"/>
      <c r="DHK24" s="108"/>
      <c r="DHL24" s="108"/>
      <c r="DHM24" s="108"/>
      <c r="DHN24" s="108"/>
      <c r="DHO24" s="95"/>
      <c r="DHP24" s="95"/>
      <c r="DHQ24" s="95"/>
      <c r="DHR24" s="108"/>
      <c r="DHS24" s="109"/>
      <c r="DHT24" s="108"/>
      <c r="DHU24" s="108"/>
      <c r="DHV24" s="108"/>
      <c r="DHW24" s="108"/>
      <c r="DHX24" s="108"/>
      <c r="DHY24" s="108"/>
      <c r="DHZ24" s="95"/>
      <c r="DIA24" s="95"/>
      <c r="DIB24" s="95"/>
      <c r="DIC24" s="108"/>
      <c r="DID24" s="109"/>
      <c r="DIE24" s="108"/>
      <c r="DIF24" s="108"/>
      <c r="DIG24" s="108"/>
      <c r="DIH24" s="108"/>
      <c r="DII24" s="108"/>
      <c r="DIJ24" s="108"/>
      <c r="DIK24" s="95"/>
      <c r="DIL24" s="95"/>
      <c r="DIM24" s="95"/>
      <c r="DIN24" s="108"/>
      <c r="DIO24" s="109"/>
      <c r="DIP24" s="108"/>
      <c r="DIQ24" s="108"/>
      <c r="DIR24" s="108"/>
      <c r="DIS24" s="108"/>
      <c r="DIT24" s="108"/>
      <c r="DIU24" s="108"/>
      <c r="DIV24" s="95"/>
      <c r="DIW24" s="95"/>
      <c r="DIX24" s="95"/>
      <c r="DIY24" s="108"/>
      <c r="DIZ24" s="109"/>
      <c r="DJA24" s="108"/>
      <c r="DJB24" s="108"/>
      <c r="DJC24" s="108"/>
      <c r="DJD24" s="108"/>
      <c r="DJE24" s="108"/>
      <c r="DJF24" s="108"/>
      <c r="DJG24" s="95"/>
      <c r="DJH24" s="95"/>
      <c r="DJI24" s="95"/>
      <c r="DJJ24" s="108"/>
      <c r="DJK24" s="109"/>
      <c r="DJL24" s="108"/>
      <c r="DJM24" s="108"/>
      <c r="DJN24" s="108"/>
      <c r="DJO24" s="108"/>
      <c r="DJP24" s="108"/>
      <c r="DJQ24" s="108"/>
      <c r="DJR24" s="95"/>
      <c r="DJS24" s="95"/>
      <c r="DJT24" s="95"/>
      <c r="DJU24" s="108"/>
      <c r="DJV24" s="109"/>
      <c r="DJW24" s="108"/>
      <c r="DJX24" s="108"/>
      <c r="DJY24" s="108"/>
      <c r="DJZ24" s="108"/>
      <c r="DKA24" s="108"/>
      <c r="DKB24" s="108"/>
      <c r="DKC24" s="95"/>
      <c r="DKD24" s="95"/>
      <c r="DKE24" s="95"/>
      <c r="DKF24" s="108"/>
      <c r="DKG24" s="109"/>
      <c r="DKH24" s="108"/>
      <c r="DKI24" s="108"/>
      <c r="DKJ24" s="108"/>
      <c r="DKK24" s="108"/>
      <c r="DKL24" s="108"/>
      <c r="DKM24" s="108"/>
      <c r="DKN24" s="95"/>
      <c r="DKO24" s="95"/>
      <c r="DKP24" s="95"/>
      <c r="DKQ24" s="108"/>
      <c r="DKR24" s="109"/>
      <c r="DKS24" s="108"/>
      <c r="DKT24" s="108"/>
      <c r="DKU24" s="108"/>
      <c r="DKV24" s="108"/>
      <c r="DKW24" s="108"/>
      <c r="DKX24" s="108"/>
      <c r="DKY24" s="95"/>
      <c r="DKZ24" s="95"/>
      <c r="DLA24" s="95"/>
      <c r="DLB24" s="108"/>
      <c r="DLC24" s="109"/>
      <c r="DLD24" s="108"/>
      <c r="DLE24" s="108"/>
      <c r="DLF24" s="108"/>
      <c r="DLG24" s="108"/>
      <c r="DLH24" s="108"/>
      <c r="DLI24" s="108"/>
      <c r="DLJ24" s="95"/>
      <c r="DLK24" s="95"/>
      <c r="DLL24" s="95"/>
      <c r="DLM24" s="108"/>
      <c r="DLN24" s="109"/>
      <c r="DLO24" s="108"/>
      <c r="DLP24" s="108"/>
      <c r="DLQ24" s="108"/>
      <c r="DLR24" s="108"/>
      <c r="DLS24" s="108"/>
      <c r="DLT24" s="108"/>
      <c r="DLU24" s="95"/>
      <c r="DLV24" s="95"/>
      <c r="DLW24" s="95"/>
      <c r="DLX24" s="108"/>
      <c r="DLY24" s="109"/>
      <c r="DLZ24" s="108"/>
      <c r="DMA24" s="108"/>
      <c r="DMB24" s="108"/>
      <c r="DMC24" s="108"/>
      <c r="DMD24" s="108"/>
      <c r="DME24" s="108"/>
      <c r="DMF24" s="95"/>
      <c r="DMG24" s="95"/>
      <c r="DMH24" s="95"/>
      <c r="DMI24" s="108"/>
      <c r="DMJ24" s="109"/>
      <c r="DMK24" s="108"/>
      <c r="DML24" s="108"/>
      <c r="DMM24" s="108"/>
      <c r="DMN24" s="108"/>
      <c r="DMO24" s="108"/>
      <c r="DMP24" s="108"/>
      <c r="DMQ24" s="95"/>
      <c r="DMR24" s="95"/>
      <c r="DMS24" s="95"/>
      <c r="DMT24" s="108"/>
      <c r="DMU24" s="109"/>
      <c r="DMV24" s="108"/>
      <c r="DMW24" s="108"/>
      <c r="DMX24" s="108"/>
      <c r="DMY24" s="108"/>
      <c r="DMZ24" s="108"/>
      <c r="DNA24" s="108"/>
      <c r="DNB24" s="95"/>
      <c r="DNC24" s="95"/>
      <c r="DND24" s="95"/>
      <c r="DNE24" s="108"/>
      <c r="DNF24" s="109"/>
      <c r="DNG24" s="108"/>
      <c r="DNH24" s="108"/>
      <c r="DNI24" s="108"/>
      <c r="DNJ24" s="108"/>
      <c r="DNK24" s="108"/>
      <c r="DNL24" s="108"/>
      <c r="DNM24" s="95"/>
      <c r="DNN24" s="95"/>
      <c r="DNO24" s="95"/>
      <c r="DNP24" s="108"/>
      <c r="DNQ24" s="109"/>
      <c r="DNR24" s="108"/>
      <c r="DNS24" s="108"/>
      <c r="DNT24" s="108"/>
      <c r="DNU24" s="108"/>
      <c r="DNV24" s="108"/>
      <c r="DNW24" s="108"/>
      <c r="DNX24" s="95"/>
      <c r="DNY24" s="95"/>
      <c r="DNZ24" s="95"/>
      <c r="DOA24" s="108"/>
      <c r="DOB24" s="109"/>
      <c r="DOC24" s="108"/>
      <c r="DOD24" s="108"/>
      <c r="DOE24" s="108"/>
      <c r="DOF24" s="108"/>
      <c r="DOG24" s="108"/>
      <c r="DOH24" s="108"/>
      <c r="DOI24" s="95"/>
      <c r="DOJ24" s="95"/>
      <c r="DOK24" s="95"/>
      <c r="DOL24" s="108"/>
      <c r="DOM24" s="109"/>
      <c r="DON24" s="108"/>
      <c r="DOO24" s="108"/>
      <c r="DOP24" s="108"/>
      <c r="DOQ24" s="108"/>
      <c r="DOR24" s="108"/>
      <c r="DOS24" s="108"/>
      <c r="DOT24" s="95"/>
      <c r="DOU24" s="95"/>
      <c r="DOV24" s="95"/>
      <c r="DOW24" s="108"/>
      <c r="DOX24" s="109"/>
      <c r="DOY24" s="108"/>
      <c r="DOZ24" s="108"/>
      <c r="DPA24" s="108"/>
      <c r="DPB24" s="108"/>
      <c r="DPC24" s="108"/>
      <c r="DPD24" s="108"/>
      <c r="DPE24" s="95"/>
      <c r="DPF24" s="95"/>
      <c r="DPG24" s="95"/>
      <c r="DPH24" s="108"/>
      <c r="DPI24" s="109"/>
      <c r="DPJ24" s="108"/>
      <c r="DPK24" s="108"/>
      <c r="DPL24" s="108"/>
      <c r="DPM24" s="108"/>
      <c r="DPN24" s="108"/>
      <c r="DPO24" s="108"/>
      <c r="DPP24" s="95"/>
      <c r="DPQ24" s="95"/>
      <c r="DPR24" s="95"/>
      <c r="DPS24" s="108"/>
      <c r="DPT24" s="109"/>
      <c r="DPU24" s="108"/>
      <c r="DPV24" s="108"/>
      <c r="DPW24" s="108"/>
      <c r="DPX24" s="108"/>
      <c r="DPY24" s="108"/>
      <c r="DPZ24" s="108"/>
      <c r="DQA24" s="95"/>
      <c r="DQB24" s="95"/>
      <c r="DQC24" s="95"/>
      <c r="DQD24" s="108"/>
      <c r="DQE24" s="109"/>
      <c r="DQF24" s="108"/>
      <c r="DQG24" s="108"/>
      <c r="DQH24" s="108"/>
      <c r="DQI24" s="108"/>
      <c r="DQJ24" s="108"/>
      <c r="DQK24" s="108"/>
      <c r="DQL24" s="95"/>
      <c r="DQM24" s="95"/>
      <c r="DQN24" s="95"/>
      <c r="DQO24" s="108"/>
      <c r="DQP24" s="109"/>
      <c r="DQQ24" s="108"/>
      <c r="DQR24" s="108"/>
      <c r="DQS24" s="108"/>
      <c r="DQT24" s="108"/>
      <c r="DQU24" s="108"/>
      <c r="DQV24" s="108"/>
      <c r="DQW24" s="95"/>
      <c r="DQX24" s="95"/>
      <c r="DQY24" s="95"/>
      <c r="DQZ24" s="108"/>
      <c r="DRA24" s="109"/>
      <c r="DRB24" s="108"/>
      <c r="DRC24" s="108"/>
      <c r="DRD24" s="108"/>
      <c r="DRE24" s="108"/>
      <c r="DRF24" s="108"/>
      <c r="DRG24" s="108"/>
      <c r="DRH24" s="95"/>
      <c r="DRI24" s="95"/>
      <c r="DRJ24" s="95"/>
      <c r="DRK24" s="108"/>
      <c r="DRL24" s="109"/>
      <c r="DRM24" s="108"/>
      <c r="DRN24" s="108"/>
      <c r="DRO24" s="108"/>
      <c r="DRP24" s="108"/>
      <c r="DRQ24" s="108"/>
      <c r="DRR24" s="108"/>
      <c r="DRS24" s="95"/>
      <c r="DRT24" s="95"/>
      <c r="DRU24" s="95"/>
      <c r="DRV24" s="108"/>
      <c r="DRW24" s="109"/>
      <c r="DRX24" s="108"/>
      <c r="DRY24" s="108"/>
      <c r="DRZ24" s="108"/>
      <c r="DSA24" s="108"/>
      <c r="DSB24" s="108"/>
      <c r="DSC24" s="108"/>
      <c r="DSD24" s="95"/>
      <c r="DSE24" s="95"/>
      <c r="DSF24" s="95"/>
      <c r="DSG24" s="108"/>
      <c r="DSH24" s="109"/>
      <c r="DSI24" s="108"/>
      <c r="DSJ24" s="108"/>
      <c r="DSK24" s="108"/>
      <c r="DSL24" s="108"/>
      <c r="DSM24" s="108"/>
      <c r="DSN24" s="108"/>
      <c r="DSO24" s="95"/>
      <c r="DSP24" s="95"/>
      <c r="DSQ24" s="95"/>
      <c r="DSR24" s="108"/>
      <c r="DSS24" s="109"/>
      <c r="DST24" s="108"/>
      <c r="DSU24" s="108"/>
      <c r="DSV24" s="108"/>
      <c r="DSW24" s="108"/>
      <c r="DSX24" s="108"/>
      <c r="DSY24" s="108"/>
      <c r="DSZ24" s="95"/>
      <c r="DTA24" s="95"/>
      <c r="DTB24" s="95"/>
      <c r="DTC24" s="108"/>
      <c r="DTD24" s="109"/>
      <c r="DTE24" s="108"/>
      <c r="DTF24" s="108"/>
      <c r="DTG24" s="108"/>
      <c r="DTH24" s="108"/>
      <c r="DTI24" s="108"/>
      <c r="DTJ24" s="108"/>
      <c r="DTK24" s="95"/>
      <c r="DTL24" s="95"/>
      <c r="DTM24" s="95"/>
      <c r="DTN24" s="108"/>
      <c r="DTO24" s="109"/>
      <c r="DTP24" s="108"/>
      <c r="DTQ24" s="108"/>
      <c r="DTR24" s="108"/>
      <c r="DTS24" s="108"/>
      <c r="DTT24" s="108"/>
      <c r="DTU24" s="108"/>
      <c r="DTV24" s="95"/>
      <c r="DTW24" s="95"/>
      <c r="DTX24" s="95"/>
      <c r="DTY24" s="108"/>
      <c r="DTZ24" s="109"/>
      <c r="DUA24" s="108"/>
      <c r="DUB24" s="108"/>
      <c r="DUC24" s="108"/>
      <c r="DUD24" s="108"/>
      <c r="DUE24" s="108"/>
      <c r="DUF24" s="108"/>
      <c r="DUG24" s="95"/>
      <c r="DUH24" s="95"/>
      <c r="DUI24" s="95"/>
      <c r="DUJ24" s="108"/>
      <c r="DUK24" s="109"/>
      <c r="DUL24" s="108"/>
      <c r="DUM24" s="108"/>
      <c r="DUN24" s="108"/>
      <c r="DUO24" s="108"/>
      <c r="DUP24" s="108"/>
      <c r="DUQ24" s="108"/>
      <c r="DUR24" s="95"/>
      <c r="DUS24" s="95"/>
      <c r="DUT24" s="95"/>
      <c r="DUU24" s="108"/>
      <c r="DUV24" s="109"/>
      <c r="DUW24" s="108"/>
      <c r="DUX24" s="108"/>
      <c r="DUY24" s="108"/>
      <c r="DUZ24" s="108"/>
      <c r="DVA24" s="108"/>
      <c r="DVB24" s="108"/>
      <c r="DVC24" s="95"/>
      <c r="DVD24" s="95"/>
      <c r="DVE24" s="95"/>
      <c r="DVF24" s="108"/>
      <c r="DVG24" s="109"/>
      <c r="DVH24" s="108"/>
      <c r="DVI24" s="108"/>
      <c r="DVJ24" s="108"/>
      <c r="DVK24" s="108"/>
      <c r="DVL24" s="108"/>
      <c r="DVM24" s="108"/>
      <c r="DVN24" s="95"/>
      <c r="DVO24" s="95"/>
      <c r="DVP24" s="95"/>
      <c r="DVQ24" s="108"/>
      <c r="DVR24" s="109"/>
      <c r="DVS24" s="108"/>
      <c r="DVT24" s="108"/>
      <c r="DVU24" s="108"/>
      <c r="DVV24" s="108"/>
      <c r="DVW24" s="108"/>
      <c r="DVX24" s="108"/>
      <c r="DVY24" s="95"/>
      <c r="DVZ24" s="95"/>
      <c r="DWA24" s="95"/>
      <c r="DWB24" s="108"/>
      <c r="DWC24" s="109"/>
      <c r="DWD24" s="108"/>
      <c r="DWE24" s="108"/>
      <c r="DWF24" s="108"/>
      <c r="DWG24" s="108"/>
      <c r="DWH24" s="108"/>
      <c r="DWI24" s="108"/>
      <c r="DWJ24" s="95"/>
      <c r="DWK24" s="95"/>
      <c r="DWL24" s="95"/>
      <c r="DWM24" s="108"/>
      <c r="DWN24" s="109"/>
      <c r="DWO24" s="108"/>
      <c r="DWP24" s="108"/>
      <c r="DWQ24" s="108"/>
      <c r="DWR24" s="108"/>
      <c r="DWS24" s="108"/>
      <c r="DWT24" s="108"/>
      <c r="DWU24" s="95"/>
      <c r="DWV24" s="95"/>
      <c r="DWW24" s="95"/>
      <c r="DWX24" s="108"/>
      <c r="DWY24" s="109"/>
      <c r="DWZ24" s="108"/>
      <c r="DXA24" s="108"/>
      <c r="DXB24" s="108"/>
      <c r="DXC24" s="108"/>
      <c r="DXD24" s="108"/>
      <c r="DXE24" s="108"/>
      <c r="DXF24" s="95"/>
      <c r="DXG24" s="95"/>
      <c r="DXH24" s="95"/>
      <c r="DXI24" s="108"/>
      <c r="DXJ24" s="109"/>
      <c r="DXK24" s="108"/>
      <c r="DXL24" s="108"/>
      <c r="DXM24" s="108"/>
      <c r="DXN24" s="108"/>
      <c r="DXO24" s="108"/>
      <c r="DXP24" s="108"/>
      <c r="DXQ24" s="95"/>
      <c r="DXR24" s="95"/>
      <c r="DXS24" s="95"/>
      <c r="DXT24" s="108"/>
      <c r="DXU24" s="109"/>
      <c r="DXV24" s="108"/>
      <c r="DXW24" s="108"/>
      <c r="DXX24" s="108"/>
      <c r="DXY24" s="108"/>
      <c r="DXZ24" s="108"/>
      <c r="DYA24" s="108"/>
      <c r="DYB24" s="95"/>
      <c r="DYC24" s="95"/>
      <c r="DYD24" s="95"/>
      <c r="DYE24" s="108"/>
      <c r="DYF24" s="109"/>
      <c r="DYG24" s="108"/>
      <c r="DYH24" s="108"/>
      <c r="DYI24" s="108"/>
      <c r="DYJ24" s="108"/>
      <c r="DYK24" s="108"/>
      <c r="DYL24" s="108"/>
      <c r="DYM24" s="95"/>
      <c r="DYN24" s="95"/>
      <c r="DYO24" s="95"/>
      <c r="DYP24" s="108"/>
      <c r="DYQ24" s="109"/>
      <c r="DYR24" s="108"/>
      <c r="DYS24" s="108"/>
      <c r="DYT24" s="108"/>
      <c r="DYU24" s="108"/>
      <c r="DYV24" s="108"/>
      <c r="DYW24" s="108"/>
      <c r="DYX24" s="95"/>
      <c r="DYY24" s="95"/>
      <c r="DYZ24" s="95"/>
      <c r="DZA24" s="108"/>
      <c r="DZB24" s="109"/>
      <c r="DZC24" s="108"/>
      <c r="DZD24" s="108"/>
      <c r="DZE24" s="108"/>
      <c r="DZF24" s="108"/>
      <c r="DZG24" s="108"/>
      <c r="DZH24" s="108"/>
      <c r="DZI24" s="95"/>
      <c r="DZJ24" s="95"/>
      <c r="DZK24" s="95"/>
      <c r="DZL24" s="108"/>
      <c r="DZM24" s="109"/>
      <c r="DZN24" s="108"/>
      <c r="DZO24" s="108"/>
      <c r="DZP24" s="108"/>
      <c r="DZQ24" s="108"/>
      <c r="DZR24" s="108"/>
      <c r="DZS24" s="108"/>
      <c r="DZT24" s="95"/>
      <c r="DZU24" s="95"/>
      <c r="DZV24" s="95"/>
      <c r="DZW24" s="108"/>
      <c r="DZX24" s="109"/>
      <c r="DZY24" s="108"/>
      <c r="DZZ24" s="108"/>
      <c r="EAA24" s="108"/>
      <c r="EAB24" s="108"/>
      <c r="EAC24" s="108"/>
      <c r="EAD24" s="108"/>
      <c r="EAE24" s="95"/>
      <c r="EAF24" s="95"/>
      <c r="EAG24" s="95"/>
      <c r="EAH24" s="108"/>
      <c r="EAI24" s="109"/>
      <c r="EAJ24" s="108"/>
      <c r="EAK24" s="108"/>
      <c r="EAL24" s="108"/>
      <c r="EAM24" s="108"/>
      <c r="EAN24" s="108"/>
      <c r="EAO24" s="108"/>
      <c r="EAP24" s="95"/>
      <c r="EAQ24" s="95"/>
      <c r="EAR24" s="95"/>
      <c r="EAS24" s="108"/>
      <c r="EAT24" s="109"/>
      <c r="EAU24" s="108"/>
      <c r="EAV24" s="108"/>
      <c r="EAW24" s="108"/>
      <c r="EAX24" s="108"/>
      <c r="EAY24" s="108"/>
      <c r="EAZ24" s="108"/>
      <c r="EBA24" s="95"/>
      <c r="EBB24" s="95"/>
      <c r="EBC24" s="95"/>
      <c r="EBD24" s="108"/>
      <c r="EBE24" s="109"/>
      <c r="EBF24" s="108"/>
      <c r="EBG24" s="108"/>
      <c r="EBH24" s="108"/>
      <c r="EBI24" s="108"/>
      <c r="EBJ24" s="108"/>
      <c r="EBK24" s="108"/>
      <c r="EBL24" s="95"/>
      <c r="EBM24" s="95"/>
      <c r="EBN24" s="95"/>
      <c r="EBO24" s="108"/>
      <c r="EBP24" s="109"/>
      <c r="EBQ24" s="108"/>
      <c r="EBR24" s="108"/>
      <c r="EBS24" s="108"/>
      <c r="EBT24" s="108"/>
      <c r="EBU24" s="108"/>
      <c r="EBV24" s="108"/>
      <c r="EBW24" s="95"/>
      <c r="EBX24" s="95"/>
      <c r="EBY24" s="95"/>
      <c r="EBZ24" s="108"/>
      <c r="ECA24" s="109"/>
      <c r="ECB24" s="108"/>
      <c r="ECC24" s="108"/>
      <c r="ECD24" s="108"/>
      <c r="ECE24" s="108"/>
      <c r="ECF24" s="108"/>
      <c r="ECG24" s="108"/>
      <c r="ECH24" s="95"/>
      <c r="ECI24" s="95"/>
      <c r="ECJ24" s="95"/>
      <c r="ECK24" s="108"/>
      <c r="ECL24" s="109"/>
      <c r="ECM24" s="108"/>
      <c r="ECN24" s="108"/>
      <c r="ECO24" s="108"/>
      <c r="ECP24" s="108"/>
      <c r="ECQ24" s="108"/>
      <c r="ECR24" s="108"/>
      <c r="ECS24" s="95"/>
      <c r="ECT24" s="95"/>
      <c r="ECU24" s="95"/>
      <c r="ECV24" s="108"/>
      <c r="ECW24" s="109"/>
      <c r="ECX24" s="108"/>
      <c r="ECY24" s="108"/>
      <c r="ECZ24" s="108"/>
      <c r="EDA24" s="108"/>
      <c r="EDB24" s="108"/>
      <c r="EDC24" s="108"/>
      <c r="EDD24" s="95"/>
      <c r="EDE24" s="95"/>
      <c r="EDF24" s="95"/>
      <c r="EDG24" s="108"/>
      <c r="EDH24" s="109"/>
      <c r="EDI24" s="108"/>
      <c r="EDJ24" s="108"/>
      <c r="EDK24" s="108"/>
      <c r="EDL24" s="108"/>
      <c r="EDM24" s="108"/>
      <c r="EDN24" s="108"/>
      <c r="EDO24" s="95"/>
      <c r="EDP24" s="95"/>
      <c r="EDQ24" s="95"/>
      <c r="EDR24" s="108"/>
      <c r="EDS24" s="109"/>
      <c r="EDT24" s="108"/>
      <c r="EDU24" s="108"/>
      <c r="EDV24" s="108"/>
      <c r="EDW24" s="108"/>
      <c r="EDX24" s="108"/>
      <c r="EDY24" s="108"/>
      <c r="EDZ24" s="95"/>
      <c r="EEA24" s="95"/>
      <c r="EEB24" s="95"/>
      <c r="EEC24" s="108"/>
      <c r="EED24" s="109"/>
      <c r="EEE24" s="108"/>
      <c r="EEF24" s="108"/>
      <c r="EEG24" s="108"/>
      <c r="EEH24" s="108"/>
      <c r="EEI24" s="108"/>
      <c r="EEJ24" s="108"/>
      <c r="EEK24" s="95"/>
      <c r="EEL24" s="95"/>
      <c r="EEM24" s="95"/>
      <c r="EEN24" s="108"/>
      <c r="EEO24" s="109"/>
      <c r="EEP24" s="108"/>
      <c r="EEQ24" s="108"/>
      <c r="EER24" s="108"/>
      <c r="EES24" s="108"/>
      <c r="EET24" s="108"/>
      <c r="EEU24" s="108"/>
      <c r="EEV24" s="95"/>
      <c r="EEW24" s="95"/>
      <c r="EEX24" s="95"/>
      <c r="EEY24" s="108"/>
      <c r="EEZ24" s="109"/>
      <c r="EFA24" s="108"/>
      <c r="EFB24" s="108"/>
      <c r="EFC24" s="108"/>
      <c r="EFD24" s="108"/>
      <c r="EFE24" s="108"/>
      <c r="EFF24" s="108"/>
      <c r="EFG24" s="95"/>
      <c r="EFH24" s="95"/>
      <c r="EFI24" s="95"/>
      <c r="EFJ24" s="108"/>
      <c r="EFK24" s="109"/>
      <c r="EFL24" s="108"/>
      <c r="EFM24" s="108"/>
      <c r="EFN24" s="108"/>
      <c r="EFO24" s="108"/>
      <c r="EFP24" s="108"/>
      <c r="EFQ24" s="108"/>
      <c r="EFR24" s="95"/>
      <c r="EFS24" s="95"/>
      <c r="EFT24" s="95"/>
      <c r="EFU24" s="108"/>
      <c r="EFV24" s="109"/>
      <c r="EFW24" s="108"/>
      <c r="EFX24" s="108"/>
      <c r="EFY24" s="108"/>
      <c r="EFZ24" s="108"/>
      <c r="EGA24" s="108"/>
      <c r="EGB24" s="108"/>
      <c r="EGC24" s="95"/>
      <c r="EGD24" s="95"/>
      <c r="EGE24" s="95"/>
      <c r="EGF24" s="108"/>
      <c r="EGG24" s="109"/>
      <c r="EGH24" s="108"/>
      <c r="EGI24" s="108"/>
      <c r="EGJ24" s="108"/>
      <c r="EGK24" s="108"/>
      <c r="EGL24" s="108"/>
      <c r="EGM24" s="108"/>
      <c r="EGN24" s="95"/>
      <c r="EGO24" s="95"/>
      <c r="EGP24" s="95"/>
      <c r="EGQ24" s="108"/>
      <c r="EGR24" s="109"/>
      <c r="EGS24" s="108"/>
      <c r="EGT24" s="108"/>
      <c r="EGU24" s="108"/>
      <c r="EGV24" s="108"/>
      <c r="EGW24" s="108"/>
      <c r="EGX24" s="108"/>
      <c r="EGY24" s="95"/>
      <c r="EGZ24" s="95"/>
      <c r="EHA24" s="95"/>
      <c r="EHB24" s="108"/>
      <c r="EHC24" s="109"/>
      <c r="EHD24" s="108"/>
      <c r="EHE24" s="108"/>
      <c r="EHF24" s="108"/>
      <c r="EHG24" s="108"/>
      <c r="EHH24" s="108"/>
      <c r="EHI24" s="108"/>
      <c r="EHJ24" s="95"/>
      <c r="EHK24" s="95"/>
      <c r="EHL24" s="95"/>
      <c r="EHM24" s="108"/>
      <c r="EHN24" s="109"/>
      <c r="EHO24" s="108"/>
      <c r="EHP24" s="108"/>
      <c r="EHQ24" s="108"/>
      <c r="EHR24" s="108"/>
      <c r="EHS24" s="108"/>
      <c r="EHT24" s="108"/>
      <c r="EHU24" s="95"/>
      <c r="EHV24" s="95"/>
      <c r="EHW24" s="95"/>
      <c r="EHX24" s="108"/>
      <c r="EHY24" s="109"/>
      <c r="EHZ24" s="108"/>
      <c r="EIA24" s="108"/>
      <c r="EIB24" s="108"/>
      <c r="EIC24" s="108"/>
      <c r="EID24" s="108"/>
      <c r="EIE24" s="108"/>
      <c r="EIF24" s="95"/>
      <c r="EIG24" s="95"/>
      <c r="EIH24" s="95"/>
      <c r="EII24" s="108"/>
      <c r="EIJ24" s="109"/>
      <c r="EIK24" s="108"/>
      <c r="EIL24" s="108"/>
      <c r="EIM24" s="108"/>
      <c r="EIN24" s="108"/>
      <c r="EIO24" s="108"/>
      <c r="EIP24" s="108"/>
      <c r="EIQ24" s="95"/>
      <c r="EIR24" s="95"/>
      <c r="EIS24" s="95"/>
      <c r="EIT24" s="108"/>
      <c r="EIU24" s="109"/>
      <c r="EIV24" s="108"/>
      <c r="EIW24" s="108"/>
      <c r="EIX24" s="108"/>
      <c r="EIY24" s="108"/>
      <c r="EIZ24" s="108"/>
      <c r="EJA24" s="108"/>
      <c r="EJB24" s="95"/>
      <c r="EJC24" s="95"/>
      <c r="EJD24" s="95"/>
      <c r="EJE24" s="108"/>
      <c r="EJF24" s="109"/>
      <c r="EJG24" s="108"/>
      <c r="EJH24" s="108"/>
      <c r="EJI24" s="108"/>
      <c r="EJJ24" s="108"/>
      <c r="EJK24" s="108"/>
      <c r="EJL24" s="108"/>
      <c r="EJM24" s="95"/>
      <c r="EJN24" s="95"/>
      <c r="EJO24" s="95"/>
      <c r="EJP24" s="108"/>
      <c r="EJQ24" s="109"/>
      <c r="EJR24" s="108"/>
      <c r="EJS24" s="108"/>
      <c r="EJT24" s="108"/>
      <c r="EJU24" s="108"/>
      <c r="EJV24" s="108"/>
      <c r="EJW24" s="108"/>
      <c r="EJX24" s="95"/>
      <c r="EJY24" s="95"/>
      <c r="EJZ24" s="95"/>
      <c r="EKA24" s="108"/>
      <c r="EKB24" s="109"/>
      <c r="EKC24" s="108"/>
      <c r="EKD24" s="108"/>
      <c r="EKE24" s="108"/>
      <c r="EKF24" s="108"/>
      <c r="EKG24" s="108"/>
      <c r="EKH24" s="108"/>
      <c r="EKI24" s="95"/>
      <c r="EKJ24" s="95"/>
      <c r="EKK24" s="95"/>
      <c r="EKL24" s="108"/>
      <c r="EKM24" s="109"/>
      <c r="EKN24" s="108"/>
      <c r="EKO24" s="108"/>
      <c r="EKP24" s="108"/>
      <c r="EKQ24" s="108"/>
      <c r="EKR24" s="108"/>
      <c r="EKS24" s="108"/>
      <c r="EKT24" s="95"/>
      <c r="EKU24" s="95"/>
      <c r="EKV24" s="95"/>
      <c r="EKW24" s="108"/>
      <c r="EKX24" s="109"/>
      <c r="EKY24" s="108"/>
      <c r="EKZ24" s="108"/>
      <c r="ELA24" s="108"/>
      <c r="ELB24" s="108"/>
      <c r="ELC24" s="108"/>
      <c r="ELD24" s="108"/>
      <c r="ELE24" s="95"/>
      <c r="ELF24" s="95"/>
      <c r="ELG24" s="95"/>
      <c r="ELH24" s="108"/>
      <c r="ELI24" s="109"/>
      <c r="ELJ24" s="108"/>
      <c r="ELK24" s="108"/>
      <c r="ELL24" s="108"/>
      <c r="ELM24" s="108"/>
      <c r="ELN24" s="108"/>
      <c r="ELO24" s="108"/>
      <c r="ELP24" s="95"/>
      <c r="ELQ24" s="95"/>
      <c r="ELR24" s="95"/>
      <c r="ELS24" s="108"/>
      <c r="ELT24" s="109"/>
      <c r="ELU24" s="108"/>
      <c r="ELV24" s="108"/>
      <c r="ELW24" s="108"/>
      <c r="ELX24" s="108"/>
      <c r="ELY24" s="108"/>
      <c r="ELZ24" s="108"/>
      <c r="EMA24" s="95"/>
      <c r="EMB24" s="95"/>
      <c r="EMC24" s="95"/>
      <c r="EMD24" s="108"/>
      <c r="EME24" s="109"/>
      <c r="EMF24" s="108"/>
      <c r="EMG24" s="108"/>
      <c r="EMH24" s="108"/>
      <c r="EMI24" s="108"/>
      <c r="EMJ24" s="108"/>
      <c r="EMK24" s="108"/>
      <c r="EML24" s="95"/>
      <c r="EMM24" s="95"/>
      <c r="EMN24" s="95"/>
      <c r="EMO24" s="108"/>
      <c r="EMP24" s="109"/>
      <c r="EMQ24" s="108"/>
      <c r="EMR24" s="108"/>
      <c r="EMS24" s="108"/>
      <c r="EMT24" s="108"/>
      <c r="EMU24" s="108"/>
      <c r="EMV24" s="108"/>
      <c r="EMW24" s="95"/>
      <c r="EMX24" s="95"/>
      <c r="EMY24" s="95"/>
      <c r="EMZ24" s="108"/>
      <c r="ENA24" s="109"/>
      <c r="ENB24" s="108"/>
      <c r="ENC24" s="108"/>
      <c r="END24" s="108"/>
      <c r="ENE24" s="108"/>
      <c r="ENF24" s="108"/>
      <c r="ENG24" s="108"/>
      <c r="ENH24" s="95"/>
      <c r="ENI24" s="95"/>
      <c r="ENJ24" s="95"/>
      <c r="ENK24" s="108"/>
      <c r="ENL24" s="109"/>
      <c r="ENM24" s="108"/>
      <c r="ENN24" s="108"/>
      <c r="ENO24" s="108"/>
      <c r="ENP24" s="108"/>
      <c r="ENQ24" s="108"/>
      <c r="ENR24" s="108"/>
      <c r="ENS24" s="95"/>
      <c r="ENT24" s="95"/>
      <c r="ENU24" s="95"/>
      <c r="ENV24" s="108"/>
      <c r="ENW24" s="109"/>
      <c r="ENX24" s="108"/>
      <c r="ENY24" s="108"/>
      <c r="ENZ24" s="108"/>
      <c r="EOA24" s="108"/>
      <c r="EOB24" s="108"/>
      <c r="EOC24" s="108"/>
      <c r="EOD24" s="95"/>
      <c r="EOE24" s="95"/>
      <c r="EOF24" s="95"/>
      <c r="EOG24" s="108"/>
      <c r="EOH24" s="109"/>
      <c r="EOI24" s="108"/>
      <c r="EOJ24" s="108"/>
      <c r="EOK24" s="108"/>
      <c r="EOL24" s="108"/>
      <c r="EOM24" s="108"/>
      <c r="EON24" s="108"/>
      <c r="EOO24" s="95"/>
      <c r="EOP24" s="95"/>
      <c r="EOQ24" s="95"/>
      <c r="EOR24" s="108"/>
      <c r="EOS24" s="109"/>
      <c r="EOT24" s="108"/>
      <c r="EOU24" s="108"/>
      <c r="EOV24" s="108"/>
      <c r="EOW24" s="108"/>
      <c r="EOX24" s="108"/>
      <c r="EOY24" s="108"/>
      <c r="EOZ24" s="95"/>
      <c r="EPA24" s="95"/>
      <c r="EPB24" s="95"/>
      <c r="EPC24" s="108"/>
      <c r="EPD24" s="109"/>
      <c r="EPE24" s="108"/>
      <c r="EPF24" s="108"/>
      <c r="EPG24" s="108"/>
      <c r="EPH24" s="108"/>
      <c r="EPI24" s="108"/>
      <c r="EPJ24" s="108"/>
      <c r="EPK24" s="95"/>
      <c r="EPL24" s="95"/>
      <c r="EPM24" s="95"/>
      <c r="EPN24" s="108"/>
      <c r="EPO24" s="109"/>
      <c r="EPP24" s="108"/>
      <c r="EPQ24" s="108"/>
      <c r="EPR24" s="108"/>
      <c r="EPS24" s="108"/>
      <c r="EPT24" s="108"/>
      <c r="EPU24" s="108"/>
      <c r="EPV24" s="95"/>
      <c r="EPW24" s="95"/>
      <c r="EPX24" s="95"/>
      <c r="EPY24" s="108"/>
      <c r="EPZ24" s="109"/>
      <c r="EQA24" s="108"/>
      <c r="EQB24" s="108"/>
      <c r="EQC24" s="108"/>
      <c r="EQD24" s="108"/>
      <c r="EQE24" s="108"/>
      <c r="EQF24" s="108"/>
      <c r="EQG24" s="95"/>
      <c r="EQH24" s="95"/>
      <c r="EQI24" s="95"/>
      <c r="EQJ24" s="108"/>
      <c r="EQK24" s="109"/>
      <c r="EQL24" s="108"/>
      <c r="EQM24" s="108"/>
      <c r="EQN24" s="108"/>
      <c r="EQO24" s="108"/>
      <c r="EQP24" s="108"/>
      <c r="EQQ24" s="108"/>
      <c r="EQR24" s="95"/>
      <c r="EQS24" s="95"/>
      <c r="EQT24" s="95"/>
      <c r="EQU24" s="108"/>
      <c r="EQV24" s="109"/>
      <c r="EQW24" s="108"/>
      <c r="EQX24" s="108"/>
      <c r="EQY24" s="108"/>
      <c r="EQZ24" s="108"/>
      <c r="ERA24" s="108"/>
      <c r="ERB24" s="108"/>
      <c r="ERC24" s="95"/>
      <c r="ERD24" s="95"/>
      <c r="ERE24" s="95"/>
      <c r="ERF24" s="108"/>
      <c r="ERG24" s="109"/>
      <c r="ERH24" s="108"/>
      <c r="ERI24" s="108"/>
      <c r="ERJ24" s="108"/>
      <c r="ERK24" s="108"/>
      <c r="ERL24" s="108"/>
      <c r="ERM24" s="108"/>
      <c r="ERN24" s="95"/>
      <c r="ERO24" s="95"/>
      <c r="ERP24" s="95"/>
      <c r="ERQ24" s="108"/>
      <c r="ERR24" s="109"/>
      <c r="ERS24" s="108"/>
      <c r="ERT24" s="108"/>
      <c r="ERU24" s="108"/>
      <c r="ERV24" s="108"/>
      <c r="ERW24" s="108"/>
      <c r="ERX24" s="108"/>
      <c r="ERY24" s="95"/>
      <c r="ERZ24" s="95"/>
      <c r="ESA24" s="95"/>
      <c r="ESB24" s="108"/>
      <c r="ESC24" s="109"/>
      <c r="ESD24" s="108"/>
      <c r="ESE24" s="108"/>
      <c r="ESF24" s="108"/>
      <c r="ESG24" s="108"/>
      <c r="ESH24" s="108"/>
      <c r="ESI24" s="108"/>
      <c r="ESJ24" s="95"/>
      <c r="ESK24" s="95"/>
      <c r="ESL24" s="95"/>
      <c r="ESM24" s="108"/>
      <c r="ESN24" s="109"/>
      <c r="ESO24" s="108"/>
      <c r="ESP24" s="108"/>
      <c r="ESQ24" s="108"/>
      <c r="ESR24" s="108"/>
      <c r="ESS24" s="108"/>
      <c r="EST24" s="108"/>
      <c r="ESU24" s="95"/>
      <c r="ESV24" s="95"/>
      <c r="ESW24" s="95"/>
      <c r="ESX24" s="108"/>
      <c r="ESY24" s="109"/>
      <c r="ESZ24" s="108"/>
      <c r="ETA24" s="108"/>
      <c r="ETB24" s="108"/>
      <c r="ETC24" s="108"/>
      <c r="ETD24" s="108"/>
      <c r="ETE24" s="108"/>
      <c r="ETF24" s="95"/>
      <c r="ETG24" s="95"/>
      <c r="ETH24" s="95"/>
      <c r="ETI24" s="108"/>
      <c r="ETJ24" s="109"/>
      <c r="ETK24" s="108"/>
      <c r="ETL24" s="108"/>
      <c r="ETM24" s="108"/>
      <c r="ETN24" s="108"/>
      <c r="ETO24" s="108"/>
      <c r="ETP24" s="108"/>
      <c r="ETQ24" s="95"/>
      <c r="ETR24" s="95"/>
      <c r="ETS24" s="95"/>
      <c r="ETT24" s="108"/>
      <c r="ETU24" s="109"/>
      <c r="ETV24" s="108"/>
      <c r="ETW24" s="108"/>
      <c r="ETX24" s="108"/>
      <c r="ETY24" s="108"/>
      <c r="ETZ24" s="108"/>
      <c r="EUA24" s="108"/>
      <c r="EUB24" s="95"/>
      <c r="EUC24" s="95"/>
      <c r="EUD24" s="95"/>
      <c r="EUE24" s="108"/>
      <c r="EUF24" s="109"/>
      <c r="EUG24" s="108"/>
      <c r="EUH24" s="108"/>
      <c r="EUI24" s="108"/>
      <c r="EUJ24" s="108"/>
      <c r="EUK24" s="108"/>
      <c r="EUL24" s="108"/>
      <c r="EUM24" s="95"/>
      <c r="EUN24" s="95"/>
      <c r="EUO24" s="95"/>
      <c r="EUP24" s="108"/>
      <c r="EUQ24" s="109"/>
      <c r="EUR24" s="108"/>
      <c r="EUS24" s="108"/>
      <c r="EUT24" s="108"/>
      <c r="EUU24" s="108"/>
      <c r="EUV24" s="108"/>
      <c r="EUW24" s="108"/>
      <c r="EUX24" s="95"/>
      <c r="EUY24" s="95"/>
      <c r="EUZ24" s="95"/>
      <c r="EVA24" s="108"/>
      <c r="EVB24" s="109"/>
      <c r="EVC24" s="108"/>
      <c r="EVD24" s="108"/>
      <c r="EVE24" s="108"/>
      <c r="EVF24" s="108"/>
      <c r="EVG24" s="108"/>
      <c r="EVH24" s="108"/>
      <c r="EVI24" s="95"/>
      <c r="EVJ24" s="95"/>
      <c r="EVK24" s="95"/>
      <c r="EVL24" s="108"/>
      <c r="EVM24" s="109"/>
      <c r="EVN24" s="108"/>
      <c r="EVO24" s="108"/>
      <c r="EVP24" s="108"/>
      <c r="EVQ24" s="108"/>
      <c r="EVR24" s="108"/>
      <c r="EVS24" s="108"/>
      <c r="EVT24" s="95"/>
      <c r="EVU24" s="95"/>
      <c r="EVV24" s="95"/>
      <c r="EVW24" s="108"/>
      <c r="EVX24" s="109"/>
      <c r="EVY24" s="108"/>
      <c r="EVZ24" s="108"/>
      <c r="EWA24" s="108"/>
      <c r="EWB24" s="108"/>
      <c r="EWC24" s="108"/>
      <c r="EWD24" s="108"/>
      <c r="EWE24" s="95"/>
      <c r="EWF24" s="95"/>
      <c r="EWG24" s="95"/>
      <c r="EWH24" s="108"/>
      <c r="EWI24" s="109"/>
      <c r="EWJ24" s="108"/>
      <c r="EWK24" s="108"/>
      <c r="EWL24" s="108"/>
      <c r="EWM24" s="108"/>
      <c r="EWN24" s="108"/>
      <c r="EWO24" s="108"/>
      <c r="EWP24" s="95"/>
      <c r="EWQ24" s="95"/>
      <c r="EWR24" s="95"/>
      <c r="EWS24" s="108"/>
      <c r="EWT24" s="109"/>
      <c r="EWU24" s="108"/>
      <c r="EWV24" s="108"/>
      <c r="EWW24" s="108"/>
      <c r="EWX24" s="108"/>
      <c r="EWY24" s="108"/>
      <c r="EWZ24" s="108"/>
      <c r="EXA24" s="95"/>
      <c r="EXB24" s="95"/>
      <c r="EXC24" s="95"/>
      <c r="EXD24" s="108"/>
      <c r="EXE24" s="109"/>
      <c r="EXF24" s="108"/>
      <c r="EXG24" s="108"/>
      <c r="EXH24" s="108"/>
      <c r="EXI24" s="108"/>
      <c r="EXJ24" s="108"/>
      <c r="EXK24" s="108"/>
      <c r="EXL24" s="95"/>
      <c r="EXM24" s="95"/>
      <c r="EXN24" s="95"/>
      <c r="EXO24" s="108"/>
      <c r="EXP24" s="109"/>
      <c r="EXQ24" s="108"/>
      <c r="EXR24" s="108"/>
      <c r="EXS24" s="108"/>
      <c r="EXT24" s="108"/>
      <c r="EXU24" s="108"/>
      <c r="EXV24" s="108"/>
      <c r="EXW24" s="95"/>
      <c r="EXX24" s="95"/>
      <c r="EXY24" s="95"/>
      <c r="EXZ24" s="108"/>
      <c r="EYA24" s="109"/>
      <c r="EYB24" s="108"/>
      <c r="EYC24" s="108"/>
      <c r="EYD24" s="108"/>
      <c r="EYE24" s="108"/>
      <c r="EYF24" s="108"/>
      <c r="EYG24" s="108"/>
      <c r="EYH24" s="95"/>
      <c r="EYI24" s="95"/>
      <c r="EYJ24" s="95"/>
      <c r="EYK24" s="108"/>
      <c r="EYL24" s="109"/>
      <c r="EYM24" s="108"/>
      <c r="EYN24" s="108"/>
      <c r="EYO24" s="108"/>
      <c r="EYP24" s="108"/>
      <c r="EYQ24" s="108"/>
      <c r="EYR24" s="108"/>
      <c r="EYS24" s="95"/>
      <c r="EYT24" s="95"/>
      <c r="EYU24" s="95"/>
      <c r="EYV24" s="108"/>
      <c r="EYW24" s="109"/>
      <c r="EYX24" s="108"/>
      <c r="EYY24" s="108"/>
      <c r="EYZ24" s="108"/>
      <c r="EZA24" s="108"/>
      <c r="EZB24" s="108"/>
      <c r="EZC24" s="108"/>
      <c r="EZD24" s="95"/>
      <c r="EZE24" s="95"/>
      <c r="EZF24" s="95"/>
      <c r="EZG24" s="108"/>
      <c r="EZH24" s="109"/>
      <c r="EZI24" s="108"/>
      <c r="EZJ24" s="108"/>
      <c r="EZK24" s="108"/>
      <c r="EZL24" s="108"/>
      <c r="EZM24" s="108"/>
      <c r="EZN24" s="108"/>
      <c r="EZO24" s="95"/>
      <c r="EZP24" s="95"/>
      <c r="EZQ24" s="95"/>
      <c r="EZR24" s="108"/>
      <c r="EZS24" s="109"/>
      <c r="EZT24" s="108"/>
      <c r="EZU24" s="108"/>
      <c r="EZV24" s="108"/>
      <c r="EZW24" s="108"/>
      <c r="EZX24" s="108"/>
      <c r="EZY24" s="108"/>
      <c r="EZZ24" s="95"/>
      <c r="FAA24" s="95"/>
      <c r="FAB24" s="95"/>
      <c r="FAC24" s="108"/>
      <c r="FAD24" s="109"/>
      <c r="FAE24" s="108"/>
      <c r="FAF24" s="108"/>
      <c r="FAG24" s="108"/>
      <c r="FAH24" s="108"/>
      <c r="FAI24" s="108"/>
      <c r="FAJ24" s="108"/>
      <c r="FAK24" s="95"/>
      <c r="FAL24" s="95"/>
      <c r="FAM24" s="95"/>
      <c r="FAN24" s="108"/>
      <c r="FAO24" s="109"/>
      <c r="FAP24" s="108"/>
      <c r="FAQ24" s="108"/>
      <c r="FAR24" s="108"/>
      <c r="FAS24" s="108"/>
      <c r="FAT24" s="108"/>
      <c r="FAU24" s="108"/>
      <c r="FAV24" s="95"/>
      <c r="FAW24" s="95"/>
      <c r="FAX24" s="95"/>
      <c r="FAY24" s="108"/>
      <c r="FAZ24" s="109"/>
      <c r="FBA24" s="108"/>
      <c r="FBB24" s="108"/>
      <c r="FBC24" s="108"/>
      <c r="FBD24" s="108"/>
      <c r="FBE24" s="108"/>
      <c r="FBF24" s="108"/>
      <c r="FBG24" s="95"/>
      <c r="FBH24" s="95"/>
      <c r="FBI24" s="95"/>
      <c r="FBJ24" s="108"/>
      <c r="FBK24" s="109"/>
      <c r="FBL24" s="108"/>
      <c r="FBM24" s="108"/>
      <c r="FBN24" s="108"/>
      <c r="FBO24" s="108"/>
      <c r="FBP24" s="108"/>
      <c r="FBQ24" s="108"/>
      <c r="FBR24" s="95"/>
      <c r="FBS24" s="95"/>
      <c r="FBT24" s="95"/>
      <c r="FBU24" s="108"/>
      <c r="FBV24" s="109"/>
      <c r="FBW24" s="108"/>
      <c r="FBX24" s="108"/>
      <c r="FBY24" s="108"/>
      <c r="FBZ24" s="108"/>
      <c r="FCA24" s="108"/>
      <c r="FCB24" s="108"/>
      <c r="FCC24" s="95"/>
      <c r="FCD24" s="95"/>
      <c r="FCE24" s="95"/>
      <c r="FCF24" s="108"/>
      <c r="FCG24" s="109"/>
      <c r="FCH24" s="108"/>
      <c r="FCI24" s="108"/>
      <c r="FCJ24" s="108"/>
      <c r="FCK24" s="108"/>
      <c r="FCL24" s="108"/>
      <c r="FCM24" s="108"/>
      <c r="FCN24" s="95"/>
      <c r="FCO24" s="95"/>
      <c r="FCP24" s="95"/>
      <c r="FCQ24" s="108"/>
      <c r="FCR24" s="109"/>
      <c r="FCS24" s="108"/>
      <c r="FCT24" s="108"/>
      <c r="FCU24" s="108"/>
      <c r="FCV24" s="108"/>
      <c r="FCW24" s="108"/>
      <c r="FCX24" s="108"/>
      <c r="FCY24" s="95"/>
      <c r="FCZ24" s="95"/>
      <c r="FDA24" s="95"/>
      <c r="FDB24" s="108"/>
      <c r="FDC24" s="109"/>
      <c r="FDD24" s="108"/>
      <c r="FDE24" s="108"/>
      <c r="FDF24" s="108"/>
      <c r="FDG24" s="108"/>
      <c r="FDH24" s="108"/>
      <c r="FDI24" s="108"/>
      <c r="FDJ24" s="95"/>
      <c r="FDK24" s="95"/>
      <c r="FDL24" s="95"/>
      <c r="FDM24" s="108"/>
      <c r="FDN24" s="109"/>
      <c r="FDO24" s="108"/>
      <c r="FDP24" s="108"/>
      <c r="FDQ24" s="108"/>
      <c r="FDR24" s="108"/>
      <c r="FDS24" s="108"/>
      <c r="FDT24" s="108"/>
      <c r="FDU24" s="95"/>
      <c r="FDV24" s="95"/>
      <c r="FDW24" s="95"/>
      <c r="FDX24" s="108"/>
      <c r="FDY24" s="109"/>
      <c r="FDZ24" s="108"/>
      <c r="FEA24" s="108"/>
      <c r="FEB24" s="108"/>
      <c r="FEC24" s="108"/>
      <c r="FED24" s="108"/>
      <c r="FEE24" s="108"/>
      <c r="FEF24" s="95"/>
      <c r="FEG24" s="95"/>
      <c r="FEH24" s="95"/>
      <c r="FEI24" s="108"/>
      <c r="FEJ24" s="109"/>
      <c r="FEK24" s="108"/>
      <c r="FEL24" s="108"/>
      <c r="FEM24" s="108"/>
      <c r="FEN24" s="108"/>
      <c r="FEO24" s="108"/>
      <c r="FEP24" s="108"/>
      <c r="FEQ24" s="95"/>
      <c r="FER24" s="95"/>
      <c r="FES24" s="95"/>
      <c r="FET24" s="108"/>
      <c r="FEU24" s="109"/>
      <c r="FEV24" s="108"/>
      <c r="FEW24" s="108"/>
      <c r="FEX24" s="108"/>
      <c r="FEY24" s="108"/>
      <c r="FEZ24" s="108"/>
      <c r="FFA24" s="108"/>
      <c r="FFB24" s="95"/>
      <c r="FFC24" s="95"/>
      <c r="FFD24" s="95"/>
      <c r="FFE24" s="108"/>
      <c r="FFF24" s="109"/>
      <c r="FFG24" s="108"/>
      <c r="FFH24" s="108"/>
      <c r="FFI24" s="108"/>
      <c r="FFJ24" s="108"/>
      <c r="FFK24" s="108"/>
      <c r="FFL24" s="108"/>
      <c r="FFM24" s="95"/>
      <c r="FFN24" s="95"/>
      <c r="FFO24" s="95"/>
      <c r="FFP24" s="108"/>
      <c r="FFQ24" s="109"/>
      <c r="FFR24" s="108"/>
      <c r="FFS24" s="108"/>
      <c r="FFT24" s="108"/>
      <c r="FFU24" s="108"/>
      <c r="FFV24" s="108"/>
      <c r="FFW24" s="108"/>
      <c r="FFX24" s="95"/>
      <c r="FFY24" s="95"/>
      <c r="FFZ24" s="95"/>
      <c r="FGA24" s="108"/>
      <c r="FGB24" s="109"/>
      <c r="FGC24" s="108"/>
      <c r="FGD24" s="108"/>
      <c r="FGE24" s="108"/>
      <c r="FGF24" s="108"/>
      <c r="FGG24" s="108"/>
      <c r="FGH24" s="108"/>
      <c r="FGI24" s="95"/>
      <c r="FGJ24" s="95"/>
      <c r="FGK24" s="95"/>
      <c r="FGL24" s="108"/>
      <c r="FGM24" s="109"/>
      <c r="FGN24" s="108"/>
      <c r="FGO24" s="108"/>
      <c r="FGP24" s="108"/>
      <c r="FGQ24" s="108"/>
      <c r="FGR24" s="108"/>
      <c r="FGS24" s="108"/>
      <c r="FGT24" s="95"/>
      <c r="FGU24" s="95"/>
      <c r="FGV24" s="95"/>
      <c r="FGW24" s="108"/>
      <c r="FGX24" s="109"/>
      <c r="FGY24" s="108"/>
      <c r="FGZ24" s="108"/>
      <c r="FHA24" s="108"/>
      <c r="FHB24" s="108"/>
      <c r="FHC24" s="108"/>
      <c r="FHD24" s="108"/>
      <c r="FHE24" s="95"/>
      <c r="FHF24" s="95"/>
      <c r="FHG24" s="95"/>
      <c r="FHH24" s="108"/>
      <c r="FHI24" s="109"/>
      <c r="FHJ24" s="108"/>
      <c r="FHK24" s="108"/>
      <c r="FHL24" s="108"/>
      <c r="FHM24" s="108"/>
      <c r="FHN24" s="108"/>
      <c r="FHO24" s="108"/>
      <c r="FHP24" s="95"/>
      <c r="FHQ24" s="95"/>
      <c r="FHR24" s="95"/>
      <c r="FHS24" s="108"/>
      <c r="FHT24" s="109"/>
      <c r="FHU24" s="108"/>
      <c r="FHV24" s="108"/>
      <c r="FHW24" s="108"/>
      <c r="FHX24" s="108"/>
      <c r="FHY24" s="108"/>
      <c r="FHZ24" s="108"/>
      <c r="FIA24" s="95"/>
      <c r="FIB24" s="95"/>
      <c r="FIC24" s="95"/>
      <c r="FID24" s="108"/>
      <c r="FIE24" s="109"/>
      <c r="FIF24" s="108"/>
      <c r="FIG24" s="108"/>
      <c r="FIH24" s="108"/>
      <c r="FII24" s="108"/>
      <c r="FIJ24" s="108"/>
      <c r="FIK24" s="108"/>
      <c r="FIL24" s="95"/>
      <c r="FIM24" s="95"/>
      <c r="FIN24" s="95"/>
      <c r="FIO24" s="108"/>
      <c r="FIP24" s="109"/>
      <c r="FIQ24" s="108"/>
      <c r="FIR24" s="108"/>
      <c r="FIS24" s="108"/>
      <c r="FIT24" s="108"/>
      <c r="FIU24" s="108"/>
      <c r="FIV24" s="108"/>
      <c r="FIW24" s="95"/>
      <c r="FIX24" s="95"/>
      <c r="FIY24" s="95"/>
      <c r="FIZ24" s="108"/>
      <c r="FJA24" s="109"/>
      <c r="FJB24" s="108"/>
      <c r="FJC24" s="108"/>
      <c r="FJD24" s="108"/>
      <c r="FJE24" s="108"/>
      <c r="FJF24" s="108"/>
      <c r="FJG24" s="108"/>
      <c r="FJH24" s="95"/>
      <c r="FJI24" s="95"/>
      <c r="FJJ24" s="95"/>
      <c r="FJK24" s="108"/>
      <c r="FJL24" s="109"/>
      <c r="FJM24" s="108"/>
      <c r="FJN24" s="108"/>
      <c r="FJO24" s="108"/>
      <c r="FJP24" s="108"/>
      <c r="FJQ24" s="108"/>
      <c r="FJR24" s="108"/>
      <c r="FJS24" s="95"/>
      <c r="FJT24" s="95"/>
      <c r="FJU24" s="95"/>
      <c r="FJV24" s="108"/>
      <c r="FJW24" s="109"/>
      <c r="FJX24" s="108"/>
      <c r="FJY24" s="108"/>
      <c r="FJZ24" s="108"/>
      <c r="FKA24" s="108"/>
      <c r="FKB24" s="108"/>
      <c r="FKC24" s="108"/>
      <c r="FKD24" s="95"/>
      <c r="FKE24" s="95"/>
      <c r="FKF24" s="95"/>
      <c r="FKG24" s="108"/>
      <c r="FKH24" s="109"/>
      <c r="FKI24" s="108"/>
      <c r="FKJ24" s="108"/>
      <c r="FKK24" s="108"/>
      <c r="FKL24" s="108"/>
      <c r="FKM24" s="108"/>
      <c r="FKN24" s="108"/>
      <c r="FKO24" s="95"/>
      <c r="FKP24" s="95"/>
      <c r="FKQ24" s="95"/>
      <c r="FKR24" s="108"/>
      <c r="FKS24" s="109"/>
      <c r="FKT24" s="108"/>
      <c r="FKU24" s="108"/>
      <c r="FKV24" s="108"/>
      <c r="FKW24" s="108"/>
      <c r="FKX24" s="108"/>
      <c r="FKY24" s="108"/>
      <c r="FKZ24" s="95"/>
      <c r="FLA24" s="95"/>
      <c r="FLB24" s="95"/>
      <c r="FLC24" s="108"/>
      <c r="FLD24" s="109"/>
      <c r="FLE24" s="108"/>
      <c r="FLF24" s="108"/>
      <c r="FLG24" s="108"/>
      <c r="FLH24" s="108"/>
      <c r="FLI24" s="108"/>
      <c r="FLJ24" s="108"/>
      <c r="FLK24" s="95"/>
      <c r="FLL24" s="95"/>
      <c r="FLM24" s="95"/>
      <c r="FLN24" s="108"/>
      <c r="FLO24" s="109"/>
      <c r="FLP24" s="108"/>
      <c r="FLQ24" s="108"/>
      <c r="FLR24" s="108"/>
      <c r="FLS24" s="108"/>
      <c r="FLT24" s="108"/>
      <c r="FLU24" s="108"/>
      <c r="FLV24" s="95"/>
      <c r="FLW24" s="95"/>
      <c r="FLX24" s="95"/>
      <c r="FLY24" s="108"/>
      <c r="FLZ24" s="109"/>
      <c r="FMA24" s="108"/>
      <c r="FMB24" s="108"/>
      <c r="FMC24" s="108"/>
      <c r="FMD24" s="108"/>
      <c r="FME24" s="108"/>
      <c r="FMF24" s="108"/>
      <c r="FMG24" s="95"/>
      <c r="FMH24" s="95"/>
      <c r="FMI24" s="95"/>
      <c r="FMJ24" s="108"/>
      <c r="FMK24" s="109"/>
      <c r="FML24" s="108"/>
      <c r="FMM24" s="108"/>
      <c r="FMN24" s="108"/>
      <c r="FMO24" s="108"/>
      <c r="FMP24" s="108"/>
      <c r="FMQ24" s="108"/>
      <c r="FMR24" s="95"/>
      <c r="FMS24" s="95"/>
      <c r="FMT24" s="95"/>
      <c r="FMU24" s="108"/>
      <c r="FMV24" s="109"/>
      <c r="FMW24" s="108"/>
      <c r="FMX24" s="108"/>
      <c r="FMY24" s="108"/>
      <c r="FMZ24" s="108"/>
      <c r="FNA24" s="108"/>
      <c r="FNB24" s="108"/>
      <c r="FNC24" s="95"/>
      <c r="FND24" s="95"/>
      <c r="FNE24" s="95"/>
      <c r="FNF24" s="108"/>
      <c r="FNG24" s="109"/>
      <c r="FNH24" s="108"/>
      <c r="FNI24" s="108"/>
      <c r="FNJ24" s="108"/>
      <c r="FNK24" s="108"/>
      <c r="FNL24" s="108"/>
      <c r="FNM24" s="108"/>
      <c r="FNN24" s="95"/>
      <c r="FNO24" s="95"/>
      <c r="FNP24" s="95"/>
      <c r="FNQ24" s="108"/>
      <c r="FNR24" s="109"/>
      <c r="FNS24" s="108"/>
      <c r="FNT24" s="108"/>
      <c r="FNU24" s="108"/>
      <c r="FNV24" s="108"/>
      <c r="FNW24" s="108"/>
      <c r="FNX24" s="108"/>
      <c r="FNY24" s="95"/>
      <c r="FNZ24" s="95"/>
      <c r="FOA24" s="95"/>
      <c r="FOB24" s="108"/>
      <c r="FOC24" s="109"/>
      <c r="FOD24" s="108"/>
      <c r="FOE24" s="108"/>
      <c r="FOF24" s="108"/>
      <c r="FOG24" s="108"/>
      <c r="FOH24" s="108"/>
      <c r="FOI24" s="108"/>
      <c r="FOJ24" s="95"/>
      <c r="FOK24" s="95"/>
      <c r="FOL24" s="95"/>
      <c r="FOM24" s="108"/>
      <c r="FON24" s="109"/>
      <c r="FOO24" s="108"/>
      <c r="FOP24" s="108"/>
      <c r="FOQ24" s="108"/>
      <c r="FOR24" s="108"/>
      <c r="FOS24" s="108"/>
      <c r="FOT24" s="108"/>
      <c r="FOU24" s="95"/>
      <c r="FOV24" s="95"/>
      <c r="FOW24" s="95"/>
      <c r="FOX24" s="108"/>
      <c r="FOY24" s="109"/>
      <c r="FOZ24" s="108"/>
      <c r="FPA24" s="108"/>
      <c r="FPB24" s="108"/>
      <c r="FPC24" s="108"/>
      <c r="FPD24" s="108"/>
      <c r="FPE24" s="108"/>
      <c r="FPF24" s="95"/>
      <c r="FPG24" s="95"/>
      <c r="FPH24" s="95"/>
      <c r="FPI24" s="108"/>
      <c r="FPJ24" s="109"/>
      <c r="FPK24" s="108"/>
      <c r="FPL24" s="108"/>
      <c r="FPM24" s="108"/>
      <c r="FPN24" s="108"/>
      <c r="FPO24" s="108"/>
      <c r="FPP24" s="108"/>
      <c r="FPQ24" s="95"/>
      <c r="FPR24" s="95"/>
      <c r="FPS24" s="95"/>
      <c r="FPT24" s="108"/>
      <c r="FPU24" s="109"/>
      <c r="FPV24" s="108"/>
      <c r="FPW24" s="108"/>
      <c r="FPX24" s="108"/>
      <c r="FPY24" s="108"/>
      <c r="FPZ24" s="108"/>
      <c r="FQA24" s="108"/>
      <c r="FQB24" s="95"/>
      <c r="FQC24" s="95"/>
      <c r="FQD24" s="95"/>
      <c r="FQE24" s="108"/>
      <c r="FQF24" s="109"/>
      <c r="FQG24" s="108"/>
      <c r="FQH24" s="108"/>
      <c r="FQI24" s="108"/>
      <c r="FQJ24" s="108"/>
      <c r="FQK24" s="108"/>
      <c r="FQL24" s="108"/>
      <c r="FQM24" s="95"/>
      <c r="FQN24" s="95"/>
      <c r="FQO24" s="95"/>
      <c r="FQP24" s="108"/>
      <c r="FQQ24" s="109"/>
      <c r="FQR24" s="108"/>
      <c r="FQS24" s="108"/>
      <c r="FQT24" s="108"/>
      <c r="FQU24" s="108"/>
      <c r="FQV24" s="108"/>
      <c r="FQW24" s="108"/>
      <c r="FQX24" s="95"/>
      <c r="FQY24" s="95"/>
      <c r="FQZ24" s="95"/>
      <c r="FRA24" s="108"/>
      <c r="FRB24" s="109"/>
      <c r="FRC24" s="108"/>
      <c r="FRD24" s="108"/>
      <c r="FRE24" s="108"/>
      <c r="FRF24" s="108"/>
      <c r="FRG24" s="108"/>
      <c r="FRH24" s="108"/>
      <c r="FRI24" s="95"/>
      <c r="FRJ24" s="95"/>
      <c r="FRK24" s="95"/>
      <c r="FRL24" s="108"/>
      <c r="FRM24" s="109"/>
      <c r="FRN24" s="108"/>
      <c r="FRO24" s="108"/>
      <c r="FRP24" s="108"/>
      <c r="FRQ24" s="108"/>
      <c r="FRR24" s="108"/>
      <c r="FRS24" s="108"/>
      <c r="FRT24" s="95"/>
      <c r="FRU24" s="95"/>
      <c r="FRV24" s="95"/>
      <c r="FRW24" s="108"/>
      <c r="FRX24" s="109"/>
      <c r="FRY24" s="108"/>
      <c r="FRZ24" s="108"/>
      <c r="FSA24" s="108"/>
      <c r="FSB24" s="108"/>
      <c r="FSC24" s="108"/>
      <c r="FSD24" s="108"/>
      <c r="FSE24" s="95"/>
      <c r="FSF24" s="95"/>
      <c r="FSG24" s="95"/>
      <c r="FSH24" s="108"/>
      <c r="FSI24" s="109"/>
      <c r="FSJ24" s="108"/>
      <c r="FSK24" s="108"/>
      <c r="FSL24" s="108"/>
      <c r="FSM24" s="108"/>
      <c r="FSN24" s="108"/>
      <c r="FSO24" s="108"/>
      <c r="FSP24" s="95"/>
      <c r="FSQ24" s="95"/>
      <c r="FSR24" s="95"/>
      <c r="FSS24" s="108"/>
      <c r="FST24" s="109"/>
      <c r="FSU24" s="108"/>
      <c r="FSV24" s="108"/>
      <c r="FSW24" s="108"/>
      <c r="FSX24" s="108"/>
      <c r="FSY24" s="108"/>
      <c r="FSZ24" s="108"/>
      <c r="FTA24" s="95"/>
      <c r="FTB24" s="95"/>
      <c r="FTC24" s="95"/>
      <c r="FTD24" s="108"/>
      <c r="FTE24" s="109"/>
      <c r="FTF24" s="108"/>
      <c r="FTG24" s="108"/>
      <c r="FTH24" s="108"/>
      <c r="FTI24" s="108"/>
      <c r="FTJ24" s="108"/>
      <c r="FTK24" s="108"/>
      <c r="FTL24" s="95"/>
      <c r="FTM24" s="95"/>
      <c r="FTN24" s="95"/>
      <c r="FTO24" s="108"/>
      <c r="FTP24" s="109"/>
      <c r="FTQ24" s="108"/>
      <c r="FTR24" s="108"/>
      <c r="FTS24" s="108"/>
      <c r="FTT24" s="108"/>
      <c r="FTU24" s="108"/>
      <c r="FTV24" s="108"/>
      <c r="FTW24" s="95"/>
      <c r="FTX24" s="95"/>
      <c r="FTY24" s="95"/>
      <c r="FTZ24" s="108"/>
      <c r="FUA24" s="109"/>
      <c r="FUB24" s="108"/>
      <c r="FUC24" s="108"/>
      <c r="FUD24" s="108"/>
      <c r="FUE24" s="108"/>
      <c r="FUF24" s="108"/>
      <c r="FUG24" s="108"/>
      <c r="FUH24" s="95"/>
      <c r="FUI24" s="95"/>
      <c r="FUJ24" s="95"/>
      <c r="FUK24" s="108"/>
      <c r="FUL24" s="109"/>
      <c r="FUM24" s="108"/>
      <c r="FUN24" s="108"/>
      <c r="FUO24" s="108"/>
      <c r="FUP24" s="108"/>
      <c r="FUQ24" s="108"/>
      <c r="FUR24" s="108"/>
      <c r="FUS24" s="95"/>
      <c r="FUT24" s="95"/>
      <c r="FUU24" s="95"/>
      <c r="FUV24" s="108"/>
      <c r="FUW24" s="109"/>
      <c r="FUX24" s="108"/>
      <c r="FUY24" s="108"/>
      <c r="FUZ24" s="108"/>
      <c r="FVA24" s="108"/>
      <c r="FVB24" s="108"/>
      <c r="FVC24" s="108"/>
      <c r="FVD24" s="95"/>
      <c r="FVE24" s="95"/>
      <c r="FVF24" s="95"/>
      <c r="FVG24" s="108"/>
      <c r="FVH24" s="109"/>
      <c r="FVI24" s="108"/>
      <c r="FVJ24" s="108"/>
      <c r="FVK24" s="108"/>
      <c r="FVL24" s="108"/>
      <c r="FVM24" s="108"/>
      <c r="FVN24" s="108"/>
      <c r="FVO24" s="95"/>
      <c r="FVP24" s="95"/>
      <c r="FVQ24" s="95"/>
      <c r="FVR24" s="108"/>
      <c r="FVS24" s="109"/>
      <c r="FVT24" s="108"/>
      <c r="FVU24" s="108"/>
      <c r="FVV24" s="108"/>
      <c r="FVW24" s="108"/>
      <c r="FVX24" s="108"/>
      <c r="FVY24" s="108"/>
      <c r="FVZ24" s="95"/>
      <c r="FWA24" s="95"/>
      <c r="FWB24" s="95"/>
      <c r="FWC24" s="108"/>
      <c r="FWD24" s="109"/>
      <c r="FWE24" s="108"/>
      <c r="FWF24" s="108"/>
      <c r="FWG24" s="108"/>
      <c r="FWH24" s="108"/>
      <c r="FWI24" s="108"/>
      <c r="FWJ24" s="108"/>
      <c r="FWK24" s="95"/>
      <c r="FWL24" s="95"/>
      <c r="FWM24" s="95"/>
      <c r="FWN24" s="108"/>
      <c r="FWO24" s="109"/>
      <c r="FWP24" s="108"/>
      <c r="FWQ24" s="108"/>
      <c r="FWR24" s="108"/>
      <c r="FWS24" s="108"/>
      <c r="FWT24" s="108"/>
      <c r="FWU24" s="108"/>
      <c r="FWV24" s="95"/>
      <c r="FWW24" s="95"/>
      <c r="FWX24" s="95"/>
      <c r="FWY24" s="108"/>
      <c r="FWZ24" s="109"/>
      <c r="FXA24" s="108"/>
      <c r="FXB24" s="108"/>
      <c r="FXC24" s="108"/>
      <c r="FXD24" s="108"/>
      <c r="FXE24" s="108"/>
      <c r="FXF24" s="108"/>
      <c r="FXG24" s="95"/>
      <c r="FXH24" s="95"/>
      <c r="FXI24" s="95"/>
      <c r="FXJ24" s="108"/>
      <c r="FXK24" s="109"/>
      <c r="FXL24" s="108"/>
      <c r="FXM24" s="108"/>
      <c r="FXN24" s="108"/>
      <c r="FXO24" s="108"/>
      <c r="FXP24" s="108"/>
      <c r="FXQ24" s="108"/>
      <c r="FXR24" s="95"/>
      <c r="FXS24" s="95"/>
      <c r="FXT24" s="95"/>
      <c r="FXU24" s="108"/>
      <c r="FXV24" s="109"/>
      <c r="FXW24" s="108"/>
      <c r="FXX24" s="108"/>
      <c r="FXY24" s="108"/>
      <c r="FXZ24" s="108"/>
      <c r="FYA24" s="108"/>
      <c r="FYB24" s="108"/>
      <c r="FYC24" s="95"/>
      <c r="FYD24" s="95"/>
      <c r="FYE24" s="95"/>
      <c r="FYF24" s="108"/>
      <c r="FYG24" s="109"/>
      <c r="FYH24" s="108"/>
      <c r="FYI24" s="108"/>
      <c r="FYJ24" s="108"/>
      <c r="FYK24" s="108"/>
      <c r="FYL24" s="108"/>
      <c r="FYM24" s="108"/>
      <c r="FYN24" s="95"/>
      <c r="FYO24" s="95"/>
      <c r="FYP24" s="95"/>
      <c r="FYQ24" s="108"/>
      <c r="FYR24" s="109"/>
      <c r="FYS24" s="108"/>
      <c r="FYT24" s="108"/>
      <c r="FYU24" s="108"/>
      <c r="FYV24" s="108"/>
      <c r="FYW24" s="108"/>
      <c r="FYX24" s="108"/>
      <c r="FYY24" s="95"/>
      <c r="FYZ24" s="95"/>
      <c r="FZA24" s="95"/>
      <c r="FZB24" s="108"/>
      <c r="FZC24" s="109"/>
      <c r="FZD24" s="108"/>
      <c r="FZE24" s="108"/>
      <c r="FZF24" s="108"/>
      <c r="FZG24" s="108"/>
      <c r="FZH24" s="108"/>
      <c r="FZI24" s="108"/>
      <c r="FZJ24" s="95"/>
      <c r="FZK24" s="95"/>
      <c r="FZL24" s="95"/>
      <c r="FZM24" s="108"/>
      <c r="FZN24" s="109"/>
      <c r="FZO24" s="108"/>
      <c r="FZP24" s="108"/>
      <c r="FZQ24" s="108"/>
      <c r="FZR24" s="108"/>
      <c r="FZS24" s="108"/>
      <c r="FZT24" s="108"/>
      <c r="FZU24" s="95"/>
      <c r="FZV24" s="95"/>
      <c r="FZW24" s="95"/>
      <c r="FZX24" s="108"/>
      <c r="FZY24" s="109"/>
      <c r="FZZ24" s="108"/>
      <c r="GAA24" s="108"/>
      <c r="GAB24" s="108"/>
      <c r="GAC24" s="108"/>
      <c r="GAD24" s="108"/>
      <c r="GAE24" s="108"/>
      <c r="GAF24" s="95"/>
      <c r="GAG24" s="95"/>
      <c r="GAH24" s="95"/>
      <c r="GAI24" s="108"/>
      <c r="GAJ24" s="109"/>
      <c r="GAK24" s="108"/>
      <c r="GAL24" s="108"/>
      <c r="GAM24" s="108"/>
      <c r="GAN24" s="108"/>
      <c r="GAO24" s="108"/>
      <c r="GAP24" s="108"/>
      <c r="GAQ24" s="95"/>
      <c r="GAR24" s="95"/>
      <c r="GAS24" s="95"/>
      <c r="GAT24" s="108"/>
      <c r="GAU24" s="109"/>
      <c r="GAV24" s="108"/>
      <c r="GAW24" s="108"/>
      <c r="GAX24" s="108"/>
      <c r="GAY24" s="108"/>
      <c r="GAZ24" s="108"/>
      <c r="GBA24" s="108"/>
      <c r="GBB24" s="95"/>
      <c r="GBC24" s="95"/>
      <c r="GBD24" s="95"/>
      <c r="GBE24" s="108"/>
      <c r="GBF24" s="109"/>
      <c r="GBG24" s="108"/>
      <c r="GBH24" s="108"/>
      <c r="GBI24" s="108"/>
      <c r="GBJ24" s="108"/>
      <c r="GBK24" s="108"/>
      <c r="GBL24" s="108"/>
      <c r="GBM24" s="95"/>
      <c r="GBN24" s="95"/>
      <c r="GBO24" s="95"/>
      <c r="GBP24" s="108"/>
      <c r="GBQ24" s="109"/>
      <c r="GBR24" s="108"/>
      <c r="GBS24" s="108"/>
      <c r="GBT24" s="108"/>
      <c r="GBU24" s="108"/>
      <c r="GBV24" s="108"/>
      <c r="GBW24" s="108"/>
      <c r="GBX24" s="95"/>
      <c r="GBY24" s="95"/>
      <c r="GBZ24" s="95"/>
      <c r="GCA24" s="108"/>
      <c r="GCB24" s="109"/>
      <c r="GCC24" s="108"/>
      <c r="GCD24" s="108"/>
      <c r="GCE24" s="108"/>
      <c r="GCF24" s="108"/>
      <c r="GCG24" s="108"/>
      <c r="GCH24" s="108"/>
      <c r="GCI24" s="95"/>
      <c r="GCJ24" s="95"/>
      <c r="GCK24" s="95"/>
      <c r="GCL24" s="108"/>
      <c r="GCM24" s="109"/>
      <c r="GCN24" s="108"/>
      <c r="GCO24" s="108"/>
      <c r="GCP24" s="108"/>
      <c r="GCQ24" s="108"/>
      <c r="GCR24" s="108"/>
      <c r="GCS24" s="108"/>
      <c r="GCT24" s="95"/>
      <c r="GCU24" s="95"/>
      <c r="GCV24" s="95"/>
      <c r="GCW24" s="108"/>
      <c r="GCX24" s="109"/>
      <c r="GCY24" s="108"/>
      <c r="GCZ24" s="108"/>
      <c r="GDA24" s="108"/>
      <c r="GDB24" s="108"/>
      <c r="GDC24" s="108"/>
      <c r="GDD24" s="108"/>
      <c r="GDE24" s="95"/>
      <c r="GDF24" s="95"/>
      <c r="GDG24" s="95"/>
      <c r="GDH24" s="108"/>
      <c r="GDI24" s="109"/>
      <c r="GDJ24" s="108"/>
      <c r="GDK24" s="108"/>
      <c r="GDL24" s="108"/>
      <c r="GDM24" s="108"/>
      <c r="GDN24" s="108"/>
      <c r="GDO24" s="108"/>
      <c r="GDP24" s="95"/>
      <c r="GDQ24" s="95"/>
      <c r="GDR24" s="95"/>
      <c r="GDS24" s="108"/>
      <c r="GDT24" s="109"/>
      <c r="GDU24" s="108"/>
      <c r="GDV24" s="108"/>
      <c r="GDW24" s="108"/>
      <c r="GDX24" s="108"/>
      <c r="GDY24" s="108"/>
      <c r="GDZ24" s="108"/>
      <c r="GEA24" s="95"/>
      <c r="GEB24" s="95"/>
      <c r="GEC24" s="95"/>
      <c r="GED24" s="108"/>
      <c r="GEE24" s="109"/>
      <c r="GEF24" s="108"/>
      <c r="GEG24" s="108"/>
      <c r="GEH24" s="108"/>
      <c r="GEI24" s="108"/>
      <c r="GEJ24" s="108"/>
      <c r="GEK24" s="108"/>
      <c r="GEL24" s="95"/>
      <c r="GEM24" s="95"/>
      <c r="GEN24" s="95"/>
      <c r="GEO24" s="108"/>
      <c r="GEP24" s="109"/>
      <c r="GEQ24" s="108"/>
      <c r="GER24" s="108"/>
      <c r="GES24" s="108"/>
      <c r="GET24" s="108"/>
      <c r="GEU24" s="108"/>
      <c r="GEV24" s="108"/>
      <c r="GEW24" s="95"/>
      <c r="GEX24" s="95"/>
      <c r="GEY24" s="95"/>
      <c r="GEZ24" s="108"/>
      <c r="GFA24" s="109"/>
      <c r="GFB24" s="108"/>
      <c r="GFC24" s="108"/>
      <c r="GFD24" s="108"/>
      <c r="GFE24" s="108"/>
      <c r="GFF24" s="108"/>
      <c r="GFG24" s="108"/>
      <c r="GFH24" s="95"/>
      <c r="GFI24" s="95"/>
      <c r="GFJ24" s="95"/>
      <c r="GFK24" s="108"/>
      <c r="GFL24" s="109"/>
      <c r="GFM24" s="108"/>
      <c r="GFN24" s="108"/>
      <c r="GFO24" s="108"/>
      <c r="GFP24" s="108"/>
      <c r="GFQ24" s="108"/>
      <c r="GFR24" s="108"/>
      <c r="GFS24" s="95"/>
      <c r="GFT24" s="95"/>
      <c r="GFU24" s="95"/>
      <c r="GFV24" s="108"/>
      <c r="GFW24" s="109"/>
      <c r="GFX24" s="108"/>
      <c r="GFY24" s="108"/>
      <c r="GFZ24" s="108"/>
      <c r="GGA24" s="108"/>
      <c r="GGB24" s="108"/>
      <c r="GGC24" s="108"/>
      <c r="GGD24" s="95"/>
      <c r="GGE24" s="95"/>
      <c r="GGF24" s="95"/>
      <c r="GGG24" s="108"/>
      <c r="GGH24" s="109"/>
      <c r="GGI24" s="108"/>
      <c r="GGJ24" s="108"/>
      <c r="GGK24" s="108"/>
      <c r="GGL24" s="108"/>
      <c r="GGM24" s="108"/>
      <c r="GGN24" s="108"/>
      <c r="GGO24" s="95"/>
      <c r="GGP24" s="95"/>
      <c r="GGQ24" s="95"/>
      <c r="GGR24" s="108"/>
      <c r="GGS24" s="109"/>
      <c r="GGT24" s="108"/>
      <c r="GGU24" s="108"/>
      <c r="GGV24" s="108"/>
      <c r="GGW24" s="108"/>
      <c r="GGX24" s="108"/>
      <c r="GGY24" s="108"/>
      <c r="GGZ24" s="95"/>
      <c r="GHA24" s="95"/>
      <c r="GHB24" s="95"/>
      <c r="GHC24" s="108"/>
      <c r="GHD24" s="109"/>
      <c r="GHE24" s="108"/>
      <c r="GHF24" s="108"/>
      <c r="GHG24" s="108"/>
      <c r="GHH24" s="108"/>
      <c r="GHI24" s="108"/>
      <c r="GHJ24" s="108"/>
      <c r="GHK24" s="95"/>
      <c r="GHL24" s="95"/>
      <c r="GHM24" s="95"/>
      <c r="GHN24" s="108"/>
      <c r="GHO24" s="109"/>
      <c r="GHP24" s="108"/>
      <c r="GHQ24" s="108"/>
      <c r="GHR24" s="108"/>
      <c r="GHS24" s="108"/>
      <c r="GHT24" s="108"/>
      <c r="GHU24" s="108"/>
      <c r="GHV24" s="95"/>
      <c r="GHW24" s="95"/>
      <c r="GHX24" s="95"/>
      <c r="GHY24" s="108"/>
      <c r="GHZ24" s="109"/>
      <c r="GIA24" s="108"/>
      <c r="GIB24" s="108"/>
      <c r="GIC24" s="108"/>
      <c r="GID24" s="108"/>
      <c r="GIE24" s="108"/>
      <c r="GIF24" s="108"/>
      <c r="GIG24" s="95"/>
      <c r="GIH24" s="95"/>
      <c r="GII24" s="95"/>
      <c r="GIJ24" s="108"/>
      <c r="GIK24" s="109"/>
      <c r="GIL24" s="108"/>
      <c r="GIM24" s="108"/>
      <c r="GIN24" s="108"/>
      <c r="GIO24" s="108"/>
      <c r="GIP24" s="108"/>
      <c r="GIQ24" s="108"/>
      <c r="GIR24" s="95"/>
      <c r="GIS24" s="95"/>
      <c r="GIT24" s="95"/>
      <c r="GIU24" s="108"/>
      <c r="GIV24" s="109"/>
      <c r="GIW24" s="108"/>
      <c r="GIX24" s="108"/>
      <c r="GIY24" s="108"/>
      <c r="GIZ24" s="108"/>
      <c r="GJA24" s="108"/>
      <c r="GJB24" s="108"/>
      <c r="GJC24" s="95"/>
      <c r="GJD24" s="95"/>
      <c r="GJE24" s="95"/>
      <c r="GJF24" s="108"/>
      <c r="GJG24" s="109"/>
      <c r="GJH24" s="108"/>
      <c r="GJI24" s="108"/>
      <c r="GJJ24" s="108"/>
      <c r="GJK24" s="108"/>
      <c r="GJL24" s="108"/>
      <c r="GJM24" s="108"/>
      <c r="GJN24" s="95"/>
      <c r="GJO24" s="95"/>
      <c r="GJP24" s="95"/>
      <c r="GJQ24" s="108"/>
      <c r="GJR24" s="109"/>
      <c r="GJS24" s="108"/>
      <c r="GJT24" s="108"/>
      <c r="GJU24" s="108"/>
      <c r="GJV24" s="108"/>
      <c r="GJW24" s="108"/>
      <c r="GJX24" s="108"/>
      <c r="GJY24" s="95"/>
      <c r="GJZ24" s="95"/>
      <c r="GKA24" s="95"/>
      <c r="GKB24" s="108"/>
      <c r="GKC24" s="109"/>
      <c r="GKD24" s="108"/>
      <c r="GKE24" s="108"/>
      <c r="GKF24" s="108"/>
      <c r="GKG24" s="108"/>
      <c r="GKH24" s="108"/>
      <c r="GKI24" s="108"/>
      <c r="GKJ24" s="95"/>
      <c r="GKK24" s="95"/>
      <c r="GKL24" s="95"/>
      <c r="GKM24" s="108"/>
      <c r="GKN24" s="109"/>
      <c r="GKO24" s="108"/>
      <c r="GKP24" s="108"/>
      <c r="GKQ24" s="108"/>
      <c r="GKR24" s="108"/>
      <c r="GKS24" s="108"/>
      <c r="GKT24" s="108"/>
      <c r="GKU24" s="95"/>
      <c r="GKV24" s="95"/>
      <c r="GKW24" s="95"/>
      <c r="GKX24" s="108"/>
      <c r="GKY24" s="109"/>
      <c r="GKZ24" s="108"/>
      <c r="GLA24" s="108"/>
      <c r="GLB24" s="108"/>
      <c r="GLC24" s="108"/>
      <c r="GLD24" s="108"/>
      <c r="GLE24" s="108"/>
      <c r="GLF24" s="95"/>
      <c r="GLG24" s="95"/>
      <c r="GLH24" s="95"/>
      <c r="GLI24" s="108"/>
      <c r="GLJ24" s="109"/>
      <c r="GLK24" s="108"/>
      <c r="GLL24" s="108"/>
      <c r="GLM24" s="108"/>
      <c r="GLN24" s="108"/>
      <c r="GLO24" s="108"/>
      <c r="GLP24" s="108"/>
      <c r="GLQ24" s="95"/>
      <c r="GLR24" s="95"/>
      <c r="GLS24" s="95"/>
      <c r="GLT24" s="108"/>
      <c r="GLU24" s="109"/>
      <c r="GLV24" s="108"/>
      <c r="GLW24" s="108"/>
      <c r="GLX24" s="108"/>
      <c r="GLY24" s="108"/>
      <c r="GLZ24" s="108"/>
      <c r="GMA24" s="108"/>
      <c r="GMB24" s="95"/>
      <c r="GMC24" s="95"/>
      <c r="GMD24" s="95"/>
      <c r="GME24" s="108"/>
      <c r="GMF24" s="109"/>
      <c r="GMG24" s="108"/>
      <c r="GMH24" s="108"/>
      <c r="GMI24" s="108"/>
      <c r="GMJ24" s="108"/>
      <c r="GMK24" s="108"/>
      <c r="GML24" s="108"/>
      <c r="GMM24" s="95"/>
      <c r="GMN24" s="95"/>
      <c r="GMO24" s="95"/>
      <c r="GMP24" s="108"/>
      <c r="GMQ24" s="109"/>
      <c r="GMR24" s="108"/>
      <c r="GMS24" s="108"/>
      <c r="GMT24" s="108"/>
      <c r="GMU24" s="108"/>
      <c r="GMV24" s="108"/>
      <c r="GMW24" s="108"/>
      <c r="GMX24" s="95"/>
      <c r="GMY24" s="95"/>
      <c r="GMZ24" s="95"/>
      <c r="GNA24" s="108"/>
      <c r="GNB24" s="109"/>
      <c r="GNC24" s="108"/>
      <c r="GND24" s="108"/>
      <c r="GNE24" s="108"/>
      <c r="GNF24" s="108"/>
      <c r="GNG24" s="108"/>
      <c r="GNH24" s="108"/>
      <c r="GNI24" s="95"/>
      <c r="GNJ24" s="95"/>
      <c r="GNK24" s="95"/>
      <c r="GNL24" s="108"/>
      <c r="GNM24" s="109"/>
      <c r="GNN24" s="108"/>
      <c r="GNO24" s="108"/>
      <c r="GNP24" s="108"/>
      <c r="GNQ24" s="108"/>
      <c r="GNR24" s="108"/>
      <c r="GNS24" s="108"/>
      <c r="GNT24" s="95"/>
      <c r="GNU24" s="95"/>
      <c r="GNV24" s="95"/>
      <c r="GNW24" s="108"/>
      <c r="GNX24" s="109"/>
      <c r="GNY24" s="108"/>
      <c r="GNZ24" s="108"/>
      <c r="GOA24" s="108"/>
      <c r="GOB24" s="108"/>
      <c r="GOC24" s="108"/>
      <c r="GOD24" s="108"/>
      <c r="GOE24" s="95"/>
      <c r="GOF24" s="95"/>
      <c r="GOG24" s="95"/>
      <c r="GOH24" s="108"/>
      <c r="GOI24" s="109"/>
      <c r="GOJ24" s="108"/>
      <c r="GOK24" s="108"/>
      <c r="GOL24" s="108"/>
      <c r="GOM24" s="108"/>
      <c r="GON24" s="108"/>
      <c r="GOO24" s="108"/>
      <c r="GOP24" s="95"/>
      <c r="GOQ24" s="95"/>
      <c r="GOR24" s="95"/>
      <c r="GOS24" s="108"/>
      <c r="GOT24" s="109"/>
      <c r="GOU24" s="108"/>
      <c r="GOV24" s="108"/>
      <c r="GOW24" s="108"/>
      <c r="GOX24" s="108"/>
      <c r="GOY24" s="108"/>
      <c r="GOZ24" s="108"/>
      <c r="GPA24" s="95"/>
      <c r="GPB24" s="95"/>
      <c r="GPC24" s="95"/>
      <c r="GPD24" s="108"/>
      <c r="GPE24" s="109"/>
      <c r="GPF24" s="108"/>
      <c r="GPG24" s="108"/>
      <c r="GPH24" s="108"/>
      <c r="GPI24" s="108"/>
      <c r="GPJ24" s="108"/>
      <c r="GPK24" s="108"/>
      <c r="GPL24" s="95"/>
      <c r="GPM24" s="95"/>
      <c r="GPN24" s="95"/>
      <c r="GPO24" s="108"/>
      <c r="GPP24" s="109"/>
      <c r="GPQ24" s="108"/>
      <c r="GPR24" s="108"/>
      <c r="GPS24" s="108"/>
      <c r="GPT24" s="108"/>
      <c r="GPU24" s="108"/>
      <c r="GPV24" s="108"/>
      <c r="GPW24" s="95"/>
      <c r="GPX24" s="95"/>
      <c r="GPY24" s="95"/>
      <c r="GPZ24" s="108"/>
      <c r="GQA24" s="109"/>
      <c r="GQB24" s="108"/>
      <c r="GQC24" s="108"/>
      <c r="GQD24" s="108"/>
      <c r="GQE24" s="108"/>
      <c r="GQF24" s="108"/>
      <c r="GQG24" s="108"/>
      <c r="GQH24" s="95"/>
      <c r="GQI24" s="95"/>
      <c r="GQJ24" s="95"/>
      <c r="GQK24" s="108"/>
      <c r="GQL24" s="109"/>
      <c r="GQM24" s="108"/>
      <c r="GQN24" s="108"/>
      <c r="GQO24" s="108"/>
      <c r="GQP24" s="108"/>
      <c r="GQQ24" s="108"/>
      <c r="GQR24" s="108"/>
      <c r="GQS24" s="95"/>
      <c r="GQT24" s="95"/>
      <c r="GQU24" s="95"/>
      <c r="GQV24" s="108"/>
      <c r="GQW24" s="109"/>
      <c r="GQX24" s="108"/>
      <c r="GQY24" s="108"/>
      <c r="GQZ24" s="108"/>
      <c r="GRA24" s="108"/>
      <c r="GRB24" s="108"/>
      <c r="GRC24" s="108"/>
      <c r="GRD24" s="95"/>
      <c r="GRE24" s="95"/>
      <c r="GRF24" s="95"/>
      <c r="GRG24" s="108"/>
      <c r="GRH24" s="109"/>
      <c r="GRI24" s="108"/>
      <c r="GRJ24" s="108"/>
      <c r="GRK24" s="108"/>
      <c r="GRL24" s="108"/>
      <c r="GRM24" s="108"/>
      <c r="GRN24" s="108"/>
      <c r="GRO24" s="95"/>
      <c r="GRP24" s="95"/>
      <c r="GRQ24" s="95"/>
      <c r="GRR24" s="108"/>
      <c r="GRS24" s="109"/>
      <c r="GRT24" s="108"/>
      <c r="GRU24" s="108"/>
      <c r="GRV24" s="108"/>
      <c r="GRW24" s="108"/>
      <c r="GRX24" s="108"/>
      <c r="GRY24" s="108"/>
      <c r="GRZ24" s="95"/>
      <c r="GSA24" s="95"/>
      <c r="GSB24" s="95"/>
      <c r="GSC24" s="108"/>
      <c r="GSD24" s="109"/>
      <c r="GSE24" s="108"/>
      <c r="GSF24" s="108"/>
      <c r="GSG24" s="108"/>
      <c r="GSH24" s="108"/>
      <c r="GSI24" s="108"/>
      <c r="GSJ24" s="108"/>
      <c r="GSK24" s="95"/>
      <c r="GSL24" s="95"/>
      <c r="GSM24" s="95"/>
      <c r="GSN24" s="108"/>
      <c r="GSO24" s="109"/>
      <c r="GSP24" s="108"/>
      <c r="GSQ24" s="108"/>
      <c r="GSR24" s="108"/>
      <c r="GSS24" s="108"/>
      <c r="GST24" s="108"/>
      <c r="GSU24" s="108"/>
      <c r="GSV24" s="95"/>
      <c r="GSW24" s="95"/>
      <c r="GSX24" s="95"/>
      <c r="GSY24" s="108"/>
      <c r="GSZ24" s="109"/>
      <c r="GTA24" s="108"/>
      <c r="GTB24" s="108"/>
      <c r="GTC24" s="108"/>
      <c r="GTD24" s="108"/>
      <c r="GTE24" s="108"/>
      <c r="GTF24" s="108"/>
      <c r="GTG24" s="95"/>
      <c r="GTH24" s="95"/>
      <c r="GTI24" s="95"/>
      <c r="GTJ24" s="108"/>
      <c r="GTK24" s="109"/>
      <c r="GTL24" s="108"/>
      <c r="GTM24" s="108"/>
      <c r="GTN24" s="108"/>
      <c r="GTO24" s="108"/>
      <c r="GTP24" s="108"/>
      <c r="GTQ24" s="108"/>
      <c r="GTR24" s="95"/>
      <c r="GTS24" s="95"/>
      <c r="GTT24" s="95"/>
      <c r="GTU24" s="108"/>
      <c r="GTV24" s="109"/>
      <c r="GTW24" s="108"/>
      <c r="GTX24" s="108"/>
      <c r="GTY24" s="108"/>
      <c r="GTZ24" s="108"/>
      <c r="GUA24" s="108"/>
      <c r="GUB24" s="108"/>
      <c r="GUC24" s="95"/>
      <c r="GUD24" s="95"/>
      <c r="GUE24" s="95"/>
      <c r="GUF24" s="108"/>
      <c r="GUG24" s="109"/>
      <c r="GUH24" s="108"/>
      <c r="GUI24" s="108"/>
      <c r="GUJ24" s="108"/>
      <c r="GUK24" s="108"/>
      <c r="GUL24" s="108"/>
      <c r="GUM24" s="108"/>
      <c r="GUN24" s="95"/>
      <c r="GUO24" s="95"/>
      <c r="GUP24" s="95"/>
      <c r="GUQ24" s="108"/>
      <c r="GUR24" s="109"/>
      <c r="GUS24" s="108"/>
      <c r="GUT24" s="108"/>
      <c r="GUU24" s="108"/>
      <c r="GUV24" s="108"/>
      <c r="GUW24" s="108"/>
      <c r="GUX24" s="108"/>
      <c r="GUY24" s="95"/>
      <c r="GUZ24" s="95"/>
      <c r="GVA24" s="95"/>
      <c r="GVB24" s="108"/>
      <c r="GVC24" s="109"/>
      <c r="GVD24" s="108"/>
      <c r="GVE24" s="108"/>
      <c r="GVF24" s="108"/>
      <c r="GVG24" s="108"/>
      <c r="GVH24" s="108"/>
      <c r="GVI24" s="108"/>
      <c r="GVJ24" s="95"/>
      <c r="GVK24" s="95"/>
      <c r="GVL24" s="95"/>
      <c r="GVM24" s="108"/>
      <c r="GVN24" s="109"/>
      <c r="GVO24" s="108"/>
      <c r="GVP24" s="108"/>
      <c r="GVQ24" s="108"/>
      <c r="GVR24" s="108"/>
      <c r="GVS24" s="108"/>
      <c r="GVT24" s="108"/>
      <c r="GVU24" s="95"/>
      <c r="GVV24" s="95"/>
      <c r="GVW24" s="95"/>
      <c r="GVX24" s="108"/>
      <c r="GVY24" s="109"/>
      <c r="GVZ24" s="108"/>
      <c r="GWA24" s="108"/>
      <c r="GWB24" s="108"/>
      <c r="GWC24" s="108"/>
      <c r="GWD24" s="108"/>
      <c r="GWE24" s="108"/>
      <c r="GWF24" s="95"/>
      <c r="GWG24" s="95"/>
      <c r="GWH24" s="95"/>
      <c r="GWI24" s="108"/>
      <c r="GWJ24" s="109"/>
      <c r="GWK24" s="108"/>
      <c r="GWL24" s="108"/>
      <c r="GWM24" s="108"/>
      <c r="GWN24" s="108"/>
      <c r="GWO24" s="108"/>
      <c r="GWP24" s="108"/>
      <c r="GWQ24" s="95"/>
      <c r="GWR24" s="95"/>
      <c r="GWS24" s="95"/>
      <c r="GWT24" s="108"/>
      <c r="GWU24" s="109"/>
      <c r="GWV24" s="108"/>
      <c r="GWW24" s="108"/>
      <c r="GWX24" s="108"/>
      <c r="GWY24" s="108"/>
      <c r="GWZ24" s="108"/>
      <c r="GXA24" s="108"/>
      <c r="GXB24" s="95"/>
      <c r="GXC24" s="95"/>
      <c r="GXD24" s="95"/>
      <c r="GXE24" s="108"/>
      <c r="GXF24" s="109"/>
      <c r="GXG24" s="108"/>
      <c r="GXH24" s="108"/>
      <c r="GXI24" s="108"/>
      <c r="GXJ24" s="108"/>
      <c r="GXK24" s="108"/>
      <c r="GXL24" s="108"/>
      <c r="GXM24" s="95"/>
      <c r="GXN24" s="95"/>
      <c r="GXO24" s="95"/>
      <c r="GXP24" s="108"/>
      <c r="GXQ24" s="109"/>
      <c r="GXR24" s="108"/>
      <c r="GXS24" s="108"/>
      <c r="GXT24" s="108"/>
      <c r="GXU24" s="108"/>
      <c r="GXV24" s="108"/>
      <c r="GXW24" s="108"/>
      <c r="GXX24" s="95"/>
      <c r="GXY24" s="95"/>
      <c r="GXZ24" s="95"/>
      <c r="GYA24" s="108"/>
      <c r="GYB24" s="109"/>
      <c r="GYC24" s="108"/>
      <c r="GYD24" s="108"/>
      <c r="GYE24" s="108"/>
      <c r="GYF24" s="108"/>
      <c r="GYG24" s="108"/>
      <c r="GYH24" s="108"/>
      <c r="GYI24" s="95"/>
      <c r="GYJ24" s="95"/>
      <c r="GYK24" s="95"/>
      <c r="GYL24" s="108"/>
      <c r="GYM24" s="109"/>
      <c r="GYN24" s="108"/>
      <c r="GYO24" s="108"/>
      <c r="GYP24" s="108"/>
      <c r="GYQ24" s="108"/>
      <c r="GYR24" s="108"/>
      <c r="GYS24" s="108"/>
      <c r="GYT24" s="95"/>
      <c r="GYU24" s="95"/>
      <c r="GYV24" s="95"/>
      <c r="GYW24" s="108"/>
      <c r="GYX24" s="109"/>
      <c r="GYY24" s="108"/>
      <c r="GYZ24" s="108"/>
      <c r="GZA24" s="108"/>
      <c r="GZB24" s="108"/>
      <c r="GZC24" s="108"/>
      <c r="GZD24" s="108"/>
      <c r="GZE24" s="95"/>
      <c r="GZF24" s="95"/>
      <c r="GZG24" s="95"/>
      <c r="GZH24" s="108"/>
      <c r="GZI24" s="109"/>
      <c r="GZJ24" s="108"/>
      <c r="GZK24" s="108"/>
      <c r="GZL24" s="108"/>
      <c r="GZM24" s="108"/>
      <c r="GZN24" s="108"/>
      <c r="GZO24" s="108"/>
      <c r="GZP24" s="95"/>
      <c r="GZQ24" s="95"/>
      <c r="GZR24" s="95"/>
      <c r="GZS24" s="108"/>
      <c r="GZT24" s="109"/>
      <c r="GZU24" s="108"/>
      <c r="GZV24" s="108"/>
      <c r="GZW24" s="108"/>
      <c r="GZX24" s="108"/>
      <c r="GZY24" s="108"/>
      <c r="GZZ24" s="108"/>
      <c r="HAA24" s="95"/>
      <c r="HAB24" s="95"/>
      <c r="HAC24" s="95"/>
      <c r="HAD24" s="108"/>
      <c r="HAE24" s="109"/>
      <c r="HAF24" s="108"/>
      <c r="HAG24" s="108"/>
      <c r="HAH24" s="108"/>
      <c r="HAI24" s="108"/>
      <c r="HAJ24" s="108"/>
      <c r="HAK24" s="108"/>
      <c r="HAL24" s="95"/>
      <c r="HAM24" s="95"/>
      <c r="HAN24" s="95"/>
      <c r="HAO24" s="108"/>
      <c r="HAP24" s="109"/>
      <c r="HAQ24" s="108"/>
      <c r="HAR24" s="108"/>
      <c r="HAS24" s="108"/>
      <c r="HAT24" s="108"/>
      <c r="HAU24" s="108"/>
      <c r="HAV24" s="108"/>
      <c r="HAW24" s="95"/>
      <c r="HAX24" s="95"/>
      <c r="HAY24" s="95"/>
      <c r="HAZ24" s="108"/>
      <c r="HBA24" s="109"/>
      <c r="HBB24" s="108"/>
      <c r="HBC24" s="108"/>
      <c r="HBD24" s="108"/>
      <c r="HBE24" s="108"/>
      <c r="HBF24" s="108"/>
      <c r="HBG24" s="108"/>
      <c r="HBH24" s="95"/>
      <c r="HBI24" s="95"/>
      <c r="HBJ24" s="95"/>
      <c r="HBK24" s="108"/>
      <c r="HBL24" s="109"/>
      <c r="HBM24" s="108"/>
      <c r="HBN24" s="108"/>
      <c r="HBO24" s="108"/>
      <c r="HBP24" s="108"/>
      <c r="HBQ24" s="108"/>
      <c r="HBR24" s="108"/>
      <c r="HBS24" s="95"/>
      <c r="HBT24" s="95"/>
      <c r="HBU24" s="95"/>
      <c r="HBV24" s="108"/>
      <c r="HBW24" s="109"/>
      <c r="HBX24" s="108"/>
      <c r="HBY24" s="108"/>
      <c r="HBZ24" s="108"/>
      <c r="HCA24" s="108"/>
      <c r="HCB24" s="108"/>
      <c r="HCC24" s="108"/>
      <c r="HCD24" s="95"/>
      <c r="HCE24" s="95"/>
      <c r="HCF24" s="95"/>
      <c r="HCG24" s="108"/>
      <c r="HCH24" s="109"/>
      <c r="HCI24" s="108"/>
      <c r="HCJ24" s="108"/>
      <c r="HCK24" s="108"/>
      <c r="HCL24" s="108"/>
      <c r="HCM24" s="108"/>
      <c r="HCN24" s="108"/>
      <c r="HCO24" s="95"/>
      <c r="HCP24" s="95"/>
      <c r="HCQ24" s="95"/>
      <c r="HCR24" s="108"/>
      <c r="HCS24" s="109"/>
      <c r="HCT24" s="108"/>
      <c r="HCU24" s="108"/>
      <c r="HCV24" s="108"/>
      <c r="HCW24" s="108"/>
      <c r="HCX24" s="108"/>
      <c r="HCY24" s="108"/>
      <c r="HCZ24" s="95"/>
      <c r="HDA24" s="95"/>
      <c r="HDB24" s="95"/>
      <c r="HDC24" s="108"/>
      <c r="HDD24" s="109"/>
      <c r="HDE24" s="108"/>
      <c r="HDF24" s="108"/>
      <c r="HDG24" s="108"/>
      <c r="HDH24" s="108"/>
      <c r="HDI24" s="108"/>
      <c r="HDJ24" s="108"/>
      <c r="HDK24" s="95"/>
      <c r="HDL24" s="95"/>
      <c r="HDM24" s="95"/>
      <c r="HDN24" s="108"/>
      <c r="HDO24" s="109"/>
      <c r="HDP24" s="108"/>
      <c r="HDQ24" s="108"/>
      <c r="HDR24" s="108"/>
      <c r="HDS24" s="108"/>
      <c r="HDT24" s="108"/>
      <c r="HDU24" s="108"/>
      <c r="HDV24" s="95"/>
      <c r="HDW24" s="95"/>
      <c r="HDX24" s="95"/>
      <c r="HDY24" s="108"/>
      <c r="HDZ24" s="109"/>
      <c r="HEA24" s="108"/>
      <c r="HEB24" s="108"/>
      <c r="HEC24" s="108"/>
      <c r="HED24" s="108"/>
      <c r="HEE24" s="108"/>
      <c r="HEF24" s="108"/>
      <c r="HEG24" s="95"/>
      <c r="HEH24" s="95"/>
      <c r="HEI24" s="95"/>
      <c r="HEJ24" s="108"/>
      <c r="HEK24" s="109"/>
      <c r="HEL24" s="108"/>
      <c r="HEM24" s="108"/>
      <c r="HEN24" s="108"/>
      <c r="HEO24" s="108"/>
      <c r="HEP24" s="108"/>
      <c r="HEQ24" s="108"/>
      <c r="HER24" s="95"/>
      <c r="HES24" s="95"/>
      <c r="HET24" s="95"/>
      <c r="HEU24" s="108"/>
      <c r="HEV24" s="109"/>
      <c r="HEW24" s="108"/>
      <c r="HEX24" s="108"/>
      <c r="HEY24" s="108"/>
      <c r="HEZ24" s="108"/>
      <c r="HFA24" s="108"/>
      <c r="HFB24" s="108"/>
      <c r="HFC24" s="95"/>
      <c r="HFD24" s="95"/>
      <c r="HFE24" s="95"/>
      <c r="HFF24" s="108"/>
      <c r="HFG24" s="109"/>
      <c r="HFH24" s="108"/>
      <c r="HFI24" s="108"/>
      <c r="HFJ24" s="108"/>
      <c r="HFK24" s="108"/>
      <c r="HFL24" s="108"/>
      <c r="HFM24" s="108"/>
      <c r="HFN24" s="95"/>
      <c r="HFO24" s="95"/>
      <c r="HFP24" s="95"/>
      <c r="HFQ24" s="108"/>
      <c r="HFR24" s="109"/>
      <c r="HFS24" s="108"/>
      <c r="HFT24" s="108"/>
      <c r="HFU24" s="108"/>
      <c r="HFV24" s="108"/>
      <c r="HFW24" s="108"/>
      <c r="HFX24" s="108"/>
      <c r="HFY24" s="95"/>
      <c r="HFZ24" s="95"/>
      <c r="HGA24" s="95"/>
      <c r="HGB24" s="108"/>
      <c r="HGC24" s="109"/>
      <c r="HGD24" s="108"/>
      <c r="HGE24" s="108"/>
      <c r="HGF24" s="108"/>
      <c r="HGG24" s="108"/>
      <c r="HGH24" s="108"/>
      <c r="HGI24" s="108"/>
      <c r="HGJ24" s="95"/>
      <c r="HGK24" s="95"/>
      <c r="HGL24" s="95"/>
      <c r="HGM24" s="108"/>
      <c r="HGN24" s="109"/>
      <c r="HGO24" s="108"/>
      <c r="HGP24" s="108"/>
      <c r="HGQ24" s="108"/>
      <c r="HGR24" s="108"/>
      <c r="HGS24" s="108"/>
      <c r="HGT24" s="108"/>
      <c r="HGU24" s="95"/>
      <c r="HGV24" s="95"/>
      <c r="HGW24" s="95"/>
      <c r="HGX24" s="108"/>
      <c r="HGY24" s="109"/>
      <c r="HGZ24" s="108"/>
      <c r="HHA24" s="108"/>
      <c r="HHB24" s="108"/>
      <c r="HHC24" s="108"/>
      <c r="HHD24" s="108"/>
      <c r="HHE24" s="108"/>
      <c r="HHF24" s="95"/>
      <c r="HHG24" s="95"/>
      <c r="HHH24" s="95"/>
      <c r="HHI24" s="108"/>
      <c r="HHJ24" s="109"/>
      <c r="HHK24" s="108"/>
      <c r="HHL24" s="108"/>
      <c r="HHM24" s="108"/>
      <c r="HHN24" s="108"/>
      <c r="HHO24" s="108"/>
      <c r="HHP24" s="108"/>
      <c r="HHQ24" s="95"/>
      <c r="HHR24" s="95"/>
      <c r="HHS24" s="95"/>
      <c r="HHT24" s="108"/>
      <c r="HHU24" s="109"/>
      <c r="HHV24" s="108"/>
      <c r="HHW24" s="108"/>
      <c r="HHX24" s="108"/>
      <c r="HHY24" s="108"/>
      <c r="HHZ24" s="108"/>
      <c r="HIA24" s="108"/>
      <c r="HIB24" s="95"/>
      <c r="HIC24" s="95"/>
      <c r="HID24" s="95"/>
      <c r="HIE24" s="108"/>
      <c r="HIF24" s="109"/>
      <c r="HIG24" s="108"/>
      <c r="HIH24" s="108"/>
      <c r="HII24" s="108"/>
      <c r="HIJ24" s="108"/>
      <c r="HIK24" s="108"/>
      <c r="HIL24" s="108"/>
      <c r="HIM24" s="95"/>
      <c r="HIN24" s="95"/>
      <c r="HIO24" s="95"/>
      <c r="HIP24" s="108"/>
      <c r="HIQ24" s="109"/>
      <c r="HIR24" s="108"/>
      <c r="HIS24" s="108"/>
      <c r="HIT24" s="108"/>
      <c r="HIU24" s="108"/>
      <c r="HIV24" s="108"/>
      <c r="HIW24" s="108"/>
      <c r="HIX24" s="95"/>
      <c r="HIY24" s="95"/>
      <c r="HIZ24" s="95"/>
      <c r="HJA24" s="108"/>
      <c r="HJB24" s="109"/>
      <c r="HJC24" s="108"/>
      <c r="HJD24" s="108"/>
      <c r="HJE24" s="108"/>
      <c r="HJF24" s="108"/>
      <c r="HJG24" s="108"/>
      <c r="HJH24" s="108"/>
      <c r="HJI24" s="95"/>
      <c r="HJJ24" s="95"/>
      <c r="HJK24" s="95"/>
      <c r="HJL24" s="108"/>
      <c r="HJM24" s="109"/>
      <c r="HJN24" s="108"/>
      <c r="HJO24" s="108"/>
      <c r="HJP24" s="108"/>
      <c r="HJQ24" s="108"/>
      <c r="HJR24" s="108"/>
      <c r="HJS24" s="108"/>
      <c r="HJT24" s="95"/>
      <c r="HJU24" s="95"/>
      <c r="HJV24" s="95"/>
      <c r="HJW24" s="108"/>
      <c r="HJX24" s="109"/>
      <c r="HJY24" s="108"/>
      <c r="HJZ24" s="108"/>
      <c r="HKA24" s="108"/>
      <c r="HKB24" s="108"/>
      <c r="HKC24" s="108"/>
      <c r="HKD24" s="108"/>
      <c r="HKE24" s="95"/>
      <c r="HKF24" s="95"/>
      <c r="HKG24" s="95"/>
      <c r="HKH24" s="108"/>
      <c r="HKI24" s="109"/>
      <c r="HKJ24" s="108"/>
      <c r="HKK24" s="108"/>
      <c r="HKL24" s="108"/>
      <c r="HKM24" s="108"/>
      <c r="HKN24" s="108"/>
      <c r="HKO24" s="108"/>
      <c r="HKP24" s="95"/>
      <c r="HKQ24" s="95"/>
      <c r="HKR24" s="95"/>
      <c r="HKS24" s="108"/>
      <c r="HKT24" s="109"/>
      <c r="HKU24" s="108"/>
      <c r="HKV24" s="108"/>
      <c r="HKW24" s="108"/>
      <c r="HKX24" s="108"/>
      <c r="HKY24" s="108"/>
      <c r="HKZ24" s="108"/>
      <c r="HLA24" s="95"/>
      <c r="HLB24" s="95"/>
      <c r="HLC24" s="95"/>
      <c r="HLD24" s="108"/>
      <c r="HLE24" s="109"/>
      <c r="HLF24" s="108"/>
      <c r="HLG24" s="108"/>
      <c r="HLH24" s="108"/>
      <c r="HLI24" s="108"/>
      <c r="HLJ24" s="108"/>
      <c r="HLK24" s="108"/>
      <c r="HLL24" s="95"/>
      <c r="HLM24" s="95"/>
      <c r="HLN24" s="95"/>
      <c r="HLO24" s="108"/>
      <c r="HLP24" s="109"/>
      <c r="HLQ24" s="108"/>
      <c r="HLR24" s="108"/>
      <c r="HLS24" s="108"/>
      <c r="HLT24" s="108"/>
      <c r="HLU24" s="108"/>
      <c r="HLV24" s="108"/>
      <c r="HLW24" s="95"/>
      <c r="HLX24" s="95"/>
      <c r="HLY24" s="95"/>
      <c r="HLZ24" s="108"/>
      <c r="HMA24" s="109"/>
      <c r="HMB24" s="108"/>
      <c r="HMC24" s="108"/>
      <c r="HMD24" s="108"/>
      <c r="HME24" s="108"/>
      <c r="HMF24" s="108"/>
      <c r="HMG24" s="108"/>
      <c r="HMH24" s="95"/>
      <c r="HMI24" s="95"/>
      <c r="HMJ24" s="95"/>
      <c r="HMK24" s="108"/>
      <c r="HML24" s="109"/>
      <c r="HMM24" s="108"/>
      <c r="HMN24" s="108"/>
      <c r="HMO24" s="108"/>
      <c r="HMP24" s="108"/>
      <c r="HMQ24" s="108"/>
      <c r="HMR24" s="108"/>
      <c r="HMS24" s="95"/>
      <c r="HMT24" s="95"/>
      <c r="HMU24" s="95"/>
      <c r="HMV24" s="108"/>
      <c r="HMW24" s="109"/>
      <c r="HMX24" s="108"/>
      <c r="HMY24" s="108"/>
      <c r="HMZ24" s="108"/>
      <c r="HNA24" s="108"/>
      <c r="HNB24" s="108"/>
      <c r="HNC24" s="108"/>
      <c r="HND24" s="95"/>
      <c r="HNE24" s="95"/>
      <c r="HNF24" s="95"/>
      <c r="HNG24" s="108"/>
      <c r="HNH24" s="109"/>
      <c r="HNI24" s="108"/>
      <c r="HNJ24" s="108"/>
      <c r="HNK24" s="108"/>
      <c r="HNL24" s="108"/>
      <c r="HNM24" s="108"/>
      <c r="HNN24" s="108"/>
      <c r="HNO24" s="95"/>
      <c r="HNP24" s="95"/>
      <c r="HNQ24" s="95"/>
      <c r="HNR24" s="108"/>
      <c r="HNS24" s="109"/>
      <c r="HNT24" s="108"/>
      <c r="HNU24" s="108"/>
      <c r="HNV24" s="108"/>
      <c r="HNW24" s="108"/>
      <c r="HNX24" s="108"/>
      <c r="HNY24" s="108"/>
      <c r="HNZ24" s="95"/>
      <c r="HOA24" s="95"/>
      <c r="HOB24" s="95"/>
      <c r="HOC24" s="108"/>
      <c r="HOD24" s="109"/>
      <c r="HOE24" s="108"/>
      <c r="HOF24" s="108"/>
      <c r="HOG24" s="108"/>
      <c r="HOH24" s="108"/>
      <c r="HOI24" s="108"/>
      <c r="HOJ24" s="108"/>
      <c r="HOK24" s="95"/>
      <c r="HOL24" s="95"/>
      <c r="HOM24" s="95"/>
      <c r="HON24" s="108"/>
      <c r="HOO24" s="109"/>
      <c r="HOP24" s="108"/>
      <c r="HOQ24" s="108"/>
      <c r="HOR24" s="108"/>
      <c r="HOS24" s="108"/>
      <c r="HOT24" s="108"/>
      <c r="HOU24" s="108"/>
      <c r="HOV24" s="95"/>
      <c r="HOW24" s="95"/>
      <c r="HOX24" s="95"/>
      <c r="HOY24" s="108"/>
      <c r="HOZ24" s="109"/>
      <c r="HPA24" s="108"/>
      <c r="HPB24" s="108"/>
      <c r="HPC24" s="108"/>
      <c r="HPD24" s="108"/>
      <c r="HPE24" s="108"/>
      <c r="HPF24" s="108"/>
      <c r="HPG24" s="95"/>
      <c r="HPH24" s="95"/>
      <c r="HPI24" s="95"/>
      <c r="HPJ24" s="108"/>
      <c r="HPK24" s="109"/>
      <c r="HPL24" s="108"/>
      <c r="HPM24" s="108"/>
      <c r="HPN24" s="108"/>
      <c r="HPO24" s="108"/>
      <c r="HPP24" s="108"/>
      <c r="HPQ24" s="108"/>
      <c r="HPR24" s="95"/>
      <c r="HPS24" s="95"/>
      <c r="HPT24" s="95"/>
      <c r="HPU24" s="108"/>
      <c r="HPV24" s="109"/>
      <c r="HPW24" s="108"/>
      <c r="HPX24" s="108"/>
      <c r="HPY24" s="108"/>
      <c r="HPZ24" s="108"/>
      <c r="HQA24" s="108"/>
      <c r="HQB24" s="108"/>
      <c r="HQC24" s="95"/>
      <c r="HQD24" s="95"/>
      <c r="HQE24" s="95"/>
      <c r="HQF24" s="108"/>
      <c r="HQG24" s="109"/>
      <c r="HQH24" s="108"/>
      <c r="HQI24" s="108"/>
      <c r="HQJ24" s="108"/>
      <c r="HQK24" s="108"/>
      <c r="HQL24" s="108"/>
      <c r="HQM24" s="108"/>
      <c r="HQN24" s="95"/>
      <c r="HQO24" s="95"/>
      <c r="HQP24" s="95"/>
      <c r="HQQ24" s="108"/>
      <c r="HQR24" s="109"/>
      <c r="HQS24" s="108"/>
      <c r="HQT24" s="108"/>
      <c r="HQU24" s="108"/>
      <c r="HQV24" s="108"/>
      <c r="HQW24" s="108"/>
      <c r="HQX24" s="108"/>
      <c r="HQY24" s="95"/>
      <c r="HQZ24" s="95"/>
      <c r="HRA24" s="95"/>
      <c r="HRB24" s="108"/>
      <c r="HRC24" s="109"/>
      <c r="HRD24" s="108"/>
      <c r="HRE24" s="108"/>
      <c r="HRF24" s="108"/>
      <c r="HRG24" s="108"/>
      <c r="HRH24" s="108"/>
      <c r="HRI24" s="108"/>
      <c r="HRJ24" s="95"/>
      <c r="HRK24" s="95"/>
      <c r="HRL24" s="95"/>
      <c r="HRM24" s="108"/>
      <c r="HRN24" s="109"/>
      <c r="HRO24" s="108"/>
      <c r="HRP24" s="108"/>
      <c r="HRQ24" s="108"/>
      <c r="HRR24" s="108"/>
      <c r="HRS24" s="108"/>
      <c r="HRT24" s="108"/>
      <c r="HRU24" s="95"/>
      <c r="HRV24" s="95"/>
      <c r="HRW24" s="95"/>
      <c r="HRX24" s="108"/>
      <c r="HRY24" s="109"/>
      <c r="HRZ24" s="108"/>
      <c r="HSA24" s="108"/>
      <c r="HSB24" s="108"/>
      <c r="HSC24" s="108"/>
      <c r="HSD24" s="108"/>
      <c r="HSE24" s="108"/>
      <c r="HSF24" s="95"/>
      <c r="HSG24" s="95"/>
      <c r="HSH24" s="95"/>
      <c r="HSI24" s="108"/>
      <c r="HSJ24" s="109"/>
      <c r="HSK24" s="108"/>
      <c r="HSL24" s="108"/>
      <c r="HSM24" s="108"/>
      <c r="HSN24" s="108"/>
      <c r="HSO24" s="108"/>
      <c r="HSP24" s="108"/>
      <c r="HSQ24" s="95"/>
      <c r="HSR24" s="95"/>
      <c r="HSS24" s="95"/>
      <c r="HST24" s="108"/>
      <c r="HSU24" s="109"/>
      <c r="HSV24" s="108"/>
      <c r="HSW24" s="108"/>
      <c r="HSX24" s="108"/>
      <c r="HSY24" s="108"/>
      <c r="HSZ24" s="108"/>
      <c r="HTA24" s="108"/>
      <c r="HTB24" s="95"/>
      <c r="HTC24" s="95"/>
      <c r="HTD24" s="95"/>
      <c r="HTE24" s="108"/>
      <c r="HTF24" s="109"/>
      <c r="HTG24" s="108"/>
      <c r="HTH24" s="108"/>
      <c r="HTI24" s="108"/>
      <c r="HTJ24" s="108"/>
      <c r="HTK24" s="108"/>
      <c r="HTL24" s="108"/>
      <c r="HTM24" s="95"/>
      <c r="HTN24" s="95"/>
      <c r="HTO24" s="95"/>
      <c r="HTP24" s="108"/>
      <c r="HTQ24" s="109"/>
      <c r="HTR24" s="108"/>
      <c r="HTS24" s="108"/>
      <c r="HTT24" s="108"/>
      <c r="HTU24" s="108"/>
      <c r="HTV24" s="108"/>
      <c r="HTW24" s="108"/>
      <c r="HTX24" s="95"/>
      <c r="HTY24" s="95"/>
      <c r="HTZ24" s="95"/>
      <c r="HUA24" s="108"/>
      <c r="HUB24" s="109"/>
      <c r="HUC24" s="108"/>
      <c r="HUD24" s="108"/>
      <c r="HUE24" s="108"/>
      <c r="HUF24" s="108"/>
      <c r="HUG24" s="108"/>
      <c r="HUH24" s="108"/>
      <c r="HUI24" s="95"/>
      <c r="HUJ24" s="95"/>
      <c r="HUK24" s="95"/>
      <c r="HUL24" s="108"/>
      <c r="HUM24" s="109"/>
      <c r="HUN24" s="108"/>
      <c r="HUO24" s="108"/>
      <c r="HUP24" s="108"/>
      <c r="HUQ24" s="108"/>
      <c r="HUR24" s="108"/>
      <c r="HUS24" s="108"/>
      <c r="HUT24" s="95"/>
      <c r="HUU24" s="95"/>
      <c r="HUV24" s="95"/>
      <c r="HUW24" s="108"/>
      <c r="HUX24" s="109"/>
      <c r="HUY24" s="108"/>
      <c r="HUZ24" s="108"/>
      <c r="HVA24" s="108"/>
      <c r="HVB24" s="108"/>
      <c r="HVC24" s="108"/>
      <c r="HVD24" s="108"/>
      <c r="HVE24" s="95"/>
      <c r="HVF24" s="95"/>
      <c r="HVG24" s="95"/>
      <c r="HVH24" s="108"/>
      <c r="HVI24" s="109"/>
      <c r="HVJ24" s="108"/>
      <c r="HVK24" s="108"/>
      <c r="HVL24" s="108"/>
      <c r="HVM24" s="108"/>
      <c r="HVN24" s="108"/>
      <c r="HVO24" s="108"/>
      <c r="HVP24" s="95"/>
      <c r="HVQ24" s="95"/>
      <c r="HVR24" s="95"/>
      <c r="HVS24" s="108"/>
      <c r="HVT24" s="109"/>
      <c r="HVU24" s="108"/>
      <c r="HVV24" s="108"/>
      <c r="HVW24" s="108"/>
      <c r="HVX24" s="108"/>
      <c r="HVY24" s="108"/>
      <c r="HVZ24" s="108"/>
      <c r="HWA24" s="95"/>
      <c r="HWB24" s="95"/>
      <c r="HWC24" s="95"/>
      <c r="HWD24" s="108"/>
      <c r="HWE24" s="109"/>
      <c r="HWF24" s="108"/>
      <c r="HWG24" s="108"/>
      <c r="HWH24" s="108"/>
      <c r="HWI24" s="108"/>
      <c r="HWJ24" s="108"/>
      <c r="HWK24" s="108"/>
      <c r="HWL24" s="95"/>
      <c r="HWM24" s="95"/>
      <c r="HWN24" s="95"/>
      <c r="HWO24" s="108"/>
      <c r="HWP24" s="109"/>
      <c r="HWQ24" s="108"/>
      <c r="HWR24" s="108"/>
      <c r="HWS24" s="108"/>
      <c r="HWT24" s="108"/>
      <c r="HWU24" s="108"/>
      <c r="HWV24" s="108"/>
      <c r="HWW24" s="95"/>
      <c r="HWX24" s="95"/>
      <c r="HWY24" s="95"/>
      <c r="HWZ24" s="108"/>
      <c r="HXA24" s="109"/>
      <c r="HXB24" s="108"/>
      <c r="HXC24" s="108"/>
      <c r="HXD24" s="108"/>
      <c r="HXE24" s="108"/>
      <c r="HXF24" s="108"/>
      <c r="HXG24" s="108"/>
      <c r="HXH24" s="95"/>
      <c r="HXI24" s="95"/>
      <c r="HXJ24" s="95"/>
      <c r="HXK24" s="108"/>
      <c r="HXL24" s="109"/>
      <c r="HXM24" s="108"/>
      <c r="HXN24" s="108"/>
      <c r="HXO24" s="108"/>
      <c r="HXP24" s="108"/>
      <c r="HXQ24" s="108"/>
      <c r="HXR24" s="108"/>
      <c r="HXS24" s="95"/>
      <c r="HXT24" s="95"/>
      <c r="HXU24" s="95"/>
      <c r="HXV24" s="108"/>
      <c r="HXW24" s="109"/>
      <c r="HXX24" s="108"/>
      <c r="HXY24" s="108"/>
      <c r="HXZ24" s="108"/>
      <c r="HYA24" s="108"/>
      <c r="HYB24" s="108"/>
      <c r="HYC24" s="108"/>
      <c r="HYD24" s="95"/>
      <c r="HYE24" s="95"/>
      <c r="HYF24" s="95"/>
      <c r="HYG24" s="108"/>
      <c r="HYH24" s="109"/>
      <c r="HYI24" s="108"/>
      <c r="HYJ24" s="108"/>
      <c r="HYK24" s="108"/>
      <c r="HYL24" s="108"/>
      <c r="HYM24" s="108"/>
      <c r="HYN24" s="108"/>
      <c r="HYO24" s="95"/>
      <c r="HYP24" s="95"/>
      <c r="HYQ24" s="95"/>
      <c r="HYR24" s="108"/>
      <c r="HYS24" s="109"/>
      <c r="HYT24" s="108"/>
      <c r="HYU24" s="108"/>
      <c r="HYV24" s="108"/>
      <c r="HYW24" s="108"/>
      <c r="HYX24" s="108"/>
      <c r="HYY24" s="108"/>
      <c r="HYZ24" s="95"/>
      <c r="HZA24" s="95"/>
      <c r="HZB24" s="95"/>
      <c r="HZC24" s="108"/>
      <c r="HZD24" s="109"/>
      <c r="HZE24" s="108"/>
      <c r="HZF24" s="108"/>
      <c r="HZG24" s="108"/>
      <c r="HZH24" s="108"/>
      <c r="HZI24" s="108"/>
      <c r="HZJ24" s="108"/>
      <c r="HZK24" s="95"/>
      <c r="HZL24" s="95"/>
      <c r="HZM24" s="95"/>
      <c r="HZN24" s="108"/>
      <c r="HZO24" s="109"/>
      <c r="HZP24" s="108"/>
      <c r="HZQ24" s="108"/>
      <c r="HZR24" s="108"/>
      <c r="HZS24" s="108"/>
      <c r="HZT24" s="108"/>
      <c r="HZU24" s="108"/>
      <c r="HZV24" s="95"/>
      <c r="HZW24" s="95"/>
      <c r="HZX24" s="95"/>
      <c r="HZY24" s="108"/>
      <c r="HZZ24" s="109"/>
      <c r="IAA24" s="108"/>
      <c r="IAB24" s="108"/>
      <c r="IAC24" s="108"/>
      <c r="IAD24" s="108"/>
      <c r="IAE24" s="108"/>
      <c r="IAF24" s="108"/>
      <c r="IAG24" s="95"/>
      <c r="IAH24" s="95"/>
      <c r="IAI24" s="95"/>
      <c r="IAJ24" s="108"/>
      <c r="IAK24" s="109"/>
      <c r="IAL24" s="108"/>
      <c r="IAM24" s="108"/>
      <c r="IAN24" s="108"/>
      <c r="IAO24" s="108"/>
      <c r="IAP24" s="108"/>
      <c r="IAQ24" s="108"/>
      <c r="IAR24" s="95"/>
      <c r="IAS24" s="95"/>
      <c r="IAT24" s="95"/>
      <c r="IAU24" s="108"/>
      <c r="IAV24" s="109"/>
      <c r="IAW24" s="108"/>
      <c r="IAX24" s="108"/>
      <c r="IAY24" s="108"/>
      <c r="IAZ24" s="108"/>
      <c r="IBA24" s="108"/>
      <c r="IBB24" s="108"/>
      <c r="IBC24" s="95"/>
      <c r="IBD24" s="95"/>
      <c r="IBE24" s="95"/>
      <c r="IBF24" s="108"/>
      <c r="IBG24" s="109"/>
      <c r="IBH24" s="108"/>
      <c r="IBI24" s="108"/>
      <c r="IBJ24" s="108"/>
      <c r="IBK24" s="108"/>
      <c r="IBL24" s="108"/>
      <c r="IBM24" s="108"/>
      <c r="IBN24" s="95"/>
      <c r="IBO24" s="95"/>
      <c r="IBP24" s="95"/>
      <c r="IBQ24" s="108"/>
      <c r="IBR24" s="109"/>
      <c r="IBS24" s="108"/>
      <c r="IBT24" s="108"/>
      <c r="IBU24" s="108"/>
      <c r="IBV24" s="108"/>
      <c r="IBW24" s="108"/>
      <c r="IBX24" s="108"/>
      <c r="IBY24" s="95"/>
      <c r="IBZ24" s="95"/>
      <c r="ICA24" s="95"/>
      <c r="ICB24" s="108"/>
      <c r="ICC24" s="109"/>
      <c r="ICD24" s="108"/>
      <c r="ICE24" s="108"/>
      <c r="ICF24" s="108"/>
      <c r="ICG24" s="108"/>
      <c r="ICH24" s="108"/>
      <c r="ICI24" s="108"/>
      <c r="ICJ24" s="95"/>
      <c r="ICK24" s="95"/>
      <c r="ICL24" s="95"/>
      <c r="ICM24" s="108"/>
      <c r="ICN24" s="109"/>
      <c r="ICO24" s="108"/>
      <c r="ICP24" s="108"/>
      <c r="ICQ24" s="108"/>
      <c r="ICR24" s="108"/>
      <c r="ICS24" s="108"/>
      <c r="ICT24" s="108"/>
      <c r="ICU24" s="95"/>
      <c r="ICV24" s="95"/>
      <c r="ICW24" s="95"/>
      <c r="ICX24" s="108"/>
      <c r="ICY24" s="109"/>
      <c r="ICZ24" s="108"/>
      <c r="IDA24" s="108"/>
      <c r="IDB24" s="108"/>
      <c r="IDC24" s="108"/>
      <c r="IDD24" s="108"/>
      <c r="IDE24" s="108"/>
      <c r="IDF24" s="95"/>
      <c r="IDG24" s="95"/>
      <c r="IDH24" s="95"/>
      <c r="IDI24" s="108"/>
      <c r="IDJ24" s="109"/>
      <c r="IDK24" s="108"/>
      <c r="IDL24" s="108"/>
      <c r="IDM24" s="108"/>
      <c r="IDN24" s="108"/>
      <c r="IDO24" s="108"/>
      <c r="IDP24" s="108"/>
      <c r="IDQ24" s="95"/>
      <c r="IDR24" s="95"/>
      <c r="IDS24" s="95"/>
      <c r="IDT24" s="108"/>
      <c r="IDU24" s="109"/>
      <c r="IDV24" s="108"/>
      <c r="IDW24" s="108"/>
      <c r="IDX24" s="108"/>
      <c r="IDY24" s="108"/>
      <c r="IDZ24" s="108"/>
      <c r="IEA24" s="108"/>
      <c r="IEB24" s="95"/>
      <c r="IEC24" s="95"/>
      <c r="IED24" s="95"/>
      <c r="IEE24" s="108"/>
      <c r="IEF24" s="109"/>
      <c r="IEG24" s="108"/>
      <c r="IEH24" s="108"/>
      <c r="IEI24" s="108"/>
      <c r="IEJ24" s="108"/>
      <c r="IEK24" s="108"/>
      <c r="IEL24" s="108"/>
      <c r="IEM24" s="95"/>
      <c r="IEN24" s="95"/>
      <c r="IEO24" s="95"/>
      <c r="IEP24" s="108"/>
      <c r="IEQ24" s="109"/>
      <c r="IER24" s="108"/>
      <c r="IES24" s="108"/>
      <c r="IET24" s="108"/>
      <c r="IEU24" s="108"/>
      <c r="IEV24" s="108"/>
      <c r="IEW24" s="108"/>
      <c r="IEX24" s="95"/>
      <c r="IEY24" s="95"/>
      <c r="IEZ24" s="95"/>
      <c r="IFA24" s="108"/>
      <c r="IFB24" s="109"/>
      <c r="IFC24" s="108"/>
      <c r="IFD24" s="108"/>
      <c r="IFE24" s="108"/>
      <c r="IFF24" s="108"/>
      <c r="IFG24" s="108"/>
      <c r="IFH24" s="108"/>
      <c r="IFI24" s="95"/>
      <c r="IFJ24" s="95"/>
      <c r="IFK24" s="95"/>
      <c r="IFL24" s="108"/>
      <c r="IFM24" s="109"/>
      <c r="IFN24" s="108"/>
      <c r="IFO24" s="108"/>
      <c r="IFP24" s="108"/>
      <c r="IFQ24" s="108"/>
      <c r="IFR24" s="108"/>
      <c r="IFS24" s="108"/>
      <c r="IFT24" s="95"/>
      <c r="IFU24" s="95"/>
      <c r="IFV24" s="95"/>
      <c r="IFW24" s="108"/>
      <c r="IFX24" s="109"/>
      <c r="IFY24" s="108"/>
      <c r="IFZ24" s="108"/>
      <c r="IGA24" s="108"/>
      <c r="IGB24" s="108"/>
      <c r="IGC24" s="108"/>
      <c r="IGD24" s="108"/>
      <c r="IGE24" s="95"/>
      <c r="IGF24" s="95"/>
      <c r="IGG24" s="95"/>
      <c r="IGH24" s="108"/>
      <c r="IGI24" s="109"/>
      <c r="IGJ24" s="108"/>
      <c r="IGK24" s="108"/>
      <c r="IGL24" s="108"/>
      <c r="IGM24" s="108"/>
      <c r="IGN24" s="108"/>
      <c r="IGO24" s="108"/>
      <c r="IGP24" s="95"/>
      <c r="IGQ24" s="95"/>
      <c r="IGR24" s="95"/>
      <c r="IGS24" s="108"/>
      <c r="IGT24" s="109"/>
      <c r="IGU24" s="108"/>
      <c r="IGV24" s="108"/>
      <c r="IGW24" s="108"/>
      <c r="IGX24" s="108"/>
      <c r="IGY24" s="108"/>
      <c r="IGZ24" s="108"/>
      <c r="IHA24" s="95"/>
      <c r="IHB24" s="95"/>
      <c r="IHC24" s="95"/>
      <c r="IHD24" s="108"/>
      <c r="IHE24" s="109"/>
      <c r="IHF24" s="108"/>
      <c r="IHG24" s="108"/>
      <c r="IHH24" s="108"/>
      <c r="IHI24" s="108"/>
      <c r="IHJ24" s="108"/>
      <c r="IHK24" s="108"/>
      <c r="IHL24" s="95"/>
      <c r="IHM24" s="95"/>
      <c r="IHN24" s="95"/>
      <c r="IHO24" s="108"/>
      <c r="IHP24" s="109"/>
      <c r="IHQ24" s="108"/>
      <c r="IHR24" s="108"/>
      <c r="IHS24" s="108"/>
      <c r="IHT24" s="108"/>
      <c r="IHU24" s="108"/>
      <c r="IHV24" s="108"/>
      <c r="IHW24" s="95"/>
      <c r="IHX24" s="95"/>
      <c r="IHY24" s="95"/>
      <c r="IHZ24" s="108"/>
      <c r="IIA24" s="109"/>
      <c r="IIB24" s="108"/>
      <c r="IIC24" s="108"/>
      <c r="IID24" s="108"/>
      <c r="IIE24" s="108"/>
      <c r="IIF24" s="108"/>
      <c r="IIG24" s="108"/>
      <c r="IIH24" s="95"/>
      <c r="III24" s="95"/>
      <c r="IIJ24" s="95"/>
      <c r="IIK24" s="108"/>
      <c r="IIL24" s="109"/>
      <c r="IIM24" s="108"/>
      <c r="IIN24" s="108"/>
      <c r="IIO24" s="108"/>
      <c r="IIP24" s="108"/>
      <c r="IIQ24" s="108"/>
      <c r="IIR24" s="108"/>
      <c r="IIS24" s="95"/>
      <c r="IIT24" s="95"/>
      <c r="IIU24" s="95"/>
      <c r="IIV24" s="108"/>
      <c r="IIW24" s="109"/>
      <c r="IIX24" s="108"/>
      <c r="IIY24" s="108"/>
      <c r="IIZ24" s="108"/>
      <c r="IJA24" s="108"/>
      <c r="IJB24" s="108"/>
      <c r="IJC24" s="108"/>
      <c r="IJD24" s="95"/>
      <c r="IJE24" s="95"/>
      <c r="IJF24" s="95"/>
      <c r="IJG24" s="108"/>
      <c r="IJH24" s="109"/>
      <c r="IJI24" s="108"/>
      <c r="IJJ24" s="108"/>
      <c r="IJK24" s="108"/>
      <c r="IJL24" s="108"/>
      <c r="IJM24" s="108"/>
      <c r="IJN24" s="108"/>
      <c r="IJO24" s="95"/>
      <c r="IJP24" s="95"/>
      <c r="IJQ24" s="95"/>
      <c r="IJR24" s="108"/>
      <c r="IJS24" s="109"/>
      <c r="IJT24" s="108"/>
      <c r="IJU24" s="108"/>
      <c r="IJV24" s="108"/>
      <c r="IJW24" s="108"/>
      <c r="IJX24" s="108"/>
      <c r="IJY24" s="108"/>
      <c r="IJZ24" s="95"/>
      <c r="IKA24" s="95"/>
      <c r="IKB24" s="95"/>
      <c r="IKC24" s="108"/>
      <c r="IKD24" s="109"/>
      <c r="IKE24" s="108"/>
      <c r="IKF24" s="108"/>
      <c r="IKG24" s="108"/>
      <c r="IKH24" s="108"/>
      <c r="IKI24" s="108"/>
      <c r="IKJ24" s="108"/>
      <c r="IKK24" s="95"/>
      <c r="IKL24" s="95"/>
      <c r="IKM24" s="95"/>
      <c r="IKN24" s="108"/>
      <c r="IKO24" s="109"/>
      <c r="IKP24" s="108"/>
      <c r="IKQ24" s="108"/>
      <c r="IKR24" s="108"/>
      <c r="IKS24" s="108"/>
      <c r="IKT24" s="108"/>
      <c r="IKU24" s="108"/>
      <c r="IKV24" s="95"/>
      <c r="IKW24" s="95"/>
      <c r="IKX24" s="95"/>
      <c r="IKY24" s="108"/>
      <c r="IKZ24" s="109"/>
      <c r="ILA24" s="108"/>
      <c r="ILB24" s="108"/>
      <c r="ILC24" s="108"/>
      <c r="ILD24" s="108"/>
      <c r="ILE24" s="108"/>
      <c r="ILF24" s="108"/>
      <c r="ILG24" s="95"/>
      <c r="ILH24" s="95"/>
      <c r="ILI24" s="95"/>
      <c r="ILJ24" s="108"/>
      <c r="ILK24" s="109"/>
      <c r="ILL24" s="108"/>
      <c r="ILM24" s="108"/>
      <c r="ILN24" s="108"/>
      <c r="ILO24" s="108"/>
      <c r="ILP24" s="108"/>
      <c r="ILQ24" s="108"/>
      <c r="ILR24" s="95"/>
      <c r="ILS24" s="95"/>
      <c r="ILT24" s="95"/>
      <c r="ILU24" s="108"/>
      <c r="ILV24" s="109"/>
      <c r="ILW24" s="108"/>
      <c r="ILX24" s="108"/>
      <c r="ILY24" s="108"/>
      <c r="ILZ24" s="108"/>
      <c r="IMA24" s="108"/>
      <c r="IMB24" s="108"/>
      <c r="IMC24" s="95"/>
      <c r="IMD24" s="95"/>
      <c r="IME24" s="95"/>
      <c r="IMF24" s="108"/>
      <c r="IMG24" s="109"/>
      <c r="IMH24" s="108"/>
      <c r="IMI24" s="108"/>
      <c r="IMJ24" s="108"/>
      <c r="IMK24" s="108"/>
      <c r="IML24" s="108"/>
      <c r="IMM24" s="108"/>
      <c r="IMN24" s="95"/>
      <c r="IMO24" s="95"/>
      <c r="IMP24" s="95"/>
      <c r="IMQ24" s="108"/>
      <c r="IMR24" s="109"/>
      <c r="IMS24" s="108"/>
      <c r="IMT24" s="108"/>
      <c r="IMU24" s="108"/>
      <c r="IMV24" s="108"/>
      <c r="IMW24" s="108"/>
      <c r="IMX24" s="108"/>
      <c r="IMY24" s="95"/>
      <c r="IMZ24" s="95"/>
      <c r="INA24" s="95"/>
      <c r="INB24" s="108"/>
      <c r="INC24" s="109"/>
      <c r="IND24" s="108"/>
      <c r="INE24" s="108"/>
      <c r="INF24" s="108"/>
      <c r="ING24" s="108"/>
      <c r="INH24" s="108"/>
      <c r="INI24" s="108"/>
      <c r="INJ24" s="95"/>
      <c r="INK24" s="95"/>
      <c r="INL24" s="95"/>
      <c r="INM24" s="108"/>
      <c r="INN24" s="109"/>
      <c r="INO24" s="108"/>
      <c r="INP24" s="108"/>
      <c r="INQ24" s="108"/>
      <c r="INR24" s="108"/>
      <c r="INS24" s="108"/>
      <c r="INT24" s="108"/>
      <c r="INU24" s="95"/>
      <c r="INV24" s="95"/>
      <c r="INW24" s="95"/>
      <c r="INX24" s="108"/>
      <c r="INY24" s="109"/>
      <c r="INZ24" s="108"/>
      <c r="IOA24" s="108"/>
      <c r="IOB24" s="108"/>
      <c r="IOC24" s="108"/>
      <c r="IOD24" s="108"/>
      <c r="IOE24" s="108"/>
      <c r="IOF24" s="95"/>
      <c r="IOG24" s="95"/>
      <c r="IOH24" s="95"/>
      <c r="IOI24" s="108"/>
      <c r="IOJ24" s="109"/>
      <c r="IOK24" s="108"/>
      <c r="IOL24" s="108"/>
      <c r="IOM24" s="108"/>
      <c r="ION24" s="108"/>
      <c r="IOO24" s="108"/>
      <c r="IOP24" s="108"/>
      <c r="IOQ24" s="95"/>
      <c r="IOR24" s="95"/>
      <c r="IOS24" s="95"/>
      <c r="IOT24" s="108"/>
      <c r="IOU24" s="109"/>
      <c r="IOV24" s="108"/>
      <c r="IOW24" s="108"/>
      <c r="IOX24" s="108"/>
      <c r="IOY24" s="108"/>
      <c r="IOZ24" s="108"/>
      <c r="IPA24" s="108"/>
      <c r="IPB24" s="95"/>
      <c r="IPC24" s="95"/>
      <c r="IPD24" s="95"/>
      <c r="IPE24" s="108"/>
      <c r="IPF24" s="109"/>
      <c r="IPG24" s="108"/>
      <c r="IPH24" s="108"/>
      <c r="IPI24" s="108"/>
      <c r="IPJ24" s="108"/>
      <c r="IPK24" s="108"/>
      <c r="IPL24" s="108"/>
      <c r="IPM24" s="95"/>
      <c r="IPN24" s="95"/>
      <c r="IPO24" s="95"/>
      <c r="IPP24" s="108"/>
      <c r="IPQ24" s="109"/>
      <c r="IPR24" s="108"/>
      <c r="IPS24" s="108"/>
      <c r="IPT24" s="108"/>
      <c r="IPU24" s="108"/>
      <c r="IPV24" s="108"/>
      <c r="IPW24" s="108"/>
      <c r="IPX24" s="95"/>
      <c r="IPY24" s="95"/>
      <c r="IPZ24" s="95"/>
      <c r="IQA24" s="108"/>
      <c r="IQB24" s="109"/>
      <c r="IQC24" s="108"/>
      <c r="IQD24" s="108"/>
      <c r="IQE24" s="108"/>
      <c r="IQF24" s="108"/>
      <c r="IQG24" s="108"/>
      <c r="IQH24" s="108"/>
      <c r="IQI24" s="95"/>
      <c r="IQJ24" s="95"/>
      <c r="IQK24" s="95"/>
      <c r="IQL24" s="108"/>
      <c r="IQM24" s="109"/>
      <c r="IQN24" s="108"/>
      <c r="IQO24" s="108"/>
      <c r="IQP24" s="108"/>
      <c r="IQQ24" s="108"/>
      <c r="IQR24" s="108"/>
      <c r="IQS24" s="108"/>
      <c r="IQT24" s="95"/>
      <c r="IQU24" s="95"/>
      <c r="IQV24" s="95"/>
      <c r="IQW24" s="108"/>
      <c r="IQX24" s="109"/>
      <c r="IQY24" s="108"/>
      <c r="IQZ24" s="108"/>
      <c r="IRA24" s="108"/>
      <c r="IRB24" s="108"/>
      <c r="IRC24" s="108"/>
      <c r="IRD24" s="108"/>
      <c r="IRE24" s="95"/>
      <c r="IRF24" s="95"/>
      <c r="IRG24" s="95"/>
      <c r="IRH24" s="108"/>
      <c r="IRI24" s="109"/>
      <c r="IRJ24" s="108"/>
      <c r="IRK24" s="108"/>
      <c r="IRL24" s="108"/>
      <c r="IRM24" s="108"/>
      <c r="IRN24" s="108"/>
      <c r="IRO24" s="108"/>
      <c r="IRP24" s="95"/>
      <c r="IRQ24" s="95"/>
      <c r="IRR24" s="95"/>
      <c r="IRS24" s="108"/>
      <c r="IRT24" s="109"/>
      <c r="IRU24" s="108"/>
      <c r="IRV24" s="108"/>
      <c r="IRW24" s="108"/>
      <c r="IRX24" s="108"/>
      <c r="IRY24" s="108"/>
      <c r="IRZ24" s="108"/>
      <c r="ISA24" s="95"/>
      <c r="ISB24" s="95"/>
      <c r="ISC24" s="95"/>
      <c r="ISD24" s="108"/>
      <c r="ISE24" s="109"/>
      <c r="ISF24" s="108"/>
      <c r="ISG24" s="108"/>
      <c r="ISH24" s="108"/>
      <c r="ISI24" s="108"/>
      <c r="ISJ24" s="108"/>
      <c r="ISK24" s="108"/>
      <c r="ISL24" s="95"/>
      <c r="ISM24" s="95"/>
      <c r="ISN24" s="95"/>
      <c r="ISO24" s="108"/>
      <c r="ISP24" s="109"/>
      <c r="ISQ24" s="108"/>
      <c r="ISR24" s="108"/>
      <c r="ISS24" s="108"/>
      <c r="IST24" s="108"/>
      <c r="ISU24" s="108"/>
      <c r="ISV24" s="108"/>
      <c r="ISW24" s="95"/>
      <c r="ISX24" s="95"/>
      <c r="ISY24" s="95"/>
      <c r="ISZ24" s="108"/>
      <c r="ITA24" s="109"/>
      <c r="ITB24" s="108"/>
      <c r="ITC24" s="108"/>
      <c r="ITD24" s="108"/>
      <c r="ITE24" s="108"/>
      <c r="ITF24" s="108"/>
      <c r="ITG24" s="108"/>
      <c r="ITH24" s="95"/>
      <c r="ITI24" s="95"/>
      <c r="ITJ24" s="95"/>
      <c r="ITK24" s="108"/>
      <c r="ITL24" s="109"/>
      <c r="ITM24" s="108"/>
      <c r="ITN24" s="108"/>
      <c r="ITO24" s="108"/>
      <c r="ITP24" s="108"/>
      <c r="ITQ24" s="108"/>
      <c r="ITR24" s="108"/>
      <c r="ITS24" s="95"/>
      <c r="ITT24" s="95"/>
      <c r="ITU24" s="95"/>
      <c r="ITV24" s="108"/>
      <c r="ITW24" s="109"/>
      <c r="ITX24" s="108"/>
      <c r="ITY24" s="108"/>
      <c r="ITZ24" s="108"/>
      <c r="IUA24" s="108"/>
      <c r="IUB24" s="108"/>
      <c r="IUC24" s="108"/>
      <c r="IUD24" s="95"/>
      <c r="IUE24" s="95"/>
      <c r="IUF24" s="95"/>
      <c r="IUG24" s="108"/>
      <c r="IUH24" s="109"/>
      <c r="IUI24" s="108"/>
      <c r="IUJ24" s="108"/>
      <c r="IUK24" s="108"/>
      <c r="IUL24" s="108"/>
      <c r="IUM24" s="108"/>
      <c r="IUN24" s="108"/>
      <c r="IUO24" s="95"/>
      <c r="IUP24" s="95"/>
      <c r="IUQ24" s="95"/>
      <c r="IUR24" s="108"/>
      <c r="IUS24" s="109"/>
      <c r="IUT24" s="108"/>
      <c r="IUU24" s="108"/>
      <c r="IUV24" s="108"/>
      <c r="IUW24" s="108"/>
      <c r="IUX24" s="108"/>
      <c r="IUY24" s="108"/>
      <c r="IUZ24" s="95"/>
      <c r="IVA24" s="95"/>
      <c r="IVB24" s="95"/>
      <c r="IVC24" s="108"/>
      <c r="IVD24" s="109"/>
      <c r="IVE24" s="108"/>
      <c r="IVF24" s="108"/>
      <c r="IVG24" s="108"/>
      <c r="IVH24" s="108"/>
      <c r="IVI24" s="108"/>
      <c r="IVJ24" s="108"/>
      <c r="IVK24" s="95"/>
      <c r="IVL24" s="95"/>
      <c r="IVM24" s="95"/>
      <c r="IVN24" s="108"/>
      <c r="IVO24" s="109"/>
      <c r="IVP24" s="108"/>
      <c r="IVQ24" s="108"/>
      <c r="IVR24" s="108"/>
      <c r="IVS24" s="108"/>
      <c r="IVT24" s="108"/>
      <c r="IVU24" s="108"/>
      <c r="IVV24" s="95"/>
      <c r="IVW24" s="95"/>
      <c r="IVX24" s="95"/>
      <c r="IVY24" s="108"/>
      <c r="IVZ24" s="109"/>
      <c r="IWA24" s="108"/>
      <c r="IWB24" s="108"/>
      <c r="IWC24" s="108"/>
      <c r="IWD24" s="108"/>
      <c r="IWE24" s="108"/>
      <c r="IWF24" s="108"/>
      <c r="IWG24" s="95"/>
      <c r="IWH24" s="95"/>
      <c r="IWI24" s="95"/>
      <c r="IWJ24" s="108"/>
      <c r="IWK24" s="109"/>
      <c r="IWL24" s="108"/>
      <c r="IWM24" s="108"/>
      <c r="IWN24" s="108"/>
      <c r="IWO24" s="108"/>
      <c r="IWP24" s="108"/>
      <c r="IWQ24" s="108"/>
      <c r="IWR24" s="95"/>
      <c r="IWS24" s="95"/>
      <c r="IWT24" s="95"/>
      <c r="IWU24" s="108"/>
      <c r="IWV24" s="109"/>
      <c r="IWW24" s="108"/>
      <c r="IWX24" s="108"/>
      <c r="IWY24" s="108"/>
      <c r="IWZ24" s="108"/>
      <c r="IXA24" s="108"/>
      <c r="IXB24" s="108"/>
      <c r="IXC24" s="95"/>
      <c r="IXD24" s="95"/>
      <c r="IXE24" s="95"/>
      <c r="IXF24" s="108"/>
      <c r="IXG24" s="109"/>
      <c r="IXH24" s="108"/>
      <c r="IXI24" s="108"/>
      <c r="IXJ24" s="108"/>
      <c r="IXK24" s="108"/>
      <c r="IXL24" s="108"/>
      <c r="IXM24" s="108"/>
      <c r="IXN24" s="95"/>
      <c r="IXO24" s="95"/>
      <c r="IXP24" s="95"/>
      <c r="IXQ24" s="108"/>
      <c r="IXR24" s="109"/>
      <c r="IXS24" s="108"/>
      <c r="IXT24" s="108"/>
      <c r="IXU24" s="108"/>
      <c r="IXV24" s="108"/>
      <c r="IXW24" s="108"/>
      <c r="IXX24" s="108"/>
      <c r="IXY24" s="95"/>
      <c r="IXZ24" s="95"/>
      <c r="IYA24" s="95"/>
      <c r="IYB24" s="108"/>
      <c r="IYC24" s="109"/>
      <c r="IYD24" s="108"/>
      <c r="IYE24" s="108"/>
      <c r="IYF24" s="108"/>
      <c r="IYG24" s="108"/>
      <c r="IYH24" s="108"/>
      <c r="IYI24" s="108"/>
      <c r="IYJ24" s="95"/>
      <c r="IYK24" s="95"/>
      <c r="IYL24" s="95"/>
      <c r="IYM24" s="108"/>
      <c r="IYN24" s="109"/>
      <c r="IYO24" s="108"/>
      <c r="IYP24" s="108"/>
      <c r="IYQ24" s="108"/>
      <c r="IYR24" s="108"/>
      <c r="IYS24" s="108"/>
      <c r="IYT24" s="108"/>
      <c r="IYU24" s="95"/>
      <c r="IYV24" s="95"/>
      <c r="IYW24" s="95"/>
      <c r="IYX24" s="108"/>
      <c r="IYY24" s="109"/>
      <c r="IYZ24" s="108"/>
      <c r="IZA24" s="108"/>
      <c r="IZB24" s="108"/>
      <c r="IZC24" s="108"/>
      <c r="IZD24" s="108"/>
      <c r="IZE24" s="108"/>
      <c r="IZF24" s="95"/>
      <c r="IZG24" s="95"/>
      <c r="IZH24" s="95"/>
      <c r="IZI24" s="108"/>
      <c r="IZJ24" s="109"/>
      <c r="IZK24" s="108"/>
      <c r="IZL24" s="108"/>
      <c r="IZM24" s="108"/>
      <c r="IZN24" s="108"/>
      <c r="IZO24" s="108"/>
      <c r="IZP24" s="108"/>
      <c r="IZQ24" s="95"/>
      <c r="IZR24" s="95"/>
      <c r="IZS24" s="95"/>
      <c r="IZT24" s="108"/>
      <c r="IZU24" s="109"/>
      <c r="IZV24" s="108"/>
      <c r="IZW24" s="108"/>
      <c r="IZX24" s="108"/>
      <c r="IZY24" s="108"/>
      <c r="IZZ24" s="108"/>
      <c r="JAA24" s="108"/>
      <c r="JAB24" s="95"/>
      <c r="JAC24" s="95"/>
      <c r="JAD24" s="95"/>
      <c r="JAE24" s="108"/>
      <c r="JAF24" s="109"/>
      <c r="JAG24" s="108"/>
      <c r="JAH24" s="108"/>
      <c r="JAI24" s="108"/>
      <c r="JAJ24" s="108"/>
      <c r="JAK24" s="108"/>
      <c r="JAL24" s="108"/>
      <c r="JAM24" s="95"/>
      <c r="JAN24" s="95"/>
      <c r="JAO24" s="95"/>
      <c r="JAP24" s="108"/>
      <c r="JAQ24" s="109"/>
      <c r="JAR24" s="108"/>
      <c r="JAS24" s="108"/>
      <c r="JAT24" s="108"/>
      <c r="JAU24" s="108"/>
      <c r="JAV24" s="108"/>
      <c r="JAW24" s="108"/>
      <c r="JAX24" s="95"/>
      <c r="JAY24" s="95"/>
      <c r="JAZ24" s="95"/>
      <c r="JBA24" s="108"/>
      <c r="JBB24" s="109"/>
      <c r="JBC24" s="108"/>
      <c r="JBD24" s="108"/>
      <c r="JBE24" s="108"/>
      <c r="JBF24" s="108"/>
      <c r="JBG24" s="108"/>
      <c r="JBH24" s="108"/>
      <c r="JBI24" s="95"/>
      <c r="JBJ24" s="95"/>
      <c r="JBK24" s="95"/>
      <c r="JBL24" s="108"/>
      <c r="JBM24" s="109"/>
      <c r="JBN24" s="108"/>
      <c r="JBO24" s="108"/>
      <c r="JBP24" s="108"/>
      <c r="JBQ24" s="108"/>
      <c r="JBR24" s="108"/>
      <c r="JBS24" s="108"/>
      <c r="JBT24" s="95"/>
      <c r="JBU24" s="95"/>
      <c r="JBV24" s="95"/>
      <c r="JBW24" s="108"/>
      <c r="JBX24" s="109"/>
      <c r="JBY24" s="108"/>
      <c r="JBZ24" s="108"/>
      <c r="JCA24" s="108"/>
      <c r="JCB24" s="108"/>
      <c r="JCC24" s="108"/>
      <c r="JCD24" s="108"/>
      <c r="JCE24" s="95"/>
      <c r="JCF24" s="95"/>
      <c r="JCG24" s="95"/>
      <c r="JCH24" s="108"/>
      <c r="JCI24" s="109"/>
      <c r="JCJ24" s="108"/>
      <c r="JCK24" s="108"/>
      <c r="JCL24" s="108"/>
      <c r="JCM24" s="108"/>
      <c r="JCN24" s="108"/>
      <c r="JCO24" s="108"/>
      <c r="JCP24" s="95"/>
      <c r="JCQ24" s="95"/>
      <c r="JCR24" s="95"/>
      <c r="JCS24" s="108"/>
      <c r="JCT24" s="109"/>
      <c r="JCU24" s="108"/>
      <c r="JCV24" s="108"/>
      <c r="JCW24" s="108"/>
      <c r="JCX24" s="108"/>
      <c r="JCY24" s="108"/>
      <c r="JCZ24" s="108"/>
      <c r="JDA24" s="95"/>
      <c r="JDB24" s="95"/>
      <c r="JDC24" s="95"/>
      <c r="JDD24" s="108"/>
      <c r="JDE24" s="109"/>
      <c r="JDF24" s="108"/>
      <c r="JDG24" s="108"/>
      <c r="JDH24" s="108"/>
      <c r="JDI24" s="108"/>
      <c r="JDJ24" s="108"/>
      <c r="JDK24" s="108"/>
      <c r="JDL24" s="95"/>
      <c r="JDM24" s="95"/>
      <c r="JDN24" s="95"/>
      <c r="JDO24" s="108"/>
      <c r="JDP24" s="109"/>
      <c r="JDQ24" s="108"/>
      <c r="JDR24" s="108"/>
      <c r="JDS24" s="108"/>
      <c r="JDT24" s="108"/>
      <c r="JDU24" s="108"/>
      <c r="JDV24" s="108"/>
      <c r="JDW24" s="95"/>
      <c r="JDX24" s="95"/>
      <c r="JDY24" s="95"/>
      <c r="JDZ24" s="108"/>
      <c r="JEA24" s="109"/>
      <c r="JEB24" s="108"/>
      <c r="JEC24" s="108"/>
      <c r="JED24" s="108"/>
      <c r="JEE24" s="108"/>
      <c r="JEF24" s="108"/>
      <c r="JEG24" s="108"/>
      <c r="JEH24" s="95"/>
      <c r="JEI24" s="95"/>
      <c r="JEJ24" s="95"/>
      <c r="JEK24" s="108"/>
      <c r="JEL24" s="109"/>
      <c r="JEM24" s="108"/>
      <c r="JEN24" s="108"/>
      <c r="JEO24" s="108"/>
      <c r="JEP24" s="108"/>
      <c r="JEQ24" s="108"/>
      <c r="JER24" s="108"/>
      <c r="JES24" s="95"/>
      <c r="JET24" s="95"/>
      <c r="JEU24" s="95"/>
      <c r="JEV24" s="108"/>
      <c r="JEW24" s="109"/>
      <c r="JEX24" s="108"/>
      <c r="JEY24" s="108"/>
      <c r="JEZ24" s="108"/>
      <c r="JFA24" s="108"/>
      <c r="JFB24" s="108"/>
      <c r="JFC24" s="108"/>
      <c r="JFD24" s="95"/>
      <c r="JFE24" s="95"/>
      <c r="JFF24" s="95"/>
      <c r="JFG24" s="108"/>
      <c r="JFH24" s="109"/>
      <c r="JFI24" s="108"/>
      <c r="JFJ24" s="108"/>
      <c r="JFK24" s="108"/>
      <c r="JFL24" s="108"/>
      <c r="JFM24" s="108"/>
      <c r="JFN24" s="108"/>
      <c r="JFO24" s="95"/>
      <c r="JFP24" s="95"/>
      <c r="JFQ24" s="95"/>
      <c r="JFR24" s="108"/>
      <c r="JFS24" s="109"/>
      <c r="JFT24" s="108"/>
      <c r="JFU24" s="108"/>
      <c r="JFV24" s="108"/>
      <c r="JFW24" s="108"/>
      <c r="JFX24" s="108"/>
      <c r="JFY24" s="108"/>
      <c r="JFZ24" s="95"/>
      <c r="JGA24" s="95"/>
      <c r="JGB24" s="95"/>
      <c r="JGC24" s="108"/>
      <c r="JGD24" s="109"/>
      <c r="JGE24" s="108"/>
      <c r="JGF24" s="108"/>
      <c r="JGG24" s="108"/>
      <c r="JGH24" s="108"/>
      <c r="JGI24" s="108"/>
      <c r="JGJ24" s="108"/>
      <c r="JGK24" s="95"/>
      <c r="JGL24" s="95"/>
      <c r="JGM24" s="95"/>
      <c r="JGN24" s="108"/>
      <c r="JGO24" s="109"/>
      <c r="JGP24" s="108"/>
      <c r="JGQ24" s="108"/>
      <c r="JGR24" s="108"/>
      <c r="JGS24" s="108"/>
      <c r="JGT24" s="108"/>
      <c r="JGU24" s="108"/>
      <c r="JGV24" s="95"/>
      <c r="JGW24" s="95"/>
      <c r="JGX24" s="95"/>
      <c r="JGY24" s="108"/>
      <c r="JGZ24" s="109"/>
      <c r="JHA24" s="108"/>
      <c r="JHB24" s="108"/>
      <c r="JHC24" s="108"/>
      <c r="JHD24" s="108"/>
      <c r="JHE24" s="108"/>
      <c r="JHF24" s="108"/>
      <c r="JHG24" s="95"/>
      <c r="JHH24" s="95"/>
      <c r="JHI24" s="95"/>
      <c r="JHJ24" s="108"/>
      <c r="JHK24" s="109"/>
      <c r="JHL24" s="108"/>
      <c r="JHM24" s="108"/>
      <c r="JHN24" s="108"/>
      <c r="JHO24" s="108"/>
      <c r="JHP24" s="108"/>
      <c r="JHQ24" s="108"/>
      <c r="JHR24" s="95"/>
      <c r="JHS24" s="95"/>
      <c r="JHT24" s="95"/>
      <c r="JHU24" s="108"/>
      <c r="JHV24" s="109"/>
      <c r="JHW24" s="108"/>
      <c r="JHX24" s="108"/>
      <c r="JHY24" s="108"/>
      <c r="JHZ24" s="108"/>
      <c r="JIA24" s="108"/>
      <c r="JIB24" s="108"/>
      <c r="JIC24" s="95"/>
      <c r="JID24" s="95"/>
      <c r="JIE24" s="95"/>
      <c r="JIF24" s="108"/>
      <c r="JIG24" s="109"/>
      <c r="JIH24" s="108"/>
      <c r="JII24" s="108"/>
      <c r="JIJ24" s="108"/>
      <c r="JIK24" s="108"/>
      <c r="JIL24" s="108"/>
      <c r="JIM24" s="108"/>
      <c r="JIN24" s="95"/>
      <c r="JIO24" s="95"/>
      <c r="JIP24" s="95"/>
      <c r="JIQ24" s="108"/>
      <c r="JIR24" s="109"/>
      <c r="JIS24" s="108"/>
      <c r="JIT24" s="108"/>
      <c r="JIU24" s="108"/>
      <c r="JIV24" s="108"/>
      <c r="JIW24" s="108"/>
      <c r="JIX24" s="108"/>
      <c r="JIY24" s="95"/>
      <c r="JIZ24" s="95"/>
      <c r="JJA24" s="95"/>
      <c r="JJB24" s="108"/>
      <c r="JJC24" s="109"/>
      <c r="JJD24" s="108"/>
      <c r="JJE24" s="108"/>
      <c r="JJF24" s="108"/>
      <c r="JJG24" s="108"/>
      <c r="JJH24" s="108"/>
      <c r="JJI24" s="108"/>
      <c r="JJJ24" s="95"/>
      <c r="JJK24" s="95"/>
      <c r="JJL24" s="95"/>
      <c r="JJM24" s="108"/>
      <c r="JJN24" s="109"/>
      <c r="JJO24" s="108"/>
      <c r="JJP24" s="108"/>
      <c r="JJQ24" s="108"/>
      <c r="JJR24" s="108"/>
      <c r="JJS24" s="108"/>
      <c r="JJT24" s="108"/>
      <c r="JJU24" s="95"/>
      <c r="JJV24" s="95"/>
      <c r="JJW24" s="95"/>
      <c r="JJX24" s="108"/>
      <c r="JJY24" s="109"/>
      <c r="JJZ24" s="108"/>
      <c r="JKA24" s="108"/>
      <c r="JKB24" s="108"/>
      <c r="JKC24" s="108"/>
      <c r="JKD24" s="108"/>
      <c r="JKE24" s="108"/>
      <c r="JKF24" s="95"/>
      <c r="JKG24" s="95"/>
      <c r="JKH24" s="95"/>
      <c r="JKI24" s="108"/>
      <c r="JKJ24" s="109"/>
      <c r="JKK24" s="108"/>
      <c r="JKL24" s="108"/>
      <c r="JKM24" s="108"/>
      <c r="JKN24" s="108"/>
      <c r="JKO24" s="108"/>
      <c r="JKP24" s="108"/>
      <c r="JKQ24" s="95"/>
      <c r="JKR24" s="95"/>
      <c r="JKS24" s="95"/>
      <c r="JKT24" s="108"/>
      <c r="JKU24" s="109"/>
      <c r="JKV24" s="108"/>
      <c r="JKW24" s="108"/>
      <c r="JKX24" s="108"/>
      <c r="JKY24" s="108"/>
      <c r="JKZ24" s="108"/>
      <c r="JLA24" s="108"/>
      <c r="JLB24" s="95"/>
      <c r="JLC24" s="95"/>
      <c r="JLD24" s="95"/>
      <c r="JLE24" s="108"/>
      <c r="JLF24" s="109"/>
      <c r="JLG24" s="108"/>
      <c r="JLH24" s="108"/>
      <c r="JLI24" s="108"/>
      <c r="JLJ24" s="108"/>
      <c r="JLK24" s="108"/>
      <c r="JLL24" s="108"/>
      <c r="JLM24" s="95"/>
      <c r="JLN24" s="95"/>
      <c r="JLO24" s="95"/>
      <c r="JLP24" s="108"/>
      <c r="JLQ24" s="109"/>
      <c r="JLR24" s="108"/>
      <c r="JLS24" s="108"/>
      <c r="JLT24" s="108"/>
      <c r="JLU24" s="108"/>
      <c r="JLV24" s="108"/>
      <c r="JLW24" s="108"/>
      <c r="JLX24" s="95"/>
      <c r="JLY24" s="95"/>
      <c r="JLZ24" s="95"/>
      <c r="JMA24" s="108"/>
      <c r="JMB24" s="109"/>
      <c r="JMC24" s="108"/>
      <c r="JMD24" s="108"/>
      <c r="JME24" s="108"/>
      <c r="JMF24" s="108"/>
      <c r="JMG24" s="108"/>
      <c r="JMH24" s="108"/>
      <c r="JMI24" s="95"/>
      <c r="JMJ24" s="95"/>
      <c r="JMK24" s="95"/>
      <c r="JML24" s="108"/>
      <c r="JMM24" s="109"/>
      <c r="JMN24" s="108"/>
      <c r="JMO24" s="108"/>
      <c r="JMP24" s="108"/>
      <c r="JMQ24" s="108"/>
      <c r="JMR24" s="108"/>
      <c r="JMS24" s="108"/>
      <c r="JMT24" s="95"/>
      <c r="JMU24" s="95"/>
      <c r="JMV24" s="95"/>
      <c r="JMW24" s="108"/>
      <c r="JMX24" s="109"/>
      <c r="JMY24" s="108"/>
      <c r="JMZ24" s="108"/>
      <c r="JNA24" s="108"/>
      <c r="JNB24" s="108"/>
      <c r="JNC24" s="108"/>
      <c r="JND24" s="108"/>
      <c r="JNE24" s="95"/>
      <c r="JNF24" s="95"/>
      <c r="JNG24" s="95"/>
      <c r="JNH24" s="108"/>
      <c r="JNI24" s="109"/>
      <c r="JNJ24" s="108"/>
      <c r="JNK24" s="108"/>
      <c r="JNL24" s="108"/>
      <c r="JNM24" s="108"/>
      <c r="JNN24" s="108"/>
      <c r="JNO24" s="108"/>
      <c r="JNP24" s="95"/>
      <c r="JNQ24" s="95"/>
      <c r="JNR24" s="95"/>
      <c r="JNS24" s="108"/>
      <c r="JNT24" s="109"/>
      <c r="JNU24" s="108"/>
      <c r="JNV24" s="108"/>
      <c r="JNW24" s="108"/>
      <c r="JNX24" s="108"/>
      <c r="JNY24" s="108"/>
      <c r="JNZ24" s="108"/>
      <c r="JOA24" s="95"/>
      <c r="JOB24" s="95"/>
      <c r="JOC24" s="95"/>
      <c r="JOD24" s="108"/>
      <c r="JOE24" s="109"/>
      <c r="JOF24" s="108"/>
      <c r="JOG24" s="108"/>
      <c r="JOH24" s="108"/>
      <c r="JOI24" s="108"/>
      <c r="JOJ24" s="108"/>
      <c r="JOK24" s="108"/>
      <c r="JOL24" s="95"/>
      <c r="JOM24" s="95"/>
      <c r="JON24" s="95"/>
      <c r="JOO24" s="108"/>
      <c r="JOP24" s="109"/>
      <c r="JOQ24" s="108"/>
      <c r="JOR24" s="108"/>
      <c r="JOS24" s="108"/>
      <c r="JOT24" s="108"/>
      <c r="JOU24" s="108"/>
      <c r="JOV24" s="108"/>
      <c r="JOW24" s="95"/>
      <c r="JOX24" s="95"/>
      <c r="JOY24" s="95"/>
      <c r="JOZ24" s="108"/>
      <c r="JPA24" s="109"/>
      <c r="JPB24" s="108"/>
      <c r="JPC24" s="108"/>
      <c r="JPD24" s="108"/>
      <c r="JPE24" s="108"/>
      <c r="JPF24" s="108"/>
      <c r="JPG24" s="108"/>
      <c r="JPH24" s="95"/>
      <c r="JPI24" s="95"/>
      <c r="JPJ24" s="95"/>
      <c r="JPK24" s="108"/>
      <c r="JPL24" s="109"/>
      <c r="JPM24" s="108"/>
      <c r="JPN24" s="108"/>
      <c r="JPO24" s="108"/>
      <c r="JPP24" s="108"/>
      <c r="JPQ24" s="108"/>
      <c r="JPR24" s="108"/>
      <c r="JPS24" s="95"/>
      <c r="JPT24" s="95"/>
      <c r="JPU24" s="95"/>
      <c r="JPV24" s="108"/>
      <c r="JPW24" s="109"/>
      <c r="JPX24" s="108"/>
      <c r="JPY24" s="108"/>
      <c r="JPZ24" s="108"/>
      <c r="JQA24" s="108"/>
      <c r="JQB24" s="108"/>
      <c r="JQC24" s="108"/>
      <c r="JQD24" s="95"/>
      <c r="JQE24" s="95"/>
      <c r="JQF24" s="95"/>
      <c r="JQG24" s="108"/>
      <c r="JQH24" s="109"/>
      <c r="JQI24" s="108"/>
      <c r="JQJ24" s="108"/>
      <c r="JQK24" s="108"/>
      <c r="JQL24" s="108"/>
      <c r="JQM24" s="108"/>
      <c r="JQN24" s="108"/>
      <c r="JQO24" s="95"/>
      <c r="JQP24" s="95"/>
      <c r="JQQ24" s="95"/>
      <c r="JQR24" s="108"/>
      <c r="JQS24" s="109"/>
      <c r="JQT24" s="108"/>
      <c r="JQU24" s="108"/>
      <c r="JQV24" s="108"/>
      <c r="JQW24" s="108"/>
      <c r="JQX24" s="108"/>
      <c r="JQY24" s="108"/>
      <c r="JQZ24" s="95"/>
      <c r="JRA24" s="95"/>
      <c r="JRB24" s="95"/>
      <c r="JRC24" s="108"/>
      <c r="JRD24" s="109"/>
      <c r="JRE24" s="108"/>
      <c r="JRF24" s="108"/>
      <c r="JRG24" s="108"/>
      <c r="JRH24" s="108"/>
      <c r="JRI24" s="108"/>
      <c r="JRJ24" s="108"/>
      <c r="JRK24" s="95"/>
      <c r="JRL24" s="95"/>
      <c r="JRM24" s="95"/>
      <c r="JRN24" s="108"/>
      <c r="JRO24" s="109"/>
      <c r="JRP24" s="108"/>
      <c r="JRQ24" s="108"/>
      <c r="JRR24" s="108"/>
      <c r="JRS24" s="108"/>
      <c r="JRT24" s="108"/>
      <c r="JRU24" s="108"/>
      <c r="JRV24" s="95"/>
      <c r="JRW24" s="95"/>
      <c r="JRX24" s="95"/>
      <c r="JRY24" s="108"/>
      <c r="JRZ24" s="109"/>
      <c r="JSA24" s="108"/>
      <c r="JSB24" s="108"/>
      <c r="JSC24" s="108"/>
      <c r="JSD24" s="108"/>
      <c r="JSE24" s="108"/>
      <c r="JSF24" s="108"/>
      <c r="JSG24" s="95"/>
      <c r="JSH24" s="95"/>
      <c r="JSI24" s="95"/>
      <c r="JSJ24" s="108"/>
      <c r="JSK24" s="109"/>
      <c r="JSL24" s="108"/>
      <c r="JSM24" s="108"/>
      <c r="JSN24" s="108"/>
      <c r="JSO24" s="108"/>
      <c r="JSP24" s="108"/>
      <c r="JSQ24" s="108"/>
      <c r="JSR24" s="95"/>
      <c r="JSS24" s="95"/>
      <c r="JST24" s="95"/>
      <c r="JSU24" s="108"/>
      <c r="JSV24" s="109"/>
      <c r="JSW24" s="108"/>
      <c r="JSX24" s="108"/>
      <c r="JSY24" s="108"/>
      <c r="JSZ24" s="108"/>
      <c r="JTA24" s="108"/>
      <c r="JTB24" s="108"/>
      <c r="JTC24" s="95"/>
      <c r="JTD24" s="95"/>
      <c r="JTE24" s="95"/>
      <c r="JTF24" s="108"/>
      <c r="JTG24" s="109"/>
      <c r="JTH24" s="108"/>
      <c r="JTI24" s="108"/>
      <c r="JTJ24" s="108"/>
      <c r="JTK24" s="108"/>
      <c r="JTL24" s="108"/>
      <c r="JTM24" s="108"/>
      <c r="JTN24" s="95"/>
      <c r="JTO24" s="95"/>
      <c r="JTP24" s="95"/>
      <c r="JTQ24" s="108"/>
      <c r="JTR24" s="109"/>
      <c r="JTS24" s="108"/>
      <c r="JTT24" s="108"/>
      <c r="JTU24" s="108"/>
      <c r="JTV24" s="108"/>
      <c r="JTW24" s="108"/>
      <c r="JTX24" s="108"/>
      <c r="JTY24" s="95"/>
      <c r="JTZ24" s="95"/>
      <c r="JUA24" s="95"/>
      <c r="JUB24" s="108"/>
      <c r="JUC24" s="109"/>
      <c r="JUD24" s="108"/>
      <c r="JUE24" s="108"/>
      <c r="JUF24" s="108"/>
      <c r="JUG24" s="108"/>
      <c r="JUH24" s="108"/>
      <c r="JUI24" s="108"/>
      <c r="JUJ24" s="95"/>
      <c r="JUK24" s="95"/>
      <c r="JUL24" s="95"/>
      <c r="JUM24" s="108"/>
      <c r="JUN24" s="109"/>
      <c r="JUO24" s="108"/>
      <c r="JUP24" s="108"/>
      <c r="JUQ24" s="108"/>
      <c r="JUR24" s="108"/>
      <c r="JUS24" s="108"/>
      <c r="JUT24" s="108"/>
      <c r="JUU24" s="95"/>
      <c r="JUV24" s="95"/>
      <c r="JUW24" s="95"/>
      <c r="JUX24" s="108"/>
      <c r="JUY24" s="109"/>
      <c r="JUZ24" s="108"/>
      <c r="JVA24" s="108"/>
      <c r="JVB24" s="108"/>
      <c r="JVC24" s="108"/>
      <c r="JVD24" s="108"/>
      <c r="JVE24" s="108"/>
      <c r="JVF24" s="95"/>
      <c r="JVG24" s="95"/>
      <c r="JVH24" s="95"/>
      <c r="JVI24" s="108"/>
      <c r="JVJ24" s="109"/>
      <c r="JVK24" s="108"/>
      <c r="JVL24" s="108"/>
      <c r="JVM24" s="108"/>
      <c r="JVN24" s="108"/>
      <c r="JVO24" s="108"/>
      <c r="JVP24" s="108"/>
      <c r="JVQ24" s="95"/>
      <c r="JVR24" s="95"/>
      <c r="JVS24" s="95"/>
      <c r="JVT24" s="108"/>
      <c r="JVU24" s="109"/>
      <c r="JVV24" s="108"/>
      <c r="JVW24" s="108"/>
      <c r="JVX24" s="108"/>
      <c r="JVY24" s="108"/>
      <c r="JVZ24" s="108"/>
      <c r="JWA24" s="108"/>
      <c r="JWB24" s="95"/>
      <c r="JWC24" s="95"/>
      <c r="JWD24" s="95"/>
      <c r="JWE24" s="108"/>
      <c r="JWF24" s="109"/>
      <c r="JWG24" s="108"/>
      <c r="JWH24" s="108"/>
      <c r="JWI24" s="108"/>
      <c r="JWJ24" s="108"/>
      <c r="JWK24" s="108"/>
      <c r="JWL24" s="108"/>
      <c r="JWM24" s="95"/>
      <c r="JWN24" s="95"/>
      <c r="JWO24" s="95"/>
      <c r="JWP24" s="108"/>
      <c r="JWQ24" s="109"/>
      <c r="JWR24" s="108"/>
      <c r="JWS24" s="108"/>
      <c r="JWT24" s="108"/>
      <c r="JWU24" s="108"/>
      <c r="JWV24" s="108"/>
      <c r="JWW24" s="108"/>
      <c r="JWX24" s="95"/>
      <c r="JWY24" s="95"/>
      <c r="JWZ24" s="95"/>
      <c r="JXA24" s="108"/>
      <c r="JXB24" s="109"/>
      <c r="JXC24" s="108"/>
      <c r="JXD24" s="108"/>
      <c r="JXE24" s="108"/>
      <c r="JXF24" s="108"/>
      <c r="JXG24" s="108"/>
      <c r="JXH24" s="108"/>
      <c r="JXI24" s="95"/>
      <c r="JXJ24" s="95"/>
      <c r="JXK24" s="95"/>
      <c r="JXL24" s="108"/>
      <c r="JXM24" s="109"/>
      <c r="JXN24" s="108"/>
      <c r="JXO24" s="108"/>
      <c r="JXP24" s="108"/>
      <c r="JXQ24" s="108"/>
      <c r="JXR24" s="108"/>
      <c r="JXS24" s="108"/>
      <c r="JXT24" s="95"/>
      <c r="JXU24" s="95"/>
      <c r="JXV24" s="95"/>
      <c r="JXW24" s="108"/>
      <c r="JXX24" s="109"/>
      <c r="JXY24" s="108"/>
      <c r="JXZ24" s="108"/>
      <c r="JYA24" s="108"/>
      <c r="JYB24" s="108"/>
      <c r="JYC24" s="108"/>
      <c r="JYD24" s="108"/>
      <c r="JYE24" s="95"/>
      <c r="JYF24" s="95"/>
      <c r="JYG24" s="95"/>
      <c r="JYH24" s="108"/>
      <c r="JYI24" s="109"/>
      <c r="JYJ24" s="108"/>
      <c r="JYK24" s="108"/>
      <c r="JYL24" s="108"/>
      <c r="JYM24" s="108"/>
      <c r="JYN24" s="108"/>
      <c r="JYO24" s="108"/>
      <c r="JYP24" s="95"/>
      <c r="JYQ24" s="95"/>
      <c r="JYR24" s="95"/>
      <c r="JYS24" s="108"/>
      <c r="JYT24" s="109"/>
      <c r="JYU24" s="108"/>
      <c r="JYV24" s="108"/>
      <c r="JYW24" s="108"/>
      <c r="JYX24" s="108"/>
      <c r="JYY24" s="108"/>
      <c r="JYZ24" s="108"/>
      <c r="JZA24" s="95"/>
      <c r="JZB24" s="95"/>
      <c r="JZC24" s="95"/>
      <c r="JZD24" s="108"/>
      <c r="JZE24" s="109"/>
      <c r="JZF24" s="108"/>
      <c r="JZG24" s="108"/>
      <c r="JZH24" s="108"/>
      <c r="JZI24" s="108"/>
      <c r="JZJ24" s="108"/>
      <c r="JZK24" s="108"/>
      <c r="JZL24" s="95"/>
      <c r="JZM24" s="95"/>
      <c r="JZN24" s="95"/>
      <c r="JZO24" s="108"/>
      <c r="JZP24" s="109"/>
      <c r="JZQ24" s="108"/>
      <c r="JZR24" s="108"/>
      <c r="JZS24" s="108"/>
      <c r="JZT24" s="108"/>
      <c r="JZU24" s="108"/>
      <c r="JZV24" s="108"/>
      <c r="JZW24" s="95"/>
      <c r="JZX24" s="95"/>
      <c r="JZY24" s="95"/>
      <c r="JZZ24" s="108"/>
      <c r="KAA24" s="109"/>
      <c r="KAB24" s="108"/>
      <c r="KAC24" s="108"/>
      <c r="KAD24" s="108"/>
      <c r="KAE24" s="108"/>
      <c r="KAF24" s="108"/>
      <c r="KAG24" s="108"/>
      <c r="KAH24" s="95"/>
      <c r="KAI24" s="95"/>
      <c r="KAJ24" s="95"/>
      <c r="KAK24" s="108"/>
      <c r="KAL24" s="109"/>
      <c r="KAM24" s="108"/>
      <c r="KAN24" s="108"/>
      <c r="KAO24" s="108"/>
      <c r="KAP24" s="108"/>
      <c r="KAQ24" s="108"/>
      <c r="KAR24" s="108"/>
      <c r="KAS24" s="95"/>
      <c r="KAT24" s="95"/>
      <c r="KAU24" s="95"/>
      <c r="KAV24" s="108"/>
      <c r="KAW24" s="109"/>
      <c r="KAX24" s="108"/>
      <c r="KAY24" s="108"/>
      <c r="KAZ24" s="108"/>
      <c r="KBA24" s="108"/>
      <c r="KBB24" s="108"/>
      <c r="KBC24" s="108"/>
      <c r="KBD24" s="95"/>
      <c r="KBE24" s="95"/>
      <c r="KBF24" s="95"/>
      <c r="KBG24" s="108"/>
      <c r="KBH24" s="109"/>
      <c r="KBI24" s="108"/>
      <c r="KBJ24" s="108"/>
      <c r="KBK24" s="108"/>
      <c r="KBL24" s="108"/>
      <c r="KBM24" s="108"/>
      <c r="KBN24" s="108"/>
      <c r="KBO24" s="95"/>
      <c r="KBP24" s="95"/>
      <c r="KBQ24" s="95"/>
      <c r="KBR24" s="108"/>
      <c r="KBS24" s="109"/>
      <c r="KBT24" s="108"/>
      <c r="KBU24" s="108"/>
      <c r="KBV24" s="108"/>
      <c r="KBW24" s="108"/>
      <c r="KBX24" s="108"/>
      <c r="KBY24" s="108"/>
      <c r="KBZ24" s="95"/>
      <c r="KCA24" s="95"/>
      <c r="KCB24" s="95"/>
      <c r="KCC24" s="108"/>
      <c r="KCD24" s="109"/>
      <c r="KCE24" s="108"/>
      <c r="KCF24" s="108"/>
      <c r="KCG24" s="108"/>
      <c r="KCH24" s="108"/>
      <c r="KCI24" s="108"/>
      <c r="KCJ24" s="108"/>
      <c r="KCK24" s="95"/>
      <c r="KCL24" s="95"/>
      <c r="KCM24" s="95"/>
      <c r="KCN24" s="108"/>
      <c r="KCO24" s="109"/>
      <c r="KCP24" s="108"/>
      <c r="KCQ24" s="108"/>
      <c r="KCR24" s="108"/>
      <c r="KCS24" s="108"/>
      <c r="KCT24" s="108"/>
      <c r="KCU24" s="108"/>
      <c r="KCV24" s="95"/>
      <c r="KCW24" s="95"/>
      <c r="KCX24" s="95"/>
      <c r="KCY24" s="108"/>
      <c r="KCZ24" s="109"/>
      <c r="KDA24" s="108"/>
      <c r="KDB24" s="108"/>
      <c r="KDC24" s="108"/>
      <c r="KDD24" s="108"/>
      <c r="KDE24" s="108"/>
      <c r="KDF24" s="108"/>
      <c r="KDG24" s="95"/>
      <c r="KDH24" s="95"/>
      <c r="KDI24" s="95"/>
      <c r="KDJ24" s="108"/>
      <c r="KDK24" s="109"/>
      <c r="KDL24" s="108"/>
      <c r="KDM24" s="108"/>
      <c r="KDN24" s="108"/>
      <c r="KDO24" s="108"/>
      <c r="KDP24" s="108"/>
      <c r="KDQ24" s="108"/>
      <c r="KDR24" s="95"/>
      <c r="KDS24" s="95"/>
      <c r="KDT24" s="95"/>
      <c r="KDU24" s="108"/>
      <c r="KDV24" s="109"/>
      <c r="KDW24" s="108"/>
      <c r="KDX24" s="108"/>
      <c r="KDY24" s="108"/>
      <c r="KDZ24" s="108"/>
      <c r="KEA24" s="108"/>
      <c r="KEB24" s="108"/>
      <c r="KEC24" s="95"/>
      <c r="KED24" s="95"/>
      <c r="KEE24" s="95"/>
      <c r="KEF24" s="108"/>
      <c r="KEG24" s="109"/>
      <c r="KEH24" s="108"/>
      <c r="KEI24" s="108"/>
      <c r="KEJ24" s="108"/>
      <c r="KEK24" s="108"/>
      <c r="KEL24" s="108"/>
      <c r="KEM24" s="108"/>
      <c r="KEN24" s="95"/>
      <c r="KEO24" s="95"/>
      <c r="KEP24" s="95"/>
      <c r="KEQ24" s="108"/>
      <c r="KER24" s="109"/>
      <c r="KES24" s="108"/>
      <c r="KET24" s="108"/>
      <c r="KEU24" s="108"/>
      <c r="KEV24" s="108"/>
      <c r="KEW24" s="108"/>
      <c r="KEX24" s="108"/>
      <c r="KEY24" s="95"/>
      <c r="KEZ24" s="95"/>
      <c r="KFA24" s="95"/>
      <c r="KFB24" s="108"/>
      <c r="KFC24" s="109"/>
      <c r="KFD24" s="108"/>
      <c r="KFE24" s="108"/>
      <c r="KFF24" s="108"/>
      <c r="KFG24" s="108"/>
      <c r="KFH24" s="108"/>
      <c r="KFI24" s="108"/>
      <c r="KFJ24" s="95"/>
      <c r="KFK24" s="95"/>
      <c r="KFL24" s="95"/>
      <c r="KFM24" s="108"/>
      <c r="KFN24" s="109"/>
      <c r="KFO24" s="108"/>
      <c r="KFP24" s="108"/>
      <c r="KFQ24" s="108"/>
      <c r="KFR24" s="108"/>
      <c r="KFS24" s="108"/>
      <c r="KFT24" s="108"/>
      <c r="KFU24" s="95"/>
      <c r="KFV24" s="95"/>
      <c r="KFW24" s="95"/>
      <c r="KFX24" s="108"/>
      <c r="KFY24" s="109"/>
      <c r="KFZ24" s="108"/>
      <c r="KGA24" s="108"/>
      <c r="KGB24" s="108"/>
      <c r="KGC24" s="108"/>
      <c r="KGD24" s="108"/>
      <c r="KGE24" s="108"/>
      <c r="KGF24" s="95"/>
      <c r="KGG24" s="95"/>
      <c r="KGH24" s="95"/>
      <c r="KGI24" s="108"/>
      <c r="KGJ24" s="109"/>
      <c r="KGK24" s="108"/>
      <c r="KGL24" s="108"/>
      <c r="KGM24" s="108"/>
      <c r="KGN24" s="108"/>
      <c r="KGO24" s="108"/>
      <c r="KGP24" s="108"/>
      <c r="KGQ24" s="95"/>
      <c r="KGR24" s="95"/>
      <c r="KGS24" s="95"/>
      <c r="KGT24" s="108"/>
      <c r="KGU24" s="109"/>
      <c r="KGV24" s="108"/>
      <c r="KGW24" s="108"/>
      <c r="KGX24" s="108"/>
      <c r="KGY24" s="108"/>
      <c r="KGZ24" s="108"/>
      <c r="KHA24" s="108"/>
      <c r="KHB24" s="95"/>
      <c r="KHC24" s="95"/>
      <c r="KHD24" s="95"/>
      <c r="KHE24" s="108"/>
      <c r="KHF24" s="109"/>
      <c r="KHG24" s="108"/>
      <c r="KHH24" s="108"/>
      <c r="KHI24" s="108"/>
      <c r="KHJ24" s="108"/>
      <c r="KHK24" s="108"/>
      <c r="KHL24" s="108"/>
      <c r="KHM24" s="95"/>
      <c r="KHN24" s="95"/>
      <c r="KHO24" s="95"/>
      <c r="KHP24" s="108"/>
      <c r="KHQ24" s="109"/>
      <c r="KHR24" s="108"/>
      <c r="KHS24" s="108"/>
      <c r="KHT24" s="108"/>
      <c r="KHU24" s="108"/>
      <c r="KHV24" s="108"/>
      <c r="KHW24" s="108"/>
      <c r="KHX24" s="95"/>
      <c r="KHY24" s="95"/>
      <c r="KHZ24" s="95"/>
      <c r="KIA24" s="108"/>
      <c r="KIB24" s="109"/>
      <c r="KIC24" s="108"/>
      <c r="KID24" s="108"/>
      <c r="KIE24" s="108"/>
      <c r="KIF24" s="108"/>
      <c r="KIG24" s="108"/>
      <c r="KIH24" s="108"/>
      <c r="KII24" s="95"/>
      <c r="KIJ24" s="95"/>
      <c r="KIK24" s="95"/>
      <c r="KIL24" s="108"/>
      <c r="KIM24" s="109"/>
      <c r="KIN24" s="108"/>
      <c r="KIO24" s="108"/>
      <c r="KIP24" s="108"/>
      <c r="KIQ24" s="108"/>
      <c r="KIR24" s="108"/>
      <c r="KIS24" s="108"/>
      <c r="KIT24" s="95"/>
      <c r="KIU24" s="95"/>
      <c r="KIV24" s="95"/>
      <c r="KIW24" s="108"/>
      <c r="KIX24" s="109"/>
      <c r="KIY24" s="108"/>
      <c r="KIZ24" s="108"/>
      <c r="KJA24" s="108"/>
      <c r="KJB24" s="108"/>
      <c r="KJC24" s="108"/>
      <c r="KJD24" s="108"/>
      <c r="KJE24" s="95"/>
      <c r="KJF24" s="95"/>
      <c r="KJG24" s="95"/>
      <c r="KJH24" s="108"/>
      <c r="KJI24" s="109"/>
      <c r="KJJ24" s="108"/>
      <c r="KJK24" s="108"/>
      <c r="KJL24" s="108"/>
      <c r="KJM24" s="108"/>
      <c r="KJN24" s="108"/>
      <c r="KJO24" s="108"/>
      <c r="KJP24" s="95"/>
      <c r="KJQ24" s="95"/>
      <c r="KJR24" s="95"/>
      <c r="KJS24" s="108"/>
      <c r="KJT24" s="109"/>
      <c r="KJU24" s="108"/>
      <c r="KJV24" s="108"/>
      <c r="KJW24" s="108"/>
      <c r="KJX24" s="108"/>
      <c r="KJY24" s="108"/>
      <c r="KJZ24" s="108"/>
      <c r="KKA24" s="95"/>
      <c r="KKB24" s="95"/>
      <c r="KKC24" s="95"/>
      <c r="KKD24" s="108"/>
      <c r="KKE24" s="109"/>
      <c r="KKF24" s="108"/>
      <c r="KKG24" s="108"/>
      <c r="KKH24" s="108"/>
      <c r="KKI24" s="108"/>
      <c r="KKJ24" s="108"/>
      <c r="KKK24" s="108"/>
      <c r="KKL24" s="95"/>
      <c r="KKM24" s="95"/>
      <c r="KKN24" s="95"/>
      <c r="KKO24" s="108"/>
      <c r="KKP24" s="109"/>
      <c r="KKQ24" s="108"/>
      <c r="KKR24" s="108"/>
      <c r="KKS24" s="108"/>
      <c r="KKT24" s="108"/>
      <c r="KKU24" s="108"/>
      <c r="KKV24" s="108"/>
      <c r="KKW24" s="95"/>
      <c r="KKX24" s="95"/>
      <c r="KKY24" s="95"/>
      <c r="KKZ24" s="108"/>
      <c r="KLA24" s="109"/>
      <c r="KLB24" s="108"/>
      <c r="KLC24" s="108"/>
      <c r="KLD24" s="108"/>
      <c r="KLE24" s="108"/>
      <c r="KLF24" s="108"/>
      <c r="KLG24" s="108"/>
      <c r="KLH24" s="95"/>
      <c r="KLI24" s="95"/>
      <c r="KLJ24" s="95"/>
      <c r="KLK24" s="108"/>
      <c r="KLL24" s="109"/>
      <c r="KLM24" s="108"/>
      <c r="KLN24" s="108"/>
      <c r="KLO24" s="108"/>
      <c r="KLP24" s="108"/>
      <c r="KLQ24" s="108"/>
      <c r="KLR24" s="108"/>
      <c r="KLS24" s="95"/>
      <c r="KLT24" s="95"/>
      <c r="KLU24" s="95"/>
      <c r="KLV24" s="108"/>
      <c r="KLW24" s="109"/>
      <c r="KLX24" s="108"/>
      <c r="KLY24" s="108"/>
      <c r="KLZ24" s="108"/>
      <c r="KMA24" s="108"/>
      <c r="KMB24" s="108"/>
      <c r="KMC24" s="108"/>
      <c r="KMD24" s="95"/>
      <c r="KME24" s="95"/>
      <c r="KMF24" s="95"/>
      <c r="KMG24" s="108"/>
      <c r="KMH24" s="109"/>
      <c r="KMI24" s="108"/>
      <c r="KMJ24" s="108"/>
      <c r="KMK24" s="108"/>
      <c r="KML24" s="108"/>
      <c r="KMM24" s="108"/>
      <c r="KMN24" s="108"/>
      <c r="KMO24" s="95"/>
      <c r="KMP24" s="95"/>
      <c r="KMQ24" s="95"/>
      <c r="KMR24" s="108"/>
      <c r="KMS24" s="109"/>
      <c r="KMT24" s="108"/>
      <c r="KMU24" s="108"/>
      <c r="KMV24" s="108"/>
      <c r="KMW24" s="108"/>
      <c r="KMX24" s="108"/>
      <c r="KMY24" s="108"/>
      <c r="KMZ24" s="95"/>
      <c r="KNA24" s="95"/>
      <c r="KNB24" s="95"/>
      <c r="KNC24" s="108"/>
      <c r="KND24" s="109"/>
      <c r="KNE24" s="108"/>
      <c r="KNF24" s="108"/>
      <c r="KNG24" s="108"/>
      <c r="KNH24" s="108"/>
      <c r="KNI24" s="108"/>
      <c r="KNJ24" s="108"/>
      <c r="KNK24" s="95"/>
      <c r="KNL24" s="95"/>
      <c r="KNM24" s="95"/>
      <c r="KNN24" s="108"/>
      <c r="KNO24" s="109"/>
      <c r="KNP24" s="108"/>
      <c r="KNQ24" s="108"/>
      <c r="KNR24" s="108"/>
      <c r="KNS24" s="108"/>
      <c r="KNT24" s="108"/>
      <c r="KNU24" s="108"/>
      <c r="KNV24" s="95"/>
      <c r="KNW24" s="95"/>
      <c r="KNX24" s="95"/>
      <c r="KNY24" s="108"/>
      <c r="KNZ24" s="109"/>
      <c r="KOA24" s="108"/>
      <c r="KOB24" s="108"/>
      <c r="KOC24" s="108"/>
      <c r="KOD24" s="108"/>
      <c r="KOE24" s="108"/>
      <c r="KOF24" s="108"/>
      <c r="KOG24" s="95"/>
      <c r="KOH24" s="95"/>
      <c r="KOI24" s="95"/>
      <c r="KOJ24" s="108"/>
      <c r="KOK24" s="109"/>
      <c r="KOL24" s="108"/>
      <c r="KOM24" s="108"/>
      <c r="KON24" s="108"/>
      <c r="KOO24" s="108"/>
      <c r="KOP24" s="108"/>
      <c r="KOQ24" s="108"/>
      <c r="KOR24" s="95"/>
      <c r="KOS24" s="95"/>
      <c r="KOT24" s="95"/>
      <c r="KOU24" s="108"/>
      <c r="KOV24" s="109"/>
      <c r="KOW24" s="108"/>
      <c r="KOX24" s="108"/>
      <c r="KOY24" s="108"/>
      <c r="KOZ24" s="108"/>
      <c r="KPA24" s="108"/>
      <c r="KPB24" s="108"/>
      <c r="KPC24" s="95"/>
      <c r="KPD24" s="95"/>
      <c r="KPE24" s="95"/>
      <c r="KPF24" s="108"/>
      <c r="KPG24" s="109"/>
      <c r="KPH24" s="108"/>
      <c r="KPI24" s="108"/>
      <c r="KPJ24" s="108"/>
      <c r="KPK24" s="108"/>
      <c r="KPL24" s="108"/>
      <c r="KPM24" s="108"/>
      <c r="KPN24" s="95"/>
      <c r="KPO24" s="95"/>
      <c r="KPP24" s="95"/>
      <c r="KPQ24" s="108"/>
      <c r="KPR24" s="109"/>
      <c r="KPS24" s="108"/>
      <c r="KPT24" s="108"/>
      <c r="KPU24" s="108"/>
      <c r="KPV24" s="108"/>
      <c r="KPW24" s="108"/>
      <c r="KPX24" s="108"/>
      <c r="KPY24" s="95"/>
      <c r="KPZ24" s="95"/>
      <c r="KQA24" s="95"/>
      <c r="KQB24" s="108"/>
      <c r="KQC24" s="109"/>
      <c r="KQD24" s="108"/>
      <c r="KQE24" s="108"/>
      <c r="KQF24" s="108"/>
      <c r="KQG24" s="108"/>
      <c r="KQH24" s="108"/>
      <c r="KQI24" s="108"/>
      <c r="KQJ24" s="95"/>
      <c r="KQK24" s="95"/>
      <c r="KQL24" s="95"/>
      <c r="KQM24" s="108"/>
      <c r="KQN24" s="109"/>
      <c r="KQO24" s="108"/>
      <c r="KQP24" s="108"/>
      <c r="KQQ24" s="108"/>
      <c r="KQR24" s="108"/>
      <c r="KQS24" s="108"/>
      <c r="KQT24" s="108"/>
      <c r="KQU24" s="95"/>
      <c r="KQV24" s="95"/>
      <c r="KQW24" s="95"/>
      <c r="KQX24" s="108"/>
      <c r="KQY24" s="109"/>
      <c r="KQZ24" s="108"/>
      <c r="KRA24" s="108"/>
      <c r="KRB24" s="108"/>
      <c r="KRC24" s="108"/>
      <c r="KRD24" s="108"/>
      <c r="KRE24" s="108"/>
      <c r="KRF24" s="95"/>
      <c r="KRG24" s="95"/>
      <c r="KRH24" s="95"/>
      <c r="KRI24" s="108"/>
      <c r="KRJ24" s="109"/>
      <c r="KRK24" s="108"/>
      <c r="KRL24" s="108"/>
      <c r="KRM24" s="108"/>
      <c r="KRN24" s="108"/>
      <c r="KRO24" s="108"/>
      <c r="KRP24" s="108"/>
      <c r="KRQ24" s="95"/>
      <c r="KRR24" s="95"/>
      <c r="KRS24" s="95"/>
      <c r="KRT24" s="108"/>
      <c r="KRU24" s="109"/>
      <c r="KRV24" s="108"/>
      <c r="KRW24" s="108"/>
      <c r="KRX24" s="108"/>
      <c r="KRY24" s="108"/>
      <c r="KRZ24" s="108"/>
      <c r="KSA24" s="108"/>
      <c r="KSB24" s="95"/>
      <c r="KSC24" s="95"/>
      <c r="KSD24" s="95"/>
      <c r="KSE24" s="108"/>
      <c r="KSF24" s="109"/>
      <c r="KSG24" s="108"/>
      <c r="KSH24" s="108"/>
      <c r="KSI24" s="108"/>
      <c r="KSJ24" s="108"/>
      <c r="KSK24" s="108"/>
      <c r="KSL24" s="108"/>
      <c r="KSM24" s="95"/>
      <c r="KSN24" s="95"/>
      <c r="KSO24" s="95"/>
      <c r="KSP24" s="108"/>
      <c r="KSQ24" s="109"/>
      <c r="KSR24" s="108"/>
      <c r="KSS24" s="108"/>
      <c r="KST24" s="108"/>
      <c r="KSU24" s="108"/>
      <c r="KSV24" s="108"/>
      <c r="KSW24" s="108"/>
      <c r="KSX24" s="95"/>
      <c r="KSY24" s="95"/>
      <c r="KSZ24" s="95"/>
      <c r="KTA24" s="108"/>
      <c r="KTB24" s="109"/>
      <c r="KTC24" s="108"/>
      <c r="KTD24" s="108"/>
      <c r="KTE24" s="108"/>
      <c r="KTF24" s="108"/>
      <c r="KTG24" s="108"/>
      <c r="KTH24" s="108"/>
      <c r="KTI24" s="95"/>
      <c r="KTJ24" s="95"/>
      <c r="KTK24" s="95"/>
      <c r="KTL24" s="108"/>
      <c r="KTM24" s="109"/>
      <c r="KTN24" s="108"/>
      <c r="KTO24" s="108"/>
      <c r="KTP24" s="108"/>
      <c r="KTQ24" s="108"/>
      <c r="KTR24" s="108"/>
      <c r="KTS24" s="108"/>
      <c r="KTT24" s="95"/>
      <c r="KTU24" s="95"/>
      <c r="KTV24" s="95"/>
      <c r="KTW24" s="108"/>
      <c r="KTX24" s="109"/>
      <c r="KTY24" s="108"/>
      <c r="KTZ24" s="108"/>
      <c r="KUA24" s="108"/>
      <c r="KUB24" s="108"/>
      <c r="KUC24" s="108"/>
      <c r="KUD24" s="108"/>
      <c r="KUE24" s="95"/>
      <c r="KUF24" s="95"/>
      <c r="KUG24" s="95"/>
      <c r="KUH24" s="108"/>
      <c r="KUI24" s="109"/>
      <c r="KUJ24" s="108"/>
      <c r="KUK24" s="108"/>
      <c r="KUL24" s="108"/>
      <c r="KUM24" s="108"/>
      <c r="KUN24" s="108"/>
      <c r="KUO24" s="108"/>
      <c r="KUP24" s="95"/>
      <c r="KUQ24" s="95"/>
      <c r="KUR24" s="95"/>
      <c r="KUS24" s="108"/>
      <c r="KUT24" s="109"/>
      <c r="KUU24" s="108"/>
      <c r="KUV24" s="108"/>
      <c r="KUW24" s="108"/>
      <c r="KUX24" s="108"/>
      <c r="KUY24" s="108"/>
      <c r="KUZ24" s="108"/>
      <c r="KVA24" s="95"/>
      <c r="KVB24" s="95"/>
      <c r="KVC24" s="95"/>
      <c r="KVD24" s="108"/>
      <c r="KVE24" s="109"/>
      <c r="KVF24" s="108"/>
      <c r="KVG24" s="108"/>
      <c r="KVH24" s="108"/>
      <c r="KVI24" s="108"/>
      <c r="KVJ24" s="108"/>
      <c r="KVK24" s="108"/>
      <c r="KVL24" s="95"/>
      <c r="KVM24" s="95"/>
      <c r="KVN24" s="95"/>
      <c r="KVO24" s="108"/>
      <c r="KVP24" s="109"/>
      <c r="KVQ24" s="108"/>
      <c r="KVR24" s="108"/>
      <c r="KVS24" s="108"/>
      <c r="KVT24" s="108"/>
      <c r="KVU24" s="108"/>
      <c r="KVV24" s="108"/>
      <c r="KVW24" s="95"/>
      <c r="KVX24" s="95"/>
      <c r="KVY24" s="95"/>
      <c r="KVZ24" s="108"/>
      <c r="KWA24" s="109"/>
      <c r="KWB24" s="108"/>
      <c r="KWC24" s="108"/>
      <c r="KWD24" s="108"/>
      <c r="KWE24" s="108"/>
      <c r="KWF24" s="108"/>
      <c r="KWG24" s="108"/>
      <c r="KWH24" s="95"/>
      <c r="KWI24" s="95"/>
      <c r="KWJ24" s="95"/>
      <c r="KWK24" s="108"/>
      <c r="KWL24" s="109"/>
      <c r="KWM24" s="108"/>
      <c r="KWN24" s="108"/>
      <c r="KWO24" s="108"/>
      <c r="KWP24" s="108"/>
      <c r="KWQ24" s="108"/>
      <c r="KWR24" s="108"/>
      <c r="KWS24" s="95"/>
      <c r="KWT24" s="95"/>
      <c r="KWU24" s="95"/>
      <c r="KWV24" s="108"/>
      <c r="KWW24" s="109"/>
      <c r="KWX24" s="108"/>
      <c r="KWY24" s="108"/>
      <c r="KWZ24" s="108"/>
      <c r="KXA24" s="108"/>
      <c r="KXB24" s="108"/>
      <c r="KXC24" s="108"/>
      <c r="KXD24" s="95"/>
      <c r="KXE24" s="95"/>
      <c r="KXF24" s="95"/>
      <c r="KXG24" s="108"/>
      <c r="KXH24" s="109"/>
      <c r="KXI24" s="108"/>
      <c r="KXJ24" s="108"/>
      <c r="KXK24" s="108"/>
      <c r="KXL24" s="108"/>
      <c r="KXM24" s="108"/>
      <c r="KXN24" s="108"/>
      <c r="KXO24" s="95"/>
      <c r="KXP24" s="95"/>
      <c r="KXQ24" s="95"/>
      <c r="KXR24" s="108"/>
      <c r="KXS24" s="109"/>
      <c r="KXT24" s="108"/>
      <c r="KXU24" s="108"/>
      <c r="KXV24" s="108"/>
      <c r="KXW24" s="108"/>
      <c r="KXX24" s="108"/>
      <c r="KXY24" s="108"/>
      <c r="KXZ24" s="95"/>
      <c r="KYA24" s="95"/>
      <c r="KYB24" s="95"/>
      <c r="KYC24" s="108"/>
      <c r="KYD24" s="109"/>
      <c r="KYE24" s="108"/>
      <c r="KYF24" s="108"/>
      <c r="KYG24" s="108"/>
      <c r="KYH24" s="108"/>
      <c r="KYI24" s="108"/>
      <c r="KYJ24" s="108"/>
      <c r="KYK24" s="95"/>
      <c r="KYL24" s="95"/>
      <c r="KYM24" s="95"/>
      <c r="KYN24" s="108"/>
      <c r="KYO24" s="109"/>
      <c r="KYP24" s="108"/>
      <c r="KYQ24" s="108"/>
      <c r="KYR24" s="108"/>
      <c r="KYS24" s="108"/>
      <c r="KYT24" s="108"/>
      <c r="KYU24" s="108"/>
      <c r="KYV24" s="95"/>
      <c r="KYW24" s="95"/>
      <c r="KYX24" s="95"/>
      <c r="KYY24" s="108"/>
      <c r="KYZ24" s="109"/>
      <c r="KZA24" s="108"/>
      <c r="KZB24" s="108"/>
      <c r="KZC24" s="108"/>
      <c r="KZD24" s="108"/>
      <c r="KZE24" s="108"/>
      <c r="KZF24" s="108"/>
      <c r="KZG24" s="95"/>
      <c r="KZH24" s="95"/>
      <c r="KZI24" s="95"/>
      <c r="KZJ24" s="108"/>
      <c r="KZK24" s="109"/>
      <c r="KZL24" s="108"/>
      <c r="KZM24" s="108"/>
      <c r="KZN24" s="108"/>
      <c r="KZO24" s="108"/>
      <c r="KZP24" s="108"/>
      <c r="KZQ24" s="108"/>
      <c r="KZR24" s="95"/>
      <c r="KZS24" s="95"/>
      <c r="KZT24" s="95"/>
      <c r="KZU24" s="108"/>
      <c r="KZV24" s="109"/>
      <c r="KZW24" s="108"/>
      <c r="KZX24" s="108"/>
      <c r="KZY24" s="108"/>
      <c r="KZZ24" s="108"/>
      <c r="LAA24" s="108"/>
      <c r="LAB24" s="108"/>
      <c r="LAC24" s="95"/>
      <c r="LAD24" s="95"/>
      <c r="LAE24" s="95"/>
      <c r="LAF24" s="108"/>
      <c r="LAG24" s="109"/>
      <c r="LAH24" s="108"/>
      <c r="LAI24" s="108"/>
      <c r="LAJ24" s="108"/>
      <c r="LAK24" s="108"/>
      <c r="LAL24" s="108"/>
      <c r="LAM24" s="108"/>
      <c r="LAN24" s="95"/>
      <c r="LAO24" s="95"/>
      <c r="LAP24" s="95"/>
      <c r="LAQ24" s="108"/>
      <c r="LAR24" s="109"/>
      <c r="LAS24" s="108"/>
      <c r="LAT24" s="108"/>
      <c r="LAU24" s="108"/>
      <c r="LAV24" s="108"/>
      <c r="LAW24" s="108"/>
      <c r="LAX24" s="108"/>
      <c r="LAY24" s="95"/>
      <c r="LAZ24" s="95"/>
      <c r="LBA24" s="95"/>
      <c r="LBB24" s="108"/>
      <c r="LBC24" s="109"/>
      <c r="LBD24" s="108"/>
      <c r="LBE24" s="108"/>
      <c r="LBF24" s="108"/>
      <c r="LBG24" s="108"/>
      <c r="LBH24" s="108"/>
      <c r="LBI24" s="108"/>
      <c r="LBJ24" s="95"/>
      <c r="LBK24" s="95"/>
      <c r="LBL24" s="95"/>
      <c r="LBM24" s="108"/>
      <c r="LBN24" s="109"/>
      <c r="LBO24" s="108"/>
      <c r="LBP24" s="108"/>
      <c r="LBQ24" s="108"/>
      <c r="LBR24" s="108"/>
      <c r="LBS24" s="108"/>
      <c r="LBT24" s="108"/>
      <c r="LBU24" s="95"/>
      <c r="LBV24" s="95"/>
      <c r="LBW24" s="95"/>
      <c r="LBX24" s="108"/>
      <c r="LBY24" s="109"/>
      <c r="LBZ24" s="108"/>
      <c r="LCA24" s="108"/>
      <c r="LCB24" s="108"/>
      <c r="LCC24" s="108"/>
      <c r="LCD24" s="108"/>
      <c r="LCE24" s="108"/>
      <c r="LCF24" s="95"/>
      <c r="LCG24" s="95"/>
      <c r="LCH24" s="95"/>
      <c r="LCI24" s="108"/>
      <c r="LCJ24" s="109"/>
      <c r="LCK24" s="108"/>
      <c r="LCL24" s="108"/>
      <c r="LCM24" s="108"/>
      <c r="LCN24" s="108"/>
      <c r="LCO24" s="108"/>
      <c r="LCP24" s="108"/>
      <c r="LCQ24" s="95"/>
      <c r="LCR24" s="95"/>
      <c r="LCS24" s="95"/>
      <c r="LCT24" s="108"/>
      <c r="LCU24" s="109"/>
      <c r="LCV24" s="108"/>
      <c r="LCW24" s="108"/>
      <c r="LCX24" s="108"/>
      <c r="LCY24" s="108"/>
      <c r="LCZ24" s="108"/>
      <c r="LDA24" s="108"/>
      <c r="LDB24" s="95"/>
      <c r="LDC24" s="95"/>
      <c r="LDD24" s="95"/>
      <c r="LDE24" s="108"/>
      <c r="LDF24" s="109"/>
      <c r="LDG24" s="108"/>
      <c r="LDH24" s="108"/>
      <c r="LDI24" s="108"/>
      <c r="LDJ24" s="108"/>
      <c r="LDK24" s="108"/>
      <c r="LDL24" s="108"/>
      <c r="LDM24" s="95"/>
      <c r="LDN24" s="95"/>
      <c r="LDO24" s="95"/>
      <c r="LDP24" s="108"/>
      <c r="LDQ24" s="109"/>
      <c r="LDR24" s="108"/>
      <c r="LDS24" s="108"/>
      <c r="LDT24" s="108"/>
      <c r="LDU24" s="108"/>
      <c r="LDV24" s="108"/>
      <c r="LDW24" s="108"/>
      <c r="LDX24" s="95"/>
      <c r="LDY24" s="95"/>
      <c r="LDZ24" s="95"/>
      <c r="LEA24" s="108"/>
      <c r="LEB24" s="109"/>
      <c r="LEC24" s="108"/>
      <c r="LED24" s="108"/>
      <c r="LEE24" s="108"/>
      <c r="LEF24" s="108"/>
      <c r="LEG24" s="108"/>
      <c r="LEH24" s="108"/>
      <c r="LEI24" s="95"/>
      <c r="LEJ24" s="95"/>
      <c r="LEK24" s="95"/>
      <c r="LEL24" s="108"/>
      <c r="LEM24" s="109"/>
      <c r="LEN24" s="108"/>
      <c r="LEO24" s="108"/>
      <c r="LEP24" s="108"/>
      <c r="LEQ24" s="108"/>
      <c r="LER24" s="108"/>
      <c r="LES24" s="108"/>
      <c r="LET24" s="95"/>
      <c r="LEU24" s="95"/>
      <c r="LEV24" s="95"/>
      <c r="LEW24" s="108"/>
      <c r="LEX24" s="109"/>
      <c r="LEY24" s="108"/>
      <c r="LEZ24" s="108"/>
      <c r="LFA24" s="108"/>
      <c r="LFB24" s="108"/>
      <c r="LFC24" s="108"/>
      <c r="LFD24" s="108"/>
      <c r="LFE24" s="95"/>
      <c r="LFF24" s="95"/>
      <c r="LFG24" s="95"/>
      <c r="LFH24" s="108"/>
      <c r="LFI24" s="109"/>
      <c r="LFJ24" s="108"/>
      <c r="LFK24" s="108"/>
      <c r="LFL24" s="108"/>
      <c r="LFM24" s="108"/>
      <c r="LFN24" s="108"/>
      <c r="LFO24" s="108"/>
      <c r="LFP24" s="95"/>
      <c r="LFQ24" s="95"/>
      <c r="LFR24" s="95"/>
      <c r="LFS24" s="108"/>
      <c r="LFT24" s="109"/>
      <c r="LFU24" s="108"/>
      <c r="LFV24" s="108"/>
      <c r="LFW24" s="108"/>
      <c r="LFX24" s="108"/>
      <c r="LFY24" s="108"/>
      <c r="LFZ24" s="108"/>
      <c r="LGA24" s="95"/>
      <c r="LGB24" s="95"/>
      <c r="LGC24" s="95"/>
      <c r="LGD24" s="108"/>
      <c r="LGE24" s="109"/>
      <c r="LGF24" s="108"/>
      <c r="LGG24" s="108"/>
      <c r="LGH24" s="108"/>
      <c r="LGI24" s="108"/>
      <c r="LGJ24" s="108"/>
      <c r="LGK24" s="108"/>
      <c r="LGL24" s="95"/>
      <c r="LGM24" s="95"/>
      <c r="LGN24" s="95"/>
      <c r="LGO24" s="108"/>
      <c r="LGP24" s="109"/>
      <c r="LGQ24" s="108"/>
      <c r="LGR24" s="108"/>
      <c r="LGS24" s="108"/>
      <c r="LGT24" s="108"/>
      <c r="LGU24" s="108"/>
      <c r="LGV24" s="108"/>
      <c r="LGW24" s="95"/>
      <c r="LGX24" s="95"/>
      <c r="LGY24" s="95"/>
      <c r="LGZ24" s="108"/>
      <c r="LHA24" s="109"/>
      <c r="LHB24" s="108"/>
      <c r="LHC24" s="108"/>
      <c r="LHD24" s="108"/>
      <c r="LHE24" s="108"/>
      <c r="LHF24" s="108"/>
      <c r="LHG24" s="108"/>
      <c r="LHH24" s="95"/>
      <c r="LHI24" s="95"/>
      <c r="LHJ24" s="95"/>
      <c r="LHK24" s="108"/>
      <c r="LHL24" s="109"/>
      <c r="LHM24" s="108"/>
      <c r="LHN24" s="108"/>
      <c r="LHO24" s="108"/>
      <c r="LHP24" s="108"/>
      <c r="LHQ24" s="108"/>
      <c r="LHR24" s="108"/>
      <c r="LHS24" s="95"/>
      <c r="LHT24" s="95"/>
      <c r="LHU24" s="95"/>
      <c r="LHV24" s="108"/>
      <c r="LHW24" s="109"/>
      <c r="LHX24" s="108"/>
      <c r="LHY24" s="108"/>
      <c r="LHZ24" s="108"/>
      <c r="LIA24" s="108"/>
      <c r="LIB24" s="108"/>
      <c r="LIC24" s="108"/>
      <c r="LID24" s="95"/>
      <c r="LIE24" s="95"/>
      <c r="LIF24" s="95"/>
      <c r="LIG24" s="108"/>
      <c r="LIH24" s="109"/>
      <c r="LII24" s="108"/>
      <c r="LIJ24" s="108"/>
      <c r="LIK24" s="108"/>
      <c r="LIL24" s="108"/>
      <c r="LIM24" s="108"/>
      <c r="LIN24" s="108"/>
      <c r="LIO24" s="95"/>
      <c r="LIP24" s="95"/>
      <c r="LIQ24" s="95"/>
      <c r="LIR24" s="108"/>
      <c r="LIS24" s="109"/>
      <c r="LIT24" s="108"/>
      <c r="LIU24" s="108"/>
      <c r="LIV24" s="108"/>
      <c r="LIW24" s="108"/>
      <c r="LIX24" s="108"/>
      <c r="LIY24" s="108"/>
      <c r="LIZ24" s="95"/>
      <c r="LJA24" s="95"/>
      <c r="LJB24" s="95"/>
      <c r="LJC24" s="108"/>
      <c r="LJD24" s="109"/>
      <c r="LJE24" s="108"/>
      <c r="LJF24" s="108"/>
      <c r="LJG24" s="108"/>
      <c r="LJH24" s="108"/>
      <c r="LJI24" s="108"/>
      <c r="LJJ24" s="108"/>
      <c r="LJK24" s="95"/>
      <c r="LJL24" s="95"/>
      <c r="LJM24" s="95"/>
      <c r="LJN24" s="108"/>
      <c r="LJO24" s="109"/>
      <c r="LJP24" s="108"/>
      <c r="LJQ24" s="108"/>
      <c r="LJR24" s="108"/>
      <c r="LJS24" s="108"/>
      <c r="LJT24" s="108"/>
      <c r="LJU24" s="108"/>
      <c r="LJV24" s="95"/>
      <c r="LJW24" s="95"/>
      <c r="LJX24" s="95"/>
      <c r="LJY24" s="108"/>
      <c r="LJZ24" s="109"/>
      <c r="LKA24" s="108"/>
      <c r="LKB24" s="108"/>
      <c r="LKC24" s="108"/>
      <c r="LKD24" s="108"/>
      <c r="LKE24" s="108"/>
      <c r="LKF24" s="108"/>
      <c r="LKG24" s="95"/>
      <c r="LKH24" s="95"/>
      <c r="LKI24" s="95"/>
      <c r="LKJ24" s="108"/>
      <c r="LKK24" s="109"/>
      <c r="LKL24" s="108"/>
      <c r="LKM24" s="108"/>
      <c r="LKN24" s="108"/>
      <c r="LKO24" s="108"/>
      <c r="LKP24" s="108"/>
      <c r="LKQ24" s="108"/>
      <c r="LKR24" s="95"/>
      <c r="LKS24" s="95"/>
      <c r="LKT24" s="95"/>
      <c r="LKU24" s="108"/>
      <c r="LKV24" s="109"/>
      <c r="LKW24" s="108"/>
      <c r="LKX24" s="108"/>
      <c r="LKY24" s="108"/>
      <c r="LKZ24" s="108"/>
      <c r="LLA24" s="108"/>
      <c r="LLB24" s="108"/>
      <c r="LLC24" s="95"/>
      <c r="LLD24" s="95"/>
      <c r="LLE24" s="95"/>
      <c r="LLF24" s="108"/>
      <c r="LLG24" s="109"/>
      <c r="LLH24" s="108"/>
      <c r="LLI24" s="108"/>
      <c r="LLJ24" s="108"/>
      <c r="LLK24" s="108"/>
      <c r="LLL24" s="108"/>
      <c r="LLM24" s="108"/>
      <c r="LLN24" s="95"/>
      <c r="LLO24" s="95"/>
      <c r="LLP24" s="95"/>
      <c r="LLQ24" s="108"/>
      <c r="LLR24" s="109"/>
      <c r="LLS24" s="108"/>
      <c r="LLT24" s="108"/>
      <c r="LLU24" s="108"/>
      <c r="LLV24" s="108"/>
      <c r="LLW24" s="108"/>
      <c r="LLX24" s="108"/>
      <c r="LLY24" s="95"/>
      <c r="LLZ24" s="95"/>
      <c r="LMA24" s="95"/>
      <c r="LMB24" s="108"/>
      <c r="LMC24" s="109"/>
      <c r="LMD24" s="108"/>
      <c r="LME24" s="108"/>
      <c r="LMF24" s="108"/>
      <c r="LMG24" s="108"/>
      <c r="LMH24" s="108"/>
      <c r="LMI24" s="108"/>
      <c r="LMJ24" s="95"/>
      <c r="LMK24" s="95"/>
      <c r="LML24" s="95"/>
      <c r="LMM24" s="108"/>
      <c r="LMN24" s="109"/>
      <c r="LMO24" s="108"/>
      <c r="LMP24" s="108"/>
      <c r="LMQ24" s="108"/>
      <c r="LMR24" s="108"/>
      <c r="LMS24" s="108"/>
      <c r="LMT24" s="108"/>
      <c r="LMU24" s="95"/>
      <c r="LMV24" s="95"/>
      <c r="LMW24" s="95"/>
      <c r="LMX24" s="108"/>
      <c r="LMY24" s="109"/>
      <c r="LMZ24" s="108"/>
      <c r="LNA24" s="108"/>
      <c r="LNB24" s="108"/>
      <c r="LNC24" s="108"/>
      <c r="LND24" s="108"/>
      <c r="LNE24" s="108"/>
      <c r="LNF24" s="95"/>
      <c r="LNG24" s="95"/>
      <c r="LNH24" s="95"/>
      <c r="LNI24" s="108"/>
      <c r="LNJ24" s="109"/>
      <c r="LNK24" s="108"/>
      <c r="LNL24" s="108"/>
      <c r="LNM24" s="108"/>
      <c r="LNN24" s="108"/>
      <c r="LNO24" s="108"/>
      <c r="LNP24" s="108"/>
      <c r="LNQ24" s="95"/>
      <c r="LNR24" s="95"/>
      <c r="LNS24" s="95"/>
      <c r="LNT24" s="108"/>
      <c r="LNU24" s="109"/>
      <c r="LNV24" s="108"/>
      <c r="LNW24" s="108"/>
      <c r="LNX24" s="108"/>
      <c r="LNY24" s="108"/>
      <c r="LNZ24" s="108"/>
      <c r="LOA24" s="108"/>
      <c r="LOB24" s="95"/>
      <c r="LOC24" s="95"/>
      <c r="LOD24" s="95"/>
      <c r="LOE24" s="108"/>
      <c r="LOF24" s="109"/>
      <c r="LOG24" s="108"/>
      <c r="LOH24" s="108"/>
      <c r="LOI24" s="108"/>
      <c r="LOJ24" s="108"/>
      <c r="LOK24" s="108"/>
      <c r="LOL24" s="108"/>
      <c r="LOM24" s="95"/>
      <c r="LON24" s="95"/>
      <c r="LOO24" s="95"/>
      <c r="LOP24" s="108"/>
      <c r="LOQ24" s="109"/>
      <c r="LOR24" s="108"/>
      <c r="LOS24" s="108"/>
      <c r="LOT24" s="108"/>
      <c r="LOU24" s="108"/>
      <c r="LOV24" s="108"/>
      <c r="LOW24" s="108"/>
      <c r="LOX24" s="95"/>
      <c r="LOY24" s="95"/>
      <c r="LOZ24" s="95"/>
      <c r="LPA24" s="108"/>
      <c r="LPB24" s="109"/>
      <c r="LPC24" s="108"/>
      <c r="LPD24" s="108"/>
      <c r="LPE24" s="108"/>
      <c r="LPF24" s="108"/>
      <c r="LPG24" s="108"/>
      <c r="LPH24" s="108"/>
      <c r="LPI24" s="95"/>
      <c r="LPJ24" s="95"/>
      <c r="LPK24" s="95"/>
      <c r="LPL24" s="108"/>
      <c r="LPM24" s="109"/>
      <c r="LPN24" s="108"/>
      <c r="LPO24" s="108"/>
      <c r="LPP24" s="108"/>
      <c r="LPQ24" s="108"/>
      <c r="LPR24" s="108"/>
      <c r="LPS24" s="108"/>
      <c r="LPT24" s="95"/>
      <c r="LPU24" s="95"/>
      <c r="LPV24" s="95"/>
      <c r="LPW24" s="108"/>
      <c r="LPX24" s="109"/>
      <c r="LPY24" s="108"/>
      <c r="LPZ24" s="108"/>
      <c r="LQA24" s="108"/>
      <c r="LQB24" s="108"/>
      <c r="LQC24" s="108"/>
      <c r="LQD24" s="108"/>
      <c r="LQE24" s="95"/>
      <c r="LQF24" s="95"/>
      <c r="LQG24" s="95"/>
      <c r="LQH24" s="108"/>
      <c r="LQI24" s="109"/>
      <c r="LQJ24" s="108"/>
      <c r="LQK24" s="108"/>
      <c r="LQL24" s="108"/>
      <c r="LQM24" s="108"/>
      <c r="LQN24" s="108"/>
      <c r="LQO24" s="108"/>
      <c r="LQP24" s="95"/>
      <c r="LQQ24" s="95"/>
      <c r="LQR24" s="95"/>
      <c r="LQS24" s="108"/>
      <c r="LQT24" s="109"/>
      <c r="LQU24" s="108"/>
      <c r="LQV24" s="108"/>
      <c r="LQW24" s="108"/>
      <c r="LQX24" s="108"/>
      <c r="LQY24" s="108"/>
      <c r="LQZ24" s="108"/>
      <c r="LRA24" s="95"/>
      <c r="LRB24" s="95"/>
      <c r="LRC24" s="95"/>
      <c r="LRD24" s="108"/>
      <c r="LRE24" s="109"/>
      <c r="LRF24" s="108"/>
      <c r="LRG24" s="108"/>
      <c r="LRH24" s="108"/>
      <c r="LRI24" s="108"/>
      <c r="LRJ24" s="108"/>
      <c r="LRK24" s="108"/>
      <c r="LRL24" s="95"/>
      <c r="LRM24" s="95"/>
      <c r="LRN24" s="95"/>
      <c r="LRO24" s="108"/>
      <c r="LRP24" s="109"/>
      <c r="LRQ24" s="108"/>
      <c r="LRR24" s="108"/>
      <c r="LRS24" s="108"/>
      <c r="LRT24" s="108"/>
      <c r="LRU24" s="108"/>
      <c r="LRV24" s="108"/>
      <c r="LRW24" s="95"/>
      <c r="LRX24" s="95"/>
      <c r="LRY24" s="95"/>
      <c r="LRZ24" s="108"/>
      <c r="LSA24" s="109"/>
      <c r="LSB24" s="108"/>
      <c r="LSC24" s="108"/>
      <c r="LSD24" s="108"/>
      <c r="LSE24" s="108"/>
      <c r="LSF24" s="108"/>
      <c r="LSG24" s="108"/>
      <c r="LSH24" s="95"/>
      <c r="LSI24" s="95"/>
      <c r="LSJ24" s="95"/>
      <c r="LSK24" s="108"/>
      <c r="LSL24" s="109"/>
      <c r="LSM24" s="108"/>
      <c r="LSN24" s="108"/>
      <c r="LSO24" s="108"/>
      <c r="LSP24" s="108"/>
      <c r="LSQ24" s="108"/>
      <c r="LSR24" s="108"/>
      <c r="LSS24" s="95"/>
      <c r="LST24" s="95"/>
      <c r="LSU24" s="95"/>
      <c r="LSV24" s="108"/>
      <c r="LSW24" s="109"/>
      <c r="LSX24" s="108"/>
      <c r="LSY24" s="108"/>
      <c r="LSZ24" s="108"/>
      <c r="LTA24" s="108"/>
      <c r="LTB24" s="108"/>
      <c r="LTC24" s="108"/>
      <c r="LTD24" s="95"/>
      <c r="LTE24" s="95"/>
      <c r="LTF24" s="95"/>
      <c r="LTG24" s="108"/>
      <c r="LTH24" s="109"/>
      <c r="LTI24" s="108"/>
      <c r="LTJ24" s="108"/>
      <c r="LTK24" s="108"/>
      <c r="LTL24" s="108"/>
      <c r="LTM24" s="108"/>
      <c r="LTN24" s="108"/>
      <c r="LTO24" s="95"/>
      <c r="LTP24" s="95"/>
      <c r="LTQ24" s="95"/>
      <c r="LTR24" s="108"/>
      <c r="LTS24" s="109"/>
      <c r="LTT24" s="108"/>
      <c r="LTU24" s="108"/>
      <c r="LTV24" s="108"/>
      <c r="LTW24" s="108"/>
      <c r="LTX24" s="108"/>
      <c r="LTY24" s="108"/>
      <c r="LTZ24" s="95"/>
      <c r="LUA24" s="95"/>
      <c r="LUB24" s="95"/>
      <c r="LUC24" s="108"/>
      <c r="LUD24" s="109"/>
      <c r="LUE24" s="108"/>
      <c r="LUF24" s="108"/>
      <c r="LUG24" s="108"/>
      <c r="LUH24" s="108"/>
      <c r="LUI24" s="108"/>
      <c r="LUJ24" s="108"/>
      <c r="LUK24" s="95"/>
      <c r="LUL24" s="95"/>
      <c r="LUM24" s="95"/>
      <c r="LUN24" s="108"/>
      <c r="LUO24" s="109"/>
      <c r="LUP24" s="108"/>
      <c r="LUQ24" s="108"/>
      <c r="LUR24" s="108"/>
      <c r="LUS24" s="108"/>
      <c r="LUT24" s="108"/>
      <c r="LUU24" s="108"/>
      <c r="LUV24" s="95"/>
      <c r="LUW24" s="95"/>
      <c r="LUX24" s="95"/>
      <c r="LUY24" s="108"/>
      <c r="LUZ24" s="109"/>
      <c r="LVA24" s="108"/>
      <c r="LVB24" s="108"/>
      <c r="LVC24" s="108"/>
      <c r="LVD24" s="108"/>
      <c r="LVE24" s="108"/>
      <c r="LVF24" s="108"/>
      <c r="LVG24" s="95"/>
      <c r="LVH24" s="95"/>
      <c r="LVI24" s="95"/>
      <c r="LVJ24" s="108"/>
      <c r="LVK24" s="109"/>
      <c r="LVL24" s="108"/>
      <c r="LVM24" s="108"/>
      <c r="LVN24" s="108"/>
      <c r="LVO24" s="108"/>
      <c r="LVP24" s="108"/>
      <c r="LVQ24" s="108"/>
      <c r="LVR24" s="95"/>
      <c r="LVS24" s="95"/>
      <c r="LVT24" s="95"/>
      <c r="LVU24" s="108"/>
      <c r="LVV24" s="109"/>
      <c r="LVW24" s="108"/>
      <c r="LVX24" s="108"/>
      <c r="LVY24" s="108"/>
      <c r="LVZ24" s="108"/>
      <c r="LWA24" s="108"/>
      <c r="LWB24" s="108"/>
      <c r="LWC24" s="95"/>
      <c r="LWD24" s="95"/>
      <c r="LWE24" s="95"/>
      <c r="LWF24" s="108"/>
      <c r="LWG24" s="109"/>
      <c r="LWH24" s="108"/>
      <c r="LWI24" s="108"/>
      <c r="LWJ24" s="108"/>
      <c r="LWK24" s="108"/>
      <c r="LWL24" s="108"/>
      <c r="LWM24" s="108"/>
      <c r="LWN24" s="95"/>
      <c r="LWO24" s="95"/>
      <c r="LWP24" s="95"/>
      <c r="LWQ24" s="108"/>
      <c r="LWR24" s="109"/>
      <c r="LWS24" s="108"/>
      <c r="LWT24" s="108"/>
      <c r="LWU24" s="108"/>
      <c r="LWV24" s="108"/>
      <c r="LWW24" s="108"/>
      <c r="LWX24" s="108"/>
      <c r="LWY24" s="95"/>
      <c r="LWZ24" s="95"/>
      <c r="LXA24" s="95"/>
      <c r="LXB24" s="108"/>
      <c r="LXC24" s="109"/>
      <c r="LXD24" s="108"/>
      <c r="LXE24" s="108"/>
      <c r="LXF24" s="108"/>
      <c r="LXG24" s="108"/>
      <c r="LXH24" s="108"/>
      <c r="LXI24" s="108"/>
      <c r="LXJ24" s="95"/>
      <c r="LXK24" s="95"/>
      <c r="LXL24" s="95"/>
      <c r="LXM24" s="108"/>
      <c r="LXN24" s="109"/>
      <c r="LXO24" s="108"/>
      <c r="LXP24" s="108"/>
      <c r="LXQ24" s="108"/>
      <c r="LXR24" s="108"/>
      <c r="LXS24" s="108"/>
      <c r="LXT24" s="108"/>
      <c r="LXU24" s="95"/>
      <c r="LXV24" s="95"/>
      <c r="LXW24" s="95"/>
      <c r="LXX24" s="108"/>
      <c r="LXY24" s="109"/>
      <c r="LXZ24" s="108"/>
      <c r="LYA24" s="108"/>
      <c r="LYB24" s="108"/>
      <c r="LYC24" s="108"/>
      <c r="LYD24" s="108"/>
      <c r="LYE24" s="108"/>
      <c r="LYF24" s="95"/>
      <c r="LYG24" s="95"/>
      <c r="LYH24" s="95"/>
      <c r="LYI24" s="108"/>
      <c r="LYJ24" s="109"/>
      <c r="LYK24" s="108"/>
      <c r="LYL24" s="108"/>
      <c r="LYM24" s="108"/>
      <c r="LYN24" s="108"/>
      <c r="LYO24" s="108"/>
      <c r="LYP24" s="108"/>
      <c r="LYQ24" s="95"/>
      <c r="LYR24" s="95"/>
      <c r="LYS24" s="95"/>
      <c r="LYT24" s="108"/>
      <c r="LYU24" s="109"/>
      <c r="LYV24" s="108"/>
      <c r="LYW24" s="108"/>
      <c r="LYX24" s="108"/>
      <c r="LYY24" s="108"/>
      <c r="LYZ24" s="108"/>
      <c r="LZA24" s="108"/>
      <c r="LZB24" s="95"/>
      <c r="LZC24" s="95"/>
      <c r="LZD24" s="95"/>
      <c r="LZE24" s="108"/>
      <c r="LZF24" s="109"/>
      <c r="LZG24" s="108"/>
      <c r="LZH24" s="108"/>
      <c r="LZI24" s="108"/>
      <c r="LZJ24" s="108"/>
      <c r="LZK24" s="108"/>
      <c r="LZL24" s="108"/>
      <c r="LZM24" s="95"/>
      <c r="LZN24" s="95"/>
      <c r="LZO24" s="95"/>
      <c r="LZP24" s="108"/>
      <c r="LZQ24" s="109"/>
      <c r="LZR24" s="108"/>
      <c r="LZS24" s="108"/>
      <c r="LZT24" s="108"/>
      <c r="LZU24" s="108"/>
      <c r="LZV24" s="108"/>
      <c r="LZW24" s="108"/>
      <c r="LZX24" s="95"/>
      <c r="LZY24" s="95"/>
      <c r="LZZ24" s="95"/>
      <c r="MAA24" s="108"/>
      <c r="MAB24" s="109"/>
      <c r="MAC24" s="108"/>
      <c r="MAD24" s="108"/>
      <c r="MAE24" s="108"/>
      <c r="MAF24" s="108"/>
      <c r="MAG24" s="108"/>
      <c r="MAH24" s="108"/>
      <c r="MAI24" s="95"/>
      <c r="MAJ24" s="95"/>
      <c r="MAK24" s="95"/>
      <c r="MAL24" s="108"/>
      <c r="MAM24" s="109"/>
      <c r="MAN24" s="108"/>
      <c r="MAO24" s="108"/>
      <c r="MAP24" s="108"/>
      <c r="MAQ24" s="108"/>
      <c r="MAR24" s="108"/>
      <c r="MAS24" s="108"/>
      <c r="MAT24" s="95"/>
      <c r="MAU24" s="95"/>
      <c r="MAV24" s="95"/>
      <c r="MAW24" s="108"/>
      <c r="MAX24" s="109"/>
      <c r="MAY24" s="108"/>
      <c r="MAZ24" s="108"/>
      <c r="MBA24" s="108"/>
      <c r="MBB24" s="108"/>
      <c r="MBC24" s="108"/>
      <c r="MBD24" s="108"/>
      <c r="MBE24" s="95"/>
      <c r="MBF24" s="95"/>
      <c r="MBG24" s="95"/>
      <c r="MBH24" s="108"/>
      <c r="MBI24" s="109"/>
      <c r="MBJ24" s="108"/>
      <c r="MBK24" s="108"/>
      <c r="MBL24" s="108"/>
      <c r="MBM24" s="108"/>
      <c r="MBN24" s="108"/>
      <c r="MBO24" s="108"/>
      <c r="MBP24" s="95"/>
      <c r="MBQ24" s="95"/>
      <c r="MBR24" s="95"/>
      <c r="MBS24" s="108"/>
      <c r="MBT24" s="109"/>
      <c r="MBU24" s="108"/>
      <c r="MBV24" s="108"/>
      <c r="MBW24" s="108"/>
      <c r="MBX24" s="108"/>
      <c r="MBY24" s="108"/>
      <c r="MBZ24" s="108"/>
      <c r="MCA24" s="95"/>
      <c r="MCB24" s="95"/>
      <c r="MCC24" s="95"/>
      <c r="MCD24" s="108"/>
      <c r="MCE24" s="109"/>
      <c r="MCF24" s="108"/>
      <c r="MCG24" s="108"/>
      <c r="MCH24" s="108"/>
      <c r="MCI24" s="108"/>
      <c r="MCJ24" s="108"/>
      <c r="MCK24" s="108"/>
      <c r="MCL24" s="95"/>
      <c r="MCM24" s="95"/>
      <c r="MCN24" s="95"/>
      <c r="MCO24" s="108"/>
      <c r="MCP24" s="109"/>
      <c r="MCQ24" s="108"/>
      <c r="MCR24" s="108"/>
      <c r="MCS24" s="108"/>
      <c r="MCT24" s="108"/>
      <c r="MCU24" s="108"/>
      <c r="MCV24" s="108"/>
      <c r="MCW24" s="95"/>
      <c r="MCX24" s="95"/>
      <c r="MCY24" s="95"/>
      <c r="MCZ24" s="108"/>
      <c r="MDA24" s="109"/>
      <c r="MDB24" s="108"/>
      <c r="MDC24" s="108"/>
      <c r="MDD24" s="108"/>
      <c r="MDE24" s="108"/>
      <c r="MDF24" s="108"/>
      <c r="MDG24" s="108"/>
      <c r="MDH24" s="95"/>
      <c r="MDI24" s="95"/>
      <c r="MDJ24" s="95"/>
      <c r="MDK24" s="108"/>
      <c r="MDL24" s="109"/>
      <c r="MDM24" s="108"/>
      <c r="MDN24" s="108"/>
      <c r="MDO24" s="108"/>
      <c r="MDP24" s="108"/>
      <c r="MDQ24" s="108"/>
      <c r="MDR24" s="108"/>
      <c r="MDS24" s="95"/>
      <c r="MDT24" s="95"/>
      <c r="MDU24" s="95"/>
      <c r="MDV24" s="108"/>
      <c r="MDW24" s="109"/>
      <c r="MDX24" s="108"/>
      <c r="MDY24" s="108"/>
      <c r="MDZ24" s="108"/>
      <c r="MEA24" s="108"/>
      <c r="MEB24" s="108"/>
      <c r="MEC24" s="108"/>
      <c r="MED24" s="95"/>
      <c r="MEE24" s="95"/>
      <c r="MEF24" s="95"/>
      <c r="MEG24" s="108"/>
      <c r="MEH24" s="109"/>
      <c r="MEI24" s="108"/>
      <c r="MEJ24" s="108"/>
      <c r="MEK24" s="108"/>
      <c r="MEL24" s="108"/>
      <c r="MEM24" s="108"/>
      <c r="MEN24" s="108"/>
      <c r="MEO24" s="95"/>
      <c r="MEP24" s="95"/>
      <c r="MEQ24" s="95"/>
      <c r="MER24" s="108"/>
      <c r="MES24" s="109"/>
      <c r="MET24" s="108"/>
      <c r="MEU24" s="108"/>
      <c r="MEV24" s="108"/>
      <c r="MEW24" s="108"/>
      <c r="MEX24" s="108"/>
      <c r="MEY24" s="108"/>
      <c r="MEZ24" s="95"/>
      <c r="MFA24" s="95"/>
      <c r="MFB24" s="95"/>
      <c r="MFC24" s="108"/>
      <c r="MFD24" s="109"/>
      <c r="MFE24" s="108"/>
      <c r="MFF24" s="108"/>
      <c r="MFG24" s="108"/>
      <c r="MFH24" s="108"/>
      <c r="MFI24" s="108"/>
      <c r="MFJ24" s="108"/>
      <c r="MFK24" s="95"/>
      <c r="MFL24" s="95"/>
      <c r="MFM24" s="95"/>
      <c r="MFN24" s="108"/>
      <c r="MFO24" s="109"/>
      <c r="MFP24" s="108"/>
      <c r="MFQ24" s="108"/>
      <c r="MFR24" s="108"/>
      <c r="MFS24" s="108"/>
      <c r="MFT24" s="108"/>
      <c r="MFU24" s="108"/>
      <c r="MFV24" s="95"/>
      <c r="MFW24" s="95"/>
      <c r="MFX24" s="95"/>
      <c r="MFY24" s="108"/>
      <c r="MFZ24" s="109"/>
      <c r="MGA24" s="108"/>
      <c r="MGB24" s="108"/>
      <c r="MGC24" s="108"/>
      <c r="MGD24" s="108"/>
      <c r="MGE24" s="108"/>
      <c r="MGF24" s="108"/>
      <c r="MGG24" s="95"/>
      <c r="MGH24" s="95"/>
      <c r="MGI24" s="95"/>
      <c r="MGJ24" s="108"/>
      <c r="MGK24" s="109"/>
      <c r="MGL24" s="108"/>
      <c r="MGM24" s="108"/>
      <c r="MGN24" s="108"/>
      <c r="MGO24" s="108"/>
      <c r="MGP24" s="108"/>
      <c r="MGQ24" s="108"/>
      <c r="MGR24" s="95"/>
      <c r="MGS24" s="95"/>
      <c r="MGT24" s="95"/>
      <c r="MGU24" s="108"/>
      <c r="MGV24" s="109"/>
      <c r="MGW24" s="108"/>
      <c r="MGX24" s="108"/>
      <c r="MGY24" s="108"/>
      <c r="MGZ24" s="108"/>
      <c r="MHA24" s="108"/>
      <c r="MHB24" s="108"/>
      <c r="MHC24" s="95"/>
      <c r="MHD24" s="95"/>
      <c r="MHE24" s="95"/>
      <c r="MHF24" s="108"/>
      <c r="MHG24" s="109"/>
      <c r="MHH24" s="108"/>
      <c r="MHI24" s="108"/>
      <c r="MHJ24" s="108"/>
      <c r="MHK24" s="108"/>
      <c r="MHL24" s="108"/>
      <c r="MHM24" s="108"/>
      <c r="MHN24" s="95"/>
      <c r="MHO24" s="95"/>
      <c r="MHP24" s="95"/>
      <c r="MHQ24" s="108"/>
      <c r="MHR24" s="109"/>
      <c r="MHS24" s="108"/>
      <c r="MHT24" s="108"/>
      <c r="MHU24" s="108"/>
      <c r="MHV24" s="108"/>
      <c r="MHW24" s="108"/>
      <c r="MHX24" s="108"/>
      <c r="MHY24" s="95"/>
      <c r="MHZ24" s="95"/>
      <c r="MIA24" s="95"/>
      <c r="MIB24" s="108"/>
      <c r="MIC24" s="109"/>
      <c r="MID24" s="108"/>
      <c r="MIE24" s="108"/>
      <c r="MIF24" s="108"/>
      <c r="MIG24" s="108"/>
      <c r="MIH24" s="108"/>
      <c r="MII24" s="108"/>
      <c r="MIJ24" s="95"/>
      <c r="MIK24" s="95"/>
      <c r="MIL24" s="95"/>
      <c r="MIM24" s="108"/>
      <c r="MIN24" s="109"/>
      <c r="MIO24" s="108"/>
      <c r="MIP24" s="108"/>
      <c r="MIQ24" s="108"/>
      <c r="MIR24" s="108"/>
      <c r="MIS24" s="108"/>
      <c r="MIT24" s="108"/>
      <c r="MIU24" s="95"/>
      <c r="MIV24" s="95"/>
      <c r="MIW24" s="95"/>
      <c r="MIX24" s="108"/>
      <c r="MIY24" s="109"/>
      <c r="MIZ24" s="108"/>
      <c r="MJA24" s="108"/>
      <c r="MJB24" s="108"/>
      <c r="MJC24" s="108"/>
      <c r="MJD24" s="108"/>
      <c r="MJE24" s="108"/>
      <c r="MJF24" s="95"/>
      <c r="MJG24" s="95"/>
      <c r="MJH24" s="95"/>
      <c r="MJI24" s="108"/>
      <c r="MJJ24" s="109"/>
      <c r="MJK24" s="108"/>
      <c r="MJL24" s="108"/>
      <c r="MJM24" s="108"/>
      <c r="MJN24" s="108"/>
      <c r="MJO24" s="108"/>
      <c r="MJP24" s="108"/>
      <c r="MJQ24" s="95"/>
      <c r="MJR24" s="95"/>
      <c r="MJS24" s="95"/>
      <c r="MJT24" s="108"/>
      <c r="MJU24" s="109"/>
      <c r="MJV24" s="108"/>
      <c r="MJW24" s="108"/>
      <c r="MJX24" s="108"/>
      <c r="MJY24" s="108"/>
      <c r="MJZ24" s="108"/>
      <c r="MKA24" s="108"/>
      <c r="MKB24" s="95"/>
      <c r="MKC24" s="95"/>
      <c r="MKD24" s="95"/>
      <c r="MKE24" s="108"/>
      <c r="MKF24" s="109"/>
      <c r="MKG24" s="108"/>
      <c r="MKH24" s="108"/>
      <c r="MKI24" s="108"/>
      <c r="MKJ24" s="108"/>
      <c r="MKK24" s="108"/>
      <c r="MKL24" s="108"/>
      <c r="MKM24" s="95"/>
      <c r="MKN24" s="95"/>
      <c r="MKO24" s="95"/>
      <c r="MKP24" s="108"/>
      <c r="MKQ24" s="109"/>
      <c r="MKR24" s="108"/>
      <c r="MKS24" s="108"/>
      <c r="MKT24" s="108"/>
      <c r="MKU24" s="108"/>
      <c r="MKV24" s="108"/>
      <c r="MKW24" s="108"/>
      <c r="MKX24" s="95"/>
      <c r="MKY24" s="95"/>
      <c r="MKZ24" s="95"/>
      <c r="MLA24" s="108"/>
      <c r="MLB24" s="109"/>
      <c r="MLC24" s="108"/>
      <c r="MLD24" s="108"/>
      <c r="MLE24" s="108"/>
      <c r="MLF24" s="108"/>
      <c r="MLG24" s="108"/>
      <c r="MLH24" s="108"/>
      <c r="MLI24" s="95"/>
      <c r="MLJ24" s="95"/>
      <c r="MLK24" s="95"/>
      <c r="MLL24" s="108"/>
      <c r="MLM24" s="109"/>
      <c r="MLN24" s="108"/>
      <c r="MLO24" s="108"/>
      <c r="MLP24" s="108"/>
      <c r="MLQ24" s="108"/>
      <c r="MLR24" s="108"/>
      <c r="MLS24" s="108"/>
      <c r="MLT24" s="95"/>
      <c r="MLU24" s="95"/>
      <c r="MLV24" s="95"/>
      <c r="MLW24" s="108"/>
      <c r="MLX24" s="109"/>
      <c r="MLY24" s="108"/>
      <c r="MLZ24" s="108"/>
      <c r="MMA24" s="108"/>
      <c r="MMB24" s="108"/>
      <c r="MMC24" s="108"/>
      <c r="MMD24" s="108"/>
      <c r="MME24" s="95"/>
      <c r="MMF24" s="95"/>
      <c r="MMG24" s="95"/>
      <c r="MMH24" s="108"/>
      <c r="MMI24" s="109"/>
      <c r="MMJ24" s="108"/>
      <c r="MMK24" s="108"/>
      <c r="MML24" s="108"/>
      <c r="MMM24" s="108"/>
      <c r="MMN24" s="108"/>
      <c r="MMO24" s="108"/>
      <c r="MMP24" s="95"/>
      <c r="MMQ24" s="95"/>
      <c r="MMR24" s="95"/>
      <c r="MMS24" s="108"/>
      <c r="MMT24" s="109"/>
      <c r="MMU24" s="108"/>
      <c r="MMV24" s="108"/>
      <c r="MMW24" s="108"/>
      <c r="MMX24" s="108"/>
      <c r="MMY24" s="108"/>
      <c r="MMZ24" s="108"/>
      <c r="MNA24" s="95"/>
      <c r="MNB24" s="95"/>
      <c r="MNC24" s="95"/>
      <c r="MND24" s="108"/>
      <c r="MNE24" s="109"/>
      <c r="MNF24" s="108"/>
      <c r="MNG24" s="108"/>
      <c r="MNH24" s="108"/>
      <c r="MNI24" s="108"/>
      <c r="MNJ24" s="108"/>
      <c r="MNK24" s="108"/>
      <c r="MNL24" s="95"/>
      <c r="MNM24" s="95"/>
      <c r="MNN24" s="95"/>
      <c r="MNO24" s="108"/>
      <c r="MNP24" s="109"/>
      <c r="MNQ24" s="108"/>
      <c r="MNR24" s="108"/>
      <c r="MNS24" s="108"/>
      <c r="MNT24" s="108"/>
      <c r="MNU24" s="108"/>
      <c r="MNV24" s="108"/>
      <c r="MNW24" s="95"/>
      <c r="MNX24" s="95"/>
      <c r="MNY24" s="95"/>
      <c r="MNZ24" s="108"/>
      <c r="MOA24" s="109"/>
      <c r="MOB24" s="108"/>
      <c r="MOC24" s="108"/>
      <c r="MOD24" s="108"/>
      <c r="MOE24" s="108"/>
      <c r="MOF24" s="108"/>
      <c r="MOG24" s="108"/>
      <c r="MOH24" s="95"/>
      <c r="MOI24" s="95"/>
      <c r="MOJ24" s="95"/>
      <c r="MOK24" s="108"/>
      <c r="MOL24" s="109"/>
      <c r="MOM24" s="108"/>
      <c r="MON24" s="108"/>
      <c r="MOO24" s="108"/>
      <c r="MOP24" s="108"/>
      <c r="MOQ24" s="108"/>
      <c r="MOR24" s="108"/>
      <c r="MOS24" s="95"/>
      <c r="MOT24" s="95"/>
      <c r="MOU24" s="95"/>
      <c r="MOV24" s="108"/>
      <c r="MOW24" s="109"/>
      <c r="MOX24" s="108"/>
      <c r="MOY24" s="108"/>
      <c r="MOZ24" s="108"/>
      <c r="MPA24" s="108"/>
      <c r="MPB24" s="108"/>
      <c r="MPC24" s="108"/>
      <c r="MPD24" s="95"/>
      <c r="MPE24" s="95"/>
      <c r="MPF24" s="95"/>
      <c r="MPG24" s="108"/>
      <c r="MPH24" s="109"/>
      <c r="MPI24" s="108"/>
      <c r="MPJ24" s="108"/>
      <c r="MPK24" s="108"/>
      <c r="MPL24" s="108"/>
      <c r="MPM24" s="108"/>
      <c r="MPN24" s="108"/>
      <c r="MPO24" s="95"/>
      <c r="MPP24" s="95"/>
      <c r="MPQ24" s="95"/>
      <c r="MPR24" s="108"/>
      <c r="MPS24" s="109"/>
      <c r="MPT24" s="108"/>
      <c r="MPU24" s="108"/>
      <c r="MPV24" s="108"/>
      <c r="MPW24" s="108"/>
      <c r="MPX24" s="108"/>
      <c r="MPY24" s="108"/>
      <c r="MPZ24" s="95"/>
      <c r="MQA24" s="95"/>
      <c r="MQB24" s="95"/>
      <c r="MQC24" s="108"/>
      <c r="MQD24" s="109"/>
      <c r="MQE24" s="108"/>
      <c r="MQF24" s="108"/>
      <c r="MQG24" s="108"/>
      <c r="MQH24" s="108"/>
      <c r="MQI24" s="108"/>
      <c r="MQJ24" s="108"/>
      <c r="MQK24" s="95"/>
      <c r="MQL24" s="95"/>
      <c r="MQM24" s="95"/>
      <c r="MQN24" s="108"/>
      <c r="MQO24" s="109"/>
      <c r="MQP24" s="108"/>
      <c r="MQQ24" s="108"/>
      <c r="MQR24" s="108"/>
      <c r="MQS24" s="108"/>
      <c r="MQT24" s="108"/>
      <c r="MQU24" s="108"/>
      <c r="MQV24" s="95"/>
      <c r="MQW24" s="95"/>
      <c r="MQX24" s="95"/>
      <c r="MQY24" s="108"/>
      <c r="MQZ24" s="109"/>
      <c r="MRA24" s="108"/>
      <c r="MRB24" s="108"/>
      <c r="MRC24" s="108"/>
      <c r="MRD24" s="108"/>
      <c r="MRE24" s="108"/>
      <c r="MRF24" s="108"/>
      <c r="MRG24" s="95"/>
      <c r="MRH24" s="95"/>
      <c r="MRI24" s="95"/>
      <c r="MRJ24" s="108"/>
      <c r="MRK24" s="109"/>
      <c r="MRL24" s="108"/>
      <c r="MRM24" s="108"/>
      <c r="MRN24" s="108"/>
      <c r="MRO24" s="108"/>
      <c r="MRP24" s="108"/>
      <c r="MRQ24" s="108"/>
      <c r="MRR24" s="95"/>
      <c r="MRS24" s="95"/>
      <c r="MRT24" s="95"/>
      <c r="MRU24" s="108"/>
      <c r="MRV24" s="109"/>
      <c r="MRW24" s="108"/>
      <c r="MRX24" s="108"/>
      <c r="MRY24" s="108"/>
      <c r="MRZ24" s="108"/>
      <c r="MSA24" s="108"/>
      <c r="MSB24" s="108"/>
      <c r="MSC24" s="95"/>
      <c r="MSD24" s="95"/>
      <c r="MSE24" s="95"/>
      <c r="MSF24" s="108"/>
      <c r="MSG24" s="109"/>
      <c r="MSH24" s="108"/>
      <c r="MSI24" s="108"/>
      <c r="MSJ24" s="108"/>
      <c r="MSK24" s="108"/>
      <c r="MSL24" s="108"/>
      <c r="MSM24" s="108"/>
      <c r="MSN24" s="95"/>
      <c r="MSO24" s="95"/>
      <c r="MSP24" s="95"/>
      <c r="MSQ24" s="108"/>
      <c r="MSR24" s="109"/>
      <c r="MSS24" s="108"/>
      <c r="MST24" s="108"/>
      <c r="MSU24" s="108"/>
      <c r="MSV24" s="108"/>
      <c r="MSW24" s="108"/>
      <c r="MSX24" s="108"/>
      <c r="MSY24" s="95"/>
      <c r="MSZ24" s="95"/>
      <c r="MTA24" s="95"/>
      <c r="MTB24" s="108"/>
      <c r="MTC24" s="109"/>
      <c r="MTD24" s="108"/>
      <c r="MTE24" s="108"/>
      <c r="MTF24" s="108"/>
      <c r="MTG24" s="108"/>
      <c r="MTH24" s="108"/>
      <c r="MTI24" s="108"/>
      <c r="MTJ24" s="95"/>
      <c r="MTK24" s="95"/>
      <c r="MTL24" s="95"/>
      <c r="MTM24" s="108"/>
      <c r="MTN24" s="109"/>
      <c r="MTO24" s="108"/>
      <c r="MTP24" s="108"/>
      <c r="MTQ24" s="108"/>
      <c r="MTR24" s="108"/>
      <c r="MTS24" s="108"/>
      <c r="MTT24" s="108"/>
      <c r="MTU24" s="95"/>
      <c r="MTV24" s="95"/>
      <c r="MTW24" s="95"/>
      <c r="MTX24" s="108"/>
      <c r="MTY24" s="109"/>
      <c r="MTZ24" s="108"/>
      <c r="MUA24" s="108"/>
      <c r="MUB24" s="108"/>
      <c r="MUC24" s="108"/>
      <c r="MUD24" s="108"/>
      <c r="MUE24" s="108"/>
      <c r="MUF24" s="95"/>
      <c r="MUG24" s="95"/>
      <c r="MUH24" s="95"/>
      <c r="MUI24" s="108"/>
      <c r="MUJ24" s="109"/>
      <c r="MUK24" s="108"/>
      <c r="MUL24" s="108"/>
      <c r="MUM24" s="108"/>
      <c r="MUN24" s="108"/>
      <c r="MUO24" s="108"/>
      <c r="MUP24" s="108"/>
      <c r="MUQ24" s="95"/>
      <c r="MUR24" s="95"/>
      <c r="MUS24" s="95"/>
      <c r="MUT24" s="108"/>
      <c r="MUU24" s="109"/>
      <c r="MUV24" s="108"/>
      <c r="MUW24" s="108"/>
      <c r="MUX24" s="108"/>
      <c r="MUY24" s="108"/>
      <c r="MUZ24" s="108"/>
      <c r="MVA24" s="108"/>
      <c r="MVB24" s="95"/>
      <c r="MVC24" s="95"/>
      <c r="MVD24" s="95"/>
      <c r="MVE24" s="108"/>
      <c r="MVF24" s="109"/>
      <c r="MVG24" s="108"/>
      <c r="MVH24" s="108"/>
      <c r="MVI24" s="108"/>
      <c r="MVJ24" s="108"/>
      <c r="MVK24" s="108"/>
      <c r="MVL24" s="108"/>
      <c r="MVM24" s="95"/>
      <c r="MVN24" s="95"/>
      <c r="MVO24" s="95"/>
      <c r="MVP24" s="108"/>
      <c r="MVQ24" s="109"/>
      <c r="MVR24" s="108"/>
      <c r="MVS24" s="108"/>
      <c r="MVT24" s="108"/>
      <c r="MVU24" s="108"/>
      <c r="MVV24" s="108"/>
      <c r="MVW24" s="108"/>
      <c r="MVX24" s="95"/>
      <c r="MVY24" s="95"/>
      <c r="MVZ24" s="95"/>
      <c r="MWA24" s="108"/>
      <c r="MWB24" s="109"/>
      <c r="MWC24" s="108"/>
      <c r="MWD24" s="108"/>
      <c r="MWE24" s="108"/>
      <c r="MWF24" s="108"/>
      <c r="MWG24" s="108"/>
      <c r="MWH24" s="108"/>
      <c r="MWI24" s="95"/>
      <c r="MWJ24" s="95"/>
      <c r="MWK24" s="95"/>
      <c r="MWL24" s="108"/>
      <c r="MWM24" s="109"/>
      <c r="MWN24" s="108"/>
      <c r="MWO24" s="108"/>
      <c r="MWP24" s="108"/>
      <c r="MWQ24" s="108"/>
      <c r="MWR24" s="108"/>
      <c r="MWS24" s="108"/>
      <c r="MWT24" s="95"/>
      <c r="MWU24" s="95"/>
      <c r="MWV24" s="95"/>
      <c r="MWW24" s="108"/>
      <c r="MWX24" s="109"/>
      <c r="MWY24" s="108"/>
      <c r="MWZ24" s="108"/>
      <c r="MXA24" s="108"/>
      <c r="MXB24" s="108"/>
      <c r="MXC24" s="108"/>
      <c r="MXD24" s="108"/>
      <c r="MXE24" s="95"/>
      <c r="MXF24" s="95"/>
      <c r="MXG24" s="95"/>
      <c r="MXH24" s="108"/>
      <c r="MXI24" s="109"/>
      <c r="MXJ24" s="108"/>
      <c r="MXK24" s="108"/>
      <c r="MXL24" s="108"/>
      <c r="MXM24" s="108"/>
      <c r="MXN24" s="108"/>
      <c r="MXO24" s="108"/>
      <c r="MXP24" s="95"/>
      <c r="MXQ24" s="95"/>
      <c r="MXR24" s="95"/>
      <c r="MXS24" s="108"/>
      <c r="MXT24" s="109"/>
      <c r="MXU24" s="108"/>
      <c r="MXV24" s="108"/>
      <c r="MXW24" s="108"/>
      <c r="MXX24" s="108"/>
      <c r="MXY24" s="108"/>
      <c r="MXZ24" s="108"/>
      <c r="MYA24" s="95"/>
      <c r="MYB24" s="95"/>
      <c r="MYC24" s="95"/>
      <c r="MYD24" s="108"/>
      <c r="MYE24" s="109"/>
      <c r="MYF24" s="108"/>
      <c r="MYG24" s="108"/>
      <c r="MYH24" s="108"/>
      <c r="MYI24" s="108"/>
      <c r="MYJ24" s="108"/>
      <c r="MYK24" s="108"/>
      <c r="MYL24" s="95"/>
      <c r="MYM24" s="95"/>
      <c r="MYN24" s="95"/>
      <c r="MYO24" s="108"/>
      <c r="MYP24" s="109"/>
      <c r="MYQ24" s="108"/>
      <c r="MYR24" s="108"/>
      <c r="MYS24" s="108"/>
      <c r="MYT24" s="108"/>
      <c r="MYU24" s="108"/>
      <c r="MYV24" s="108"/>
      <c r="MYW24" s="95"/>
      <c r="MYX24" s="95"/>
      <c r="MYY24" s="95"/>
      <c r="MYZ24" s="108"/>
      <c r="MZA24" s="109"/>
      <c r="MZB24" s="108"/>
      <c r="MZC24" s="108"/>
      <c r="MZD24" s="108"/>
      <c r="MZE24" s="108"/>
      <c r="MZF24" s="108"/>
      <c r="MZG24" s="108"/>
      <c r="MZH24" s="95"/>
      <c r="MZI24" s="95"/>
      <c r="MZJ24" s="95"/>
      <c r="MZK24" s="108"/>
      <c r="MZL24" s="109"/>
      <c r="MZM24" s="108"/>
      <c r="MZN24" s="108"/>
      <c r="MZO24" s="108"/>
      <c r="MZP24" s="108"/>
      <c r="MZQ24" s="108"/>
      <c r="MZR24" s="108"/>
      <c r="MZS24" s="95"/>
      <c r="MZT24" s="95"/>
      <c r="MZU24" s="95"/>
      <c r="MZV24" s="108"/>
      <c r="MZW24" s="109"/>
      <c r="MZX24" s="108"/>
      <c r="MZY24" s="108"/>
      <c r="MZZ24" s="108"/>
      <c r="NAA24" s="108"/>
      <c r="NAB24" s="108"/>
      <c r="NAC24" s="108"/>
      <c r="NAD24" s="95"/>
      <c r="NAE24" s="95"/>
      <c r="NAF24" s="95"/>
      <c r="NAG24" s="108"/>
      <c r="NAH24" s="109"/>
      <c r="NAI24" s="108"/>
      <c r="NAJ24" s="108"/>
      <c r="NAK24" s="108"/>
      <c r="NAL24" s="108"/>
      <c r="NAM24" s="108"/>
      <c r="NAN24" s="108"/>
      <c r="NAO24" s="95"/>
      <c r="NAP24" s="95"/>
      <c r="NAQ24" s="95"/>
      <c r="NAR24" s="108"/>
      <c r="NAS24" s="109"/>
      <c r="NAT24" s="108"/>
      <c r="NAU24" s="108"/>
      <c r="NAV24" s="108"/>
      <c r="NAW24" s="108"/>
      <c r="NAX24" s="108"/>
      <c r="NAY24" s="108"/>
      <c r="NAZ24" s="95"/>
      <c r="NBA24" s="95"/>
      <c r="NBB24" s="95"/>
      <c r="NBC24" s="108"/>
      <c r="NBD24" s="109"/>
      <c r="NBE24" s="108"/>
      <c r="NBF24" s="108"/>
      <c r="NBG24" s="108"/>
      <c r="NBH24" s="108"/>
      <c r="NBI24" s="108"/>
      <c r="NBJ24" s="108"/>
      <c r="NBK24" s="95"/>
      <c r="NBL24" s="95"/>
      <c r="NBM24" s="95"/>
      <c r="NBN24" s="108"/>
      <c r="NBO24" s="109"/>
      <c r="NBP24" s="108"/>
      <c r="NBQ24" s="108"/>
      <c r="NBR24" s="108"/>
      <c r="NBS24" s="108"/>
      <c r="NBT24" s="108"/>
      <c r="NBU24" s="108"/>
      <c r="NBV24" s="95"/>
      <c r="NBW24" s="95"/>
      <c r="NBX24" s="95"/>
      <c r="NBY24" s="108"/>
      <c r="NBZ24" s="109"/>
      <c r="NCA24" s="108"/>
      <c r="NCB24" s="108"/>
      <c r="NCC24" s="108"/>
      <c r="NCD24" s="108"/>
      <c r="NCE24" s="108"/>
      <c r="NCF24" s="108"/>
      <c r="NCG24" s="95"/>
      <c r="NCH24" s="95"/>
      <c r="NCI24" s="95"/>
      <c r="NCJ24" s="108"/>
      <c r="NCK24" s="109"/>
      <c r="NCL24" s="108"/>
      <c r="NCM24" s="108"/>
      <c r="NCN24" s="108"/>
      <c r="NCO24" s="108"/>
      <c r="NCP24" s="108"/>
      <c r="NCQ24" s="108"/>
      <c r="NCR24" s="95"/>
      <c r="NCS24" s="95"/>
      <c r="NCT24" s="95"/>
      <c r="NCU24" s="108"/>
      <c r="NCV24" s="109"/>
      <c r="NCW24" s="108"/>
      <c r="NCX24" s="108"/>
      <c r="NCY24" s="108"/>
      <c r="NCZ24" s="108"/>
      <c r="NDA24" s="108"/>
      <c r="NDB24" s="108"/>
      <c r="NDC24" s="95"/>
      <c r="NDD24" s="95"/>
      <c r="NDE24" s="95"/>
      <c r="NDF24" s="108"/>
      <c r="NDG24" s="109"/>
      <c r="NDH24" s="108"/>
      <c r="NDI24" s="108"/>
      <c r="NDJ24" s="108"/>
      <c r="NDK24" s="108"/>
      <c r="NDL24" s="108"/>
      <c r="NDM24" s="108"/>
      <c r="NDN24" s="95"/>
      <c r="NDO24" s="95"/>
      <c r="NDP24" s="95"/>
      <c r="NDQ24" s="108"/>
      <c r="NDR24" s="109"/>
      <c r="NDS24" s="108"/>
      <c r="NDT24" s="108"/>
      <c r="NDU24" s="108"/>
      <c r="NDV24" s="108"/>
      <c r="NDW24" s="108"/>
      <c r="NDX24" s="108"/>
      <c r="NDY24" s="95"/>
      <c r="NDZ24" s="95"/>
      <c r="NEA24" s="95"/>
      <c r="NEB24" s="108"/>
      <c r="NEC24" s="109"/>
      <c r="NED24" s="108"/>
      <c r="NEE24" s="108"/>
      <c r="NEF24" s="108"/>
      <c r="NEG24" s="108"/>
      <c r="NEH24" s="108"/>
      <c r="NEI24" s="108"/>
      <c r="NEJ24" s="95"/>
      <c r="NEK24" s="95"/>
      <c r="NEL24" s="95"/>
      <c r="NEM24" s="108"/>
      <c r="NEN24" s="109"/>
      <c r="NEO24" s="108"/>
      <c r="NEP24" s="108"/>
      <c r="NEQ24" s="108"/>
      <c r="NER24" s="108"/>
      <c r="NES24" s="108"/>
      <c r="NET24" s="108"/>
      <c r="NEU24" s="95"/>
      <c r="NEV24" s="95"/>
      <c r="NEW24" s="95"/>
      <c r="NEX24" s="108"/>
      <c r="NEY24" s="109"/>
      <c r="NEZ24" s="108"/>
      <c r="NFA24" s="108"/>
      <c r="NFB24" s="108"/>
      <c r="NFC24" s="108"/>
      <c r="NFD24" s="108"/>
      <c r="NFE24" s="108"/>
      <c r="NFF24" s="95"/>
      <c r="NFG24" s="95"/>
      <c r="NFH24" s="95"/>
      <c r="NFI24" s="108"/>
      <c r="NFJ24" s="109"/>
      <c r="NFK24" s="108"/>
      <c r="NFL24" s="108"/>
      <c r="NFM24" s="108"/>
      <c r="NFN24" s="108"/>
      <c r="NFO24" s="108"/>
      <c r="NFP24" s="108"/>
      <c r="NFQ24" s="95"/>
      <c r="NFR24" s="95"/>
      <c r="NFS24" s="95"/>
      <c r="NFT24" s="108"/>
      <c r="NFU24" s="109"/>
      <c r="NFV24" s="108"/>
      <c r="NFW24" s="108"/>
      <c r="NFX24" s="108"/>
      <c r="NFY24" s="108"/>
      <c r="NFZ24" s="108"/>
      <c r="NGA24" s="108"/>
      <c r="NGB24" s="95"/>
      <c r="NGC24" s="95"/>
      <c r="NGD24" s="95"/>
      <c r="NGE24" s="108"/>
      <c r="NGF24" s="109"/>
      <c r="NGG24" s="108"/>
      <c r="NGH24" s="108"/>
      <c r="NGI24" s="108"/>
      <c r="NGJ24" s="108"/>
      <c r="NGK24" s="108"/>
      <c r="NGL24" s="108"/>
      <c r="NGM24" s="95"/>
      <c r="NGN24" s="95"/>
      <c r="NGO24" s="95"/>
      <c r="NGP24" s="108"/>
      <c r="NGQ24" s="109"/>
      <c r="NGR24" s="108"/>
      <c r="NGS24" s="108"/>
      <c r="NGT24" s="108"/>
      <c r="NGU24" s="108"/>
      <c r="NGV24" s="108"/>
      <c r="NGW24" s="108"/>
      <c r="NGX24" s="95"/>
      <c r="NGY24" s="95"/>
      <c r="NGZ24" s="95"/>
      <c r="NHA24" s="108"/>
      <c r="NHB24" s="109"/>
      <c r="NHC24" s="108"/>
      <c r="NHD24" s="108"/>
      <c r="NHE24" s="108"/>
      <c r="NHF24" s="108"/>
      <c r="NHG24" s="108"/>
      <c r="NHH24" s="108"/>
      <c r="NHI24" s="95"/>
      <c r="NHJ24" s="95"/>
      <c r="NHK24" s="95"/>
      <c r="NHL24" s="108"/>
      <c r="NHM24" s="109"/>
      <c r="NHN24" s="108"/>
      <c r="NHO24" s="108"/>
      <c r="NHP24" s="108"/>
      <c r="NHQ24" s="108"/>
      <c r="NHR24" s="108"/>
      <c r="NHS24" s="108"/>
      <c r="NHT24" s="95"/>
      <c r="NHU24" s="95"/>
      <c r="NHV24" s="95"/>
      <c r="NHW24" s="108"/>
      <c r="NHX24" s="109"/>
      <c r="NHY24" s="108"/>
      <c r="NHZ24" s="108"/>
      <c r="NIA24" s="108"/>
      <c r="NIB24" s="108"/>
      <c r="NIC24" s="108"/>
      <c r="NID24" s="108"/>
      <c r="NIE24" s="95"/>
      <c r="NIF24" s="95"/>
      <c r="NIG24" s="95"/>
      <c r="NIH24" s="108"/>
      <c r="NII24" s="109"/>
      <c r="NIJ24" s="108"/>
      <c r="NIK24" s="108"/>
      <c r="NIL24" s="108"/>
      <c r="NIM24" s="108"/>
      <c r="NIN24" s="108"/>
      <c r="NIO24" s="108"/>
      <c r="NIP24" s="95"/>
      <c r="NIQ24" s="95"/>
      <c r="NIR24" s="95"/>
      <c r="NIS24" s="108"/>
      <c r="NIT24" s="109"/>
      <c r="NIU24" s="108"/>
      <c r="NIV24" s="108"/>
      <c r="NIW24" s="108"/>
      <c r="NIX24" s="108"/>
      <c r="NIY24" s="108"/>
      <c r="NIZ24" s="108"/>
      <c r="NJA24" s="95"/>
      <c r="NJB24" s="95"/>
      <c r="NJC24" s="95"/>
      <c r="NJD24" s="108"/>
      <c r="NJE24" s="109"/>
      <c r="NJF24" s="108"/>
      <c r="NJG24" s="108"/>
      <c r="NJH24" s="108"/>
      <c r="NJI24" s="108"/>
      <c r="NJJ24" s="108"/>
      <c r="NJK24" s="108"/>
      <c r="NJL24" s="95"/>
      <c r="NJM24" s="95"/>
      <c r="NJN24" s="95"/>
      <c r="NJO24" s="108"/>
      <c r="NJP24" s="109"/>
      <c r="NJQ24" s="108"/>
      <c r="NJR24" s="108"/>
      <c r="NJS24" s="108"/>
      <c r="NJT24" s="108"/>
      <c r="NJU24" s="108"/>
      <c r="NJV24" s="108"/>
      <c r="NJW24" s="95"/>
      <c r="NJX24" s="95"/>
      <c r="NJY24" s="95"/>
      <c r="NJZ24" s="108"/>
      <c r="NKA24" s="109"/>
      <c r="NKB24" s="108"/>
      <c r="NKC24" s="108"/>
      <c r="NKD24" s="108"/>
      <c r="NKE24" s="108"/>
      <c r="NKF24" s="108"/>
      <c r="NKG24" s="108"/>
      <c r="NKH24" s="95"/>
      <c r="NKI24" s="95"/>
      <c r="NKJ24" s="95"/>
      <c r="NKK24" s="108"/>
      <c r="NKL24" s="109"/>
      <c r="NKM24" s="108"/>
      <c r="NKN24" s="108"/>
      <c r="NKO24" s="108"/>
      <c r="NKP24" s="108"/>
      <c r="NKQ24" s="108"/>
      <c r="NKR24" s="108"/>
      <c r="NKS24" s="95"/>
      <c r="NKT24" s="95"/>
      <c r="NKU24" s="95"/>
      <c r="NKV24" s="108"/>
      <c r="NKW24" s="109"/>
      <c r="NKX24" s="108"/>
      <c r="NKY24" s="108"/>
      <c r="NKZ24" s="108"/>
      <c r="NLA24" s="108"/>
      <c r="NLB24" s="108"/>
      <c r="NLC24" s="108"/>
      <c r="NLD24" s="95"/>
      <c r="NLE24" s="95"/>
      <c r="NLF24" s="95"/>
      <c r="NLG24" s="108"/>
      <c r="NLH24" s="109"/>
      <c r="NLI24" s="108"/>
      <c r="NLJ24" s="108"/>
      <c r="NLK24" s="108"/>
      <c r="NLL24" s="108"/>
      <c r="NLM24" s="108"/>
      <c r="NLN24" s="108"/>
      <c r="NLO24" s="95"/>
      <c r="NLP24" s="95"/>
      <c r="NLQ24" s="95"/>
      <c r="NLR24" s="108"/>
      <c r="NLS24" s="109"/>
      <c r="NLT24" s="108"/>
      <c r="NLU24" s="108"/>
      <c r="NLV24" s="108"/>
      <c r="NLW24" s="108"/>
      <c r="NLX24" s="108"/>
      <c r="NLY24" s="108"/>
      <c r="NLZ24" s="95"/>
      <c r="NMA24" s="95"/>
      <c r="NMB24" s="95"/>
      <c r="NMC24" s="108"/>
      <c r="NMD24" s="109"/>
      <c r="NME24" s="108"/>
      <c r="NMF24" s="108"/>
      <c r="NMG24" s="108"/>
      <c r="NMH24" s="108"/>
      <c r="NMI24" s="108"/>
      <c r="NMJ24" s="108"/>
      <c r="NMK24" s="95"/>
      <c r="NML24" s="95"/>
      <c r="NMM24" s="95"/>
      <c r="NMN24" s="108"/>
      <c r="NMO24" s="109"/>
      <c r="NMP24" s="108"/>
      <c r="NMQ24" s="108"/>
      <c r="NMR24" s="108"/>
      <c r="NMS24" s="108"/>
      <c r="NMT24" s="108"/>
      <c r="NMU24" s="108"/>
      <c r="NMV24" s="95"/>
      <c r="NMW24" s="95"/>
      <c r="NMX24" s="95"/>
      <c r="NMY24" s="108"/>
      <c r="NMZ24" s="109"/>
      <c r="NNA24" s="108"/>
      <c r="NNB24" s="108"/>
      <c r="NNC24" s="108"/>
      <c r="NND24" s="108"/>
      <c r="NNE24" s="108"/>
      <c r="NNF24" s="108"/>
      <c r="NNG24" s="95"/>
      <c r="NNH24" s="95"/>
      <c r="NNI24" s="95"/>
      <c r="NNJ24" s="108"/>
      <c r="NNK24" s="109"/>
      <c r="NNL24" s="108"/>
      <c r="NNM24" s="108"/>
      <c r="NNN24" s="108"/>
      <c r="NNO24" s="108"/>
      <c r="NNP24" s="108"/>
      <c r="NNQ24" s="108"/>
      <c r="NNR24" s="95"/>
      <c r="NNS24" s="95"/>
      <c r="NNT24" s="95"/>
      <c r="NNU24" s="108"/>
      <c r="NNV24" s="109"/>
      <c r="NNW24" s="108"/>
      <c r="NNX24" s="108"/>
      <c r="NNY24" s="108"/>
      <c r="NNZ24" s="108"/>
      <c r="NOA24" s="108"/>
      <c r="NOB24" s="108"/>
      <c r="NOC24" s="95"/>
      <c r="NOD24" s="95"/>
      <c r="NOE24" s="95"/>
      <c r="NOF24" s="108"/>
      <c r="NOG24" s="109"/>
      <c r="NOH24" s="108"/>
      <c r="NOI24" s="108"/>
      <c r="NOJ24" s="108"/>
      <c r="NOK24" s="108"/>
      <c r="NOL24" s="108"/>
      <c r="NOM24" s="108"/>
      <c r="NON24" s="95"/>
      <c r="NOO24" s="95"/>
      <c r="NOP24" s="95"/>
      <c r="NOQ24" s="108"/>
      <c r="NOR24" s="109"/>
      <c r="NOS24" s="108"/>
      <c r="NOT24" s="108"/>
      <c r="NOU24" s="108"/>
      <c r="NOV24" s="108"/>
      <c r="NOW24" s="108"/>
      <c r="NOX24" s="108"/>
      <c r="NOY24" s="95"/>
      <c r="NOZ24" s="95"/>
      <c r="NPA24" s="95"/>
      <c r="NPB24" s="108"/>
      <c r="NPC24" s="109"/>
      <c r="NPD24" s="108"/>
      <c r="NPE24" s="108"/>
      <c r="NPF24" s="108"/>
      <c r="NPG24" s="108"/>
      <c r="NPH24" s="108"/>
      <c r="NPI24" s="108"/>
      <c r="NPJ24" s="95"/>
      <c r="NPK24" s="95"/>
      <c r="NPL24" s="95"/>
      <c r="NPM24" s="108"/>
      <c r="NPN24" s="109"/>
      <c r="NPO24" s="108"/>
      <c r="NPP24" s="108"/>
      <c r="NPQ24" s="108"/>
      <c r="NPR24" s="108"/>
      <c r="NPS24" s="108"/>
      <c r="NPT24" s="108"/>
      <c r="NPU24" s="95"/>
      <c r="NPV24" s="95"/>
      <c r="NPW24" s="95"/>
      <c r="NPX24" s="108"/>
      <c r="NPY24" s="109"/>
      <c r="NPZ24" s="108"/>
      <c r="NQA24" s="108"/>
      <c r="NQB24" s="108"/>
      <c r="NQC24" s="108"/>
      <c r="NQD24" s="108"/>
      <c r="NQE24" s="108"/>
      <c r="NQF24" s="95"/>
      <c r="NQG24" s="95"/>
      <c r="NQH24" s="95"/>
      <c r="NQI24" s="108"/>
      <c r="NQJ24" s="109"/>
      <c r="NQK24" s="108"/>
      <c r="NQL24" s="108"/>
      <c r="NQM24" s="108"/>
      <c r="NQN24" s="108"/>
      <c r="NQO24" s="108"/>
      <c r="NQP24" s="108"/>
      <c r="NQQ24" s="95"/>
      <c r="NQR24" s="95"/>
      <c r="NQS24" s="95"/>
      <c r="NQT24" s="108"/>
      <c r="NQU24" s="109"/>
      <c r="NQV24" s="108"/>
      <c r="NQW24" s="108"/>
      <c r="NQX24" s="108"/>
      <c r="NQY24" s="108"/>
      <c r="NQZ24" s="108"/>
      <c r="NRA24" s="108"/>
      <c r="NRB24" s="95"/>
      <c r="NRC24" s="95"/>
      <c r="NRD24" s="95"/>
      <c r="NRE24" s="108"/>
      <c r="NRF24" s="109"/>
      <c r="NRG24" s="108"/>
      <c r="NRH24" s="108"/>
      <c r="NRI24" s="108"/>
      <c r="NRJ24" s="108"/>
      <c r="NRK24" s="108"/>
      <c r="NRL24" s="108"/>
      <c r="NRM24" s="95"/>
      <c r="NRN24" s="95"/>
      <c r="NRO24" s="95"/>
      <c r="NRP24" s="108"/>
      <c r="NRQ24" s="109"/>
      <c r="NRR24" s="108"/>
      <c r="NRS24" s="108"/>
      <c r="NRT24" s="108"/>
      <c r="NRU24" s="108"/>
      <c r="NRV24" s="108"/>
      <c r="NRW24" s="108"/>
      <c r="NRX24" s="95"/>
      <c r="NRY24" s="95"/>
      <c r="NRZ24" s="95"/>
      <c r="NSA24" s="108"/>
      <c r="NSB24" s="109"/>
      <c r="NSC24" s="108"/>
      <c r="NSD24" s="108"/>
      <c r="NSE24" s="108"/>
      <c r="NSF24" s="108"/>
      <c r="NSG24" s="108"/>
      <c r="NSH24" s="108"/>
      <c r="NSI24" s="95"/>
      <c r="NSJ24" s="95"/>
      <c r="NSK24" s="95"/>
      <c r="NSL24" s="108"/>
      <c r="NSM24" s="109"/>
      <c r="NSN24" s="108"/>
      <c r="NSO24" s="108"/>
      <c r="NSP24" s="108"/>
      <c r="NSQ24" s="108"/>
      <c r="NSR24" s="108"/>
      <c r="NSS24" s="108"/>
      <c r="NST24" s="95"/>
      <c r="NSU24" s="95"/>
      <c r="NSV24" s="95"/>
      <c r="NSW24" s="108"/>
      <c r="NSX24" s="109"/>
      <c r="NSY24" s="108"/>
      <c r="NSZ24" s="108"/>
      <c r="NTA24" s="108"/>
      <c r="NTB24" s="108"/>
      <c r="NTC24" s="108"/>
      <c r="NTD24" s="108"/>
      <c r="NTE24" s="95"/>
      <c r="NTF24" s="95"/>
      <c r="NTG24" s="95"/>
      <c r="NTH24" s="108"/>
      <c r="NTI24" s="109"/>
      <c r="NTJ24" s="108"/>
      <c r="NTK24" s="108"/>
      <c r="NTL24" s="108"/>
      <c r="NTM24" s="108"/>
      <c r="NTN24" s="108"/>
      <c r="NTO24" s="108"/>
      <c r="NTP24" s="95"/>
      <c r="NTQ24" s="95"/>
      <c r="NTR24" s="95"/>
      <c r="NTS24" s="108"/>
      <c r="NTT24" s="109"/>
      <c r="NTU24" s="108"/>
      <c r="NTV24" s="108"/>
      <c r="NTW24" s="108"/>
      <c r="NTX24" s="108"/>
      <c r="NTY24" s="108"/>
      <c r="NTZ24" s="108"/>
      <c r="NUA24" s="95"/>
      <c r="NUB24" s="95"/>
      <c r="NUC24" s="95"/>
      <c r="NUD24" s="108"/>
      <c r="NUE24" s="109"/>
      <c r="NUF24" s="108"/>
      <c r="NUG24" s="108"/>
      <c r="NUH24" s="108"/>
      <c r="NUI24" s="108"/>
      <c r="NUJ24" s="108"/>
      <c r="NUK24" s="108"/>
      <c r="NUL24" s="95"/>
      <c r="NUM24" s="95"/>
      <c r="NUN24" s="95"/>
      <c r="NUO24" s="108"/>
      <c r="NUP24" s="109"/>
      <c r="NUQ24" s="108"/>
      <c r="NUR24" s="108"/>
      <c r="NUS24" s="108"/>
      <c r="NUT24" s="108"/>
      <c r="NUU24" s="108"/>
      <c r="NUV24" s="108"/>
      <c r="NUW24" s="95"/>
      <c r="NUX24" s="95"/>
      <c r="NUY24" s="95"/>
      <c r="NUZ24" s="108"/>
      <c r="NVA24" s="109"/>
      <c r="NVB24" s="108"/>
      <c r="NVC24" s="108"/>
      <c r="NVD24" s="108"/>
      <c r="NVE24" s="108"/>
      <c r="NVF24" s="108"/>
      <c r="NVG24" s="108"/>
      <c r="NVH24" s="95"/>
      <c r="NVI24" s="95"/>
      <c r="NVJ24" s="95"/>
      <c r="NVK24" s="108"/>
      <c r="NVL24" s="109"/>
      <c r="NVM24" s="108"/>
      <c r="NVN24" s="108"/>
      <c r="NVO24" s="108"/>
      <c r="NVP24" s="108"/>
      <c r="NVQ24" s="108"/>
      <c r="NVR24" s="108"/>
      <c r="NVS24" s="95"/>
      <c r="NVT24" s="95"/>
      <c r="NVU24" s="95"/>
      <c r="NVV24" s="108"/>
      <c r="NVW24" s="109"/>
      <c r="NVX24" s="108"/>
      <c r="NVY24" s="108"/>
      <c r="NVZ24" s="108"/>
      <c r="NWA24" s="108"/>
      <c r="NWB24" s="108"/>
      <c r="NWC24" s="108"/>
      <c r="NWD24" s="95"/>
      <c r="NWE24" s="95"/>
      <c r="NWF24" s="95"/>
      <c r="NWG24" s="108"/>
      <c r="NWH24" s="109"/>
      <c r="NWI24" s="108"/>
      <c r="NWJ24" s="108"/>
      <c r="NWK24" s="108"/>
      <c r="NWL24" s="108"/>
      <c r="NWM24" s="108"/>
      <c r="NWN24" s="108"/>
      <c r="NWO24" s="95"/>
      <c r="NWP24" s="95"/>
      <c r="NWQ24" s="95"/>
      <c r="NWR24" s="108"/>
      <c r="NWS24" s="109"/>
      <c r="NWT24" s="108"/>
      <c r="NWU24" s="108"/>
      <c r="NWV24" s="108"/>
      <c r="NWW24" s="108"/>
      <c r="NWX24" s="108"/>
      <c r="NWY24" s="108"/>
      <c r="NWZ24" s="95"/>
      <c r="NXA24" s="95"/>
      <c r="NXB24" s="95"/>
      <c r="NXC24" s="108"/>
      <c r="NXD24" s="109"/>
      <c r="NXE24" s="108"/>
      <c r="NXF24" s="108"/>
      <c r="NXG24" s="108"/>
      <c r="NXH24" s="108"/>
      <c r="NXI24" s="108"/>
      <c r="NXJ24" s="108"/>
      <c r="NXK24" s="95"/>
      <c r="NXL24" s="95"/>
      <c r="NXM24" s="95"/>
      <c r="NXN24" s="108"/>
      <c r="NXO24" s="109"/>
      <c r="NXP24" s="108"/>
      <c r="NXQ24" s="108"/>
      <c r="NXR24" s="108"/>
      <c r="NXS24" s="108"/>
      <c r="NXT24" s="108"/>
      <c r="NXU24" s="108"/>
      <c r="NXV24" s="95"/>
      <c r="NXW24" s="95"/>
      <c r="NXX24" s="95"/>
      <c r="NXY24" s="108"/>
      <c r="NXZ24" s="109"/>
      <c r="NYA24" s="108"/>
      <c r="NYB24" s="108"/>
      <c r="NYC24" s="108"/>
      <c r="NYD24" s="108"/>
      <c r="NYE24" s="108"/>
      <c r="NYF24" s="108"/>
      <c r="NYG24" s="95"/>
      <c r="NYH24" s="95"/>
      <c r="NYI24" s="95"/>
      <c r="NYJ24" s="108"/>
      <c r="NYK24" s="109"/>
      <c r="NYL24" s="108"/>
      <c r="NYM24" s="108"/>
      <c r="NYN24" s="108"/>
      <c r="NYO24" s="108"/>
      <c r="NYP24" s="108"/>
      <c r="NYQ24" s="108"/>
      <c r="NYR24" s="95"/>
      <c r="NYS24" s="95"/>
      <c r="NYT24" s="95"/>
      <c r="NYU24" s="108"/>
      <c r="NYV24" s="109"/>
      <c r="NYW24" s="108"/>
      <c r="NYX24" s="108"/>
      <c r="NYY24" s="108"/>
      <c r="NYZ24" s="108"/>
      <c r="NZA24" s="108"/>
      <c r="NZB24" s="108"/>
      <c r="NZC24" s="95"/>
      <c r="NZD24" s="95"/>
      <c r="NZE24" s="95"/>
      <c r="NZF24" s="108"/>
      <c r="NZG24" s="109"/>
      <c r="NZH24" s="108"/>
      <c r="NZI24" s="108"/>
      <c r="NZJ24" s="108"/>
      <c r="NZK24" s="108"/>
      <c r="NZL24" s="108"/>
      <c r="NZM24" s="108"/>
      <c r="NZN24" s="95"/>
      <c r="NZO24" s="95"/>
      <c r="NZP24" s="95"/>
      <c r="NZQ24" s="108"/>
      <c r="NZR24" s="109"/>
      <c r="NZS24" s="108"/>
      <c r="NZT24" s="108"/>
      <c r="NZU24" s="108"/>
      <c r="NZV24" s="108"/>
      <c r="NZW24" s="108"/>
      <c r="NZX24" s="108"/>
      <c r="NZY24" s="95"/>
      <c r="NZZ24" s="95"/>
      <c r="OAA24" s="95"/>
      <c r="OAB24" s="108"/>
      <c r="OAC24" s="109"/>
      <c r="OAD24" s="108"/>
      <c r="OAE24" s="108"/>
      <c r="OAF24" s="108"/>
      <c r="OAG24" s="108"/>
      <c r="OAH24" s="108"/>
      <c r="OAI24" s="108"/>
      <c r="OAJ24" s="95"/>
      <c r="OAK24" s="95"/>
      <c r="OAL24" s="95"/>
      <c r="OAM24" s="108"/>
      <c r="OAN24" s="109"/>
      <c r="OAO24" s="108"/>
      <c r="OAP24" s="108"/>
      <c r="OAQ24" s="108"/>
      <c r="OAR24" s="108"/>
      <c r="OAS24" s="108"/>
      <c r="OAT24" s="108"/>
      <c r="OAU24" s="95"/>
      <c r="OAV24" s="95"/>
      <c r="OAW24" s="95"/>
      <c r="OAX24" s="108"/>
      <c r="OAY24" s="109"/>
      <c r="OAZ24" s="108"/>
      <c r="OBA24" s="108"/>
      <c r="OBB24" s="108"/>
      <c r="OBC24" s="108"/>
      <c r="OBD24" s="108"/>
      <c r="OBE24" s="108"/>
      <c r="OBF24" s="95"/>
      <c r="OBG24" s="95"/>
      <c r="OBH24" s="95"/>
      <c r="OBI24" s="108"/>
      <c r="OBJ24" s="109"/>
      <c r="OBK24" s="108"/>
      <c r="OBL24" s="108"/>
      <c r="OBM24" s="108"/>
      <c r="OBN24" s="108"/>
      <c r="OBO24" s="108"/>
      <c r="OBP24" s="108"/>
      <c r="OBQ24" s="95"/>
      <c r="OBR24" s="95"/>
      <c r="OBS24" s="95"/>
      <c r="OBT24" s="108"/>
      <c r="OBU24" s="109"/>
      <c r="OBV24" s="108"/>
      <c r="OBW24" s="108"/>
      <c r="OBX24" s="108"/>
      <c r="OBY24" s="108"/>
      <c r="OBZ24" s="108"/>
      <c r="OCA24" s="108"/>
      <c r="OCB24" s="95"/>
      <c r="OCC24" s="95"/>
      <c r="OCD24" s="95"/>
      <c r="OCE24" s="108"/>
      <c r="OCF24" s="109"/>
      <c r="OCG24" s="108"/>
      <c r="OCH24" s="108"/>
      <c r="OCI24" s="108"/>
      <c r="OCJ24" s="108"/>
      <c r="OCK24" s="108"/>
      <c r="OCL24" s="108"/>
      <c r="OCM24" s="95"/>
      <c r="OCN24" s="95"/>
      <c r="OCO24" s="95"/>
      <c r="OCP24" s="108"/>
      <c r="OCQ24" s="109"/>
      <c r="OCR24" s="108"/>
      <c r="OCS24" s="108"/>
      <c r="OCT24" s="108"/>
      <c r="OCU24" s="108"/>
      <c r="OCV24" s="108"/>
      <c r="OCW24" s="108"/>
      <c r="OCX24" s="95"/>
      <c r="OCY24" s="95"/>
      <c r="OCZ24" s="95"/>
      <c r="ODA24" s="108"/>
      <c r="ODB24" s="109"/>
      <c r="ODC24" s="108"/>
      <c r="ODD24" s="108"/>
      <c r="ODE24" s="108"/>
      <c r="ODF24" s="108"/>
      <c r="ODG24" s="108"/>
      <c r="ODH24" s="108"/>
      <c r="ODI24" s="95"/>
      <c r="ODJ24" s="95"/>
      <c r="ODK24" s="95"/>
      <c r="ODL24" s="108"/>
      <c r="ODM24" s="109"/>
      <c r="ODN24" s="108"/>
      <c r="ODO24" s="108"/>
      <c r="ODP24" s="108"/>
      <c r="ODQ24" s="108"/>
      <c r="ODR24" s="108"/>
      <c r="ODS24" s="108"/>
      <c r="ODT24" s="95"/>
      <c r="ODU24" s="95"/>
      <c r="ODV24" s="95"/>
      <c r="ODW24" s="108"/>
      <c r="ODX24" s="109"/>
      <c r="ODY24" s="108"/>
      <c r="ODZ24" s="108"/>
      <c r="OEA24" s="108"/>
      <c r="OEB24" s="108"/>
      <c r="OEC24" s="108"/>
      <c r="OED24" s="108"/>
      <c r="OEE24" s="95"/>
      <c r="OEF24" s="95"/>
      <c r="OEG24" s="95"/>
      <c r="OEH24" s="108"/>
      <c r="OEI24" s="109"/>
      <c r="OEJ24" s="108"/>
      <c r="OEK24" s="108"/>
      <c r="OEL24" s="108"/>
      <c r="OEM24" s="108"/>
      <c r="OEN24" s="108"/>
      <c r="OEO24" s="108"/>
      <c r="OEP24" s="95"/>
      <c r="OEQ24" s="95"/>
      <c r="OER24" s="95"/>
      <c r="OES24" s="108"/>
      <c r="OET24" s="109"/>
      <c r="OEU24" s="108"/>
      <c r="OEV24" s="108"/>
      <c r="OEW24" s="108"/>
      <c r="OEX24" s="108"/>
      <c r="OEY24" s="108"/>
      <c r="OEZ24" s="108"/>
      <c r="OFA24" s="95"/>
      <c r="OFB24" s="95"/>
      <c r="OFC24" s="95"/>
      <c r="OFD24" s="108"/>
      <c r="OFE24" s="109"/>
      <c r="OFF24" s="108"/>
      <c r="OFG24" s="108"/>
      <c r="OFH24" s="108"/>
      <c r="OFI24" s="108"/>
      <c r="OFJ24" s="108"/>
      <c r="OFK24" s="108"/>
      <c r="OFL24" s="95"/>
      <c r="OFM24" s="95"/>
      <c r="OFN24" s="95"/>
      <c r="OFO24" s="108"/>
      <c r="OFP24" s="109"/>
      <c r="OFQ24" s="108"/>
      <c r="OFR24" s="108"/>
      <c r="OFS24" s="108"/>
      <c r="OFT24" s="108"/>
      <c r="OFU24" s="108"/>
      <c r="OFV24" s="108"/>
      <c r="OFW24" s="95"/>
      <c r="OFX24" s="95"/>
      <c r="OFY24" s="95"/>
      <c r="OFZ24" s="108"/>
      <c r="OGA24" s="109"/>
      <c r="OGB24" s="108"/>
      <c r="OGC24" s="108"/>
      <c r="OGD24" s="108"/>
      <c r="OGE24" s="108"/>
      <c r="OGF24" s="108"/>
      <c r="OGG24" s="108"/>
      <c r="OGH24" s="95"/>
      <c r="OGI24" s="95"/>
      <c r="OGJ24" s="95"/>
      <c r="OGK24" s="108"/>
      <c r="OGL24" s="109"/>
      <c r="OGM24" s="108"/>
      <c r="OGN24" s="108"/>
      <c r="OGO24" s="108"/>
      <c r="OGP24" s="108"/>
      <c r="OGQ24" s="108"/>
      <c r="OGR24" s="108"/>
      <c r="OGS24" s="95"/>
      <c r="OGT24" s="95"/>
      <c r="OGU24" s="95"/>
      <c r="OGV24" s="108"/>
      <c r="OGW24" s="109"/>
      <c r="OGX24" s="108"/>
      <c r="OGY24" s="108"/>
      <c r="OGZ24" s="108"/>
      <c r="OHA24" s="108"/>
      <c r="OHB24" s="108"/>
      <c r="OHC24" s="108"/>
      <c r="OHD24" s="95"/>
      <c r="OHE24" s="95"/>
      <c r="OHF24" s="95"/>
      <c r="OHG24" s="108"/>
      <c r="OHH24" s="109"/>
      <c r="OHI24" s="108"/>
      <c r="OHJ24" s="108"/>
      <c r="OHK24" s="108"/>
      <c r="OHL24" s="108"/>
      <c r="OHM24" s="108"/>
      <c r="OHN24" s="108"/>
      <c r="OHO24" s="95"/>
      <c r="OHP24" s="95"/>
      <c r="OHQ24" s="95"/>
      <c r="OHR24" s="108"/>
      <c r="OHS24" s="109"/>
      <c r="OHT24" s="108"/>
      <c r="OHU24" s="108"/>
      <c r="OHV24" s="108"/>
      <c r="OHW24" s="108"/>
      <c r="OHX24" s="108"/>
      <c r="OHY24" s="108"/>
      <c r="OHZ24" s="95"/>
      <c r="OIA24" s="95"/>
      <c r="OIB24" s="95"/>
      <c r="OIC24" s="108"/>
      <c r="OID24" s="109"/>
      <c r="OIE24" s="108"/>
      <c r="OIF24" s="108"/>
      <c r="OIG24" s="108"/>
      <c r="OIH24" s="108"/>
      <c r="OII24" s="108"/>
      <c r="OIJ24" s="108"/>
      <c r="OIK24" s="95"/>
      <c r="OIL24" s="95"/>
      <c r="OIM24" s="95"/>
      <c r="OIN24" s="108"/>
      <c r="OIO24" s="109"/>
      <c r="OIP24" s="108"/>
      <c r="OIQ24" s="108"/>
      <c r="OIR24" s="108"/>
      <c r="OIS24" s="108"/>
      <c r="OIT24" s="108"/>
      <c r="OIU24" s="108"/>
      <c r="OIV24" s="95"/>
      <c r="OIW24" s="95"/>
      <c r="OIX24" s="95"/>
      <c r="OIY24" s="108"/>
      <c r="OIZ24" s="109"/>
      <c r="OJA24" s="108"/>
      <c r="OJB24" s="108"/>
      <c r="OJC24" s="108"/>
      <c r="OJD24" s="108"/>
      <c r="OJE24" s="108"/>
      <c r="OJF24" s="108"/>
      <c r="OJG24" s="95"/>
      <c r="OJH24" s="95"/>
      <c r="OJI24" s="95"/>
      <c r="OJJ24" s="108"/>
      <c r="OJK24" s="109"/>
      <c r="OJL24" s="108"/>
      <c r="OJM24" s="108"/>
      <c r="OJN24" s="108"/>
      <c r="OJO24" s="108"/>
      <c r="OJP24" s="108"/>
      <c r="OJQ24" s="108"/>
      <c r="OJR24" s="95"/>
      <c r="OJS24" s="95"/>
      <c r="OJT24" s="95"/>
      <c r="OJU24" s="108"/>
      <c r="OJV24" s="109"/>
      <c r="OJW24" s="108"/>
      <c r="OJX24" s="108"/>
      <c r="OJY24" s="108"/>
      <c r="OJZ24" s="108"/>
      <c r="OKA24" s="108"/>
      <c r="OKB24" s="108"/>
      <c r="OKC24" s="95"/>
      <c r="OKD24" s="95"/>
      <c r="OKE24" s="95"/>
      <c r="OKF24" s="108"/>
      <c r="OKG24" s="109"/>
      <c r="OKH24" s="108"/>
      <c r="OKI24" s="108"/>
      <c r="OKJ24" s="108"/>
      <c r="OKK24" s="108"/>
      <c r="OKL24" s="108"/>
      <c r="OKM24" s="108"/>
      <c r="OKN24" s="95"/>
      <c r="OKO24" s="95"/>
      <c r="OKP24" s="95"/>
      <c r="OKQ24" s="108"/>
      <c r="OKR24" s="109"/>
      <c r="OKS24" s="108"/>
      <c r="OKT24" s="108"/>
      <c r="OKU24" s="108"/>
      <c r="OKV24" s="108"/>
      <c r="OKW24" s="108"/>
      <c r="OKX24" s="108"/>
      <c r="OKY24" s="95"/>
      <c r="OKZ24" s="95"/>
      <c r="OLA24" s="95"/>
      <c r="OLB24" s="108"/>
      <c r="OLC24" s="109"/>
      <c r="OLD24" s="108"/>
      <c r="OLE24" s="108"/>
      <c r="OLF24" s="108"/>
      <c r="OLG24" s="108"/>
      <c r="OLH24" s="108"/>
      <c r="OLI24" s="108"/>
      <c r="OLJ24" s="95"/>
      <c r="OLK24" s="95"/>
      <c r="OLL24" s="95"/>
      <c r="OLM24" s="108"/>
      <c r="OLN24" s="109"/>
      <c r="OLO24" s="108"/>
      <c r="OLP24" s="108"/>
      <c r="OLQ24" s="108"/>
      <c r="OLR24" s="108"/>
      <c r="OLS24" s="108"/>
      <c r="OLT24" s="108"/>
      <c r="OLU24" s="95"/>
      <c r="OLV24" s="95"/>
      <c r="OLW24" s="95"/>
      <c r="OLX24" s="108"/>
      <c r="OLY24" s="109"/>
      <c r="OLZ24" s="108"/>
      <c r="OMA24" s="108"/>
      <c r="OMB24" s="108"/>
      <c r="OMC24" s="108"/>
      <c r="OMD24" s="108"/>
      <c r="OME24" s="108"/>
      <c r="OMF24" s="95"/>
      <c r="OMG24" s="95"/>
      <c r="OMH24" s="95"/>
      <c r="OMI24" s="108"/>
      <c r="OMJ24" s="109"/>
      <c r="OMK24" s="108"/>
      <c r="OML24" s="108"/>
      <c r="OMM24" s="108"/>
      <c r="OMN24" s="108"/>
      <c r="OMO24" s="108"/>
      <c r="OMP24" s="108"/>
      <c r="OMQ24" s="95"/>
      <c r="OMR24" s="95"/>
      <c r="OMS24" s="95"/>
      <c r="OMT24" s="108"/>
      <c r="OMU24" s="109"/>
      <c r="OMV24" s="108"/>
      <c r="OMW24" s="108"/>
      <c r="OMX24" s="108"/>
      <c r="OMY24" s="108"/>
      <c r="OMZ24" s="108"/>
      <c r="ONA24" s="108"/>
      <c r="ONB24" s="95"/>
      <c r="ONC24" s="95"/>
      <c r="OND24" s="95"/>
      <c r="ONE24" s="108"/>
      <c r="ONF24" s="109"/>
      <c r="ONG24" s="108"/>
      <c r="ONH24" s="108"/>
      <c r="ONI24" s="108"/>
      <c r="ONJ24" s="108"/>
      <c r="ONK24" s="108"/>
      <c r="ONL24" s="108"/>
      <c r="ONM24" s="95"/>
      <c r="ONN24" s="95"/>
      <c r="ONO24" s="95"/>
      <c r="ONP24" s="108"/>
      <c r="ONQ24" s="109"/>
      <c r="ONR24" s="108"/>
      <c r="ONS24" s="108"/>
      <c r="ONT24" s="108"/>
      <c r="ONU24" s="108"/>
      <c r="ONV24" s="108"/>
      <c r="ONW24" s="108"/>
      <c r="ONX24" s="95"/>
      <c r="ONY24" s="95"/>
      <c r="ONZ24" s="95"/>
      <c r="OOA24" s="108"/>
      <c r="OOB24" s="109"/>
      <c r="OOC24" s="108"/>
      <c r="OOD24" s="108"/>
      <c r="OOE24" s="108"/>
      <c r="OOF24" s="108"/>
      <c r="OOG24" s="108"/>
      <c r="OOH24" s="108"/>
      <c r="OOI24" s="95"/>
      <c r="OOJ24" s="95"/>
      <c r="OOK24" s="95"/>
      <c r="OOL24" s="108"/>
      <c r="OOM24" s="109"/>
      <c r="OON24" s="108"/>
      <c r="OOO24" s="108"/>
      <c r="OOP24" s="108"/>
      <c r="OOQ24" s="108"/>
      <c r="OOR24" s="108"/>
      <c r="OOS24" s="108"/>
      <c r="OOT24" s="95"/>
      <c r="OOU24" s="95"/>
      <c r="OOV24" s="95"/>
      <c r="OOW24" s="108"/>
      <c r="OOX24" s="109"/>
      <c r="OOY24" s="108"/>
      <c r="OOZ24" s="108"/>
      <c r="OPA24" s="108"/>
      <c r="OPB24" s="108"/>
      <c r="OPC24" s="108"/>
      <c r="OPD24" s="108"/>
      <c r="OPE24" s="95"/>
      <c r="OPF24" s="95"/>
      <c r="OPG24" s="95"/>
      <c r="OPH24" s="108"/>
      <c r="OPI24" s="109"/>
      <c r="OPJ24" s="108"/>
      <c r="OPK24" s="108"/>
      <c r="OPL24" s="108"/>
      <c r="OPM24" s="108"/>
      <c r="OPN24" s="108"/>
      <c r="OPO24" s="108"/>
      <c r="OPP24" s="95"/>
      <c r="OPQ24" s="95"/>
      <c r="OPR24" s="95"/>
      <c r="OPS24" s="108"/>
      <c r="OPT24" s="109"/>
      <c r="OPU24" s="108"/>
      <c r="OPV24" s="108"/>
      <c r="OPW24" s="108"/>
      <c r="OPX24" s="108"/>
      <c r="OPY24" s="108"/>
      <c r="OPZ24" s="108"/>
      <c r="OQA24" s="95"/>
      <c r="OQB24" s="95"/>
      <c r="OQC24" s="95"/>
      <c r="OQD24" s="108"/>
      <c r="OQE24" s="109"/>
      <c r="OQF24" s="108"/>
      <c r="OQG24" s="108"/>
      <c r="OQH24" s="108"/>
      <c r="OQI24" s="108"/>
      <c r="OQJ24" s="108"/>
      <c r="OQK24" s="108"/>
      <c r="OQL24" s="95"/>
      <c r="OQM24" s="95"/>
      <c r="OQN24" s="95"/>
      <c r="OQO24" s="108"/>
      <c r="OQP24" s="109"/>
      <c r="OQQ24" s="108"/>
      <c r="OQR24" s="108"/>
      <c r="OQS24" s="108"/>
      <c r="OQT24" s="108"/>
      <c r="OQU24" s="108"/>
      <c r="OQV24" s="108"/>
      <c r="OQW24" s="95"/>
      <c r="OQX24" s="95"/>
      <c r="OQY24" s="95"/>
      <c r="OQZ24" s="108"/>
      <c r="ORA24" s="109"/>
      <c r="ORB24" s="108"/>
      <c r="ORC24" s="108"/>
      <c r="ORD24" s="108"/>
      <c r="ORE24" s="108"/>
      <c r="ORF24" s="108"/>
      <c r="ORG24" s="108"/>
      <c r="ORH24" s="95"/>
      <c r="ORI24" s="95"/>
      <c r="ORJ24" s="95"/>
      <c r="ORK24" s="108"/>
      <c r="ORL24" s="109"/>
      <c r="ORM24" s="108"/>
      <c r="ORN24" s="108"/>
      <c r="ORO24" s="108"/>
      <c r="ORP24" s="108"/>
      <c r="ORQ24" s="108"/>
      <c r="ORR24" s="108"/>
      <c r="ORS24" s="95"/>
      <c r="ORT24" s="95"/>
      <c r="ORU24" s="95"/>
      <c r="ORV24" s="108"/>
      <c r="ORW24" s="109"/>
      <c r="ORX24" s="108"/>
      <c r="ORY24" s="108"/>
      <c r="ORZ24" s="108"/>
      <c r="OSA24" s="108"/>
      <c r="OSB24" s="108"/>
      <c r="OSC24" s="108"/>
      <c r="OSD24" s="95"/>
      <c r="OSE24" s="95"/>
      <c r="OSF24" s="95"/>
      <c r="OSG24" s="108"/>
      <c r="OSH24" s="109"/>
      <c r="OSI24" s="108"/>
      <c r="OSJ24" s="108"/>
      <c r="OSK24" s="108"/>
      <c r="OSL24" s="108"/>
      <c r="OSM24" s="108"/>
      <c r="OSN24" s="108"/>
      <c r="OSO24" s="95"/>
      <c r="OSP24" s="95"/>
      <c r="OSQ24" s="95"/>
      <c r="OSR24" s="108"/>
      <c r="OSS24" s="109"/>
      <c r="OST24" s="108"/>
      <c r="OSU24" s="108"/>
      <c r="OSV24" s="108"/>
      <c r="OSW24" s="108"/>
      <c r="OSX24" s="108"/>
      <c r="OSY24" s="108"/>
      <c r="OSZ24" s="95"/>
      <c r="OTA24" s="95"/>
      <c r="OTB24" s="95"/>
      <c r="OTC24" s="108"/>
      <c r="OTD24" s="109"/>
      <c r="OTE24" s="108"/>
      <c r="OTF24" s="108"/>
      <c r="OTG24" s="108"/>
      <c r="OTH24" s="108"/>
      <c r="OTI24" s="108"/>
      <c r="OTJ24" s="108"/>
      <c r="OTK24" s="95"/>
      <c r="OTL24" s="95"/>
      <c r="OTM24" s="95"/>
      <c r="OTN24" s="108"/>
      <c r="OTO24" s="109"/>
      <c r="OTP24" s="108"/>
      <c r="OTQ24" s="108"/>
      <c r="OTR24" s="108"/>
      <c r="OTS24" s="108"/>
      <c r="OTT24" s="108"/>
      <c r="OTU24" s="108"/>
      <c r="OTV24" s="95"/>
      <c r="OTW24" s="95"/>
      <c r="OTX24" s="95"/>
      <c r="OTY24" s="108"/>
      <c r="OTZ24" s="109"/>
      <c r="OUA24" s="108"/>
      <c r="OUB24" s="108"/>
      <c r="OUC24" s="108"/>
      <c r="OUD24" s="108"/>
      <c r="OUE24" s="108"/>
      <c r="OUF24" s="108"/>
      <c r="OUG24" s="95"/>
      <c r="OUH24" s="95"/>
      <c r="OUI24" s="95"/>
      <c r="OUJ24" s="108"/>
      <c r="OUK24" s="109"/>
      <c r="OUL24" s="108"/>
      <c r="OUM24" s="108"/>
      <c r="OUN24" s="108"/>
      <c r="OUO24" s="108"/>
      <c r="OUP24" s="108"/>
      <c r="OUQ24" s="108"/>
      <c r="OUR24" s="95"/>
      <c r="OUS24" s="95"/>
      <c r="OUT24" s="95"/>
      <c r="OUU24" s="108"/>
      <c r="OUV24" s="109"/>
      <c r="OUW24" s="108"/>
      <c r="OUX24" s="108"/>
      <c r="OUY24" s="108"/>
      <c r="OUZ24" s="108"/>
      <c r="OVA24" s="108"/>
      <c r="OVB24" s="108"/>
      <c r="OVC24" s="95"/>
      <c r="OVD24" s="95"/>
      <c r="OVE24" s="95"/>
      <c r="OVF24" s="108"/>
      <c r="OVG24" s="109"/>
      <c r="OVH24" s="108"/>
      <c r="OVI24" s="108"/>
      <c r="OVJ24" s="108"/>
      <c r="OVK24" s="108"/>
      <c r="OVL24" s="108"/>
      <c r="OVM24" s="108"/>
      <c r="OVN24" s="95"/>
      <c r="OVO24" s="95"/>
      <c r="OVP24" s="95"/>
      <c r="OVQ24" s="108"/>
      <c r="OVR24" s="109"/>
      <c r="OVS24" s="108"/>
      <c r="OVT24" s="108"/>
      <c r="OVU24" s="108"/>
      <c r="OVV24" s="108"/>
      <c r="OVW24" s="108"/>
      <c r="OVX24" s="108"/>
      <c r="OVY24" s="95"/>
      <c r="OVZ24" s="95"/>
      <c r="OWA24" s="95"/>
      <c r="OWB24" s="108"/>
      <c r="OWC24" s="109"/>
      <c r="OWD24" s="108"/>
      <c r="OWE24" s="108"/>
      <c r="OWF24" s="108"/>
      <c r="OWG24" s="108"/>
      <c r="OWH24" s="108"/>
      <c r="OWI24" s="108"/>
      <c r="OWJ24" s="95"/>
      <c r="OWK24" s="95"/>
      <c r="OWL24" s="95"/>
      <c r="OWM24" s="108"/>
      <c r="OWN24" s="109"/>
      <c r="OWO24" s="108"/>
      <c r="OWP24" s="108"/>
      <c r="OWQ24" s="108"/>
      <c r="OWR24" s="108"/>
      <c r="OWS24" s="108"/>
      <c r="OWT24" s="108"/>
      <c r="OWU24" s="95"/>
      <c r="OWV24" s="95"/>
      <c r="OWW24" s="95"/>
      <c r="OWX24" s="108"/>
      <c r="OWY24" s="109"/>
      <c r="OWZ24" s="108"/>
      <c r="OXA24" s="108"/>
      <c r="OXB24" s="108"/>
      <c r="OXC24" s="108"/>
      <c r="OXD24" s="108"/>
      <c r="OXE24" s="108"/>
      <c r="OXF24" s="95"/>
      <c r="OXG24" s="95"/>
      <c r="OXH24" s="95"/>
      <c r="OXI24" s="108"/>
      <c r="OXJ24" s="109"/>
      <c r="OXK24" s="108"/>
      <c r="OXL24" s="108"/>
      <c r="OXM24" s="108"/>
      <c r="OXN24" s="108"/>
      <c r="OXO24" s="108"/>
      <c r="OXP24" s="108"/>
      <c r="OXQ24" s="95"/>
      <c r="OXR24" s="95"/>
      <c r="OXS24" s="95"/>
      <c r="OXT24" s="108"/>
      <c r="OXU24" s="109"/>
      <c r="OXV24" s="108"/>
      <c r="OXW24" s="108"/>
      <c r="OXX24" s="108"/>
      <c r="OXY24" s="108"/>
      <c r="OXZ24" s="108"/>
      <c r="OYA24" s="108"/>
      <c r="OYB24" s="95"/>
      <c r="OYC24" s="95"/>
      <c r="OYD24" s="95"/>
      <c r="OYE24" s="108"/>
      <c r="OYF24" s="109"/>
      <c r="OYG24" s="108"/>
      <c r="OYH24" s="108"/>
      <c r="OYI24" s="108"/>
      <c r="OYJ24" s="108"/>
      <c r="OYK24" s="108"/>
      <c r="OYL24" s="108"/>
      <c r="OYM24" s="95"/>
      <c r="OYN24" s="95"/>
      <c r="OYO24" s="95"/>
      <c r="OYP24" s="108"/>
      <c r="OYQ24" s="109"/>
      <c r="OYR24" s="108"/>
      <c r="OYS24" s="108"/>
      <c r="OYT24" s="108"/>
      <c r="OYU24" s="108"/>
      <c r="OYV24" s="108"/>
      <c r="OYW24" s="108"/>
      <c r="OYX24" s="95"/>
      <c r="OYY24" s="95"/>
      <c r="OYZ24" s="95"/>
      <c r="OZA24" s="108"/>
      <c r="OZB24" s="109"/>
      <c r="OZC24" s="108"/>
      <c r="OZD24" s="108"/>
      <c r="OZE24" s="108"/>
      <c r="OZF24" s="108"/>
      <c r="OZG24" s="108"/>
      <c r="OZH24" s="108"/>
      <c r="OZI24" s="95"/>
      <c r="OZJ24" s="95"/>
      <c r="OZK24" s="95"/>
      <c r="OZL24" s="108"/>
      <c r="OZM24" s="109"/>
      <c r="OZN24" s="108"/>
      <c r="OZO24" s="108"/>
      <c r="OZP24" s="108"/>
      <c r="OZQ24" s="108"/>
      <c r="OZR24" s="108"/>
      <c r="OZS24" s="108"/>
      <c r="OZT24" s="95"/>
      <c r="OZU24" s="95"/>
      <c r="OZV24" s="95"/>
      <c r="OZW24" s="108"/>
      <c r="OZX24" s="109"/>
      <c r="OZY24" s="108"/>
      <c r="OZZ24" s="108"/>
      <c r="PAA24" s="108"/>
      <c r="PAB24" s="108"/>
      <c r="PAC24" s="108"/>
      <c r="PAD24" s="108"/>
      <c r="PAE24" s="95"/>
      <c r="PAF24" s="95"/>
      <c r="PAG24" s="95"/>
      <c r="PAH24" s="108"/>
      <c r="PAI24" s="109"/>
      <c r="PAJ24" s="108"/>
      <c r="PAK24" s="108"/>
      <c r="PAL24" s="108"/>
      <c r="PAM24" s="108"/>
      <c r="PAN24" s="108"/>
      <c r="PAO24" s="108"/>
      <c r="PAP24" s="95"/>
      <c r="PAQ24" s="95"/>
      <c r="PAR24" s="95"/>
      <c r="PAS24" s="108"/>
      <c r="PAT24" s="109"/>
      <c r="PAU24" s="108"/>
      <c r="PAV24" s="108"/>
      <c r="PAW24" s="108"/>
      <c r="PAX24" s="108"/>
      <c r="PAY24" s="108"/>
      <c r="PAZ24" s="108"/>
      <c r="PBA24" s="95"/>
      <c r="PBB24" s="95"/>
      <c r="PBC24" s="95"/>
      <c r="PBD24" s="108"/>
      <c r="PBE24" s="109"/>
      <c r="PBF24" s="108"/>
      <c r="PBG24" s="108"/>
      <c r="PBH24" s="108"/>
      <c r="PBI24" s="108"/>
      <c r="PBJ24" s="108"/>
      <c r="PBK24" s="108"/>
      <c r="PBL24" s="95"/>
      <c r="PBM24" s="95"/>
      <c r="PBN24" s="95"/>
      <c r="PBO24" s="108"/>
      <c r="PBP24" s="109"/>
      <c r="PBQ24" s="108"/>
      <c r="PBR24" s="108"/>
      <c r="PBS24" s="108"/>
      <c r="PBT24" s="108"/>
      <c r="PBU24" s="108"/>
      <c r="PBV24" s="108"/>
      <c r="PBW24" s="95"/>
      <c r="PBX24" s="95"/>
      <c r="PBY24" s="95"/>
      <c r="PBZ24" s="108"/>
      <c r="PCA24" s="109"/>
      <c r="PCB24" s="108"/>
      <c r="PCC24" s="108"/>
      <c r="PCD24" s="108"/>
      <c r="PCE24" s="108"/>
      <c r="PCF24" s="108"/>
      <c r="PCG24" s="108"/>
      <c r="PCH24" s="95"/>
      <c r="PCI24" s="95"/>
      <c r="PCJ24" s="95"/>
      <c r="PCK24" s="108"/>
      <c r="PCL24" s="109"/>
      <c r="PCM24" s="108"/>
      <c r="PCN24" s="108"/>
      <c r="PCO24" s="108"/>
      <c r="PCP24" s="108"/>
      <c r="PCQ24" s="108"/>
      <c r="PCR24" s="108"/>
      <c r="PCS24" s="95"/>
      <c r="PCT24" s="95"/>
      <c r="PCU24" s="95"/>
      <c r="PCV24" s="108"/>
      <c r="PCW24" s="109"/>
      <c r="PCX24" s="108"/>
      <c r="PCY24" s="108"/>
      <c r="PCZ24" s="108"/>
      <c r="PDA24" s="108"/>
      <c r="PDB24" s="108"/>
      <c r="PDC24" s="108"/>
      <c r="PDD24" s="95"/>
      <c r="PDE24" s="95"/>
      <c r="PDF24" s="95"/>
      <c r="PDG24" s="108"/>
      <c r="PDH24" s="109"/>
      <c r="PDI24" s="108"/>
      <c r="PDJ24" s="108"/>
      <c r="PDK24" s="108"/>
      <c r="PDL24" s="108"/>
      <c r="PDM24" s="108"/>
      <c r="PDN24" s="108"/>
      <c r="PDO24" s="95"/>
      <c r="PDP24" s="95"/>
      <c r="PDQ24" s="95"/>
      <c r="PDR24" s="108"/>
      <c r="PDS24" s="109"/>
      <c r="PDT24" s="108"/>
      <c r="PDU24" s="108"/>
      <c r="PDV24" s="108"/>
      <c r="PDW24" s="108"/>
      <c r="PDX24" s="108"/>
      <c r="PDY24" s="108"/>
      <c r="PDZ24" s="95"/>
      <c r="PEA24" s="95"/>
      <c r="PEB24" s="95"/>
      <c r="PEC24" s="108"/>
      <c r="PED24" s="109"/>
      <c r="PEE24" s="108"/>
      <c r="PEF24" s="108"/>
      <c r="PEG24" s="108"/>
      <c r="PEH24" s="108"/>
      <c r="PEI24" s="108"/>
      <c r="PEJ24" s="108"/>
      <c r="PEK24" s="95"/>
      <c r="PEL24" s="95"/>
      <c r="PEM24" s="95"/>
      <c r="PEN24" s="108"/>
      <c r="PEO24" s="109"/>
      <c r="PEP24" s="108"/>
      <c r="PEQ24" s="108"/>
      <c r="PER24" s="108"/>
      <c r="PES24" s="108"/>
      <c r="PET24" s="108"/>
      <c r="PEU24" s="108"/>
      <c r="PEV24" s="95"/>
      <c r="PEW24" s="95"/>
      <c r="PEX24" s="95"/>
      <c r="PEY24" s="108"/>
      <c r="PEZ24" s="109"/>
      <c r="PFA24" s="108"/>
      <c r="PFB24" s="108"/>
      <c r="PFC24" s="108"/>
      <c r="PFD24" s="108"/>
      <c r="PFE24" s="108"/>
      <c r="PFF24" s="108"/>
      <c r="PFG24" s="95"/>
      <c r="PFH24" s="95"/>
      <c r="PFI24" s="95"/>
      <c r="PFJ24" s="108"/>
      <c r="PFK24" s="109"/>
      <c r="PFL24" s="108"/>
      <c r="PFM24" s="108"/>
      <c r="PFN24" s="108"/>
      <c r="PFO24" s="108"/>
      <c r="PFP24" s="108"/>
      <c r="PFQ24" s="108"/>
      <c r="PFR24" s="95"/>
      <c r="PFS24" s="95"/>
      <c r="PFT24" s="95"/>
      <c r="PFU24" s="108"/>
      <c r="PFV24" s="109"/>
      <c r="PFW24" s="108"/>
      <c r="PFX24" s="108"/>
      <c r="PFY24" s="108"/>
      <c r="PFZ24" s="108"/>
      <c r="PGA24" s="108"/>
      <c r="PGB24" s="108"/>
      <c r="PGC24" s="95"/>
      <c r="PGD24" s="95"/>
      <c r="PGE24" s="95"/>
      <c r="PGF24" s="108"/>
      <c r="PGG24" s="109"/>
      <c r="PGH24" s="108"/>
      <c r="PGI24" s="108"/>
      <c r="PGJ24" s="108"/>
      <c r="PGK24" s="108"/>
      <c r="PGL24" s="108"/>
      <c r="PGM24" s="108"/>
      <c r="PGN24" s="95"/>
      <c r="PGO24" s="95"/>
      <c r="PGP24" s="95"/>
      <c r="PGQ24" s="108"/>
      <c r="PGR24" s="109"/>
      <c r="PGS24" s="108"/>
      <c r="PGT24" s="108"/>
      <c r="PGU24" s="108"/>
      <c r="PGV24" s="108"/>
      <c r="PGW24" s="108"/>
      <c r="PGX24" s="108"/>
      <c r="PGY24" s="95"/>
      <c r="PGZ24" s="95"/>
      <c r="PHA24" s="95"/>
      <c r="PHB24" s="108"/>
      <c r="PHC24" s="109"/>
      <c r="PHD24" s="108"/>
      <c r="PHE24" s="108"/>
      <c r="PHF24" s="108"/>
      <c r="PHG24" s="108"/>
      <c r="PHH24" s="108"/>
      <c r="PHI24" s="108"/>
      <c r="PHJ24" s="95"/>
      <c r="PHK24" s="95"/>
      <c r="PHL24" s="95"/>
      <c r="PHM24" s="108"/>
      <c r="PHN24" s="109"/>
      <c r="PHO24" s="108"/>
      <c r="PHP24" s="108"/>
      <c r="PHQ24" s="108"/>
      <c r="PHR24" s="108"/>
      <c r="PHS24" s="108"/>
      <c r="PHT24" s="108"/>
      <c r="PHU24" s="95"/>
      <c r="PHV24" s="95"/>
      <c r="PHW24" s="95"/>
      <c r="PHX24" s="108"/>
      <c r="PHY24" s="109"/>
      <c r="PHZ24" s="108"/>
      <c r="PIA24" s="108"/>
      <c r="PIB24" s="108"/>
      <c r="PIC24" s="108"/>
      <c r="PID24" s="108"/>
      <c r="PIE24" s="108"/>
      <c r="PIF24" s="95"/>
      <c r="PIG24" s="95"/>
      <c r="PIH24" s="95"/>
      <c r="PII24" s="108"/>
      <c r="PIJ24" s="109"/>
      <c r="PIK24" s="108"/>
      <c r="PIL24" s="108"/>
      <c r="PIM24" s="108"/>
      <c r="PIN24" s="108"/>
      <c r="PIO24" s="108"/>
      <c r="PIP24" s="108"/>
      <c r="PIQ24" s="95"/>
      <c r="PIR24" s="95"/>
      <c r="PIS24" s="95"/>
      <c r="PIT24" s="108"/>
      <c r="PIU24" s="109"/>
      <c r="PIV24" s="108"/>
      <c r="PIW24" s="108"/>
      <c r="PIX24" s="108"/>
      <c r="PIY24" s="108"/>
      <c r="PIZ24" s="108"/>
      <c r="PJA24" s="108"/>
      <c r="PJB24" s="95"/>
      <c r="PJC24" s="95"/>
      <c r="PJD24" s="95"/>
      <c r="PJE24" s="108"/>
      <c r="PJF24" s="109"/>
      <c r="PJG24" s="108"/>
      <c r="PJH24" s="108"/>
      <c r="PJI24" s="108"/>
      <c r="PJJ24" s="108"/>
      <c r="PJK24" s="108"/>
      <c r="PJL24" s="108"/>
      <c r="PJM24" s="95"/>
      <c r="PJN24" s="95"/>
      <c r="PJO24" s="95"/>
      <c r="PJP24" s="108"/>
      <c r="PJQ24" s="109"/>
      <c r="PJR24" s="108"/>
      <c r="PJS24" s="108"/>
      <c r="PJT24" s="108"/>
      <c r="PJU24" s="108"/>
      <c r="PJV24" s="108"/>
      <c r="PJW24" s="108"/>
      <c r="PJX24" s="95"/>
      <c r="PJY24" s="95"/>
      <c r="PJZ24" s="95"/>
      <c r="PKA24" s="108"/>
      <c r="PKB24" s="109"/>
      <c r="PKC24" s="108"/>
      <c r="PKD24" s="108"/>
      <c r="PKE24" s="108"/>
      <c r="PKF24" s="108"/>
      <c r="PKG24" s="108"/>
      <c r="PKH24" s="108"/>
      <c r="PKI24" s="95"/>
      <c r="PKJ24" s="95"/>
      <c r="PKK24" s="95"/>
      <c r="PKL24" s="108"/>
      <c r="PKM24" s="109"/>
      <c r="PKN24" s="108"/>
      <c r="PKO24" s="108"/>
      <c r="PKP24" s="108"/>
      <c r="PKQ24" s="108"/>
      <c r="PKR24" s="108"/>
      <c r="PKS24" s="108"/>
      <c r="PKT24" s="95"/>
      <c r="PKU24" s="95"/>
      <c r="PKV24" s="95"/>
      <c r="PKW24" s="108"/>
      <c r="PKX24" s="109"/>
      <c r="PKY24" s="108"/>
      <c r="PKZ24" s="108"/>
      <c r="PLA24" s="108"/>
      <c r="PLB24" s="108"/>
      <c r="PLC24" s="108"/>
      <c r="PLD24" s="108"/>
      <c r="PLE24" s="95"/>
      <c r="PLF24" s="95"/>
      <c r="PLG24" s="95"/>
      <c r="PLH24" s="108"/>
      <c r="PLI24" s="109"/>
      <c r="PLJ24" s="108"/>
      <c r="PLK24" s="108"/>
      <c r="PLL24" s="108"/>
      <c r="PLM24" s="108"/>
      <c r="PLN24" s="108"/>
      <c r="PLO24" s="108"/>
      <c r="PLP24" s="95"/>
      <c r="PLQ24" s="95"/>
      <c r="PLR24" s="95"/>
      <c r="PLS24" s="108"/>
      <c r="PLT24" s="109"/>
      <c r="PLU24" s="108"/>
      <c r="PLV24" s="108"/>
      <c r="PLW24" s="108"/>
      <c r="PLX24" s="108"/>
      <c r="PLY24" s="108"/>
      <c r="PLZ24" s="108"/>
      <c r="PMA24" s="95"/>
      <c r="PMB24" s="95"/>
      <c r="PMC24" s="95"/>
      <c r="PMD24" s="108"/>
      <c r="PME24" s="109"/>
      <c r="PMF24" s="108"/>
      <c r="PMG24" s="108"/>
      <c r="PMH24" s="108"/>
      <c r="PMI24" s="108"/>
      <c r="PMJ24" s="108"/>
      <c r="PMK24" s="108"/>
      <c r="PML24" s="95"/>
      <c r="PMM24" s="95"/>
      <c r="PMN24" s="95"/>
      <c r="PMO24" s="108"/>
      <c r="PMP24" s="109"/>
      <c r="PMQ24" s="108"/>
      <c r="PMR24" s="108"/>
      <c r="PMS24" s="108"/>
      <c r="PMT24" s="108"/>
      <c r="PMU24" s="108"/>
      <c r="PMV24" s="108"/>
      <c r="PMW24" s="95"/>
      <c r="PMX24" s="95"/>
      <c r="PMY24" s="95"/>
      <c r="PMZ24" s="108"/>
      <c r="PNA24" s="109"/>
      <c r="PNB24" s="108"/>
      <c r="PNC24" s="108"/>
      <c r="PND24" s="108"/>
      <c r="PNE24" s="108"/>
      <c r="PNF24" s="108"/>
      <c r="PNG24" s="108"/>
      <c r="PNH24" s="95"/>
      <c r="PNI24" s="95"/>
      <c r="PNJ24" s="95"/>
      <c r="PNK24" s="108"/>
      <c r="PNL24" s="109"/>
      <c r="PNM24" s="108"/>
      <c r="PNN24" s="108"/>
      <c r="PNO24" s="108"/>
      <c r="PNP24" s="108"/>
      <c r="PNQ24" s="108"/>
      <c r="PNR24" s="108"/>
      <c r="PNS24" s="95"/>
      <c r="PNT24" s="95"/>
      <c r="PNU24" s="95"/>
      <c r="PNV24" s="108"/>
      <c r="PNW24" s="109"/>
      <c r="PNX24" s="108"/>
      <c r="PNY24" s="108"/>
      <c r="PNZ24" s="108"/>
      <c r="POA24" s="108"/>
      <c r="POB24" s="108"/>
      <c r="POC24" s="108"/>
      <c r="POD24" s="95"/>
      <c r="POE24" s="95"/>
      <c r="POF24" s="95"/>
      <c r="POG24" s="108"/>
      <c r="POH24" s="109"/>
      <c r="POI24" s="108"/>
      <c r="POJ24" s="108"/>
      <c r="POK24" s="108"/>
      <c r="POL24" s="108"/>
      <c r="POM24" s="108"/>
      <c r="PON24" s="108"/>
      <c r="POO24" s="95"/>
      <c r="POP24" s="95"/>
      <c r="POQ24" s="95"/>
      <c r="POR24" s="108"/>
      <c r="POS24" s="109"/>
      <c r="POT24" s="108"/>
      <c r="POU24" s="108"/>
      <c r="POV24" s="108"/>
      <c r="POW24" s="108"/>
      <c r="POX24" s="108"/>
      <c r="POY24" s="108"/>
      <c r="POZ24" s="95"/>
      <c r="PPA24" s="95"/>
      <c r="PPB24" s="95"/>
      <c r="PPC24" s="108"/>
      <c r="PPD24" s="109"/>
      <c r="PPE24" s="108"/>
      <c r="PPF24" s="108"/>
      <c r="PPG24" s="108"/>
      <c r="PPH24" s="108"/>
      <c r="PPI24" s="108"/>
      <c r="PPJ24" s="108"/>
      <c r="PPK24" s="95"/>
      <c r="PPL24" s="95"/>
      <c r="PPM24" s="95"/>
      <c r="PPN24" s="108"/>
      <c r="PPO24" s="109"/>
      <c r="PPP24" s="108"/>
      <c r="PPQ24" s="108"/>
      <c r="PPR24" s="108"/>
      <c r="PPS24" s="108"/>
      <c r="PPT24" s="108"/>
      <c r="PPU24" s="108"/>
      <c r="PPV24" s="95"/>
      <c r="PPW24" s="95"/>
      <c r="PPX24" s="95"/>
      <c r="PPY24" s="108"/>
      <c r="PPZ24" s="109"/>
      <c r="PQA24" s="108"/>
      <c r="PQB24" s="108"/>
      <c r="PQC24" s="108"/>
      <c r="PQD24" s="108"/>
      <c r="PQE24" s="108"/>
      <c r="PQF24" s="108"/>
      <c r="PQG24" s="95"/>
      <c r="PQH24" s="95"/>
      <c r="PQI24" s="95"/>
      <c r="PQJ24" s="108"/>
      <c r="PQK24" s="109"/>
      <c r="PQL24" s="108"/>
      <c r="PQM24" s="108"/>
      <c r="PQN24" s="108"/>
      <c r="PQO24" s="108"/>
      <c r="PQP24" s="108"/>
      <c r="PQQ24" s="108"/>
      <c r="PQR24" s="95"/>
      <c r="PQS24" s="95"/>
      <c r="PQT24" s="95"/>
      <c r="PQU24" s="108"/>
      <c r="PQV24" s="109"/>
      <c r="PQW24" s="108"/>
      <c r="PQX24" s="108"/>
      <c r="PQY24" s="108"/>
      <c r="PQZ24" s="108"/>
      <c r="PRA24" s="108"/>
      <c r="PRB24" s="108"/>
      <c r="PRC24" s="95"/>
      <c r="PRD24" s="95"/>
      <c r="PRE24" s="95"/>
      <c r="PRF24" s="108"/>
      <c r="PRG24" s="109"/>
      <c r="PRH24" s="108"/>
      <c r="PRI24" s="108"/>
      <c r="PRJ24" s="108"/>
      <c r="PRK24" s="108"/>
      <c r="PRL24" s="108"/>
      <c r="PRM24" s="108"/>
      <c r="PRN24" s="95"/>
      <c r="PRO24" s="95"/>
      <c r="PRP24" s="95"/>
      <c r="PRQ24" s="108"/>
      <c r="PRR24" s="109"/>
      <c r="PRS24" s="108"/>
      <c r="PRT24" s="108"/>
      <c r="PRU24" s="108"/>
      <c r="PRV24" s="108"/>
      <c r="PRW24" s="108"/>
      <c r="PRX24" s="108"/>
      <c r="PRY24" s="95"/>
      <c r="PRZ24" s="95"/>
      <c r="PSA24" s="95"/>
      <c r="PSB24" s="108"/>
      <c r="PSC24" s="109"/>
      <c r="PSD24" s="108"/>
      <c r="PSE24" s="108"/>
      <c r="PSF24" s="108"/>
      <c r="PSG24" s="108"/>
      <c r="PSH24" s="108"/>
      <c r="PSI24" s="108"/>
      <c r="PSJ24" s="95"/>
      <c r="PSK24" s="95"/>
      <c r="PSL24" s="95"/>
      <c r="PSM24" s="108"/>
      <c r="PSN24" s="109"/>
      <c r="PSO24" s="108"/>
      <c r="PSP24" s="108"/>
      <c r="PSQ24" s="108"/>
      <c r="PSR24" s="108"/>
      <c r="PSS24" s="108"/>
      <c r="PST24" s="108"/>
      <c r="PSU24" s="95"/>
      <c r="PSV24" s="95"/>
      <c r="PSW24" s="95"/>
      <c r="PSX24" s="108"/>
      <c r="PSY24" s="109"/>
      <c r="PSZ24" s="108"/>
      <c r="PTA24" s="108"/>
      <c r="PTB24" s="108"/>
      <c r="PTC24" s="108"/>
      <c r="PTD24" s="108"/>
      <c r="PTE24" s="108"/>
      <c r="PTF24" s="95"/>
      <c r="PTG24" s="95"/>
      <c r="PTH24" s="95"/>
      <c r="PTI24" s="108"/>
      <c r="PTJ24" s="109"/>
      <c r="PTK24" s="108"/>
      <c r="PTL24" s="108"/>
      <c r="PTM24" s="108"/>
      <c r="PTN24" s="108"/>
      <c r="PTO24" s="108"/>
      <c r="PTP24" s="108"/>
      <c r="PTQ24" s="95"/>
      <c r="PTR24" s="95"/>
      <c r="PTS24" s="95"/>
      <c r="PTT24" s="108"/>
      <c r="PTU24" s="109"/>
      <c r="PTV24" s="108"/>
      <c r="PTW24" s="108"/>
      <c r="PTX24" s="108"/>
      <c r="PTY24" s="108"/>
      <c r="PTZ24" s="108"/>
      <c r="PUA24" s="108"/>
      <c r="PUB24" s="95"/>
      <c r="PUC24" s="95"/>
      <c r="PUD24" s="95"/>
      <c r="PUE24" s="108"/>
      <c r="PUF24" s="109"/>
      <c r="PUG24" s="108"/>
      <c r="PUH24" s="108"/>
      <c r="PUI24" s="108"/>
      <c r="PUJ24" s="108"/>
      <c r="PUK24" s="108"/>
      <c r="PUL24" s="108"/>
      <c r="PUM24" s="95"/>
      <c r="PUN24" s="95"/>
      <c r="PUO24" s="95"/>
      <c r="PUP24" s="108"/>
      <c r="PUQ24" s="109"/>
      <c r="PUR24" s="108"/>
      <c r="PUS24" s="108"/>
      <c r="PUT24" s="108"/>
      <c r="PUU24" s="108"/>
      <c r="PUV24" s="108"/>
      <c r="PUW24" s="108"/>
      <c r="PUX24" s="95"/>
      <c r="PUY24" s="95"/>
      <c r="PUZ24" s="95"/>
      <c r="PVA24" s="108"/>
      <c r="PVB24" s="109"/>
      <c r="PVC24" s="108"/>
      <c r="PVD24" s="108"/>
      <c r="PVE24" s="108"/>
      <c r="PVF24" s="108"/>
      <c r="PVG24" s="108"/>
      <c r="PVH24" s="108"/>
      <c r="PVI24" s="95"/>
      <c r="PVJ24" s="95"/>
      <c r="PVK24" s="95"/>
      <c r="PVL24" s="108"/>
      <c r="PVM24" s="109"/>
      <c r="PVN24" s="108"/>
      <c r="PVO24" s="108"/>
      <c r="PVP24" s="108"/>
      <c r="PVQ24" s="108"/>
      <c r="PVR24" s="108"/>
      <c r="PVS24" s="108"/>
      <c r="PVT24" s="95"/>
      <c r="PVU24" s="95"/>
      <c r="PVV24" s="95"/>
      <c r="PVW24" s="108"/>
      <c r="PVX24" s="109"/>
      <c r="PVY24" s="108"/>
      <c r="PVZ24" s="108"/>
      <c r="PWA24" s="108"/>
      <c r="PWB24" s="108"/>
      <c r="PWC24" s="108"/>
      <c r="PWD24" s="108"/>
      <c r="PWE24" s="95"/>
      <c r="PWF24" s="95"/>
      <c r="PWG24" s="95"/>
      <c r="PWH24" s="108"/>
      <c r="PWI24" s="109"/>
      <c r="PWJ24" s="108"/>
      <c r="PWK24" s="108"/>
      <c r="PWL24" s="108"/>
      <c r="PWM24" s="108"/>
      <c r="PWN24" s="108"/>
      <c r="PWO24" s="108"/>
      <c r="PWP24" s="95"/>
      <c r="PWQ24" s="95"/>
      <c r="PWR24" s="95"/>
      <c r="PWS24" s="108"/>
      <c r="PWT24" s="109"/>
      <c r="PWU24" s="108"/>
      <c r="PWV24" s="108"/>
      <c r="PWW24" s="108"/>
      <c r="PWX24" s="108"/>
      <c r="PWY24" s="108"/>
      <c r="PWZ24" s="108"/>
      <c r="PXA24" s="95"/>
      <c r="PXB24" s="95"/>
      <c r="PXC24" s="95"/>
      <c r="PXD24" s="108"/>
      <c r="PXE24" s="109"/>
      <c r="PXF24" s="108"/>
      <c r="PXG24" s="108"/>
      <c r="PXH24" s="108"/>
      <c r="PXI24" s="108"/>
      <c r="PXJ24" s="108"/>
      <c r="PXK24" s="108"/>
      <c r="PXL24" s="95"/>
      <c r="PXM24" s="95"/>
      <c r="PXN24" s="95"/>
      <c r="PXO24" s="108"/>
      <c r="PXP24" s="109"/>
      <c r="PXQ24" s="108"/>
      <c r="PXR24" s="108"/>
      <c r="PXS24" s="108"/>
      <c r="PXT24" s="108"/>
      <c r="PXU24" s="108"/>
      <c r="PXV24" s="108"/>
      <c r="PXW24" s="95"/>
      <c r="PXX24" s="95"/>
      <c r="PXY24" s="95"/>
      <c r="PXZ24" s="108"/>
      <c r="PYA24" s="109"/>
      <c r="PYB24" s="108"/>
      <c r="PYC24" s="108"/>
      <c r="PYD24" s="108"/>
      <c r="PYE24" s="108"/>
      <c r="PYF24" s="108"/>
      <c r="PYG24" s="108"/>
      <c r="PYH24" s="95"/>
      <c r="PYI24" s="95"/>
      <c r="PYJ24" s="95"/>
      <c r="PYK24" s="108"/>
      <c r="PYL24" s="109"/>
      <c r="PYM24" s="108"/>
      <c r="PYN24" s="108"/>
      <c r="PYO24" s="108"/>
      <c r="PYP24" s="108"/>
      <c r="PYQ24" s="108"/>
      <c r="PYR24" s="108"/>
      <c r="PYS24" s="95"/>
      <c r="PYT24" s="95"/>
      <c r="PYU24" s="95"/>
      <c r="PYV24" s="108"/>
      <c r="PYW24" s="109"/>
      <c r="PYX24" s="108"/>
      <c r="PYY24" s="108"/>
      <c r="PYZ24" s="108"/>
      <c r="PZA24" s="108"/>
      <c r="PZB24" s="108"/>
      <c r="PZC24" s="108"/>
      <c r="PZD24" s="95"/>
      <c r="PZE24" s="95"/>
      <c r="PZF24" s="95"/>
      <c r="PZG24" s="108"/>
      <c r="PZH24" s="109"/>
      <c r="PZI24" s="108"/>
      <c r="PZJ24" s="108"/>
      <c r="PZK24" s="108"/>
      <c r="PZL24" s="108"/>
      <c r="PZM24" s="108"/>
      <c r="PZN24" s="108"/>
      <c r="PZO24" s="95"/>
      <c r="PZP24" s="95"/>
      <c r="PZQ24" s="95"/>
      <c r="PZR24" s="108"/>
      <c r="PZS24" s="109"/>
      <c r="PZT24" s="108"/>
      <c r="PZU24" s="108"/>
      <c r="PZV24" s="108"/>
      <c r="PZW24" s="108"/>
      <c r="PZX24" s="108"/>
      <c r="PZY24" s="108"/>
      <c r="PZZ24" s="95"/>
      <c r="QAA24" s="95"/>
      <c r="QAB24" s="95"/>
      <c r="QAC24" s="108"/>
      <c r="QAD24" s="109"/>
      <c r="QAE24" s="108"/>
      <c r="QAF24" s="108"/>
      <c r="QAG24" s="108"/>
      <c r="QAH24" s="108"/>
      <c r="QAI24" s="108"/>
      <c r="QAJ24" s="108"/>
      <c r="QAK24" s="95"/>
      <c r="QAL24" s="95"/>
      <c r="QAM24" s="95"/>
      <c r="QAN24" s="108"/>
      <c r="QAO24" s="109"/>
      <c r="QAP24" s="108"/>
      <c r="QAQ24" s="108"/>
      <c r="QAR24" s="108"/>
      <c r="QAS24" s="108"/>
      <c r="QAT24" s="108"/>
      <c r="QAU24" s="108"/>
      <c r="QAV24" s="95"/>
      <c r="QAW24" s="95"/>
      <c r="QAX24" s="95"/>
      <c r="QAY24" s="108"/>
      <c r="QAZ24" s="109"/>
      <c r="QBA24" s="108"/>
      <c r="QBB24" s="108"/>
      <c r="QBC24" s="108"/>
      <c r="QBD24" s="108"/>
      <c r="QBE24" s="108"/>
      <c r="QBF24" s="108"/>
      <c r="QBG24" s="95"/>
      <c r="QBH24" s="95"/>
      <c r="QBI24" s="95"/>
      <c r="QBJ24" s="108"/>
      <c r="QBK24" s="109"/>
      <c r="QBL24" s="108"/>
      <c r="QBM24" s="108"/>
      <c r="QBN24" s="108"/>
      <c r="QBO24" s="108"/>
      <c r="QBP24" s="108"/>
      <c r="QBQ24" s="108"/>
      <c r="QBR24" s="95"/>
      <c r="QBS24" s="95"/>
      <c r="QBT24" s="95"/>
      <c r="QBU24" s="108"/>
      <c r="QBV24" s="109"/>
      <c r="QBW24" s="108"/>
      <c r="QBX24" s="108"/>
      <c r="QBY24" s="108"/>
      <c r="QBZ24" s="108"/>
      <c r="QCA24" s="108"/>
      <c r="QCB24" s="108"/>
      <c r="QCC24" s="95"/>
      <c r="QCD24" s="95"/>
      <c r="QCE24" s="95"/>
      <c r="QCF24" s="108"/>
      <c r="QCG24" s="109"/>
      <c r="QCH24" s="108"/>
      <c r="QCI24" s="108"/>
      <c r="QCJ24" s="108"/>
      <c r="QCK24" s="108"/>
      <c r="QCL24" s="108"/>
      <c r="QCM24" s="108"/>
      <c r="QCN24" s="95"/>
      <c r="QCO24" s="95"/>
      <c r="QCP24" s="95"/>
      <c r="QCQ24" s="108"/>
      <c r="QCR24" s="109"/>
      <c r="QCS24" s="108"/>
      <c r="QCT24" s="108"/>
      <c r="QCU24" s="108"/>
      <c r="QCV24" s="108"/>
      <c r="QCW24" s="108"/>
      <c r="QCX24" s="108"/>
      <c r="QCY24" s="95"/>
      <c r="QCZ24" s="95"/>
      <c r="QDA24" s="95"/>
      <c r="QDB24" s="108"/>
      <c r="QDC24" s="109"/>
      <c r="QDD24" s="108"/>
      <c r="QDE24" s="108"/>
      <c r="QDF24" s="108"/>
      <c r="QDG24" s="108"/>
      <c r="QDH24" s="108"/>
      <c r="QDI24" s="108"/>
      <c r="QDJ24" s="95"/>
      <c r="QDK24" s="95"/>
      <c r="QDL24" s="95"/>
      <c r="QDM24" s="108"/>
      <c r="QDN24" s="109"/>
      <c r="QDO24" s="108"/>
      <c r="QDP24" s="108"/>
      <c r="QDQ24" s="108"/>
      <c r="QDR24" s="108"/>
      <c r="QDS24" s="108"/>
      <c r="QDT24" s="108"/>
      <c r="QDU24" s="95"/>
      <c r="QDV24" s="95"/>
      <c r="QDW24" s="95"/>
      <c r="QDX24" s="108"/>
      <c r="QDY24" s="109"/>
      <c r="QDZ24" s="108"/>
      <c r="QEA24" s="108"/>
      <c r="QEB24" s="108"/>
      <c r="QEC24" s="108"/>
      <c r="QED24" s="108"/>
      <c r="QEE24" s="108"/>
      <c r="QEF24" s="95"/>
      <c r="QEG24" s="95"/>
      <c r="QEH24" s="95"/>
      <c r="QEI24" s="108"/>
      <c r="QEJ24" s="109"/>
      <c r="QEK24" s="108"/>
      <c r="QEL24" s="108"/>
      <c r="QEM24" s="108"/>
      <c r="QEN24" s="108"/>
      <c r="QEO24" s="108"/>
      <c r="QEP24" s="108"/>
      <c r="QEQ24" s="95"/>
      <c r="QER24" s="95"/>
      <c r="QES24" s="95"/>
      <c r="QET24" s="108"/>
      <c r="QEU24" s="109"/>
      <c r="QEV24" s="108"/>
      <c r="QEW24" s="108"/>
      <c r="QEX24" s="108"/>
      <c r="QEY24" s="108"/>
      <c r="QEZ24" s="108"/>
      <c r="QFA24" s="108"/>
      <c r="QFB24" s="95"/>
      <c r="QFC24" s="95"/>
      <c r="QFD24" s="95"/>
      <c r="QFE24" s="108"/>
      <c r="QFF24" s="109"/>
      <c r="QFG24" s="108"/>
      <c r="QFH24" s="108"/>
      <c r="QFI24" s="108"/>
      <c r="QFJ24" s="108"/>
      <c r="QFK24" s="108"/>
      <c r="QFL24" s="108"/>
      <c r="QFM24" s="95"/>
      <c r="QFN24" s="95"/>
      <c r="QFO24" s="95"/>
      <c r="QFP24" s="108"/>
      <c r="QFQ24" s="109"/>
      <c r="QFR24" s="108"/>
      <c r="QFS24" s="108"/>
      <c r="QFT24" s="108"/>
      <c r="QFU24" s="108"/>
      <c r="QFV24" s="108"/>
      <c r="QFW24" s="108"/>
      <c r="QFX24" s="95"/>
      <c r="QFY24" s="95"/>
      <c r="QFZ24" s="95"/>
      <c r="QGA24" s="108"/>
      <c r="QGB24" s="109"/>
      <c r="QGC24" s="108"/>
      <c r="QGD24" s="108"/>
      <c r="QGE24" s="108"/>
      <c r="QGF24" s="108"/>
      <c r="QGG24" s="108"/>
      <c r="QGH24" s="108"/>
      <c r="QGI24" s="95"/>
      <c r="QGJ24" s="95"/>
      <c r="QGK24" s="95"/>
      <c r="QGL24" s="108"/>
      <c r="QGM24" s="109"/>
      <c r="QGN24" s="108"/>
      <c r="QGO24" s="108"/>
      <c r="QGP24" s="108"/>
      <c r="QGQ24" s="108"/>
      <c r="QGR24" s="108"/>
      <c r="QGS24" s="108"/>
      <c r="QGT24" s="95"/>
      <c r="QGU24" s="95"/>
      <c r="QGV24" s="95"/>
      <c r="QGW24" s="108"/>
      <c r="QGX24" s="109"/>
      <c r="QGY24" s="108"/>
      <c r="QGZ24" s="108"/>
      <c r="QHA24" s="108"/>
      <c r="QHB24" s="108"/>
      <c r="QHC24" s="108"/>
      <c r="QHD24" s="108"/>
      <c r="QHE24" s="95"/>
      <c r="QHF24" s="95"/>
      <c r="QHG24" s="95"/>
      <c r="QHH24" s="108"/>
      <c r="QHI24" s="109"/>
      <c r="QHJ24" s="108"/>
      <c r="QHK24" s="108"/>
      <c r="QHL24" s="108"/>
      <c r="QHM24" s="108"/>
      <c r="QHN24" s="108"/>
      <c r="QHO24" s="108"/>
      <c r="QHP24" s="95"/>
      <c r="QHQ24" s="95"/>
      <c r="QHR24" s="95"/>
      <c r="QHS24" s="108"/>
      <c r="QHT24" s="109"/>
      <c r="QHU24" s="108"/>
      <c r="QHV24" s="108"/>
      <c r="QHW24" s="108"/>
      <c r="QHX24" s="108"/>
      <c r="QHY24" s="108"/>
      <c r="QHZ24" s="108"/>
      <c r="QIA24" s="95"/>
      <c r="QIB24" s="95"/>
      <c r="QIC24" s="95"/>
      <c r="QID24" s="108"/>
      <c r="QIE24" s="109"/>
      <c r="QIF24" s="108"/>
      <c r="QIG24" s="108"/>
      <c r="QIH24" s="108"/>
      <c r="QII24" s="108"/>
      <c r="QIJ24" s="108"/>
      <c r="QIK24" s="108"/>
      <c r="QIL24" s="95"/>
      <c r="QIM24" s="95"/>
      <c r="QIN24" s="95"/>
      <c r="QIO24" s="108"/>
      <c r="QIP24" s="109"/>
      <c r="QIQ24" s="108"/>
      <c r="QIR24" s="108"/>
      <c r="QIS24" s="108"/>
      <c r="QIT24" s="108"/>
      <c r="QIU24" s="108"/>
      <c r="QIV24" s="108"/>
      <c r="QIW24" s="95"/>
      <c r="QIX24" s="95"/>
      <c r="QIY24" s="95"/>
      <c r="QIZ24" s="108"/>
      <c r="QJA24" s="109"/>
      <c r="QJB24" s="108"/>
      <c r="QJC24" s="108"/>
      <c r="QJD24" s="108"/>
      <c r="QJE24" s="108"/>
      <c r="QJF24" s="108"/>
      <c r="QJG24" s="108"/>
      <c r="QJH24" s="95"/>
      <c r="QJI24" s="95"/>
      <c r="QJJ24" s="95"/>
      <c r="QJK24" s="108"/>
      <c r="QJL24" s="109"/>
      <c r="QJM24" s="108"/>
      <c r="QJN24" s="108"/>
      <c r="QJO24" s="108"/>
      <c r="QJP24" s="108"/>
      <c r="QJQ24" s="108"/>
      <c r="QJR24" s="108"/>
      <c r="QJS24" s="95"/>
      <c r="QJT24" s="95"/>
      <c r="QJU24" s="95"/>
      <c r="QJV24" s="108"/>
      <c r="QJW24" s="109"/>
      <c r="QJX24" s="108"/>
      <c r="QJY24" s="108"/>
      <c r="QJZ24" s="108"/>
      <c r="QKA24" s="108"/>
      <c r="QKB24" s="108"/>
      <c r="QKC24" s="108"/>
      <c r="QKD24" s="95"/>
      <c r="QKE24" s="95"/>
      <c r="QKF24" s="95"/>
      <c r="QKG24" s="108"/>
      <c r="QKH24" s="109"/>
      <c r="QKI24" s="108"/>
      <c r="QKJ24" s="108"/>
      <c r="QKK24" s="108"/>
      <c r="QKL24" s="108"/>
      <c r="QKM24" s="108"/>
      <c r="QKN24" s="108"/>
      <c r="QKO24" s="95"/>
      <c r="QKP24" s="95"/>
      <c r="QKQ24" s="95"/>
      <c r="QKR24" s="108"/>
      <c r="QKS24" s="109"/>
      <c r="QKT24" s="108"/>
      <c r="QKU24" s="108"/>
      <c r="QKV24" s="108"/>
      <c r="QKW24" s="108"/>
      <c r="QKX24" s="108"/>
      <c r="QKY24" s="108"/>
      <c r="QKZ24" s="95"/>
      <c r="QLA24" s="95"/>
      <c r="QLB24" s="95"/>
      <c r="QLC24" s="108"/>
      <c r="QLD24" s="109"/>
      <c r="QLE24" s="108"/>
      <c r="QLF24" s="108"/>
      <c r="QLG24" s="108"/>
      <c r="QLH24" s="108"/>
      <c r="QLI24" s="108"/>
      <c r="QLJ24" s="108"/>
      <c r="QLK24" s="95"/>
      <c r="QLL24" s="95"/>
      <c r="QLM24" s="95"/>
      <c r="QLN24" s="108"/>
      <c r="QLO24" s="109"/>
      <c r="QLP24" s="108"/>
      <c r="QLQ24" s="108"/>
      <c r="QLR24" s="108"/>
      <c r="QLS24" s="108"/>
      <c r="QLT24" s="108"/>
      <c r="QLU24" s="108"/>
      <c r="QLV24" s="95"/>
      <c r="QLW24" s="95"/>
      <c r="QLX24" s="95"/>
      <c r="QLY24" s="108"/>
      <c r="QLZ24" s="109"/>
      <c r="QMA24" s="108"/>
      <c r="QMB24" s="108"/>
      <c r="QMC24" s="108"/>
      <c r="QMD24" s="108"/>
      <c r="QME24" s="108"/>
      <c r="QMF24" s="108"/>
      <c r="QMG24" s="95"/>
      <c r="QMH24" s="95"/>
      <c r="QMI24" s="95"/>
      <c r="QMJ24" s="108"/>
      <c r="QMK24" s="109"/>
      <c r="QML24" s="108"/>
      <c r="QMM24" s="108"/>
      <c r="QMN24" s="108"/>
      <c r="QMO24" s="108"/>
      <c r="QMP24" s="108"/>
      <c r="QMQ24" s="108"/>
      <c r="QMR24" s="95"/>
      <c r="QMS24" s="95"/>
      <c r="QMT24" s="95"/>
      <c r="QMU24" s="108"/>
      <c r="QMV24" s="109"/>
      <c r="QMW24" s="108"/>
      <c r="QMX24" s="108"/>
      <c r="QMY24" s="108"/>
      <c r="QMZ24" s="108"/>
      <c r="QNA24" s="108"/>
      <c r="QNB24" s="108"/>
      <c r="QNC24" s="95"/>
      <c r="QND24" s="95"/>
      <c r="QNE24" s="95"/>
      <c r="QNF24" s="108"/>
      <c r="QNG24" s="109"/>
      <c r="QNH24" s="108"/>
      <c r="QNI24" s="108"/>
      <c r="QNJ24" s="108"/>
      <c r="QNK24" s="108"/>
      <c r="QNL24" s="108"/>
      <c r="QNM24" s="108"/>
      <c r="QNN24" s="95"/>
      <c r="QNO24" s="95"/>
      <c r="QNP24" s="95"/>
      <c r="QNQ24" s="108"/>
      <c r="QNR24" s="109"/>
      <c r="QNS24" s="108"/>
      <c r="QNT24" s="108"/>
      <c r="QNU24" s="108"/>
      <c r="QNV24" s="108"/>
      <c r="QNW24" s="108"/>
      <c r="QNX24" s="108"/>
      <c r="QNY24" s="95"/>
      <c r="QNZ24" s="95"/>
      <c r="QOA24" s="95"/>
      <c r="QOB24" s="108"/>
      <c r="QOC24" s="109"/>
      <c r="QOD24" s="108"/>
      <c r="QOE24" s="108"/>
      <c r="QOF24" s="108"/>
      <c r="QOG24" s="108"/>
      <c r="QOH24" s="108"/>
      <c r="QOI24" s="108"/>
      <c r="QOJ24" s="95"/>
      <c r="QOK24" s="95"/>
      <c r="QOL24" s="95"/>
      <c r="QOM24" s="108"/>
      <c r="QON24" s="109"/>
      <c r="QOO24" s="108"/>
      <c r="QOP24" s="108"/>
      <c r="QOQ24" s="108"/>
      <c r="QOR24" s="108"/>
      <c r="QOS24" s="108"/>
      <c r="QOT24" s="108"/>
      <c r="QOU24" s="95"/>
      <c r="QOV24" s="95"/>
      <c r="QOW24" s="95"/>
      <c r="QOX24" s="108"/>
      <c r="QOY24" s="109"/>
      <c r="QOZ24" s="108"/>
      <c r="QPA24" s="108"/>
      <c r="QPB24" s="108"/>
      <c r="QPC24" s="108"/>
      <c r="QPD24" s="108"/>
      <c r="QPE24" s="108"/>
      <c r="QPF24" s="95"/>
      <c r="QPG24" s="95"/>
      <c r="QPH24" s="95"/>
      <c r="QPI24" s="108"/>
      <c r="QPJ24" s="109"/>
      <c r="QPK24" s="108"/>
      <c r="QPL24" s="108"/>
      <c r="QPM24" s="108"/>
      <c r="QPN24" s="108"/>
      <c r="QPO24" s="108"/>
      <c r="QPP24" s="108"/>
      <c r="QPQ24" s="95"/>
      <c r="QPR24" s="95"/>
      <c r="QPS24" s="95"/>
      <c r="QPT24" s="108"/>
      <c r="QPU24" s="109"/>
      <c r="QPV24" s="108"/>
      <c r="QPW24" s="108"/>
      <c r="QPX24" s="108"/>
      <c r="QPY24" s="108"/>
      <c r="QPZ24" s="108"/>
      <c r="QQA24" s="108"/>
      <c r="QQB24" s="95"/>
      <c r="QQC24" s="95"/>
      <c r="QQD24" s="95"/>
      <c r="QQE24" s="108"/>
      <c r="QQF24" s="109"/>
      <c r="QQG24" s="108"/>
      <c r="QQH24" s="108"/>
      <c r="QQI24" s="108"/>
      <c r="QQJ24" s="108"/>
      <c r="QQK24" s="108"/>
      <c r="QQL24" s="108"/>
      <c r="QQM24" s="95"/>
      <c r="QQN24" s="95"/>
      <c r="QQO24" s="95"/>
      <c r="QQP24" s="108"/>
      <c r="QQQ24" s="109"/>
      <c r="QQR24" s="108"/>
      <c r="QQS24" s="108"/>
      <c r="QQT24" s="108"/>
      <c r="QQU24" s="108"/>
      <c r="QQV24" s="108"/>
      <c r="QQW24" s="108"/>
      <c r="QQX24" s="95"/>
      <c r="QQY24" s="95"/>
      <c r="QQZ24" s="95"/>
      <c r="QRA24" s="108"/>
      <c r="QRB24" s="109"/>
      <c r="QRC24" s="108"/>
      <c r="QRD24" s="108"/>
      <c r="QRE24" s="108"/>
      <c r="QRF24" s="108"/>
      <c r="QRG24" s="108"/>
      <c r="QRH24" s="108"/>
      <c r="QRI24" s="95"/>
      <c r="QRJ24" s="95"/>
      <c r="QRK24" s="95"/>
      <c r="QRL24" s="108"/>
      <c r="QRM24" s="109"/>
      <c r="QRN24" s="108"/>
      <c r="QRO24" s="108"/>
      <c r="QRP24" s="108"/>
      <c r="QRQ24" s="108"/>
      <c r="QRR24" s="108"/>
      <c r="QRS24" s="108"/>
      <c r="QRT24" s="95"/>
      <c r="QRU24" s="95"/>
      <c r="QRV24" s="95"/>
      <c r="QRW24" s="108"/>
      <c r="QRX24" s="109"/>
      <c r="QRY24" s="108"/>
      <c r="QRZ24" s="108"/>
      <c r="QSA24" s="108"/>
      <c r="QSB24" s="108"/>
      <c r="QSC24" s="108"/>
      <c r="QSD24" s="108"/>
      <c r="QSE24" s="95"/>
      <c r="QSF24" s="95"/>
      <c r="QSG24" s="95"/>
      <c r="QSH24" s="108"/>
      <c r="QSI24" s="109"/>
      <c r="QSJ24" s="108"/>
      <c r="QSK24" s="108"/>
      <c r="QSL24" s="108"/>
      <c r="QSM24" s="108"/>
      <c r="QSN24" s="108"/>
      <c r="QSO24" s="108"/>
      <c r="QSP24" s="95"/>
      <c r="QSQ24" s="95"/>
      <c r="QSR24" s="95"/>
      <c r="QSS24" s="108"/>
      <c r="QST24" s="109"/>
      <c r="QSU24" s="108"/>
      <c r="QSV24" s="108"/>
      <c r="QSW24" s="108"/>
      <c r="QSX24" s="108"/>
      <c r="QSY24" s="108"/>
      <c r="QSZ24" s="108"/>
      <c r="QTA24" s="95"/>
      <c r="QTB24" s="95"/>
      <c r="QTC24" s="95"/>
      <c r="QTD24" s="108"/>
      <c r="QTE24" s="109"/>
      <c r="QTF24" s="108"/>
      <c r="QTG24" s="108"/>
      <c r="QTH24" s="108"/>
      <c r="QTI24" s="108"/>
      <c r="QTJ24" s="108"/>
      <c r="QTK24" s="108"/>
      <c r="QTL24" s="95"/>
      <c r="QTM24" s="95"/>
      <c r="QTN24" s="95"/>
      <c r="QTO24" s="108"/>
      <c r="QTP24" s="109"/>
      <c r="QTQ24" s="108"/>
      <c r="QTR24" s="108"/>
      <c r="QTS24" s="108"/>
      <c r="QTT24" s="108"/>
      <c r="QTU24" s="108"/>
      <c r="QTV24" s="108"/>
      <c r="QTW24" s="95"/>
      <c r="QTX24" s="95"/>
      <c r="QTY24" s="95"/>
      <c r="QTZ24" s="108"/>
      <c r="QUA24" s="109"/>
      <c r="QUB24" s="108"/>
      <c r="QUC24" s="108"/>
      <c r="QUD24" s="108"/>
      <c r="QUE24" s="108"/>
      <c r="QUF24" s="108"/>
      <c r="QUG24" s="108"/>
      <c r="QUH24" s="95"/>
      <c r="QUI24" s="95"/>
      <c r="QUJ24" s="95"/>
      <c r="QUK24" s="108"/>
      <c r="QUL24" s="109"/>
      <c r="QUM24" s="108"/>
      <c r="QUN24" s="108"/>
      <c r="QUO24" s="108"/>
      <c r="QUP24" s="108"/>
      <c r="QUQ24" s="108"/>
      <c r="QUR24" s="108"/>
      <c r="QUS24" s="95"/>
      <c r="QUT24" s="95"/>
      <c r="QUU24" s="95"/>
      <c r="QUV24" s="108"/>
      <c r="QUW24" s="109"/>
      <c r="QUX24" s="108"/>
      <c r="QUY24" s="108"/>
      <c r="QUZ24" s="108"/>
      <c r="QVA24" s="108"/>
      <c r="QVB24" s="108"/>
      <c r="QVC24" s="108"/>
      <c r="QVD24" s="95"/>
      <c r="QVE24" s="95"/>
      <c r="QVF24" s="95"/>
      <c r="QVG24" s="108"/>
      <c r="QVH24" s="109"/>
      <c r="QVI24" s="108"/>
      <c r="QVJ24" s="108"/>
      <c r="QVK24" s="108"/>
      <c r="QVL24" s="108"/>
      <c r="QVM24" s="108"/>
      <c r="QVN24" s="108"/>
      <c r="QVO24" s="95"/>
      <c r="QVP24" s="95"/>
      <c r="QVQ24" s="95"/>
      <c r="QVR24" s="108"/>
      <c r="QVS24" s="109"/>
      <c r="QVT24" s="108"/>
      <c r="QVU24" s="108"/>
      <c r="QVV24" s="108"/>
      <c r="QVW24" s="108"/>
      <c r="QVX24" s="108"/>
      <c r="QVY24" s="108"/>
      <c r="QVZ24" s="95"/>
      <c r="QWA24" s="95"/>
      <c r="QWB24" s="95"/>
      <c r="QWC24" s="108"/>
      <c r="QWD24" s="109"/>
      <c r="QWE24" s="108"/>
      <c r="QWF24" s="108"/>
      <c r="QWG24" s="108"/>
      <c r="QWH24" s="108"/>
      <c r="QWI24" s="108"/>
      <c r="QWJ24" s="108"/>
      <c r="QWK24" s="95"/>
      <c r="QWL24" s="95"/>
      <c r="QWM24" s="95"/>
      <c r="QWN24" s="108"/>
      <c r="QWO24" s="109"/>
      <c r="QWP24" s="108"/>
      <c r="QWQ24" s="108"/>
      <c r="QWR24" s="108"/>
      <c r="QWS24" s="108"/>
      <c r="QWT24" s="108"/>
      <c r="QWU24" s="108"/>
      <c r="QWV24" s="95"/>
      <c r="QWW24" s="95"/>
      <c r="QWX24" s="95"/>
      <c r="QWY24" s="108"/>
      <c r="QWZ24" s="109"/>
      <c r="QXA24" s="108"/>
      <c r="QXB24" s="108"/>
      <c r="QXC24" s="108"/>
      <c r="QXD24" s="108"/>
      <c r="QXE24" s="108"/>
      <c r="QXF24" s="108"/>
      <c r="QXG24" s="95"/>
      <c r="QXH24" s="95"/>
      <c r="QXI24" s="95"/>
      <c r="QXJ24" s="108"/>
      <c r="QXK24" s="109"/>
      <c r="QXL24" s="108"/>
      <c r="QXM24" s="108"/>
      <c r="QXN24" s="108"/>
      <c r="QXO24" s="108"/>
      <c r="QXP24" s="108"/>
      <c r="QXQ24" s="108"/>
      <c r="QXR24" s="95"/>
      <c r="QXS24" s="95"/>
      <c r="QXT24" s="95"/>
      <c r="QXU24" s="108"/>
      <c r="QXV24" s="109"/>
      <c r="QXW24" s="108"/>
      <c r="QXX24" s="108"/>
      <c r="QXY24" s="108"/>
      <c r="QXZ24" s="108"/>
      <c r="QYA24" s="108"/>
      <c r="QYB24" s="108"/>
      <c r="QYC24" s="95"/>
      <c r="QYD24" s="95"/>
      <c r="QYE24" s="95"/>
      <c r="QYF24" s="108"/>
      <c r="QYG24" s="109"/>
      <c r="QYH24" s="108"/>
      <c r="QYI24" s="108"/>
      <c r="QYJ24" s="108"/>
      <c r="QYK24" s="108"/>
      <c r="QYL24" s="108"/>
      <c r="QYM24" s="108"/>
      <c r="QYN24" s="95"/>
      <c r="QYO24" s="95"/>
      <c r="QYP24" s="95"/>
      <c r="QYQ24" s="108"/>
      <c r="QYR24" s="109"/>
      <c r="QYS24" s="108"/>
      <c r="QYT24" s="108"/>
      <c r="QYU24" s="108"/>
      <c r="QYV24" s="108"/>
      <c r="QYW24" s="108"/>
      <c r="QYX24" s="108"/>
      <c r="QYY24" s="95"/>
      <c r="QYZ24" s="95"/>
      <c r="QZA24" s="95"/>
      <c r="QZB24" s="108"/>
      <c r="QZC24" s="109"/>
      <c r="QZD24" s="108"/>
      <c r="QZE24" s="108"/>
      <c r="QZF24" s="108"/>
      <c r="QZG24" s="108"/>
      <c r="QZH24" s="108"/>
      <c r="QZI24" s="108"/>
      <c r="QZJ24" s="95"/>
      <c r="QZK24" s="95"/>
      <c r="QZL24" s="95"/>
      <c r="QZM24" s="108"/>
      <c r="QZN24" s="109"/>
      <c r="QZO24" s="108"/>
      <c r="QZP24" s="108"/>
      <c r="QZQ24" s="108"/>
      <c r="QZR24" s="108"/>
      <c r="QZS24" s="108"/>
      <c r="QZT24" s="108"/>
      <c r="QZU24" s="95"/>
      <c r="QZV24" s="95"/>
      <c r="QZW24" s="95"/>
      <c r="QZX24" s="108"/>
      <c r="QZY24" s="109"/>
      <c r="QZZ24" s="108"/>
      <c r="RAA24" s="108"/>
      <c r="RAB24" s="108"/>
      <c r="RAC24" s="108"/>
      <c r="RAD24" s="108"/>
      <c r="RAE24" s="108"/>
      <c r="RAF24" s="95"/>
      <c r="RAG24" s="95"/>
      <c r="RAH24" s="95"/>
      <c r="RAI24" s="108"/>
      <c r="RAJ24" s="109"/>
      <c r="RAK24" s="108"/>
      <c r="RAL24" s="108"/>
      <c r="RAM24" s="108"/>
      <c r="RAN24" s="108"/>
      <c r="RAO24" s="108"/>
      <c r="RAP24" s="108"/>
      <c r="RAQ24" s="95"/>
      <c r="RAR24" s="95"/>
      <c r="RAS24" s="95"/>
      <c r="RAT24" s="108"/>
      <c r="RAU24" s="109"/>
      <c r="RAV24" s="108"/>
      <c r="RAW24" s="108"/>
      <c r="RAX24" s="108"/>
      <c r="RAY24" s="108"/>
      <c r="RAZ24" s="108"/>
      <c r="RBA24" s="108"/>
      <c r="RBB24" s="95"/>
      <c r="RBC24" s="95"/>
      <c r="RBD24" s="95"/>
      <c r="RBE24" s="108"/>
      <c r="RBF24" s="109"/>
      <c r="RBG24" s="108"/>
      <c r="RBH24" s="108"/>
      <c r="RBI24" s="108"/>
      <c r="RBJ24" s="108"/>
      <c r="RBK24" s="108"/>
      <c r="RBL24" s="108"/>
      <c r="RBM24" s="95"/>
      <c r="RBN24" s="95"/>
      <c r="RBO24" s="95"/>
      <c r="RBP24" s="108"/>
      <c r="RBQ24" s="109"/>
      <c r="RBR24" s="108"/>
      <c r="RBS24" s="108"/>
      <c r="RBT24" s="108"/>
      <c r="RBU24" s="108"/>
      <c r="RBV24" s="108"/>
      <c r="RBW24" s="108"/>
      <c r="RBX24" s="95"/>
      <c r="RBY24" s="95"/>
      <c r="RBZ24" s="95"/>
      <c r="RCA24" s="108"/>
      <c r="RCB24" s="109"/>
      <c r="RCC24" s="108"/>
      <c r="RCD24" s="108"/>
      <c r="RCE24" s="108"/>
      <c r="RCF24" s="108"/>
      <c r="RCG24" s="108"/>
      <c r="RCH24" s="108"/>
      <c r="RCI24" s="95"/>
      <c r="RCJ24" s="95"/>
      <c r="RCK24" s="95"/>
      <c r="RCL24" s="108"/>
      <c r="RCM24" s="109"/>
      <c r="RCN24" s="108"/>
      <c r="RCO24" s="108"/>
      <c r="RCP24" s="108"/>
      <c r="RCQ24" s="108"/>
      <c r="RCR24" s="108"/>
      <c r="RCS24" s="108"/>
      <c r="RCT24" s="95"/>
      <c r="RCU24" s="95"/>
      <c r="RCV24" s="95"/>
      <c r="RCW24" s="108"/>
      <c r="RCX24" s="109"/>
      <c r="RCY24" s="108"/>
      <c r="RCZ24" s="108"/>
      <c r="RDA24" s="108"/>
      <c r="RDB24" s="108"/>
      <c r="RDC24" s="108"/>
      <c r="RDD24" s="108"/>
      <c r="RDE24" s="95"/>
      <c r="RDF24" s="95"/>
      <c r="RDG24" s="95"/>
      <c r="RDH24" s="108"/>
      <c r="RDI24" s="109"/>
      <c r="RDJ24" s="108"/>
      <c r="RDK24" s="108"/>
      <c r="RDL24" s="108"/>
      <c r="RDM24" s="108"/>
      <c r="RDN24" s="108"/>
      <c r="RDO24" s="108"/>
      <c r="RDP24" s="95"/>
      <c r="RDQ24" s="95"/>
      <c r="RDR24" s="95"/>
      <c r="RDS24" s="108"/>
      <c r="RDT24" s="109"/>
      <c r="RDU24" s="108"/>
      <c r="RDV24" s="108"/>
      <c r="RDW24" s="108"/>
      <c r="RDX24" s="108"/>
      <c r="RDY24" s="108"/>
      <c r="RDZ24" s="108"/>
      <c r="REA24" s="95"/>
      <c r="REB24" s="95"/>
      <c r="REC24" s="95"/>
      <c r="RED24" s="108"/>
      <c r="REE24" s="109"/>
      <c r="REF24" s="108"/>
      <c r="REG24" s="108"/>
      <c r="REH24" s="108"/>
      <c r="REI24" s="108"/>
      <c r="REJ24" s="108"/>
      <c r="REK24" s="108"/>
      <c r="REL24" s="95"/>
      <c r="REM24" s="95"/>
      <c r="REN24" s="95"/>
      <c r="REO24" s="108"/>
      <c r="REP24" s="109"/>
      <c r="REQ24" s="108"/>
      <c r="RER24" s="108"/>
      <c r="RES24" s="108"/>
      <c r="RET24" s="108"/>
      <c r="REU24" s="108"/>
      <c r="REV24" s="108"/>
      <c r="REW24" s="95"/>
      <c r="REX24" s="95"/>
      <c r="REY24" s="95"/>
      <c r="REZ24" s="108"/>
      <c r="RFA24" s="109"/>
      <c r="RFB24" s="108"/>
      <c r="RFC24" s="108"/>
      <c r="RFD24" s="108"/>
      <c r="RFE24" s="108"/>
      <c r="RFF24" s="108"/>
      <c r="RFG24" s="108"/>
      <c r="RFH24" s="95"/>
      <c r="RFI24" s="95"/>
      <c r="RFJ24" s="95"/>
      <c r="RFK24" s="108"/>
      <c r="RFL24" s="109"/>
      <c r="RFM24" s="108"/>
      <c r="RFN24" s="108"/>
      <c r="RFO24" s="108"/>
      <c r="RFP24" s="108"/>
      <c r="RFQ24" s="108"/>
      <c r="RFR24" s="108"/>
      <c r="RFS24" s="95"/>
      <c r="RFT24" s="95"/>
      <c r="RFU24" s="95"/>
      <c r="RFV24" s="108"/>
      <c r="RFW24" s="109"/>
      <c r="RFX24" s="108"/>
      <c r="RFY24" s="108"/>
      <c r="RFZ24" s="108"/>
      <c r="RGA24" s="108"/>
      <c r="RGB24" s="108"/>
      <c r="RGC24" s="108"/>
      <c r="RGD24" s="95"/>
      <c r="RGE24" s="95"/>
      <c r="RGF24" s="95"/>
      <c r="RGG24" s="108"/>
      <c r="RGH24" s="109"/>
      <c r="RGI24" s="108"/>
      <c r="RGJ24" s="108"/>
      <c r="RGK24" s="108"/>
      <c r="RGL24" s="108"/>
      <c r="RGM24" s="108"/>
      <c r="RGN24" s="108"/>
      <c r="RGO24" s="95"/>
      <c r="RGP24" s="95"/>
      <c r="RGQ24" s="95"/>
      <c r="RGR24" s="108"/>
      <c r="RGS24" s="109"/>
      <c r="RGT24" s="108"/>
      <c r="RGU24" s="108"/>
      <c r="RGV24" s="108"/>
      <c r="RGW24" s="108"/>
      <c r="RGX24" s="108"/>
      <c r="RGY24" s="108"/>
      <c r="RGZ24" s="95"/>
      <c r="RHA24" s="95"/>
      <c r="RHB24" s="95"/>
      <c r="RHC24" s="108"/>
      <c r="RHD24" s="109"/>
      <c r="RHE24" s="108"/>
      <c r="RHF24" s="108"/>
      <c r="RHG24" s="108"/>
      <c r="RHH24" s="108"/>
      <c r="RHI24" s="108"/>
      <c r="RHJ24" s="108"/>
      <c r="RHK24" s="95"/>
      <c r="RHL24" s="95"/>
      <c r="RHM24" s="95"/>
      <c r="RHN24" s="108"/>
      <c r="RHO24" s="109"/>
      <c r="RHP24" s="108"/>
      <c r="RHQ24" s="108"/>
      <c r="RHR24" s="108"/>
      <c r="RHS24" s="108"/>
      <c r="RHT24" s="108"/>
      <c r="RHU24" s="108"/>
      <c r="RHV24" s="95"/>
      <c r="RHW24" s="95"/>
      <c r="RHX24" s="95"/>
      <c r="RHY24" s="108"/>
      <c r="RHZ24" s="109"/>
      <c r="RIA24" s="108"/>
      <c r="RIB24" s="108"/>
      <c r="RIC24" s="108"/>
      <c r="RID24" s="108"/>
      <c r="RIE24" s="108"/>
      <c r="RIF24" s="108"/>
      <c r="RIG24" s="95"/>
      <c r="RIH24" s="95"/>
      <c r="RII24" s="95"/>
      <c r="RIJ24" s="108"/>
      <c r="RIK24" s="109"/>
      <c r="RIL24" s="108"/>
      <c r="RIM24" s="108"/>
      <c r="RIN24" s="108"/>
      <c r="RIO24" s="108"/>
      <c r="RIP24" s="108"/>
      <c r="RIQ24" s="108"/>
      <c r="RIR24" s="95"/>
      <c r="RIS24" s="95"/>
      <c r="RIT24" s="95"/>
      <c r="RIU24" s="108"/>
      <c r="RIV24" s="109"/>
      <c r="RIW24" s="108"/>
      <c r="RIX24" s="108"/>
      <c r="RIY24" s="108"/>
      <c r="RIZ24" s="108"/>
      <c r="RJA24" s="108"/>
      <c r="RJB24" s="108"/>
      <c r="RJC24" s="95"/>
      <c r="RJD24" s="95"/>
      <c r="RJE24" s="95"/>
      <c r="RJF24" s="108"/>
      <c r="RJG24" s="109"/>
      <c r="RJH24" s="108"/>
      <c r="RJI24" s="108"/>
      <c r="RJJ24" s="108"/>
      <c r="RJK24" s="108"/>
      <c r="RJL24" s="108"/>
      <c r="RJM24" s="108"/>
      <c r="RJN24" s="95"/>
      <c r="RJO24" s="95"/>
      <c r="RJP24" s="95"/>
      <c r="RJQ24" s="108"/>
      <c r="RJR24" s="109"/>
      <c r="RJS24" s="108"/>
      <c r="RJT24" s="108"/>
      <c r="RJU24" s="108"/>
      <c r="RJV24" s="108"/>
      <c r="RJW24" s="108"/>
      <c r="RJX24" s="108"/>
      <c r="RJY24" s="95"/>
      <c r="RJZ24" s="95"/>
      <c r="RKA24" s="95"/>
      <c r="RKB24" s="108"/>
      <c r="RKC24" s="109"/>
      <c r="RKD24" s="108"/>
      <c r="RKE24" s="108"/>
      <c r="RKF24" s="108"/>
      <c r="RKG24" s="108"/>
      <c r="RKH24" s="108"/>
      <c r="RKI24" s="108"/>
      <c r="RKJ24" s="95"/>
      <c r="RKK24" s="95"/>
      <c r="RKL24" s="95"/>
      <c r="RKM24" s="108"/>
      <c r="RKN24" s="109"/>
      <c r="RKO24" s="108"/>
      <c r="RKP24" s="108"/>
      <c r="RKQ24" s="108"/>
      <c r="RKR24" s="108"/>
      <c r="RKS24" s="108"/>
      <c r="RKT24" s="108"/>
      <c r="RKU24" s="95"/>
      <c r="RKV24" s="95"/>
      <c r="RKW24" s="95"/>
      <c r="RKX24" s="108"/>
      <c r="RKY24" s="109"/>
      <c r="RKZ24" s="108"/>
      <c r="RLA24" s="108"/>
      <c r="RLB24" s="108"/>
      <c r="RLC24" s="108"/>
      <c r="RLD24" s="108"/>
      <c r="RLE24" s="108"/>
      <c r="RLF24" s="95"/>
      <c r="RLG24" s="95"/>
      <c r="RLH24" s="95"/>
      <c r="RLI24" s="108"/>
      <c r="RLJ24" s="109"/>
      <c r="RLK24" s="108"/>
      <c r="RLL24" s="108"/>
      <c r="RLM24" s="108"/>
      <c r="RLN24" s="108"/>
      <c r="RLO24" s="108"/>
      <c r="RLP24" s="108"/>
      <c r="RLQ24" s="95"/>
      <c r="RLR24" s="95"/>
      <c r="RLS24" s="95"/>
      <c r="RLT24" s="108"/>
      <c r="RLU24" s="109"/>
      <c r="RLV24" s="108"/>
      <c r="RLW24" s="108"/>
      <c r="RLX24" s="108"/>
      <c r="RLY24" s="108"/>
      <c r="RLZ24" s="108"/>
      <c r="RMA24" s="108"/>
      <c r="RMB24" s="95"/>
      <c r="RMC24" s="95"/>
      <c r="RMD24" s="95"/>
      <c r="RME24" s="108"/>
      <c r="RMF24" s="109"/>
      <c r="RMG24" s="108"/>
      <c r="RMH24" s="108"/>
      <c r="RMI24" s="108"/>
      <c r="RMJ24" s="108"/>
      <c r="RMK24" s="108"/>
      <c r="RML24" s="108"/>
      <c r="RMM24" s="95"/>
      <c r="RMN24" s="95"/>
      <c r="RMO24" s="95"/>
      <c r="RMP24" s="108"/>
      <c r="RMQ24" s="109"/>
      <c r="RMR24" s="108"/>
      <c r="RMS24" s="108"/>
      <c r="RMT24" s="108"/>
      <c r="RMU24" s="108"/>
      <c r="RMV24" s="108"/>
      <c r="RMW24" s="108"/>
      <c r="RMX24" s="95"/>
      <c r="RMY24" s="95"/>
      <c r="RMZ24" s="95"/>
      <c r="RNA24" s="108"/>
      <c r="RNB24" s="109"/>
      <c r="RNC24" s="108"/>
      <c r="RND24" s="108"/>
      <c r="RNE24" s="108"/>
      <c r="RNF24" s="108"/>
      <c r="RNG24" s="108"/>
      <c r="RNH24" s="108"/>
      <c r="RNI24" s="95"/>
      <c r="RNJ24" s="95"/>
      <c r="RNK24" s="95"/>
      <c r="RNL24" s="108"/>
      <c r="RNM24" s="109"/>
      <c r="RNN24" s="108"/>
      <c r="RNO24" s="108"/>
      <c r="RNP24" s="108"/>
      <c r="RNQ24" s="108"/>
      <c r="RNR24" s="108"/>
      <c r="RNS24" s="108"/>
      <c r="RNT24" s="95"/>
      <c r="RNU24" s="95"/>
      <c r="RNV24" s="95"/>
      <c r="RNW24" s="108"/>
      <c r="RNX24" s="109"/>
      <c r="RNY24" s="108"/>
      <c r="RNZ24" s="108"/>
      <c r="ROA24" s="108"/>
      <c r="ROB24" s="108"/>
      <c r="ROC24" s="108"/>
      <c r="ROD24" s="108"/>
      <c r="ROE24" s="95"/>
      <c r="ROF24" s="95"/>
      <c r="ROG24" s="95"/>
      <c r="ROH24" s="108"/>
      <c r="ROI24" s="109"/>
      <c r="ROJ24" s="108"/>
      <c r="ROK24" s="108"/>
      <c r="ROL24" s="108"/>
      <c r="ROM24" s="108"/>
      <c r="RON24" s="108"/>
      <c r="ROO24" s="108"/>
      <c r="ROP24" s="95"/>
      <c r="ROQ24" s="95"/>
      <c r="ROR24" s="95"/>
      <c r="ROS24" s="108"/>
      <c r="ROT24" s="109"/>
      <c r="ROU24" s="108"/>
      <c r="ROV24" s="108"/>
      <c r="ROW24" s="108"/>
      <c r="ROX24" s="108"/>
      <c r="ROY24" s="108"/>
      <c r="ROZ24" s="108"/>
      <c r="RPA24" s="95"/>
      <c r="RPB24" s="95"/>
      <c r="RPC24" s="95"/>
      <c r="RPD24" s="108"/>
      <c r="RPE24" s="109"/>
      <c r="RPF24" s="108"/>
      <c r="RPG24" s="108"/>
      <c r="RPH24" s="108"/>
      <c r="RPI24" s="108"/>
      <c r="RPJ24" s="108"/>
      <c r="RPK24" s="108"/>
      <c r="RPL24" s="95"/>
      <c r="RPM24" s="95"/>
      <c r="RPN24" s="95"/>
      <c r="RPO24" s="108"/>
      <c r="RPP24" s="109"/>
      <c r="RPQ24" s="108"/>
      <c r="RPR24" s="108"/>
      <c r="RPS24" s="108"/>
      <c r="RPT24" s="108"/>
      <c r="RPU24" s="108"/>
      <c r="RPV24" s="108"/>
      <c r="RPW24" s="95"/>
      <c r="RPX24" s="95"/>
      <c r="RPY24" s="95"/>
      <c r="RPZ24" s="108"/>
      <c r="RQA24" s="109"/>
      <c r="RQB24" s="108"/>
      <c r="RQC24" s="108"/>
      <c r="RQD24" s="108"/>
      <c r="RQE24" s="108"/>
      <c r="RQF24" s="108"/>
      <c r="RQG24" s="108"/>
      <c r="RQH24" s="95"/>
      <c r="RQI24" s="95"/>
      <c r="RQJ24" s="95"/>
      <c r="RQK24" s="108"/>
      <c r="RQL24" s="109"/>
      <c r="RQM24" s="108"/>
      <c r="RQN24" s="108"/>
      <c r="RQO24" s="108"/>
      <c r="RQP24" s="108"/>
      <c r="RQQ24" s="108"/>
      <c r="RQR24" s="108"/>
      <c r="RQS24" s="95"/>
      <c r="RQT24" s="95"/>
      <c r="RQU24" s="95"/>
      <c r="RQV24" s="108"/>
      <c r="RQW24" s="109"/>
      <c r="RQX24" s="108"/>
      <c r="RQY24" s="108"/>
      <c r="RQZ24" s="108"/>
      <c r="RRA24" s="108"/>
      <c r="RRB24" s="108"/>
      <c r="RRC24" s="108"/>
      <c r="RRD24" s="95"/>
      <c r="RRE24" s="95"/>
      <c r="RRF24" s="95"/>
      <c r="RRG24" s="108"/>
      <c r="RRH24" s="109"/>
      <c r="RRI24" s="108"/>
      <c r="RRJ24" s="108"/>
      <c r="RRK24" s="108"/>
      <c r="RRL24" s="108"/>
      <c r="RRM24" s="108"/>
      <c r="RRN24" s="108"/>
      <c r="RRO24" s="95"/>
      <c r="RRP24" s="95"/>
      <c r="RRQ24" s="95"/>
      <c r="RRR24" s="108"/>
      <c r="RRS24" s="109"/>
      <c r="RRT24" s="108"/>
      <c r="RRU24" s="108"/>
      <c r="RRV24" s="108"/>
      <c r="RRW24" s="108"/>
      <c r="RRX24" s="108"/>
      <c r="RRY24" s="108"/>
      <c r="RRZ24" s="95"/>
      <c r="RSA24" s="95"/>
      <c r="RSB24" s="95"/>
      <c r="RSC24" s="108"/>
      <c r="RSD24" s="109"/>
      <c r="RSE24" s="108"/>
      <c r="RSF24" s="108"/>
      <c r="RSG24" s="108"/>
      <c r="RSH24" s="108"/>
      <c r="RSI24" s="108"/>
      <c r="RSJ24" s="108"/>
      <c r="RSK24" s="95"/>
      <c r="RSL24" s="95"/>
      <c r="RSM24" s="95"/>
      <c r="RSN24" s="108"/>
      <c r="RSO24" s="109"/>
      <c r="RSP24" s="108"/>
      <c r="RSQ24" s="108"/>
      <c r="RSR24" s="108"/>
      <c r="RSS24" s="108"/>
      <c r="RST24" s="108"/>
      <c r="RSU24" s="108"/>
      <c r="RSV24" s="95"/>
      <c r="RSW24" s="95"/>
      <c r="RSX24" s="95"/>
      <c r="RSY24" s="108"/>
      <c r="RSZ24" s="109"/>
      <c r="RTA24" s="108"/>
      <c r="RTB24" s="108"/>
      <c r="RTC24" s="108"/>
      <c r="RTD24" s="108"/>
      <c r="RTE24" s="108"/>
      <c r="RTF24" s="108"/>
      <c r="RTG24" s="95"/>
      <c r="RTH24" s="95"/>
      <c r="RTI24" s="95"/>
      <c r="RTJ24" s="108"/>
      <c r="RTK24" s="109"/>
      <c r="RTL24" s="108"/>
      <c r="RTM24" s="108"/>
      <c r="RTN24" s="108"/>
      <c r="RTO24" s="108"/>
      <c r="RTP24" s="108"/>
      <c r="RTQ24" s="108"/>
      <c r="RTR24" s="95"/>
      <c r="RTS24" s="95"/>
      <c r="RTT24" s="95"/>
      <c r="RTU24" s="108"/>
      <c r="RTV24" s="109"/>
      <c r="RTW24" s="108"/>
      <c r="RTX24" s="108"/>
      <c r="RTY24" s="108"/>
      <c r="RTZ24" s="108"/>
      <c r="RUA24" s="108"/>
      <c r="RUB24" s="108"/>
      <c r="RUC24" s="95"/>
      <c r="RUD24" s="95"/>
      <c r="RUE24" s="95"/>
      <c r="RUF24" s="108"/>
      <c r="RUG24" s="109"/>
      <c r="RUH24" s="108"/>
      <c r="RUI24" s="108"/>
      <c r="RUJ24" s="108"/>
      <c r="RUK24" s="108"/>
      <c r="RUL24" s="108"/>
      <c r="RUM24" s="108"/>
      <c r="RUN24" s="95"/>
      <c r="RUO24" s="95"/>
      <c r="RUP24" s="95"/>
      <c r="RUQ24" s="108"/>
      <c r="RUR24" s="109"/>
      <c r="RUS24" s="108"/>
      <c r="RUT24" s="108"/>
      <c r="RUU24" s="108"/>
      <c r="RUV24" s="108"/>
      <c r="RUW24" s="108"/>
      <c r="RUX24" s="108"/>
      <c r="RUY24" s="95"/>
      <c r="RUZ24" s="95"/>
      <c r="RVA24" s="95"/>
      <c r="RVB24" s="108"/>
      <c r="RVC24" s="109"/>
      <c r="RVD24" s="108"/>
      <c r="RVE24" s="108"/>
      <c r="RVF24" s="108"/>
      <c r="RVG24" s="108"/>
      <c r="RVH24" s="108"/>
      <c r="RVI24" s="108"/>
      <c r="RVJ24" s="95"/>
      <c r="RVK24" s="95"/>
      <c r="RVL24" s="95"/>
      <c r="RVM24" s="108"/>
      <c r="RVN24" s="109"/>
      <c r="RVO24" s="108"/>
      <c r="RVP24" s="108"/>
      <c r="RVQ24" s="108"/>
      <c r="RVR24" s="108"/>
      <c r="RVS24" s="108"/>
      <c r="RVT24" s="108"/>
      <c r="RVU24" s="95"/>
      <c r="RVV24" s="95"/>
      <c r="RVW24" s="95"/>
      <c r="RVX24" s="108"/>
      <c r="RVY24" s="109"/>
      <c r="RVZ24" s="108"/>
      <c r="RWA24" s="108"/>
      <c r="RWB24" s="108"/>
      <c r="RWC24" s="108"/>
      <c r="RWD24" s="108"/>
      <c r="RWE24" s="108"/>
      <c r="RWF24" s="95"/>
      <c r="RWG24" s="95"/>
      <c r="RWH24" s="95"/>
      <c r="RWI24" s="108"/>
      <c r="RWJ24" s="109"/>
      <c r="RWK24" s="108"/>
      <c r="RWL24" s="108"/>
      <c r="RWM24" s="108"/>
      <c r="RWN24" s="108"/>
      <c r="RWO24" s="108"/>
      <c r="RWP24" s="108"/>
      <c r="RWQ24" s="95"/>
      <c r="RWR24" s="95"/>
      <c r="RWS24" s="95"/>
      <c r="RWT24" s="108"/>
      <c r="RWU24" s="109"/>
      <c r="RWV24" s="108"/>
      <c r="RWW24" s="108"/>
      <c r="RWX24" s="108"/>
      <c r="RWY24" s="108"/>
      <c r="RWZ24" s="108"/>
      <c r="RXA24" s="108"/>
      <c r="RXB24" s="95"/>
      <c r="RXC24" s="95"/>
      <c r="RXD24" s="95"/>
      <c r="RXE24" s="108"/>
      <c r="RXF24" s="109"/>
      <c r="RXG24" s="108"/>
      <c r="RXH24" s="108"/>
      <c r="RXI24" s="108"/>
      <c r="RXJ24" s="108"/>
      <c r="RXK24" s="108"/>
      <c r="RXL24" s="108"/>
      <c r="RXM24" s="95"/>
      <c r="RXN24" s="95"/>
      <c r="RXO24" s="95"/>
      <c r="RXP24" s="108"/>
      <c r="RXQ24" s="109"/>
      <c r="RXR24" s="108"/>
      <c r="RXS24" s="108"/>
      <c r="RXT24" s="108"/>
      <c r="RXU24" s="108"/>
      <c r="RXV24" s="108"/>
      <c r="RXW24" s="108"/>
      <c r="RXX24" s="95"/>
      <c r="RXY24" s="95"/>
      <c r="RXZ24" s="95"/>
      <c r="RYA24" s="108"/>
      <c r="RYB24" s="109"/>
      <c r="RYC24" s="108"/>
      <c r="RYD24" s="108"/>
      <c r="RYE24" s="108"/>
      <c r="RYF24" s="108"/>
      <c r="RYG24" s="108"/>
      <c r="RYH24" s="108"/>
      <c r="RYI24" s="95"/>
      <c r="RYJ24" s="95"/>
      <c r="RYK24" s="95"/>
      <c r="RYL24" s="108"/>
      <c r="RYM24" s="109"/>
      <c r="RYN24" s="108"/>
      <c r="RYO24" s="108"/>
      <c r="RYP24" s="108"/>
      <c r="RYQ24" s="108"/>
      <c r="RYR24" s="108"/>
      <c r="RYS24" s="108"/>
      <c r="RYT24" s="95"/>
      <c r="RYU24" s="95"/>
      <c r="RYV24" s="95"/>
      <c r="RYW24" s="108"/>
      <c r="RYX24" s="109"/>
      <c r="RYY24" s="108"/>
      <c r="RYZ24" s="108"/>
      <c r="RZA24" s="108"/>
      <c r="RZB24" s="108"/>
      <c r="RZC24" s="108"/>
      <c r="RZD24" s="108"/>
      <c r="RZE24" s="95"/>
      <c r="RZF24" s="95"/>
      <c r="RZG24" s="95"/>
      <c r="RZH24" s="108"/>
      <c r="RZI24" s="109"/>
      <c r="RZJ24" s="108"/>
      <c r="RZK24" s="108"/>
      <c r="RZL24" s="108"/>
      <c r="RZM24" s="108"/>
      <c r="RZN24" s="108"/>
      <c r="RZO24" s="108"/>
      <c r="RZP24" s="95"/>
      <c r="RZQ24" s="95"/>
      <c r="RZR24" s="95"/>
      <c r="RZS24" s="108"/>
      <c r="RZT24" s="109"/>
      <c r="RZU24" s="108"/>
      <c r="RZV24" s="108"/>
      <c r="RZW24" s="108"/>
      <c r="RZX24" s="108"/>
      <c r="RZY24" s="108"/>
      <c r="RZZ24" s="108"/>
      <c r="SAA24" s="95"/>
      <c r="SAB24" s="95"/>
      <c r="SAC24" s="95"/>
      <c r="SAD24" s="108"/>
      <c r="SAE24" s="109"/>
      <c r="SAF24" s="108"/>
      <c r="SAG24" s="108"/>
      <c r="SAH24" s="108"/>
      <c r="SAI24" s="108"/>
      <c r="SAJ24" s="108"/>
      <c r="SAK24" s="108"/>
      <c r="SAL24" s="95"/>
      <c r="SAM24" s="95"/>
      <c r="SAN24" s="95"/>
      <c r="SAO24" s="108"/>
      <c r="SAP24" s="109"/>
      <c r="SAQ24" s="108"/>
      <c r="SAR24" s="108"/>
      <c r="SAS24" s="108"/>
      <c r="SAT24" s="108"/>
      <c r="SAU24" s="108"/>
      <c r="SAV24" s="108"/>
      <c r="SAW24" s="95"/>
      <c r="SAX24" s="95"/>
      <c r="SAY24" s="95"/>
      <c r="SAZ24" s="108"/>
      <c r="SBA24" s="109"/>
      <c r="SBB24" s="108"/>
      <c r="SBC24" s="108"/>
      <c r="SBD24" s="108"/>
      <c r="SBE24" s="108"/>
      <c r="SBF24" s="108"/>
      <c r="SBG24" s="108"/>
      <c r="SBH24" s="95"/>
      <c r="SBI24" s="95"/>
      <c r="SBJ24" s="95"/>
      <c r="SBK24" s="108"/>
      <c r="SBL24" s="109"/>
      <c r="SBM24" s="108"/>
      <c r="SBN24" s="108"/>
      <c r="SBO24" s="108"/>
      <c r="SBP24" s="108"/>
      <c r="SBQ24" s="108"/>
      <c r="SBR24" s="108"/>
      <c r="SBS24" s="95"/>
      <c r="SBT24" s="95"/>
      <c r="SBU24" s="95"/>
      <c r="SBV24" s="108"/>
      <c r="SBW24" s="109"/>
      <c r="SBX24" s="108"/>
      <c r="SBY24" s="108"/>
      <c r="SBZ24" s="108"/>
      <c r="SCA24" s="108"/>
      <c r="SCB24" s="108"/>
      <c r="SCC24" s="108"/>
      <c r="SCD24" s="95"/>
      <c r="SCE24" s="95"/>
      <c r="SCF24" s="95"/>
      <c r="SCG24" s="108"/>
      <c r="SCH24" s="109"/>
      <c r="SCI24" s="108"/>
      <c r="SCJ24" s="108"/>
      <c r="SCK24" s="108"/>
      <c r="SCL24" s="108"/>
      <c r="SCM24" s="108"/>
      <c r="SCN24" s="108"/>
      <c r="SCO24" s="95"/>
      <c r="SCP24" s="95"/>
      <c r="SCQ24" s="95"/>
      <c r="SCR24" s="108"/>
      <c r="SCS24" s="109"/>
      <c r="SCT24" s="108"/>
      <c r="SCU24" s="108"/>
      <c r="SCV24" s="108"/>
      <c r="SCW24" s="108"/>
      <c r="SCX24" s="108"/>
      <c r="SCY24" s="108"/>
      <c r="SCZ24" s="95"/>
      <c r="SDA24" s="95"/>
      <c r="SDB24" s="95"/>
      <c r="SDC24" s="108"/>
      <c r="SDD24" s="109"/>
      <c r="SDE24" s="108"/>
      <c r="SDF24" s="108"/>
      <c r="SDG24" s="108"/>
      <c r="SDH24" s="108"/>
      <c r="SDI24" s="108"/>
      <c r="SDJ24" s="108"/>
      <c r="SDK24" s="95"/>
      <c r="SDL24" s="95"/>
      <c r="SDM24" s="95"/>
      <c r="SDN24" s="108"/>
      <c r="SDO24" s="109"/>
      <c r="SDP24" s="108"/>
      <c r="SDQ24" s="108"/>
      <c r="SDR24" s="108"/>
      <c r="SDS24" s="108"/>
      <c r="SDT24" s="108"/>
      <c r="SDU24" s="108"/>
      <c r="SDV24" s="95"/>
      <c r="SDW24" s="95"/>
      <c r="SDX24" s="95"/>
      <c r="SDY24" s="108"/>
      <c r="SDZ24" s="109"/>
      <c r="SEA24" s="108"/>
      <c r="SEB24" s="108"/>
      <c r="SEC24" s="108"/>
      <c r="SED24" s="108"/>
      <c r="SEE24" s="108"/>
      <c r="SEF24" s="108"/>
      <c r="SEG24" s="95"/>
      <c r="SEH24" s="95"/>
      <c r="SEI24" s="95"/>
      <c r="SEJ24" s="108"/>
      <c r="SEK24" s="109"/>
      <c r="SEL24" s="108"/>
      <c r="SEM24" s="108"/>
      <c r="SEN24" s="108"/>
      <c r="SEO24" s="108"/>
      <c r="SEP24" s="108"/>
      <c r="SEQ24" s="108"/>
      <c r="SER24" s="95"/>
      <c r="SES24" s="95"/>
      <c r="SET24" s="95"/>
      <c r="SEU24" s="108"/>
      <c r="SEV24" s="109"/>
      <c r="SEW24" s="108"/>
      <c r="SEX24" s="108"/>
      <c r="SEY24" s="108"/>
      <c r="SEZ24" s="108"/>
      <c r="SFA24" s="108"/>
      <c r="SFB24" s="108"/>
      <c r="SFC24" s="95"/>
      <c r="SFD24" s="95"/>
      <c r="SFE24" s="95"/>
      <c r="SFF24" s="108"/>
      <c r="SFG24" s="109"/>
      <c r="SFH24" s="108"/>
      <c r="SFI24" s="108"/>
      <c r="SFJ24" s="108"/>
      <c r="SFK24" s="108"/>
      <c r="SFL24" s="108"/>
      <c r="SFM24" s="108"/>
      <c r="SFN24" s="95"/>
      <c r="SFO24" s="95"/>
      <c r="SFP24" s="95"/>
      <c r="SFQ24" s="108"/>
      <c r="SFR24" s="109"/>
      <c r="SFS24" s="108"/>
      <c r="SFT24" s="108"/>
      <c r="SFU24" s="108"/>
      <c r="SFV24" s="108"/>
      <c r="SFW24" s="108"/>
      <c r="SFX24" s="108"/>
      <c r="SFY24" s="95"/>
      <c r="SFZ24" s="95"/>
      <c r="SGA24" s="95"/>
      <c r="SGB24" s="108"/>
      <c r="SGC24" s="109"/>
      <c r="SGD24" s="108"/>
      <c r="SGE24" s="108"/>
      <c r="SGF24" s="108"/>
      <c r="SGG24" s="108"/>
      <c r="SGH24" s="108"/>
      <c r="SGI24" s="108"/>
      <c r="SGJ24" s="95"/>
      <c r="SGK24" s="95"/>
      <c r="SGL24" s="95"/>
      <c r="SGM24" s="108"/>
      <c r="SGN24" s="109"/>
      <c r="SGO24" s="108"/>
      <c r="SGP24" s="108"/>
      <c r="SGQ24" s="108"/>
      <c r="SGR24" s="108"/>
      <c r="SGS24" s="108"/>
      <c r="SGT24" s="108"/>
      <c r="SGU24" s="95"/>
      <c r="SGV24" s="95"/>
      <c r="SGW24" s="95"/>
      <c r="SGX24" s="108"/>
      <c r="SGY24" s="109"/>
      <c r="SGZ24" s="108"/>
      <c r="SHA24" s="108"/>
      <c r="SHB24" s="108"/>
      <c r="SHC24" s="108"/>
      <c r="SHD24" s="108"/>
      <c r="SHE24" s="108"/>
      <c r="SHF24" s="95"/>
      <c r="SHG24" s="95"/>
      <c r="SHH24" s="95"/>
      <c r="SHI24" s="108"/>
      <c r="SHJ24" s="109"/>
      <c r="SHK24" s="108"/>
      <c r="SHL24" s="108"/>
      <c r="SHM24" s="108"/>
      <c r="SHN24" s="108"/>
      <c r="SHO24" s="108"/>
      <c r="SHP24" s="108"/>
      <c r="SHQ24" s="95"/>
      <c r="SHR24" s="95"/>
      <c r="SHS24" s="95"/>
      <c r="SHT24" s="108"/>
      <c r="SHU24" s="109"/>
      <c r="SHV24" s="108"/>
      <c r="SHW24" s="108"/>
      <c r="SHX24" s="108"/>
      <c r="SHY24" s="108"/>
      <c r="SHZ24" s="108"/>
      <c r="SIA24" s="108"/>
      <c r="SIB24" s="95"/>
      <c r="SIC24" s="95"/>
      <c r="SID24" s="95"/>
      <c r="SIE24" s="108"/>
      <c r="SIF24" s="109"/>
      <c r="SIG24" s="108"/>
      <c r="SIH24" s="108"/>
      <c r="SII24" s="108"/>
      <c r="SIJ24" s="108"/>
      <c r="SIK24" s="108"/>
      <c r="SIL24" s="108"/>
      <c r="SIM24" s="95"/>
      <c r="SIN24" s="95"/>
      <c r="SIO24" s="95"/>
      <c r="SIP24" s="108"/>
      <c r="SIQ24" s="109"/>
      <c r="SIR24" s="108"/>
      <c r="SIS24" s="108"/>
      <c r="SIT24" s="108"/>
      <c r="SIU24" s="108"/>
      <c r="SIV24" s="108"/>
      <c r="SIW24" s="108"/>
      <c r="SIX24" s="95"/>
      <c r="SIY24" s="95"/>
      <c r="SIZ24" s="95"/>
      <c r="SJA24" s="108"/>
      <c r="SJB24" s="109"/>
      <c r="SJC24" s="108"/>
      <c r="SJD24" s="108"/>
      <c r="SJE24" s="108"/>
      <c r="SJF24" s="108"/>
      <c r="SJG24" s="108"/>
      <c r="SJH24" s="108"/>
      <c r="SJI24" s="95"/>
      <c r="SJJ24" s="95"/>
      <c r="SJK24" s="95"/>
      <c r="SJL24" s="108"/>
      <c r="SJM24" s="109"/>
      <c r="SJN24" s="108"/>
      <c r="SJO24" s="108"/>
      <c r="SJP24" s="108"/>
      <c r="SJQ24" s="108"/>
      <c r="SJR24" s="108"/>
      <c r="SJS24" s="108"/>
      <c r="SJT24" s="95"/>
      <c r="SJU24" s="95"/>
      <c r="SJV24" s="95"/>
      <c r="SJW24" s="108"/>
      <c r="SJX24" s="109"/>
      <c r="SJY24" s="108"/>
      <c r="SJZ24" s="108"/>
      <c r="SKA24" s="108"/>
      <c r="SKB24" s="108"/>
      <c r="SKC24" s="108"/>
      <c r="SKD24" s="108"/>
      <c r="SKE24" s="95"/>
      <c r="SKF24" s="95"/>
      <c r="SKG24" s="95"/>
      <c r="SKH24" s="108"/>
      <c r="SKI24" s="109"/>
      <c r="SKJ24" s="108"/>
      <c r="SKK24" s="108"/>
      <c r="SKL24" s="108"/>
      <c r="SKM24" s="108"/>
      <c r="SKN24" s="108"/>
      <c r="SKO24" s="108"/>
      <c r="SKP24" s="95"/>
      <c r="SKQ24" s="95"/>
      <c r="SKR24" s="95"/>
      <c r="SKS24" s="108"/>
      <c r="SKT24" s="109"/>
      <c r="SKU24" s="108"/>
      <c r="SKV24" s="108"/>
      <c r="SKW24" s="108"/>
      <c r="SKX24" s="108"/>
      <c r="SKY24" s="108"/>
      <c r="SKZ24" s="108"/>
      <c r="SLA24" s="95"/>
      <c r="SLB24" s="95"/>
      <c r="SLC24" s="95"/>
      <c r="SLD24" s="108"/>
      <c r="SLE24" s="109"/>
      <c r="SLF24" s="108"/>
      <c r="SLG24" s="108"/>
      <c r="SLH24" s="108"/>
      <c r="SLI24" s="108"/>
      <c r="SLJ24" s="108"/>
      <c r="SLK24" s="108"/>
      <c r="SLL24" s="95"/>
      <c r="SLM24" s="95"/>
      <c r="SLN24" s="95"/>
      <c r="SLO24" s="108"/>
      <c r="SLP24" s="109"/>
      <c r="SLQ24" s="108"/>
      <c r="SLR24" s="108"/>
      <c r="SLS24" s="108"/>
      <c r="SLT24" s="108"/>
      <c r="SLU24" s="108"/>
      <c r="SLV24" s="108"/>
      <c r="SLW24" s="95"/>
      <c r="SLX24" s="95"/>
      <c r="SLY24" s="95"/>
      <c r="SLZ24" s="108"/>
      <c r="SMA24" s="109"/>
      <c r="SMB24" s="108"/>
      <c r="SMC24" s="108"/>
      <c r="SMD24" s="108"/>
      <c r="SME24" s="108"/>
      <c r="SMF24" s="108"/>
      <c r="SMG24" s="108"/>
      <c r="SMH24" s="95"/>
      <c r="SMI24" s="95"/>
      <c r="SMJ24" s="95"/>
      <c r="SMK24" s="108"/>
      <c r="SML24" s="109"/>
      <c r="SMM24" s="108"/>
      <c r="SMN24" s="108"/>
      <c r="SMO24" s="108"/>
      <c r="SMP24" s="108"/>
      <c r="SMQ24" s="108"/>
      <c r="SMR24" s="108"/>
      <c r="SMS24" s="95"/>
      <c r="SMT24" s="95"/>
      <c r="SMU24" s="95"/>
      <c r="SMV24" s="108"/>
      <c r="SMW24" s="109"/>
      <c r="SMX24" s="108"/>
      <c r="SMY24" s="108"/>
      <c r="SMZ24" s="108"/>
      <c r="SNA24" s="108"/>
      <c r="SNB24" s="108"/>
      <c r="SNC24" s="108"/>
      <c r="SND24" s="95"/>
      <c r="SNE24" s="95"/>
      <c r="SNF24" s="95"/>
      <c r="SNG24" s="108"/>
      <c r="SNH24" s="109"/>
      <c r="SNI24" s="108"/>
      <c r="SNJ24" s="108"/>
      <c r="SNK24" s="108"/>
      <c r="SNL24" s="108"/>
      <c r="SNM24" s="108"/>
      <c r="SNN24" s="108"/>
      <c r="SNO24" s="95"/>
      <c r="SNP24" s="95"/>
      <c r="SNQ24" s="95"/>
      <c r="SNR24" s="108"/>
      <c r="SNS24" s="109"/>
      <c r="SNT24" s="108"/>
      <c r="SNU24" s="108"/>
      <c r="SNV24" s="108"/>
      <c r="SNW24" s="108"/>
      <c r="SNX24" s="108"/>
      <c r="SNY24" s="108"/>
      <c r="SNZ24" s="95"/>
      <c r="SOA24" s="95"/>
      <c r="SOB24" s="95"/>
      <c r="SOC24" s="108"/>
      <c r="SOD24" s="109"/>
      <c r="SOE24" s="108"/>
      <c r="SOF24" s="108"/>
      <c r="SOG24" s="108"/>
      <c r="SOH24" s="108"/>
      <c r="SOI24" s="108"/>
      <c r="SOJ24" s="108"/>
      <c r="SOK24" s="95"/>
      <c r="SOL24" s="95"/>
      <c r="SOM24" s="95"/>
      <c r="SON24" s="108"/>
      <c r="SOO24" s="109"/>
      <c r="SOP24" s="108"/>
      <c r="SOQ24" s="108"/>
      <c r="SOR24" s="108"/>
      <c r="SOS24" s="108"/>
      <c r="SOT24" s="108"/>
      <c r="SOU24" s="108"/>
      <c r="SOV24" s="95"/>
      <c r="SOW24" s="95"/>
      <c r="SOX24" s="95"/>
      <c r="SOY24" s="108"/>
      <c r="SOZ24" s="109"/>
      <c r="SPA24" s="108"/>
      <c r="SPB24" s="108"/>
      <c r="SPC24" s="108"/>
      <c r="SPD24" s="108"/>
      <c r="SPE24" s="108"/>
      <c r="SPF24" s="108"/>
      <c r="SPG24" s="95"/>
      <c r="SPH24" s="95"/>
      <c r="SPI24" s="95"/>
      <c r="SPJ24" s="108"/>
      <c r="SPK24" s="109"/>
      <c r="SPL24" s="108"/>
      <c r="SPM24" s="108"/>
      <c r="SPN24" s="108"/>
      <c r="SPO24" s="108"/>
      <c r="SPP24" s="108"/>
      <c r="SPQ24" s="108"/>
      <c r="SPR24" s="95"/>
      <c r="SPS24" s="95"/>
      <c r="SPT24" s="95"/>
      <c r="SPU24" s="108"/>
      <c r="SPV24" s="109"/>
      <c r="SPW24" s="108"/>
      <c r="SPX24" s="108"/>
      <c r="SPY24" s="108"/>
      <c r="SPZ24" s="108"/>
      <c r="SQA24" s="108"/>
      <c r="SQB24" s="108"/>
      <c r="SQC24" s="95"/>
      <c r="SQD24" s="95"/>
      <c r="SQE24" s="95"/>
      <c r="SQF24" s="108"/>
      <c r="SQG24" s="109"/>
      <c r="SQH24" s="108"/>
      <c r="SQI24" s="108"/>
      <c r="SQJ24" s="108"/>
      <c r="SQK24" s="108"/>
      <c r="SQL24" s="108"/>
      <c r="SQM24" s="108"/>
      <c r="SQN24" s="95"/>
      <c r="SQO24" s="95"/>
      <c r="SQP24" s="95"/>
      <c r="SQQ24" s="108"/>
      <c r="SQR24" s="109"/>
      <c r="SQS24" s="108"/>
      <c r="SQT24" s="108"/>
      <c r="SQU24" s="108"/>
      <c r="SQV24" s="108"/>
      <c r="SQW24" s="108"/>
      <c r="SQX24" s="108"/>
      <c r="SQY24" s="95"/>
      <c r="SQZ24" s="95"/>
      <c r="SRA24" s="95"/>
      <c r="SRB24" s="108"/>
      <c r="SRC24" s="109"/>
      <c r="SRD24" s="108"/>
      <c r="SRE24" s="108"/>
      <c r="SRF24" s="108"/>
      <c r="SRG24" s="108"/>
      <c r="SRH24" s="108"/>
      <c r="SRI24" s="108"/>
      <c r="SRJ24" s="95"/>
      <c r="SRK24" s="95"/>
      <c r="SRL24" s="95"/>
      <c r="SRM24" s="108"/>
      <c r="SRN24" s="109"/>
      <c r="SRO24" s="108"/>
      <c r="SRP24" s="108"/>
      <c r="SRQ24" s="108"/>
      <c r="SRR24" s="108"/>
      <c r="SRS24" s="108"/>
      <c r="SRT24" s="108"/>
      <c r="SRU24" s="95"/>
      <c r="SRV24" s="95"/>
      <c r="SRW24" s="95"/>
      <c r="SRX24" s="108"/>
      <c r="SRY24" s="109"/>
      <c r="SRZ24" s="108"/>
      <c r="SSA24" s="108"/>
      <c r="SSB24" s="108"/>
      <c r="SSC24" s="108"/>
      <c r="SSD24" s="108"/>
      <c r="SSE24" s="108"/>
      <c r="SSF24" s="95"/>
      <c r="SSG24" s="95"/>
      <c r="SSH24" s="95"/>
      <c r="SSI24" s="108"/>
      <c r="SSJ24" s="109"/>
      <c r="SSK24" s="108"/>
      <c r="SSL24" s="108"/>
      <c r="SSM24" s="108"/>
      <c r="SSN24" s="108"/>
      <c r="SSO24" s="108"/>
      <c r="SSP24" s="108"/>
      <c r="SSQ24" s="95"/>
      <c r="SSR24" s="95"/>
      <c r="SSS24" s="95"/>
      <c r="SST24" s="108"/>
      <c r="SSU24" s="109"/>
      <c r="SSV24" s="108"/>
      <c r="SSW24" s="108"/>
      <c r="SSX24" s="108"/>
      <c r="SSY24" s="108"/>
      <c r="SSZ24" s="108"/>
      <c r="STA24" s="108"/>
      <c r="STB24" s="95"/>
      <c r="STC24" s="95"/>
      <c r="STD24" s="95"/>
      <c r="STE24" s="108"/>
      <c r="STF24" s="109"/>
      <c r="STG24" s="108"/>
      <c r="STH24" s="108"/>
      <c r="STI24" s="108"/>
      <c r="STJ24" s="108"/>
      <c r="STK24" s="108"/>
      <c r="STL24" s="108"/>
      <c r="STM24" s="95"/>
      <c r="STN24" s="95"/>
      <c r="STO24" s="95"/>
      <c r="STP24" s="108"/>
      <c r="STQ24" s="109"/>
      <c r="STR24" s="108"/>
      <c r="STS24" s="108"/>
      <c r="STT24" s="108"/>
      <c r="STU24" s="108"/>
      <c r="STV24" s="108"/>
      <c r="STW24" s="108"/>
      <c r="STX24" s="95"/>
      <c r="STY24" s="95"/>
      <c r="STZ24" s="95"/>
      <c r="SUA24" s="108"/>
      <c r="SUB24" s="109"/>
      <c r="SUC24" s="108"/>
      <c r="SUD24" s="108"/>
      <c r="SUE24" s="108"/>
      <c r="SUF24" s="108"/>
      <c r="SUG24" s="108"/>
      <c r="SUH24" s="108"/>
      <c r="SUI24" s="95"/>
      <c r="SUJ24" s="95"/>
      <c r="SUK24" s="95"/>
      <c r="SUL24" s="108"/>
      <c r="SUM24" s="109"/>
      <c r="SUN24" s="108"/>
      <c r="SUO24" s="108"/>
      <c r="SUP24" s="108"/>
      <c r="SUQ24" s="108"/>
      <c r="SUR24" s="108"/>
      <c r="SUS24" s="108"/>
      <c r="SUT24" s="95"/>
      <c r="SUU24" s="95"/>
      <c r="SUV24" s="95"/>
      <c r="SUW24" s="108"/>
      <c r="SUX24" s="109"/>
      <c r="SUY24" s="108"/>
      <c r="SUZ24" s="108"/>
      <c r="SVA24" s="108"/>
      <c r="SVB24" s="108"/>
      <c r="SVC24" s="108"/>
      <c r="SVD24" s="108"/>
      <c r="SVE24" s="95"/>
      <c r="SVF24" s="95"/>
      <c r="SVG24" s="95"/>
      <c r="SVH24" s="108"/>
      <c r="SVI24" s="109"/>
      <c r="SVJ24" s="108"/>
      <c r="SVK24" s="108"/>
      <c r="SVL24" s="108"/>
      <c r="SVM24" s="108"/>
      <c r="SVN24" s="108"/>
      <c r="SVO24" s="108"/>
      <c r="SVP24" s="95"/>
      <c r="SVQ24" s="95"/>
      <c r="SVR24" s="95"/>
      <c r="SVS24" s="108"/>
      <c r="SVT24" s="109"/>
      <c r="SVU24" s="108"/>
      <c r="SVV24" s="108"/>
      <c r="SVW24" s="108"/>
      <c r="SVX24" s="108"/>
      <c r="SVY24" s="108"/>
      <c r="SVZ24" s="108"/>
      <c r="SWA24" s="95"/>
      <c r="SWB24" s="95"/>
      <c r="SWC24" s="95"/>
      <c r="SWD24" s="108"/>
      <c r="SWE24" s="109"/>
      <c r="SWF24" s="108"/>
      <c r="SWG24" s="108"/>
      <c r="SWH24" s="108"/>
      <c r="SWI24" s="108"/>
      <c r="SWJ24" s="108"/>
      <c r="SWK24" s="108"/>
      <c r="SWL24" s="95"/>
      <c r="SWM24" s="95"/>
      <c r="SWN24" s="95"/>
      <c r="SWO24" s="108"/>
      <c r="SWP24" s="109"/>
      <c r="SWQ24" s="108"/>
      <c r="SWR24" s="108"/>
      <c r="SWS24" s="108"/>
      <c r="SWT24" s="108"/>
      <c r="SWU24" s="108"/>
      <c r="SWV24" s="108"/>
      <c r="SWW24" s="95"/>
      <c r="SWX24" s="95"/>
      <c r="SWY24" s="95"/>
      <c r="SWZ24" s="108"/>
      <c r="SXA24" s="109"/>
      <c r="SXB24" s="108"/>
      <c r="SXC24" s="108"/>
      <c r="SXD24" s="108"/>
      <c r="SXE24" s="108"/>
      <c r="SXF24" s="108"/>
      <c r="SXG24" s="108"/>
      <c r="SXH24" s="95"/>
      <c r="SXI24" s="95"/>
      <c r="SXJ24" s="95"/>
      <c r="SXK24" s="108"/>
      <c r="SXL24" s="109"/>
      <c r="SXM24" s="108"/>
      <c r="SXN24" s="108"/>
      <c r="SXO24" s="108"/>
      <c r="SXP24" s="108"/>
      <c r="SXQ24" s="108"/>
      <c r="SXR24" s="108"/>
      <c r="SXS24" s="95"/>
      <c r="SXT24" s="95"/>
      <c r="SXU24" s="95"/>
      <c r="SXV24" s="108"/>
      <c r="SXW24" s="109"/>
      <c r="SXX24" s="108"/>
      <c r="SXY24" s="108"/>
      <c r="SXZ24" s="108"/>
      <c r="SYA24" s="108"/>
      <c r="SYB24" s="108"/>
      <c r="SYC24" s="108"/>
      <c r="SYD24" s="95"/>
      <c r="SYE24" s="95"/>
      <c r="SYF24" s="95"/>
      <c r="SYG24" s="108"/>
      <c r="SYH24" s="109"/>
      <c r="SYI24" s="108"/>
      <c r="SYJ24" s="108"/>
      <c r="SYK24" s="108"/>
      <c r="SYL24" s="108"/>
      <c r="SYM24" s="108"/>
      <c r="SYN24" s="108"/>
      <c r="SYO24" s="95"/>
      <c r="SYP24" s="95"/>
      <c r="SYQ24" s="95"/>
      <c r="SYR24" s="108"/>
      <c r="SYS24" s="109"/>
      <c r="SYT24" s="108"/>
      <c r="SYU24" s="108"/>
      <c r="SYV24" s="108"/>
      <c r="SYW24" s="108"/>
      <c r="SYX24" s="108"/>
      <c r="SYY24" s="108"/>
      <c r="SYZ24" s="95"/>
      <c r="SZA24" s="95"/>
      <c r="SZB24" s="95"/>
      <c r="SZC24" s="108"/>
      <c r="SZD24" s="109"/>
      <c r="SZE24" s="108"/>
      <c r="SZF24" s="108"/>
      <c r="SZG24" s="108"/>
      <c r="SZH24" s="108"/>
      <c r="SZI24" s="108"/>
      <c r="SZJ24" s="108"/>
      <c r="SZK24" s="95"/>
      <c r="SZL24" s="95"/>
      <c r="SZM24" s="95"/>
      <c r="SZN24" s="108"/>
      <c r="SZO24" s="109"/>
      <c r="SZP24" s="108"/>
      <c r="SZQ24" s="108"/>
      <c r="SZR24" s="108"/>
      <c r="SZS24" s="108"/>
      <c r="SZT24" s="108"/>
      <c r="SZU24" s="108"/>
      <c r="SZV24" s="95"/>
      <c r="SZW24" s="95"/>
      <c r="SZX24" s="95"/>
      <c r="SZY24" s="108"/>
      <c r="SZZ24" s="109"/>
      <c r="TAA24" s="108"/>
      <c r="TAB24" s="108"/>
      <c r="TAC24" s="108"/>
      <c r="TAD24" s="108"/>
      <c r="TAE24" s="108"/>
      <c r="TAF24" s="108"/>
      <c r="TAG24" s="95"/>
      <c r="TAH24" s="95"/>
      <c r="TAI24" s="95"/>
      <c r="TAJ24" s="108"/>
      <c r="TAK24" s="109"/>
      <c r="TAL24" s="108"/>
      <c r="TAM24" s="108"/>
      <c r="TAN24" s="108"/>
      <c r="TAO24" s="108"/>
      <c r="TAP24" s="108"/>
      <c r="TAQ24" s="108"/>
      <c r="TAR24" s="95"/>
      <c r="TAS24" s="95"/>
      <c r="TAT24" s="95"/>
      <c r="TAU24" s="108"/>
      <c r="TAV24" s="109"/>
      <c r="TAW24" s="108"/>
      <c r="TAX24" s="108"/>
      <c r="TAY24" s="108"/>
      <c r="TAZ24" s="108"/>
      <c r="TBA24" s="108"/>
      <c r="TBB24" s="108"/>
      <c r="TBC24" s="95"/>
      <c r="TBD24" s="95"/>
      <c r="TBE24" s="95"/>
      <c r="TBF24" s="108"/>
      <c r="TBG24" s="109"/>
      <c r="TBH24" s="108"/>
      <c r="TBI24" s="108"/>
      <c r="TBJ24" s="108"/>
      <c r="TBK24" s="108"/>
      <c r="TBL24" s="108"/>
      <c r="TBM24" s="108"/>
      <c r="TBN24" s="95"/>
      <c r="TBO24" s="95"/>
      <c r="TBP24" s="95"/>
      <c r="TBQ24" s="108"/>
      <c r="TBR24" s="109"/>
      <c r="TBS24" s="108"/>
      <c r="TBT24" s="108"/>
      <c r="TBU24" s="108"/>
      <c r="TBV24" s="108"/>
      <c r="TBW24" s="108"/>
      <c r="TBX24" s="108"/>
      <c r="TBY24" s="95"/>
      <c r="TBZ24" s="95"/>
      <c r="TCA24" s="95"/>
      <c r="TCB24" s="108"/>
      <c r="TCC24" s="109"/>
      <c r="TCD24" s="108"/>
      <c r="TCE24" s="108"/>
      <c r="TCF24" s="108"/>
      <c r="TCG24" s="108"/>
      <c r="TCH24" s="108"/>
      <c r="TCI24" s="108"/>
      <c r="TCJ24" s="95"/>
      <c r="TCK24" s="95"/>
      <c r="TCL24" s="95"/>
      <c r="TCM24" s="108"/>
      <c r="TCN24" s="109"/>
      <c r="TCO24" s="108"/>
      <c r="TCP24" s="108"/>
      <c r="TCQ24" s="108"/>
      <c r="TCR24" s="108"/>
      <c r="TCS24" s="108"/>
      <c r="TCT24" s="108"/>
      <c r="TCU24" s="95"/>
      <c r="TCV24" s="95"/>
      <c r="TCW24" s="95"/>
      <c r="TCX24" s="108"/>
      <c r="TCY24" s="109"/>
      <c r="TCZ24" s="108"/>
      <c r="TDA24" s="108"/>
      <c r="TDB24" s="108"/>
      <c r="TDC24" s="108"/>
      <c r="TDD24" s="108"/>
      <c r="TDE24" s="108"/>
      <c r="TDF24" s="95"/>
      <c r="TDG24" s="95"/>
      <c r="TDH24" s="95"/>
      <c r="TDI24" s="108"/>
      <c r="TDJ24" s="109"/>
      <c r="TDK24" s="108"/>
      <c r="TDL24" s="108"/>
      <c r="TDM24" s="108"/>
      <c r="TDN24" s="108"/>
      <c r="TDO24" s="108"/>
      <c r="TDP24" s="108"/>
      <c r="TDQ24" s="95"/>
      <c r="TDR24" s="95"/>
      <c r="TDS24" s="95"/>
      <c r="TDT24" s="108"/>
      <c r="TDU24" s="109"/>
      <c r="TDV24" s="108"/>
      <c r="TDW24" s="108"/>
      <c r="TDX24" s="108"/>
      <c r="TDY24" s="108"/>
      <c r="TDZ24" s="108"/>
      <c r="TEA24" s="108"/>
      <c r="TEB24" s="95"/>
      <c r="TEC24" s="95"/>
      <c r="TED24" s="95"/>
      <c r="TEE24" s="108"/>
      <c r="TEF24" s="109"/>
      <c r="TEG24" s="108"/>
      <c r="TEH24" s="108"/>
      <c r="TEI24" s="108"/>
      <c r="TEJ24" s="108"/>
      <c r="TEK24" s="108"/>
      <c r="TEL24" s="108"/>
      <c r="TEM24" s="95"/>
      <c r="TEN24" s="95"/>
      <c r="TEO24" s="95"/>
      <c r="TEP24" s="108"/>
      <c r="TEQ24" s="109"/>
      <c r="TER24" s="108"/>
      <c r="TES24" s="108"/>
      <c r="TET24" s="108"/>
      <c r="TEU24" s="108"/>
      <c r="TEV24" s="108"/>
      <c r="TEW24" s="108"/>
      <c r="TEX24" s="95"/>
      <c r="TEY24" s="95"/>
      <c r="TEZ24" s="95"/>
      <c r="TFA24" s="108"/>
      <c r="TFB24" s="109"/>
      <c r="TFC24" s="108"/>
      <c r="TFD24" s="108"/>
      <c r="TFE24" s="108"/>
      <c r="TFF24" s="108"/>
      <c r="TFG24" s="108"/>
      <c r="TFH24" s="108"/>
      <c r="TFI24" s="95"/>
      <c r="TFJ24" s="95"/>
      <c r="TFK24" s="95"/>
      <c r="TFL24" s="108"/>
      <c r="TFM24" s="109"/>
      <c r="TFN24" s="108"/>
      <c r="TFO24" s="108"/>
      <c r="TFP24" s="108"/>
      <c r="TFQ24" s="108"/>
      <c r="TFR24" s="108"/>
      <c r="TFS24" s="108"/>
      <c r="TFT24" s="95"/>
      <c r="TFU24" s="95"/>
      <c r="TFV24" s="95"/>
      <c r="TFW24" s="108"/>
      <c r="TFX24" s="109"/>
      <c r="TFY24" s="108"/>
      <c r="TFZ24" s="108"/>
      <c r="TGA24" s="108"/>
      <c r="TGB24" s="108"/>
      <c r="TGC24" s="108"/>
      <c r="TGD24" s="108"/>
      <c r="TGE24" s="95"/>
      <c r="TGF24" s="95"/>
      <c r="TGG24" s="95"/>
      <c r="TGH24" s="108"/>
      <c r="TGI24" s="109"/>
      <c r="TGJ24" s="108"/>
      <c r="TGK24" s="108"/>
      <c r="TGL24" s="108"/>
      <c r="TGM24" s="108"/>
      <c r="TGN24" s="108"/>
      <c r="TGO24" s="108"/>
      <c r="TGP24" s="95"/>
      <c r="TGQ24" s="95"/>
      <c r="TGR24" s="95"/>
      <c r="TGS24" s="108"/>
      <c r="TGT24" s="109"/>
      <c r="TGU24" s="108"/>
      <c r="TGV24" s="108"/>
      <c r="TGW24" s="108"/>
      <c r="TGX24" s="108"/>
      <c r="TGY24" s="108"/>
      <c r="TGZ24" s="108"/>
      <c r="THA24" s="95"/>
      <c r="THB24" s="95"/>
      <c r="THC24" s="95"/>
      <c r="THD24" s="108"/>
      <c r="THE24" s="109"/>
      <c r="THF24" s="108"/>
      <c r="THG24" s="108"/>
      <c r="THH24" s="108"/>
      <c r="THI24" s="108"/>
      <c r="THJ24" s="108"/>
      <c r="THK24" s="108"/>
      <c r="THL24" s="95"/>
      <c r="THM24" s="95"/>
      <c r="THN24" s="95"/>
      <c r="THO24" s="108"/>
      <c r="THP24" s="109"/>
      <c r="THQ24" s="108"/>
      <c r="THR24" s="108"/>
      <c r="THS24" s="108"/>
      <c r="THT24" s="108"/>
      <c r="THU24" s="108"/>
      <c r="THV24" s="108"/>
      <c r="THW24" s="95"/>
      <c r="THX24" s="95"/>
      <c r="THY24" s="95"/>
      <c r="THZ24" s="108"/>
      <c r="TIA24" s="109"/>
      <c r="TIB24" s="108"/>
      <c r="TIC24" s="108"/>
      <c r="TID24" s="108"/>
      <c r="TIE24" s="108"/>
      <c r="TIF24" s="108"/>
      <c r="TIG24" s="108"/>
      <c r="TIH24" s="95"/>
      <c r="TII24" s="95"/>
      <c r="TIJ24" s="95"/>
      <c r="TIK24" s="108"/>
      <c r="TIL24" s="109"/>
      <c r="TIM24" s="108"/>
      <c r="TIN24" s="108"/>
      <c r="TIO24" s="108"/>
      <c r="TIP24" s="108"/>
      <c r="TIQ24" s="108"/>
      <c r="TIR24" s="108"/>
      <c r="TIS24" s="95"/>
      <c r="TIT24" s="95"/>
      <c r="TIU24" s="95"/>
      <c r="TIV24" s="108"/>
      <c r="TIW24" s="109"/>
      <c r="TIX24" s="108"/>
      <c r="TIY24" s="108"/>
      <c r="TIZ24" s="108"/>
      <c r="TJA24" s="108"/>
      <c r="TJB24" s="108"/>
      <c r="TJC24" s="108"/>
      <c r="TJD24" s="95"/>
      <c r="TJE24" s="95"/>
      <c r="TJF24" s="95"/>
      <c r="TJG24" s="108"/>
      <c r="TJH24" s="109"/>
      <c r="TJI24" s="108"/>
      <c r="TJJ24" s="108"/>
      <c r="TJK24" s="108"/>
      <c r="TJL24" s="108"/>
      <c r="TJM24" s="108"/>
      <c r="TJN24" s="108"/>
      <c r="TJO24" s="95"/>
      <c r="TJP24" s="95"/>
      <c r="TJQ24" s="95"/>
      <c r="TJR24" s="108"/>
      <c r="TJS24" s="109"/>
      <c r="TJT24" s="108"/>
      <c r="TJU24" s="108"/>
      <c r="TJV24" s="108"/>
      <c r="TJW24" s="108"/>
      <c r="TJX24" s="108"/>
      <c r="TJY24" s="108"/>
      <c r="TJZ24" s="95"/>
      <c r="TKA24" s="95"/>
      <c r="TKB24" s="95"/>
      <c r="TKC24" s="108"/>
      <c r="TKD24" s="109"/>
      <c r="TKE24" s="108"/>
      <c r="TKF24" s="108"/>
      <c r="TKG24" s="108"/>
      <c r="TKH24" s="108"/>
      <c r="TKI24" s="108"/>
      <c r="TKJ24" s="108"/>
      <c r="TKK24" s="95"/>
      <c r="TKL24" s="95"/>
      <c r="TKM24" s="95"/>
      <c r="TKN24" s="108"/>
      <c r="TKO24" s="109"/>
      <c r="TKP24" s="108"/>
      <c r="TKQ24" s="108"/>
      <c r="TKR24" s="108"/>
      <c r="TKS24" s="108"/>
      <c r="TKT24" s="108"/>
      <c r="TKU24" s="108"/>
      <c r="TKV24" s="95"/>
      <c r="TKW24" s="95"/>
      <c r="TKX24" s="95"/>
      <c r="TKY24" s="108"/>
      <c r="TKZ24" s="109"/>
      <c r="TLA24" s="108"/>
      <c r="TLB24" s="108"/>
      <c r="TLC24" s="108"/>
      <c r="TLD24" s="108"/>
      <c r="TLE24" s="108"/>
      <c r="TLF24" s="108"/>
      <c r="TLG24" s="95"/>
      <c r="TLH24" s="95"/>
      <c r="TLI24" s="95"/>
      <c r="TLJ24" s="108"/>
      <c r="TLK24" s="109"/>
      <c r="TLL24" s="108"/>
      <c r="TLM24" s="108"/>
      <c r="TLN24" s="108"/>
      <c r="TLO24" s="108"/>
      <c r="TLP24" s="108"/>
      <c r="TLQ24" s="108"/>
      <c r="TLR24" s="95"/>
      <c r="TLS24" s="95"/>
      <c r="TLT24" s="95"/>
      <c r="TLU24" s="108"/>
      <c r="TLV24" s="109"/>
      <c r="TLW24" s="108"/>
      <c r="TLX24" s="108"/>
      <c r="TLY24" s="108"/>
      <c r="TLZ24" s="108"/>
      <c r="TMA24" s="108"/>
      <c r="TMB24" s="108"/>
      <c r="TMC24" s="95"/>
      <c r="TMD24" s="95"/>
      <c r="TME24" s="95"/>
      <c r="TMF24" s="108"/>
      <c r="TMG24" s="109"/>
      <c r="TMH24" s="108"/>
      <c r="TMI24" s="108"/>
      <c r="TMJ24" s="108"/>
      <c r="TMK24" s="108"/>
      <c r="TML24" s="108"/>
      <c r="TMM24" s="108"/>
      <c r="TMN24" s="95"/>
      <c r="TMO24" s="95"/>
      <c r="TMP24" s="95"/>
      <c r="TMQ24" s="108"/>
      <c r="TMR24" s="109"/>
      <c r="TMS24" s="108"/>
      <c r="TMT24" s="108"/>
      <c r="TMU24" s="108"/>
      <c r="TMV24" s="108"/>
      <c r="TMW24" s="108"/>
      <c r="TMX24" s="108"/>
      <c r="TMY24" s="95"/>
      <c r="TMZ24" s="95"/>
      <c r="TNA24" s="95"/>
      <c r="TNB24" s="108"/>
      <c r="TNC24" s="109"/>
      <c r="TND24" s="108"/>
      <c r="TNE24" s="108"/>
      <c r="TNF24" s="108"/>
      <c r="TNG24" s="108"/>
      <c r="TNH24" s="108"/>
      <c r="TNI24" s="108"/>
      <c r="TNJ24" s="95"/>
      <c r="TNK24" s="95"/>
      <c r="TNL24" s="95"/>
      <c r="TNM24" s="108"/>
      <c r="TNN24" s="109"/>
      <c r="TNO24" s="108"/>
      <c r="TNP24" s="108"/>
      <c r="TNQ24" s="108"/>
      <c r="TNR24" s="108"/>
      <c r="TNS24" s="108"/>
      <c r="TNT24" s="108"/>
      <c r="TNU24" s="95"/>
      <c r="TNV24" s="95"/>
      <c r="TNW24" s="95"/>
      <c r="TNX24" s="108"/>
      <c r="TNY24" s="109"/>
      <c r="TNZ24" s="108"/>
      <c r="TOA24" s="108"/>
      <c r="TOB24" s="108"/>
      <c r="TOC24" s="108"/>
      <c r="TOD24" s="108"/>
      <c r="TOE24" s="108"/>
      <c r="TOF24" s="95"/>
      <c r="TOG24" s="95"/>
      <c r="TOH24" s="95"/>
      <c r="TOI24" s="108"/>
      <c r="TOJ24" s="109"/>
      <c r="TOK24" s="108"/>
      <c r="TOL24" s="108"/>
      <c r="TOM24" s="108"/>
      <c r="TON24" s="108"/>
      <c r="TOO24" s="108"/>
      <c r="TOP24" s="108"/>
      <c r="TOQ24" s="95"/>
      <c r="TOR24" s="95"/>
      <c r="TOS24" s="95"/>
      <c r="TOT24" s="108"/>
      <c r="TOU24" s="109"/>
      <c r="TOV24" s="108"/>
      <c r="TOW24" s="108"/>
      <c r="TOX24" s="108"/>
      <c r="TOY24" s="108"/>
      <c r="TOZ24" s="108"/>
      <c r="TPA24" s="108"/>
      <c r="TPB24" s="95"/>
      <c r="TPC24" s="95"/>
      <c r="TPD24" s="95"/>
      <c r="TPE24" s="108"/>
      <c r="TPF24" s="109"/>
      <c r="TPG24" s="108"/>
      <c r="TPH24" s="108"/>
      <c r="TPI24" s="108"/>
      <c r="TPJ24" s="108"/>
      <c r="TPK24" s="108"/>
      <c r="TPL24" s="108"/>
      <c r="TPM24" s="95"/>
      <c r="TPN24" s="95"/>
      <c r="TPO24" s="95"/>
      <c r="TPP24" s="108"/>
      <c r="TPQ24" s="109"/>
      <c r="TPR24" s="108"/>
      <c r="TPS24" s="108"/>
      <c r="TPT24" s="108"/>
      <c r="TPU24" s="108"/>
      <c r="TPV24" s="108"/>
      <c r="TPW24" s="108"/>
      <c r="TPX24" s="95"/>
      <c r="TPY24" s="95"/>
      <c r="TPZ24" s="95"/>
      <c r="TQA24" s="108"/>
      <c r="TQB24" s="109"/>
      <c r="TQC24" s="108"/>
      <c r="TQD24" s="108"/>
      <c r="TQE24" s="108"/>
      <c r="TQF24" s="108"/>
      <c r="TQG24" s="108"/>
      <c r="TQH24" s="108"/>
      <c r="TQI24" s="95"/>
      <c r="TQJ24" s="95"/>
      <c r="TQK24" s="95"/>
      <c r="TQL24" s="108"/>
      <c r="TQM24" s="109"/>
      <c r="TQN24" s="108"/>
      <c r="TQO24" s="108"/>
      <c r="TQP24" s="108"/>
      <c r="TQQ24" s="108"/>
      <c r="TQR24" s="108"/>
      <c r="TQS24" s="108"/>
      <c r="TQT24" s="95"/>
      <c r="TQU24" s="95"/>
      <c r="TQV24" s="95"/>
      <c r="TQW24" s="108"/>
      <c r="TQX24" s="109"/>
      <c r="TQY24" s="108"/>
      <c r="TQZ24" s="108"/>
      <c r="TRA24" s="108"/>
      <c r="TRB24" s="108"/>
      <c r="TRC24" s="108"/>
      <c r="TRD24" s="108"/>
      <c r="TRE24" s="95"/>
      <c r="TRF24" s="95"/>
      <c r="TRG24" s="95"/>
      <c r="TRH24" s="108"/>
      <c r="TRI24" s="109"/>
      <c r="TRJ24" s="108"/>
      <c r="TRK24" s="108"/>
      <c r="TRL24" s="108"/>
      <c r="TRM24" s="108"/>
      <c r="TRN24" s="108"/>
      <c r="TRO24" s="108"/>
      <c r="TRP24" s="95"/>
      <c r="TRQ24" s="95"/>
      <c r="TRR24" s="95"/>
      <c r="TRS24" s="108"/>
      <c r="TRT24" s="109"/>
      <c r="TRU24" s="108"/>
      <c r="TRV24" s="108"/>
      <c r="TRW24" s="108"/>
      <c r="TRX24" s="108"/>
      <c r="TRY24" s="108"/>
      <c r="TRZ24" s="108"/>
      <c r="TSA24" s="95"/>
      <c r="TSB24" s="95"/>
      <c r="TSC24" s="95"/>
      <c r="TSD24" s="108"/>
      <c r="TSE24" s="109"/>
      <c r="TSF24" s="108"/>
      <c r="TSG24" s="108"/>
      <c r="TSH24" s="108"/>
      <c r="TSI24" s="108"/>
      <c r="TSJ24" s="108"/>
      <c r="TSK24" s="108"/>
      <c r="TSL24" s="95"/>
      <c r="TSM24" s="95"/>
      <c r="TSN24" s="95"/>
      <c r="TSO24" s="108"/>
      <c r="TSP24" s="109"/>
      <c r="TSQ24" s="108"/>
      <c r="TSR24" s="108"/>
      <c r="TSS24" s="108"/>
      <c r="TST24" s="108"/>
      <c r="TSU24" s="108"/>
      <c r="TSV24" s="108"/>
      <c r="TSW24" s="95"/>
      <c r="TSX24" s="95"/>
      <c r="TSY24" s="95"/>
      <c r="TSZ24" s="108"/>
      <c r="TTA24" s="109"/>
      <c r="TTB24" s="108"/>
      <c r="TTC24" s="108"/>
      <c r="TTD24" s="108"/>
      <c r="TTE24" s="108"/>
      <c r="TTF24" s="108"/>
      <c r="TTG24" s="108"/>
      <c r="TTH24" s="95"/>
      <c r="TTI24" s="95"/>
      <c r="TTJ24" s="95"/>
      <c r="TTK24" s="108"/>
      <c r="TTL24" s="109"/>
      <c r="TTM24" s="108"/>
      <c r="TTN24" s="108"/>
      <c r="TTO24" s="108"/>
      <c r="TTP24" s="108"/>
      <c r="TTQ24" s="108"/>
      <c r="TTR24" s="108"/>
      <c r="TTS24" s="95"/>
      <c r="TTT24" s="95"/>
      <c r="TTU24" s="95"/>
      <c r="TTV24" s="108"/>
      <c r="TTW24" s="109"/>
      <c r="TTX24" s="108"/>
      <c r="TTY24" s="108"/>
      <c r="TTZ24" s="108"/>
      <c r="TUA24" s="108"/>
      <c r="TUB24" s="108"/>
      <c r="TUC24" s="108"/>
      <c r="TUD24" s="95"/>
      <c r="TUE24" s="95"/>
      <c r="TUF24" s="95"/>
      <c r="TUG24" s="108"/>
      <c r="TUH24" s="109"/>
      <c r="TUI24" s="108"/>
      <c r="TUJ24" s="108"/>
      <c r="TUK24" s="108"/>
      <c r="TUL24" s="108"/>
      <c r="TUM24" s="108"/>
      <c r="TUN24" s="108"/>
      <c r="TUO24" s="95"/>
      <c r="TUP24" s="95"/>
      <c r="TUQ24" s="95"/>
      <c r="TUR24" s="108"/>
      <c r="TUS24" s="109"/>
      <c r="TUT24" s="108"/>
      <c r="TUU24" s="108"/>
      <c r="TUV24" s="108"/>
      <c r="TUW24" s="108"/>
      <c r="TUX24" s="108"/>
      <c r="TUY24" s="108"/>
      <c r="TUZ24" s="95"/>
      <c r="TVA24" s="95"/>
      <c r="TVB24" s="95"/>
      <c r="TVC24" s="108"/>
      <c r="TVD24" s="109"/>
      <c r="TVE24" s="108"/>
      <c r="TVF24" s="108"/>
      <c r="TVG24" s="108"/>
      <c r="TVH24" s="108"/>
      <c r="TVI24" s="108"/>
      <c r="TVJ24" s="108"/>
      <c r="TVK24" s="95"/>
      <c r="TVL24" s="95"/>
      <c r="TVM24" s="95"/>
      <c r="TVN24" s="108"/>
      <c r="TVO24" s="109"/>
      <c r="TVP24" s="108"/>
      <c r="TVQ24" s="108"/>
      <c r="TVR24" s="108"/>
      <c r="TVS24" s="108"/>
      <c r="TVT24" s="108"/>
      <c r="TVU24" s="108"/>
      <c r="TVV24" s="95"/>
      <c r="TVW24" s="95"/>
      <c r="TVX24" s="95"/>
      <c r="TVY24" s="108"/>
      <c r="TVZ24" s="109"/>
      <c r="TWA24" s="108"/>
      <c r="TWB24" s="108"/>
      <c r="TWC24" s="108"/>
      <c r="TWD24" s="108"/>
      <c r="TWE24" s="108"/>
      <c r="TWF24" s="108"/>
      <c r="TWG24" s="95"/>
      <c r="TWH24" s="95"/>
      <c r="TWI24" s="95"/>
      <c r="TWJ24" s="108"/>
      <c r="TWK24" s="109"/>
      <c r="TWL24" s="108"/>
      <c r="TWM24" s="108"/>
      <c r="TWN24" s="108"/>
      <c r="TWO24" s="108"/>
      <c r="TWP24" s="108"/>
      <c r="TWQ24" s="108"/>
      <c r="TWR24" s="95"/>
      <c r="TWS24" s="95"/>
      <c r="TWT24" s="95"/>
      <c r="TWU24" s="108"/>
      <c r="TWV24" s="109"/>
      <c r="TWW24" s="108"/>
      <c r="TWX24" s="108"/>
      <c r="TWY24" s="108"/>
      <c r="TWZ24" s="108"/>
      <c r="TXA24" s="108"/>
      <c r="TXB24" s="108"/>
      <c r="TXC24" s="95"/>
      <c r="TXD24" s="95"/>
      <c r="TXE24" s="95"/>
      <c r="TXF24" s="108"/>
      <c r="TXG24" s="109"/>
      <c r="TXH24" s="108"/>
      <c r="TXI24" s="108"/>
      <c r="TXJ24" s="108"/>
      <c r="TXK24" s="108"/>
      <c r="TXL24" s="108"/>
      <c r="TXM24" s="108"/>
      <c r="TXN24" s="95"/>
      <c r="TXO24" s="95"/>
      <c r="TXP24" s="95"/>
      <c r="TXQ24" s="108"/>
      <c r="TXR24" s="109"/>
      <c r="TXS24" s="108"/>
      <c r="TXT24" s="108"/>
      <c r="TXU24" s="108"/>
      <c r="TXV24" s="108"/>
      <c r="TXW24" s="108"/>
      <c r="TXX24" s="108"/>
      <c r="TXY24" s="95"/>
      <c r="TXZ24" s="95"/>
      <c r="TYA24" s="95"/>
      <c r="TYB24" s="108"/>
      <c r="TYC24" s="109"/>
      <c r="TYD24" s="108"/>
      <c r="TYE24" s="108"/>
      <c r="TYF24" s="108"/>
      <c r="TYG24" s="108"/>
      <c r="TYH24" s="108"/>
      <c r="TYI24" s="108"/>
      <c r="TYJ24" s="95"/>
      <c r="TYK24" s="95"/>
      <c r="TYL24" s="95"/>
      <c r="TYM24" s="108"/>
      <c r="TYN24" s="109"/>
      <c r="TYO24" s="108"/>
      <c r="TYP24" s="108"/>
      <c r="TYQ24" s="108"/>
      <c r="TYR24" s="108"/>
      <c r="TYS24" s="108"/>
      <c r="TYT24" s="108"/>
      <c r="TYU24" s="95"/>
      <c r="TYV24" s="95"/>
      <c r="TYW24" s="95"/>
      <c r="TYX24" s="108"/>
      <c r="TYY24" s="109"/>
      <c r="TYZ24" s="108"/>
      <c r="TZA24" s="108"/>
      <c r="TZB24" s="108"/>
      <c r="TZC24" s="108"/>
      <c r="TZD24" s="108"/>
      <c r="TZE24" s="108"/>
      <c r="TZF24" s="95"/>
      <c r="TZG24" s="95"/>
      <c r="TZH24" s="95"/>
      <c r="TZI24" s="108"/>
      <c r="TZJ24" s="109"/>
      <c r="TZK24" s="108"/>
      <c r="TZL24" s="108"/>
      <c r="TZM24" s="108"/>
      <c r="TZN24" s="108"/>
      <c r="TZO24" s="108"/>
      <c r="TZP24" s="108"/>
      <c r="TZQ24" s="95"/>
      <c r="TZR24" s="95"/>
      <c r="TZS24" s="95"/>
      <c r="TZT24" s="108"/>
      <c r="TZU24" s="109"/>
      <c r="TZV24" s="108"/>
      <c r="TZW24" s="108"/>
      <c r="TZX24" s="108"/>
      <c r="TZY24" s="108"/>
      <c r="TZZ24" s="108"/>
      <c r="UAA24" s="108"/>
      <c r="UAB24" s="95"/>
      <c r="UAC24" s="95"/>
      <c r="UAD24" s="95"/>
      <c r="UAE24" s="108"/>
      <c r="UAF24" s="109"/>
      <c r="UAG24" s="108"/>
      <c r="UAH24" s="108"/>
      <c r="UAI24" s="108"/>
      <c r="UAJ24" s="108"/>
      <c r="UAK24" s="108"/>
      <c r="UAL24" s="108"/>
      <c r="UAM24" s="95"/>
      <c r="UAN24" s="95"/>
      <c r="UAO24" s="95"/>
      <c r="UAP24" s="108"/>
      <c r="UAQ24" s="109"/>
      <c r="UAR24" s="108"/>
      <c r="UAS24" s="108"/>
      <c r="UAT24" s="108"/>
      <c r="UAU24" s="108"/>
      <c r="UAV24" s="108"/>
      <c r="UAW24" s="108"/>
      <c r="UAX24" s="95"/>
      <c r="UAY24" s="95"/>
      <c r="UAZ24" s="95"/>
      <c r="UBA24" s="108"/>
      <c r="UBB24" s="109"/>
      <c r="UBC24" s="108"/>
      <c r="UBD24" s="108"/>
      <c r="UBE24" s="108"/>
      <c r="UBF24" s="108"/>
      <c r="UBG24" s="108"/>
      <c r="UBH24" s="108"/>
      <c r="UBI24" s="95"/>
      <c r="UBJ24" s="95"/>
      <c r="UBK24" s="95"/>
      <c r="UBL24" s="108"/>
      <c r="UBM24" s="109"/>
      <c r="UBN24" s="108"/>
      <c r="UBO24" s="108"/>
      <c r="UBP24" s="108"/>
      <c r="UBQ24" s="108"/>
      <c r="UBR24" s="108"/>
      <c r="UBS24" s="108"/>
      <c r="UBT24" s="95"/>
      <c r="UBU24" s="95"/>
      <c r="UBV24" s="95"/>
      <c r="UBW24" s="108"/>
      <c r="UBX24" s="109"/>
      <c r="UBY24" s="108"/>
      <c r="UBZ24" s="108"/>
      <c r="UCA24" s="108"/>
      <c r="UCB24" s="108"/>
      <c r="UCC24" s="108"/>
      <c r="UCD24" s="108"/>
      <c r="UCE24" s="95"/>
      <c r="UCF24" s="95"/>
      <c r="UCG24" s="95"/>
      <c r="UCH24" s="108"/>
      <c r="UCI24" s="109"/>
      <c r="UCJ24" s="108"/>
      <c r="UCK24" s="108"/>
      <c r="UCL24" s="108"/>
      <c r="UCM24" s="108"/>
      <c r="UCN24" s="108"/>
      <c r="UCO24" s="108"/>
      <c r="UCP24" s="95"/>
      <c r="UCQ24" s="95"/>
      <c r="UCR24" s="95"/>
      <c r="UCS24" s="108"/>
      <c r="UCT24" s="109"/>
      <c r="UCU24" s="108"/>
      <c r="UCV24" s="108"/>
      <c r="UCW24" s="108"/>
      <c r="UCX24" s="108"/>
      <c r="UCY24" s="108"/>
      <c r="UCZ24" s="108"/>
      <c r="UDA24" s="95"/>
      <c r="UDB24" s="95"/>
      <c r="UDC24" s="95"/>
      <c r="UDD24" s="108"/>
      <c r="UDE24" s="109"/>
      <c r="UDF24" s="108"/>
      <c r="UDG24" s="108"/>
      <c r="UDH24" s="108"/>
      <c r="UDI24" s="108"/>
      <c r="UDJ24" s="108"/>
      <c r="UDK24" s="108"/>
      <c r="UDL24" s="95"/>
      <c r="UDM24" s="95"/>
      <c r="UDN24" s="95"/>
      <c r="UDO24" s="108"/>
      <c r="UDP24" s="109"/>
      <c r="UDQ24" s="108"/>
      <c r="UDR24" s="108"/>
      <c r="UDS24" s="108"/>
      <c r="UDT24" s="108"/>
      <c r="UDU24" s="108"/>
      <c r="UDV24" s="108"/>
      <c r="UDW24" s="95"/>
      <c r="UDX24" s="95"/>
      <c r="UDY24" s="95"/>
      <c r="UDZ24" s="108"/>
      <c r="UEA24" s="109"/>
      <c r="UEB24" s="108"/>
      <c r="UEC24" s="108"/>
      <c r="UED24" s="108"/>
      <c r="UEE24" s="108"/>
      <c r="UEF24" s="108"/>
      <c r="UEG24" s="108"/>
      <c r="UEH24" s="95"/>
      <c r="UEI24" s="95"/>
      <c r="UEJ24" s="95"/>
      <c r="UEK24" s="108"/>
      <c r="UEL24" s="109"/>
      <c r="UEM24" s="108"/>
      <c r="UEN24" s="108"/>
      <c r="UEO24" s="108"/>
      <c r="UEP24" s="108"/>
      <c r="UEQ24" s="108"/>
      <c r="UER24" s="108"/>
      <c r="UES24" s="95"/>
      <c r="UET24" s="95"/>
      <c r="UEU24" s="95"/>
      <c r="UEV24" s="108"/>
      <c r="UEW24" s="109"/>
      <c r="UEX24" s="108"/>
      <c r="UEY24" s="108"/>
      <c r="UEZ24" s="108"/>
      <c r="UFA24" s="108"/>
      <c r="UFB24" s="108"/>
      <c r="UFC24" s="108"/>
      <c r="UFD24" s="95"/>
      <c r="UFE24" s="95"/>
      <c r="UFF24" s="95"/>
      <c r="UFG24" s="108"/>
      <c r="UFH24" s="109"/>
      <c r="UFI24" s="108"/>
      <c r="UFJ24" s="108"/>
      <c r="UFK24" s="108"/>
      <c r="UFL24" s="108"/>
      <c r="UFM24" s="108"/>
      <c r="UFN24" s="108"/>
      <c r="UFO24" s="95"/>
      <c r="UFP24" s="95"/>
      <c r="UFQ24" s="95"/>
      <c r="UFR24" s="108"/>
      <c r="UFS24" s="109"/>
      <c r="UFT24" s="108"/>
      <c r="UFU24" s="108"/>
      <c r="UFV24" s="108"/>
      <c r="UFW24" s="108"/>
      <c r="UFX24" s="108"/>
      <c r="UFY24" s="108"/>
      <c r="UFZ24" s="95"/>
      <c r="UGA24" s="95"/>
      <c r="UGB24" s="95"/>
      <c r="UGC24" s="108"/>
      <c r="UGD24" s="109"/>
      <c r="UGE24" s="108"/>
      <c r="UGF24" s="108"/>
      <c r="UGG24" s="108"/>
      <c r="UGH24" s="108"/>
      <c r="UGI24" s="108"/>
      <c r="UGJ24" s="108"/>
      <c r="UGK24" s="95"/>
      <c r="UGL24" s="95"/>
      <c r="UGM24" s="95"/>
      <c r="UGN24" s="108"/>
      <c r="UGO24" s="109"/>
      <c r="UGP24" s="108"/>
      <c r="UGQ24" s="108"/>
      <c r="UGR24" s="108"/>
      <c r="UGS24" s="108"/>
      <c r="UGT24" s="108"/>
      <c r="UGU24" s="108"/>
      <c r="UGV24" s="95"/>
      <c r="UGW24" s="95"/>
      <c r="UGX24" s="95"/>
      <c r="UGY24" s="108"/>
      <c r="UGZ24" s="109"/>
      <c r="UHA24" s="108"/>
      <c r="UHB24" s="108"/>
      <c r="UHC24" s="108"/>
      <c r="UHD24" s="108"/>
      <c r="UHE24" s="108"/>
      <c r="UHF24" s="108"/>
      <c r="UHG24" s="95"/>
      <c r="UHH24" s="95"/>
      <c r="UHI24" s="95"/>
      <c r="UHJ24" s="108"/>
      <c r="UHK24" s="109"/>
      <c r="UHL24" s="108"/>
      <c r="UHM24" s="108"/>
      <c r="UHN24" s="108"/>
      <c r="UHO24" s="108"/>
      <c r="UHP24" s="108"/>
      <c r="UHQ24" s="108"/>
      <c r="UHR24" s="95"/>
      <c r="UHS24" s="95"/>
      <c r="UHT24" s="95"/>
      <c r="UHU24" s="108"/>
      <c r="UHV24" s="109"/>
      <c r="UHW24" s="108"/>
      <c r="UHX24" s="108"/>
      <c r="UHY24" s="108"/>
      <c r="UHZ24" s="108"/>
      <c r="UIA24" s="108"/>
      <c r="UIB24" s="108"/>
      <c r="UIC24" s="95"/>
      <c r="UID24" s="95"/>
      <c r="UIE24" s="95"/>
      <c r="UIF24" s="108"/>
      <c r="UIG24" s="109"/>
      <c r="UIH24" s="108"/>
      <c r="UII24" s="108"/>
      <c r="UIJ24" s="108"/>
      <c r="UIK24" s="108"/>
      <c r="UIL24" s="108"/>
      <c r="UIM24" s="108"/>
      <c r="UIN24" s="95"/>
      <c r="UIO24" s="95"/>
      <c r="UIP24" s="95"/>
      <c r="UIQ24" s="108"/>
      <c r="UIR24" s="109"/>
      <c r="UIS24" s="108"/>
      <c r="UIT24" s="108"/>
      <c r="UIU24" s="108"/>
      <c r="UIV24" s="108"/>
      <c r="UIW24" s="108"/>
      <c r="UIX24" s="108"/>
      <c r="UIY24" s="95"/>
      <c r="UIZ24" s="95"/>
      <c r="UJA24" s="95"/>
      <c r="UJB24" s="108"/>
      <c r="UJC24" s="109"/>
      <c r="UJD24" s="108"/>
      <c r="UJE24" s="108"/>
      <c r="UJF24" s="108"/>
      <c r="UJG24" s="108"/>
      <c r="UJH24" s="108"/>
      <c r="UJI24" s="108"/>
      <c r="UJJ24" s="95"/>
      <c r="UJK24" s="95"/>
      <c r="UJL24" s="95"/>
      <c r="UJM24" s="108"/>
      <c r="UJN24" s="109"/>
      <c r="UJO24" s="108"/>
      <c r="UJP24" s="108"/>
      <c r="UJQ24" s="108"/>
      <c r="UJR24" s="108"/>
      <c r="UJS24" s="108"/>
      <c r="UJT24" s="108"/>
      <c r="UJU24" s="95"/>
      <c r="UJV24" s="95"/>
      <c r="UJW24" s="95"/>
      <c r="UJX24" s="108"/>
      <c r="UJY24" s="109"/>
      <c r="UJZ24" s="108"/>
      <c r="UKA24" s="108"/>
      <c r="UKB24" s="108"/>
      <c r="UKC24" s="108"/>
      <c r="UKD24" s="108"/>
      <c r="UKE24" s="108"/>
      <c r="UKF24" s="95"/>
      <c r="UKG24" s="95"/>
      <c r="UKH24" s="95"/>
      <c r="UKI24" s="108"/>
      <c r="UKJ24" s="109"/>
      <c r="UKK24" s="108"/>
      <c r="UKL24" s="108"/>
      <c r="UKM24" s="108"/>
      <c r="UKN24" s="108"/>
      <c r="UKO24" s="108"/>
      <c r="UKP24" s="108"/>
      <c r="UKQ24" s="95"/>
      <c r="UKR24" s="95"/>
      <c r="UKS24" s="95"/>
      <c r="UKT24" s="108"/>
      <c r="UKU24" s="109"/>
      <c r="UKV24" s="108"/>
      <c r="UKW24" s="108"/>
      <c r="UKX24" s="108"/>
      <c r="UKY24" s="108"/>
      <c r="UKZ24" s="108"/>
      <c r="ULA24" s="108"/>
      <c r="ULB24" s="95"/>
      <c r="ULC24" s="95"/>
      <c r="ULD24" s="95"/>
      <c r="ULE24" s="108"/>
      <c r="ULF24" s="109"/>
      <c r="ULG24" s="108"/>
      <c r="ULH24" s="108"/>
      <c r="ULI24" s="108"/>
      <c r="ULJ24" s="108"/>
      <c r="ULK24" s="108"/>
      <c r="ULL24" s="108"/>
      <c r="ULM24" s="95"/>
      <c r="ULN24" s="95"/>
      <c r="ULO24" s="95"/>
      <c r="ULP24" s="108"/>
      <c r="ULQ24" s="109"/>
      <c r="ULR24" s="108"/>
      <c r="ULS24" s="108"/>
      <c r="ULT24" s="108"/>
      <c r="ULU24" s="108"/>
      <c r="ULV24" s="108"/>
      <c r="ULW24" s="108"/>
      <c r="ULX24" s="95"/>
      <c r="ULY24" s="95"/>
      <c r="ULZ24" s="95"/>
      <c r="UMA24" s="108"/>
      <c r="UMB24" s="109"/>
      <c r="UMC24" s="108"/>
      <c r="UMD24" s="108"/>
      <c r="UME24" s="108"/>
      <c r="UMF24" s="108"/>
      <c r="UMG24" s="108"/>
      <c r="UMH24" s="108"/>
      <c r="UMI24" s="95"/>
      <c r="UMJ24" s="95"/>
      <c r="UMK24" s="95"/>
      <c r="UML24" s="108"/>
      <c r="UMM24" s="109"/>
      <c r="UMN24" s="108"/>
      <c r="UMO24" s="108"/>
      <c r="UMP24" s="108"/>
      <c r="UMQ24" s="108"/>
      <c r="UMR24" s="108"/>
      <c r="UMS24" s="108"/>
      <c r="UMT24" s="95"/>
      <c r="UMU24" s="95"/>
      <c r="UMV24" s="95"/>
      <c r="UMW24" s="108"/>
      <c r="UMX24" s="109"/>
      <c r="UMY24" s="108"/>
      <c r="UMZ24" s="108"/>
      <c r="UNA24" s="108"/>
      <c r="UNB24" s="108"/>
      <c r="UNC24" s="108"/>
      <c r="UND24" s="108"/>
      <c r="UNE24" s="95"/>
      <c r="UNF24" s="95"/>
      <c r="UNG24" s="95"/>
      <c r="UNH24" s="108"/>
      <c r="UNI24" s="109"/>
      <c r="UNJ24" s="108"/>
      <c r="UNK24" s="108"/>
      <c r="UNL24" s="108"/>
      <c r="UNM24" s="108"/>
      <c r="UNN24" s="108"/>
      <c r="UNO24" s="108"/>
      <c r="UNP24" s="95"/>
      <c r="UNQ24" s="95"/>
      <c r="UNR24" s="95"/>
      <c r="UNS24" s="108"/>
      <c r="UNT24" s="109"/>
      <c r="UNU24" s="108"/>
      <c r="UNV24" s="108"/>
      <c r="UNW24" s="108"/>
      <c r="UNX24" s="108"/>
      <c r="UNY24" s="108"/>
      <c r="UNZ24" s="108"/>
      <c r="UOA24" s="95"/>
      <c r="UOB24" s="95"/>
      <c r="UOC24" s="95"/>
      <c r="UOD24" s="108"/>
      <c r="UOE24" s="109"/>
      <c r="UOF24" s="108"/>
      <c r="UOG24" s="108"/>
      <c r="UOH24" s="108"/>
      <c r="UOI24" s="108"/>
      <c r="UOJ24" s="108"/>
      <c r="UOK24" s="108"/>
      <c r="UOL24" s="95"/>
      <c r="UOM24" s="95"/>
      <c r="UON24" s="95"/>
      <c r="UOO24" s="108"/>
      <c r="UOP24" s="109"/>
      <c r="UOQ24" s="108"/>
      <c r="UOR24" s="108"/>
      <c r="UOS24" s="108"/>
      <c r="UOT24" s="108"/>
      <c r="UOU24" s="108"/>
      <c r="UOV24" s="108"/>
      <c r="UOW24" s="95"/>
      <c r="UOX24" s="95"/>
      <c r="UOY24" s="95"/>
      <c r="UOZ24" s="108"/>
      <c r="UPA24" s="109"/>
      <c r="UPB24" s="108"/>
      <c r="UPC24" s="108"/>
      <c r="UPD24" s="108"/>
      <c r="UPE24" s="108"/>
      <c r="UPF24" s="108"/>
      <c r="UPG24" s="108"/>
      <c r="UPH24" s="95"/>
      <c r="UPI24" s="95"/>
      <c r="UPJ24" s="95"/>
      <c r="UPK24" s="108"/>
      <c r="UPL24" s="109"/>
      <c r="UPM24" s="108"/>
      <c r="UPN24" s="108"/>
      <c r="UPO24" s="108"/>
      <c r="UPP24" s="108"/>
      <c r="UPQ24" s="108"/>
      <c r="UPR24" s="108"/>
      <c r="UPS24" s="95"/>
      <c r="UPT24" s="95"/>
      <c r="UPU24" s="95"/>
      <c r="UPV24" s="108"/>
      <c r="UPW24" s="109"/>
      <c r="UPX24" s="108"/>
      <c r="UPY24" s="108"/>
      <c r="UPZ24" s="108"/>
      <c r="UQA24" s="108"/>
      <c r="UQB24" s="108"/>
      <c r="UQC24" s="108"/>
      <c r="UQD24" s="95"/>
      <c r="UQE24" s="95"/>
      <c r="UQF24" s="95"/>
      <c r="UQG24" s="108"/>
      <c r="UQH24" s="109"/>
      <c r="UQI24" s="108"/>
      <c r="UQJ24" s="108"/>
      <c r="UQK24" s="108"/>
      <c r="UQL24" s="108"/>
      <c r="UQM24" s="108"/>
      <c r="UQN24" s="108"/>
      <c r="UQO24" s="95"/>
      <c r="UQP24" s="95"/>
      <c r="UQQ24" s="95"/>
      <c r="UQR24" s="108"/>
      <c r="UQS24" s="109"/>
      <c r="UQT24" s="108"/>
      <c r="UQU24" s="108"/>
      <c r="UQV24" s="108"/>
      <c r="UQW24" s="108"/>
      <c r="UQX24" s="108"/>
      <c r="UQY24" s="108"/>
      <c r="UQZ24" s="95"/>
      <c r="URA24" s="95"/>
      <c r="URB24" s="95"/>
      <c r="URC24" s="108"/>
      <c r="URD24" s="109"/>
      <c r="URE24" s="108"/>
      <c r="URF24" s="108"/>
      <c r="URG24" s="108"/>
      <c r="URH24" s="108"/>
      <c r="URI24" s="108"/>
      <c r="URJ24" s="108"/>
      <c r="URK24" s="95"/>
      <c r="URL24" s="95"/>
      <c r="URM24" s="95"/>
      <c r="URN24" s="108"/>
      <c r="URO24" s="109"/>
      <c r="URP24" s="108"/>
      <c r="URQ24" s="108"/>
      <c r="URR24" s="108"/>
      <c r="URS24" s="108"/>
      <c r="URT24" s="108"/>
      <c r="URU24" s="108"/>
      <c r="URV24" s="95"/>
      <c r="URW24" s="95"/>
      <c r="URX24" s="95"/>
      <c r="URY24" s="108"/>
      <c r="URZ24" s="109"/>
      <c r="USA24" s="108"/>
      <c r="USB24" s="108"/>
      <c r="USC24" s="108"/>
      <c r="USD24" s="108"/>
      <c r="USE24" s="108"/>
      <c r="USF24" s="108"/>
      <c r="USG24" s="95"/>
      <c r="USH24" s="95"/>
      <c r="USI24" s="95"/>
      <c r="USJ24" s="108"/>
      <c r="USK24" s="109"/>
      <c r="USL24" s="108"/>
      <c r="USM24" s="108"/>
      <c r="USN24" s="108"/>
      <c r="USO24" s="108"/>
      <c r="USP24" s="108"/>
      <c r="USQ24" s="108"/>
      <c r="USR24" s="95"/>
      <c r="USS24" s="95"/>
      <c r="UST24" s="95"/>
      <c r="USU24" s="108"/>
      <c r="USV24" s="109"/>
      <c r="USW24" s="108"/>
      <c r="USX24" s="108"/>
      <c r="USY24" s="108"/>
      <c r="USZ24" s="108"/>
      <c r="UTA24" s="108"/>
      <c r="UTB24" s="108"/>
      <c r="UTC24" s="95"/>
      <c r="UTD24" s="95"/>
      <c r="UTE24" s="95"/>
      <c r="UTF24" s="108"/>
      <c r="UTG24" s="109"/>
      <c r="UTH24" s="108"/>
      <c r="UTI24" s="108"/>
      <c r="UTJ24" s="108"/>
      <c r="UTK24" s="108"/>
      <c r="UTL24" s="108"/>
      <c r="UTM24" s="108"/>
      <c r="UTN24" s="95"/>
      <c r="UTO24" s="95"/>
      <c r="UTP24" s="95"/>
      <c r="UTQ24" s="108"/>
      <c r="UTR24" s="109"/>
      <c r="UTS24" s="108"/>
      <c r="UTT24" s="108"/>
      <c r="UTU24" s="108"/>
      <c r="UTV24" s="108"/>
      <c r="UTW24" s="108"/>
      <c r="UTX24" s="108"/>
      <c r="UTY24" s="95"/>
      <c r="UTZ24" s="95"/>
      <c r="UUA24" s="95"/>
      <c r="UUB24" s="108"/>
      <c r="UUC24" s="109"/>
      <c r="UUD24" s="108"/>
      <c r="UUE24" s="108"/>
      <c r="UUF24" s="108"/>
      <c r="UUG24" s="108"/>
      <c r="UUH24" s="108"/>
      <c r="UUI24" s="108"/>
      <c r="UUJ24" s="95"/>
      <c r="UUK24" s="95"/>
      <c r="UUL24" s="95"/>
      <c r="UUM24" s="108"/>
      <c r="UUN24" s="109"/>
      <c r="UUO24" s="108"/>
      <c r="UUP24" s="108"/>
      <c r="UUQ24" s="108"/>
      <c r="UUR24" s="108"/>
      <c r="UUS24" s="108"/>
      <c r="UUT24" s="108"/>
      <c r="UUU24" s="95"/>
      <c r="UUV24" s="95"/>
      <c r="UUW24" s="95"/>
      <c r="UUX24" s="108"/>
      <c r="UUY24" s="109"/>
      <c r="UUZ24" s="108"/>
      <c r="UVA24" s="108"/>
      <c r="UVB24" s="108"/>
      <c r="UVC24" s="108"/>
      <c r="UVD24" s="108"/>
      <c r="UVE24" s="108"/>
      <c r="UVF24" s="95"/>
      <c r="UVG24" s="95"/>
      <c r="UVH24" s="95"/>
      <c r="UVI24" s="108"/>
      <c r="UVJ24" s="109"/>
      <c r="UVK24" s="108"/>
      <c r="UVL24" s="108"/>
      <c r="UVM24" s="108"/>
      <c r="UVN24" s="108"/>
      <c r="UVO24" s="108"/>
      <c r="UVP24" s="108"/>
      <c r="UVQ24" s="95"/>
      <c r="UVR24" s="95"/>
      <c r="UVS24" s="95"/>
      <c r="UVT24" s="108"/>
      <c r="UVU24" s="109"/>
      <c r="UVV24" s="108"/>
      <c r="UVW24" s="108"/>
      <c r="UVX24" s="108"/>
      <c r="UVY24" s="108"/>
      <c r="UVZ24" s="108"/>
      <c r="UWA24" s="108"/>
      <c r="UWB24" s="95"/>
      <c r="UWC24" s="95"/>
      <c r="UWD24" s="95"/>
      <c r="UWE24" s="108"/>
      <c r="UWF24" s="109"/>
      <c r="UWG24" s="108"/>
      <c r="UWH24" s="108"/>
      <c r="UWI24" s="108"/>
      <c r="UWJ24" s="108"/>
      <c r="UWK24" s="108"/>
      <c r="UWL24" s="108"/>
      <c r="UWM24" s="95"/>
      <c r="UWN24" s="95"/>
      <c r="UWO24" s="95"/>
      <c r="UWP24" s="108"/>
      <c r="UWQ24" s="109"/>
      <c r="UWR24" s="108"/>
      <c r="UWS24" s="108"/>
      <c r="UWT24" s="108"/>
      <c r="UWU24" s="108"/>
      <c r="UWV24" s="108"/>
      <c r="UWW24" s="108"/>
      <c r="UWX24" s="95"/>
      <c r="UWY24" s="95"/>
      <c r="UWZ24" s="95"/>
      <c r="UXA24" s="108"/>
      <c r="UXB24" s="109"/>
      <c r="UXC24" s="108"/>
      <c r="UXD24" s="108"/>
      <c r="UXE24" s="108"/>
      <c r="UXF24" s="108"/>
      <c r="UXG24" s="108"/>
      <c r="UXH24" s="108"/>
      <c r="UXI24" s="95"/>
      <c r="UXJ24" s="95"/>
      <c r="UXK24" s="95"/>
      <c r="UXL24" s="108"/>
      <c r="UXM24" s="109"/>
      <c r="UXN24" s="108"/>
      <c r="UXO24" s="108"/>
      <c r="UXP24" s="108"/>
      <c r="UXQ24" s="108"/>
      <c r="UXR24" s="108"/>
      <c r="UXS24" s="108"/>
      <c r="UXT24" s="95"/>
      <c r="UXU24" s="95"/>
      <c r="UXV24" s="95"/>
      <c r="UXW24" s="108"/>
      <c r="UXX24" s="109"/>
      <c r="UXY24" s="108"/>
      <c r="UXZ24" s="108"/>
      <c r="UYA24" s="108"/>
      <c r="UYB24" s="108"/>
      <c r="UYC24" s="108"/>
      <c r="UYD24" s="108"/>
      <c r="UYE24" s="95"/>
      <c r="UYF24" s="95"/>
      <c r="UYG24" s="95"/>
      <c r="UYH24" s="108"/>
      <c r="UYI24" s="109"/>
      <c r="UYJ24" s="108"/>
      <c r="UYK24" s="108"/>
      <c r="UYL24" s="108"/>
      <c r="UYM24" s="108"/>
      <c r="UYN24" s="108"/>
      <c r="UYO24" s="108"/>
      <c r="UYP24" s="95"/>
      <c r="UYQ24" s="95"/>
      <c r="UYR24" s="95"/>
      <c r="UYS24" s="108"/>
      <c r="UYT24" s="109"/>
      <c r="UYU24" s="108"/>
      <c r="UYV24" s="108"/>
      <c r="UYW24" s="108"/>
      <c r="UYX24" s="108"/>
      <c r="UYY24" s="108"/>
      <c r="UYZ24" s="108"/>
      <c r="UZA24" s="95"/>
      <c r="UZB24" s="95"/>
      <c r="UZC24" s="95"/>
      <c r="UZD24" s="108"/>
      <c r="UZE24" s="109"/>
      <c r="UZF24" s="108"/>
      <c r="UZG24" s="108"/>
      <c r="UZH24" s="108"/>
      <c r="UZI24" s="108"/>
      <c r="UZJ24" s="108"/>
      <c r="UZK24" s="108"/>
      <c r="UZL24" s="95"/>
      <c r="UZM24" s="95"/>
      <c r="UZN24" s="95"/>
      <c r="UZO24" s="108"/>
      <c r="UZP24" s="109"/>
      <c r="UZQ24" s="108"/>
      <c r="UZR24" s="108"/>
      <c r="UZS24" s="108"/>
      <c r="UZT24" s="108"/>
      <c r="UZU24" s="108"/>
      <c r="UZV24" s="108"/>
      <c r="UZW24" s="95"/>
      <c r="UZX24" s="95"/>
      <c r="UZY24" s="95"/>
      <c r="UZZ24" s="108"/>
      <c r="VAA24" s="109"/>
      <c r="VAB24" s="108"/>
      <c r="VAC24" s="108"/>
      <c r="VAD24" s="108"/>
      <c r="VAE24" s="108"/>
      <c r="VAF24" s="108"/>
      <c r="VAG24" s="108"/>
      <c r="VAH24" s="95"/>
      <c r="VAI24" s="95"/>
      <c r="VAJ24" s="95"/>
      <c r="VAK24" s="108"/>
      <c r="VAL24" s="109"/>
      <c r="VAM24" s="108"/>
      <c r="VAN24" s="108"/>
      <c r="VAO24" s="108"/>
      <c r="VAP24" s="108"/>
      <c r="VAQ24" s="108"/>
      <c r="VAR24" s="108"/>
      <c r="VAS24" s="95"/>
      <c r="VAT24" s="95"/>
      <c r="VAU24" s="95"/>
      <c r="VAV24" s="108"/>
      <c r="VAW24" s="109"/>
      <c r="VAX24" s="108"/>
      <c r="VAY24" s="108"/>
      <c r="VAZ24" s="108"/>
      <c r="VBA24" s="108"/>
      <c r="VBB24" s="108"/>
      <c r="VBC24" s="108"/>
      <c r="VBD24" s="95"/>
      <c r="VBE24" s="95"/>
      <c r="VBF24" s="95"/>
      <c r="VBG24" s="108"/>
      <c r="VBH24" s="109"/>
      <c r="VBI24" s="108"/>
      <c r="VBJ24" s="108"/>
      <c r="VBK24" s="108"/>
      <c r="VBL24" s="108"/>
      <c r="VBM24" s="108"/>
      <c r="VBN24" s="108"/>
      <c r="VBO24" s="95"/>
      <c r="VBP24" s="95"/>
      <c r="VBQ24" s="95"/>
      <c r="VBR24" s="108"/>
      <c r="VBS24" s="109"/>
      <c r="VBT24" s="108"/>
      <c r="VBU24" s="108"/>
      <c r="VBV24" s="108"/>
      <c r="VBW24" s="108"/>
      <c r="VBX24" s="108"/>
      <c r="VBY24" s="108"/>
      <c r="VBZ24" s="95"/>
      <c r="VCA24" s="95"/>
      <c r="VCB24" s="95"/>
      <c r="VCC24" s="108"/>
      <c r="VCD24" s="109"/>
      <c r="VCE24" s="108"/>
      <c r="VCF24" s="108"/>
      <c r="VCG24" s="108"/>
      <c r="VCH24" s="108"/>
      <c r="VCI24" s="108"/>
      <c r="VCJ24" s="108"/>
      <c r="VCK24" s="95"/>
      <c r="VCL24" s="95"/>
      <c r="VCM24" s="95"/>
      <c r="VCN24" s="108"/>
      <c r="VCO24" s="109"/>
      <c r="VCP24" s="108"/>
      <c r="VCQ24" s="108"/>
      <c r="VCR24" s="108"/>
      <c r="VCS24" s="108"/>
      <c r="VCT24" s="108"/>
      <c r="VCU24" s="108"/>
      <c r="VCV24" s="95"/>
      <c r="VCW24" s="95"/>
      <c r="VCX24" s="95"/>
      <c r="VCY24" s="108"/>
      <c r="VCZ24" s="109"/>
      <c r="VDA24" s="108"/>
      <c r="VDB24" s="108"/>
      <c r="VDC24" s="108"/>
      <c r="VDD24" s="108"/>
      <c r="VDE24" s="108"/>
      <c r="VDF24" s="108"/>
      <c r="VDG24" s="95"/>
      <c r="VDH24" s="95"/>
      <c r="VDI24" s="95"/>
      <c r="VDJ24" s="108"/>
      <c r="VDK24" s="109"/>
      <c r="VDL24" s="108"/>
      <c r="VDM24" s="108"/>
      <c r="VDN24" s="108"/>
      <c r="VDO24" s="108"/>
      <c r="VDP24" s="108"/>
      <c r="VDQ24" s="108"/>
      <c r="VDR24" s="95"/>
      <c r="VDS24" s="95"/>
      <c r="VDT24" s="95"/>
      <c r="VDU24" s="108"/>
      <c r="VDV24" s="109"/>
      <c r="VDW24" s="108"/>
      <c r="VDX24" s="108"/>
      <c r="VDY24" s="108"/>
      <c r="VDZ24" s="108"/>
      <c r="VEA24" s="108"/>
      <c r="VEB24" s="108"/>
      <c r="VEC24" s="95"/>
      <c r="VED24" s="95"/>
      <c r="VEE24" s="95"/>
      <c r="VEF24" s="108"/>
      <c r="VEG24" s="109"/>
      <c r="VEH24" s="108"/>
      <c r="VEI24" s="108"/>
      <c r="VEJ24" s="108"/>
      <c r="VEK24" s="108"/>
      <c r="VEL24" s="108"/>
      <c r="VEM24" s="108"/>
      <c r="VEN24" s="95"/>
      <c r="VEO24" s="95"/>
      <c r="VEP24" s="95"/>
      <c r="VEQ24" s="108"/>
      <c r="VER24" s="109"/>
      <c r="VES24" s="108"/>
      <c r="VET24" s="108"/>
      <c r="VEU24" s="108"/>
      <c r="VEV24" s="108"/>
      <c r="VEW24" s="108"/>
      <c r="VEX24" s="108"/>
      <c r="VEY24" s="95"/>
      <c r="VEZ24" s="95"/>
      <c r="VFA24" s="95"/>
      <c r="VFB24" s="108"/>
      <c r="VFC24" s="109"/>
      <c r="VFD24" s="108"/>
      <c r="VFE24" s="108"/>
      <c r="VFF24" s="108"/>
      <c r="VFG24" s="108"/>
      <c r="VFH24" s="108"/>
      <c r="VFI24" s="108"/>
      <c r="VFJ24" s="95"/>
      <c r="VFK24" s="95"/>
      <c r="VFL24" s="95"/>
      <c r="VFM24" s="108"/>
      <c r="VFN24" s="109"/>
      <c r="VFO24" s="108"/>
      <c r="VFP24" s="108"/>
      <c r="VFQ24" s="108"/>
      <c r="VFR24" s="108"/>
      <c r="VFS24" s="108"/>
      <c r="VFT24" s="108"/>
      <c r="VFU24" s="95"/>
      <c r="VFV24" s="95"/>
      <c r="VFW24" s="95"/>
      <c r="VFX24" s="108"/>
      <c r="VFY24" s="109"/>
      <c r="VFZ24" s="108"/>
      <c r="VGA24" s="108"/>
      <c r="VGB24" s="108"/>
      <c r="VGC24" s="108"/>
      <c r="VGD24" s="108"/>
      <c r="VGE24" s="108"/>
      <c r="VGF24" s="95"/>
      <c r="VGG24" s="95"/>
      <c r="VGH24" s="95"/>
      <c r="VGI24" s="108"/>
      <c r="VGJ24" s="109"/>
      <c r="VGK24" s="108"/>
      <c r="VGL24" s="108"/>
      <c r="VGM24" s="108"/>
      <c r="VGN24" s="108"/>
      <c r="VGO24" s="108"/>
      <c r="VGP24" s="108"/>
      <c r="VGQ24" s="95"/>
      <c r="VGR24" s="95"/>
      <c r="VGS24" s="95"/>
      <c r="VGT24" s="108"/>
      <c r="VGU24" s="109"/>
      <c r="VGV24" s="108"/>
      <c r="VGW24" s="108"/>
      <c r="VGX24" s="108"/>
      <c r="VGY24" s="108"/>
      <c r="VGZ24" s="108"/>
      <c r="VHA24" s="108"/>
      <c r="VHB24" s="95"/>
      <c r="VHC24" s="95"/>
      <c r="VHD24" s="95"/>
      <c r="VHE24" s="108"/>
      <c r="VHF24" s="109"/>
      <c r="VHG24" s="108"/>
      <c r="VHH24" s="108"/>
      <c r="VHI24" s="108"/>
      <c r="VHJ24" s="108"/>
      <c r="VHK24" s="108"/>
      <c r="VHL24" s="108"/>
      <c r="VHM24" s="95"/>
      <c r="VHN24" s="95"/>
      <c r="VHO24" s="95"/>
      <c r="VHP24" s="108"/>
      <c r="VHQ24" s="109"/>
      <c r="VHR24" s="108"/>
      <c r="VHS24" s="108"/>
      <c r="VHT24" s="108"/>
      <c r="VHU24" s="108"/>
      <c r="VHV24" s="108"/>
      <c r="VHW24" s="108"/>
      <c r="VHX24" s="95"/>
      <c r="VHY24" s="95"/>
      <c r="VHZ24" s="95"/>
      <c r="VIA24" s="108"/>
      <c r="VIB24" s="109"/>
      <c r="VIC24" s="108"/>
      <c r="VID24" s="108"/>
      <c r="VIE24" s="108"/>
      <c r="VIF24" s="108"/>
      <c r="VIG24" s="108"/>
      <c r="VIH24" s="108"/>
      <c r="VII24" s="95"/>
      <c r="VIJ24" s="95"/>
      <c r="VIK24" s="95"/>
      <c r="VIL24" s="108"/>
      <c r="VIM24" s="109"/>
      <c r="VIN24" s="108"/>
      <c r="VIO24" s="108"/>
      <c r="VIP24" s="108"/>
      <c r="VIQ24" s="108"/>
      <c r="VIR24" s="108"/>
      <c r="VIS24" s="108"/>
      <c r="VIT24" s="95"/>
      <c r="VIU24" s="95"/>
      <c r="VIV24" s="95"/>
      <c r="VIW24" s="108"/>
      <c r="VIX24" s="109"/>
      <c r="VIY24" s="108"/>
      <c r="VIZ24" s="108"/>
      <c r="VJA24" s="108"/>
      <c r="VJB24" s="108"/>
      <c r="VJC24" s="108"/>
      <c r="VJD24" s="108"/>
      <c r="VJE24" s="95"/>
      <c r="VJF24" s="95"/>
      <c r="VJG24" s="95"/>
      <c r="VJH24" s="108"/>
      <c r="VJI24" s="109"/>
      <c r="VJJ24" s="108"/>
      <c r="VJK24" s="108"/>
      <c r="VJL24" s="108"/>
      <c r="VJM24" s="108"/>
      <c r="VJN24" s="108"/>
      <c r="VJO24" s="108"/>
      <c r="VJP24" s="95"/>
      <c r="VJQ24" s="95"/>
      <c r="VJR24" s="95"/>
      <c r="VJS24" s="108"/>
      <c r="VJT24" s="109"/>
      <c r="VJU24" s="108"/>
      <c r="VJV24" s="108"/>
      <c r="VJW24" s="108"/>
      <c r="VJX24" s="108"/>
      <c r="VJY24" s="108"/>
      <c r="VJZ24" s="108"/>
      <c r="VKA24" s="95"/>
      <c r="VKB24" s="95"/>
      <c r="VKC24" s="95"/>
      <c r="VKD24" s="108"/>
      <c r="VKE24" s="109"/>
      <c r="VKF24" s="108"/>
      <c r="VKG24" s="108"/>
      <c r="VKH24" s="108"/>
      <c r="VKI24" s="108"/>
      <c r="VKJ24" s="108"/>
      <c r="VKK24" s="108"/>
      <c r="VKL24" s="95"/>
      <c r="VKM24" s="95"/>
      <c r="VKN24" s="95"/>
      <c r="VKO24" s="108"/>
      <c r="VKP24" s="109"/>
      <c r="VKQ24" s="108"/>
      <c r="VKR24" s="108"/>
      <c r="VKS24" s="108"/>
      <c r="VKT24" s="108"/>
      <c r="VKU24" s="108"/>
      <c r="VKV24" s="108"/>
      <c r="VKW24" s="95"/>
      <c r="VKX24" s="95"/>
      <c r="VKY24" s="95"/>
      <c r="VKZ24" s="108"/>
      <c r="VLA24" s="109"/>
      <c r="VLB24" s="108"/>
      <c r="VLC24" s="108"/>
      <c r="VLD24" s="108"/>
      <c r="VLE24" s="108"/>
      <c r="VLF24" s="108"/>
      <c r="VLG24" s="108"/>
      <c r="VLH24" s="95"/>
      <c r="VLI24" s="95"/>
      <c r="VLJ24" s="95"/>
      <c r="VLK24" s="108"/>
      <c r="VLL24" s="109"/>
      <c r="VLM24" s="108"/>
      <c r="VLN24" s="108"/>
      <c r="VLO24" s="108"/>
      <c r="VLP24" s="108"/>
      <c r="VLQ24" s="108"/>
      <c r="VLR24" s="108"/>
      <c r="VLS24" s="95"/>
      <c r="VLT24" s="95"/>
      <c r="VLU24" s="95"/>
      <c r="VLV24" s="108"/>
      <c r="VLW24" s="109"/>
      <c r="VLX24" s="108"/>
      <c r="VLY24" s="108"/>
      <c r="VLZ24" s="108"/>
      <c r="VMA24" s="108"/>
      <c r="VMB24" s="108"/>
      <c r="VMC24" s="108"/>
      <c r="VMD24" s="95"/>
      <c r="VME24" s="95"/>
      <c r="VMF24" s="95"/>
      <c r="VMG24" s="108"/>
      <c r="VMH24" s="109"/>
      <c r="VMI24" s="108"/>
      <c r="VMJ24" s="108"/>
      <c r="VMK24" s="108"/>
      <c r="VML24" s="108"/>
      <c r="VMM24" s="108"/>
      <c r="VMN24" s="108"/>
      <c r="VMO24" s="95"/>
      <c r="VMP24" s="95"/>
      <c r="VMQ24" s="95"/>
      <c r="VMR24" s="108"/>
      <c r="VMS24" s="109"/>
      <c r="VMT24" s="108"/>
      <c r="VMU24" s="108"/>
      <c r="VMV24" s="108"/>
      <c r="VMW24" s="108"/>
      <c r="VMX24" s="108"/>
      <c r="VMY24" s="108"/>
      <c r="VMZ24" s="95"/>
      <c r="VNA24" s="95"/>
      <c r="VNB24" s="95"/>
      <c r="VNC24" s="108"/>
      <c r="VND24" s="109"/>
      <c r="VNE24" s="108"/>
      <c r="VNF24" s="108"/>
      <c r="VNG24" s="108"/>
      <c r="VNH24" s="108"/>
      <c r="VNI24" s="108"/>
      <c r="VNJ24" s="108"/>
      <c r="VNK24" s="95"/>
      <c r="VNL24" s="95"/>
      <c r="VNM24" s="95"/>
      <c r="VNN24" s="108"/>
      <c r="VNO24" s="109"/>
      <c r="VNP24" s="108"/>
      <c r="VNQ24" s="108"/>
      <c r="VNR24" s="108"/>
      <c r="VNS24" s="108"/>
      <c r="VNT24" s="108"/>
      <c r="VNU24" s="108"/>
      <c r="VNV24" s="95"/>
      <c r="VNW24" s="95"/>
      <c r="VNX24" s="95"/>
      <c r="VNY24" s="108"/>
      <c r="VNZ24" s="109"/>
      <c r="VOA24" s="108"/>
      <c r="VOB24" s="108"/>
      <c r="VOC24" s="108"/>
      <c r="VOD24" s="108"/>
      <c r="VOE24" s="108"/>
      <c r="VOF24" s="108"/>
      <c r="VOG24" s="95"/>
      <c r="VOH24" s="95"/>
      <c r="VOI24" s="95"/>
      <c r="VOJ24" s="108"/>
      <c r="VOK24" s="109"/>
      <c r="VOL24" s="108"/>
      <c r="VOM24" s="108"/>
      <c r="VON24" s="108"/>
      <c r="VOO24" s="108"/>
      <c r="VOP24" s="108"/>
      <c r="VOQ24" s="108"/>
      <c r="VOR24" s="95"/>
      <c r="VOS24" s="95"/>
      <c r="VOT24" s="95"/>
      <c r="VOU24" s="108"/>
      <c r="VOV24" s="109"/>
      <c r="VOW24" s="108"/>
      <c r="VOX24" s="108"/>
      <c r="VOY24" s="108"/>
      <c r="VOZ24" s="108"/>
      <c r="VPA24" s="108"/>
      <c r="VPB24" s="108"/>
      <c r="VPC24" s="95"/>
      <c r="VPD24" s="95"/>
      <c r="VPE24" s="95"/>
      <c r="VPF24" s="108"/>
      <c r="VPG24" s="109"/>
      <c r="VPH24" s="108"/>
      <c r="VPI24" s="108"/>
      <c r="VPJ24" s="108"/>
      <c r="VPK24" s="108"/>
      <c r="VPL24" s="108"/>
      <c r="VPM24" s="108"/>
      <c r="VPN24" s="95"/>
      <c r="VPO24" s="95"/>
      <c r="VPP24" s="95"/>
      <c r="VPQ24" s="108"/>
      <c r="VPR24" s="109"/>
      <c r="VPS24" s="108"/>
      <c r="VPT24" s="108"/>
      <c r="VPU24" s="108"/>
      <c r="VPV24" s="108"/>
      <c r="VPW24" s="108"/>
      <c r="VPX24" s="108"/>
      <c r="VPY24" s="95"/>
      <c r="VPZ24" s="95"/>
      <c r="VQA24" s="95"/>
      <c r="VQB24" s="108"/>
      <c r="VQC24" s="109"/>
      <c r="VQD24" s="108"/>
      <c r="VQE24" s="108"/>
      <c r="VQF24" s="108"/>
      <c r="VQG24" s="108"/>
      <c r="VQH24" s="108"/>
      <c r="VQI24" s="108"/>
      <c r="VQJ24" s="95"/>
      <c r="VQK24" s="95"/>
      <c r="VQL24" s="95"/>
      <c r="VQM24" s="108"/>
      <c r="VQN24" s="109"/>
      <c r="VQO24" s="108"/>
      <c r="VQP24" s="108"/>
      <c r="VQQ24" s="108"/>
      <c r="VQR24" s="108"/>
      <c r="VQS24" s="108"/>
      <c r="VQT24" s="108"/>
      <c r="VQU24" s="95"/>
      <c r="VQV24" s="95"/>
      <c r="VQW24" s="95"/>
      <c r="VQX24" s="108"/>
      <c r="VQY24" s="109"/>
      <c r="VQZ24" s="108"/>
      <c r="VRA24" s="108"/>
      <c r="VRB24" s="108"/>
      <c r="VRC24" s="108"/>
      <c r="VRD24" s="108"/>
      <c r="VRE24" s="108"/>
      <c r="VRF24" s="95"/>
      <c r="VRG24" s="95"/>
      <c r="VRH24" s="95"/>
      <c r="VRI24" s="108"/>
      <c r="VRJ24" s="109"/>
      <c r="VRK24" s="108"/>
      <c r="VRL24" s="108"/>
      <c r="VRM24" s="108"/>
      <c r="VRN24" s="108"/>
      <c r="VRO24" s="108"/>
      <c r="VRP24" s="108"/>
      <c r="VRQ24" s="95"/>
      <c r="VRR24" s="95"/>
      <c r="VRS24" s="95"/>
      <c r="VRT24" s="108"/>
      <c r="VRU24" s="109"/>
      <c r="VRV24" s="108"/>
      <c r="VRW24" s="108"/>
      <c r="VRX24" s="108"/>
      <c r="VRY24" s="108"/>
      <c r="VRZ24" s="108"/>
      <c r="VSA24" s="108"/>
      <c r="VSB24" s="95"/>
      <c r="VSC24" s="95"/>
      <c r="VSD24" s="95"/>
      <c r="VSE24" s="108"/>
      <c r="VSF24" s="109"/>
      <c r="VSG24" s="108"/>
      <c r="VSH24" s="108"/>
      <c r="VSI24" s="108"/>
      <c r="VSJ24" s="108"/>
      <c r="VSK24" s="108"/>
      <c r="VSL24" s="108"/>
      <c r="VSM24" s="95"/>
      <c r="VSN24" s="95"/>
      <c r="VSO24" s="95"/>
      <c r="VSP24" s="108"/>
      <c r="VSQ24" s="109"/>
      <c r="VSR24" s="108"/>
      <c r="VSS24" s="108"/>
      <c r="VST24" s="108"/>
      <c r="VSU24" s="108"/>
      <c r="VSV24" s="108"/>
      <c r="VSW24" s="108"/>
      <c r="VSX24" s="95"/>
      <c r="VSY24" s="95"/>
      <c r="VSZ24" s="95"/>
      <c r="VTA24" s="108"/>
      <c r="VTB24" s="109"/>
      <c r="VTC24" s="108"/>
      <c r="VTD24" s="108"/>
      <c r="VTE24" s="108"/>
      <c r="VTF24" s="108"/>
      <c r="VTG24" s="108"/>
      <c r="VTH24" s="108"/>
      <c r="VTI24" s="95"/>
      <c r="VTJ24" s="95"/>
      <c r="VTK24" s="95"/>
      <c r="VTL24" s="108"/>
      <c r="VTM24" s="109"/>
      <c r="VTN24" s="108"/>
      <c r="VTO24" s="108"/>
      <c r="VTP24" s="108"/>
      <c r="VTQ24" s="108"/>
      <c r="VTR24" s="108"/>
      <c r="VTS24" s="108"/>
      <c r="VTT24" s="95"/>
      <c r="VTU24" s="95"/>
      <c r="VTV24" s="95"/>
      <c r="VTW24" s="108"/>
      <c r="VTX24" s="109"/>
      <c r="VTY24" s="108"/>
      <c r="VTZ24" s="108"/>
      <c r="VUA24" s="108"/>
      <c r="VUB24" s="108"/>
      <c r="VUC24" s="108"/>
      <c r="VUD24" s="108"/>
      <c r="VUE24" s="95"/>
      <c r="VUF24" s="95"/>
      <c r="VUG24" s="95"/>
      <c r="VUH24" s="108"/>
      <c r="VUI24" s="109"/>
      <c r="VUJ24" s="108"/>
      <c r="VUK24" s="108"/>
      <c r="VUL24" s="108"/>
      <c r="VUM24" s="108"/>
      <c r="VUN24" s="108"/>
      <c r="VUO24" s="108"/>
      <c r="VUP24" s="95"/>
      <c r="VUQ24" s="95"/>
      <c r="VUR24" s="95"/>
      <c r="VUS24" s="108"/>
      <c r="VUT24" s="109"/>
      <c r="VUU24" s="108"/>
      <c r="VUV24" s="108"/>
      <c r="VUW24" s="108"/>
      <c r="VUX24" s="108"/>
      <c r="VUY24" s="108"/>
      <c r="VUZ24" s="108"/>
      <c r="VVA24" s="95"/>
      <c r="VVB24" s="95"/>
      <c r="VVC24" s="95"/>
      <c r="VVD24" s="108"/>
      <c r="VVE24" s="109"/>
      <c r="VVF24" s="108"/>
      <c r="VVG24" s="108"/>
      <c r="VVH24" s="108"/>
      <c r="VVI24" s="108"/>
      <c r="VVJ24" s="108"/>
      <c r="VVK24" s="108"/>
      <c r="VVL24" s="95"/>
      <c r="VVM24" s="95"/>
      <c r="VVN24" s="95"/>
      <c r="VVO24" s="108"/>
      <c r="VVP24" s="109"/>
      <c r="VVQ24" s="108"/>
      <c r="VVR24" s="108"/>
      <c r="VVS24" s="108"/>
      <c r="VVT24" s="108"/>
      <c r="VVU24" s="108"/>
      <c r="VVV24" s="108"/>
      <c r="VVW24" s="95"/>
      <c r="VVX24" s="95"/>
      <c r="VVY24" s="95"/>
      <c r="VVZ24" s="108"/>
      <c r="VWA24" s="109"/>
      <c r="VWB24" s="108"/>
      <c r="VWC24" s="108"/>
      <c r="VWD24" s="108"/>
      <c r="VWE24" s="108"/>
      <c r="VWF24" s="108"/>
      <c r="VWG24" s="108"/>
      <c r="VWH24" s="95"/>
      <c r="VWI24" s="95"/>
      <c r="VWJ24" s="95"/>
      <c r="VWK24" s="108"/>
      <c r="VWL24" s="109"/>
      <c r="VWM24" s="108"/>
      <c r="VWN24" s="108"/>
      <c r="VWO24" s="108"/>
      <c r="VWP24" s="108"/>
      <c r="VWQ24" s="108"/>
      <c r="VWR24" s="108"/>
      <c r="VWS24" s="95"/>
      <c r="VWT24" s="95"/>
      <c r="VWU24" s="95"/>
      <c r="VWV24" s="108"/>
      <c r="VWW24" s="109"/>
      <c r="VWX24" s="108"/>
      <c r="VWY24" s="108"/>
      <c r="VWZ24" s="108"/>
      <c r="VXA24" s="108"/>
      <c r="VXB24" s="108"/>
      <c r="VXC24" s="108"/>
      <c r="VXD24" s="95"/>
      <c r="VXE24" s="95"/>
      <c r="VXF24" s="95"/>
      <c r="VXG24" s="108"/>
      <c r="VXH24" s="109"/>
      <c r="VXI24" s="108"/>
      <c r="VXJ24" s="108"/>
      <c r="VXK24" s="108"/>
      <c r="VXL24" s="108"/>
      <c r="VXM24" s="108"/>
      <c r="VXN24" s="108"/>
      <c r="VXO24" s="95"/>
      <c r="VXP24" s="95"/>
      <c r="VXQ24" s="95"/>
      <c r="VXR24" s="108"/>
      <c r="VXS24" s="109"/>
      <c r="VXT24" s="108"/>
      <c r="VXU24" s="108"/>
      <c r="VXV24" s="108"/>
      <c r="VXW24" s="108"/>
      <c r="VXX24" s="108"/>
      <c r="VXY24" s="108"/>
      <c r="VXZ24" s="95"/>
      <c r="VYA24" s="95"/>
      <c r="VYB24" s="95"/>
      <c r="VYC24" s="108"/>
      <c r="VYD24" s="109"/>
      <c r="VYE24" s="108"/>
      <c r="VYF24" s="108"/>
      <c r="VYG24" s="108"/>
      <c r="VYH24" s="108"/>
      <c r="VYI24" s="108"/>
      <c r="VYJ24" s="108"/>
      <c r="VYK24" s="95"/>
      <c r="VYL24" s="95"/>
      <c r="VYM24" s="95"/>
      <c r="VYN24" s="108"/>
      <c r="VYO24" s="109"/>
      <c r="VYP24" s="108"/>
      <c r="VYQ24" s="108"/>
      <c r="VYR24" s="108"/>
      <c r="VYS24" s="108"/>
      <c r="VYT24" s="108"/>
      <c r="VYU24" s="108"/>
      <c r="VYV24" s="95"/>
      <c r="VYW24" s="95"/>
      <c r="VYX24" s="95"/>
      <c r="VYY24" s="108"/>
      <c r="VYZ24" s="109"/>
      <c r="VZA24" s="108"/>
      <c r="VZB24" s="108"/>
      <c r="VZC24" s="108"/>
      <c r="VZD24" s="108"/>
      <c r="VZE24" s="108"/>
      <c r="VZF24" s="108"/>
      <c r="VZG24" s="95"/>
      <c r="VZH24" s="95"/>
      <c r="VZI24" s="95"/>
      <c r="VZJ24" s="108"/>
      <c r="VZK24" s="109"/>
      <c r="VZL24" s="108"/>
      <c r="VZM24" s="108"/>
      <c r="VZN24" s="108"/>
      <c r="VZO24" s="108"/>
      <c r="VZP24" s="108"/>
      <c r="VZQ24" s="108"/>
      <c r="VZR24" s="95"/>
      <c r="VZS24" s="95"/>
      <c r="VZT24" s="95"/>
      <c r="VZU24" s="108"/>
      <c r="VZV24" s="109"/>
      <c r="VZW24" s="108"/>
      <c r="VZX24" s="108"/>
      <c r="VZY24" s="108"/>
      <c r="VZZ24" s="108"/>
      <c r="WAA24" s="108"/>
      <c r="WAB24" s="108"/>
      <c r="WAC24" s="95"/>
      <c r="WAD24" s="95"/>
      <c r="WAE24" s="95"/>
      <c r="WAF24" s="108"/>
      <c r="WAG24" s="109"/>
      <c r="WAH24" s="108"/>
      <c r="WAI24" s="108"/>
      <c r="WAJ24" s="108"/>
      <c r="WAK24" s="108"/>
      <c r="WAL24" s="108"/>
      <c r="WAM24" s="108"/>
      <c r="WAN24" s="95"/>
      <c r="WAO24" s="95"/>
      <c r="WAP24" s="95"/>
      <c r="WAQ24" s="108"/>
      <c r="WAR24" s="109"/>
      <c r="WAS24" s="108"/>
      <c r="WAT24" s="108"/>
      <c r="WAU24" s="108"/>
      <c r="WAV24" s="108"/>
      <c r="WAW24" s="108"/>
      <c r="WAX24" s="108"/>
      <c r="WAY24" s="95"/>
      <c r="WAZ24" s="95"/>
      <c r="WBA24" s="95"/>
      <c r="WBB24" s="108"/>
      <c r="WBC24" s="109"/>
      <c r="WBD24" s="108"/>
      <c r="WBE24" s="108"/>
      <c r="WBF24" s="108"/>
      <c r="WBG24" s="108"/>
      <c r="WBH24" s="108"/>
      <c r="WBI24" s="108"/>
      <c r="WBJ24" s="95"/>
      <c r="WBK24" s="95"/>
      <c r="WBL24" s="95"/>
      <c r="WBM24" s="108"/>
      <c r="WBN24" s="109"/>
      <c r="WBO24" s="108"/>
      <c r="WBP24" s="108"/>
      <c r="WBQ24" s="108"/>
      <c r="WBR24" s="108"/>
      <c r="WBS24" s="108"/>
      <c r="WBT24" s="108"/>
      <c r="WBU24" s="95"/>
      <c r="WBV24" s="95"/>
      <c r="WBW24" s="95"/>
      <c r="WBX24" s="108"/>
      <c r="WBY24" s="109"/>
      <c r="WBZ24" s="108"/>
      <c r="WCA24" s="108"/>
      <c r="WCB24" s="108"/>
      <c r="WCC24" s="108"/>
      <c r="WCD24" s="108"/>
      <c r="WCE24" s="108"/>
      <c r="WCF24" s="95"/>
      <c r="WCG24" s="95"/>
      <c r="WCH24" s="95"/>
      <c r="WCI24" s="108"/>
      <c r="WCJ24" s="109"/>
      <c r="WCK24" s="108"/>
      <c r="WCL24" s="108"/>
      <c r="WCM24" s="108"/>
      <c r="WCN24" s="108"/>
      <c r="WCO24" s="108"/>
      <c r="WCP24" s="108"/>
      <c r="WCQ24" s="95"/>
      <c r="WCR24" s="95"/>
      <c r="WCS24" s="95"/>
      <c r="WCT24" s="108"/>
      <c r="WCU24" s="109"/>
      <c r="WCV24" s="108"/>
      <c r="WCW24" s="108"/>
      <c r="WCX24" s="108"/>
      <c r="WCY24" s="108"/>
      <c r="WCZ24" s="108"/>
      <c r="WDA24" s="108"/>
      <c r="WDB24" s="95"/>
      <c r="WDC24" s="95"/>
      <c r="WDD24" s="95"/>
      <c r="WDE24" s="108"/>
      <c r="WDF24" s="109"/>
      <c r="WDG24" s="108"/>
      <c r="WDH24" s="108"/>
      <c r="WDI24" s="108"/>
      <c r="WDJ24" s="108"/>
      <c r="WDK24" s="108"/>
      <c r="WDL24" s="108"/>
      <c r="WDM24" s="95"/>
      <c r="WDN24" s="95"/>
      <c r="WDO24" s="95"/>
      <c r="WDP24" s="108"/>
      <c r="WDQ24" s="109"/>
      <c r="WDR24" s="108"/>
      <c r="WDS24" s="108"/>
      <c r="WDT24" s="108"/>
      <c r="WDU24" s="108"/>
      <c r="WDV24" s="108"/>
      <c r="WDW24" s="108"/>
      <c r="WDX24" s="95"/>
      <c r="WDY24" s="95"/>
      <c r="WDZ24" s="95"/>
      <c r="WEA24" s="108"/>
      <c r="WEB24" s="109"/>
      <c r="WEC24" s="108"/>
      <c r="WED24" s="108"/>
      <c r="WEE24" s="108"/>
      <c r="WEF24" s="108"/>
      <c r="WEG24" s="108"/>
      <c r="WEH24" s="108"/>
      <c r="WEI24" s="95"/>
      <c r="WEJ24" s="95"/>
      <c r="WEK24" s="95"/>
      <c r="WEL24" s="108"/>
      <c r="WEM24" s="109"/>
      <c r="WEN24" s="108"/>
      <c r="WEO24" s="108"/>
      <c r="WEP24" s="108"/>
      <c r="WEQ24" s="108"/>
      <c r="WER24" s="108"/>
      <c r="WES24" s="108"/>
      <c r="WET24" s="95"/>
      <c r="WEU24" s="95"/>
      <c r="WEV24" s="95"/>
      <c r="WEW24" s="108"/>
      <c r="WEX24" s="109"/>
      <c r="WEY24" s="108"/>
      <c r="WEZ24" s="108"/>
      <c r="WFA24" s="108"/>
      <c r="WFB24" s="108"/>
      <c r="WFC24" s="108"/>
      <c r="WFD24" s="108"/>
      <c r="WFE24" s="95"/>
      <c r="WFF24" s="95"/>
      <c r="WFG24" s="95"/>
      <c r="WFH24" s="108"/>
      <c r="WFI24" s="109"/>
      <c r="WFJ24" s="108"/>
      <c r="WFK24" s="108"/>
      <c r="WFL24" s="108"/>
      <c r="WFM24" s="108"/>
      <c r="WFN24" s="108"/>
      <c r="WFO24" s="108"/>
      <c r="WFP24" s="95"/>
      <c r="WFQ24" s="95"/>
      <c r="WFR24" s="95"/>
      <c r="WFS24" s="108"/>
      <c r="WFT24" s="109"/>
      <c r="WFU24" s="108"/>
      <c r="WFV24" s="108"/>
      <c r="WFW24" s="108"/>
      <c r="WFX24" s="108"/>
      <c r="WFY24" s="108"/>
      <c r="WFZ24" s="108"/>
      <c r="WGA24" s="95"/>
      <c r="WGB24" s="95"/>
      <c r="WGC24" s="95"/>
      <c r="WGD24" s="108"/>
      <c r="WGE24" s="109"/>
      <c r="WGF24" s="108"/>
      <c r="WGG24" s="108"/>
      <c r="WGH24" s="108"/>
      <c r="WGI24" s="108"/>
      <c r="WGJ24" s="108"/>
      <c r="WGK24" s="108"/>
      <c r="WGL24" s="95"/>
      <c r="WGM24" s="95"/>
      <c r="WGN24" s="95"/>
      <c r="WGO24" s="108"/>
      <c r="WGP24" s="109"/>
      <c r="WGQ24" s="108"/>
      <c r="WGR24" s="108"/>
      <c r="WGS24" s="108"/>
      <c r="WGT24" s="108"/>
      <c r="WGU24" s="108"/>
      <c r="WGV24" s="108"/>
      <c r="WGW24" s="95"/>
      <c r="WGX24" s="95"/>
      <c r="WGY24" s="95"/>
      <c r="WGZ24" s="108"/>
      <c r="WHA24" s="109"/>
      <c r="WHB24" s="108"/>
      <c r="WHC24" s="108"/>
      <c r="WHD24" s="108"/>
      <c r="WHE24" s="108"/>
      <c r="WHF24" s="108"/>
      <c r="WHG24" s="108"/>
      <c r="WHH24" s="95"/>
      <c r="WHI24" s="95"/>
      <c r="WHJ24" s="95"/>
      <c r="WHK24" s="108"/>
      <c r="WHL24" s="109"/>
      <c r="WHM24" s="108"/>
      <c r="WHN24" s="108"/>
      <c r="WHO24" s="108"/>
      <c r="WHP24" s="108"/>
      <c r="WHQ24" s="108"/>
      <c r="WHR24" s="108"/>
      <c r="WHS24" s="95"/>
      <c r="WHT24" s="95"/>
      <c r="WHU24" s="95"/>
      <c r="WHV24" s="108"/>
      <c r="WHW24" s="109"/>
      <c r="WHX24" s="108"/>
      <c r="WHY24" s="108"/>
      <c r="WHZ24" s="108"/>
      <c r="WIA24" s="108"/>
      <c r="WIB24" s="108"/>
      <c r="WIC24" s="108"/>
      <c r="WID24" s="95"/>
      <c r="WIE24" s="95"/>
      <c r="WIF24" s="95"/>
      <c r="WIG24" s="108"/>
      <c r="WIH24" s="109"/>
      <c r="WII24" s="108"/>
      <c r="WIJ24" s="108"/>
      <c r="WIK24" s="108"/>
      <c r="WIL24" s="108"/>
      <c r="WIM24" s="108"/>
      <c r="WIN24" s="108"/>
      <c r="WIO24" s="95"/>
      <c r="WIP24" s="95"/>
      <c r="WIQ24" s="95"/>
      <c r="WIR24" s="108"/>
      <c r="WIS24" s="109"/>
      <c r="WIT24" s="108"/>
      <c r="WIU24" s="108"/>
      <c r="WIV24" s="108"/>
      <c r="WIW24" s="108"/>
      <c r="WIX24" s="108"/>
      <c r="WIY24" s="108"/>
      <c r="WIZ24" s="95"/>
      <c r="WJA24" s="95"/>
      <c r="WJB24" s="95"/>
      <c r="WJC24" s="108"/>
      <c r="WJD24" s="109"/>
      <c r="WJE24" s="108"/>
      <c r="WJF24" s="108"/>
      <c r="WJG24" s="108"/>
      <c r="WJH24" s="108"/>
      <c r="WJI24" s="108"/>
      <c r="WJJ24" s="108"/>
      <c r="WJK24" s="95"/>
      <c r="WJL24" s="95"/>
      <c r="WJM24" s="95"/>
      <c r="WJN24" s="108"/>
      <c r="WJO24" s="109"/>
      <c r="WJP24" s="108"/>
      <c r="WJQ24" s="108"/>
      <c r="WJR24" s="108"/>
      <c r="WJS24" s="108"/>
      <c r="WJT24" s="108"/>
      <c r="WJU24" s="108"/>
      <c r="WJV24" s="95"/>
      <c r="WJW24" s="95"/>
      <c r="WJX24" s="95"/>
      <c r="WJY24" s="108"/>
      <c r="WJZ24" s="109"/>
      <c r="WKA24" s="108"/>
      <c r="WKB24" s="108"/>
      <c r="WKC24" s="108"/>
      <c r="WKD24" s="108"/>
      <c r="WKE24" s="108"/>
      <c r="WKF24" s="108"/>
      <c r="WKG24" s="95"/>
      <c r="WKH24" s="95"/>
      <c r="WKI24" s="95"/>
      <c r="WKJ24" s="108"/>
      <c r="WKK24" s="109"/>
      <c r="WKL24" s="108"/>
      <c r="WKM24" s="108"/>
      <c r="WKN24" s="108"/>
      <c r="WKO24" s="108"/>
      <c r="WKP24" s="108"/>
      <c r="WKQ24" s="108"/>
      <c r="WKR24" s="95"/>
      <c r="WKS24" s="95"/>
      <c r="WKT24" s="95"/>
      <c r="WKU24" s="108"/>
      <c r="WKV24" s="109"/>
      <c r="WKW24" s="108"/>
      <c r="WKX24" s="108"/>
      <c r="WKY24" s="108"/>
      <c r="WKZ24" s="108"/>
      <c r="WLA24" s="108"/>
      <c r="WLB24" s="108"/>
      <c r="WLC24" s="95"/>
      <c r="WLD24" s="95"/>
      <c r="WLE24" s="95"/>
      <c r="WLF24" s="108"/>
      <c r="WLG24" s="109"/>
      <c r="WLH24" s="108"/>
      <c r="WLI24" s="108"/>
      <c r="WLJ24" s="108"/>
      <c r="WLK24" s="108"/>
      <c r="WLL24" s="108"/>
      <c r="WLM24" s="108"/>
      <c r="WLN24" s="95"/>
      <c r="WLO24" s="95"/>
      <c r="WLP24" s="95"/>
      <c r="WLQ24" s="108"/>
      <c r="WLR24" s="109"/>
      <c r="WLS24" s="108"/>
      <c r="WLT24" s="108"/>
      <c r="WLU24" s="108"/>
      <c r="WLV24" s="108"/>
      <c r="WLW24" s="108"/>
      <c r="WLX24" s="108"/>
      <c r="WLY24" s="95"/>
      <c r="WLZ24" s="95"/>
      <c r="WMA24" s="95"/>
      <c r="WMB24" s="108"/>
      <c r="WMC24" s="109"/>
      <c r="WMD24" s="108"/>
      <c r="WME24" s="108"/>
      <c r="WMF24" s="108"/>
      <c r="WMG24" s="108"/>
      <c r="WMH24" s="108"/>
      <c r="WMI24" s="108"/>
      <c r="WMJ24" s="95"/>
      <c r="WMK24" s="95"/>
      <c r="WML24" s="95"/>
      <c r="WMM24" s="108"/>
      <c r="WMN24" s="109"/>
      <c r="WMO24" s="108"/>
      <c r="WMP24" s="108"/>
      <c r="WMQ24" s="108"/>
      <c r="WMR24" s="108"/>
      <c r="WMS24" s="108"/>
      <c r="WMT24" s="108"/>
      <c r="WMU24" s="95"/>
      <c r="WMV24" s="95"/>
      <c r="WMW24" s="95"/>
      <c r="WMX24" s="108"/>
      <c r="WMY24" s="109"/>
      <c r="WMZ24" s="108"/>
      <c r="WNA24" s="108"/>
      <c r="WNB24" s="108"/>
      <c r="WNC24" s="108"/>
      <c r="WND24" s="108"/>
      <c r="WNE24" s="108"/>
      <c r="WNF24" s="95"/>
      <c r="WNG24" s="95"/>
      <c r="WNH24" s="95"/>
      <c r="WNI24" s="108"/>
      <c r="WNJ24" s="109"/>
      <c r="WNK24" s="108"/>
      <c r="WNL24" s="108"/>
      <c r="WNM24" s="108"/>
      <c r="WNN24" s="108"/>
      <c r="WNO24" s="108"/>
      <c r="WNP24" s="108"/>
      <c r="WNQ24" s="95"/>
      <c r="WNR24" s="95"/>
      <c r="WNS24" s="95"/>
      <c r="WNT24" s="108"/>
      <c r="WNU24" s="109"/>
      <c r="WNV24" s="108"/>
      <c r="WNW24" s="108"/>
      <c r="WNX24" s="108"/>
      <c r="WNY24" s="108"/>
      <c r="WNZ24" s="108"/>
      <c r="WOA24" s="108"/>
      <c r="WOB24" s="95"/>
      <c r="WOC24" s="95"/>
      <c r="WOD24" s="95"/>
      <c r="WOE24" s="108"/>
      <c r="WOF24" s="109"/>
      <c r="WOG24" s="108"/>
      <c r="WOH24" s="108"/>
      <c r="WOI24" s="108"/>
      <c r="WOJ24" s="108"/>
      <c r="WOK24" s="108"/>
      <c r="WOL24" s="108"/>
      <c r="WOM24" s="95"/>
      <c r="WON24" s="95"/>
      <c r="WOO24" s="95"/>
      <c r="WOP24" s="108"/>
      <c r="WOQ24" s="109"/>
      <c r="WOR24" s="108"/>
      <c r="WOS24" s="108"/>
      <c r="WOT24" s="108"/>
      <c r="WOU24" s="108"/>
      <c r="WOV24" s="108"/>
      <c r="WOW24" s="108"/>
      <c r="WOX24" s="95"/>
      <c r="WOY24" s="95"/>
      <c r="WOZ24" s="95"/>
      <c r="WPA24" s="108"/>
      <c r="WPB24" s="109"/>
      <c r="WPC24" s="108"/>
      <c r="WPD24" s="108"/>
      <c r="WPE24" s="108"/>
      <c r="WPF24" s="108"/>
      <c r="WPG24" s="108"/>
      <c r="WPH24" s="108"/>
      <c r="WPI24" s="95"/>
      <c r="WPJ24" s="95"/>
      <c r="WPK24" s="95"/>
      <c r="WPL24" s="108"/>
      <c r="WPM24" s="109"/>
      <c r="WPN24" s="108"/>
      <c r="WPO24" s="108"/>
      <c r="WPP24" s="108"/>
      <c r="WPQ24" s="108"/>
      <c r="WPR24" s="108"/>
      <c r="WPS24" s="108"/>
      <c r="WPT24" s="95"/>
      <c r="WPU24" s="95"/>
      <c r="WPV24" s="95"/>
      <c r="WPW24" s="108"/>
      <c r="WPX24" s="109"/>
      <c r="WPY24" s="108"/>
      <c r="WPZ24" s="108"/>
      <c r="WQA24" s="108"/>
      <c r="WQB24" s="108"/>
      <c r="WQC24" s="108"/>
      <c r="WQD24" s="108"/>
      <c r="WQE24" s="95"/>
      <c r="WQF24" s="95"/>
      <c r="WQG24" s="95"/>
      <c r="WQH24" s="108"/>
      <c r="WQI24" s="109"/>
      <c r="WQJ24" s="108"/>
      <c r="WQK24" s="108"/>
      <c r="WQL24" s="108"/>
      <c r="WQM24" s="108"/>
      <c r="WQN24" s="108"/>
      <c r="WQO24" s="108"/>
      <c r="WQP24" s="95"/>
      <c r="WQQ24" s="95"/>
      <c r="WQR24" s="95"/>
      <c r="WQS24" s="108"/>
      <c r="WQT24" s="109"/>
      <c r="WQU24" s="108"/>
      <c r="WQV24" s="108"/>
      <c r="WQW24" s="108"/>
      <c r="WQX24" s="108"/>
      <c r="WQY24" s="108"/>
      <c r="WQZ24" s="108"/>
      <c r="WRA24" s="95"/>
      <c r="WRB24" s="95"/>
      <c r="WRC24" s="95"/>
      <c r="WRD24" s="108"/>
      <c r="WRE24" s="109"/>
      <c r="WRF24" s="108"/>
      <c r="WRG24" s="108"/>
      <c r="WRH24" s="108"/>
      <c r="WRI24" s="108"/>
      <c r="WRJ24" s="108"/>
      <c r="WRK24" s="108"/>
      <c r="WRL24" s="95"/>
      <c r="WRM24" s="95"/>
      <c r="WRN24" s="95"/>
      <c r="WRO24" s="108"/>
      <c r="WRP24" s="109"/>
      <c r="WRQ24" s="108"/>
      <c r="WRR24" s="108"/>
      <c r="WRS24" s="108"/>
      <c r="WRT24" s="108"/>
      <c r="WRU24" s="108"/>
      <c r="WRV24" s="108"/>
      <c r="WRW24" s="95"/>
      <c r="WRX24" s="95"/>
      <c r="WRY24" s="95"/>
      <c r="WRZ24" s="108"/>
      <c r="WSA24" s="109"/>
      <c r="WSB24" s="108"/>
      <c r="WSC24" s="108"/>
      <c r="WSD24" s="108"/>
      <c r="WSE24" s="108"/>
      <c r="WSF24" s="108"/>
      <c r="WSG24" s="108"/>
      <c r="WSH24" s="95"/>
      <c r="WSI24" s="95"/>
      <c r="WSJ24" s="95"/>
      <c r="WSK24" s="108"/>
      <c r="WSL24" s="109"/>
      <c r="WSM24" s="108"/>
      <c r="WSN24" s="108"/>
      <c r="WSO24" s="108"/>
      <c r="WSP24" s="108"/>
      <c r="WSQ24" s="108"/>
      <c r="WSR24" s="108"/>
      <c r="WSS24" s="95"/>
      <c r="WST24" s="95"/>
      <c r="WSU24" s="95"/>
      <c r="WSV24" s="108"/>
      <c r="WSW24" s="109"/>
      <c r="WSX24" s="108"/>
      <c r="WSY24" s="108"/>
      <c r="WSZ24" s="108"/>
      <c r="WTA24" s="108"/>
      <c r="WTB24" s="108"/>
      <c r="WTC24" s="108"/>
      <c r="WTD24" s="95"/>
      <c r="WTE24" s="95"/>
      <c r="WTF24" s="95"/>
      <c r="WTG24" s="108"/>
      <c r="WTH24" s="109"/>
      <c r="WTI24" s="108"/>
      <c r="WTJ24" s="108"/>
      <c r="WTK24" s="108"/>
      <c r="WTL24" s="108"/>
      <c r="WTM24" s="108"/>
      <c r="WTN24" s="108"/>
      <c r="WTO24" s="95"/>
      <c r="WTP24" s="95"/>
      <c r="WTQ24" s="95"/>
      <c r="WTR24" s="108"/>
      <c r="WTS24" s="109"/>
      <c r="WTT24" s="108"/>
      <c r="WTU24" s="108"/>
      <c r="WTV24" s="108"/>
      <c r="WTW24" s="108"/>
      <c r="WTX24" s="108"/>
      <c r="WTY24" s="108"/>
      <c r="WTZ24" s="95"/>
      <c r="WUA24" s="95"/>
      <c r="WUB24" s="95"/>
      <c r="WUC24" s="108"/>
      <c r="WUD24" s="109"/>
      <c r="WUE24" s="108"/>
      <c r="WUF24" s="108"/>
      <c r="WUG24" s="108"/>
      <c r="WUH24" s="108"/>
      <c r="WUI24" s="108"/>
      <c r="WUJ24" s="108"/>
      <c r="WUK24" s="95"/>
      <c r="WUL24" s="95"/>
      <c r="WUM24" s="95"/>
      <c r="WUN24" s="108"/>
      <c r="WUO24" s="109"/>
      <c r="WUP24" s="108"/>
      <c r="WUQ24" s="108"/>
      <c r="WUR24" s="108"/>
      <c r="WUS24" s="108"/>
      <c r="WUT24" s="108"/>
      <c r="WUU24" s="108"/>
      <c r="WUV24" s="95"/>
      <c r="WUW24" s="95"/>
      <c r="WUX24" s="95"/>
      <c r="WUY24" s="108"/>
      <c r="WUZ24" s="109"/>
      <c r="WVA24" s="108"/>
      <c r="WVB24" s="108"/>
      <c r="WVC24" s="108"/>
      <c r="WVD24" s="108"/>
      <c r="WVE24" s="108"/>
      <c r="WVF24" s="108"/>
      <c r="WVG24" s="95"/>
      <c r="WVH24" s="95"/>
      <c r="WVI24" s="95"/>
      <c r="WVJ24" s="108"/>
      <c r="WVK24" s="109"/>
      <c r="WVL24" s="108"/>
      <c r="WVM24" s="108"/>
      <c r="WVN24" s="108"/>
      <c r="WVO24" s="108"/>
      <c r="WVP24" s="108"/>
      <c r="WVQ24" s="108"/>
      <c r="WVR24" s="95"/>
      <c r="WVS24" s="95"/>
      <c r="WVT24" s="95"/>
      <c r="WVU24" s="108"/>
      <c r="WVV24" s="109"/>
      <c r="WVW24" s="108"/>
      <c r="WVX24" s="108"/>
      <c r="WVY24" s="108"/>
      <c r="WVZ24" s="108"/>
      <c r="WWA24" s="108"/>
      <c r="WWB24" s="108"/>
      <c r="WWC24" s="95"/>
      <c r="WWD24" s="95"/>
      <c r="WWE24" s="95"/>
      <c r="WWF24" s="108"/>
      <c r="WWG24" s="109"/>
      <c r="WWH24" s="108"/>
      <c r="WWI24" s="108"/>
      <c r="WWJ24" s="108"/>
      <c r="WWK24" s="108"/>
      <c r="WWL24" s="108"/>
      <c r="WWM24" s="108"/>
      <c r="WWN24" s="95"/>
      <c r="WWO24" s="95"/>
      <c r="WWP24" s="95"/>
      <c r="WWQ24" s="108"/>
      <c r="WWR24" s="109"/>
      <c r="WWS24" s="108"/>
      <c r="WWT24" s="108"/>
      <c r="WWU24" s="108"/>
      <c r="WWV24" s="108"/>
      <c r="WWW24" s="108"/>
      <c r="WWX24" s="108"/>
      <c r="WWY24" s="95"/>
      <c r="WWZ24" s="95"/>
      <c r="WXA24" s="95"/>
      <c r="WXB24" s="108"/>
      <c r="WXC24" s="109"/>
      <c r="WXD24" s="108"/>
      <c r="WXE24" s="108"/>
      <c r="WXF24" s="108"/>
      <c r="WXG24" s="108"/>
      <c r="WXH24" s="108"/>
      <c r="WXI24" s="108"/>
      <c r="WXJ24" s="95"/>
      <c r="WXK24" s="95"/>
      <c r="WXL24" s="95"/>
      <c r="WXM24" s="108"/>
      <c r="WXN24" s="109"/>
      <c r="WXO24" s="108"/>
      <c r="WXP24" s="108"/>
      <c r="WXQ24" s="108"/>
      <c r="WXR24" s="108"/>
      <c r="WXS24" s="108"/>
      <c r="WXT24" s="108"/>
      <c r="WXU24" s="95"/>
      <c r="WXV24" s="95"/>
      <c r="WXW24" s="95"/>
      <c r="WXX24" s="108"/>
      <c r="WXY24" s="109"/>
      <c r="WXZ24" s="108"/>
      <c r="WYA24" s="108"/>
      <c r="WYB24" s="108"/>
      <c r="WYC24" s="108"/>
      <c r="WYD24" s="108"/>
      <c r="WYE24" s="108"/>
      <c r="WYF24" s="95"/>
      <c r="WYG24" s="95"/>
      <c r="WYH24" s="95"/>
      <c r="WYI24" s="108"/>
      <c r="WYJ24" s="109"/>
      <c r="WYK24" s="108"/>
      <c r="WYL24" s="108"/>
      <c r="WYM24" s="108"/>
      <c r="WYN24" s="108"/>
      <c r="WYO24" s="108"/>
      <c r="WYP24" s="108"/>
      <c r="WYQ24" s="95"/>
      <c r="WYR24" s="95"/>
      <c r="WYS24" s="95"/>
      <c r="WYT24" s="108"/>
      <c r="WYU24" s="109"/>
      <c r="WYV24" s="108"/>
      <c r="WYW24" s="108"/>
      <c r="WYX24" s="108"/>
      <c r="WYY24" s="108"/>
      <c r="WYZ24" s="108"/>
      <c r="WZA24" s="108"/>
      <c r="WZB24" s="95"/>
      <c r="WZC24" s="95"/>
      <c r="WZD24" s="95"/>
      <c r="WZE24" s="108"/>
      <c r="WZF24" s="109"/>
      <c r="WZG24" s="108"/>
      <c r="WZH24" s="108"/>
      <c r="WZI24" s="108"/>
      <c r="WZJ24" s="108"/>
      <c r="WZK24" s="108"/>
      <c r="WZL24" s="108"/>
      <c r="WZM24" s="95"/>
      <c r="WZN24" s="95"/>
      <c r="WZO24" s="95"/>
      <c r="WZP24" s="108"/>
      <c r="WZQ24" s="109"/>
      <c r="WZR24" s="108"/>
      <c r="WZS24" s="108"/>
      <c r="WZT24" s="108"/>
      <c r="WZU24" s="108"/>
      <c r="WZV24" s="108"/>
      <c r="WZW24" s="108"/>
      <c r="WZX24" s="95"/>
      <c r="WZY24" s="95"/>
      <c r="WZZ24" s="95"/>
      <c r="XAA24" s="108"/>
      <c r="XAB24" s="109"/>
      <c r="XAC24" s="108"/>
      <c r="XAD24" s="108"/>
      <c r="XAE24" s="108"/>
      <c r="XAF24" s="108"/>
      <c r="XAG24" s="108"/>
      <c r="XAH24" s="108"/>
      <c r="XAI24" s="95"/>
      <c r="XAJ24" s="95"/>
      <c r="XAK24" s="95"/>
      <c r="XAL24" s="108"/>
      <c r="XAM24" s="109"/>
      <c r="XAN24" s="108"/>
      <c r="XAO24" s="108"/>
      <c r="XAP24" s="108"/>
      <c r="XAQ24" s="108"/>
      <c r="XAR24" s="108"/>
      <c r="XAS24" s="108"/>
      <c r="XAT24" s="95"/>
      <c r="XAU24" s="95"/>
      <c r="XAV24" s="95"/>
      <c r="XAW24" s="108"/>
      <c r="XAX24" s="109"/>
      <c r="XAY24" s="108"/>
      <c r="XAZ24" s="108"/>
      <c r="XBA24" s="108"/>
      <c r="XBB24" s="108"/>
      <c r="XBC24" s="108"/>
      <c r="XBD24" s="108"/>
      <c r="XBE24" s="95"/>
      <c r="XBF24" s="95"/>
      <c r="XBG24" s="95"/>
      <c r="XBH24" s="108"/>
      <c r="XBI24" s="109"/>
      <c r="XBJ24" s="108"/>
      <c r="XBK24" s="108"/>
      <c r="XBL24" s="108"/>
      <c r="XBM24" s="108"/>
      <c r="XBN24" s="108"/>
      <c r="XBO24" s="108"/>
      <c r="XBP24" s="95"/>
      <c r="XBQ24" s="95"/>
      <c r="XBR24" s="95"/>
      <c r="XBS24" s="108"/>
      <c r="XBT24" s="109"/>
      <c r="XBU24" s="108"/>
      <c r="XBV24" s="108"/>
      <c r="XBW24" s="108"/>
      <c r="XBX24" s="108"/>
      <c r="XBY24" s="108"/>
      <c r="XBZ24" s="108"/>
      <c r="XCA24" s="95"/>
      <c r="XCB24" s="95"/>
      <c r="XCC24" s="95"/>
      <c r="XCD24" s="108"/>
      <c r="XCE24" s="109"/>
      <c r="XCF24" s="108"/>
      <c r="XCG24" s="108"/>
      <c r="XCH24" s="108"/>
      <c r="XCI24" s="108"/>
      <c r="XCJ24" s="108"/>
      <c r="XCK24" s="108"/>
      <c r="XCL24" s="95"/>
      <c r="XCM24" s="95"/>
      <c r="XCN24" s="95"/>
      <c r="XCO24" s="108"/>
      <c r="XCP24" s="109"/>
      <c r="XCQ24" s="108"/>
      <c r="XCR24" s="108"/>
      <c r="XCS24" s="108"/>
      <c r="XCT24" s="108"/>
      <c r="XCU24" s="108"/>
      <c r="XCV24" s="108"/>
      <c r="XCW24" s="95"/>
      <c r="XCX24" s="95"/>
      <c r="XCY24" s="95"/>
      <c r="XCZ24" s="108"/>
      <c r="XDA24" s="109"/>
      <c r="XDB24" s="108"/>
      <c r="XDC24" s="108"/>
      <c r="XDD24" s="108"/>
      <c r="XDE24" s="108"/>
      <c r="XDF24" s="108"/>
      <c r="XDG24" s="108"/>
      <c r="XDH24" s="95"/>
      <c r="XDI24" s="95"/>
      <c r="XDJ24" s="95"/>
      <c r="XDK24" s="108"/>
      <c r="XDL24" s="109"/>
      <c r="XDM24" s="108"/>
      <c r="XDN24" s="108"/>
      <c r="XDO24" s="108"/>
      <c r="XDP24" s="108"/>
      <c r="XDQ24" s="108"/>
      <c r="XDR24" s="108"/>
      <c r="XDS24" s="95"/>
      <c r="XDT24" s="95"/>
      <c r="XDU24" s="95"/>
      <c r="XDV24" s="108"/>
      <c r="XDW24" s="109"/>
      <c r="XDX24" s="108"/>
      <c r="XDY24" s="108"/>
      <c r="XDZ24" s="108"/>
      <c r="XEA24" s="108"/>
      <c r="XEB24" s="108"/>
      <c r="XEC24" s="108"/>
      <c r="XED24" s="95"/>
      <c r="XEE24" s="95"/>
      <c r="XEF24" s="95"/>
      <c r="XEG24" s="108"/>
      <c r="XEH24" s="109"/>
      <c r="XEI24" s="108"/>
      <c r="XEJ24" s="108"/>
      <c r="XEK24" s="108"/>
      <c r="XEL24" s="108"/>
      <c r="XEM24" s="108"/>
      <c r="XEN24" s="108"/>
      <c r="XEO24" s="95"/>
      <c r="XEP24" s="95"/>
      <c r="XEQ24" s="95"/>
      <c r="XER24" s="108"/>
      <c r="XES24" s="109"/>
      <c r="XET24" s="108"/>
      <c r="XEU24" s="108"/>
      <c r="XEV24" s="108"/>
      <c r="XEW24" s="108"/>
      <c r="XEX24" s="108"/>
      <c r="XEY24" s="108"/>
      <c r="XEZ24" s="95"/>
      <c r="XFA24" s="95"/>
      <c r="XFB24" s="95"/>
      <c r="XFC24" s="108"/>
      <c r="XFD24" s="109"/>
    </row>
    <row r="25" spans="1:16384" x14ac:dyDescent="0.3">
      <c r="A25" s="80" t="s">
        <v>2264</v>
      </c>
      <c r="B25" s="26" t="s">
        <v>1370</v>
      </c>
      <c r="C25" s="26" t="s">
        <v>2029</v>
      </c>
      <c r="D25" s="45">
        <v>500877.94</v>
      </c>
      <c r="E25" s="46">
        <v>1</v>
      </c>
      <c r="F25" s="45">
        <v>12412000</v>
      </c>
      <c r="G25" s="45">
        <v>0</v>
      </c>
      <c r="H25" s="45">
        <v>12412000</v>
      </c>
      <c r="I25" s="45">
        <v>0</v>
      </c>
      <c r="J25" s="45">
        <v>6527014.71</v>
      </c>
      <c r="K25" s="45">
        <v>5884985.29</v>
      </c>
      <c r="L25" s="68">
        <f t="shared" si="0"/>
        <v>0.52586325410892687</v>
      </c>
      <c r="M25" s="68">
        <f>IFERROR(IF(ISERROR(SEARCH("Total",A25)),VLOOKUP(B25,'PrYear%'!E:H,3,FALSE),VLOOKUP(LEFT(A25,6),'PrYear%'!F:H,3,FALSE)),"")</f>
        <v>0.10030506920967022</v>
      </c>
      <c r="N25" s="44" t="str">
        <f t="shared" si="1"/>
        <v>X</v>
      </c>
      <c r="O25" s="69" t="str">
        <f>IFERROR(VLOOKUP(B25,'GF Comments'!F:I,4,FALSE),"")</f>
        <v/>
      </c>
      <c r="P25" s="27"/>
      <c r="S25" s="86"/>
    </row>
    <row r="26" spans="1:16384" x14ac:dyDescent="0.3">
      <c r="A26" s="70" t="s">
        <v>2287</v>
      </c>
      <c r="B26" s="70"/>
      <c r="C26" s="70"/>
      <c r="D26" s="71">
        <v>500877.94</v>
      </c>
      <c r="E26" s="72">
        <v>1</v>
      </c>
      <c r="F26" s="71">
        <v>12412000</v>
      </c>
      <c r="G26" s="71">
        <v>0</v>
      </c>
      <c r="H26" s="71">
        <v>12412000</v>
      </c>
      <c r="I26" s="71">
        <v>0</v>
      </c>
      <c r="J26" s="71">
        <v>6527014.71</v>
      </c>
      <c r="K26" s="71">
        <v>5884985.29</v>
      </c>
      <c r="L26" s="68">
        <f t="shared" si="0"/>
        <v>0.52586325410892687</v>
      </c>
      <c r="M26" s="68">
        <f>IFERROR(IF(ISERROR(SEARCH("Total",A26)),VLOOKUP(B26,'PrYear%'!E:H,3,FALSE),VLOOKUP(LEFT(A26,6),'PrYear%'!F:H,3,FALSE)),"")</f>
        <v>0.10030506920967022</v>
      </c>
      <c r="N26" s="44" t="str">
        <f t="shared" si="1"/>
        <v>X</v>
      </c>
      <c r="O26" s="69" t="str">
        <f>IFERROR(VLOOKUP(B26,'GF Comments'!F:I,4,FALSE),"")</f>
        <v/>
      </c>
      <c r="P26" s="27"/>
      <c r="S26" s="86"/>
    </row>
    <row r="27" spans="1:16384" x14ac:dyDescent="0.3">
      <c r="A27" s="80" t="s">
        <v>2265</v>
      </c>
      <c r="B27" s="26" t="s">
        <v>1372</v>
      </c>
      <c r="C27" s="26" t="s">
        <v>2030</v>
      </c>
      <c r="D27" s="45">
        <v>0</v>
      </c>
      <c r="E27" s="46">
        <v>1</v>
      </c>
      <c r="F27" s="45">
        <v>200000</v>
      </c>
      <c r="G27" s="45">
        <v>0</v>
      </c>
      <c r="H27" s="45">
        <v>200000</v>
      </c>
      <c r="I27" s="45">
        <v>0</v>
      </c>
      <c r="J27" s="45">
        <v>929.5</v>
      </c>
      <c r="K27" s="45">
        <v>199070.5</v>
      </c>
      <c r="L27" s="68">
        <f t="shared" si="0"/>
        <v>4.6474999999999997E-3</v>
      </c>
      <c r="M27" s="68">
        <f>IFERROR(IF(ISERROR(SEARCH("Total",A27)),VLOOKUP(B27,'PrYear%'!E:H,3,FALSE),VLOOKUP(LEFT(A27,6),'PrYear%'!F:H,3,FALSE)),"")</f>
        <v>0.57366817462280473</v>
      </c>
      <c r="N27" s="44" t="str">
        <f t="shared" si="1"/>
        <v/>
      </c>
      <c r="O27" s="69" t="str">
        <f>IFERROR(VLOOKUP(B27,'GF Comments'!F:I,4,FALSE),"")</f>
        <v/>
      </c>
      <c r="P27" s="27"/>
      <c r="S27" s="86"/>
    </row>
    <row r="28" spans="1:16384" x14ac:dyDescent="0.3">
      <c r="A28" s="70" t="s">
        <v>2288</v>
      </c>
      <c r="B28" s="70"/>
      <c r="C28" s="70"/>
      <c r="D28" s="71">
        <v>0</v>
      </c>
      <c r="E28" s="72">
        <v>1</v>
      </c>
      <c r="F28" s="71">
        <v>200000</v>
      </c>
      <c r="G28" s="71">
        <v>0</v>
      </c>
      <c r="H28" s="71">
        <v>200000</v>
      </c>
      <c r="I28" s="71">
        <v>0</v>
      </c>
      <c r="J28" s="71">
        <v>929.5</v>
      </c>
      <c r="K28" s="71">
        <v>199070.5</v>
      </c>
      <c r="L28" s="68">
        <f t="shared" si="0"/>
        <v>4.6474999999999997E-3</v>
      </c>
      <c r="M28" s="68">
        <f>IFERROR(IF(ISERROR(SEARCH("Total",A28)),VLOOKUP(B28,'PrYear%'!E:H,3,FALSE),VLOOKUP(LEFT(A28,6),'PrYear%'!F:H,3,FALSE)),"")</f>
        <v>0.57366817462280473</v>
      </c>
      <c r="N28" s="44" t="str">
        <f t="shared" si="1"/>
        <v/>
      </c>
      <c r="O28" s="69" t="str">
        <f>IFERROR(VLOOKUP(B28,'GF Comments'!F:I,4,FALSE),"")</f>
        <v/>
      </c>
      <c r="P28" s="27"/>
      <c r="S28" s="86"/>
    </row>
    <row r="29" spans="1:16384" x14ac:dyDescent="0.3">
      <c r="A29" s="80" t="s">
        <v>1475</v>
      </c>
      <c r="B29" s="26" t="s">
        <v>827</v>
      </c>
      <c r="C29" s="26" t="s">
        <v>1944</v>
      </c>
      <c r="D29" s="45">
        <v>0</v>
      </c>
      <c r="E29" s="46">
        <v>1</v>
      </c>
      <c r="F29" s="45">
        <v>100000</v>
      </c>
      <c r="G29" s="45">
        <v>0</v>
      </c>
      <c r="H29" s="45">
        <v>100000</v>
      </c>
      <c r="I29" s="45">
        <v>0</v>
      </c>
      <c r="J29" s="45">
        <v>13601</v>
      </c>
      <c r="K29" s="45">
        <v>86399</v>
      </c>
      <c r="L29" s="68">
        <f t="shared" si="0"/>
        <v>0.13600999999999999</v>
      </c>
      <c r="M29" s="68">
        <f>IFERROR(IF(ISERROR(SEARCH("Total",A29)),VLOOKUP(B29,'PrYear%'!E:H,3,FALSE),VLOOKUP(LEFT(A29,6),'PrYear%'!F:H,3,FALSE)),"")</f>
        <v>0.34844589999999998</v>
      </c>
      <c r="N29" s="44" t="str">
        <f t="shared" si="1"/>
        <v>X</v>
      </c>
      <c r="O29" s="69" t="str">
        <f>IFERROR(VLOOKUP(B29,'GF Comments'!F:I,4,FALSE),"")</f>
        <v/>
      </c>
      <c r="P29" s="27"/>
      <c r="S29" s="86"/>
    </row>
    <row r="30" spans="1:16384" x14ac:dyDescent="0.3">
      <c r="A30" s="70" t="s">
        <v>1667</v>
      </c>
      <c r="B30" s="70"/>
      <c r="C30" s="70"/>
      <c r="D30" s="71">
        <v>0</v>
      </c>
      <c r="E30" s="72">
        <v>1</v>
      </c>
      <c r="F30" s="71">
        <v>100000</v>
      </c>
      <c r="G30" s="71">
        <v>0</v>
      </c>
      <c r="H30" s="71">
        <v>100000</v>
      </c>
      <c r="I30" s="71">
        <v>0</v>
      </c>
      <c r="J30" s="71">
        <v>13601</v>
      </c>
      <c r="K30" s="71">
        <v>86399</v>
      </c>
      <c r="L30" s="68">
        <f t="shared" si="0"/>
        <v>0.13600999999999999</v>
      </c>
      <c r="M30" s="68">
        <f>IFERROR(IF(ISERROR(SEARCH("Total",A30)),VLOOKUP(B30,'PrYear%'!E:H,3,FALSE),VLOOKUP(LEFT(A30,6),'PrYear%'!F:H,3,FALSE)),"")</f>
        <v>0.34844589999999998</v>
      </c>
      <c r="N30" s="44" t="str">
        <f t="shared" si="1"/>
        <v>X</v>
      </c>
      <c r="O30" s="69" t="str">
        <f>IFERROR(VLOOKUP(B30,'GF Comments'!F:I,4,FALSE),"")</f>
        <v/>
      </c>
      <c r="P30" s="27"/>
      <c r="S30" s="86"/>
    </row>
    <row r="31" spans="1:16384" x14ac:dyDescent="0.3">
      <c r="A31" s="121" t="s">
        <v>920</v>
      </c>
      <c r="B31" s="121"/>
      <c r="C31" s="121"/>
      <c r="D31" s="122">
        <v>662357.64</v>
      </c>
      <c r="E31" s="123">
        <v>11</v>
      </c>
      <c r="F31" s="122">
        <v>33316000</v>
      </c>
      <c r="G31" s="122">
        <v>0</v>
      </c>
      <c r="H31" s="122">
        <v>33316000</v>
      </c>
      <c r="I31" s="122">
        <v>139098.78</v>
      </c>
      <c r="J31" s="122">
        <v>9155927.3100000005</v>
      </c>
      <c r="K31" s="122">
        <v>24020973.91</v>
      </c>
      <c r="L31" s="68">
        <f t="shared" si="0"/>
        <v>0.27899586054748471</v>
      </c>
      <c r="M31" s="55">
        <v>0.20882936129724805</v>
      </c>
      <c r="N31" s="44" t="str">
        <f t="shared" si="1"/>
        <v>X</v>
      </c>
      <c r="O31" s="69" t="str">
        <f>IFERROR(VLOOKUP(B31,'GF Comments'!F:I,4,FALSE),"")</f>
        <v/>
      </c>
      <c r="P31" s="27"/>
      <c r="S31" s="86"/>
    </row>
    <row r="32" spans="1:16384" s="104" customFormat="1" x14ac:dyDescent="0.3">
      <c r="A32"/>
      <c r="B32"/>
      <c r="C32"/>
      <c r="D32"/>
      <c r="E32"/>
      <c r="F32"/>
      <c r="G32"/>
      <c r="H32"/>
      <c r="I32"/>
      <c r="J32"/>
      <c r="K32"/>
      <c r="L32" s="74" t="str">
        <f t="shared" si="0"/>
        <v/>
      </c>
      <c r="M32" s="75" t="str">
        <f>IFERROR(IF(ISERROR(SEARCH("Total",A32)),VLOOKUP(B32,'PrYear%'!E:H,3,FALSE),VLOOKUP(LEFT(A32,6),'PrYear%'!F:H,3,FALSE)),"")</f>
        <v/>
      </c>
      <c r="N32" s="76" t="str">
        <f t="shared" si="1"/>
        <v/>
      </c>
      <c r="O32" s="58" t="str">
        <f>IFERROR(VLOOKUP(B32,'GF Comments'!F:I,4,FALSE),"")</f>
        <v/>
      </c>
      <c r="P32" s="26"/>
      <c r="Q32" s="38"/>
      <c r="R32" s="38"/>
      <c r="S32" s="38"/>
      <c r="T32" s="38"/>
    </row>
    <row r="33" spans="1:20" s="104" customFormat="1" x14ac:dyDescent="0.3">
      <c r="A33"/>
      <c r="B33"/>
      <c r="C33"/>
      <c r="D33"/>
      <c r="E33"/>
      <c r="F33"/>
      <c r="G33"/>
      <c r="H33"/>
      <c r="I33"/>
      <c r="J33"/>
      <c r="K33"/>
      <c r="L33" s="74" t="str">
        <f t="shared" si="0"/>
        <v/>
      </c>
      <c r="M33" s="75" t="str">
        <f>IFERROR(IF(ISERROR(SEARCH("Total",A33)),VLOOKUP(B33,'PrYear%'!E:H,3,FALSE),VLOOKUP(LEFT(A33,6),'PrYear%'!F:H,3,FALSE)),"")</f>
        <v/>
      </c>
      <c r="N33" s="76" t="str">
        <f t="shared" si="1"/>
        <v/>
      </c>
      <c r="O33" s="58" t="str">
        <f>IFERROR(VLOOKUP(B33,'GF Comments'!F:I,4,FALSE),"")</f>
        <v/>
      </c>
      <c r="P33" s="26"/>
      <c r="Q33" s="38"/>
      <c r="R33" s="38"/>
      <c r="S33" s="38"/>
      <c r="T33" s="38"/>
    </row>
    <row r="34" spans="1:20" s="104" customFormat="1" x14ac:dyDescent="0.3">
      <c r="A34"/>
      <c r="B34"/>
      <c r="C34"/>
      <c r="D34"/>
      <c r="E34"/>
      <c r="F34"/>
      <c r="G34"/>
      <c r="H34"/>
      <c r="I34"/>
      <c r="J34"/>
      <c r="K34"/>
      <c r="L34" s="74" t="str">
        <f t="shared" si="0"/>
        <v/>
      </c>
      <c r="M34" s="75" t="str">
        <f>IFERROR(IF(ISERROR(SEARCH("Total",A34)),VLOOKUP(B34,'PrYear%'!E:H,3,FALSE),VLOOKUP(LEFT(A34,6),'PrYear%'!F:H,3,FALSE)),"")</f>
        <v/>
      </c>
      <c r="N34" s="76" t="str">
        <f t="shared" si="1"/>
        <v/>
      </c>
      <c r="O34" s="58" t="str">
        <f>IFERROR(VLOOKUP(B34,'GF Comments'!F:I,4,FALSE),"")</f>
        <v/>
      </c>
      <c r="P34" s="26"/>
      <c r="Q34" s="38"/>
      <c r="R34" s="38"/>
      <c r="S34" s="38"/>
      <c r="T34" s="38"/>
    </row>
    <row r="35" spans="1:20" s="104" customFormat="1" x14ac:dyDescent="0.3">
      <c r="A35"/>
      <c r="B35"/>
      <c r="C35"/>
      <c r="D35"/>
      <c r="E35"/>
      <c r="F35"/>
      <c r="G35"/>
      <c r="H35"/>
      <c r="I35"/>
      <c r="J35"/>
      <c r="K35"/>
      <c r="L35" s="74" t="str">
        <f t="shared" si="0"/>
        <v/>
      </c>
      <c r="M35" s="75" t="str">
        <f>IFERROR(IF(ISERROR(SEARCH("Total",A35)),VLOOKUP(B35,'PrYear%'!E:H,3,FALSE),VLOOKUP(LEFT(A35,6),'PrYear%'!F:H,3,FALSE)),"")</f>
        <v/>
      </c>
      <c r="N35" s="76" t="str">
        <f t="shared" si="1"/>
        <v/>
      </c>
      <c r="O35" s="58" t="str">
        <f>IFERROR(VLOOKUP(B35,'GF Comments'!F:I,4,FALSE),"")</f>
        <v/>
      </c>
      <c r="P35" s="26"/>
      <c r="Q35" s="38"/>
      <c r="R35" s="38"/>
      <c r="S35" s="38"/>
      <c r="T35" s="38"/>
    </row>
    <row r="36" spans="1:20" s="104" customFormat="1" x14ac:dyDescent="0.3">
      <c r="A36"/>
      <c r="B36"/>
      <c r="C36"/>
      <c r="D36"/>
      <c r="E36"/>
      <c r="F36"/>
      <c r="G36"/>
      <c r="H36"/>
      <c r="I36"/>
      <c r="J36"/>
      <c r="K36"/>
      <c r="L36" s="74" t="str">
        <f t="shared" si="0"/>
        <v/>
      </c>
      <c r="M36" s="75" t="str">
        <f>IFERROR(IF(ISERROR(SEARCH("Total",A36)),VLOOKUP(B36,'PrYear%'!E:H,3,FALSE),VLOOKUP(LEFT(A36,6),'PrYear%'!F:H,3,FALSE)),"")</f>
        <v/>
      </c>
      <c r="N36" s="76" t="str">
        <f t="shared" si="1"/>
        <v/>
      </c>
      <c r="O36" s="58" t="str">
        <f>IFERROR(VLOOKUP(B36,'GF Comments'!F:I,4,FALSE),"")</f>
        <v/>
      </c>
      <c r="P36" s="26"/>
      <c r="Q36" s="38"/>
      <c r="R36" s="38"/>
      <c r="S36" s="38"/>
      <c r="T36" s="38"/>
    </row>
    <row r="37" spans="1:20" s="104" customFormat="1" x14ac:dyDescent="0.3">
      <c r="A37"/>
      <c r="B37"/>
      <c r="C37"/>
      <c r="D37"/>
      <c r="E37"/>
      <c r="F37"/>
      <c r="G37"/>
      <c r="H37"/>
      <c r="I37"/>
      <c r="J37"/>
      <c r="K37"/>
      <c r="L37" s="74" t="str">
        <f t="shared" si="0"/>
        <v/>
      </c>
      <c r="M37" s="75" t="str">
        <f>IFERROR(IF(ISERROR(SEARCH("Total",A37)),VLOOKUP(B37,'PrYear%'!E:H,3,FALSE),VLOOKUP(LEFT(A37,6),'PrYear%'!F:H,3,FALSE)),"")</f>
        <v/>
      </c>
      <c r="N37" s="76" t="str">
        <f t="shared" si="1"/>
        <v/>
      </c>
      <c r="O37" s="58" t="str">
        <f>IFERROR(VLOOKUP(B37,'GF Comments'!F:I,4,FALSE),"")</f>
        <v/>
      </c>
      <c r="P37" s="26"/>
      <c r="Q37" s="38"/>
      <c r="R37" s="38"/>
      <c r="S37" s="38"/>
      <c r="T37" s="38"/>
    </row>
    <row r="38" spans="1:20" s="104" customFormat="1" x14ac:dyDescent="0.3">
      <c r="A38"/>
      <c r="B38"/>
      <c r="C38"/>
      <c r="D38"/>
      <c r="E38"/>
      <c r="F38"/>
      <c r="G38"/>
      <c r="H38"/>
      <c r="I38"/>
      <c r="J38"/>
      <c r="K38"/>
      <c r="L38" s="74" t="str">
        <f t="shared" si="0"/>
        <v/>
      </c>
      <c r="M38" s="75" t="str">
        <f>IFERROR(IF(ISERROR(SEARCH("Total",A38)),VLOOKUP(B38,'PrYear%'!E:H,3,FALSE),VLOOKUP(LEFT(A38,6),'PrYear%'!F:H,3,FALSE)),"")</f>
        <v/>
      </c>
      <c r="N38" s="76" t="str">
        <f t="shared" si="1"/>
        <v/>
      </c>
      <c r="O38" s="58" t="str">
        <f>IFERROR(VLOOKUP(B38,'GF Comments'!F:I,4,FALSE),"")</f>
        <v/>
      </c>
      <c r="P38" s="26"/>
      <c r="Q38" s="38"/>
      <c r="R38" s="38"/>
      <c r="S38" s="38"/>
      <c r="T38" s="38"/>
    </row>
    <row r="39" spans="1:20" s="104" customFormat="1" x14ac:dyDescent="0.3">
      <c r="A39"/>
      <c r="B39"/>
      <c r="C39"/>
      <c r="D39"/>
      <c r="E39"/>
      <c r="F39"/>
      <c r="G39"/>
      <c r="H39"/>
      <c r="I39"/>
      <c r="J39"/>
      <c r="K39"/>
      <c r="L39" s="74" t="str">
        <f t="shared" si="0"/>
        <v/>
      </c>
      <c r="M39" s="75" t="str">
        <f>IFERROR(IF(ISERROR(SEARCH("Total",A39)),VLOOKUP(B39,'PrYear%'!E:H,3,FALSE),VLOOKUP(LEFT(A39,6),'PrYear%'!F:H,3,FALSE)),"")</f>
        <v/>
      </c>
      <c r="N39" s="76" t="str">
        <f t="shared" si="1"/>
        <v/>
      </c>
      <c r="O39" s="58" t="str">
        <f>IFERROR(VLOOKUP(B39,'GF Comments'!F:I,4,FALSE),"")</f>
        <v/>
      </c>
      <c r="P39" s="26"/>
      <c r="Q39" s="38"/>
      <c r="R39" s="38"/>
      <c r="S39" s="38"/>
      <c r="T39" s="38"/>
    </row>
    <row r="40" spans="1:20" s="104" customFormat="1" x14ac:dyDescent="0.3">
      <c r="A40"/>
      <c r="B40"/>
      <c r="C40"/>
      <c r="D40"/>
      <c r="E40"/>
      <c r="F40"/>
      <c r="G40"/>
      <c r="H40"/>
      <c r="I40"/>
      <c r="J40"/>
      <c r="K40"/>
      <c r="L40" s="74" t="str">
        <f t="shared" si="0"/>
        <v/>
      </c>
      <c r="M40" s="75" t="str">
        <f>IFERROR(IF(ISERROR(SEARCH("Total",A40)),VLOOKUP(B40,'PrYear%'!E:H,3,FALSE),VLOOKUP(LEFT(A40,6),'PrYear%'!F:H,3,FALSE)),"")</f>
        <v/>
      </c>
      <c r="N40" s="76" t="str">
        <f t="shared" si="1"/>
        <v/>
      </c>
      <c r="O40" s="58" t="str">
        <f>IFERROR(VLOOKUP(B40,'GF Comments'!F:I,4,FALSE),"")</f>
        <v/>
      </c>
      <c r="P40" s="26"/>
      <c r="Q40" s="38"/>
      <c r="R40" s="38"/>
      <c r="S40" s="38"/>
      <c r="T40" s="38"/>
    </row>
    <row r="41" spans="1:20" s="104" customFormat="1" x14ac:dyDescent="0.3">
      <c r="A41"/>
      <c r="B41"/>
      <c r="C41"/>
      <c r="D41"/>
      <c r="E41"/>
      <c r="F41"/>
      <c r="G41"/>
      <c r="H41"/>
      <c r="I41"/>
      <c r="J41"/>
      <c r="K41"/>
      <c r="L41" s="74" t="str">
        <f t="shared" si="0"/>
        <v/>
      </c>
      <c r="M41" s="75" t="str">
        <f>IFERROR(IF(ISERROR(SEARCH("Total",A41)),VLOOKUP(B41,'PrYear%'!E:H,3,FALSE),VLOOKUP(LEFT(A41,6),'PrYear%'!F:H,3,FALSE)),"")</f>
        <v/>
      </c>
      <c r="N41" s="76" t="str">
        <f t="shared" si="1"/>
        <v/>
      </c>
      <c r="O41" s="58" t="str">
        <f>IFERROR(VLOOKUP(B41,'GF Comments'!F:I,4,FALSE),"")</f>
        <v/>
      </c>
      <c r="P41" s="26"/>
      <c r="Q41" s="38"/>
      <c r="R41" s="38"/>
      <c r="S41" s="38"/>
      <c r="T41" s="38"/>
    </row>
    <row r="42" spans="1:20" s="104" customFormat="1" x14ac:dyDescent="0.3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74" t="str">
        <f t="shared" si="0"/>
        <v/>
      </c>
      <c r="M42" s="75" t="str">
        <f>IFERROR(IF(ISERROR(SEARCH("Total",A42)),VLOOKUP(B42,'PrYear%'!E:H,3,FALSE),VLOOKUP(LEFT(A42,6),'PrYear%'!F:H,3,FALSE)),"")</f>
        <v/>
      </c>
      <c r="N42" s="76" t="str">
        <f t="shared" si="1"/>
        <v/>
      </c>
      <c r="O42" s="58" t="str">
        <f>IFERROR(VLOOKUP(B42,'GF Comments'!F:I,4,FALSE),"")</f>
        <v/>
      </c>
      <c r="P42" s="26"/>
      <c r="Q42" s="38"/>
      <c r="R42" s="38"/>
      <c r="S42" s="38"/>
      <c r="T42" s="38"/>
    </row>
    <row r="43" spans="1:20" s="104" customFormat="1" x14ac:dyDescent="0.3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74" t="str">
        <f t="shared" si="0"/>
        <v/>
      </c>
      <c r="M43" s="75" t="str">
        <f>IFERROR(IF(ISERROR(SEARCH("Total",A43)),VLOOKUP(B43,'PrYear%'!E:H,3,FALSE),VLOOKUP(LEFT(A43,6),'PrYear%'!F:H,3,FALSE)),"")</f>
        <v/>
      </c>
      <c r="N43" s="76" t="str">
        <f t="shared" si="1"/>
        <v/>
      </c>
      <c r="O43" s="58" t="str">
        <f>IFERROR(VLOOKUP(B43,'GF Comments'!F:I,4,FALSE),"")</f>
        <v/>
      </c>
      <c r="P43" s="26"/>
      <c r="Q43" s="38"/>
      <c r="R43" s="38"/>
      <c r="S43" s="38"/>
      <c r="T43" s="38"/>
    </row>
    <row r="44" spans="1:20" s="104" customFormat="1" x14ac:dyDescent="0.3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74" t="str">
        <f t="shared" si="0"/>
        <v/>
      </c>
      <c r="M44" s="75" t="str">
        <f>IFERROR(IF(ISERROR(SEARCH("Total",A44)),VLOOKUP(B44,'PrYear%'!E:H,3,FALSE),VLOOKUP(LEFT(A44,6),'PrYear%'!F:H,3,FALSE)),"")</f>
        <v/>
      </c>
      <c r="N44" s="76" t="str">
        <f t="shared" si="1"/>
        <v/>
      </c>
      <c r="O44" s="58" t="str">
        <f>IFERROR(VLOOKUP(B44,'GF Comments'!F:I,4,FALSE),"")</f>
        <v/>
      </c>
      <c r="P44" s="26"/>
      <c r="Q44" s="38"/>
      <c r="R44" s="38"/>
      <c r="S44" s="38"/>
      <c r="T44" s="38"/>
    </row>
    <row r="45" spans="1:20" s="104" customFormat="1" x14ac:dyDescent="0.3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74" t="str">
        <f t="shared" si="0"/>
        <v/>
      </c>
      <c r="M45" s="75" t="str">
        <f>IFERROR(IF(ISERROR(SEARCH("Total",A45)),VLOOKUP(B45,'PrYear%'!E:H,3,FALSE),VLOOKUP(LEFT(A45,6),'PrYear%'!F:H,3,FALSE)),"")</f>
        <v/>
      </c>
      <c r="N45" s="76" t="str">
        <f t="shared" si="1"/>
        <v/>
      </c>
      <c r="O45" s="58" t="str">
        <f>IFERROR(VLOOKUP(B45,'GF Comments'!F:I,4,FALSE),"")</f>
        <v/>
      </c>
      <c r="P45" s="26"/>
      <c r="Q45" s="38"/>
      <c r="R45" s="38"/>
      <c r="S45" s="38"/>
      <c r="T45" s="38"/>
    </row>
    <row r="46" spans="1:20" s="104" customFormat="1" x14ac:dyDescent="0.3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74" t="str">
        <f t="shared" si="0"/>
        <v/>
      </c>
      <c r="M46" s="75" t="str">
        <f>IFERROR(IF(ISERROR(SEARCH("Total",A46)),VLOOKUP(B46,'PrYear%'!E:H,3,FALSE),VLOOKUP(LEFT(A46,6),'PrYear%'!F:H,3,FALSE)),"")</f>
        <v/>
      </c>
      <c r="N46" s="76" t="str">
        <f t="shared" si="1"/>
        <v/>
      </c>
      <c r="O46" s="58" t="str">
        <f>IFERROR(VLOOKUP(B46,'GF Comments'!F:I,4,FALSE),"")</f>
        <v/>
      </c>
      <c r="P46" s="26"/>
      <c r="Q46" s="38"/>
      <c r="R46" s="38"/>
      <c r="S46" s="38"/>
      <c r="T46" s="38"/>
    </row>
    <row r="47" spans="1:20" s="104" customFormat="1" x14ac:dyDescent="0.3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74" t="str">
        <f t="shared" si="0"/>
        <v/>
      </c>
      <c r="M47" s="75" t="str">
        <f>IFERROR(IF(ISERROR(SEARCH("Total",A47)),VLOOKUP(B47,'PrYear%'!E:H,3,FALSE),VLOOKUP(LEFT(A47,6),'PrYear%'!F:H,3,FALSE)),"")</f>
        <v/>
      </c>
      <c r="N47" s="76" t="str">
        <f t="shared" si="1"/>
        <v/>
      </c>
      <c r="O47" s="58" t="str">
        <f>IFERROR(VLOOKUP(B47,'GF Comments'!F:I,4,FALSE),"")</f>
        <v/>
      </c>
      <c r="P47" s="26"/>
      <c r="Q47" s="38"/>
      <c r="R47" s="38"/>
      <c r="S47" s="38"/>
      <c r="T47" s="38"/>
    </row>
    <row r="48" spans="1:20" s="104" customFormat="1" x14ac:dyDescent="0.3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74" t="str">
        <f t="shared" si="0"/>
        <v/>
      </c>
      <c r="M48" s="75" t="str">
        <f>IFERROR(IF(ISERROR(SEARCH("Total",A48)),VLOOKUP(B48,'PrYear%'!E:H,3,FALSE),VLOOKUP(LEFT(A48,6),'PrYear%'!F:H,3,FALSE)),"")</f>
        <v/>
      </c>
      <c r="N48" s="76" t="str">
        <f t="shared" si="1"/>
        <v/>
      </c>
      <c r="O48" s="58" t="str">
        <f>IFERROR(VLOOKUP(B48,'GF Comments'!F:I,4,FALSE),"")</f>
        <v/>
      </c>
      <c r="P48" s="26"/>
      <c r="Q48" s="38"/>
      <c r="R48" s="38"/>
      <c r="S48" s="38"/>
      <c r="T48" s="38"/>
    </row>
    <row r="49" spans="1:20" s="104" customFormat="1" x14ac:dyDescent="0.3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74" t="str">
        <f t="shared" si="0"/>
        <v/>
      </c>
      <c r="M49" s="75"/>
      <c r="N49" s="76" t="str">
        <f t="shared" si="1"/>
        <v/>
      </c>
      <c r="O49" s="58" t="str">
        <f>IFERROR(VLOOKUP(B49,'GF Comments'!F:I,4,FALSE),"")</f>
        <v/>
      </c>
      <c r="P49" s="26"/>
      <c r="Q49" s="38"/>
      <c r="R49" s="38"/>
      <c r="S49" s="38"/>
      <c r="T49" s="38"/>
    </row>
    <row r="50" spans="1:20" s="104" customFormat="1" x14ac:dyDescent="0.3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74"/>
      <c r="M50" s="75"/>
      <c r="N50" s="76"/>
      <c r="O50" s="58"/>
      <c r="P50" s="26"/>
      <c r="Q50" s="38"/>
      <c r="R50" s="38"/>
      <c r="S50" s="38"/>
      <c r="T50" s="38"/>
    </row>
    <row r="51" spans="1:20" s="104" customFormat="1" x14ac:dyDescent="0.3">
      <c r="A51"/>
      <c r="B51"/>
      <c r="C51"/>
      <c r="D51"/>
      <c r="E51"/>
      <c r="F51"/>
      <c r="G51"/>
      <c r="H51"/>
      <c r="I51"/>
      <c r="J51"/>
      <c r="K51"/>
      <c r="L51" s="74"/>
      <c r="M51" s="75"/>
      <c r="N51" s="76"/>
      <c r="O51" s="58"/>
      <c r="P51" s="26"/>
      <c r="Q51" s="38"/>
      <c r="R51" s="38"/>
      <c r="S51" s="38"/>
      <c r="T51" s="38"/>
    </row>
    <row r="52" spans="1:20" s="104" customFormat="1" x14ac:dyDescent="0.3">
      <c r="A52"/>
      <c r="B52"/>
      <c r="C52"/>
      <c r="D52"/>
      <c r="E52"/>
      <c r="F52"/>
      <c r="G52"/>
      <c r="H52"/>
      <c r="I52"/>
      <c r="J52"/>
      <c r="K52"/>
      <c r="L52" s="74"/>
      <c r="M52" s="75"/>
      <c r="N52" s="76"/>
      <c r="O52" s="58"/>
      <c r="P52" s="26"/>
      <c r="Q52" s="38"/>
      <c r="R52" s="38"/>
      <c r="S52" s="38"/>
      <c r="T52" s="38"/>
    </row>
    <row r="53" spans="1:20" s="104" customFormat="1" x14ac:dyDescent="0.3">
      <c r="A53"/>
      <c r="B53"/>
      <c r="C53"/>
      <c r="D53"/>
      <c r="E53"/>
      <c r="F53"/>
      <c r="G53"/>
      <c r="H53"/>
      <c r="I53"/>
      <c r="J53"/>
      <c r="K53"/>
      <c r="L53" s="74"/>
      <c r="M53" s="75"/>
      <c r="N53" s="76"/>
      <c r="O53" s="58"/>
      <c r="P53" s="26"/>
      <c r="Q53" s="38"/>
      <c r="R53" s="38"/>
      <c r="S53" s="38"/>
      <c r="T53" s="38"/>
    </row>
    <row r="54" spans="1:20" s="104" customFormat="1" x14ac:dyDescent="0.3">
      <c r="A54"/>
      <c r="B54"/>
      <c r="C54"/>
      <c r="D54"/>
      <c r="E54"/>
      <c r="F54"/>
      <c r="G54"/>
      <c r="H54"/>
      <c r="I54"/>
      <c r="J54"/>
      <c r="K54"/>
      <c r="L54" s="74"/>
      <c r="M54" s="75"/>
      <c r="N54" s="76"/>
      <c r="O54" s="58"/>
      <c r="P54" s="26"/>
      <c r="Q54" s="38"/>
      <c r="R54" s="38"/>
      <c r="S54" s="38"/>
      <c r="T54" s="38"/>
    </row>
    <row r="55" spans="1:20" s="104" customFormat="1" x14ac:dyDescent="0.3">
      <c r="A55"/>
      <c r="B55"/>
      <c r="C55"/>
      <c r="D55"/>
      <c r="E55"/>
      <c r="F55"/>
      <c r="G55"/>
      <c r="H55"/>
      <c r="I55"/>
      <c r="J55"/>
      <c r="K55"/>
      <c r="L55" s="74"/>
      <c r="M55" s="75"/>
      <c r="N55" s="76"/>
      <c r="O55" s="58"/>
      <c r="P55" s="26"/>
      <c r="Q55" s="38"/>
      <c r="R55" s="38"/>
      <c r="S55" s="38"/>
      <c r="T55" s="38"/>
    </row>
    <row r="56" spans="1:20" s="104" customFormat="1" x14ac:dyDescent="0.3">
      <c r="A56"/>
      <c r="B56"/>
      <c r="C56"/>
      <c r="D56"/>
      <c r="E56"/>
      <c r="F56"/>
      <c r="G56"/>
      <c r="H56"/>
      <c r="I56"/>
      <c r="J56"/>
      <c r="K56"/>
      <c r="L56" s="74"/>
      <c r="M56" s="75"/>
      <c r="N56" s="76"/>
      <c r="O56" s="58"/>
      <c r="P56" s="26"/>
      <c r="Q56" s="38"/>
      <c r="R56" s="38"/>
      <c r="S56" s="38"/>
      <c r="T56" s="38"/>
    </row>
    <row r="57" spans="1:20" s="104" customFormat="1" x14ac:dyDescent="0.3">
      <c r="A57"/>
      <c r="B57"/>
      <c r="C57"/>
      <c r="D57"/>
      <c r="E57"/>
      <c r="F57"/>
      <c r="G57"/>
      <c r="H57"/>
      <c r="I57"/>
      <c r="J57"/>
      <c r="K57"/>
      <c r="L57" s="74"/>
      <c r="M57" s="75"/>
      <c r="N57" s="76"/>
      <c r="O57" s="58"/>
      <c r="P57" s="26"/>
      <c r="Q57" s="38"/>
      <c r="R57" s="38"/>
      <c r="S57" s="38"/>
      <c r="T57" s="38"/>
    </row>
    <row r="58" spans="1:20" s="104" customFormat="1" x14ac:dyDescent="0.3">
      <c r="A58"/>
      <c r="B58"/>
      <c r="C58"/>
      <c r="D58"/>
      <c r="E58"/>
      <c r="F58"/>
      <c r="G58"/>
      <c r="H58"/>
      <c r="I58"/>
      <c r="J58"/>
      <c r="K58"/>
      <c r="L58" s="74"/>
      <c r="M58" s="75"/>
      <c r="N58" s="76"/>
      <c r="O58" s="58"/>
      <c r="P58" s="26"/>
      <c r="Q58" s="38"/>
      <c r="R58" s="38"/>
      <c r="S58" s="38"/>
      <c r="T58" s="38"/>
    </row>
    <row r="59" spans="1:20" s="104" customFormat="1" x14ac:dyDescent="0.3">
      <c r="A59"/>
      <c r="B59"/>
      <c r="C59"/>
      <c r="D59"/>
      <c r="E59"/>
      <c r="F59"/>
      <c r="G59"/>
      <c r="H59"/>
      <c r="I59"/>
      <c r="J59"/>
      <c r="K59"/>
      <c r="L59" s="74"/>
      <c r="M59" s="75"/>
      <c r="N59" s="76"/>
      <c r="O59" s="58"/>
      <c r="P59" s="26"/>
      <c r="Q59" s="38"/>
      <c r="R59" s="38"/>
      <c r="S59" s="38"/>
      <c r="T59" s="38"/>
    </row>
    <row r="60" spans="1:20" s="104" customFormat="1" x14ac:dyDescent="0.3">
      <c r="A60"/>
      <c r="B60"/>
      <c r="C60"/>
      <c r="D60"/>
      <c r="E60"/>
      <c r="F60"/>
      <c r="G60"/>
      <c r="H60"/>
      <c r="I60"/>
      <c r="J60"/>
      <c r="K60"/>
      <c r="L60" s="74"/>
      <c r="M60" s="75"/>
      <c r="N60" s="76"/>
      <c r="O60" s="58"/>
      <c r="P60" s="26"/>
      <c r="Q60" s="38"/>
      <c r="R60" s="38"/>
      <c r="S60" s="38"/>
      <c r="T60" s="38"/>
    </row>
    <row r="61" spans="1:20" s="104" customFormat="1" x14ac:dyDescent="0.3">
      <c r="A61"/>
      <c r="B61"/>
      <c r="C61"/>
      <c r="D61"/>
      <c r="E61"/>
      <c r="F61"/>
      <c r="G61"/>
      <c r="H61"/>
      <c r="I61"/>
      <c r="J61"/>
      <c r="K61"/>
      <c r="L61" s="74"/>
      <c r="M61" s="75"/>
      <c r="N61" s="76"/>
      <c r="O61" s="58"/>
      <c r="P61" s="26"/>
      <c r="Q61" s="38"/>
      <c r="R61" s="38"/>
      <c r="S61" s="38"/>
      <c r="T61" s="38"/>
    </row>
    <row r="62" spans="1:20" s="104" customFormat="1" x14ac:dyDescent="0.3">
      <c r="A62"/>
      <c r="B62"/>
      <c r="C62"/>
      <c r="D62"/>
      <c r="E62"/>
      <c r="F62"/>
      <c r="G62"/>
      <c r="H62"/>
      <c r="I62"/>
      <c r="J62"/>
      <c r="K62"/>
      <c r="L62" s="74"/>
      <c r="M62" s="75"/>
      <c r="N62" s="76"/>
      <c r="O62" s="58"/>
      <c r="P62" s="26"/>
      <c r="Q62" s="38"/>
      <c r="R62" s="38"/>
      <c r="S62" s="38"/>
      <c r="T62" s="38"/>
    </row>
    <row r="63" spans="1:20" s="104" customFormat="1" x14ac:dyDescent="0.3">
      <c r="A63"/>
      <c r="B63"/>
      <c r="C63"/>
      <c r="D63"/>
      <c r="E63"/>
      <c r="F63"/>
      <c r="G63"/>
      <c r="H63"/>
      <c r="I63"/>
      <c r="J63"/>
      <c r="K63"/>
      <c r="L63" s="74"/>
      <c r="M63" s="75"/>
      <c r="N63" s="76"/>
      <c r="O63" s="58"/>
      <c r="P63" s="26"/>
      <c r="Q63" s="38"/>
      <c r="R63" s="38"/>
      <c r="S63" s="38"/>
      <c r="T63" s="38"/>
    </row>
    <row r="64" spans="1:20" s="104" customFormat="1" x14ac:dyDescent="0.3">
      <c r="A64"/>
      <c r="B64"/>
      <c r="C64"/>
      <c r="D64"/>
      <c r="E64"/>
      <c r="F64"/>
      <c r="G64"/>
      <c r="H64"/>
      <c r="I64"/>
      <c r="J64"/>
      <c r="K64"/>
      <c r="L64" s="74"/>
      <c r="M64" s="75"/>
      <c r="N64" s="76"/>
      <c r="O64" s="58"/>
      <c r="P64" s="26"/>
      <c r="Q64" s="38"/>
      <c r="R64" s="38"/>
      <c r="S64" s="38"/>
      <c r="T64" s="38"/>
    </row>
    <row r="65" spans="1:20" s="104" customFormat="1" x14ac:dyDescent="0.3">
      <c r="A65"/>
      <c r="B65"/>
      <c r="C65"/>
      <c r="D65"/>
      <c r="E65"/>
      <c r="F65"/>
      <c r="G65"/>
      <c r="H65"/>
      <c r="I65"/>
      <c r="J65"/>
      <c r="K65"/>
      <c r="L65" s="74"/>
      <c r="M65" s="75"/>
      <c r="N65" s="76"/>
      <c r="O65" s="58"/>
      <c r="P65" s="26"/>
      <c r="Q65" s="38"/>
      <c r="R65" s="38"/>
      <c r="S65" s="38"/>
      <c r="T65" s="38"/>
    </row>
    <row r="66" spans="1:20" s="104" customFormat="1" x14ac:dyDescent="0.3">
      <c r="A66"/>
      <c r="B66"/>
      <c r="C66"/>
      <c r="D66"/>
      <c r="E66"/>
      <c r="F66"/>
      <c r="G66"/>
      <c r="H66"/>
      <c r="I66"/>
      <c r="J66"/>
      <c r="K66"/>
      <c r="L66" s="74"/>
      <c r="M66" s="75"/>
      <c r="N66" s="76"/>
      <c r="O66" s="58"/>
      <c r="P66" s="26"/>
      <c r="Q66" s="38"/>
      <c r="R66" s="38"/>
      <c r="S66" s="38"/>
      <c r="T66" s="38"/>
    </row>
    <row r="67" spans="1:20" s="104" customFormat="1" x14ac:dyDescent="0.3">
      <c r="A67"/>
      <c r="B67"/>
      <c r="C67"/>
      <c r="D67"/>
      <c r="E67"/>
      <c r="F67"/>
      <c r="G67"/>
      <c r="H67"/>
      <c r="I67"/>
      <c r="J67"/>
      <c r="K67"/>
      <c r="L67" s="74"/>
      <c r="M67" s="75"/>
      <c r="N67" s="76"/>
      <c r="O67" s="58"/>
      <c r="P67" s="26"/>
      <c r="Q67" s="38"/>
      <c r="R67" s="38"/>
      <c r="S67" s="38"/>
      <c r="T67" s="38"/>
    </row>
    <row r="68" spans="1:20" s="104" customFormat="1" x14ac:dyDescent="0.3">
      <c r="A68"/>
      <c r="B68"/>
      <c r="C68"/>
      <c r="D68"/>
      <c r="E68"/>
      <c r="F68"/>
      <c r="G68"/>
      <c r="H68"/>
      <c r="I68"/>
      <c r="J68"/>
      <c r="K68"/>
      <c r="L68" s="74"/>
      <c r="M68" s="75"/>
      <c r="N68" s="76"/>
      <c r="O68" s="58"/>
      <c r="P68" s="26"/>
      <c r="Q68" s="38"/>
      <c r="R68" s="38"/>
      <c r="S68" s="38"/>
      <c r="T68" s="38"/>
    </row>
    <row r="69" spans="1:20" s="104" customFormat="1" x14ac:dyDescent="0.3">
      <c r="A69"/>
      <c r="B69"/>
      <c r="C69"/>
      <c r="D69"/>
      <c r="E69"/>
      <c r="F69"/>
      <c r="G69"/>
      <c r="H69"/>
      <c r="I69"/>
      <c r="J69"/>
      <c r="K69"/>
      <c r="L69" s="74"/>
      <c r="M69" s="75"/>
      <c r="N69" s="76"/>
      <c r="O69" s="58"/>
      <c r="P69" s="26"/>
      <c r="Q69" s="38"/>
      <c r="R69" s="38"/>
      <c r="S69" s="38"/>
      <c r="T69" s="38"/>
    </row>
    <row r="70" spans="1:20" s="104" customFormat="1" x14ac:dyDescent="0.3">
      <c r="A70"/>
      <c r="B70"/>
      <c r="C70"/>
      <c r="D70"/>
      <c r="E70"/>
      <c r="F70"/>
      <c r="G70"/>
      <c r="H70"/>
      <c r="I70"/>
      <c r="J70"/>
      <c r="K70"/>
      <c r="L70" s="74"/>
      <c r="M70" s="75"/>
      <c r="N70" s="76"/>
      <c r="O70" s="58"/>
      <c r="P70" s="26"/>
      <c r="Q70" s="38"/>
      <c r="R70" s="38"/>
      <c r="S70" s="38"/>
      <c r="T70" s="38"/>
    </row>
    <row r="71" spans="1:20" s="104" customFormat="1" x14ac:dyDescent="0.3">
      <c r="A71"/>
      <c r="B71"/>
      <c r="C71"/>
      <c r="D71"/>
      <c r="E71"/>
      <c r="F71"/>
      <c r="G71"/>
      <c r="H71"/>
      <c r="I71"/>
      <c r="J71"/>
      <c r="K71"/>
      <c r="L71" s="74"/>
      <c r="M71" s="75"/>
      <c r="N71" s="76"/>
      <c r="O71" s="58"/>
      <c r="P71" s="26"/>
      <c r="Q71" s="38"/>
      <c r="R71" s="38"/>
      <c r="S71" s="38"/>
      <c r="T71" s="38"/>
    </row>
    <row r="72" spans="1:20" s="104" customFormat="1" x14ac:dyDescent="0.3">
      <c r="A72"/>
      <c r="B72"/>
      <c r="C72"/>
      <c r="D72"/>
      <c r="E72"/>
      <c r="F72"/>
      <c r="G72"/>
      <c r="H72"/>
      <c r="I72"/>
      <c r="J72"/>
      <c r="K72"/>
      <c r="L72" s="74"/>
      <c r="M72" s="75"/>
      <c r="N72" s="76"/>
      <c r="O72" s="58"/>
      <c r="P72" s="26"/>
      <c r="Q72" s="38"/>
      <c r="R72" s="38"/>
      <c r="S72" s="38"/>
      <c r="T72" s="38"/>
    </row>
    <row r="73" spans="1:20" s="104" customFormat="1" x14ac:dyDescent="0.3">
      <c r="A73"/>
      <c r="B73"/>
      <c r="C73"/>
      <c r="D73"/>
      <c r="E73"/>
      <c r="F73"/>
      <c r="G73"/>
      <c r="H73"/>
      <c r="I73"/>
      <c r="J73"/>
      <c r="K73"/>
      <c r="L73" s="74"/>
      <c r="M73" s="75"/>
      <c r="N73" s="76"/>
      <c r="O73" s="58"/>
      <c r="P73" s="26"/>
      <c r="Q73" s="38"/>
      <c r="R73" s="38"/>
      <c r="S73" s="38"/>
      <c r="T73" s="38"/>
    </row>
    <row r="74" spans="1:20" s="104" customFormat="1" x14ac:dyDescent="0.3">
      <c r="A74"/>
      <c r="B74"/>
      <c r="C74"/>
      <c r="D74"/>
      <c r="E74"/>
      <c r="F74"/>
      <c r="G74"/>
      <c r="H74"/>
      <c r="I74"/>
      <c r="J74"/>
      <c r="K74"/>
      <c r="L74" s="74"/>
      <c r="M74" s="75"/>
      <c r="N74" s="76"/>
      <c r="O74" s="58"/>
      <c r="P74" s="26"/>
      <c r="Q74" s="38"/>
      <c r="R74" s="38"/>
      <c r="S74" s="38"/>
      <c r="T74" s="38"/>
    </row>
    <row r="75" spans="1:20" s="104" customFormat="1" x14ac:dyDescent="0.3">
      <c r="A75"/>
      <c r="B75"/>
      <c r="C75"/>
      <c r="D75"/>
      <c r="E75"/>
      <c r="F75"/>
      <c r="G75"/>
      <c r="H75"/>
      <c r="I75"/>
      <c r="J75"/>
      <c r="K75"/>
      <c r="L75" s="74"/>
      <c r="M75" s="75"/>
      <c r="N75" s="76"/>
      <c r="O75" s="58"/>
      <c r="P75" s="26"/>
      <c r="Q75" s="38"/>
      <c r="R75" s="38"/>
      <c r="S75" s="38"/>
      <c r="T75" s="38"/>
    </row>
    <row r="76" spans="1:20" s="104" customFormat="1" x14ac:dyDescent="0.3">
      <c r="A76"/>
      <c r="B76"/>
      <c r="C76"/>
      <c r="D76"/>
      <c r="E76"/>
      <c r="F76"/>
      <c r="G76"/>
      <c r="H76"/>
      <c r="I76"/>
      <c r="J76"/>
      <c r="K76"/>
      <c r="L76" s="74"/>
      <c r="M76" s="75"/>
      <c r="N76" s="76"/>
      <c r="O76" s="58"/>
      <c r="P76" s="26"/>
      <c r="Q76" s="38"/>
      <c r="R76" s="38"/>
      <c r="S76" s="38"/>
      <c r="T76" s="38"/>
    </row>
    <row r="77" spans="1:20" s="104" customFormat="1" x14ac:dyDescent="0.3">
      <c r="A77"/>
      <c r="B77"/>
      <c r="C77"/>
      <c r="D77"/>
      <c r="E77"/>
      <c r="F77"/>
      <c r="G77"/>
      <c r="H77"/>
      <c r="I77"/>
      <c r="J77"/>
      <c r="K77"/>
      <c r="L77" s="74"/>
      <c r="M77" s="75"/>
      <c r="N77" s="76"/>
      <c r="O77" s="58"/>
      <c r="P77" s="26"/>
      <c r="Q77" s="38"/>
      <c r="R77" s="38"/>
      <c r="S77" s="38"/>
      <c r="T77" s="38"/>
    </row>
    <row r="78" spans="1:20" s="104" customFormat="1" x14ac:dyDescent="0.3">
      <c r="A78"/>
      <c r="B78"/>
      <c r="C78"/>
      <c r="D78"/>
      <c r="E78"/>
      <c r="F78"/>
      <c r="G78"/>
      <c r="H78"/>
      <c r="I78"/>
      <c r="J78"/>
      <c r="K78"/>
      <c r="L78" s="74"/>
      <c r="M78" s="75"/>
      <c r="N78" s="76"/>
      <c r="O78" s="58"/>
      <c r="P78" s="26"/>
      <c r="Q78" s="38"/>
      <c r="R78" s="38"/>
      <c r="S78" s="38"/>
      <c r="T78" s="38"/>
    </row>
    <row r="79" spans="1:20" s="104" customFormat="1" x14ac:dyDescent="0.3">
      <c r="A79"/>
      <c r="B79"/>
      <c r="C79"/>
      <c r="D79"/>
      <c r="E79"/>
      <c r="F79"/>
      <c r="G79"/>
      <c r="H79"/>
      <c r="I79"/>
      <c r="J79"/>
      <c r="K79"/>
      <c r="L79" s="74"/>
      <c r="M79" s="75"/>
      <c r="N79" s="76"/>
      <c r="O79" s="58"/>
      <c r="P79" s="26"/>
      <c r="Q79" s="38"/>
      <c r="R79" s="38"/>
      <c r="S79" s="38"/>
      <c r="T79" s="38"/>
    </row>
    <row r="80" spans="1:20" s="104" customFormat="1" x14ac:dyDescent="0.3">
      <c r="A80"/>
      <c r="B80"/>
      <c r="C80"/>
      <c r="D80"/>
      <c r="E80"/>
      <c r="F80"/>
      <c r="G80"/>
      <c r="H80"/>
      <c r="I80"/>
      <c r="J80"/>
      <c r="K80"/>
      <c r="L80" s="74"/>
      <c r="M80" s="75"/>
      <c r="N80" s="76"/>
      <c r="O80" s="58"/>
      <c r="P80" s="26"/>
      <c r="Q80" s="38"/>
      <c r="R80" s="38"/>
      <c r="S80" s="38"/>
      <c r="T80" s="38"/>
    </row>
    <row r="81" spans="1:20" s="104" customFormat="1" x14ac:dyDescent="0.3">
      <c r="A81"/>
      <c r="B81"/>
      <c r="C81"/>
      <c r="D81"/>
      <c r="E81"/>
      <c r="F81"/>
      <c r="G81"/>
      <c r="H81"/>
      <c r="I81"/>
      <c r="J81"/>
      <c r="K81"/>
      <c r="L81" s="74"/>
      <c r="M81" s="75"/>
      <c r="N81" s="76"/>
      <c r="O81" s="58"/>
      <c r="P81" s="26"/>
      <c r="Q81" s="38"/>
      <c r="R81" s="38"/>
      <c r="S81" s="38"/>
      <c r="T81" s="38"/>
    </row>
    <row r="82" spans="1:20" s="104" customFormat="1" x14ac:dyDescent="0.3">
      <c r="A82"/>
      <c r="B82"/>
      <c r="C82"/>
      <c r="D82"/>
      <c r="E82"/>
      <c r="F82"/>
      <c r="G82"/>
      <c r="H82"/>
      <c r="I82"/>
      <c r="J82"/>
      <c r="K82"/>
      <c r="L82" s="74"/>
      <c r="M82" s="75"/>
      <c r="N82" s="76"/>
      <c r="O82" s="58"/>
      <c r="P82" s="26"/>
      <c r="Q82" s="38"/>
      <c r="R82" s="38"/>
      <c r="S82" s="38"/>
      <c r="T82" s="38"/>
    </row>
    <row r="83" spans="1:20" s="104" customFormat="1" x14ac:dyDescent="0.3">
      <c r="A83"/>
      <c r="B83"/>
      <c r="C83"/>
      <c r="D83"/>
      <c r="E83"/>
      <c r="F83"/>
      <c r="G83"/>
      <c r="H83"/>
      <c r="I83"/>
      <c r="J83"/>
      <c r="K83"/>
      <c r="L83" s="74"/>
      <c r="M83" s="75"/>
      <c r="N83" s="76"/>
      <c r="O83" s="58"/>
      <c r="P83" s="26"/>
      <c r="Q83" s="38"/>
      <c r="R83" s="38"/>
      <c r="S83" s="38"/>
      <c r="T83" s="38"/>
    </row>
    <row r="84" spans="1:20" s="104" customFormat="1" x14ac:dyDescent="0.3">
      <c r="A84"/>
      <c r="B84"/>
      <c r="C84"/>
      <c r="D84"/>
      <c r="E84"/>
      <c r="F84"/>
      <c r="G84"/>
      <c r="H84"/>
      <c r="I84"/>
      <c r="J84"/>
      <c r="K84"/>
      <c r="L84" s="74"/>
      <c r="M84" s="75"/>
      <c r="N84" s="76"/>
      <c r="O84" s="58"/>
      <c r="P84" s="26"/>
      <c r="Q84" s="38"/>
      <c r="R84" s="38"/>
      <c r="S84" s="38"/>
      <c r="T84" s="38"/>
    </row>
    <row r="85" spans="1:20" s="104" customFormat="1" x14ac:dyDescent="0.3">
      <c r="A85"/>
      <c r="B85"/>
      <c r="C85"/>
      <c r="D85"/>
      <c r="E85"/>
      <c r="F85"/>
      <c r="G85"/>
      <c r="H85"/>
      <c r="I85"/>
      <c r="J85"/>
      <c r="K85"/>
      <c r="L85" s="74"/>
      <c r="M85" s="75"/>
      <c r="N85" s="76"/>
      <c r="O85" s="58"/>
      <c r="P85" s="26"/>
      <c r="Q85" s="38"/>
      <c r="R85" s="38"/>
      <c r="S85" s="38"/>
      <c r="T85" s="38"/>
    </row>
    <row r="86" spans="1:20" s="104" customFormat="1" x14ac:dyDescent="0.3">
      <c r="A86"/>
      <c r="B86"/>
      <c r="C86"/>
      <c r="D86"/>
      <c r="E86"/>
      <c r="F86"/>
      <c r="G86"/>
      <c r="H86"/>
      <c r="I86"/>
      <c r="J86"/>
      <c r="K86"/>
      <c r="L86" s="74"/>
      <c r="M86" s="75"/>
      <c r="N86" s="76"/>
      <c r="O86" s="58"/>
      <c r="P86" s="26"/>
      <c r="Q86" s="38"/>
      <c r="R86" s="38"/>
      <c r="S86" s="38"/>
      <c r="T86" s="38"/>
    </row>
    <row r="87" spans="1:20" s="104" customFormat="1" x14ac:dyDescent="0.3">
      <c r="A87"/>
      <c r="B87"/>
      <c r="C87"/>
      <c r="D87"/>
      <c r="E87"/>
      <c r="F87"/>
      <c r="G87"/>
      <c r="H87"/>
      <c r="I87"/>
      <c r="J87"/>
      <c r="K87"/>
      <c r="L87" s="74"/>
      <c r="M87" s="75"/>
      <c r="N87" s="76"/>
      <c r="O87" s="58"/>
      <c r="P87" s="26"/>
      <c r="Q87" s="38"/>
      <c r="R87" s="38"/>
      <c r="S87" s="38"/>
      <c r="T87" s="38"/>
    </row>
    <row r="88" spans="1:20" s="104" customFormat="1" x14ac:dyDescent="0.3">
      <c r="A88"/>
      <c r="B88"/>
      <c r="C88"/>
      <c r="D88"/>
      <c r="E88"/>
      <c r="F88"/>
      <c r="G88"/>
      <c r="H88"/>
      <c r="I88"/>
      <c r="J88"/>
      <c r="K88"/>
      <c r="L88" s="74"/>
      <c r="M88" s="75"/>
      <c r="N88" s="76"/>
      <c r="O88" s="58"/>
      <c r="P88" s="26"/>
      <c r="Q88" s="38"/>
      <c r="R88" s="38"/>
      <c r="S88" s="38"/>
      <c r="T88" s="38"/>
    </row>
    <row r="89" spans="1:20" s="104" customFormat="1" x14ac:dyDescent="0.3">
      <c r="A89"/>
      <c r="B89"/>
      <c r="C89"/>
      <c r="D89"/>
      <c r="E89"/>
      <c r="F89"/>
      <c r="G89"/>
      <c r="H89"/>
      <c r="I89"/>
      <c r="J89"/>
      <c r="K89"/>
      <c r="L89" s="74"/>
      <c r="M89" s="75"/>
      <c r="N89" s="76"/>
      <c r="O89" s="58"/>
      <c r="P89" s="26"/>
      <c r="Q89" s="38"/>
      <c r="R89" s="38"/>
      <c r="S89" s="38"/>
      <c r="T89" s="38"/>
    </row>
    <row r="90" spans="1:20" s="104" customFormat="1" x14ac:dyDescent="0.3">
      <c r="A90"/>
      <c r="B90"/>
      <c r="C90"/>
      <c r="D90"/>
      <c r="E90"/>
      <c r="F90"/>
      <c r="G90"/>
      <c r="H90"/>
      <c r="I90"/>
      <c r="J90"/>
      <c r="K90"/>
      <c r="L90" s="74"/>
      <c r="M90" s="75"/>
      <c r="N90" s="76"/>
      <c r="O90" s="58"/>
      <c r="P90" s="26"/>
      <c r="Q90" s="38"/>
      <c r="R90" s="38"/>
      <c r="S90" s="38"/>
      <c r="T90" s="38"/>
    </row>
    <row r="91" spans="1:20" s="104" customFormat="1" x14ac:dyDescent="0.3">
      <c r="A91"/>
      <c r="B91"/>
      <c r="C91"/>
      <c r="D91"/>
      <c r="E91"/>
      <c r="F91"/>
      <c r="G91"/>
      <c r="H91"/>
      <c r="I91"/>
      <c r="J91"/>
      <c r="K91"/>
      <c r="L91" s="74"/>
      <c r="M91" s="75"/>
      <c r="N91" s="76"/>
      <c r="O91" s="58"/>
      <c r="P91" s="26"/>
      <c r="Q91" s="38"/>
      <c r="R91" s="38"/>
      <c r="S91" s="38"/>
      <c r="T91" s="38"/>
    </row>
    <row r="92" spans="1:20" s="104" customFormat="1" x14ac:dyDescent="0.3">
      <c r="A92"/>
      <c r="B92"/>
      <c r="C92"/>
      <c r="D92"/>
      <c r="E92"/>
      <c r="F92"/>
      <c r="G92"/>
      <c r="H92"/>
      <c r="I92"/>
      <c r="J92"/>
      <c r="K92"/>
      <c r="L92" s="74"/>
      <c r="M92" s="75"/>
      <c r="N92" s="76"/>
      <c r="O92" s="58"/>
      <c r="P92" s="26"/>
      <c r="Q92" s="38"/>
      <c r="R92" s="38"/>
      <c r="S92" s="38"/>
      <c r="T92" s="38"/>
    </row>
    <row r="93" spans="1:20" s="104" customFormat="1" x14ac:dyDescent="0.3">
      <c r="A93"/>
      <c r="B93"/>
      <c r="C93"/>
      <c r="D93"/>
      <c r="E93"/>
      <c r="F93"/>
      <c r="G93"/>
      <c r="H93"/>
      <c r="I93"/>
      <c r="J93"/>
      <c r="K93"/>
      <c r="L93" s="74"/>
      <c r="M93" s="75"/>
      <c r="N93" s="76"/>
      <c r="O93" s="58"/>
      <c r="P93" s="26"/>
      <c r="Q93" s="38"/>
      <c r="R93" s="38"/>
      <c r="S93" s="38"/>
      <c r="T93" s="38"/>
    </row>
    <row r="94" spans="1:20" s="104" customFormat="1" x14ac:dyDescent="0.3">
      <c r="A94"/>
      <c r="B94"/>
      <c r="C94"/>
      <c r="D94"/>
      <c r="E94"/>
      <c r="F94"/>
      <c r="G94"/>
      <c r="H94"/>
      <c r="I94"/>
      <c r="J94"/>
      <c r="K94"/>
      <c r="L94" s="74"/>
      <c r="M94" s="75"/>
      <c r="N94" s="76"/>
      <c r="O94" s="58"/>
      <c r="P94" s="26"/>
      <c r="Q94" s="38"/>
      <c r="R94" s="38"/>
      <c r="S94" s="38"/>
      <c r="T94" s="38"/>
    </row>
    <row r="95" spans="1:20" s="104" customFormat="1" x14ac:dyDescent="0.3">
      <c r="A95"/>
      <c r="B95"/>
      <c r="C95"/>
      <c r="D95"/>
      <c r="E95"/>
      <c r="F95"/>
      <c r="G95"/>
      <c r="H95"/>
      <c r="I95"/>
      <c r="J95"/>
      <c r="K95"/>
      <c r="L95" s="74"/>
      <c r="M95" s="75"/>
      <c r="N95" s="76"/>
      <c r="O95" s="58"/>
      <c r="P95" s="26"/>
      <c r="Q95" s="38"/>
      <c r="R95" s="38"/>
      <c r="S95" s="38"/>
      <c r="T95" s="38"/>
    </row>
    <row r="96" spans="1:20" s="104" customFormat="1" x14ac:dyDescent="0.3">
      <c r="A96"/>
      <c r="B96"/>
      <c r="C96"/>
      <c r="D96"/>
      <c r="E96"/>
      <c r="F96"/>
      <c r="G96"/>
      <c r="H96"/>
      <c r="I96"/>
      <c r="J96"/>
      <c r="K96"/>
      <c r="L96" s="74"/>
      <c r="M96" s="75"/>
      <c r="N96" s="76"/>
      <c r="O96" s="58"/>
      <c r="P96" s="26"/>
      <c r="Q96" s="38"/>
      <c r="R96" s="38"/>
      <c r="S96" s="38"/>
      <c r="T96" s="38"/>
    </row>
    <row r="97" spans="1:20" s="104" customFormat="1" x14ac:dyDescent="0.3">
      <c r="A97"/>
      <c r="B97"/>
      <c r="C97"/>
      <c r="D97"/>
      <c r="E97"/>
      <c r="F97"/>
      <c r="G97"/>
      <c r="H97"/>
      <c r="I97"/>
      <c r="J97"/>
      <c r="K97"/>
      <c r="L97" s="74"/>
      <c r="M97" s="75"/>
      <c r="N97" s="76"/>
      <c r="O97" s="58"/>
      <c r="P97" s="26"/>
      <c r="Q97" s="38"/>
      <c r="R97" s="38"/>
      <c r="S97" s="38"/>
      <c r="T97" s="38"/>
    </row>
    <row r="98" spans="1:20" s="104" customFormat="1" x14ac:dyDescent="0.3">
      <c r="A98"/>
      <c r="B98"/>
      <c r="C98"/>
      <c r="D98"/>
      <c r="E98"/>
      <c r="F98"/>
      <c r="G98"/>
      <c r="H98"/>
      <c r="I98"/>
      <c r="J98"/>
      <c r="K98"/>
      <c r="L98" s="74"/>
      <c r="M98" s="75"/>
      <c r="N98" s="76"/>
      <c r="O98" s="58"/>
      <c r="P98" s="26"/>
      <c r="Q98" s="38"/>
      <c r="R98" s="38"/>
      <c r="S98" s="38"/>
      <c r="T98" s="38"/>
    </row>
    <row r="99" spans="1:20" s="104" customFormat="1" x14ac:dyDescent="0.3">
      <c r="A99"/>
      <c r="B99"/>
      <c r="C99"/>
      <c r="D99"/>
      <c r="E99"/>
      <c r="F99"/>
      <c r="G99"/>
      <c r="H99"/>
      <c r="I99"/>
      <c r="J99"/>
      <c r="K99"/>
      <c r="L99" s="74"/>
      <c r="M99" s="75"/>
      <c r="N99" s="76"/>
      <c r="O99" s="58"/>
      <c r="P99" s="26"/>
      <c r="Q99" s="38"/>
      <c r="R99" s="38"/>
      <c r="S99" s="38"/>
      <c r="T99" s="38"/>
    </row>
    <row r="100" spans="1:20" s="104" customFormat="1" x14ac:dyDescent="0.3">
      <c r="A100"/>
      <c r="B100"/>
      <c r="C100"/>
      <c r="D100"/>
      <c r="E100"/>
      <c r="F100"/>
      <c r="G100"/>
      <c r="H100"/>
      <c r="I100"/>
      <c r="J100"/>
      <c r="K100"/>
      <c r="L100" s="74"/>
      <c r="M100" s="75"/>
      <c r="N100" s="76"/>
      <c r="O100" s="58"/>
      <c r="P100" s="26"/>
      <c r="Q100" s="38"/>
      <c r="R100" s="38"/>
      <c r="S100" s="38"/>
      <c r="T100" s="38"/>
    </row>
    <row r="101" spans="1:20" s="104" customFormat="1" x14ac:dyDescent="0.3">
      <c r="A101"/>
      <c r="B101"/>
      <c r="C101"/>
      <c r="D101"/>
      <c r="E101"/>
      <c r="F101"/>
      <c r="G101"/>
      <c r="H101"/>
      <c r="I101"/>
      <c r="J101"/>
      <c r="K101"/>
      <c r="L101" s="74"/>
      <c r="M101" s="75"/>
      <c r="N101" s="76"/>
      <c r="O101" s="58"/>
      <c r="P101" s="26"/>
      <c r="Q101" s="38"/>
      <c r="R101" s="38"/>
      <c r="S101" s="38"/>
      <c r="T101" s="38"/>
    </row>
    <row r="102" spans="1:20" s="104" customFormat="1" x14ac:dyDescent="0.3">
      <c r="A102"/>
      <c r="B102"/>
      <c r="C102"/>
      <c r="D102"/>
      <c r="E102"/>
      <c r="F102"/>
      <c r="G102"/>
      <c r="H102"/>
      <c r="I102"/>
      <c r="J102"/>
      <c r="K102"/>
      <c r="L102" s="74"/>
      <c r="M102" s="75"/>
      <c r="N102" s="76"/>
      <c r="O102" s="58"/>
      <c r="P102" s="26"/>
      <c r="Q102" s="38"/>
      <c r="R102" s="38"/>
      <c r="S102" s="38"/>
      <c r="T102" s="38"/>
    </row>
    <row r="103" spans="1:20" s="104" customFormat="1" x14ac:dyDescent="0.3">
      <c r="A103"/>
      <c r="B103"/>
      <c r="C103"/>
      <c r="D103"/>
      <c r="E103"/>
      <c r="F103"/>
      <c r="G103"/>
      <c r="H103"/>
      <c r="I103"/>
      <c r="J103"/>
      <c r="K103"/>
      <c r="L103" s="74"/>
      <c r="M103" s="75"/>
      <c r="N103" s="76"/>
      <c r="O103" s="58"/>
      <c r="P103" s="26"/>
      <c r="Q103" s="38"/>
      <c r="R103" s="38"/>
      <c r="S103" s="38"/>
      <c r="T103" s="38"/>
    </row>
    <row r="104" spans="1:20" s="104" customFormat="1" x14ac:dyDescent="0.3">
      <c r="A104"/>
      <c r="B104"/>
      <c r="C104"/>
      <c r="D104"/>
      <c r="E104"/>
      <c r="F104"/>
      <c r="G104"/>
      <c r="H104"/>
      <c r="I104"/>
      <c r="J104"/>
      <c r="K104"/>
      <c r="L104" s="74"/>
      <c r="M104" s="75"/>
      <c r="N104" s="76"/>
      <c r="O104" s="58"/>
      <c r="P104" s="26"/>
      <c r="Q104" s="38"/>
      <c r="R104" s="38"/>
      <c r="S104" s="38"/>
      <c r="T104" s="38"/>
    </row>
    <row r="105" spans="1:20" s="104" customFormat="1" x14ac:dyDescent="0.3">
      <c r="A105"/>
      <c r="B105"/>
      <c r="C105"/>
      <c r="D105"/>
      <c r="E105"/>
      <c r="F105"/>
      <c r="G105"/>
      <c r="H105"/>
      <c r="I105"/>
      <c r="J105"/>
      <c r="K105"/>
      <c r="L105" s="74"/>
      <c r="M105" s="75"/>
      <c r="N105" s="76"/>
      <c r="O105" s="58"/>
      <c r="P105" s="26"/>
      <c r="Q105" s="38"/>
      <c r="R105" s="38"/>
      <c r="S105" s="38"/>
      <c r="T105" s="38"/>
    </row>
    <row r="106" spans="1:20" s="104" customFormat="1" x14ac:dyDescent="0.3">
      <c r="A106"/>
      <c r="B106"/>
      <c r="C106"/>
      <c r="D106"/>
      <c r="E106"/>
      <c r="F106"/>
      <c r="G106"/>
      <c r="H106"/>
      <c r="I106"/>
      <c r="J106"/>
      <c r="K106"/>
      <c r="L106" s="74"/>
      <c r="M106" s="75"/>
      <c r="N106" s="76"/>
      <c r="O106" s="58"/>
      <c r="P106" s="26"/>
      <c r="Q106" s="38"/>
      <c r="R106" s="38"/>
      <c r="S106" s="38"/>
      <c r="T106" s="38"/>
    </row>
    <row r="107" spans="1:20" s="104" customFormat="1" x14ac:dyDescent="0.3">
      <c r="A107"/>
      <c r="B107"/>
      <c r="C107"/>
      <c r="D107"/>
      <c r="E107"/>
      <c r="F107"/>
      <c r="G107"/>
      <c r="H107"/>
      <c r="I107"/>
      <c r="J107"/>
      <c r="K107"/>
      <c r="L107" s="74"/>
      <c r="M107" s="75"/>
      <c r="N107" s="76"/>
      <c r="O107" s="58"/>
      <c r="P107" s="26"/>
      <c r="Q107" s="38"/>
      <c r="R107" s="38"/>
      <c r="S107" s="38"/>
      <c r="T107" s="38"/>
    </row>
    <row r="108" spans="1:20" s="104" customFormat="1" x14ac:dyDescent="0.3">
      <c r="A108"/>
      <c r="B108"/>
      <c r="C108"/>
      <c r="D108"/>
      <c r="E108"/>
      <c r="F108"/>
      <c r="G108"/>
      <c r="H108"/>
      <c r="I108"/>
      <c r="J108"/>
      <c r="K108"/>
      <c r="L108" s="74"/>
      <c r="M108" s="75"/>
      <c r="N108" s="76"/>
      <c r="O108" s="58"/>
      <c r="P108" s="26"/>
      <c r="Q108" s="38"/>
      <c r="R108" s="38"/>
      <c r="S108" s="38"/>
      <c r="T108" s="38"/>
    </row>
    <row r="109" spans="1:20" s="104" customFormat="1" x14ac:dyDescent="0.3">
      <c r="A109"/>
      <c r="B109"/>
      <c r="C109"/>
      <c r="D109"/>
      <c r="E109"/>
      <c r="F109"/>
      <c r="G109"/>
      <c r="H109"/>
      <c r="I109"/>
      <c r="J109"/>
      <c r="K109"/>
      <c r="L109" s="74"/>
      <c r="M109" s="75"/>
      <c r="N109" s="76"/>
      <c r="O109" s="58"/>
      <c r="P109" s="26"/>
      <c r="Q109" s="38"/>
      <c r="R109" s="38"/>
      <c r="S109" s="38"/>
      <c r="T109" s="38"/>
    </row>
    <row r="110" spans="1:20" s="104" customFormat="1" x14ac:dyDescent="0.3">
      <c r="A110"/>
      <c r="B110"/>
      <c r="C110"/>
      <c r="D110"/>
      <c r="E110"/>
      <c r="F110"/>
      <c r="G110"/>
      <c r="H110"/>
      <c r="I110"/>
      <c r="J110"/>
      <c r="K110"/>
      <c r="L110" s="74"/>
      <c r="M110" s="75"/>
      <c r="N110" s="76"/>
      <c r="O110" s="58"/>
      <c r="P110" s="26"/>
      <c r="Q110" s="38"/>
      <c r="R110" s="38"/>
      <c r="S110" s="38"/>
      <c r="T110" s="38"/>
    </row>
    <row r="111" spans="1:20" s="104" customFormat="1" x14ac:dyDescent="0.3">
      <c r="A111"/>
      <c r="B111"/>
      <c r="C111"/>
      <c r="D111"/>
      <c r="E111"/>
      <c r="F111"/>
      <c r="G111"/>
      <c r="H111"/>
      <c r="I111"/>
      <c r="J111"/>
      <c r="K111"/>
      <c r="L111" s="74"/>
      <c r="M111" s="75"/>
      <c r="N111" s="76"/>
      <c r="O111" s="58"/>
      <c r="P111" s="26"/>
      <c r="Q111" s="38"/>
      <c r="R111" s="38"/>
      <c r="S111" s="38"/>
      <c r="T111" s="38"/>
    </row>
    <row r="112" spans="1:20" s="104" customFormat="1" x14ac:dyDescent="0.3">
      <c r="A112"/>
      <c r="B112"/>
      <c r="C112"/>
      <c r="D112"/>
      <c r="E112"/>
      <c r="F112"/>
      <c r="G112"/>
      <c r="H112"/>
      <c r="I112"/>
      <c r="J112"/>
      <c r="K112"/>
      <c r="L112" s="74"/>
      <c r="M112" s="75"/>
      <c r="N112" s="76"/>
      <c r="O112" s="58"/>
      <c r="P112" s="26"/>
      <c r="Q112" s="38"/>
      <c r="R112" s="38"/>
      <c r="S112" s="38"/>
      <c r="T112" s="38"/>
    </row>
    <row r="113" spans="1:20" s="104" customFormat="1" x14ac:dyDescent="0.3">
      <c r="A113"/>
      <c r="B113"/>
      <c r="C113"/>
      <c r="D113"/>
      <c r="E113"/>
      <c r="F113"/>
      <c r="G113"/>
      <c r="H113"/>
      <c r="I113"/>
      <c r="J113"/>
      <c r="K113"/>
      <c r="L113" s="74"/>
      <c r="M113" s="75"/>
      <c r="N113" s="76"/>
      <c r="O113" s="58"/>
      <c r="P113" s="26"/>
      <c r="Q113" s="38"/>
      <c r="R113" s="38"/>
      <c r="S113" s="38"/>
      <c r="T113" s="38"/>
    </row>
    <row r="114" spans="1:20" s="104" customFormat="1" x14ac:dyDescent="0.3">
      <c r="A114"/>
      <c r="B114"/>
      <c r="C114"/>
      <c r="D114"/>
      <c r="E114"/>
      <c r="F114"/>
      <c r="G114"/>
      <c r="H114"/>
      <c r="I114"/>
      <c r="J114"/>
      <c r="K114"/>
      <c r="L114" s="74"/>
      <c r="M114" s="75"/>
      <c r="N114" s="76"/>
      <c r="O114" s="58"/>
      <c r="P114" s="26"/>
      <c r="Q114" s="38"/>
      <c r="R114" s="38"/>
      <c r="S114" s="38"/>
      <c r="T114" s="38"/>
    </row>
    <row r="115" spans="1:20" s="104" customFormat="1" x14ac:dyDescent="0.3">
      <c r="A115"/>
      <c r="B115"/>
      <c r="C115"/>
      <c r="D115"/>
      <c r="E115"/>
      <c r="F115"/>
      <c r="G115"/>
      <c r="H115"/>
      <c r="I115"/>
      <c r="J115"/>
      <c r="K115"/>
      <c r="L115" s="74"/>
      <c r="M115" s="75"/>
      <c r="N115" s="76"/>
      <c r="O115" s="58"/>
      <c r="P115" s="26"/>
      <c r="Q115" s="38"/>
      <c r="R115" s="38"/>
      <c r="S115" s="38"/>
      <c r="T115" s="38"/>
    </row>
    <row r="116" spans="1:20" s="104" customFormat="1" x14ac:dyDescent="0.3">
      <c r="A116"/>
      <c r="B116"/>
      <c r="C116"/>
      <c r="D116"/>
      <c r="E116"/>
      <c r="F116"/>
      <c r="G116"/>
      <c r="H116"/>
      <c r="I116"/>
      <c r="J116"/>
      <c r="K116"/>
      <c r="L116" s="74"/>
      <c r="M116" s="75"/>
      <c r="N116" s="76"/>
      <c r="O116" s="58"/>
      <c r="P116" s="26"/>
      <c r="Q116" s="38"/>
      <c r="R116" s="38"/>
      <c r="S116" s="38"/>
      <c r="T116" s="38"/>
    </row>
    <row r="117" spans="1:20" s="104" customFormat="1" x14ac:dyDescent="0.3">
      <c r="A117"/>
      <c r="B117"/>
      <c r="C117"/>
      <c r="D117"/>
      <c r="E117"/>
      <c r="F117"/>
      <c r="G117"/>
      <c r="H117"/>
      <c r="I117"/>
      <c r="J117"/>
      <c r="K117"/>
      <c r="L117" s="74"/>
      <c r="M117" s="75"/>
      <c r="N117" s="76"/>
      <c r="O117" s="58"/>
      <c r="P117" s="26"/>
      <c r="Q117" s="38"/>
      <c r="R117" s="38"/>
      <c r="S117" s="38"/>
      <c r="T117" s="38"/>
    </row>
    <row r="118" spans="1:20" s="104" customFormat="1" x14ac:dyDescent="0.3">
      <c r="A118"/>
      <c r="B118"/>
      <c r="C118"/>
      <c r="D118"/>
      <c r="E118"/>
      <c r="F118"/>
      <c r="G118"/>
      <c r="H118"/>
      <c r="I118"/>
      <c r="J118"/>
      <c r="K118"/>
      <c r="L118" s="74"/>
      <c r="M118" s="75"/>
      <c r="N118" s="76"/>
      <c r="O118" s="58"/>
      <c r="P118" s="26"/>
      <c r="Q118" s="38"/>
      <c r="R118" s="38"/>
      <c r="S118" s="38"/>
      <c r="T118" s="38"/>
    </row>
    <row r="119" spans="1:20" s="104" customFormat="1" x14ac:dyDescent="0.3">
      <c r="A119"/>
      <c r="B119"/>
      <c r="C119"/>
      <c r="D119"/>
      <c r="E119"/>
      <c r="F119"/>
      <c r="G119"/>
      <c r="H119"/>
      <c r="I119"/>
      <c r="J119"/>
      <c r="K119"/>
      <c r="L119" s="74"/>
      <c r="M119" s="75"/>
      <c r="N119" s="76"/>
      <c r="O119" s="58"/>
      <c r="P119" s="26"/>
      <c r="Q119" s="38"/>
      <c r="R119" s="38"/>
      <c r="S119" s="38"/>
      <c r="T119" s="38"/>
    </row>
    <row r="120" spans="1:20" s="104" customFormat="1" x14ac:dyDescent="0.3">
      <c r="A120"/>
      <c r="B120"/>
      <c r="C120"/>
      <c r="D120"/>
      <c r="E120"/>
      <c r="F120"/>
      <c r="G120"/>
      <c r="H120"/>
      <c r="I120"/>
      <c r="J120"/>
      <c r="K120"/>
      <c r="L120" s="74"/>
      <c r="M120" s="75"/>
      <c r="N120" s="76"/>
      <c r="O120" s="58"/>
      <c r="P120" s="26"/>
      <c r="Q120" s="38"/>
      <c r="R120" s="38"/>
      <c r="S120" s="38"/>
      <c r="T120" s="38"/>
    </row>
    <row r="121" spans="1:20" s="104" customFormat="1" x14ac:dyDescent="0.3">
      <c r="A121"/>
      <c r="B121"/>
      <c r="C121"/>
      <c r="D121"/>
      <c r="E121"/>
      <c r="F121"/>
      <c r="G121"/>
      <c r="H121"/>
      <c r="I121"/>
      <c r="J121"/>
      <c r="K121"/>
      <c r="L121" s="74"/>
      <c r="M121" s="75"/>
      <c r="N121" s="76"/>
      <c r="O121" s="58"/>
      <c r="P121" s="26"/>
      <c r="Q121" s="38"/>
      <c r="R121" s="38"/>
      <c r="S121" s="38"/>
      <c r="T121" s="38"/>
    </row>
    <row r="122" spans="1:20" s="104" customFormat="1" x14ac:dyDescent="0.3">
      <c r="A122"/>
      <c r="B122"/>
      <c r="C122"/>
      <c r="D122"/>
      <c r="E122"/>
      <c r="F122"/>
      <c r="G122"/>
      <c r="H122"/>
      <c r="I122"/>
      <c r="J122"/>
      <c r="K122"/>
      <c r="L122" s="74"/>
      <c r="M122" s="75"/>
      <c r="N122" s="76"/>
      <c r="O122" s="58"/>
      <c r="P122" s="26"/>
      <c r="Q122" s="38"/>
      <c r="R122" s="38"/>
      <c r="S122" s="38"/>
      <c r="T122" s="38"/>
    </row>
    <row r="123" spans="1:20" s="104" customFormat="1" x14ac:dyDescent="0.3">
      <c r="A123"/>
      <c r="B123"/>
      <c r="C123"/>
      <c r="D123"/>
      <c r="E123"/>
      <c r="F123"/>
      <c r="G123"/>
      <c r="H123"/>
      <c r="I123"/>
      <c r="J123"/>
      <c r="K123"/>
      <c r="L123" s="74"/>
      <c r="M123" s="75"/>
      <c r="N123" s="76"/>
      <c r="O123" s="58"/>
      <c r="P123" s="26"/>
      <c r="Q123" s="38"/>
      <c r="R123" s="38"/>
      <c r="S123" s="38"/>
      <c r="T123" s="38"/>
    </row>
    <row r="124" spans="1:20" s="104" customFormat="1" x14ac:dyDescent="0.3">
      <c r="A124"/>
      <c r="B124"/>
      <c r="C124"/>
      <c r="D124"/>
      <c r="E124"/>
      <c r="F124"/>
      <c r="G124"/>
      <c r="H124"/>
      <c r="I124"/>
      <c r="J124"/>
      <c r="K124"/>
      <c r="L124" s="74"/>
      <c r="M124" s="75"/>
      <c r="N124" s="76"/>
      <c r="O124" s="58"/>
      <c r="P124" s="26"/>
      <c r="Q124" s="38"/>
      <c r="R124" s="38"/>
      <c r="S124" s="38"/>
      <c r="T124" s="38"/>
    </row>
    <row r="125" spans="1:20" s="104" customFormat="1" x14ac:dyDescent="0.3">
      <c r="A125"/>
      <c r="B125"/>
      <c r="C125"/>
      <c r="D125"/>
      <c r="E125"/>
      <c r="F125"/>
      <c r="G125"/>
      <c r="H125"/>
      <c r="I125"/>
      <c r="J125"/>
      <c r="K125"/>
      <c r="L125" s="74"/>
      <c r="M125" s="75"/>
      <c r="N125" s="76"/>
      <c r="O125" s="58"/>
      <c r="P125" s="26"/>
      <c r="Q125" s="38"/>
      <c r="R125" s="38"/>
      <c r="S125" s="38"/>
      <c r="T125" s="38"/>
    </row>
    <row r="126" spans="1:20" s="104" customFormat="1" x14ac:dyDescent="0.3">
      <c r="A126"/>
      <c r="B126"/>
      <c r="C126"/>
      <c r="D126"/>
      <c r="E126"/>
      <c r="F126"/>
      <c r="G126"/>
      <c r="H126"/>
      <c r="I126"/>
      <c r="J126"/>
      <c r="K126"/>
      <c r="L126" s="74"/>
      <c r="M126" s="75"/>
      <c r="N126" s="76"/>
      <c r="O126" s="58"/>
      <c r="P126" s="26"/>
      <c r="Q126" s="38"/>
      <c r="R126" s="38"/>
      <c r="S126" s="38"/>
      <c r="T126" s="38"/>
    </row>
    <row r="127" spans="1:20" s="104" customFormat="1" x14ac:dyDescent="0.3">
      <c r="A127"/>
      <c r="B127"/>
      <c r="C127"/>
      <c r="D127"/>
      <c r="E127"/>
      <c r="F127"/>
      <c r="G127"/>
      <c r="H127"/>
      <c r="I127"/>
      <c r="J127"/>
      <c r="K127"/>
      <c r="L127" s="74"/>
      <c r="M127" s="75"/>
      <c r="N127" s="76"/>
      <c r="O127" s="58"/>
      <c r="P127" s="26"/>
      <c r="Q127" s="38"/>
      <c r="R127" s="38"/>
      <c r="S127" s="38"/>
      <c r="T127" s="38"/>
    </row>
    <row r="128" spans="1:20" s="104" customFormat="1" x14ac:dyDescent="0.3">
      <c r="A128"/>
      <c r="B128"/>
      <c r="C128"/>
      <c r="D128"/>
      <c r="E128"/>
      <c r="F128"/>
      <c r="G128"/>
      <c r="H128"/>
      <c r="I128"/>
      <c r="J128"/>
      <c r="K128"/>
      <c r="L128" s="74"/>
      <c r="M128" s="75"/>
      <c r="N128" s="76"/>
      <c r="O128" s="58"/>
      <c r="P128" s="26"/>
      <c r="Q128" s="38"/>
      <c r="R128" s="38"/>
      <c r="S128" s="38"/>
      <c r="T128" s="38"/>
    </row>
    <row r="129" spans="1:20" s="104" customFormat="1" x14ac:dyDescent="0.3">
      <c r="A129"/>
      <c r="B129"/>
      <c r="C129"/>
      <c r="D129"/>
      <c r="E129"/>
      <c r="F129"/>
      <c r="G129"/>
      <c r="H129"/>
      <c r="I129"/>
      <c r="J129"/>
      <c r="K129"/>
      <c r="L129" s="74"/>
      <c r="M129" s="75"/>
      <c r="N129" s="76"/>
      <c r="O129" s="58"/>
      <c r="P129" s="26"/>
      <c r="Q129" s="38"/>
      <c r="R129" s="38"/>
      <c r="S129" s="38"/>
      <c r="T129" s="38"/>
    </row>
    <row r="130" spans="1:20" s="104" customFormat="1" x14ac:dyDescent="0.3">
      <c r="A130"/>
      <c r="B130"/>
      <c r="C130"/>
      <c r="D130"/>
      <c r="E130"/>
      <c r="F130"/>
      <c r="G130"/>
      <c r="H130"/>
      <c r="I130"/>
      <c r="J130"/>
      <c r="K130"/>
      <c r="L130" s="36"/>
      <c r="M130" s="36"/>
      <c r="N130" s="56"/>
      <c r="O130" s="58"/>
      <c r="P130" s="26"/>
      <c r="Q130" s="38"/>
      <c r="R130" s="38"/>
      <c r="S130" s="38"/>
      <c r="T130" s="38"/>
    </row>
    <row r="131" spans="1:20" s="104" customFormat="1" x14ac:dyDescent="0.3">
      <c r="A131"/>
      <c r="B131"/>
      <c r="C131"/>
      <c r="D131"/>
      <c r="E131"/>
      <c r="F131"/>
      <c r="G131"/>
      <c r="H131"/>
      <c r="I131"/>
      <c r="J131"/>
      <c r="K131"/>
      <c r="L131" s="36"/>
      <c r="M131" s="36"/>
      <c r="N131" s="56"/>
      <c r="O131" s="58"/>
      <c r="P131" s="26"/>
      <c r="Q131" s="38"/>
      <c r="R131" s="38"/>
      <c r="S131" s="38"/>
      <c r="T131" s="38"/>
    </row>
    <row r="132" spans="1:20" s="22" customFormat="1" x14ac:dyDescent="0.3">
      <c r="A132"/>
      <c r="B132"/>
      <c r="C132"/>
      <c r="D132"/>
      <c r="E132"/>
      <c r="F132"/>
      <c r="G132"/>
      <c r="H132"/>
      <c r="I132"/>
      <c r="J132"/>
      <c r="K132"/>
      <c r="L132" s="36"/>
      <c r="M132" s="36"/>
      <c r="N132" s="56"/>
      <c r="O132" s="58"/>
      <c r="P132" s="26"/>
      <c r="Q132" s="38"/>
      <c r="R132" s="38"/>
      <c r="S132" s="38"/>
      <c r="T132" s="38"/>
    </row>
    <row r="133" spans="1:20" s="22" customFormat="1" x14ac:dyDescent="0.3">
      <c r="A133"/>
      <c r="B133"/>
      <c r="C133"/>
      <c r="D133"/>
      <c r="E133"/>
      <c r="F133"/>
      <c r="G133"/>
      <c r="H133"/>
      <c r="I133"/>
      <c r="J133"/>
      <c r="K133"/>
      <c r="L133" s="36"/>
      <c r="M133" s="36"/>
      <c r="N133" s="56"/>
      <c r="O133" s="58"/>
      <c r="P133" s="26"/>
      <c r="Q133" s="38"/>
      <c r="R133" s="38"/>
      <c r="S133" s="38"/>
      <c r="T133" s="38"/>
    </row>
    <row r="134" spans="1:20" s="22" customFormat="1" x14ac:dyDescent="0.3">
      <c r="A134"/>
      <c r="B134"/>
      <c r="C134"/>
      <c r="D134"/>
      <c r="E134"/>
      <c r="F134"/>
      <c r="G134"/>
      <c r="H134"/>
      <c r="I134"/>
      <c r="J134"/>
      <c r="K134"/>
      <c r="L134" s="36"/>
      <c r="M134" s="36"/>
      <c r="N134" s="56"/>
      <c r="O134" s="58"/>
      <c r="P134" s="26"/>
      <c r="Q134" s="38"/>
      <c r="R134" s="38"/>
      <c r="S134" s="38"/>
      <c r="T134" s="38"/>
    </row>
    <row r="135" spans="1:20" s="22" customFormat="1" x14ac:dyDescent="0.3">
      <c r="A135"/>
      <c r="B135"/>
      <c r="C135"/>
      <c r="D135"/>
      <c r="E135"/>
      <c r="F135"/>
      <c r="G135"/>
      <c r="H135"/>
      <c r="I135"/>
      <c r="J135"/>
      <c r="K135"/>
      <c r="L135" s="36"/>
      <c r="M135" s="36"/>
      <c r="N135" s="56"/>
      <c r="O135" s="58"/>
      <c r="P135" s="26"/>
      <c r="Q135" s="38"/>
      <c r="R135" s="38"/>
      <c r="S135" s="38"/>
      <c r="T135" s="38"/>
    </row>
    <row r="136" spans="1:20" s="22" customFormat="1" x14ac:dyDescent="0.3">
      <c r="A136"/>
      <c r="B136"/>
      <c r="C136"/>
      <c r="D136"/>
      <c r="E136"/>
      <c r="F136"/>
      <c r="G136"/>
      <c r="H136"/>
      <c r="I136"/>
      <c r="J136"/>
      <c r="K136"/>
      <c r="L136" s="36"/>
      <c r="M136" s="36"/>
      <c r="N136" s="56"/>
      <c r="O136" s="58"/>
      <c r="P136" s="26"/>
      <c r="Q136" s="38"/>
      <c r="R136" s="38"/>
      <c r="S136" s="38"/>
      <c r="T136" s="38"/>
    </row>
    <row r="137" spans="1:20" s="22" customFormat="1" x14ac:dyDescent="0.3">
      <c r="A137"/>
      <c r="B137"/>
      <c r="C137"/>
      <c r="D137"/>
      <c r="E137"/>
      <c r="F137"/>
      <c r="G137"/>
      <c r="H137"/>
      <c r="I137"/>
      <c r="J137"/>
      <c r="K137"/>
      <c r="L137" s="36"/>
      <c r="M137" s="36"/>
      <c r="N137" s="56"/>
      <c r="O137" s="58"/>
      <c r="P137" s="26"/>
      <c r="Q137" s="38"/>
      <c r="R137" s="38"/>
      <c r="S137" s="38"/>
      <c r="T137" s="38"/>
    </row>
    <row r="138" spans="1:20" s="22" customFormat="1" x14ac:dyDescent="0.3">
      <c r="A138"/>
      <c r="B138"/>
      <c r="C138"/>
      <c r="D138"/>
      <c r="E138"/>
      <c r="F138"/>
      <c r="G138"/>
      <c r="H138"/>
      <c r="I138"/>
      <c r="J138"/>
      <c r="K138"/>
      <c r="L138" s="36"/>
      <c r="M138" s="36"/>
      <c r="N138" s="56"/>
      <c r="O138" s="58"/>
      <c r="P138" s="26"/>
      <c r="Q138" s="38"/>
      <c r="R138" s="38"/>
      <c r="S138" s="38"/>
      <c r="T138" s="38"/>
    </row>
    <row r="139" spans="1:20" s="22" customFormat="1" x14ac:dyDescent="0.3">
      <c r="A139"/>
      <c r="B139"/>
      <c r="C139"/>
      <c r="D139"/>
      <c r="E139"/>
      <c r="F139"/>
      <c r="G139"/>
      <c r="H139"/>
      <c r="I139"/>
      <c r="J139"/>
      <c r="K139"/>
      <c r="L139" s="36"/>
      <c r="M139" s="36"/>
      <c r="N139" s="56"/>
      <c r="O139" s="58"/>
      <c r="P139" s="26"/>
      <c r="Q139" s="38"/>
      <c r="R139" s="38"/>
      <c r="S139" s="38"/>
      <c r="T139" s="38"/>
    </row>
    <row r="140" spans="1:20" x14ac:dyDescent="0.3">
      <c r="A140"/>
      <c r="B140"/>
      <c r="C140"/>
      <c r="D140"/>
      <c r="E140"/>
      <c r="F140"/>
      <c r="G140"/>
      <c r="H140"/>
      <c r="I140"/>
      <c r="J140"/>
      <c r="K140"/>
    </row>
    <row r="141" spans="1:20" x14ac:dyDescent="0.3">
      <c r="A141"/>
      <c r="B141"/>
      <c r="C141"/>
      <c r="D141"/>
      <c r="E141"/>
      <c r="F141"/>
      <c r="G141"/>
      <c r="H141"/>
      <c r="I141"/>
      <c r="J141"/>
      <c r="K141"/>
    </row>
    <row r="142" spans="1:20" x14ac:dyDescent="0.3">
      <c r="A142"/>
      <c r="B142"/>
      <c r="C142"/>
      <c r="D142"/>
      <c r="E142"/>
      <c r="F142"/>
      <c r="G142"/>
      <c r="H142"/>
      <c r="I142"/>
      <c r="J142"/>
      <c r="K142"/>
    </row>
    <row r="143" spans="1:20" x14ac:dyDescent="0.3">
      <c r="A143"/>
      <c r="B143"/>
      <c r="C143"/>
      <c r="D143"/>
      <c r="E143"/>
      <c r="F143"/>
      <c r="G143"/>
      <c r="H143"/>
      <c r="I143"/>
      <c r="J143"/>
      <c r="K143"/>
    </row>
    <row r="144" spans="1:20" x14ac:dyDescent="0.3">
      <c r="A144"/>
      <c r="B144"/>
      <c r="C144"/>
      <c r="D144"/>
      <c r="E144"/>
      <c r="F144"/>
      <c r="G144"/>
      <c r="H144"/>
      <c r="I144"/>
      <c r="J144"/>
      <c r="K144"/>
    </row>
    <row r="145" spans="1:11" x14ac:dyDescent="0.3">
      <c r="A145"/>
      <c r="B145"/>
      <c r="C145"/>
      <c r="D145"/>
      <c r="E145"/>
      <c r="F145"/>
      <c r="G145"/>
      <c r="H145"/>
      <c r="I145"/>
      <c r="J145"/>
      <c r="K145"/>
    </row>
    <row r="146" spans="1:11" x14ac:dyDescent="0.3">
      <c r="A146"/>
      <c r="B146"/>
      <c r="C146"/>
      <c r="D146"/>
      <c r="E146"/>
      <c r="F146"/>
      <c r="G146"/>
      <c r="H146"/>
      <c r="I146"/>
      <c r="J146"/>
      <c r="K146"/>
    </row>
    <row r="147" spans="1:11" x14ac:dyDescent="0.3">
      <c r="A147"/>
      <c r="B147"/>
      <c r="C147"/>
      <c r="D147"/>
      <c r="E147"/>
      <c r="F147"/>
      <c r="G147"/>
      <c r="H147"/>
      <c r="I147"/>
      <c r="J147"/>
      <c r="K147"/>
    </row>
    <row r="148" spans="1:11" x14ac:dyDescent="0.3">
      <c r="A148"/>
      <c r="B148"/>
      <c r="C148"/>
      <c r="D148"/>
      <c r="E148"/>
      <c r="F148"/>
      <c r="G148"/>
      <c r="H148"/>
      <c r="I148"/>
      <c r="J148"/>
      <c r="K148"/>
    </row>
    <row r="149" spans="1:11" x14ac:dyDescent="0.3">
      <c r="A149"/>
      <c r="B149"/>
      <c r="C149"/>
      <c r="D149"/>
      <c r="E149"/>
      <c r="F149"/>
      <c r="G149"/>
      <c r="H149"/>
      <c r="I149"/>
      <c r="J149"/>
      <c r="K149"/>
    </row>
    <row r="150" spans="1:11" x14ac:dyDescent="0.3">
      <c r="A150"/>
      <c r="B150"/>
      <c r="C150"/>
      <c r="D150"/>
      <c r="E150"/>
      <c r="F150"/>
      <c r="G150"/>
      <c r="H150"/>
      <c r="I150"/>
      <c r="J150"/>
      <c r="K150"/>
    </row>
    <row r="151" spans="1:11" x14ac:dyDescent="0.3">
      <c r="A151"/>
      <c r="B151"/>
      <c r="C151"/>
      <c r="D151"/>
      <c r="E151"/>
      <c r="F151"/>
      <c r="G151"/>
      <c r="H151"/>
      <c r="I151"/>
      <c r="J151"/>
      <c r="K151"/>
    </row>
    <row r="152" spans="1:11" x14ac:dyDescent="0.3">
      <c r="A152"/>
      <c r="B152"/>
      <c r="C152"/>
      <c r="D152"/>
      <c r="E152"/>
      <c r="F152"/>
      <c r="G152"/>
      <c r="H152"/>
      <c r="I152"/>
      <c r="J152"/>
      <c r="K152"/>
    </row>
    <row r="153" spans="1:11" x14ac:dyDescent="0.3">
      <c r="A153"/>
      <c r="B153"/>
      <c r="C153"/>
      <c r="D153"/>
      <c r="E153"/>
      <c r="F153"/>
      <c r="G153"/>
      <c r="H153"/>
      <c r="I153"/>
      <c r="J153"/>
      <c r="K153"/>
    </row>
    <row r="154" spans="1:11" x14ac:dyDescent="0.3">
      <c r="A154"/>
      <c r="B154"/>
      <c r="C154"/>
      <c r="D154"/>
      <c r="E154"/>
      <c r="F154"/>
      <c r="G154"/>
      <c r="H154"/>
      <c r="I154"/>
      <c r="J154"/>
      <c r="K154"/>
    </row>
    <row r="155" spans="1:11" x14ac:dyDescent="0.3">
      <c r="A155"/>
      <c r="B155"/>
      <c r="C155"/>
      <c r="D155"/>
      <c r="E155"/>
      <c r="F155"/>
      <c r="G155"/>
      <c r="H155"/>
      <c r="I155"/>
      <c r="J155"/>
      <c r="K155"/>
    </row>
    <row r="156" spans="1:11" x14ac:dyDescent="0.3">
      <c r="A156"/>
      <c r="B156"/>
      <c r="C156"/>
      <c r="D156"/>
      <c r="E156"/>
      <c r="F156"/>
      <c r="G156"/>
      <c r="H156"/>
      <c r="I156"/>
      <c r="J156"/>
      <c r="K156"/>
    </row>
    <row r="157" spans="1:11" x14ac:dyDescent="0.3">
      <c r="A157"/>
      <c r="B157"/>
      <c r="C157"/>
      <c r="D157"/>
      <c r="E157"/>
      <c r="F157"/>
      <c r="G157"/>
      <c r="H157"/>
      <c r="I157"/>
      <c r="J157"/>
      <c r="K157"/>
    </row>
    <row r="158" spans="1:11" x14ac:dyDescent="0.3">
      <c r="A158"/>
      <c r="B158"/>
      <c r="C158"/>
      <c r="D158"/>
      <c r="E158"/>
      <c r="F158"/>
      <c r="G158"/>
      <c r="H158"/>
      <c r="I158"/>
      <c r="J158"/>
      <c r="K158"/>
    </row>
    <row r="159" spans="1:11" x14ac:dyDescent="0.3">
      <c r="A159"/>
      <c r="B159"/>
      <c r="C159"/>
      <c r="D159"/>
      <c r="E159"/>
      <c r="F159"/>
      <c r="G159"/>
      <c r="H159"/>
      <c r="I159"/>
      <c r="J159"/>
      <c r="K159"/>
    </row>
    <row r="160" spans="1:11" x14ac:dyDescent="0.3">
      <c r="A160"/>
      <c r="B160"/>
      <c r="C160"/>
      <c r="D160"/>
      <c r="E160"/>
      <c r="F160"/>
      <c r="G160"/>
      <c r="H160"/>
      <c r="I160"/>
      <c r="J160"/>
      <c r="K160"/>
    </row>
    <row r="161" spans="1:11" x14ac:dyDescent="0.3">
      <c r="A161"/>
      <c r="B161"/>
      <c r="C161"/>
      <c r="D161"/>
      <c r="E161"/>
      <c r="F161"/>
      <c r="G161"/>
      <c r="H161"/>
      <c r="I161"/>
      <c r="J161"/>
      <c r="K161"/>
    </row>
    <row r="162" spans="1:11" x14ac:dyDescent="0.3">
      <c r="A162"/>
      <c r="B162"/>
      <c r="C162"/>
      <c r="D162"/>
      <c r="E162"/>
      <c r="F162"/>
      <c r="G162"/>
      <c r="H162"/>
      <c r="I162"/>
      <c r="J162"/>
      <c r="K162"/>
    </row>
    <row r="163" spans="1:11" x14ac:dyDescent="0.3">
      <c r="A163"/>
      <c r="B163"/>
      <c r="C163"/>
      <c r="D163"/>
      <c r="E163"/>
      <c r="F163"/>
      <c r="G163"/>
      <c r="H163"/>
      <c r="I163"/>
      <c r="J163"/>
      <c r="K163"/>
    </row>
    <row r="164" spans="1:11" x14ac:dyDescent="0.3">
      <c r="A164"/>
      <c r="B164"/>
      <c r="C164"/>
      <c r="D164"/>
      <c r="E164"/>
      <c r="F164"/>
      <c r="G164"/>
      <c r="H164"/>
      <c r="I164"/>
      <c r="J164"/>
      <c r="K164"/>
    </row>
    <row r="165" spans="1:11" x14ac:dyDescent="0.3">
      <c r="A165"/>
      <c r="B165"/>
      <c r="C165"/>
      <c r="D165"/>
      <c r="E165"/>
      <c r="F165"/>
      <c r="G165"/>
      <c r="H165"/>
      <c r="I165"/>
      <c r="J165"/>
      <c r="K165"/>
    </row>
    <row r="166" spans="1:11" x14ac:dyDescent="0.3">
      <c r="A166"/>
      <c r="B166"/>
      <c r="C166"/>
      <c r="D166"/>
      <c r="E166"/>
      <c r="F166"/>
      <c r="G166"/>
      <c r="H166"/>
      <c r="I166"/>
      <c r="J166"/>
      <c r="K166"/>
    </row>
    <row r="167" spans="1:11" x14ac:dyDescent="0.3">
      <c r="A167"/>
      <c r="B167"/>
      <c r="C167"/>
      <c r="D167"/>
      <c r="E167"/>
      <c r="F167"/>
      <c r="G167"/>
      <c r="H167"/>
      <c r="I167"/>
      <c r="J167"/>
      <c r="K167"/>
    </row>
    <row r="168" spans="1:11" x14ac:dyDescent="0.3">
      <c r="A168"/>
      <c r="B168"/>
      <c r="C168"/>
      <c r="D168"/>
      <c r="E168"/>
      <c r="F168"/>
      <c r="G168"/>
      <c r="H168"/>
      <c r="I168"/>
      <c r="J168"/>
      <c r="K168"/>
    </row>
    <row r="169" spans="1:11" x14ac:dyDescent="0.3">
      <c r="A169"/>
      <c r="B169"/>
      <c r="C169"/>
      <c r="D169"/>
      <c r="E169"/>
      <c r="F169"/>
      <c r="G169"/>
      <c r="H169"/>
      <c r="I169"/>
      <c r="J169"/>
      <c r="K169"/>
    </row>
    <row r="170" spans="1:11" x14ac:dyDescent="0.3">
      <c r="A170"/>
      <c r="B170"/>
      <c r="C170"/>
      <c r="D170"/>
      <c r="E170"/>
      <c r="F170"/>
      <c r="G170"/>
      <c r="H170"/>
      <c r="I170"/>
      <c r="J170"/>
      <c r="K170"/>
    </row>
    <row r="171" spans="1:11" x14ac:dyDescent="0.3">
      <c r="A171"/>
      <c r="B171"/>
      <c r="C171"/>
      <c r="D171"/>
      <c r="E171"/>
      <c r="F171"/>
      <c r="G171"/>
      <c r="H171"/>
      <c r="I171"/>
      <c r="J171"/>
      <c r="K171"/>
    </row>
    <row r="172" spans="1:11" x14ac:dyDescent="0.3">
      <c r="A172"/>
      <c r="B172"/>
      <c r="C172"/>
      <c r="D172"/>
      <c r="E172"/>
      <c r="F172"/>
      <c r="G172"/>
      <c r="H172"/>
      <c r="I172"/>
      <c r="J172"/>
      <c r="K172"/>
    </row>
    <row r="173" spans="1:11" x14ac:dyDescent="0.3">
      <c r="A173"/>
      <c r="B173"/>
      <c r="C173"/>
      <c r="D173"/>
      <c r="E173"/>
      <c r="F173"/>
      <c r="G173"/>
      <c r="H173"/>
      <c r="I173"/>
      <c r="J173"/>
      <c r="K173"/>
    </row>
    <row r="174" spans="1:11" x14ac:dyDescent="0.3">
      <c r="A174"/>
      <c r="B174"/>
      <c r="C174"/>
      <c r="D174"/>
      <c r="E174"/>
      <c r="F174"/>
      <c r="G174"/>
      <c r="H174"/>
      <c r="I174"/>
      <c r="J174"/>
      <c r="K174"/>
    </row>
    <row r="175" spans="1:11" x14ac:dyDescent="0.3">
      <c r="A175"/>
      <c r="B175"/>
      <c r="C175"/>
      <c r="D175"/>
      <c r="E175"/>
      <c r="F175"/>
      <c r="G175"/>
      <c r="H175"/>
      <c r="I175"/>
      <c r="J175"/>
      <c r="K175"/>
    </row>
    <row r="176" spans="1:11" x14ac:dyDescent="0.3">
      <c r="A176"/>
      <c r="B176"/>
      <c r="C176"/>
      <c r="D176"/>
      <c r="E176"/>
      <c r="F176"/>
      <c r="G176"/>
      <c r="H176"/>
      <c r="I176"/>
      <c r="J176"/>
      <c r="K176"/>
    </row>
    <row r="177" spans="1:11" x14ac:dyDescent="0.3">
      <c r="A177"/>
      <c r="B177"/>
      <c r="C177"/>
      <c r="D177"/>
      <c r="E177"/>
      <c r="F177"/>
      <c r="G177"/>
      <c r="H177"/>
      <c r="I177"/>
      <c r="J177"/>
      <c r="K177"/>
    </row>
    <row r="178" spans="1:11" x14ac:dyDescent="0.3">
      <c r="A178"/>
      <c r="B178"/>
      <c r="C178"/>
      <c r="D178"/>
      <c r="E178"/>
      <c r="F178"/>
      <c r="G178"/>
      <c r="H178"/>
      <c r="I178"/>
      <c r="J178"/>
      <c r="K178"/>
    </row>
    <row r="179" spans="1:11" x14ac:dyDescent="0.3">
      <c r="A179"/>
      <c r="B179"/>
      <c r="C179"/>
      <c r="D179"/>
      <c r="E179"/>
      <c r="F179"/>
      <c r="G179"/>
      <c r="H179"/>
      <c r="I179"/>
      <c r="J179"/>
      <c r="K179"/>
    </row>
    <row r="180" spans="1:11" x14ac:dyDescent="0.3">
      <c r="A180"/>
      <c r="B180"/>
      <c r="C180"/>
      <c r="D180"/>
      <c r="E180"/>
      <c r="F180"/>
      <c r="G180"/>
      <c r="H180"/>
      <c r="I180"/>
      <c r="J180"/>
      <c r="K180"/>
    </row>
    <row r="181" spans="1:11" x14ac:dyDescent="0.3">
      <c r="A181"/>
      <c r="B181"/>
      <c r="C181"/>
      <c r="D181"/>
      <c r="E181"/>
      <c r="F181"/>
      <c r="G181"/>
      <c r="H181"/>
      <c r="I181"/>
      <c r="J181"/>
      <c r="K181"/>
    </row>
    <row r="182" spans="1:11" x14ac:dyDescent="0.3">
      <c r="A182"/>
      <c r="B182"/>
      <c r="C182"/>
      <c r="D182"/>
      <c r="E182"/>
      <c r="F182"/>
      <c r="G182"/>
      <c r="H182"/>
      <c r="I182"/>
      <c r="J182"/>
      <c r="K182"/>
    </row>
    <row r="183" spans="1:11" x14ac:dyDescent="0.3">
      <c r="A183"/>
      <c r="B183"/>
      <c r="C183"/>
      <c r="D183"/>
      <c r="E183"/>
      <c r="F183"/>
      <c r="G183"/>
      <c r="H183"/>
      <c r="I183"/>
      <c r="J183"/>
      <c r="K183"/>
    </row>
    <row r="184" spans="1:11" x14ac:dyDescent="0.3">
      <c r="A184"/>
      <c r="B184"/>
      <c r="C184"/>
      <c r="D184"/>
      <c r="E184"/>
      <c r="F184"/>
      <c r="G184"/>
      <c r="H184"/>
      <c r="I184"/>
      <c r="J184"/>
      <c r="K184"/>
    </row>
    <row r="185" spans="1:11" x14ac:dyDescent="0.3">
      <c r="A185"/>
      <c r="B185"/>
      <c r="C185"/>
      <c r="D185"/>
      <c r="E185"/>
      <c r="F185"/>
      <c r="G185"/>
      <c r="H185"/>
      <c r="I185"/>
      <c r="J185"/>
      <c r="K185"/>
    </row>
    <row r="186" spans="1:11" x14ac:dyDescent="0.3">
      <c r="A186"/>
      <c r="B186"/>
      <c r="C186"/>
      <c r="D186"/>
      <c r="E186"/>
      <c r="F186"/>
      <c r="G186"/>
      <c r="H186"/>
      <c r="I186"/>
      <c r="J186"/>
      <c r="K186"/>
    </row>
    <row r="187" spans="1:11" x14ac:dyDescent="0.3">
      <c r="A187"/>
      <c r="B187"/>
      <c r="C187"/>
      <c r="D187"/>
      <c r="E187"/>
      <c r="F187"/>
      <c r="G187"/>
      <c r="H187"/>
      <c r="I187"/>
      <c r="J187"/>
      <c r="K187"/>
    </row>
    <row r="188" spans="1:11" x14ac:dyDescent="0.3">
      <c r="A188"/>
      <c r="B188"/>
      <c r="C188"/>
      <c r="D188"/>
      <c r="E188"/>
      <c r="F188"/>
      <c r="G188"/>
      <c r="H188"/>
      <c r="I188"/>
      <c r="J188"/>
      <c r="K188"/>
    </row>
    <row r="189" spans="1:11" x14ac:dyDescent="0.3">
      <c r="A189"/>
      <c r="B189"/>
      <c r="C189"/>
      <c r="D189"/>
      <c r="E189"/>
      <c r="F189"/>
      <c r="G189"/>
      <c r="H189"/>
      <c r="I189"/>
      <c r="J189"/>
      <c r="K189"/>
    </row>
    <row r="190" spans="1:11" x14ac:dyDescent="0.3">
      <c r="A190"/>
      <c r="B190"/>
      <c r="C190"/>
      <c r="D190"/>
      <c r="E190"/>
      <c r="F190"/>
      <c r="G190"/>
      <c r="H190"/>
      <c r="I190"/>
      <c r="J190"/>
      <c r="K190"/>
    </row>
    <row r="191" spans="1:11" x14ac:dyDescent="0.3">
      <c r="A191"/>
      <c r="B191"/>
      <c r="C191"/>
      <c r="D191"/>
      <c r="E191"/>
      <c r="F191"/>
      <c r="G191"/>
      <c r="H191"/>
      <c r="I191"/>
      <c r="J191"/>
      <c r="K191"/>
    </row>
    <row r="192" spans="1:11" x14ac:dyDescent="0.3">
      <c r="A192"/>
      <c r="B192"/>
      <c r="C192"/>
      <c r="D192"/>
      <c r="E192"/>
      <c r="F192"/>
      <c r="G192"/>
      <c r="H192"/>
      <c r="I192"/>
      <c r="J192"/>
      <c r="K192"/>
    </row>
    <row r="193" spans="1:11" x14ac:dyDescent="0.3">
      <c r="A193"/>
      <c r="B193"/>
      <c r="C193"/>
      <c r="D193"/>
      <c r="E193"/>
      <c r="F193"/>
      <c r="G193"/>
      <c r="H193"/>
      <c r="I193"/>
      <c r="J193"/>
      <c r="K193"/>
    </row>
    <row r="194" spans="1:11" x14ac:dyDescent="0.3">
      <c r="A194"/>
      <c r="B194"/>
      <c r="C194"/>
      <c r="D194"/>
      <c r="E194"/>
      <c r="F194"/>
      <c r="G194"/>
      <c r="H194"/>
      <c r="I194"/>
      <c r="J194"/>
      <c r="K194"/>
    </row>
    <row r="195" spans="1:11" x14ac:dyDescent="0.3">
      <c r="A195"/>
      <c r="B195"/>
      <c r="C195"/>
      <c r="D195"/>
      <c r="E195"/>
      <c r="F195"/>
      <c r="G195"/>
      <c r="H195"/>
      <c r="I195"/>
      <c r="J195"/>
      <c r="K195"/>
    </row>
    <row r="196" spans="1:11" x14ac:dyDescent="0.3">
      <c r="A196"/>
      <c r="B196"/>
      <c r="C196"/>
      <c r="D196"/>
      <c r="E196"/>
      <c r="F196"/>
      <c r="G196"/>
      <c r="H196"/>
      <c r="I196"/>
      <c r="J196"/>
      <c r="K196"/>
    </row>
    <row r="197" spans="1:11" x14ac:dyDescent="0.3">
      <c r="A197"/>
      <c r="B197"/>
      <c r="C197"/>
      <c r="D197"/>
      <c r="E197"/>
      <c r="F197"/>
      <c r="G197"/>
      <c r="H197"/>
      <c r="I197"/>
      <c r="J197"/>
      <c r="K197"/>
    </row>
    <row r="198" spans="1:11" x14ac:dyDescent="0.3">
      <c r="A198"/>
      <c r="B198"/>
      <c r="C198"/>
      <c r="D198"/>
      <c r="E198"/>
      <c r="F198"/>
      <c r="G198"/>
      <c r="H198"/>
      <c r="I198"/>
      <c r="J198"/>
      <c r="K198"/>
    </row>
    <row r="199" spans="1:11" x14ac:dyDescent="0.3">
      <c r="A199"/>
      <c r="B199"/>
      <c r="C199"/>
      <c r="D199"/>
      <c r="E199"/>
      <c r="F199"/>
      <c r="G199"/>
      <c r="H199"/>
      <c r="I199"/>
      <c r="J199"/>
      <c r="K199"/>
    </row>
    <row r="200" spans="1:11" x14ac:dyDescent="0.3">
      <c r="A200"/>
      <c r="B200"/>
      <c r="C200"/>
      <c r="D200"/>
      <c r="E200"/>
      <c r="F200"/>
      <c r="G200"/>
      <c r="H200"/>
      <c r="I200"/>
      <c r="J200"/>
      <c r="K200"/>
    </row>
    <row r="201" spans="1:11" x14ac:dyDescent="0.3">
      <c r="A201"/>
      <c r="B201"/>
      <c r="C201"/>
      <c r="D201"/>
      <c r="E201"/>
      <c r="F201"/>
      <c r="G201"/>
      <c r="H201"/>
      <c r="I201"/>
      <c r="J201"/>
      <c r="K201"/>
    </row>
    <row r="202" spans="1:11" x14ac:dyDescent="0.3">
      <c r="A202"/>
      <c r="B202"/>
      <c r="C202"/>
      <c r="D202"/>
      <c r="E202"/>
      <c r="F202"/>
      <c r="G202"/>
      <c r="H202"/>
      <c r="I202"/>
      <c r="J202"/>
      <c r="K202"/>
    </row>
    <row r="203" spans="1:11" x14ac:dyDescent="0.3">
      <c r="A203"/>
      <c r="B203"/>
      <c r="C203"/>
      <c r="D203"/>
      <c r="E203"/>
      <c r="F203"/>
      <c r="G203"/>
      <c r="H203"/>
      <c r="I203"/>
      <c r="J203"/>
      <c r="K203"/>
    </row>
    <row r="204" spans="1:11" x14ac:dyDescent="0.3">
      <c r="A204"/>
      <c r="B204"/>
      <c r="C204"/>
      <c r="D204"/>
      <c r="E204"/>
      <c r="F204"/>
      <c r="G204"/>
      <c r="H204"/>
      <c r="I204"/>
      <c r="J204"/>
      <c r="K204"/>
    </row>
    <row r="205" spans="1:11" x14ac:dyDescent="0.3">
      <c r="A205"/>
      <c r="B205"/>
      <c r="C205"/>
      <c r="D205"/>
      <c r="E205"/>
      <c r="F205"/>
      <c r="G205"/>
      <c r="H205"/>
      <c r="I205"/>
      <c r="J205"/>
      <c r="K205"/>
    </row>
    <row r="206" spans="1:11" x14ac:dyDescent="0.3">
      <c r="A206"/>
      <c r="B206"/>
      <c r="C206"/>
      <c r="D206"/>
      <c r="E206"/>
      <c r="F206"/>
      <c r="G206"/>
      <c r="H206"/>
      <c r="I206"/>
      <c r="J206"/>
      <c r="K206"/>
    </row>
    <row r="207" spans="1:11" x14ac:dyDescent="0.3">
      <c r="A207"/>
      <c r="B207"/>
      <c r="C207"/>
      <c r="D207"/>
      <c r="E207"/>
      <c r="F207"/>
      <c r="G207"/>
      <c r="H207"/>
      <c r="I207"/>
      <c r="J207"/>
      <c r="K207"/>
    </row>
    <row r="208" spans="1:11" x14ac:dyDescent="0.3">
      <c r="A208"/>
      <c r="B208"/>
      <c r="C208"/>
      <c r="D208"/>
      <c r="E208"/>
      <c r="F208"/>
      <c r="G208"/>
      <c r="H208"/>
      <c r="I208"/>
      <c r="J208"/>
      <c r="K208"/>
    </row>
    <row r="209" spans="1:11" x14ac:dyDescent="0.3">
      <c r="A209"/>
      <c r="B209"/>
      <c r="C209"/>
      <c r="D209"/>
      <c r="E209"/>
      <c r="F209"/>
      <c r="G209"/>
      <c r="H209"/>
      <c r="I209"/>
      <c r="J209"/>
      <c r="K209"/>
    </row>
    <row r="210" spans="1:11" x14ac:dyDescent="0.3">
      <c r="A210"/>
      <c r="B210"/>
      <c r="C210"/>
      <c r="D210"/>
      <c r="E210"/>
      <c r="F210"/>
      <c r="G210"/>
      <c r="H210"/>
      <c r="I210"/>
      <c r="J210"/>
      <c r="K210"/>
    </row>
    <row r="211" spans="1:11" x14ac:dyDescent="0.3">
      <c r="A211"/>
      <c r="B211"/>
      <c r="C211"/>
      <c r="D211"/>
      <c r="E211"/>
      <c r="F211"/>
      <c r="G211"/>
      <c r="H211"/>
      <c r="I211"/>
      <c r="J211"/>
      <c r="K211"/>
    </row>
    <row r="212" spans="1:11" x14ac:dyDescent="0.3">
      <c r="A212"/>
      <c r="B212"/>
      <c r="C212"/>
      <c r="D212"/>
      <c r="E212"/>
      <c r="F212"/>
      <c r="G212"/>
      <c r="H212"/>
      <c r="I212"/>
      <c r="J212"/>
      <c r="K212"/>
    </row>
    <row r="213" spans="1:11" x14ac:dyDescent="0.3">
      <c r="A213"/>
      <c r="B213"/>
      <c r="C213"/>
      <c r="D213"/>
      <c r="E213"/>
      <c r="F213"/>
      <c r="G213"/>
      <c r="H213"/>
      <c r="I213"/>
      <c r="J213"/>
      <c r="K213"/>
    </row>
    <row r="214" spans="1:11" x14ac:dyDescent="0.3">
      <c r="A214"/>
      <c r="B214"/>
      <c r="C214"/>
      <c r="D214"/>
      <c r="E214"/>
      <c r="F214"/>
      <c r="G214"/>
      <c r="H214"/>
      <c r="I214"/>
      <c r="J214"/>
      <c r="K214"/>
    </row>
    <row r="215" spans="1:11" x14ac:dyDescent="0.3">
      <c r="A215"/>
      <c r="B215"/>
      <c r="C215"/>
      <c r="D215"/>
      <c r="E215"/>
      <c r="F215"/>
      <c r="G215"/>
      <c r="H215"/>
      <c r="I215"/>
      <c r="J215"/>
      <c r="K215"/>
    </row>
    <row r="216" spans="1:11" x14ac:dyDescent="0.3">
      <c r="A216"/>
      <c r="B216"/>
      <c r="C216"/>
      <c r="D216"/>
      <c r="E216"/>
      <c r="F216"/>
      <c r="G216"/>
      <c r="H216"/>
      <c r="I216"/>
      <c r="J216"/>
      <c r="K216"/>
    </row>
    <row r="217" spans="1:11" x14ac:dyDescent="0.3">
      <c r="A217"/>
      <c r="B217"/>
      <c r="C217"/>
      <c r="D217"/>
      <c r="E217"/>
      <c r="F217"/>
      <c r="G217"/>
      <c r="H217"/>
      <c r="I217"/>
      <c r="J217"/>
      <c r="K217"/>
    </row>
    <row r="218" spans="1:11" x14ac:dyDescent="0.3">
      <c r="A218"/>
      <c r="B218"/>
      <c r="C218"/>
      <c r="D218"/>
      <c r="E218"/>
      <c r="F218"/>
      <c r="G218"/>
      <c r="H218"/>
      <c r="I218"/>
      <c r="J218"/>
      <c r="K218"/>
    </row>
    <row r="219" spans="1:11" x14ac:dyDescent="0.3">
      <c r="A219"/>
      <c r="B219"/>
      <c r="C219"/>
      <c r="D219"/>
      <c r="E219"/>
      <c r="F219"/>
      <c r="G219"/>
      <c r="H219"/>
      <c r="I219"/>
      <c r="J219"/>
      <c r="K219"/>
    </row>
    <row r="220" spans="1:11" x14ac:dyDescent="0.3">
      <c r="A220"/>
      <c r="B220"/>
      <c r="C220"/>
      <c r="D220"/>
      <c r="E220"/>
      <c r="F220"/>
      <c r="G220"/>
      <c r="H220"/>
      <c r="I220"/>
      <c r="J220"/>
      <c r="K220"/>
    </row>
    <row r="221" spans="1:11" x14ac:dyDescent="0.3">
      <c r="A221"/>
      <c r="B221"/>
      <c r="C221"/>
      <c r="D221"/>
      <c r="E221"/>
      <c r="F221"/>
      <c r="G221"/>
      <c r="H221"/>
      <c r="I221"/>
      <c r="J221"/>
      <c r="K221"/>
    </row>
    <row r="222" spans="1:11" x14ac:dyDescent="0.3">
      <c r="A222"/>
      <c r="B222"/>
      <c r="C222"/>
      <c r="D222"/>
      <c r="E222"/>
      <c r="F222"/>
      <c r="G222"/>
      <c r="H222"/>
      <c r="I222"/>
      <c r="J222"/>
      <c r="K222"/>
    </row>
    <row r="223" spans="1:11" x14ac:dyDescent="0.3">
      <c r="A223"/>
      <c r="B223"/>
      <c r="C223"/>
      <c r="D223"/>
      <c r="E223"/>
      <c r="F223"/>
      <c r="G223"/>
      <c r="H223"/>
      <c r="I223"/>
      <c r="J223"/>
      <c r="K223"/>
    </row>
    <row r="224" spans="1:11" x14ac:dyDescent="0.3">
      <c r="A224"/>
      <c r="B224"/>
      <c r="C224"/>
      <c r="D224"/>
      <c r="E224"/>
      <c r="F224"/>
      <c r="G224"/>
      <c r="H224"/>
      <c r="I224"/>
      <c r="J224"/>
      <c r="K224"/>
    </row>
    <row r="225" spans="1:11" x14ac:dyDescent="0.3">
      <c r="A225"/>
      <c r="B225"/>
      <c r="C225"/>
      <c r="D225"/>
      <c r="E225"/>
      <c r="F225"/>
      <c r="G225"/>
      <c r="H225"/>
      <c r="I225"/>
      <c r="J225"/>
      <c r="K225"/>
    </row>
    <row r="226" spans="1:11" x14ac:dyDescent="0.3">
      <c r="A226"/>
      <c r="B226"/>
      <c r="C226"/>
      <c r="D226"/>
      <c r="E226"/>
      <c r="F226"/>
      <c r="G226"/>
      <c r="H226"/>
      <c r="I226"/>
      <c r="J226"/>
      <c r="K226"/>
    </row>
    <row r="227" spans="1:11" x14ac:dyDescent="0.3">
      <c r="A227"/>
      <c r="B227"/>
      <c r="C227"/>
      <c r="D227"/>
      <c r="E227"/>
      <c r="F227"/>
      <c r="G227"/>
      <c r="H227"/>
      <c r="I227"/>
      <c r="J227"/>
      <c r="K227"/>
    </row>
    <row r="228" spans="1:11" x14ac:dyDescent="0.3">
      <c r="A228"/>
      <c r="B228"/>
      <c r="C228"/>
      <c r="D228"/>
      <c r="E228"/>
      <c r="F228"/>
      <c r="G228"/>
      <c r="H228"/>
      <c r="I228"/>
      <c r="J228"/>
      <c r="K228"/>
    </row>
    <row r="229" spans="1:11" x14ac:dyDescent="0.3">
      <c r="A229"/>
      <c r="B229"/>
      <c r="C229"/>
      <c r="D229"/>
      <c r="E229"/>
      <c r="F229"/>
      <c r="G229"/>
      <c r="H229"/>
      <c r="I229"/>
      <c r="J229"/>
      <c r="K229"/>
    </row>
    <row r="230" spans="1:11" x14ac:dyDescent="0.3">
      <c r="A230"/>
      <c r="B230"/>
      <c r="C230"/>
      <c r="D230"/>
      <c r="E230"/>
      <c r="F230"/>
      <c r="G230"/>
      <c r="H230"/>
      <c r="I230"/>
      <c r="J230"/>
      <c r="K230"/>
    </row>
    <row r="231" spans="1:11" x14ac:dyDescent="0.3">
      <c r="A231"/>
      <c r="B231"/>
      <c r="C231"/>
      <c r="D231"/>
      <c r="E231"/>
      <c r="F231"/>
      <c r="G231"/>
      <c r="H231"/>
      <c r="I231"/>
      <c r="J231"/>
      <c r="K231"/>
    </row>
    <row r="232" spans="1:11" x14ac:dyDescent="0.3">
      <c r="A232"/>
      <c r="B232"/>
      <c r="C232"/>
      <c r="D232"/>
      <c r="E232"/>
      <c r="F232"/>
      <c r="G232"/>
      <c r="H232"/>
      <c r="I232"/>
      <c r="J232"/>
      <c r="K232"/>
    </row>
    <row r="233" spans="1:11" x14ac:dyDescent="0.3">
      <c r="A233"/>
      <c r="B233"/>
      <c r="C233"/>
      <c r="D233"/>
      <c r="E233"/>
      <c r="F233"/>
      <c r="G233"/>
      <c r="H233"/>
      <c r="I233"/>
      <c r="J233"/>
      <c r="K233"/>
    </row>
    <row r="234" spans="1:11" x14ac:dyDescent="0.3">
      <c r="A234"/>
      <c r="B234"/>
      <c r="C234"/>
      <c r="D234"/>
      <c r="E234"/>
      <c r="F234"/>
      <c r="G234"/>
      <c r="H234"/>
      <c r="I234"/>
      <c r="J234"/>
      <c r="K234"/>
    </row>
    <row r="235" spans="1:11" x14ac:dyDescent="0.3">
      <c r="A235"/>
      <c r="B235"/>
      <c r="C235"/>
      <c r="D235"/>
      <c r="E235"/>
      <c r="F235"/>
      <c r="G235"/>
      <c r="H235"/>
      <c r="I235"/>
      <c r="J235"/>
      <c r="K235"/>
    </row>
    <row r="236" spans="1:11" x14ac:dyDescent="0.3">
      <c r="A236"/>
      <c r="B236"/>
      <c r="C236"/>
      <c r="D236"/>
      <c r="E236"/>
      <c r="F236"/>
      <c r="G236"/>
      <c r="H236"/>
      <c r="I236"/>
      <c r="J236"/>
      <c r="K236"/>
    </row>
    <row r="237" spans="1:11" x14ac:dyDescent="0.3">
      <c r="A237"/>
      <c r="B237"/>
      <c r="C237"/>
      <c r="D237"/>
      <c r="E237"/>
      <c r="F237"/>
      <c r="G237"/>
      <c r="H237"/>
      <c r="I237"/>
      <c r="J237"/>
      <c r="K237"/>
    </row>
    <row r="238" spans="1:11" x14ac:dyDescent="0.3">
      <c r="A238"/>
      <c r="B238"/>
      <c r="C238"/>
      <c r="D238"/>
      <c r="E238"/>
      <c r="F238"/>
      <c r="G238"/>
      <c r="H238"/>
      <c r="I238"/>
      <c r="J238"/>
      <c r="K238"/>
    </row>
    <row r="239" spans="1:11" x14ac:dyDescent="0.3">
      <c r="A239"/>
      <c r="B239"/>
      <c r="C239"/>
      <c r="D239"/>
      <c r="E239"/>
      <c r="F239"/>
      <c r="G239"/>
      <c r="H239"/>
      <c r="I239"/>
      <c r="J239"/>
      <c r="K239"/>
    </row>
    <row r="240" spans="1:11" x14ac:dyDescent="0.3">
      <c r="A240"/>
      <c r="B240"/>
      <c r="C240"/>
      <c r="D240"/>
      <c r="E240"/>
      <c r="F240"/>
      <c r="G240"/>
      <c r="H240"/>
      <c r="I240"/>
      <c r="J240"/>
      <c r="K240"/>
    </row>
    <row r="241" spans="1:11" x14ac:dyDescent="0.3">
      <c r="A241"/>
      <c r="B241"/>
      <c r="C241"/>
      <c r="D241"/>
      <c r="E241"/>
      <c r="F241"/>
      <c r="G241"/>
      <c r="H241"/>
      <c r="I241"/>
      <c r="J241"/>
      <c r="K241"/>
    </row>
    <row r="242" spans="1:11" x14ac:dyDescent="0.3">
      <c r="A242"/>
      <c r="B242"/>
      <c r="C242"/>
      <c r="D242"/>
      <c r="E242"/>
      <c r="F242"/>
      <c r="G242"/>
      <c r="H242"/>
      <c r="I242"/>
      <c r="J242"/>
      <c r="K242"/>
    </row>
    <row r="243" spans="1:11" x14ac:dyDescent="0.3">
      <c r="A243"/>
      <c r="B243"/>
      <c r="C243"/>
      <c r="D243"/>
      <c r="E243"/>
      <c r="F243"/>
      <c r="G243"/>
      <c r="H243"/>
      <c r="I243"/>
      <c r="J243"/>
      <c r="K243"/>
    </row>
    <row r="244" spans="1:11" x14ac:dyDescent="0.3">
      <c r="A244"/>
      <c r="B244"/>
      <c r="C244"/>
      <c r="D244"/>
      <c r="E244"/>
      <c r="F244"/>
      <c r="G244"/>
      <c r="H244"/>
      <c r="I244"/>
      <c r="J244"/>
      <c r="K244"/>
    </row>
    <row r="245" spans="1:11" x14ac:dyDescent="0.3">
      <c r="A245"/>
      <c r="B245"/>
      <c r="C245"/>
      <c r="D245"/>
      <c r="E245"/>
      <c r="F245"/>
      <c r="G245"/>
      <c r="H245"/>
      <c r="I245"/>
      <c r="J245"/>
      <c r="K245"/>
    </row>
    <row r="246" spans="1:11" x14ac:dyDescent="0.3">
      <c r="A246"/>
      <c r="B246"/>
      <c r="C246"/>
      <c r="D246"/>
      <c r="E246"/>
      <c r="F246"/>
      <c r="G246"/>
      <c r="H246"/>
      <c r="I246"/>
      <c r="J246"/>
      <c r="K246"/>
    </row>
  </sheetData>
  <mergeCells count="2">
    <mergeCell ref="A1:H1"/>
    <mergeCell ref="A2:H2"/>
  </mergeCells>
  <conditionalFormatting sqref="L11 O27:O31">
    <cfRule type="expression" dxfId="7406" priority="37">
      <formula>ISNUMBER(SEARCH("Total",$A11))</formula>
    </cfRule>
  </conditionalFormatting>
  <conditionalFormatting sqref="L11:L19 L25:L31 O27:O31 L21">
    <cfRule type="expression" dxfId="7405" priority="36">
      <formula>ISNUMBER(SEARCH("Total",$A11))</formula>
    </cfRule>
  </conditionalFormatting>
  <conditionalFormatting sqref="M11:M19 M25:M30 M21">
    <cfRule type="expression" dxfId="7404" priority="35">
      <formula>ISNUMBER(SEARCH("Total",$A11))</formula>
    </cfRule>
  </conditionalFormatting>
  <conditionalFormatting sqref="M11:M19 M25:M30 M21">
    <cfRule type="expression" dxfId="7403" priority="34">
      <formula>ISNUMBER(SEARCH("Total",$A11))</formula>
    </cfRule>
  </conditionalFormatting>
  <conditionalFormatting sqref="O11:O19 O21">
    <cfRule type="expression" dxfId="7402" priority="33">
      <formula>ISNUMBER(SEARCH("Total",$A11))</formula>
    </cfRule>
  </conditionalFormatting>
  <conditionalFormatting sqref="O11:O19 O21">
    <cfRule type="expression" dxfId="7401" priority="32">
      <formula>ISNUMBER(SEARCH("Total",$A11))</formula>
    </cfRule>
  </conditionalFormatting>
  <conditionalFormatting sqref="L23">
    <cfRule type="expression" dxfId="7400" priority="18">
      <formula>ISNUMBER(SEARCH("Total",$A23))</formula>
    </cfRule>
  </conditionalFormatting>
  <conditionalFormatting sqref="M23">
    <cfRule type="expression" dxfId="7399" priority="17">
      <formula>ISNUMBER(SEARCH("Total",$A23))</formula>
    </cfRule>
  </conditionalFormatting>
  <conditionalFormatting sqref="M23">
    <cfRule type="expression" dxfId="7398" priority="16">
      <formula>ISNUMBER(SEARCH("Total",$A23))</formula>
    </cfRule>
  </conditionalFormatting>
  <conditionalFormatting sqref="O23">
    <cfRule type="expression" dxfId="7397" priority="15">
      <formula>ISNUMBER(SEARCH("Total",$A23))</formula>
    </cfRule>
  </conditionalFormatting>
  <conditionalFormatting sqref="O23">
    <cfRule type="expression" dxfId="7396" priority="14">
      <formula>ISNUMBER(SEARCH("Total",$A23))</formula>
    </cfRule>
  </conditionalFormatting>
  <conditionalFormatting sqref="M31">
    <cfRule type="expression" dxfId="7395" priority="13">
      <formula>LEN(#REF!)&gt;0</formula>
    </cfRule>
  </conditionalFormatting>
  <conditionalFormatting sqref="L20">
    <cfRule type="expression" dxfId="7394" priority="12">
      <formula>ISNUMBER(SEARCH("Total",$A20))</formula>
    </cfRule>
  </conditionalFormatting>
  <conditionalFormatting sqref="M20">
    <cfRule type="expression" dxfId="7393" priority="11">
      <formula>ISNUMBER(SEARCH("Total",$A20))</formula>
    </cfRule>
  </conditionalFormatting>
  <conditionalFormatting sqref="M20">
    <cfRule type="expression" dxfId="7392" priority="10">
      <formula>ISNUMBER(SEARCH("Total",$A20))</formula>
    </cfRule>
  </conditionalFormatting>
  <conditionalFormatting sqref="O20">
    <cfRule type="expression" dxfId="7391" priority="9">
      <formula>ISNUMBER(SEARCH("Total",$A20))</formula>
    </cfRule>
  </conditionalFormatting>
  <conditionalFormatting sqref="O20">
    <cfRule type="expression" dxfId="7390" priority="8">
      <formula>ISNUMBER(SEARCH("Total",$A20))</formula>
    </cfRule>
  </conditionalFormatting>
  <conditionalFormatting sqref="L22">
    <cfRule type="expression" dxfId="7389" priority="7">
      <formula>ISNUMBER(SEARCH("Total",$A22))</formula>
    </cfRule>
  </conditionalFormatting>
  <conditionalFormatting sqref="M22">
    <cfRule type="expression" dxfId="7388" priority="6">
      <formula>ISNUMBER(SEARCH("Total",$A22))</formula>
    </cfRule>
  </conditionalFormatting>
  <conditionalFormatting sqref="M22">
    <cfRule type="expression" dxfId="7387" priority="5">
      <formula>ISNUMBER(SEARCH("Total",$A22))</formula>
    </cfRule>
  </conditionalFormatting>
  <conditionalFormatting sqref="O22">
    <cfRule type="expression" dxfId="7386" priority="4">
      <formula>ISNUMBER(SEARCH("Total",$A22))</formula>
    </cfRule>
  </conditionalFormatting>
  <conditionalFormatting sqref="O22">
    <cfRule type="expression" dxfId="7385" priority="3">
      <formula>ISNUMBER(SEARCH("Total",$A22))</formula>
    </cfRule>
  </conditionalFormatting>
  <conditionalFormatting sqref="O24:O26">
    <cfRule type="expression" dxfId="7384" priority="2">
      <formula>ISNUMBER(SEARCH("Total",$A24))</formula>
    </cfRule>
  </conditionalFormatting>
  <conditionalFormatting sqref="O24:O26">
    <cfRule type="expression" dxfId="7383" priority="1">
      <formula>ISNUMBER(SEARCH("Total",$A24))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pageSetUpPr fitToPage="1"/>
  </sheetPr>
  <dimension ref="A1:T55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2.6640625" style="77" bestFit="1" customWidth="1"/>
    <col min="2" max="2" width="19.6640625" style="26" bestFit="1" customWidth="1"/>
    <col min="3" max="3" width="65.5546875" style="26" customWidth="1"/>
    <col min="4" max="4" width="8.5546875" style="28" customWidth="1"/>
    <col min="5" max="5" width="2" style="26" hidden="1" customWidth="1"/>
    <col min="6" max="6" width="10.109375" style="26" customWidth="1"/>
    <col min="7" max="7" width="9.77734375" style="26" customWidth="1"/>
    <col min="8" max="8" width="10.109375" style="26" customWidth="1"/>
    <col min="9" max="9" width="10.6640625" style="26" customWidth="1"/>
    <col min="10" max="10" width="11.5546875" style="26" customWidth="1"/>
    <col min="11" max="11" width="10.109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942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May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1634</v>
      </c>
      <c r="L4" s="60">
        <f>Notes!I11</f>
        <v>0.91666666666666663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Notes!I15</f>
        <v>May Collected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934</v>
      </c>
      <c r="K5" s="63" t="s">
        <v>937</v>
      </c>
      <c r="L5" s="30" t="s">
        <v>935</v>
      </c>
      <c r="M5" s="30" t="s">
        <v>989</v>
      </c>
      <c r="N5" s="31" t="s">
        <v>1136</v>
      </c>
      <c r="O5" s="64" t="s">
        <v>1493</v>
      </c>
      <c r="P5" s="32"/>
    </row>
    <row r="6" spans="1:20" hidden="1" x14ac:dyDescent="0.3">
      <c r="A6" s="78" t="s">
        <v>3</v>
      </c>
      <c r="B6" s="26" t="s">
        <v>20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17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1492</v>
      </c>
      <c r="B10" s="34" t="s">
        <v>2</v>
      </c>
      <c r="C10" s="33" t="s">
        <v>931</v>
      </c>
      <c r="D10" s="35" t="s">
        <v>927</v>
      </c>
      <c r="E10" s="28" t="s">
        <v>951</v>
      </c>
      <c r="F10" s="35" t="s">
        <v>921</v>
      </c>
      <c r="G10" s="35" t="s">
        <v>923</v>
      </c>
      <c r="H10" s="35" t="s">
        <v>922</v>
      </c>
      <c r="I10" s="35" t="s">
        <v>924</v>
      </c>
      <c r="J10" s="35" t="s">
        <v>925</v>
      </c>
      <c r="K10" s="35" t="s">
        <v>926</v>
      </c>
      <c r="L10" s="65"/>
      <c r="M10" s="65"/>
      <c r="N10" s="66"/>
      <c r="O10" s="67"/>
    </row>
    <row r="11" spans="1:20" x14ac:dyDescent="0.3">
      <c r="A11" s="77" t="s">
        <v>1470</v>
      </c>
      <c r="B11" s="26" t="s">
        <v>19</v>
      </c>
      <c r="C11" s="26" t="s">
        <v>1907</v>
      </c>
      <c r="D11" s="45">
        <v>0</v>
      </c>
      <c r="E11" s="46">
        <v>2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68" t="str">
        <f>IF(ISERROR((I11+J11)/H11),"",(I11+J11)/H11)</f>
        <v/>
      </c>
      <c r="M11" s="68" t="str">
        <f>IFERROR(IF(ISERROR(SEARCH("Total",A11)),VLOOKUP(B11,'PrYear%'!A:D,3,FALSE),VLOOKUP(LEFT(A11,6),'PrYear%'!B:D,3,FALSE)),"")</f>
        <v/>
      </c>
      <c r="N11" s="44" t="str">
        <f>IF(AND(OR($L$4-IFERROR(VALUE(L11),0)&lt;=-0.15,$L$4-IFERROR(VALUE(L11),0)&gt;=0.05),ABS((G11*$L$4)-I11-J11)&gt;=5000),"X","")</f>
        <v/>
      </c>
      <c r="O11" s="69" t="str">
        <f>IFERROR(VLOOKUP(B11,'GF Comments'!A:D,4,FALSE),"")</f>
        <v/>
      </c>
      <c r="P11" s="27"/>
      <c r="R11" s="86"/>
      <c r="S11" s="86"/>
      <c r="T11" s="86"/>
    </row>
    <row r="12" spans="1:20" x14ac:dyDescent="0.3">
      <c r="B12" s="26" t="s">
        <v>83</v>
      </c>
      <c r="C12" s="26" t="s">
        <v>1908</v>
      </c>
      <c r="D12" s="45">
        <v>0</v>
      </c>
      <c r="E12" s="46">
        <v>2</v>
      </c>
      <c r="F12" s="45">
        <v>192656</v>
      </c>
      <c r="G12" s="45">
        <v>23392</v>
      </c>
      <c r="H12" s="45">
        <v>216048</v>
      </c>
      <c r="I12" s="45">
        <v>0</v>
      </c>
      <c r="J12" s="45">
        <v>166976.66999999998</v>
      </c>
      <c r="K12" s="45">
        <v>49071.33</v>
      </c>
      <c r="L12" s="68">
        <f t="shared" ref="L12:L45" si="0">IF(ISERROR((I12+J12)/H12),"",(I12+J12)/H12)</f>
        <v>0.77286839035769817</v>
      </c>
      <c r="M12" s="68">
        <f>IFERROR(IF(ISERROR(SEARCH("Total",A12)),VLOOKUP(B12,'PrYear%'!A:D,3,FALSE),VLOOKUP(LEFT(A12,6),'PrYear%'!B:D,3,FALSE)),"")</f>
        <v>1</v>
      </c>
      <c r="N12" s="44" t="str">
        <f t="shared" ref="N12:N45" si="1">IF(AND(OR($L$4-IFERROR(VALUE(L12),0)&lt;=-0.15,$L$4-IFERROR(VALUE(L12),0)&gt;=0.05),ABS((G12*$L$4)-I12-J12)&gt;=5000),"X","")</f>
        <v>X</v>
      </c>
      <c r="O12" s="69" t="str">
        <f>IFERROR(VLOOKUP(B12,'GF Comments'!A:D,4,FALSE),"")</f>
        <v/>
      </c>
      <c r="P12" s="27"/>
      <c r="R12" s="86"/>
      <c r="S12" s="86"/>
    </row>
    <row r="13" spans="1:20" x14ac:dyDescent="0.3">
      <c r="B13" s="26" t="s">
        <v>914</v>
      </c>
      <c r="C13" s="26" t="s">
        <v>1909</v>
      </c>
      <c r="D13" s="45">
        <v>0</v>
      </c>
      <c r="E13" s="46">
        <v>2</v>
      </c>
      <c r="F13" s="45">
        <v>418910</v>
      </c>
      <c r="G13" s="45">
        <v>0</v>
      </c>
      <c r="H13" s="45">
        <v>418910</v>
      </c>
      <c r="I13" s="45">
        <v>0</v>
      </c>
      <c r="J13" s="45">
        <v>129349.85</v>
      </c>
      <c r="K13" s="45">
        <v>289560.15000000002</v>
      </c>
      <c r="L13" s="68">
        <f t="shared" si="0"/>
        <v>0.30877718364326467</v>
      </c>
      <c r="M13" s="68">
        <f>IFERROR(IF(ISERROR(SEARCH("Total",A13)),VLOOKUP(B13,'PrYear%'!A:D,3,FALSE),VLOOKUP(LEFT(A13,6),'PrYear%'!B:D,3,FALSE)),"")</f>
        <v>0.28186131958586708</v>
      </c>
      <c r="N13" s="44" t="str">
        <f t="shared" si="1"/>
        <v>X</v>
      </c>
      <c r="O13" s="69" t="str">
        <f>IFERROR(VLOOKUP(B13,'GF Comments'!A:D,4,FALSE),"")</f>
        <v/>
      </c>
      <c r="P13" s="27"/>
      <c r="S13" s="86"/>
    </row>
    <row r="14" spans="1:20" x14ac:dyDescent="0.3">
      <c r="B14" s="26" t="s">
        <v>40</v>
      </c>
      <c r="C14" s="26" t="s">
        <v>1910</v>
      </c>
      <c r="D14" s="45">
        <v>14227</v>
      </c>
      <c r="E14" s="46">
        <v>4</v>
      </c>
      <c r="F14" s="45">
        <v>4403</v>
      </c>
      <c r="G14" s="45">
        <v>57728</v>
      </c>
      <c r="H14" s="45">
        <v>62131</v>
      </c>
      <c r="I14" s="45">
        <v>0</v>
      </c>
      <c r="J14" s="45">
        <v>59636.15</v>
      </c>
      <c r="K14" s="45">
        <v>2494.8499999999985</v>
      </c>
      <c r="L14" s="68">
        <f t="shared" si="0"/>
        <v>0.9598453268094832</v>
      </c>
      <c r="M14" s="68">
        <f>IFERROR(IF(ISERROR(SEARCH("Total",A14)),VLOOKUP(B14,'PrYear%'!A:D,3,FALSE),VLOOKUP(LEFT(A14,6),'PrYear%'!B:D,3,FALSE)),"")</f>
        <v>0.73373893770533027</v>
      </c>
      <c r="N14" s="44" t="str">
        <f t="shared" si="1"/>
        <v/>
      </c>
      <c r="O14" s="69" t="str">
        <f>IFERROR(VLOOKUP(B14,'GF Comments'!A:D,4,FALSE),"")</f>
        <v/>
      </c>
      <c r="P14" s="27"/>
      <c r="S14" s="86"/>
    </row>
    <row r="15" spans="1:20" x14ac:dyDescent="0.3">
      <c r="B15" s="26" t="s">
        <v>38</v>
      </c>
      <c r="C15" s="26" t="s">
        <v>1911</v>
      </c>
      <c r="D15" s="45">
        <v>0</v>
      </c>
      <c r="E15" s="46">
        <v>1</v>
      </c>
      <c r="F15" s="45">
        <v>729735</v>
      </c>
      <c r="G15" s="45">
        <v>376066</v>
      </c>
      <c r="H15" s="45">
        <v>1105801</v>
      </c>
      <c r="I15" s="45">
        <v>0</v>
      </c>
      <c r="J15" s="45">
        <v>604879.14</v>
      </c>
      <c r="K15" s="45">
        <v>500921.86</v>
      </c>
      <c r="L15" s="68">
        <f t="shared" si="0"/>
        <v>0.54700541960081428</v>
      </c>
      <c r="M15" s="68">
        <f>IFERROR(IF(ISERROR(SEARCH("Total",A15)),VLOOKUP(B15,'PrYear%'!A:D,3,FALSE),VLOOKUP(LEFT(A15,6),'PrYear%'!B:D,3,FALSE)),"")</f>
        <v>0.6714867957637185</v>
      </c>
      <c r="N15" s="44" t="str">
        <f t="shared" si="1"/>
        <v>X</v>
      </c>
      <c r="O15" s="69" t="str">
        <f>IFERROR(VLOOKUP(B15,'GF Comments'!A:D,4,FALSE),"")</f>
        <v/>
      </c>
      <c r="P15" s="27"/>
      <c r="S15" s="86"/>
    </row>
    <row r="16" spans="1:20" x14ac:dyDescent="0.3">
      <c r="B16" s="26" t="s">
        <v>1172</v>
      </c>
      <c r="C16" s="26" t="s">
        <v>1912</v>
      </c>
      <c r="D16" s="45">
        <v>0</v>
      </c>
      <c r="E16" s="46">
        <v>1</v>
      </c>
      <c r="F16" s="45">
        <v>0</v>
      </c>
      <c r="G16" s="45">
        <v>69738</v>
      </c>
      <c r="H16" s="45">
        <v>69738</v>
      </c>
      <c r="I16" s="45">
        <v>0</v>
      </c>
      <c r="J16" s="45">
        <v>0</v>
      </c>
      <c r="K16" s="45">
        <v>69738</v>
      </c>
      <c r="L16" s="68">
        <f t="shared" si="0"/>
        <v>0</v>
      </c>
      <c r="M16" s="68">
        <f>IFERROR(IF(ISERROR(SEARCH("Total",A16)),VLOOKUP(B16,'PrYear%'!A:D,3,FALSE),VLOOKUP(LEFT(A16,6),'PrYear%'!B:D,3,FALSE)),"")</f>
        <v>0</v>
      </c>
      <c r="N16" s="44" t="str">
        <f t="shared" si="1"/>
        <v>X</v>
      </c>
      <c r="O16" s="69" t="str">
        <f>IFERROR(VLOOKUP(B16,'GF Comments'!A:D,4,FALSE),"")</f>
        <v/>
      </c>
      <c r="P16" s="27"/>
      <c r="S16" s="86"/>
    </row>
    <row r="17" spans="2:19" x14ac:dyDescent="0.3">
      <c r="B17" s="26" t="s">
        <v>1347</v>
      </c>
      <c r="C17" s="26" t="s">
        <v>1913</v>
      </c>
      <c r="D17" s="45">
        <v>0</v>
      </c>
      <c r="E17" s="46">
        <v>1</v>
      </c>
      <c r="F17" s="45">
        <v>26868</v>
      </c>
      <c r="G17" s="45">
        <v>-26868</v>
      </c>
      <c r="H17" s="45">
        <v>0</v>
      </c>
      <c r="I17" s="45">
        <v>0</v>
      </c>
      <c r="J17" s="45">
        <v>0</v>
      </c>
      <c r="K17" s="45">
        <v>0</v>
      </c>
      <c r="L17" s="68" t="str">
        <f t="shared" si="0"/>
        <v/>
      </c>
      <c r="M17" s="68" t="str">
        <f>IFERROR(IF(ISERROR(SEARCH("Total",A17)),VLOOKUP(B17,'PrYear%'!A:D,3,FALSE),VLOOKUP(LEFT(A17,6),'PrYear%'!B:D,3,FALSE)),"")</f>
        <v/>
      </c>
      <c r="N17" s="44" t="str">
        <f t="shared" si="1"/>
        <v>X</v>
      </c>
      <c r="O17" s="69" t="str">
        <f>IFERROR(VLOOKUP(B17,'GF Comments'!A:D,4,FALSE),"")</f>
        <v/>
      </c>
      <c r="P17" s="27"/>
      <c r="S17" s="86"/>
    </row>
    <row r="18" spans="2:19" x14ac:dyDescent="0.3">
      <c r="B18" s="26" t="s">
        <v>31</v>
      </c>
      <c r="C18" s="26" t="s">
        <v>1914</v>
      </c>
      <c r="D18" s="45">
        <v>0</v>
      </c>
      <c r="E18" s="46">
        <v>1</v>
      </c>
      <c r="F18" s="45">
        <v>0</v>
      </c>
      <c r="G18" s="45">
        <v>12751</v>
      </c>
      <c r="H18" s="45">
        <v>12751</v>
      </c>
      <c r="I18" s="45">
        <v>0</v>
      </c>
      <c r="J18" s="45">
        <v>0</v>
      </c>
      <c r="K18" s="45">
        <v>12751</v>
      </c>
      <c r="L18" s="68">
        <f t="shared" si="0"/>
        <v>0</v>
      </c>
      <c r="M18" s="68">
        <f>IFERROR(IF(ISERROR(SEARCH("Total",A18)),VLOOKUP(B18,'PrYear%'!A:D,3,FALSE),VLOOKUP(LEFT(A18,6),'PrYear%'!B:D,3,FALSE)),"")</f>
        <v>0</v>
      </c>
      <c r="N18" s="44" t="str">
        <f t="shared" si="1"/>
        <v>X</v>
      </c>
      <c r="O18" s="69" t="str">
        <f>IFERROR(VLOOKUP(B18,'GF Comments'!A:D,4,FALSE),"")</f>
        <v/>
      </c>
      <c r="P18" s="27"/>
      <c r="S18" s="86"/>
    </row>
    <row r="19" spans="2:19" x14ac:dyDescent="0.3">
      <c r="B19" s="26" t="s">
        <v>1064</v>
      </c>
      <c r="C19" s="26" t="s">
        <v>1915</v>
      </c>
      <c r="D19" s="45">
        <v>0</v>
      </c>
      <c r="E19" s="46">
        <v>1</v>
      </c>
      <c r="F19" s="45">
        <v>0</v>
      </c>
      <c r="G19" s="45">
        <v>37091</v>
      </c>
      <c r="H19" s="45">
        <v>37091</v>
      </c>
      <c r="I19" s="45">
        <v>0</v>
      </c>
      <c r="J19" s="45">
        <v>0</v>
      </c>
      <c r="K19" s="45">
        <v>37091</v>
      </c>
      <c r="L19" s="68">
        <f t="shared" si="0"/>
        <v>0</v>
      </c>
      <c r="M19" s="68">
        <f>IFERROR(IF(ISERROR(SEARCH("Total",A19)),VLOOKUP(B19,'PrYear%'!A:D,3,FALSE),VLOOKUP(LEFT(A19,6),'PrYear%'!B:D,3,FALSE)),"")</f>
        <v>0</v>
      </c>
      <c r="N19" s="44" t="str">
        <f t="shared" si="1"/>
        <v>X</v>
      </c>
      <c r="O19" s="69" t="str">
        <f>IFERROR(VLOOKUP(B19,'GF Comments'!A:D,4,FALSE),"")</f>
        <v/>
      </c>
      <c r="P19" s="27"/>
      <c r="S19" s="86"/>
    </row>
    <row r="20" spans="2:19" x14ac:dyDescent="0.3">
      <c r="B20" s="26" t="s">
        <v>1349</v>
      </c>
      <c r="C20" s="26" t="s">
        <v>1916</v>
      </c>
      <c r="D20" s="45">
        <v>0</v>
      </c>
      <c r="E20" s="46">
        <v>2</v>
      </c>
      <c r="F20" s="45">
        <v>35623</v>
      </c>
      <c r="G20" s="45">
        <v>-35623</v>
      </c>
      <c r="H20" s="45">
        <v>0</v>
      </c>
      <c r="I20" s="45">
        <v>0</v>
      </c>
      <c r="J20" s="45">
        <v>263.5</v>
      </c>
      <c r="K20" s="45">
        <v>-263.5</v>
      </c>
      <c r="L20" s="68" t="str">
        <f t="shared" si="0"/>
        <v/>
      </c>
      <c r="M20" s="68" t="str">
        <f>IFERROR(IF(ISERROR(SEARCH("Total",A20)),VLOOKUP(B20,'PrYear%'!A:D,3,FALSE),VLOOKUP(LEFT(A20,6),'PrYear%'!B:D,3,FALSE)),"")</f>
        <v/>
      </c>
      <c r="N20" s="44" t="str">
        <f t="shared" si="1"/>
        <v>X</v>
      </c>
      <c r="O20" s="69" t="str">
        <f>IFERROR(VLOOKUP(B20,'GF Comments'!A:D,4,FALSE),"")</f>
        <v/>
      </c>
      <c r="P20" s="27"/>
      <c r="S20" s="86"/>
    </row>
    <row r="21" spans="2:19" x14ac:dyDescent="0.3">
      <c r="B21" s="26" t="s">
        <v>2303</v>
      </c>
      <c r="C21" s="26" t="s">
        <v>2323</v>
      </c>
      <c r="D21" s="45">
        <v>0</v>
      </c>
      <c r="E21" s="46">
        <v>1</v>
      </c>
      <c r="F21" s="45">
        <v>0</v>
      </c>
      <c r="G21" s="45">
        <v>25000</v>
      </c>
      <c r="H21" s="45">
        <v>25000</v>
      </c>
      <c r="I21" s="45">
        <v>0</v>
      </c>
      <c r="J21" s="45">
        <v>0</v>
      </c>
      <c r="K21" s="45">
        <v>25000</v>
      </c>
      <c r="L21" s="68">
        <f t="shared" si="0"/>
        <v>0</v>
      </c>
      <c r="M21" s="68" t="str">
        <f>IFERROR(IF(ISERROR(SEARCH("Total",A21)),VLOOKUP(B21,'PrYear%'!A:D,3,FALSE),VLOOKUP(LEFT(A21,6),'PrYear%'!B:D,3,FALSE)),"")</f>
        <v/>
      </c>
      <c r="N21" s="44" t="str">
        <f t="shared" si="1"/>
        <v>X</v>
      </c>
      <c r="O21" s="69" t="str">
        <f>IFERROR(VLOOKUP(B21,'GF Comments'!A:D,4,FALSE),"")</f>
        <v/>
      </c>
      <c r="P21" s="27"/>
      <c r="S21" s="86"/>
    </row>
    <row r="22" spans="2:19" x14ac:dyDescent="0.3">
      <c r="B22" s="26" t="s">
        <v>1409</v>
      </c>
      <c r="C22" s="26" t="s">
        <v>1917</v>
      </c>
      <c r="D22" s="45">
        <v>0</v>
      </c>
      <c r="E22" s="46">
        <v>1</v>
      </c>
      <c r="F22" s="45">
        <v>0</v>
      </c>
      <c r="G22" s="45">
        <v>89683</v>
      </c>
      <c r="H22" s="45">
        <v>89683</v>
      </c>
      <c r="I22" s="45">
        <v>0</v>
      </c>
      <c r="J22" s="45">
        <v>0</v>
      </c>
      <c r="K22" s="45">
        <v>89683</v>
      </c>
      <c r="L22" s="68">
        <f t="shared" si="0"/>
        <v>0</v>
      </c>
      <c r="M22" s="68">
        <f>IFERROR(IF(ISERROR(SEARCH("Total",A22)),VLOOKUP(B22,'PrYear%'!A:D,3,FALSE),VLOOKUP(LEFT(A22,6),'PrYear%'!B:D,3,FALSE)),"")</f>
        <v>0</v>
      </c>
      <c r="N22" s="44" t="str">
        <f t="shared" si="1"/>
        <v>X</v>
      </c>
      <c r="O22" s="69" t="str">
        <f>IFERROR(VLOOKUP(B22,'GF Comments'!A:D,4,FALSE),"")</f>
        <v/>
      </c>
      <c r="P22" s="27"/>
      <c r="S22" s="86"/>
    </row>
    <row r="23" spans="2:19" x14ac:dyDescent="0.3">
      <c r="B23" s="26" t="s">
        <v>1350</v>
      </c>
      <c r="C23" s="26" t="s">
        <v>1918</v>
      </c>
      <c r="D23" s="45">
        <v>0</v>
      </c>
      <c r="E23" s="46">
        <v>1</v>
      </c>
      <c r="F23" s="45">
        <v>32054</v>
      </c>
      <c r="G23" s="45">
        <v>-27622</v>
      </c>
      <c r="H23" s="45">
        <v>4432</v>
      </c>
      <c r="I23" s="45">
        <v>0</v>
      </c>
      <c r="J23" s="45">
        <v>0</v>
      </c>
      <c r="K23" s="45">
        <v>4432</v>
      </c>
      <c r="L23" s="68">
        <f t="shared" si="0"/>
        <v>0</v>
      </c>
      <c r="M23" s="68">
        <f>IFERROR(IF(ISERROR(SEARCH("Total",A23)),VLOOKUP(B23,'PrYear%'!A:D,3,FALSE),VLOOKUP(LEFT(A23,6),'PrYear%'!B:D,3,FALSE)),"")</f>
        <v>0</v>
      </c>
      <c r="N23" s="44" t="str">
        <f t="shared" si="1"/>
        <v>X</v>
      </c>
      <c r="O23" s="69" t="str">
        <f>IFERROR(VLOOKUP(B23,'GF Comments'!A:D,4,FALSE),"")</f>
        <v/>
      </c>
      <c r="P23" s="27"/>
      <c r="S23" s="86"/>
    </row>
    <row r="24" spans="2:19" x14ac:dyDescent="0.3">
      <c r="B24" s="26" t="s">
        <v>2304</v>
      </c>
      <c r="C24" s="26" t="s">
        <v>2324</v>
      </c>
      <c r="D24" s="45">
        <v>0</v>
      </c>
      <c r="E24" s="46">
        <v>1</v>
      </c>
      <c r="F24" s="45">
        <v>0</v>
      </c>
      <c r="G24" s="45">
        <v>57862</v>
      </c>
      <c r="H24" s="45">
        <v>57862</v>
      </c>
      <c r="I24" s="45">
        <v>0</v>
      </c>
      <c r="J24" s="45">
        <v>0</v>
      </c>
      <c r="K24" s="45">
        <v>57862</v>
      </c>
      <c r="L24" s="68">
        <f t="shared" si="0"/>
        <v>0</v>
      </c>
      <c r="M24" s="68" t="str">
        <f>IFERROR(IF(ISERROR(SEARCH("Total",A24)),VLOOKUP(B24,'PrYear%'!A:D,3,FALSE),VLOOKUP(LEFT(A24,6),'PrYear%'!B:D,3,FALSE)),"")</f>
        <v/>
      </c>
      <c r="N24" s="44" t="str">
        <f t="shared" si="1"/>
        <v>X</v>
      </c>
      <c r="O24" s="69" t="str">
        <f>IFERROR(VLOOKUP(B24,'GF Comments'!A:D,4,FALSE),"")</f>
        <v/>
      </c>
      <c r="P24" s="27"/>
      <c r="S24" s="86"/>
    </row>
    <row r="25" spans="2:19" x14ac:dyDescent="0.3">
      <c r="B25" s="26" t="s">
        <v>912</v>
      </c>
      <c r="C25" s="26" t="s">
        <v>1919</v>
      </c>
      <c r="D25" s="45">
        <v>0</v>
      </c>
      <c r="E25" s="46">
        <v>1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68" t="str">
        <f t="shared" si="0"/>
        <v/>
      </c>
      <c r="M25" s="68">
        <f>IFERROR(IF(ISERROR(SEARCH("Total",A25)),VLOOKUP(B25,'PrYear%'!A:D,3,FALSE),VLOOKUP(LEFT(A25,6),'PrYear%'!B:D,3,FALSE)),"")</f>
        <v>0</v>
      </c>
      <c r="N25" s="44" t="str">
        <f t="shared" si="1"/>
        <v/>
      </c>
      <c r="O25" s="69" t="str">
        <f>IFERROR(VLOOKUP(B25,'GF Comments'!A:D,4,FALSE),"")</f>
        <v/>
      </c>
      <c r="P25" s="27"/>
      <c r="S25" s="86"/>
    </row>
    <row r="26" spans="2:19" x14ac:dyDescent="0.3">
      <c r="B26" s="26" t="s">
        <v>44</v>
      </c>
      <c r="C26" s="26" t="s">
        <v>1996</v>
      </c>
      <c r="D26" s="45">
        <v>0</v>
      </c>
      <c r="E26" s="46">
        <v>1</v>
      </c>
      <c r="F26" s="45">
        <v>0</v>
      </c>
      <c r="G26" s="45">
        <v>21927</v>
      </c>
      <c r="H26" s="45">
        <v>21927</v>
      </c>
      <c r="I26" s="45">
        <v>0</v>
      </c>
      <c r="J26" s="45">
        <v>0</v>
      </c>
      <c r="K26" s="45">
        <v>21927</v>
      </c>
      <c r="L26" s="68">
        <f t="shared" si="0"/>
        <v>0</v>
      </c>
      <c r="M26" s="68">
        <f>IFERROR(IF(ISERROR(SEARCH("Total",A26)),VLOOKUP(B26,'PrYear%'!A:D,3,FALSE),VLOOKUP(LEFT(A26,6),'PrYear%'!B:D,3,FALSE)),"")</f>
        <v>0</v>
      </c>
      <c r="N26" s="44" t="str">
        <f t="shared" si="1"/>
        <v>X</v>
      </c>
      <c r="O26" s="69" t="str">
        <f>IFERROR(VLOOKUP(B26,'GF Comments'!A:D,4,FALSE),"")</f>
        <v/>
      </c>
      <c r="P26" s="27"/>
      <c r="S26" s="86"/>
    </row>
    <row r="27" spans="2:19" x14ac:dyDescent="0.3">
      <c r="B27" s="26" t="s">
        <v>1414</v>
      </c>
      <c r="C27" s="26" t="s">
        <v>2316</v>
      </c>
      <c r="D27" s="45">
        <v>0</v>
      </c>
      <c r="E27" s="46">
        <v>1</v>
      </c>
      <c r="F27" s="45">
        <v>0</v>
      </c>
      <c r="G27" s="45">
        <v>48659</v>
      </c>
      <c r="H27" s="45">
        <v>48659</v>
      </c>
      <c r="I27" s="45">
        <v>0</v>
      </c>
      <c r="J27" s="45">
        <v>0</v>
      </c>
      <c r="K27" s="45">
        <v>48659</v>
      </c>
      <c r="L27" s="68">
        <f t="shared" si="0"/>
        <v>0</v>
      </c>
      <c r="M27" s="68">
        <f>IFERROR(IF(ISERROR(SEARCH("Total",A27)),VLOOKUP(B27,'PrYear%'!A:D,3,FALSE),VLOOKUP(LEFT(A27,6),'PrYear%'!B:D,3,FALSE)),"")</f>
        <v>0</v>
      </c>
      <c r="N27" s="44" t="str">
        <f t="shared" si="1"/>
        <v>X</v>
      </c>
      <c r="O27" s="69" t="str">
        <f>IFERROR(VLOOKUP(B27,'GF Comments'!A:D,4,FALSE),"")</f>
        <v/>
      </c>
      <c r="P27" s="27"/>
      <c r="S27" s="86"/>
    </row>
    <row r="28" spans="2:19" x14ac:dyDescent="0.3">
      <c r="B28" s="26" t="s">
        <v>1352</v>
      </c>
      <c r="C28" s="26" t="s">
        <v>1921</v>
      </c>
      <c r="D28" s="45">
        <v>0</v>
      </c>
      <c r="E28" s="46">
        <v>3</v>
      </c>
      <c r="F28" s="45">
        <v>45674</v>
      </c>
      <c r="G28" s="45">
        <v>-45674</v>
      </c>
      <c r="H28" s="45">
        <v>0</v>
      </c>
      <c r="I28" s="45">
        <v>0</v>
      </c>
      <c r="J28" s="45">
        <v>165.24</v>
      </c>
      <c r="K28" s="45">
        <v>-165.24</v>
      </c>
      <c r="L28" s="68" t="str">
        <f t="shared" si="0"/>
        <v/>
      </c>
      <c r="M28" s="68" t="str">
        <f>IFERROR(IF(ISERROR(SEARCH("Total",A28)),VLOOKUP(B28,'PrYear%'!A:D,3,FALSE),VLOOKUP(LEFT(A28,6),'PrYear%'!B:D,3,FALSE)),"")</f>
        <v/>
      </c>
      <c r="N28" s="44" t="str">
        <f t="shared" si="1"/>
        <v>X</v>
      </c>
      <c r="O28" s="69" t="str">
        <f>IFERROR(VLOOKUP(B28,'GF Comments'!A:D,4,FALSE),"")</f>
        <v/>
      </c>
      <c r="P28" s="27"/>
      <c r="S28" s="86"/>
    </row>
    <row r="29" spans="2:19" x14ac:dyDescent="0.3">
      <c r="B29" s="26" t="s">
        <v>2305</v>
      </c>
      <c r="C29" s="26" t="s">
        <v>2325</v>
      </c>
      <c r="D29" s="45">
        <v>0</v>
      </c>
      <c r="E29" s="46">
        <v>1</v>
      </c>
      <c r="F29" s="45">
        <v>0</v>
      </c>
      <c r="G29" s="45">
        <v>41758</v>
      </c>
      <c r="H29" s="45">
        <v>41758</v>
      </c>
      <c r="I29" s="45">
        <v>0</v>
      </c>
      <c r="J29" s="45">
        <v>0</v>
      </c>
      <c r="K29" s="45">
        <v>41758</v>
      </c>
      <c r="L29" s="68">
        <f t="shared" si="0"/>
        <v>0</v>
      </c>
      <c r="M29" s="68" t="str">
        <f>IFERROR(IF(ISERROR(SEARCH("Total",A29)),VLOOKUP(B29,'PrYear%'!A:D,3,FALSE),VLOOKUP(LEFT(A29,6),'PrYear%'!B:D,3,FALSE)),"")</f>
        <v/>
      </c>
      <c r="N29" s="44" t="str">
        <f t="shared" si="1"/>
        <v>X</v>
      </c>
      <c r="O29" s="69" t="str">
        <f>IFERROR(VLOOKUP(B29,'GF Comments'!A:D,4,FALSE),"")</f>
        <v/>
      </c>
      <c r="P29" s="27"/>
      <c r="S29" s="86"/>
    </row>
    <row r="30" spans="2:19" x14ac:dyDescent="0.3">
      <c r="B30" s="26" t="s">
        <v>1066</v>
      </c>
      <c r="C30" s="26" t="s">
        <v>1922</v>
      </c>
      <c r="D30" s="45">
        <v>0</v>
      </c>
      <c r="E30" s="46">
        <v>1</v>
      </c>
      <c r="F30" s="45">
        <v>0</v>
      </c>
      <c r="G30" s="45">
        <v>13540</v>
      </c>
      <c r="H30" s="45">
        <v>13540</v>
      </c>
      <c r="I30" s="45">
        <v>0</v>
      </c>
      <c r="J30" s="45">
        <v>0</v>
      </c>
      <c r="K30" s="45">
        <v>13540</v>
      </c>
      <c r="L30" s="68">
        <f t="shared" si="0"/>
        <v>0</v>
      </c>
      <c r="M30" s="68">
        <f>IFERROR(IF(ISERROR(SEARCH("Total",A30)),VLOOKUP(B30,'PrYear%'!A:D,3,FALSE),VLOOKUP(LEFT(A30,6),'PrYear%'!B:D,3,FALSE)),"")</f>
        <v>0</v>
      </c>
      <c r="N30" s="44" t="str">
        <f t="shared" si="1"/>
        <v>X</v>
      </c>
      <c r="O30" s="69" t="str">
        <f>IFERROR(VLOOKUP(B30,'GF Comments'!A:D,4,FALSE),"")</f>
        <v/>
      </c>
      <c r="P30" s="27"/>
      <c r="S30" s="86"/>
    </row>
    <row r="31" spans="2:19" x14ac:dyDescent="0.3">
      <c r="B31" s="26" t="s">
        <v>1353</v>
      </c>
      <c r="C31" s="26" t="s">
        <v>1923</v>
      </c>
      <c r="D31" s="45">
        <v>0</v>
      </c>
      <c r="E31" s="46">
        <v>1</v>
      </c>
      <c r="F31" s="45">
        <v>5718</v>
      </c>
      <c r="G31" s="45">
        <v>-5718</v>
      </c>
      <c r="H31" s="45">
        <v>0</v>
      </c>
      <c r="I31" s="45">
        <v>0</v>
      </c>
      <c r="J31" s="45">
        <v>0</v>
      </c>
      <c r="K31" s="45">
        <v>0</v>
      </c>
      <c r="L31" s="68" t="str">
        <f t="shared" si="0"/>
        <v/>
      </c>
      <c r="M31" s="68" t="str">
        <f>IFERROR(IF(ISERROR(SEARCH("Total",A31)),VLOOKUP(B31,'PrYear%'!A:D,3,FALSE),VLOOKUP(LEFT(A31,6),'PrYear%'!B:D,3,FALSE)),"")</f>
        <v/>
      </c>
      <c r="N31" s="44" t="str">
        <f t="shared" si="1"/>
        <v>X</v>
      </c>
      <c r="O31" s="69" t="str">
        <f>IFERROR(VLOOKUP(B31,'GF Comments'!A:D,4,FALSE),"")</f>
        <v/>
      </c>
      <c r="P31" s="27"/>
      <c r="S31" s="86"/>
    </row>
    <row r="32" spans="2:19" x14ac:dyDescent="0.3">
      <c r="B32" s="26" t="s">
        <v>157</v>
      </c>
      <c r="C32" s="26" t="s">
        <v>1924</v>
      </c>
      <c r="D32" s="45">
        <v>0</v>
      </c>
      <c r="E32" s="46">
        <v>3</v>
      </c>
      <c r="F32" s="45">
        <v>539670</v>
      </c>
      <c r="G32" s="45">
        <v>0</v>
      </c>
      <c r="H32" s="45">
        <v>539670</v>
      </c>
      <c r="I32" s="45">
        <v>0</v>
      </c>
      <c r="J32" s="45">
        <v>277867.32</v>
      </c>
      <c r="K32" s="45">
        <v>261802.68</v>
      </c>
      <c r="L32" s="68">
        <f t="shared" si="0"/>
        <v>0.51488376229918287</v>
      </c>
      <c r="M32" s="68">
        <f>IFERROR(IF(ISERROR(SEARCH("Total",A32)),VLOOKUP(B32,'PrYear%'!A:D,3,FALSE),VLOOKUP(LEFT(A32,6),'PrYear%'!B:D,3,FALSE)),"")</f>
        <v>0.29257022227151025</v>
      </c>
      <c r="N32" s="44" t="str">
        <f t="shared" si="1"/>
        <v>X</v>
      </c>
      <c r="O32" s="69" t="str">
        <f>IFERROR(VLOOKUP(B32,'GF Comments'!A:D,4,FALSE),"")</f>
        <v/>
      </c>
      <c r="P32" s="27"/>
      <c r="S32" s="86"/>
    </row>
    <row r="33" spans="1:20" x14ac:dyDescent="0.3">
      <c r="B33" s="26" t="s">
        <v>54</v>
      </c>
      <c r="C33" s="26" t="s">
        <v>1925</v>
      </c>
      <c r="D33" s="45">
        <v>83689.22</v>
      </c>
      <c r="E33" s="46">
        <v>4</v>
      </c>
      <c r="F33" s="45">
        <v>371562</v>
      </c>
      <c r="G33" s="45">
        <v>142184</v>
      </c>
      <c r="H33" s="45">
        <v>513746</v>
      </c>
      <c r="I33" s="45">
        <v>0</v>
      </c>
      <c r="J33" s="45">
        <v>396529.22</v>
      </c>
      <c r="K33" s="45">
        <v>117216.78</v>
      </c>
      <c r="L33" s="68">
        <f t="shared" si="0"/>
        <v>0.7718390410825583</v>
      </c>
      <c r="M33" s="68">
        <f>IFERROR(IF(ISERROR(SEARCH("Total",A33)),VLOOKUP(B33,'PrYear%'!A:D,3,FALSE),VLOOKUP(LEFT(A33,6),'PrYear%'!B:D,3,FALSE)),"")</f>
        <v>0.92517088529973446</v>
      </c>
      <c r="N33" s="44" t="str">
        <f t="shared" si="1"/>
        <v>X</v>
      </c>
      <c r="O33" s="69" t="str">
        <f>IFERROR(VLOOKUP(B33,'GF Comments'!A:D,4,FALSE),"")</f>
        <v/>
      </c>
      <c r="P33" s="27"/>
      <c r="S33" s="86"/>
    </row>
    <row r="34" spans="1:20" x14ac:dyDescent="0.3">
      <c r="B34" s="26" t="s">
        <v>1131</v>
      </c>
      <c r="C34" s="26" t="s">
        <v>1926</v>
      </c>
      <c r="D34" s="45">
        <v>0</v>
      </c>
      <c r="E34" s="46">
        <v>1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68" t="str">
        <f t="shared" si="0"/>
        <v/>
      </c>
      <c r="M34" s="68">
        <f>IFERROR(IF(ISERROR(SEARCH("Total",A34)),VLOOKUP(B34,'PrYear%'!A:D,3,FALSE),VLOOKUP(LEFT(A34,6),'PrYear%'!B:D,3,FALSE)),"")</f>
        <v>0.89818447292335879</v>
      </c>
      <c r="N34" s="44" t="str">
        <f t="shared" si="1"/>
        <v/>
      </c>
      <c r="O34" s="69" t="str">
        <f>IFERROR(VLOOKUP(B34,'GF Comments'!A:D,4,FALSE),"")</f>
        <v/>
      </c>
      <c r="P34" s="27"/>
      <c r="S34" s="86"/>
    </row>
    <row r="35" spans="1:20" x14ac:dyDescent="0.3">
      <c r="B35" s="26" t="s">
        <v>1748</v>
      </c>
      <c r="C35" s="26" t="s">
        <v>1927</v>
      </c>
      <c r="D35" s="45">
        <v>0</v>
      </c>
      <c r="E35" s="46">
        <v>2</v>
      </c>
      <c r="F35" s="45">
        <v>1502577</v>
      </c>
      <c r="G35" s="45">
        <v>0</v>
      </c>
      <c r="H35" s="45">
        <v>1502577</v>
      </c>
      <c r="I35" s="45">
        <v>0</v>
      </c>
      <c r="J35" s="45">
        <v>326147.56</v>
      </c>
      <c r="K35" s="45">
        <v>1176429.44</v>
      </c>
      <c r="L35" s="68">
        <f t="shared" si="0"/>
        <v>0.2170587996488699</v>
      </c>
      <c r="M35" s="68">
        <f>IFERROR(IF(ISERROR(SEARCH("Total",A35)),VLOOKUP(B35,'PrYear%'!A:D,3,FALSE),VLOOKUP(LEFT(A35,6),'PrYear%'!B:D,3,FALSE)),"")</f>
        <v>6.4874959884719696E-2</v>
      </c>
      <c r="N35" s="44" t="str">
        <f t="shared" si="1"/>
        <v>X</v>
      </c>
      <c r="O35" s="69" t="str">
        <f>IFERROR(VLOOKUP(B35,'GF Comments'!A:D,4,FALSE),"")</f>
        <v/>
      </c>
      <c r="P35" s="27"/>
      <c r="S35" s="86"/>
    </row>
    <row r="36" spans="1:20" x14ac:dyDescent="0.3">
      <c r="B36" s="26" t="s">
        <v>1354</v>
      </c>
      <c r="C36" s="26" t="s">
        <v>1928</v>
      </c>
      <c r="D36" s="45">
        <v>460.17</v>
      </c>
      <c r="E36" s="46">
        <v>1</v>
      </c>
      <c r="F36" s="45">
        <v>0</v>
      </c>
      <c r="G36" s="45">
        <v>0</v>
      </c>
      <c r="H36" s="45">
        <v>0</v>
      </c>
      <c r="I36" s="45">
        <v>0</v>
      </c>
      <c r="J36" s="45">
        <v>61533.99</v>
      </c>
      <c r="K36" s="45">
        <v>-61533.99</v>
      </c>
      <c r="L36" s="68" t="str">
        <f t="shared" si="0"/>
        <v/>
      </c>
      <c r="M36" s="68" t="str">
        <f>IFERROR(IF(ISERROR(SEARCH("Total",A36)),VLOOKUP(B36,'PrYear%'!A:D,3,FALSE),VLOOKUP(LEFT(A36,6),'PrYear%'!B:D,3,FALSE)),"")</f>
        <v/>
      </c>
      <c r="N36" s="44" t="str">
        <f t="shared" si="1"/>
        <v>X</v>
      </c>
      <c r="O36" s="69" t="str">
        <f>IFERROR(VLOOKUP(B36,'GF Comments'!A:D,4,FALSE),"")</f>
        <v/>
      </c>
      <c r="P36" s="27"/>
      <c r="S36" s="86"/>
    </row>
    <row r="37" spans="1:20" s="85" customFormat="1" x14ac:dyDescent="0.3">
      <c r="A37" s="77"/>
      <c r="B37" s="26" t="s">
        <v>63</v>
      </c>
      <c r="C37" s="26" t="s">
        <v>1929</v>
      </c>
      <c r="D37" s="45">
        <v>0</v>
      </c>
      <c r="E37" s="46">
        <v>2</v>
      </c>
      <c r="F37" s="45">
        <v>365000</v>
      </c>
      <c r="G37" s="45">
        <v>-65000</v>
      </c>
      <c r="H37" s="45">
        <v>300000</v>
      </c>
      <c r="I37" s="45">
        <v>0</v>
      </c>
      <c r="J37" s="45">
        <v>225000</v>
      </c>
      <c r="K37" s="45">
        <v>75000</v>
      </c>
      <c r="L37" s="68">
        <f t="shared" si="0"/>
        <v>0.75</v>
      </c>
      <c r="M37" s="68">
        <f>IFERROR(IF(ISERROR(SEARCH("Total",A37)),VLOOKUP(B37,'PrYear%'!A:D,3,FALSE),VLOOKUP(LEFT(A37,6),'PrYear%'!B:D,3,FALSE)),"")</f>
        <v>1</v>
      </c>
      <c r="N37" s="44" t="str">
        <f t="shared" si="1"/>
        <v>X</v>
      </c>
      <c r="O37" s="69" t="str">
        <f>IFERROR(VLOOKUP(B37,'GF Comments'!A:D,4,FALSE),"")</f>
        <v/>
      </c>
      <c r="P37" s="73"/>
      <c r="S37" s="87"/>
    </row>
    <row r="38" spans="1:20" s="85" customFormat="1" x14ac:dyDescent="0.3">
      <c r="A38" s="77"/>
      <c r="B38" s="26" t="s">
        <v>59</v>
      </c>
      <c r="C38" s="26" t="s">
        <v>1930</v>
      </c>
      <c r="D38" s="45">
        <v>8082</v>
      </c>
      <c r="E38" s="46">
        <v>7</v>
      </c>
      <c r="F38" s="45">
        <v>145845</v>
      </c>
      <c r="G38" s="45">
        <v>82377</v>
      </c>
      <c r="H38" s="45">
        <v>228222</v>
      </c>
      <c r="I38" s="45">
        <v>0</v>
      </c>
      <c r="J38" s="45">
        <v>103450.37</v>
      </c>
      <c r="K38" s="45">
        <v>124771.63</v>
      </c>
      <c r="L38" s="68">
        <f t="shared" si="0"/>
        <v>0.45328833328951634</v>
      </c>
      <c r="M38" s="68">
        <f>IFERROR(IF(ISERROR(SEARCH("Total",A38)),VLOOKUP(B38,'PrYear%'!A:D,3,FALSE),VLOOKUP(LEFT(A38,6),'PrYear%'!B:D,3,FALSE)),"")</f>
        <v>0.80557278548734912</v>
      </c>
      <c r="N38" s="44" t="str">
        <f t="shared" si="1"/>
        <v>X</v>
      </c>
      <c r="O38" s="69" t="str">
        <f>IFERROR(VLOOKUP(B38,'GF Comments'!A:D,4,FALSE),"")</f>
        <v/>
      </c>
      <c r="P38" s="73"/>
      <c r="S38" s="87"/>
    </row>
    <row r="39" spans="1:20" x14ac:dyDescent="0.3">
      <c r="B39" s="26" t="s">
        <v>91</v>
      </c>
      <c r="C39" s="26" t="s">
        <v>1931</v>
      </c>
      <c r="D39" s="45">
        <v>0</v>
      </c>
      <c r="E39" s="46">
        <v>1</v>
      </c>
      <c r="F39" s="45">
        <v>141000</v>
      </c>
      <c r="G39" s="45">
        <v>0</v>
      </c>
      <c r="H39" s="45">
        <v>141000</v>
      </c>
      <c r="I39" s="45">
        <v>0</v>
      </c>
      <c r="J39" s="45">
        <v>97225.24</v>
      </c>
      <c r="K39" s="45">
        <v>43774.76</v>
      </c>
      <c r="L39" s="68">
        <f t="shared" si="0"/>
        <v>0.68954070921985822</v>
      </c>
      <c r="M39" s="68">
        <f>IFERROR(IF(ISERROR(SEARCH("Total",A39)),VLOOKUP(B39,'PrYear%'!A:D,3,FALSE),VLOOKUP(LEFT(A39,6),'PrYear%'!B:D,3,FALSE)),"")</f>
        <v>0.69240575326046627</v>
      </c>
      <c r="N39" s="44" t="str">
        <f t="shared" si="1"/>
        <v>X</v>
      </c>
      <c r="O39" s="69" t="str">
        <f>IFERROR(VLOOKUP(B39,'GF Comments'!A:D,4,FALSE),"")</f>
        <v/>
      </c>
      <c r="P39" s="27"/>
      <c r="S39" s="86"/>
    </row>
    <row r="40" spans="1:20" x14ac:dyDescent="0.3">
      <c r="B40" s="26" t="s">
        <v>155</v>
      </c>
      <c r="C40" s="26" t="s">
        <v>1932</v>
      </c>
      <c r="D40" s="45">
        <v>0</v>
      </c>
      <c r="E40" s="46">
        <v>1</v>
      </c>
      <c r="F40" s="45">
        <v>18974</v>
      </c>
      <c r="G40" s="45">
        <v>0</v>
      </c>
      <c r="H40" s="45">
        <v>18974</v>
      </c>
      <c r="I40" s="45">
        <v>0</v>
      </c>
      <c r="J40" s="45">
        <v>0</v>
      </c>
      <c r="K40" s="45">
        <v>18974</v>
      </c>
      <c r="L40" s="68">
        <f t="shared" ref="L40" si="2">IF(ISERROR((I40+J40)/H40),"",(I40+J40)/H40)</f>
        <v>0</v>
      </c>
      <c r="M40" s="68">
        <f>IFERROR(IF(ISERROR(SEARCH("Total",A40)),VLOOKUP(B40,'PrYear%'!A:D,3,FALSE),VLOOKUP(LEFT(A40,6),'PrYear%'!B:D,3,FALSE)),"")</f>
        <v>0.47366838709677417</v>
      </c>
      <c r="N40" s="44" t="str">
        <f t="shared" ref="N40" si="3">IF(AND(OR($L$4-IFERROR(VALUE(L40),0)&lt;=-0.15,$L$4-IFERROR(VALUE(L40),0)&gt;=0.05),ABS((G40*$L$4)-I40-J40)&gt;=5000),"X","")</f>
        <v/>
      </c>
      <c r="O40" s="69" t="str">
        <f>IFERROR(VLOOKUP(B40,'GF Comments'!A:D,4,FALSE),"")</f>
        <v/>
      </c>
      <c r="P40" s="27"/>
      <c r="S40" s="86"/>
    </row>
    <row r="41" spans="1:20" s="36" customFormat="1" x14ac:dyDescent="0.3">
      <c r="A41" s="77"/>
      <c r="B41" s="26" t="s">
        <v>977</v>
      </c>
      <c r="C41" s="26" t="s">
        <v>1933</v>
      </c>
      <c r="D41" s="45">
        <v>0</v>
      </c>
      <c r="E41" s="46">
        <v>1</v>
      </c>
      <c r="F41" s="45">
        <v>0</v>
      </c>
      <c r="G41" s="45">
        <v>0</v>
      </c>
      <c r="H41" s="45">
        <v>0</v>
      </c>
      <c r="I41" s="45">
        <v>0</v>
      </c>
      <c r="J41" s="45">
        <v>832.53</v>
      </c>
      <c r="K41" s="45">
        <v>-832.53</v>
      </c>
      <c r="L41" s="68" t="str">
        <f t="shared" ref="L41:L44" si="4">IF(ISERROR((I41+J41)/H41),"",(I41+J41)/H41)</f>
        <v/>
      </c>
      <c r="M41" s="68">
        <f>IFERROR(IF(ISERROR(SEARCH("Total",A41)),VLOOKUP(B41,'PrYear%'!A:D,3,FALSE),VLOOKUP(LEFT(A41,6),'PrYear%'!B:D,3,FALSE)),"")</f>
        <v>0.6247737459978655</v>
      </c>
      <c r="N41" s="44" t="str">
        <f t="shared" ref="N41:N43" si="5">IF(AND(OR($L$4-IFERROR(VALUE(L41),0)&lt;=-0.15,$L$4-IFERROR(VALUE(L41),0)&gt;=0.05),ABS((G41*$L$4)-I41-J41)&gt;=5000),"X","")</f>
        <v/>
      </c>
      <c r="O41" s="69" t="str">
        <f>IFERROR(VLOOKUP(B41,'GF Comments'!A:D,4,FALSE),"")</f>
        <v/>
      </c>
      <c r="P41" s="26"/>
      <c r="Q41" s="38"/>
      <c r="R41" s="38"/>
      <c r="S41" s="38"/>
      <c r="T41" s="38"/>
    </row>
    <row r="42" spans="1:20" s="36" customFormat="1" x14ac:dyDescent="0.3">
      <c r="A42" s="77"/>
      <c r="B42" s="26" t="s">
        <v>255</v>
      </c>
      <c r="C42" s="26" t="s">
        <v>1934</v>
      </c>
      <c r="D42" s="45">
        <v>0</v>
      </c>
      <c r="E42" s="46">
        <v>1</v>
      </c>
      <c r="F42" s="45">
        <v>0</v>
      </c>
      <c r="G42" s="45">
        <v>0</v>
      </c>
      <c r="H42" s="45">
        <v>0</v>
      </c>
      <c r="I42" s="45">
        <v>0</v>
      </c>
      <c r="J42" s="45">
        <v>210.26</v>
      </c>
      <c r="K42" s="45">
        <v>-210.26</v>
      </c>
      <c r="L42" s="68" t="str">
        <f t="shared" si="4"/>
        <v/>
      </c>
      <c r="M42" s="68" t="str">
        <f>IFERROR(IF(ISERROR(SEARCH("Total",A42)),VLOOKUP(B42,'PrYear%'!A:D,3,FALSE),VLOOKUP(LEFT(A42,6),'PrYear%'!B:D,3,FALSE)),"")</f>
        <v/>
      </c>
      <c r="N42" s="44" t="str">
        <f t="shared" si="5"/>
        <v/>
      </c>
      <c r="O42" s="69" t="str">
        <f>IFERROR(VLOOKUP(B42,'GF Comments'!A:D,4,FALSE),"")</f>
        <v/>
      </c>
      <c r="P42" s="26"/>
      <c r="Q42" s="38"/>
      <c r="R42" s="38"/>
      <c r="S42" s="38"/>
      <c r="T42" s="38"/>
    </row>
    <row r="43" spans="1:20" s="36" customFormat="1" x14ac:dyDescent="0.3">
      <c r="A43" s="79" t="s">
        <v>1668</v>
      </c>
      <c r="B43" s="79"/>
      <c r="C43" s="79"/>
      <c r="D43" s="71">
        <v>106458.39</v>
      </c>
      <c r="E43" s="72">
        <v>54</v>
      </c>
      <c r="F43" s="71">
        <v>4576269</v>
      </c>
      <c r="G43" s="71">
        <v>893251</v>
      </c>
      <c r="H43" s="71">
        <v>5469520</v>
      </c>
      <c r="I43" s="71">
        <v>0</v>
      </c>
      <c r="J43" s="71">
        <v>2450067.04</v>
      </c>
      <c r="K43" s="71">
        <v>3019452.9599999995</v>
      </c>
      <c r="L43" s="68">
        <f t="shared" si="4"/>
        <v>0.44794918749725754</v>
      </c>
      <c r="M43" s="68">
        <f>IFERROR(IF(ISERROR(SEARCH("Total",A43)),VLOOKUP(B43,'PrYear%'!A:D,3,FALSE),VLOOKUP(LEFT(A43,6),'PrYear%'!B:D,3,FALSE)),"")</f>
        <v>0.55047909663084893</v>
      </c>
      <c r="N43" s="44" t="str">
        <f t="shared" si="5"/>
        <v>X</v>
      </c>
      <c r="O43" s="69" t="str">
        <f>IFERROR(VLOOKUP(B43,'GF Comments'!A:D,4,FALSE),"")</f>
        <v/>
      </c>
      <c r="P43" s="26"/>
      <c r="Q43" s="38"/>
      <c r="R43" s="38"/>
      <c r="S43" s="38"/>
      <c r="T43" s="38"/>
    </row>
    <row r="44" spans="1:20" s="36" customFormat="1" x14ac:dyDescent="0.3">
      <c r="A44" s="121" t="s">
        <v>920</v>
      </c>
      <c r="B44" s="121"/>
      <c r="C44" s="121"/>
      <c r="D44" s="122">
        <v>106458.39</v>
      </c>
      <c r="E44" s="123">
        <v>54</v>
      </c>
      <c r="F44" s="122">
        <v>4576269</v>
      </c>
      <c r="G44" s="122">
        <v>893251</v>
      </c>
      <c r="H44" s="122">
        <v>5469520</v>
      </c>
      <c r="I44" s="122">
        <v>0</v>
      </c>
      <c r="J44" s="122">
        <v>2450067.04</v>
      </c>
      <c r="K44" s="122">
        <v>3019452.9599999995</v>
      </c>
      <c r="L44" s="68">
        <f t="shared" si="4"/>
        <v>0.44794918749725754</v>
      </c>
      <c r="M44" s="55">
        <f>+M43</f>
        <v>0.55047909663084893</v>
      </c>
      <c r="N44" s="56" t="str">
        <f t="shared" si="1"/>
        <v>X</v>
      </c>
      <c r="O44" s="69" t="str">
        <f>IFERROR(VLOOKUP(B44,'GF Comments'!A:D,4,FALSE),"")</f>
        <v/>
      </c>
      <c r="P44" s="26"/>
      <c r="Q44" s="38"/>
      <c r="R44" s="38"/>
      <c r="S44" s="38"/>
      <c r="T44" s="38"/>
    </row>
    <row r="45" spans="1:20" s="36" customFormat="1" x14ac:dyDescent="0.3">
      <c r="A45"/>
      <c r="B45"/>
      <c r="C45"/>
      <c r="D45"/>
      <c r="E45"/>
      <c r="F45"/>
      <c r="G45"/>
      <c r="H45"/>
      <c r="I45"/>
      <c r="J45"/>
      <c r="K45"/>
      <c r="L45" s="36" t="str">
        <f t="shared" si="0"/>
        <v/>
      </c>
      <c r="M45" s="36" t="str">
        <f>IFERROR(IF(ISERROR(SEARCH("Total",A45)),VLOOKUP(B45,'PrYear%'!A:D,3,FALSE),VLOOKUP(LEFT(A45,6),'PrYear%'!B:D,3,FALSE)),"")</f>
        <v/>
      </c>
      <c r="N45" s="56" t="str">
        <f t="shared" si="1"/>
        <v/>
      </c>
      <c r="O45" s="58" t="str">
        <f>IFERROR(VLOOKUP(B45,'GF Comments'!A:D,4,FALSE),"")</f>
        <v/>
      </c>
      <c r="P45" s="26"/>
      <c r="Q45" s="38"/>
      <c r="R45" s="38"/>
      <c r="S45" s="38"/>
      <c r="T45" s="38"/>
    </row>
    <row r="46" spans="1:20" s="36" customFormat="1" x14ac:dyDescent="0.3">
      <c r="A46"/>
      <c r="B46"/>
      <c r="C46"/>
      <c r="D46"/>
      <c r="E46"/>
      <c r="F46"/>
      <c r="G46"/>
      <c r="H46"/>
      <c r="I46"/>
      <c r="J46"/>
      <c r="K46"/>
      <c r="L46" s="36" t="str">
        <f t="shared" ref="L46:L48" si="6">IF(ISERROR((I46+J46)/H46),"",(I46+J46)/H46)</f>
        <v/>
      </c>
      <c r="M46" s="36" t="str">
        <f>IFERROR(IF(ISERROR(SEARCH("Total",A46)),VLOOKUP(B46,'PrYear%'!A:D,3,FALSE),VLOOKUP(LEFT(A46,6),'PrYear%'!B:D,3,FALSE)),"")</f>
        <v/>
      </c>
      <c r="N46" s="56" t="str">
        <f t="shared" ref="N46:N47" si="7">IF(AND(OR($L$4-IFERROR(VALUE(L46),0)&lt;=-0.15,$L$4-IFERROR(VALUE(L46),0)&gt;=0.05),ABS((G46*$L$4)-I46-J46)&gt;=5000),"X","")</f>
        <v/>
      </c>
      <c r="O46" s="58" t="str">
        <f>IFERROR(VLOOKUP(B46,'GF Comments'!A:D,4,FALSE),"")</f>
        <v/>
      </c>
      <c r="P46" s="26"/>
      <c r="Q46" s="38"/>
      <c r="R46" s="38"/>
      <c r="S46" s="38"/>
      <c r="T46" s="38"/>
    </row>
    <row r="47" spans="1:20" s="36" customFormat="1" x14ac:dyDescent="0.3">
      <c r="A47"/>
      <c r="B47"/>
      <c r="C47"/>
      <c r="D47"/>
      <c r="E47"/>
      <c r="F47"/>
      <c r="G47"/>
      <c r="H47"/>
      <c r="I47"/>
      <c r="J47"/>
      <c r="K47"/>
      <c r="L47" s="36" t="str">
        <f t="shared" si="6"/>
        <v/>
      </c>
      <c r="M47" s="36" t="str">
        <f>IFERROR(IF(ISERROR(SEARCH("Total",A47)),VLOOKUP(B47,'PrYear%'!A:D,3,FALSE),VLOOKUP(LEFT(A47,6),'PrYear%'!B:D,3,FALSE)),"")</f>
        <v/>
      </c>
      <c r="N47" s="56" t="str">
        <f t="shared" si="7"/>
        <v/>
      </c>
      <c r="O47" s="58" t="str">
        <f>IFERROR(VLOOKUP(B47,'GF Comments'!A:D,4,FALSE),"")</f>
        <v/>
      </c>
      <c r="P47" s="26"/>
      <c r="Q47" s="38"/>
      <c r="R47" s="38"/>
      <c r="S47" s="38"/>
      <c r="T47" s="38"/>
    </row>
    <row r="48" spans="1:20" s="36" customFormat="1" x14ac:dyDescent="0.3">
      <c r="A48"/>
      <c r="B48"/>
      <c r="C48"/>
      <c r="D48"/>
      <c r="E48"/>
      <c r="F48"/>
      <c r="G48"/>
      <c r="H48"/>
      <c r="I48"/>
      <c r="J48"/>
      <c r="K48"/>
      <c r="L48" s="36" t="str">
        <f t="shared" si="6"/>
        <v/>
      </c>
      <c r="N48" s="56"/>
      <c r="O48" s="58" t="str">
        <f>IFERROR(VLOOKUP(B48,'GF Comments'!A:D,4,FALSE),"")</f>
        <v/>
      </c>
      <c r="P48" s="26"/>
      <c r="Q48" s="38"/>
      <c r="R48" s="38"/>
      <c r="S48" s="38"/>
      <c r="T48" s="38"/>
    </row>
    <row r="49" spans="1:20" s="36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ref="I49:I55" si="8">IF(ISERROR((G49+F49)/E49),"",(G49+F49)/E49)</f>
        <v/>
      </c>
      <c r="J49" s="39"/>
      <c r="N49" s="56"/>
      <c r="O49" s="58"/>
      <c r="P49" s="26"/>
      <c r="Q49" s="38"/>
      <c r="R49" s="38"/>
      <c r="S49" s="38"/>
      <c r="T49" s="38"/>
    </row>
    <row r="50" spans="1:20" s="36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8"/>
        <v/>
      </c>
      <c r="J50" s="39"/>
      <c r="N50" s="56"/>
      <c r="O50" s="58"/>
      <c r="P50" s="26"/>
      <c r="Q50" s="38"/>
      <c r="R50" s="38"/>
      <c r="S50" s="38"/>
      <c r="T50" s="38"/>
    </row>
    <row r="51" spans="1:20" s="36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8"/>
        <v/>
      </c>
      <c r="J51" s="39"/>
      <c r="N51" s="56"/>
      <c r="O51" s="58"/>
      <c r="P51" s="26"/>
      <c r="Q51" s="38"/>
      <c r="R51" s="38"/>
      <c r="S51" s="38"/>
      <c r="T51" s="38"/>
    </row>
    <row r="52" spans="1:20" s="36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8"/>
        <v/>
      </c>
      <c r="J52" s="39"/>
      <c r="N52" s="56"/>
      <c r="O52" s="58"/>
      <c r="P52" s="26"/>
      <c r="Q52" s="38"/>
      <c r="R52" s="38"/>
      <c r="S52" s="38"/>
      <c r="T52" s="38"/>
    </row>
    <row r="53" spans="1:20" s="36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8"/>
        <v/>
      </c>
      <c r="J53" s="39"/>
      <c r="N53" s="56"/>
      <c r="O53" s="58"/>
      <c r="P53" s="26"/>
      <c r="Q53" s="38"/>
      <c r="R53" s="38"/>
      <c r="S53" s="38"/>
      <c r="T53" s="38"/>
    </row>
    <row r="54" spans="1:20" s="36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8"/>
        <v/>
      </c>
      <c r="J54" s="39"/>
      <c r="N54" s="56"/>
      <c r="O54" s="58"/>
      <c r="P54" s="26"/>
      <c r="Q54" s="38"/>
      <c r="R54" s="38"/>
      <c r="S54" s="38"/>
      <c r="T54" s="38"/>
    </row>
    <row r="55" spans="1:20" s="36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8"/>
        <v/>
      </c>
      <c r="J55" s="39"/>
      <c r="N55" s="56"/>
      <c r="O55" s="58"/>
      <c r="P55" s="26"/>
      <c r="Q55" s="38"/>
      <c r="R55" s="38"/>
      <c r="S55" s="38"/>
      <c r="T55" s="38"/>
    </row>
  </sheetData>
  <mergeCells count="2">
    <mergeCell ref="A1:H1"/>
    <mergeCell ref="A2:H2"/>
  </mergeCells>
  <conditionalFormatting sqref="L11 O11:O39">
    <cfRule type="expression" dxfId="7068" priority="41">
      <formula>ISNUMBER(SEARCH("Total",$A11))</formula>
    </cfRule>
  </conditionalFormatting>
  <conditionalFormatting sqref="L11:L39 O11:O39">
    <cfRule type="expression" dxfId="7067" priority="40">
      <formula>ISNUMBER(SEARCH("Total",$A11))</formula>
    </cfRule>
  </conditionalFormatting>
  <conditionalFormatting sqref="M11">
    <cfRule type="expression" dxfId="7066" priority="39">
      <formula>ISNUMBER(SEARCH("Total",$A11))</formula>
    </cfRule>
  </conditionalFormatting>
  <conditionalFormatting sqref="M11:M39">
    <cfRule type="expression" dxfId="7065" priority="38">
      <formula>ISNUMBER(SEARCH("Total",$A11))</formula>
    </cfRule>
  </conditionalFormatting>
  <conditionalFormatting sqref="M44">
    <cfRule type="expression" dxfId="7064" priority="13">
      <formula>LEN(#REF!)&gt;0</formula>
    </cfRule>
  </conditionalFormatting>
  <conditionalFormatting sqref="O40">
    <cfRule type="expression" dxfId="7063" priority="12">
      <formula>ISNUMBER(SEARCH("Total",$A40))</formula>
    </cfRule>
  </conditionalFormatting>
  <conditionalFormatting sqref="L40 O40">
    <cfRule type="expression" dxfId="7062" priority="11">
      <formula>ISNUMBER(SEARCH("Total",$A40))</formula>
    </cfRule>
  </conditionalFormatting>
  <conditionalFormatting sqref="M40">
    <cfRule type="expression" dxfId="7061" priority="10">
      <formula>ISNUMBER(SEARCH("Total",$A40))</formula>
    </cfRule>
  </conditionalFormatting>
  <conditionalFormatting sqref="L44">
    <cfRule type="expression" dxfId="7060" priority="3">
      <formula>ISNUMBER(SEARCH("Total",$A44))</formula>
    </cfRule>
  </conditionalFormatting>
  <conditionalFormatting sqref="O44">
    <cfRule type="expression" dxfId="7059" priority="2">
      <formula>ISNUMBER(SEARCH("Total",$A44))</formula>
    </cfRule>
  </conditionalFormatting>
  <conditionalFormatting sqref="O44">
    <cfRule type="expression" dxfId="7058" priority="1">
      <formula>ISNUMBER(SEARCH("Total",$A44))</formula>
    </cfRule>
  </conditionalFormatting>
  <conditionalFormatting sqref="O41:O43">
    <cfRule type="expression" dxfId="7057" priority="6">
      <formula>ISNUMBER(SEARCH("Total",$A41))</formula>
    </cfRule>
  </conditionalFormatting>
  <conditionalFormatting sqref="L41:L43 O41:O43">
    <cfRule type="expression" dxfId="7056" priority="5">
      <formula>ISNUMBER(SEARCH("Total",$A41))</formula>
    </cfRule>
  </conditionalFormatting>
  <conditionalFormatting sqref="M41:M43">
    <cfRule type="expression" dxfId="7055" priority="4">
      <formula>ISNUMBER(SEARCH("Total",$A41))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>
    <pageSetUpPr fitToPage="1"/>
  </sheetPr>
  <dimension ref="A1:T109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2.6640625" style="77" bestFit="1" customWidth="1"/>
    <col min="2" max="2" width="19.6640625" style="26" bestFit="1" customWidth="1"/>
    <col min="3" max="3" width="65.5546875" style="26" customWidth="1"/>
    <col min="4" max="4" width="8.5546875" style="28" customWidth="1"/>
    <col min="5" max="5" width="2" style="26" hidden="1" customWidth="1"/>
    <col min="6" max="8" width="10.109375" style="26" customWidth="1"/>
    <col min="9" max="9" width="10.6640625" style="26" customWidth="1"/>
    <col min="10" max="10" width="11.5546875" style="26" customWidth="1"/>
    <col min="11" max="11" width="10.109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1669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May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1634</v>
      </c>
      <c r="L4" s="60">
        <f>Notes!I11</f>
        <v>0.91666666666666663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Notes!I16</f>
        <v>May Expenses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928</v>
      </c>
      <c r="K5" s="63" t="s">
        <v>936</v>
      </c>
      <c r="L5" s="30" t="s">
        <v>938</v>
      </c>
      <c r="M5" s="30" t="s">
        <v>992</v>
      </c>
      <c r="N5" s="31" t="s">
        <v>1136</v>
      </c>
      <c r="O5" s="64" t="s">
        <v>1493</v>
      </c>
      <c r="P5" s="32"/>
    </row>
    <row r="6" spans="1:20" hidden="1" x14ac:dyDescent="0.3">
      <c r="A6" s="78" t="s">
        <v>3</v>
      </c>
      <c r="B6" s="26" t="s">
        <v>20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465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1492</v>
      </c>
      <c r="B10" s="34" t="s">
        <v>2</v>
      </c>
      <c r="C10" s="33" t="s">
        <v>931</v>
      </c>
      <c r="D10" s="35" t="s">
        <v>927</v>
      </c>
      <c r="E10" s="28" t="s">
        <v>951</v>
      </c>
      <c r="F10" s="35" t="s">
        <v>921</v>
      </c>
      <c r="G10" s="35" t="s">
        <v>923</v>
      </c>
      <c r="H10" s="35" t="s">
        <v>922</v>
      </c>
      <c r="I10" s="35" t="s">
        <v>924</v>
      </c>
      <c r="J10" s="35" t="s">
        <v>925</v>
      </c>
      <c r="K10" s="35" t="s">
        <v>926</v>
      </c>
      <c r="L10" s="65"/>
      <c r="M10" s="65"/>
      <c r="N10" s="66"/>
      <c r="O10" s="67"/>
    </row>
    <row r="11" spans="1:20" x14ac:dyDescent="0.3">
      <c r="A11" s="77" t="s">
        <v>1470</v>
      </c>
      <c r="B11" s="26" t="s">
        <v>19</v>
      </c>
      <c r="C11" s="26" t="s">
        <v>1907</v>
      </c>
      <c r="D11" s="45">
        <v>0</v>
      </c>
      <c r="E11" s="46">
        <v>2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68" t="str">
        <f>IF(ISERROR((I11+J11)/H11),"",(I11+J11)/H11)</f>
        <v/>
      </c>
      <c r="M11" s="68" t="str">
        <f>IFERROR(IF(ISERROR(SEARCH("Total",A11)),VLOOKUP(B11,'PrYear%'!E:H,3,FALSE),VLOOKUP(LEFT(A11,6),'PrYear%'!F:H,3,FALSE)),"")</f>
        <v/>
      </c>
      <c r="N11" s="44" t="str">
        <f>IF(AND(OR($L$4-IFERROR(VALUE(L11),0)&lt;=-0.05,$L$4-IFERROR(VALUE(L11),0)&gt;=0.15),ABS((G11*$L$4)-I11-J11)&gt;=5000),"X","")</f>
        <v/>
      </c>
      <c r="O11" s="69" t="str">
        <f>IFERROR(VLOOKUP(B11,'GF Comments'!F:I,4,FALSE),"")</f>
        <v/>
      </c>
      <c r="P11" s="27"/>
      <c r="R11" s="86"/>
      <c r="S11" s="86"/>
      <c r="T11" s="86"/>
    </row>
    <row r="12" spans="1:20" x14ac:dyDescent="0.3">
      <c r="B12" s="26" t="s">
        <v>83</v>
      </c>
      <c r="C12" s="26" t="s">
        <v>1908</v>
      </c>
      <c r="D12" s="45">
        <v>1736.94</v>
      </c>
      <c r="E12" s="46">
        <v>14</v>
      </c>
      <c r="F12" s="45">
        <v>192656</v>
      </c>
      <c r="G12" s="45">
        <v>23392</v>
      </c>
      <c r="H12" s="45">
        <v>216048</v>
      </c>
      <c r="I12" s="45">
        <v>6955</v>
      </c>
      <c r="J12" s="45">
        <v>146878.29999999999</v>
      </c>
      <c r="K12" s="45">
        <v>62214.700000000012</v>
      </c>
      <c r="L12" s="68">
        <f t="shared" ref="L12:L39" si="0">IF(ISERROR((I12+J12)/H12),"",(I12+J12)/H12)</f>
        <v>0.71203297415389166</v>
      </c>
      <c r="M12" s="68">
        <f>IFERROR(IF(ISERROR(SEARCH("Total",A12)),VLOOKUP(B12,'PrYear%'!E:H,3,FALSE),VLOOKUP(LEFT(A12,6),'PrYear%'!F:H,3,FALSE)),"")</f>
        <v>0.67440981395348831</v>
      </c>
      <c r="N12" s="44" t="str">
        <f t="shared" ref="N12:N39" si="1">IF(AND(OR($L$4-IFERROR(VALUE(L12),0)&lt;=-0.05,$L$4-IFERROR(VALUE(L12),0)&gt;=0.15),ABS((G12*$L$4)-I12-J12)&gt;=5000),"X","")</f>
        <v>X</v>
      </c>
      <c r="O12" s="69" t="str">
        <f>IFERROR(VLOOKUP(B12,'GF Comments'!F:I,4,FALSE),"")</f>
        <v/>
      </c>
      <c r="P12" s="27"/>
      <c r="R12" s="86"/>
      <c r="S12" s="86"/>
    </row>
    <row r="13" spans="1:20" x14ac:dyDescent="0.3">
      <c r="B13" s="26" t="s">
        <v>914</v>
      </c>
      <c r="C13" s="26" t="s">
        <v>1909</v>
      </c>
      <c r="D13" s="45">
        <v>6620.8</v>
      </c>
      <c r="E13" s="46">
        <v>23</v>
      </c>
      <c r="F13" s="45">
        <v>418910</v>
      </c>
      <c r="G13" s="45">
        <v>0</v>
      </c>
      <c r="H13" s="45">
        <v>418910</v>
      </c>
      <c r="I13" s="45">
        <v>4567.84</v>
      </c>
      <c r="J13" s="45">
        <v>202801.08</v>
      </c>
      <c r="K13" s="45">
        <v>211541.08000000002</v>
      </c>
      <c r="L13" s="68">
        <f t="shared" si="0"/>
        <v>0.49502021914014938</v>
      </c>
      <c r="M13" s="68">
        <f>IFERROR(IF(ISERROR(SEARCH("Total",A13)),VLOOKUP(B13,'PrYear%'!E:H,3,FALSE),VLOOKUP(LEFT(A13,6),'PrYear%'!F:H,3,FALSE)),"")</f>
        <v>0.45700032375451638</v>
      </c>
      <c r="N13" s="44" t="str">
        <f t="shared" si="1"/>
        <v>X</v>
      </c>
      <c r="O13" s="69" t="str">
        <f>IFERROR(VLOOKUP(B13,'GF Comments'!F:I,4,FALSE),"")</f>
        <v/>
      </c>
      <c r="P13" s="27"/>
      <c r="S13" s="86"/>
    </row>
    <row r="14" spans="1:20" x14ac:dyDescent="0.3">
      <c r="B14" s="26" t="s">
        <v>40</v>
      </c>
      <c r="C14" s="26" t="s">
        <v>1910</v>
      </c>
      <c r="D14" s="45">
        <v>634.51</v>
      </c>
      <c r="E14" s="46">
        <v>20</v>
      </c>
      <c r="F14" s="45">
        <v>4403</v>
      </c>
      <c r="G14" s="45">
        <v>57728</v>
      </c>
      <c r="H14" s="45">
        <v>62131</v>
      </c>
      <c r="I14" s="45">
        <v>602.79</v>
      </c>
      <c r="J14" s="45">
        <v>11934.92</v>
      </c>
      <c r="K14" s="45">
        <v>49593.29</v>
      </c>
      <c r="L14" s="68">
        <f t="shared" si="0"/>
        <v>0.20179475624084595</v>
      </c>
      <c r="M14" s="68">
        <f>IFERROR(IF(ISERROR(SEARCH("Total",A14)),VLOOKUP(B14,'PrYear%'!E:H,3,FALSE),VLOOKUP(LEFT(A14,6),'PrYear%'!F:H,3,FALSE)),"")</f>
        <v>0.3268895</v>
      </c>
      <c r="N14" s="44" t="str">
        <f t="shared" si="1"/>
        <v>X</v>
      </c>
      <c r="O14" s="69" t="str">
        <f>IFERROR(VLOOKUP(B14,'GF Comments'!F:I,4,FALSE),"")</f>
        <v/>
      </c>
      <c r="P14" s="27"/>
      <c r="S14" s="86"/>
    </row>
    <row r="15" spans="1:20" x14ac:dyDescent="0.3">
      <c r="B15" s="26" t="s">
        <v>38</v>
      </c>
      <c r="C15" s="26" t="s">
        <v>1911</v>
      </c>
      <c r="D15" s="45">
        <v>27120.559999999998</v>
      </c>
      <c r="E15" s="46">
        <v>26</v>
      </c>
      <c r="F15" s="45">
        <v>729735</v>
      </c>
      <c r="G15" s="45">
        <v>367824</v>
      </c>
      <c r="H15" s="45">
        <v>1097559</v>
      </c>
      <c r="I15" s="45">
        <v>442370.16000000003</v>
      </c>
      <c r="J15" s="45">
        <v>610372.29</v>
      </c>
      <c r="K15" s="45">
        <v>44816.549999999996</v>
      </c>
      <c r="L15" s="68">
        <f t="shared" si="0"/>
        <v>0.95916706983405919</v>
      </c>
      <c r="M15" s="68">
        <f>IFERROR(IF(ISERROR(SEARCH("Total",A15)),VLOOKUP(B15,'PrYear%'!E:H,3,FALSE),VLOOKUP(LEFT(A15,6),'PrYear%'!F:H,3,FALSE)),"")</f>
        <v>1.0303071550949117</v>
      </c>
      <c r="N15" s="44" t="str">
        <f t="shared" si="1"/>
        <v/>
      </c>
      <c r="O15" s="69" t="str">
        <f>IFERROR(VLOOKUP(B15,'GF Comments'!F:I,4,FALSE),"")</f>
        <v/>
      </c>
      <c r="P15" s="27"/>
      <c r="S15" s="86"/>
    </row>
    <row r="16" spans="1:20" x14ac:dyDescent="0.3">
      <c r="B16" s="26" t="s">
        <v>1172</v>
      </c>
      <c r="C16" s="26" t="s">
        <v>1912</v>
      </c>
      <c r="D16" s="45">
        <v>1629.42</v>
      </c>
      <c r="E16" s="46">
        <v>15</v>
      </c>
      <c r="F16" s="45">
        <v>0</v>
      </c>
      <c r="G16" s="45">
        <v>69738</v>
      </c>
      <c r="H16" s="45">
        <v>69738</v>
      </c>
      <c r="I16" s="45">
        <v>1948.68</v>
      </c>
      <c r="J16" s="45">
        <v>17950.23</v>
      </c>
      <c r="K16" s="45">
        <v>49839.089999999989</v>
      </c>
      <c r="L16" s="68">
        <f t="shared" si="0"/>
        <v>0.28533812268777425</v>
      </c>
      <c r="M16" s="68">
        <f>IFERROR(IF(ISERROR(SEARCH("Total",A16)),VLOOKUP(B16,'PrYear%'!E:H,3,FALSE),VLOOKUP(LEFT(A16,6),'PrYear%'!F:H,3,FALSE)),"")</f>
        <v>0.3424199603660662</v>
      </c>
      <c r="N16" s="44" t="str">
        <f t="shared" si="1"/>
        <v>X</v>
      </c>
      <c r="O16" s="69" t="str">
        <f>IFERROR(VLOOKUP(B16,'GF Comments'!F:I,4,FALSE),"")</f>
        <v/>
      </c>
      <c r="P16" s="27"/>
      <c r="S16" s="86"/>
    </row>
    <row r="17" spans="2:19" x14ac:dyDescent="0.3">
      <c r="B17" s="26" t="s">
        <v>1347</v>
      </c>
      <c r="C17" s="26" t="s">
        <v>1913</v>
      </c>
      <c r="D17" s="45">
        <v>0</v>
      </c>
      <c r="E17" s="46">
        <v>14</v>
      </c>
      <c r="F17" s="45">
        <v>26868</v>
      </c>
      <c r="G17" s="45">
        <v>-26868</v>
      </c>
      <c r="H17" s="45">
        <v>0</v>
      </c>
      <c r="I17" s="45">
        <v>0</v>
      </c>
      <c r="J17" s="45">
        <v>0</v>
      </c>
      <c r="K17" s="45">
        <v>0</v>
      </c>
      <c r="L17" s="68" t="str">
        <f t="shared" si="0"/>
        <v/>
      </c>
      <c r="M17" s="68" t="str">
        <f>IFERROR(IF(ISERROR(SEARCH("Total",A17)),VLOOKUP(B17,'PrYear%'!E:H,3,FALSE),VLOOKUP(LEFT(A17,6),'PrYear%'!F:H,3,FALSE)),"")</f>
        <v/>
      </c>
      <c r="N17" s="44" t="str">
        <f t="shared" si="1"/>
        <v>X</v>
      </c>
      <c r="O17" s="69" t="str">
        <f>IFERROR(VLOOKUP(B17,'GF Comments'!F:I,4,FALSE),"")</f>
        <v/>
      </c>
      <c r="P17" s="27"/>
      <c r="S17" s="86"/>
    </row>
    <row r="18" spans="2:19" x14ac:dyDescent="0.3">
      <c r="B18" s="26" t="s">
        <v>31</v>
      </c>
      <c r="C18" s="26" t="s">
        <v>1914</v>
      </c>
      <c r="D18" s="45">
        <v>0</v>
      </c>
      <c r="E18" s="46">
        <v>2</v>
      </c>
      <c r="F18" s="45">
        <v>0</v>
      </c>
      <c r="G18" s="45">
        <v>12751</v>
      </c>
      <c r="H18" s="45">
        <v>12751</v>
      </c>
      <c r="I18" s="45">
        <v>0</v>
      </c>
      <c r="J18" s="45">
        <v>0</v>
      </c>
      <c r="K18" s="45">
        <v>12751</v>
      </c>
      <c r="L18" s="68">
        <f t="shared" si="0"/>
        <v>0</v>
      </c>
      <c r="M18" s="68">
        <f>IFERROR(IF(ISERROR(SEARCH("Total",A18)),VLOOKUP(B18,'PrYear%'!E:H,3,FALSE),VLOOKUP(LEFT(A18,6),'PrYear%'!F:H,3,FALSE)),"")</f>
        <v>0</v>
      </c>
      <c r="N18" s="44" t="str">
        <f t="shared" si="1"/>
        <v>X</v>
      </c>
      <c r="O18" s="69" t="str">
        <f>IFERROR(VLOOKUP(B18,'GF Comments'!F:I,4,FALSE),"")</f>
        <v/>
      </c>
      <c r="P18" s="27"/>
      <c r="S18" s="86"/>
    </row>
    <row r="19" spans="2:19" x14ac:dyDescent="0.3">
      <c r="B19" s="26" t="s">
        <v>1064</v>
      </c>
      <c r="C19" s="26" t="s">
        <v>1915</v>
      </c>
      <c r="D19" s="45">
        <v>2188.98</v>
      </c>
      <c r="E19" s="46">
        <v>13</v>
      </c>
      <c r="F19" s="45">
        <v>0</v>
      </c>
      <c r="G19" s="45">
        <v>37091</v>
      </c>
      <c r="H19" s="45">
        <v>37091</v>
      </c>
      <c r="I19" s="45">
        <v>0</v>
      </c>
      <c r="J19" s="45">
        <v>25712.589999999997</v>
      </c>
      <c r="K19" s="45">
        <v>11378.41</v>
      </c>
      <c r="L19" s="68">
        <f t="shared" si="0"/>
        <v>0.69322989404437729</v>
      </c>
      <c r="M19" s="68">
        <f>IFERROR(IF(ISERROR(SEARCH("Total",A19)),VLOOKUP(B19,'PrYear%'!E:H,3,FALSE),VLOOKUP(LEFT(A19,6),'PrYear%'!F:H,3,FALSE)),"")</f>
        <v>0.36371867381764994</v>
      </c>
      <c r="N19" s="44" t="str">
        <f t="shared" si="1"/>
        <v>X</v>
      </c>
      <c r="O19" s="69" t="str">
        <f>IFERROR(VLOOKUP(B19,'GF Comments'!F:I,4,FALSE),"")</f>
        <v/>
      </c>
      <c r="P19" s="27"/>
      <c r="S19" s="86"/>
    </row>
    <row r="20" spans="2:19" x14ac:dyDescent="0.3">
      <c r="B20" s="26" t="s">
        <v>1349</v>
      </c>
      <c r="C20" s="26" t="s">
        <v>1916</v>
      </c>
      <c r="D20" s="45">
        <v>0</v>
      </c>
      <c r="E20" s="46">
        <v>13</v>
      </c>
      <c r="F20" s="45">
        <v>35623</v>
      </c>
      <c r="G20" s="45">
        <v>-35623</v>
      </c>
      <c r="H20" s="45">
        <v>0</v>
      </c>
      <c r="I20" s="45">
        <v>0</v>
      </c>
      <c r="J20" s="45">
        <v>0</v>
      </c>
      <c r="K20" s="45">
        <v>0</v>
      </c>
      <c r="L20" s="68" t="str">
        <f t="shared" si="0"/>
        <v/>
      </c>
      <c r="M20" s="68" t="str">
        <f>IFERROR(IF(ISERROR(SEARCH("Total",A20)),VLOOKUP(B20,'PrYear%'!E:H,3,FALSE),VLOOKUP(LEFT(A20,6),'PrYear%'!F:H,3,FALSE)),"")</f>
        <v/>
      </c>
      <c r="N20" s="44" t="str">
        <f t="shared" si="1"/>
        <v>X</v>
      </c>
      <c r="O20" s="69" t="str">
        <f>IFERROR(VLOOKUP(B20,'GF Comments'!F:I,4,FALSE),"")</f>
        <v/>
      </c>
      <c r="P20" s="27"/>
      <c r="S20" s="86"/>
    </row>
    <row r="21" spans="2:19" x14ac:dyDescent="0.3">
      <c r="B21" s="26" t="s">
        <v>2303</v>
      </c>
      <c r="C21" s="26" t="s">
        <v>2323</v>
      </c>
      <c r="D21" s="45">
        <v>2500</v>
      </c>
      <c r="E21" s="46">
        <v>1</v>
      </c>
      <c r="F21" s="45">
        <v>0</v>
      </c>
      <c r="G21" s="45">
        <v>25000</v>
      </c>
      <c r="H21" s="45">
        <v>25000</v>
      </c>
      <c r="I21" s="45">
        <v>0</v>
      </c>
      <c r="J21" s="45">
        <v>2500</v>
      </c>
      <c r="K21" s="45">
        <v>22500</v>
      </c>
      <c r="L21" s="68">
        <f t="shared" si="0"/>
        <v>0.1</v>
      </c>
      <c r="M21" s="68" t="str">
        <f>IFERROR(IF(ISERROR(SEARCH("Total",A21)),VLOOKUP(B21,'PrYear%'!E:H,3,FALSE),VLOOKUP(LEFT(A21,6),'PrYear%'!F:H,3,FALSE)),"")</f>
        <v/>
      </c>
      <c r="N21" s="44" t="str">
        <f t="shared" si="1"/>
        <v>X</v>
      </c>
      <c r="O21" s="69" t="str">
        <f>IFERROR(VLOOKUP(B21,'GF Comments'!F:I,4,FALSE),"")</f>
        <v/>
      </c>
      <c r="P21" s="27"/>
      <c r="S21" s="86"/>
    </row>
    <row r="22" spans="2:19" x14ac:dyDescent="0.3">
      <c r="B22" s="26" t="s">
        <v>1409</v>
      </c>
      <c r="C22" s="26" t="s">
        <v>1917</v>
      </c>
      <c r="D22" s="45">
        <v>0</v>
      </c>
      <c r="E22" s="46">
        <v>2</v>
      </c>
      <c r="F22" s="45">
        <v>0</v>
      </c>
      <c r="G22" s="45">
        <v>89683</v>
      </c>
      <c r="H22" s="45">
        <v>89683</v>
      </c>
      <c r="I22" s="45">
        <v>0</v>
      </c>
      <c r="J22" s="45">
        <v>0</v>
      </c>
      <c r="K22" s="45">
        <v>89683</v>
      </c>
      <c r="L22" s="68">
        <f t="shared" si="0"/>
        <v>0</v>
      </c>
      <c r="M22" s="68">
        <f>IFERROR(IF(ISERROR(SEARCH("Total",A22)),VLOOKUP(B22,'PrYear%'!E:H,3,FALSE),VLOOKUP(LEFT(A22,6),'PrYear%'!F:H,3,FALSE)),"")</f>
        <v>8.9181124986186314E-3</v>
      </c>
      <c r="N22" s="44" t="str">
        <f t="shared" si="1"/>
        <v>X</v>
      </c>
      <c r="O22" s="69" t="str">
        <f>IFERROR(VLOOKUP(B22,'GF Comments'!F:I,4,FALSE),"")</f>
        <v/>
      </c>
      <c r="P22" s="27"/>
      <c r="S22" s="86"/>
    </row>
    <row r="23" spans="2:19" x14ac:dyDescent="0.3">
      <c r="B23" s="26" t="s">
        <v>1350</v>
      </c>
      <c r="C23" s="26" t="s">
        <v>1918</v>
      </c>
      <c r="D23" s="45">
        <v>0</v>
      </c>
      <c r="E23" s="46">
        <v>15</v>
      </c>
      <c r="F23" s="45">
        <v>32054</v>
      </c>
      <c r="G23" s="45">
        <v>-24760</v>
      </c>
      <c r="H23" s="45">
        <v>7294</v>
      </c>
      <c r="I23" s="45">
        <v>0</v>
      </c>
      <c r="J23" s="45">
        <v>7293.1900000000005</v>
      </c>
      <c r="K23" s="45">
        <v>0.80999999999994543</v>
      </c>
      <c r="L23" s="68">
        <f t="shared" si="0"/>
        <v>0.99988894982177134</v>
      </c>
      <c r="M23" s="68">
        <f>IFERROR(IF(ISERROR(SEARCH("Total",A23)),VLOOKUP(B23,'PrYear%'!E:H,3,FALSE),VLOOKUP(LEFT(A23,6),'PrYear%'!F:H,3,FALSE)),"")</f>
        <v>0.78549580645161288</v>
      </c>
      <c r="N23" s="44" t="str">
        <f t="shared" si="1"/>
        <v>X</v>
      </c>
      <c r="O23" s="69" t="str">
        <f>IFERROR(VLOOKUP(B23,'GF Comments'!F:I,4,FALSE),"")</f>
        <v/>
      </c>
      <c r="P23" s="27"/>
      <c r="S23" s="86"/>
    </row>
    <row r="24" spans="2:19" x14ac:dyDescent="0.3">
      <c r="B24" s="26" t="s">
        <v>2304</v>
      </c>
      <c r="C24" s="26" t="s">
        <v>2324</v>
      </c>
      <c r="D24" s="45">
        <v>1514.6399999999999</v>
      </c>
      <c r="E24" s="46">
        <v>13</v>
      </c>
      <c r="F24" s="45">
        <v>0</v>
      </c>
      <c r="G24" s="45">
        <v>55000</v>
      </c>
      <c r="H24" s="45">
        <v>55000</v>
      </c>
      <c r="I24" s="45">
        <v>0</v>
      </c>
      <c r="J24" s="45">
        <v>12572.189999999999</v>
      </c>
      <c r="K24" s="45">
        <v>42427.81</v>
      </c>
      <c r="L24" s="68">
        <f t="shared" si="0"/>
        <v>0.22858527272727269</v>
      </c>
      <c r="M24" s="68" t="str">
        <f>IFERROR(IF(ISERROR(SEARCH("Total",A24)),VLOOKUP(B24,'PrYear%'!E:H,3,FALSE),VLOOKUP(LEFT(A24,6),'PrYear%'!F:H,3,FALSE)),"")</f>
        <v/>
      </c>
      <c r="N24" s="44" t="str">
        <f t="shared" si="1"/>
        <v>X</v>
      </c>
      <c r="O24" s="69" t="str">
        <f>IFERROR(VLOOKUP(B24,'GF Comments'!F:I,4,FALSE),"")</f>
        <v/>
      </c>
      <c r="P24" s="27"/>
      <c r="S24" s="86"/>
    </row>
    <row r="25" spans="2:19" x14ac:dyDescent="0.3">
      <c r="B25" s="26" t="s">
        <v>912</v>
      </c>
      <c r="C25" s="26" t="s">
        <v>1919</v>
      </c>
      <c r="D25" s="45">
        <v>0</v>
      </c>
      <c r="E25" s="46">
        <v>11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68" t="str">
        <f t="shared" si="0"/>
        <v/>
      </c>
      <c r="M25" s="68">
        <f>IFERROR(IF(ISERROR(SEARCH("Total",A25)),VLOOKUP(B25,'PrYear%'!E:H,3,FALSE),VLOOKUP(LEFT(A25,6),'PrYear%'!F:H,3,FALSE)),"")</f>
        <v>0.99999606387764284</v>
      </c>
      <c r="N25" s="44" t="str">
        <f t="shared" si="1"/>
        <v/>
      </c>
      <c r="O25" s="69" t="str">
        <f>IFERROR(VLOOKUP(B25,'GF Comments'!F:I,4,FALSE),"")</f>
        <v/>
      </c>
      <c r="P25" s="27"/>
      <c r="S25" s="86"/>
    </row>
    <row r="26" spans="2:19" x14ac:dyDescent="0.3">
      <c r="B26" s="26" t="s">
        <v>44</v>
      </c>
      <c r="C26" s="26" t="s">
        <v>1996</v>
      </c>
      <c r="D26" s="45">
        <v>0</v>
      </c>
      <c r="E26" s="46">
        <v>14</v>
      </c>
      <c r="F26" s="45">
        <v>0</v>
      </c>
      <c r="G26" s="45">
        <v>21927</v>
      </c>
      <c r="H26" s="45">
        <v>21927</v>
      </c>
      <c r="I26" s="45">
        <v>0</v>
      </c>
      <c r="J26" s="45">
        <v>21926.92</v>
      </c>
      <c r="K26" s="45">
        <v>8.0000000000268301E-2</v>
      </c>
      <c r="L26" s="68">
        <f t="shared" si="0"/>
        <v>0.99999635153007704</v>
      </c>
      <c r="M26" s="68">
        <f>IFERROR(IF(ISERROR(SEARCH("Total",A26)),VLOOKUP(B26,'PrYear%'!E:H,3,FALSE),VLOOKUP(LEFT(A26,6),'PrYear%'!F:H,3,FALSE)),"")</f>
        <v>0.70850247367753394</v>
      </c>
      <c r="N26" s="44" t="str">
        <f t="shared" si="1"/>
        <v/>
      </c>
      <c r="O26" s="69" t="str">
        <f>IFERROR(VLOOKUP(B26,'GF Comments'!F:I,4,FALSE),"")</f>
        <v/>
      </c>
      <c r="P26" s="27"/>
      <c r="S26" s="86"/>
    </row>
    <row r="27" spans="2:19" x14ac:dyDescent="0.3">
      <c r="B27" s="26" t="s">
        <v>1414</v>
      </c>
      <c r="C27" s="26" t="s">
        <v>2316</v>
      </c>
      <c r="D27" s="45">
        <v>2248.44</v>
      </c>
      <c r="E27" s="46">
        <v>13</v>
      </c>
      <c r="F27" s="45">
        <v>0</v>
      </c>
      <c r="G27" s="45">
        <v>48659</v>
      </c>
      <c r="H27" s="45">
        <v>48659</v>
      </c>
      <c r="I27" s="45">
        <v>0</v>
      </c>
      <c r="J27" s="45">
        <v>17604.68</v>
      </c>
      <c r="K27" s="45">
        <v>31054.32</v>
      </c>
      <c r="L27" s="68">
        <f t="shared" si="0"/>
        <v>0.36179699541708626</v>
      </c>
      <c r="M27" s="68">
        <f>IFERROR(IF(ISERROR(SEARCH("Total",A27)),VLOOKUP(B27,'PrYear%'!E:H,3,FALSE),VLOOKUP(LEFT(A27,6),'PrYear%'!F:H,3,FALSE)),"")</f>
        <v>0</v>
      </c>
      <c r="N27" s="44" t="str">
        <f t="shared" si="1"/>
        <v>X</v>
      </c>
      <c r="O27" s="69" t="str">
        <f>IFERROR(VLOOKUP(B27,'GF Comments'!F:I,4,FALSE),"")</f>
        <v/>
      </c>
      <c r="P27" s="27"/>
      <c r="S27" s="86"/>
    </row>
    <row r="28" spans="2:19" x14ac:dyDescent="0.3">
      <c r="B28" s="26" t="s">
        <v>1174</v>
      </c>
      <c r="C28" s="26" t="s">
        <v>1920</v>
      </c>
      <c r="D28" s="45">
        <v>0</v>
      </c>
      <c r="E28" s="46">
        <v>1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68" t="str">
        <f t="shared" si="0"/>
        <v/>
      </c>
      <c r="M28" s="68" t="str">
        <f>IFERROR(IF(ISERROR(SEARCH("Total",A28)),VLOOKUP(B28,'PrYear%'!E:H,3,FALSE),VLOOKUP(LEFT(A28,6),'PrYear%'!F:H,3,FALSE)),"")</f>
        <v/>
      </c>
      <c r="N28" s="44" t="str">
        <f t="shared" si="1"/>
        <v/>
      </c>
      <c r="O28" s="69" t="str">
        <f>IFERROR(VLOOKUP(B28,'GF Comments'!F:I,4,FALSE),"")</f>
        <v/>
      </c>
      <c r="P28" s="27"/>
      <c r="S28" s="86"/>
    </row>
    <row r="29" spans="2:19" x14ac:dyDescent="0.3">
      <c r="B29" s="26" t="s">
        <v>1352</v>
      </c>
      <c r="C29" s="26" t="s">
        <v>1921</v>
      </c>
      <c r="D29" s="45">
        <v>0</v>
      </c>
      <c r="E29" s="46">
        <v>11</v>
      </c>
      <c r="F29" s="45">
        <v>45674</v>
      </c>
      <c r="G29" s="45">
        <v>-45674</v>
      </c>
      <c r="H29" s="45">
        <v>0</v>
      </c>
      <c r="I29" s="45">
        <v>0</v>
      </c>
      <c r="J29" s="45">
        <v>0</v>
      </c>
      <c r="K29" s="45">
        <v>0</v>
      </c>
      <c r="L29" s="68" t="str">
        <f t="shared" si="0"/>
        <v/>
      </c>
      <c r="M29" s="68" t="str">
        <f>IFERROR(IF(ISERROR(SEARCH("Total",A29)),VLOOKUP(B29,'PrYear%'!E:H,3,FALSE),VLOOKUP(LEFT(A29,6),'PrYear%'!F:H,3,FALSE)),"")</f>
        <v/>
      </c>
      <c r="N29" s="44" t="str">
        <f t="shared" si="1"/>
        <v>X</v>
      </c>
      <c r="O29" s="69" t="str">
        <f>IFERROR(VLOOKUP(B29,'GF Comments'!F:I,4,FALSE),"")</f>
        <v/>
      </c>
      <c r="P29" s="27"/>
      <c r="S29" s="86"/>
    </row>
    <row r="30" spans="2:19" x14ac:dyDescent="0.3">
      <c r="B30" s="26" t="s">
        <v>2305</v>
      </c>
      <c r="C30" s="26" t="s">
        <v>2325</v>
      </c>
      <c r="D30" s="45">
        <v>0</v>
      </c>
      <c r="E30" s="46">
        <v>2</v>
      </c>
      <c r="F30" s="45">
        <v>0</v>
      </c>
      <c r="G30" s="45">
        <v>50000</v>
      </c>
      <c r="H30" s="45">
        <v>50000</v>
      </c>
      <c r="I30" s="45">
        <v>0</v>
      </c>
      <c r="J30" s="45">
        <v>0</v>
      </c>
      <c r="K30" s="45">
        <v>50000</v>
      </c>
      <c r="L30" s="68">
        <f t="shared" si="0"/>
        <v>0</v>
      </c>
      <c r="M30" s="68" t="str">
        <f>IFERROR(IF(ISERROR(SEARCH("Total",A30)),VLOOKUP(B30,'PrYear%'!E:H,3,FALSE),VLOOKUP(LEFT(A30,6),'PrYear%'!F:H,3,FALSE)),"")</f>
        <v/>
      </c>
      <c r="N30" s="44" t="str">
        <f t="shared" si="1"/>
        <v>X</v>
      </c>
      <c r="O30" s="69" t="str">
        <f>IFERROR(VLOOKUP(B30,'GF Comments'!F:I,4,FALSE),"")</f>
        <v/>
      </c>
      <c r="P30" s="27"/>
      <c r="S30" s="86"/>
    </row>
    <row r="31" spans="2:19" x14ac:dyDescent="0.3">
      <c r="B31" s="26" t="s">
        <v>1066</v>
      </c>
      <c r="C31" s="26" t="s">
        <v>1922</v>
      </c>
      <c r="D31" s="45">
        <v>616.19000000000005</v>
      </c>
      <c r="E31" s="46">
        <v>11</v>
      </c>
      <c r="F31" s="45">
        <v>0</v>
      </c>
      <c r="G31" s="45">
        <v>13540</v>
      </c>
      <c r="H31" s="45">
        <v>13540</v>
      </c>
      <c r="I31" s="45">
        <v>0</v>
      </c>
      <c r="J31" s="45">
        <v>5312.96</v>
      </c>
      <c r="K31" s="45">
        <v>8227.0400000000009</v>
      </c>
      <c r="L31" s="68">
        <f t="shared" si="0"/>
        <v>0.39238995568685375</v>
      </c>
      <c r="M31" s="68">
        <f>IFERROR(IF(ISERROR(SEARCH("Total",A31)),VLOOKUP(B31,'PrYear%'!E:H,3,FALSE),VLOOKUP(LEFT(A31,6),'PrYear%'!F:H,3,FALSE)),"")</f>
        <v>0.52386069346425279</v>
      </c>
      <c r="N31" s="44" t="str">
        <f t="shared" si="1"/>
        <v>X</v>
      </c>
      <c r="O31" s="69" t="str">
        <f>IFERROR(VLOOKUP(B31,'GF Comments'!F:I,4,FALSE),"")</f>
        <v/>
      </c>
      <c r="P31" s="27"/>
      <c r="S31" s="86"/>
    </row>
    <row r="32" spans="2:19" x14ac:dyDescent="0.3">
      <c r="B32" s="26" t="s">
        <v>1353</v>
      </c>
      <c r="C32" s="26" t="s">
        <v>1923</v>
      </c>
      <c r="D32" s="45">
        <v>0</v>
      </c>
      <c r="E32" s="46">
        <v>13</v>
      </c>
      <c r="F32" s="45">
        <v>5718</v>
      </c>
      <c r="G32" s="45">
        <v>-5718</v>
      </c>
      <c r="H32" s="45">
        <v>0</v>
      </c>
      <c r="I32" s="45">
        <v>0</v>
      </c>
      <c r="J32" s="45">
        <v>0</v>
      </c>
      <c r="K32" s="45">
        <v>0</v>
      </c>
      <c r="L32" s="68" t="str">
        <f t="shared" si="0"/>
        <v/>
      </c>
      <c r="M32" s="68" t="str">
        <f>IFERROR(IF(ISERROR(SEARCH("Total",A32)),VLOOKUP(B32,'PrYear%'!E:H,3,FALSE),VLOOKUP(LEFT(A32,6),'PrYear%'!F:H,3,FALSE)),"")</f>
        <v/>
      </c>
      <c r="N32" s="44" t="str">
        <f t="shared" si="1"/>
        <v>X</v>
      </c>
      <c r="O32" s="69" t="str">
        <f>IFERROR(VLOOKUP(B32,'GF Comments'!F:I,4,FALSE),"")</f>
        <v/>
      </c>
      <c r="P32" s="27"/>
      <c r="S32" s="86"/>
    </row>
    <row r="33" spans="1:20" x14ac:dyDescent="0.3">
      <c r="B33" s="26" t="s">
        <v>157</v>
      </c>
      <c r="C33" s="26" t="s">
        <v>1924</v>
      </c>
      <c r="D33" s="45">
        <v>160034.17999999996</v>
      </c>
      <c r="E33" s="46">
        <v>22</v>
      </c>
      <c r="F33" s="45">
        <v>539670</v>
      </c>
      <c r="G33" s="45">
        <v>0</v>
      </c>
      <c r="H33" s="45">
        <v>539670</v>
      </c>
      <c r="I33" s="45">
        <v>31696.95</v>
      </c>
      <c r="J33" s="45">
        <v>465891.74000000005</v>
      </c>
      <c r="K33" s="45">
        <v>42081.31</v>
      </c>
      <c r="L33" s="68">
        <f t="shared" si="0"/>
        <v>0.92202399614579289</v>
      </c>
      <c r="M33" s="68">
        <f>IFERROR(IF(ISERROR(SEARCH("Total",A33)),VLOOKUP(B33,'PrYear%'!E:H,3,FALSE),VLOOKUP(LEFT(A33,6),'PrYear%'!F:H,3,FALSE)),"")</f>
        <v>0.81514765404831002</v>
      </c>
      <c r="N33" s="44" t="str">
        <f t="shared" si="1"/>
        <v/>
      </c>
      <c r="O33" s="69" t="str">
        <f>IFERROR(VLOOKUP(B33,'GF Comments'!F:I,4,FALSE),"")</f>
        <v/>
      </c>
      <c r="P33" s="27"/>
      <c r="S33" s="86"/>
    </row>
    <row r="34" spans="1:20" x14ac:dyDescent="0.3">
      <c r="B34" s="26" t="s">
        <v>54</v>
      </c>
      <c r="C34" s="26" t="s">
        <v>1925</v>
      </c>
      <c r="D34" s="45">
        <v>3892.8399999999997</v>
      </c>
      <c r="E34" s="46">
        <v>21</v>
      </c>
      <c r="F34" s="45">
        <v>371562</v>
      </c>
      <c r="G34" s="45">
        <v>142184</v>
      </c>
      <c r="H34" s="45">
        <v>513746</v>
      </c>
      <c r="I34" s="45">
        <v>108444.54000000001</v>
      </c>
      <c r="J34" s="45">
        <v>203480.64</v>
      </c>
      <c r="K34" s="45">
        <v>201820.81999999998</v>
      </c>
      <c r="L34" s="68">
        <f t="shared" si="0"/>
        <v>0.60715836230355091</v>
      </c>
      <c r="M34" s="68">
        <f>IFERROR(IF(ISERROR(SEARCH("Total",A34)),VLOOKUP(B34,'PrYear%'!E:H,3,FALSE),VLOOKUP(LEFT(A34,6),'PrYear%'!F:H,3,FALSE)),"")</f>
        <v>0.89383678867322724</v>
      </c>
      <c r="N34" s="44" t="str">
        <f t="shared" si="1"/>
        <v>X</v>
      </c>
      <c r="O34" s="69" t="str">
        <f>IFERROR(VLOOKUP(B34,'GF Comments'!F:I,4,FALSE),"")</f>
        <v/>
      </c>
      <c r="P34" s="27"/>
      <c r="S34" s="86"/>
    </row>
    <row r="35" spans="1:20" x14ac:dyDescent="0.3">
      <c r="B35" s="26" t="s">
        <v>126</v>
      </c>
      <c r="C35" s="26" t="s">
        <v>2365</v>
      </c>
      <c r="D35" s="45">
        <v>0</v>
      </c>
      <c r="E35" s="46">
        <v>1</v>
      </c>
      <c r="F35" s="45">
        <v>0</v>
      </c>
      <c r="G35" s="45">
        <v>0</v>
      </c>
      <c r="H35" s="45">
        <v>0</v>
      </c>
      <c r="I35" s="45">
        <v>0</v>
      </c>
      <c r="J35" s="45">
        <v>8.8000000000000007</v>
      </c>
      <c r="K35" s="45">
        <v>-8.8000000000000007</v>
      </c>
      <c r="L35" s="68" t="str">
        <f t="shared" si="0"/>
        <v/>
      </c>
      <c r="M35" s="68" t="str">
        <f>IFERROR(IF(ISERROR(SEARCH("Total",A35)),VLOOKUP(B35,'PrYear%'!E:H,3,FALSE),VLOOKUP(LEFT(A35,6),'PrYear%'!F:H,3,FALSE)),"")</f>
        <v/>
      </c>
      <c r="N35" s="44" t="str">
        <f t="shared" si="1"/>
        <v/>
      </c>
      <c r="O35" s="69" t="str">
        <f>IFERROR(VLOOKUP(B35,'GF Comments'!F:I,4,FALSE),"")</f>
        <v/>
      </c>
      <c r="P35" s="27"/>
      <c r="S35" s="86"/>
    </row>
    <row r="36" spans="1:20" x14ac:dyDescent="0.3">
      <c r="B36" s="26" t="s">
        <v>1131</v>
      </c>
      <c r="C36" s="26" t="s">
        <v>1926</v>
      </c>
      <c r="D36" s="45">
        <v>0</v>
      </c>
      <c r="E36" s="46">
        <v>30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68" t="str">
        <f t="shared" si="0"/>
        <v/>
      </c>
      <c r="M36" s="68">
        <f>IFERROR(IF(ISERROR(SEARCH("Total",A36)),VLOOKUP(B36,'PrYear%'!E:H,3,FALSE),VLOOKUP(LEFT(A36,6),'PrYear%'!F:H,3,FALSE)),"")</f>
        <v>0.93343259094465636</v>
      </c>
      <c r="N36" s="44" t="str">
        <f t="shared" si="1"/>
        <v/>
      </c>
      <c r="O36" s="69" t="str">
        <f>IFERROR(VLOOKUP(B36,'GF Comments'!F:I,4,FALSE),"")</f>
        <v/>
      </c>
      <c r="P36" s="27"/>
      <c r="S36" s="86"/>
    </row>
    <row r="37" spans="1:20" s="85" customFormat="1" x14ac:dyDescent="0.3">
      <c r="A37" s="77"/>
      <c r="B37" s="26" t="s">
        <v>1748</v>
      </c>
      <c r="C37" s="26" t="s">
        <v>1927</v>
      </c>
      <c r="D37" s="45">
        <v>76135.960000000006</v>
      </c>
      <c r="E37" s="46">
        <v>39</v>
      </c>
      <c r="F37" s="45">
        <v>1502577</v>
      </c>
      <c r="G37" s="45">
        <v>0</v>
      </c>
      <c r="H37" s="45">
        <v>1502577</v>
      </c>
      <c r="I37" s="45">
        <v>298673.24</v>
      </c>
      <c r="J37" s="45">
        <v>548837.30999999994</v>
      </c>
      <c r="K37" s="45">
        <v>655066.44999999972</v>
      </c>
      <c r="L37" s="68">
        <f t="shared" si="0"/>
        <v>0.56403801602180781</v>
      </c>
      <c r="M37" s="68">
        <f>IFERROR(IF(ISERROR(SEARCH("Total",A37)),VLOOKUP(B37,'PrYear%'!E:H,3,FALSE),VLOOKUP(LEFT(A37,6),'PrYear%'!F:H,3,FALSE)),"")</f>
        <v>0.17015171441695981</v>
      </c>
      <c r="N37" s="44" t="str">
        <f t="shared" si="1"/>
        <v>X</v>
      </c>
      <c r="O37" s="69" t="str">
        <f>IFERROR(VLOOKUP(B37,'GF Comments'!F:I,4,FALSE),"")</f>
        <v/>
      </c>
      <c r="P37" s="73"/>
      <c r="S37" s="87"/>
    </row>
    <row r="38" spans="1:20" s="85" customFormat="1" x14ac:dyDescent="0.3">
      <c r="A38" s="77"/>
      <c r="B38" s="26" t="s">
        <v>1354</v>
      </c>
      <c r="C38" s="26" t="s">
        <v>1928</v>
      </c>
      <c r="D38" s="45">
        <v>10.5</v>
      </c>
      <c r="E38" s="46">
        <v>1</v>
      </c>
      <c r="F38" s="45">
        <v>0</v>
      </c>
      <c r="G38" s="45">
        <v>119198</v>
      </c>
      <c r="H38" s="45">
        <v>119198</v>
      </c>
      <c r="I38" s="45">
        <v>2709</v>
      </c>
      <c r="J38" s="45">
        <v>4631.8999999999996</v>
      </c>
      <c r="K38" s="45">
        <v>111857.1</v>
      </c>
      <c r="L38" s="68">
        <f t="shared" si="0"/>
        <v>6.1585764861826535E-2</v>
      </c>
      <c r="M38" s="68">
        <f>IFERROR(IF(ISERROR(SEARCH("Total",A38)),VLOOKUP(B38,'PrYear%'!E:H,3,FALSE),VLOOKUP(LEFT(A38,6),'PrYear%'!F:H,3,FALSE)),"")</f>
        <v>0.3666416666666667</v>
      </c>
      <c r="N38" s="44" t="str">
        <f t="shared" si="1"/>
        <v>X</v>
      </c>
      <c r="O38" s="69" t="str">
        <f>IFERROR(VLOOKUP(B38,'GF Comments'!F:I,4,FALSE),"")</f>
        <v/>
      </c>
      <c r="P38" s="73"/>
      <c r="S38" s="87"/>
    </row>
    <row r="39" spans="1:20" x14ac:dyDescent="0.3">
      <c r="B39" s="26" t="s">
        <v>63</v>
      </c>
      <c r="C39" s="26" t="s">
        <v>1929</v>
      </c>
      <c r="D39" s="45">
        <v>17837.47</v>
      </c>
      <c r="E39" s="46">
        <v>30</v>
      </c>
      <c r="F39" s="45">
        <v>365000</v>
      </c>
      <c r="G39" s="45">
        <v>-44630</v>
      </c>
      <c r="H39" s="45">
        <v>320370</v>
      </c>
      <c r="I39" s="45">
        <v>1138.96</v>
      </c>
      <c r="J39" s="45">
        <v>252351.51</v>
      </c>
      <c r="K39" s="45">
        <v>66879.53</v>
      </c>
      <c r="L39" s="68">
        <f t="shared" si="0"/>
        <v>0.79124284421138058</v>
      </c>
      <c r="M39" s="68">
        <f>IFERROR(IF(ISERROR(SEARCH("Total",A39)),VLOOKUP(B39,'PrYear%'!E:H,3,FALSE),VLOOKUP(LEFT(A39,6),'PrYear%'!F:H,3,FALSE)),"")</f>
        <v>0.85346221886601159</v>
      </c>
      <c r="N39" s="44" t="str">
        <f t="shared" si="1"/>
        <v/>
      </c>
      <c r="O39" s="69" t="str">
        <f>IFERROR(VLOOKUP(B39,'GF Comments'!F:I,4,FALSE),"")</f>
        <v/>
      </c>
      <c r="P39" s="27"/>
      <c r="S39" s="86"/>
    </row>
    <row r="40" spans="1:20" x14ac:dyDescent="0.3">
      <c r="B40" s="26" t="s">
        <v>59</v>
      </c>
      <c r="C40" s="26" t="s">
        <v>1930</v>
      </c>
      <c r="D40" s="45">
        <v>10457.040000000001</v>
      </c>
      <c r="E40" s="46">
        <v>34</v>
      </c>
      <c r="F40" s="45">
        <v>145845</v>
      </c>
      <c r="G40" s="45">
        <v>82377</v>
      </c>
      <c r="H40" s="45">
        <v>228222</v>
      </c>
      <c r="I40" s="45">
        <v>3059.35</v>
      </c>
      <c r="J40" s="45">
        <v>123218.06</v>
      </c>
      <c r="K40" s="45">
        <v>101944.58999999998</v>
      </c>
      <c r="L40" s="68">
        <f t="shared" ref="L40:L43" si="2">IF(ISERROR((I40+J40)/H40),"",(I40+J40)/H40)</f>
        <v>0.55330954071036098</v>
      </c>
      <c r="M40" s="68">
        <f>IFERROR(IF(ISERROR(SEARCH("Total",A40)),VLOOKUP(B40,'PrYear%'!E:H,3,FALSE),VLOOKUP(LEFT(A40,6),'PrYear%'!F:H,3,FALSE)),"")</f>
        <v>0.47073631444592323</v>
      </c>
      <c r="N40" s="44" t="str">
        <f t="shared" ref="N40:N43" si="3">IF(AND(OR($L$4-IFERROR(VALUE(L40),0)&lt;=-0.05,$L$4-IFERROR(VALUE(L40),0)&gt;=0.15),ABS((G40*$L$4)-I40-J40)&gt;=5000),"X","")</f>
        <v>X</v>
      </c>
      <c r="O40" s="69" t="str">
        <f>IFERROR(VLOOKUP(B40,'GF Comments'!F:I,4,FALSE),"")</f>
        <v/>
      </c>
      <c r="P40" s="27"/>
      <c r="S40" s="86"/>
    </row>
    <row r="41" spans="1:20" s="104" customFormat="1" x14ac:dyDescent="0.3">
      <c r="A41" s="77"/>
      <c r="B41" s="26" t="s">
        <v>91</v>
      </c>
      <c r="C41" s="26" t="s">
        <v>1931</v>
      </c>
      <c r="D41" s="45">
        <v>10535.9</v>
      </c>
      <c r="E41" s="46">
        <v>19</v>
      </c>
      <c r="F41" s="45">
        <v>141000</v>
      </c>
      <c r="G41" s="45">
        <v>0</v>
      </c>
      <c r="H41" s="45">
        <v>141000</v>
      </c>
      <c r="I41" s="45">
        <v>70</v>
      </c>
      <c r="J41" s="45">
        <v>117625.11</v>
      </c>
      <c r="K41" s="45">
        <v>23304.89</v>
      </c>
      <c r="L41" s="68">
        <f t="shared" si="2"/>
        <v>0.83471709219858159</v>
      </c>
      <c r="M41" s="68">
        <f>IFERROR(IF(ISERROR(SEARCH("Total",A41)),VLOOKUP(B41,'PrYear%'!E:H,3,FALSE),VLOOKUP(LEFT(A41,6),'PrYear%'!F:H,3,FALSE)),"")</f>
        <v>0.84852665449045406</v>
      </c>
      <c r="N41" s="44" t="str">
        <f t="shared" si="3"/>
        <v/>
      </c>
      <c r="O41" s="69" t="str">
        <f>IFERROR(VLOOKUP(B41,'GF Comments'!F:I,4,FALSE),"")</f>
        <v/>
      </c>
      <c r="P41" s="38"/>
      <c r="Q41" s="38"/>
      <c r="R41" s="38"/>
      <c r="S41" s="38"/>
      <c r="T41" s="38"/>
    </row>
    <row r="42" spans="1:20" s="104" customFormat="1" x14ac:dyDescent="0.3">
      <c r="A42" s="77"/>
      <c r="B42" s="26" t="s">
        <v>155</v>
      </c>
      <c r="C42" s="26" t="s">
        <v>1932</v>
      </c>
      <c r="D42" s="45">
        <v>395.67</v>
      </c>
      <c r="E42" s="46">
        <v>12</v>
      </c>
      <c r="F42" s="45">
        <v>18974</v>
      </c>
      <c r="G42" s="45">
        <v>0</v>
      </c>
      <c r="H42" s="45">
        <v>18974</v>
      </c>
      <c r="I42" s="45">
        <v>0</v>
      </c>
      <c r="J42" s="45">
        <v>6314.1799999999994</v>
      </c>
      <c r="K42" s="45">
        <v>12659.82</v>
      </c>
      <c r="L42" s="68">
        <f t="shared" si="2"/>
        <v>0.33278064720143352</v>
      </c>
      <c r="M42" s="68">
        <f>IFERROR(IF(ISERROR(SEARCH("Total",A42)),VLOOKUP(B42,'PrYear%'!E:H,3,FALSE),VLOOKUP(LEFT(A42,6),'PrYear%'!F:H,3,FALSE)),"")</f>
        <v>0.47603094517322569</v>
      </c>
      <c r="N42" s="44" t="str">
        <f t="shared" si="3"/>
        <v>X</v>
      </c>
      <c r="O42" s="69" t="str">
        <f>IFERROR(VLOOKUP(B42,'GF Comments'!F:I,4,FALSE),"")</f>
        <v/>
      </c>
      <c r="P42" s="38"/>
      <c r="Q42" s="38"/>
      <c r="R42" s="38"/>
      <c r="S42" s="38"/>
      <c r="T42" s="38"/>
    </row>
    <row r="43" spans="1:20" s="104" customFormat="1" x14ac:dyDescent="0.3">
      <c r="A43" s="77"/>
      <c r="B43" s="26" t="s">
        <v>977</v>
      </c>
      <c r="C43" s="26" t="s">
        <v>1933</v>
      </c>
      <c r="D43" s="45">
        <v>0</v>
      </c>
      <c r="E43" s="46">
        <v>9</v>
      </c>
      <c r="F43" s="45">
        <v>0</v>
      </c>
      <c r="G43" s="45">
        <v>0</v>
      </c>
      <c r="H43" s="45">
        <v>0</v>
      </c>
      <c r="I43" s="45">
        <v>0</v>
      </c>
      <c r="J43" s="45">
        <v>832.53000000000009</v>
      </c>
      <c r="K43" s="45">
        <v>-832.53000000000009</v>
      </c>
      <c r="L43" s="68" t="str">
        <f t="shared" si="2"/>
        <v/>
      </c>
      <c r="M43" s="68">
        <f>IFERROR(IF(ISERROR(SEARCH("Total",A43)),VLOOKUP(B43,'PrYear%'!E:H,3,FALSE),VLOOKUP(LEFT(A43,6),'PrYear%'!F:H,3,FALSE)),"")</f>
        <v>0.83117075773745996</v>
      </c>
      <c r="N43" s="44" t="str">
        <f t="shared" si="3"/>
        <v/>
      </c>
      <c r="O43" s="69" t="str">
        <f>IFERROR(VLOOKUP(B43,'GF Comments'!F:I,4,FALSE),"")</f>
        <v/>
      </c>
      <c r="P43" s="38"/>
      <c r="Q43" s="38"/>
      <c r="R43" s="38"/>
      <c r="S43" s="38"/>
      <c r="T43" s="38"/>
    </row>
    <row r="44" spans="1:20" s="104" customFormat="1" x14ac:dyDescent="0.3">
      <c r="A44" s="79" t="s">
        <v>1668</v>
      </c>
      <c r="B44" s="79"/>
      <c r="C44" s="79"/>
      <c r="D44" s="71">
        <v>326110.03999999998</v>
      </c>
      <c r="E44" s="72">
        <v>467</v>
      </c>
      <c r="F44" s="71">
        <v>4576269</v>
      </c>
      <c r="G44" s="71">
        <v>1032819</v>
      </c>
      <c r="H44" s="71">
        <v>5609088</v>
      </c>
      <c r="I44" s="71">
        <v>902236.51000000036</v>
      </c>
      <c r="J44" s="71">
        <v>2806051.1299999985</v>
      </c>
      <c r="K44" s="71">
        <v>1900800.3599999999</v>
      </c>
      <c r="L44" s="68">
        <f t="shared" ref="L44:L45" si="4">IF(ISERROR((I44+J44)/H44),"",(I44+J44)/H44)</f>
        <v>0.6611213159786401</v>
      </c>
      <c r="M44" s="68">
        <f>IFERROR(IF(ISERROR(SEARCH("Total",A44)),VLOOKUP(B44,'PrYear%'!E:H,3,FALSE),VLOOKUP(LEFT(A44,6),'PrYear%'!F:H,3,FALSE)),"")</f>
        <v>0.66880019756201348</v>
      </c>
      <c r="N44" s="44" t="str">
        <f t="shared" ref="N44" si="5">IF(AND(OR($L$4-IFERROR(VALUE(L44),0)&lt;=-0.05,$L$4-IFERROR(VALUE(L44),0)&gt;=0.15),ABS((G44*$L$4)-I44-J44)&gt;=5000),"X","")</f>
        <v>X</v>
      </c>
      <c r="O44" s="69" t="str">
        <f>IFERROR(VLOOKUP(B44,'GF Comments'!F:I,4,FALSE),"")</f>
        <v/>
      </c>
      <c r="P44" s="38"/>
      <c r="Q44" s="38"/>
      <c r="R44" s="38"/>
      <c r="S44" s="38"/>
      <c r="T44" s="38"/>
    </row>
    <row r="45" spans="1:20" s="104" customFormat="1" x14ac:dyDescent="0.3">
      <c r="A45" s="121" t="s">
        <v>920</v>
      </c>
      <c r="B45" s="121"/>
      <c r="C45" s="121"/>
      <c r="D45" s="122">
        <v>326110.03999999998</v>
      </c>
      <c r="E45" s="123">
        <v>467</v>
      </c>
      <c r="F45" s="122">
        <v>4576269</v>
      </c>
      <c r="G45" s="122">
        <v>1032819</v>
      </c>
      <c r="H45" s="122">
        <v>5609088</v>
      </c>
      <c r="I45" s="122">
        <v>902236.51000000036</v>
      </c>
      <c r="J45" s="122">
        <v>2806051.1299999985</v>
      </c>
      <c r="K45" s="122">
        <v>1900800.3599999999</v>
      </c>
      <c r="L45" s="68">
        <f t="shared" si="4"/>
        <v>0.6611213159786401</v>
      </c>
      <c r="M45" s="55">
        <f>+M44</f>
        <v>0.66880019756201348</v>
      </c>
      <c r="N45" s="105"/>
      <c r="O45" s="69" t="str">
        <f>IFERROR(VLOOKUP(B45,'GF Comments'!F:I,4,FALSE),"")</f>
        <v/>
      </c>
      <c r="P45" s="38"/>
      <c r="Q45" s="38"/>
      <c r="R45" s="38"/>
      <c r="S45" s="38"/>
      <c r="T45" s="38"/>
    </row>
    <row r="46" spans="1:20" s="104" customFormat="1" x14ac:dyDescent="0.3">
      <c r="A46" s="95"/>
      <c r="B46" s="38"/>
      <c r="C46" s="38"/>
      <c r="D46" s="106"/>
      <c r="E46" s="38"/>
      <c r="F46" s="38"/>
      <c r="G46" s="38"/>
      <c r="H46" s="38"/>
      <c r="I46" s="107" t="str">
        <f t="shared" ref="I46:I52" si="6">IF(ISERROR((G46+F46)/E46),"",(G46+F46)/E46)</f>
        <v/>
      </c>
      <c r="J46" s="107"/>
      <c r="K46" s="22"/>
      <c r="L46" s="98"/>
      <c r="M46" s="98"/>
      <c r="N46" s="105"/>
      <c r="P46" s="38"/>
      <c r="Q46" s="38"/>
      <c r="R46" s="38"/>
      <c r="S46" s="38"/>
      <c r="T46" s="38"/>
    </row>
    <row r="47" spans="1:20" s="104" customFormat="1" x14ac:dyDescent="0.3">
      <c r="A47" s="95"/>
      <c r="B47" s="38"/>
      <c r="C47" s="38"/>
      <c r="D47" s="106"/>
      <c r="E47" s="38"/>
      <c r="F47" s="38"/>
      <c r="G47" s="38"/>
      <c r="H47" s="38"/>
      <c r="I47" s="107" t="str">
        <f t="shared" si="6"/>
        <v/>
      </c>
      <c r="J47" s="107"/>
      <c r="K47" s="22"/>
      <c r="L47" s="98"/>
      <c r="M47" s="98"/>
      <c r="N47" s="105"/>
      <c r="P47" s="38"/>
      <c r="Q47" s="38"/>
      <c r="R47" s="38"/>
      <c r="S47" s="38"/>
      <c r="T47" s="38"/>
    </row>
    <row r="48" spans="1:20" s="104" customFormat="1" x14ac:dyDescent="0.3">
      <c r="A48" s="95"/>
      <c r="B48" s="38"/>
      <c r="C48" s="38"/>
      <c r="D48" s="106"/>
      <c r="E48" s="38"/>
      <c r="F48" s="38"/>
      <c r="G48" s="38"/>
      <c r="H48" s="38"/>
      <c r="I48" s="107" t="str">
        <f t="shared" si="6"/>
        <v/>
      </c>
      <c r="J48" s="107"/>
      <c r="K48" s="22"/>
      <c r="L48" s="98"/>
      <c r="M48" s="98"/>
      <c r="N48" s="105"/>
      <c r="P48" s="38"/>
      <c r="Q48" s="38"/>
      <c r="R48" s="38"/>
      <c r="S48" s="38"/>
      <c r="T48" s="38"/>
    </row>
    <row r="49" spans="1:20" s="104" customFormat="1" x14ac:dyDescent="0.3">
      <c r="A49" s="95"/>
      <c r="B49" s="38"/>
      <c r="C49" s="38"/>
      <c r="D49" s="106"/>
      <c r="E49" s="38"/>
      <c r="F49" s="38"/>
      <c r="G49" s="38"/>
      <c r="H49" s="38"/>
      <c r="I49" s="107" t="str">
        <f t="shared" si="6"/>
        <v/>
      </c>
      <c r="J49" s="107"/>
      <c r="K49" s="22"/>
      <c r="L49" s="98"/>
      <c r="M49" s="98"/>
      <c r="N49" s="105"/>
      <c r="P49" s="38"/>
      <c r="Q49" s="38"/>
      <c r="R49" s="38"/>
      <c r="S49" s="38"/>
      <c r="T49" s="38"/>
    </row>
    <row r="50" spans="1:20" s="58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6"/>
        <v/>
      </c>
      <c r="J50" s="39"/>
      <c r="K50" s="36"/>
      <c r="L50" s="74"/>
      <c r="M50" s="75"/>
      <c r="N50" s="76"/>
      <c r="P50" s="26"/>
      <c r="Q50" s="38"/>
      <c r="R50" s="38"/>
      <c r="S50" s="38"/>
      <c r="T50" s="38"/>
    </row>
    <row r="51" spans="1:20" s="58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6"/>
        <v/>
      </c>
      <c r="J51" s="39"/>
      <c r="K51" s="36"/>
      <c r="L51" s="74"/>
      <c r="M51" s="75"/>
      <c r="N51" s="76"/>
      <c r="P51" s="26"/>
      <c r="Q51" s="38"/>
      <c r="R51" s="38"/>
      <c r="S51" s="38"/>
      <c r="T51" s="38"/>
    </row>
    <row r="52" spans="1:20" s="58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6"/>
        <v/>
      </c>
      <c r="J52" s="39"/>
      <c r="K52" s="36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ref="I53:I109" si="7">IF(ISERROR((G53+F53)/E53),"",(G53+F53)/E53)</f>
        <v/>
      </c>
      <c r="J53" s="39"/>
      <c r="K53" s="36"/>
      <c r="L53" s="74"/>
      <c r="M53" s="75"/>
      <c r="N53" s="76"/>
      <c r="P53" s="26"/>
      <c r="Q53" s="38"/>
      <c r="R53" s="38"/>
      <c r="S53" s="38"/>
      <c r="T53" s="38"/>
    </row>
    <row r="54" spans="1:20" s="58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7"/>
        <v/>
      </c>
      <c r="J54" s="39"/>
      <c r="K54" s="36"/>
      <c r="L54" s="74"/>
      <c r="M54" s="75"/>
      <c r="N54" s="76"/>
      <c r="P54" s="26"/>
      <c r="Q54" s="38"/>
      <c r="R54" s="38"/>
      <c r="S54" s="38"/>
      <c r="T54" s="38"/>
    </row>
    <row r="55" spans="1:20" s="58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7"/>
        <v/>
      </c>
      <c r="J55" s="39"/>
      <c r="K55" s="36"/>
      <c r="L55" s="74"/>
      <c r="M55" s="75"/>
      <c r="N55" s="76"/>
      <c r="P55" s="26"/>
      <c r="Q55" s="38"/>
      <c r="R55" s="38"/>
      <c r="S55" s="38"/>
      <c r="T55" s="38"/>
    </row>
    <row r="56" spans="1:20" s="58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7"/>
        <v/>
      </c>
      <c r="J56" s="39"/>
      <c r="K56" s="36"/>
      <c r="L56" s="74"/>
      <c r="M56" s="75"/>
      <c r="N56" s="76"/>
      <c r="P56" s="26"/>
      <c r="Q56" s="38"/>
      <c r="R56" s="38"/>
      <c r="S56" s="38"/>
      <c r="T56" s="38"/>
    </row>
    <row r="57" spans="1:20" s="58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7"/>
        <v/>
      </c>
      <c r="J57" s="39"/>
      <c r="K57" s="36"/>
      <c r="L57" s="74"/>
      <c r="M57" s="75"/>
      <c r="N57" s="76"/>
      <c r="P57" s="26"/>
      <c r="Q57" s="38"/>
      <c r="R57" s="38"/>
      <c r="S57" s="38"/>
      <c r="T57" s="38"/>
    </row>
    <row r="58" spans="1:20" s="58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7"/>
        <v/>
      </c>
      <c r="J58" s="39"/>
      <c r="K58" s="36"/>
      <c r="L58" s="74"/>
      <c r="M58" s="75"/>
      <c r="N58" s="76"/>
      <c r="P58" s="26"/>
      <c r="Q58" s="38"/>
      <c r="R58" s="38"/>
      <c r="S58" s="38"/>
      <c r="T58" s="38"/>
    </row>
    <row r="59" spans="1:20" s="58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si="7"/>
        <v/>
      </c>
      <c r="J59" s="39"/>
      <c r="K59" s="36"/>
      <c r="L59" s="74"/>
      <c r="M59" s="75"/>
      <c r="N59" s="76"/>
      <c r="P59" s="26"/>
      <c r="Q59" s="38"/>
      <c r="R59" s="38"/>
      <c r="S59" s="38"/>
      <c r="T59" s="38"/>
    </row>
    <row r="60" spans="1:20" s="58" customFormat="1" x14ac:dyDescent="0.3">
      <c r="A60" s="77"/>
      <c r="B60" s="26"/>
      <c r="C60" s="26"/>
      <c r="D60" s="28"/>
      <c r="E60" s="26"/>
      <c r="F60" s="26"/>
      <c r="G60" s="26"/>
      <c r="H60" s="26"/>
      <c r="I60" s="39" t="str">
        <f t="shared" si="7"/>
        <v/>
      </c>
      <c r="J60" s="39"/>
      <c r="K60" s="36"/>
      <c r="L60" s="74"/>
      <c r="M60" s="75"/>
      <c r="N60" s="76"/>
      <c r="P60" s="26"/>
      <c r="Q60" s="38"/>
      <c r="R60" s="38"/>
      <c r="S60" s="38"/>
      <c r="T60" s="38"/>
    </row>
    <row r="61" spans="1:20" s="58" customFormat="1" x14ac:dyDescent="0.3">
      <c r="A61" s="77"/>
      <c r="B61" s="26"/>
      <c r="C61" s="26"/>
      <c r="D61" s="28"/>
      <c r="E61" s="26"/>
      <c r="F61" s="26"/>
      <c r="G61" s="26"/>
      <c r="H61" s="26"/>
      <c r="I61" s="39" t="str">
        <f t="shared" si="7"/>
        <v/>
      </c>
      <c r="J61" s="39"/>
      <c r="K61" s="36"/>
      <c r="L61" s="74"/>
      <c r="M61" s="75"/>
      <c r="N61" s="76"/>
      <c r="P61" s="26"/>
      <c r="Q61" s="38"/>
      <c r="R61" s="38"/>
      <c r="S61" s="38"/>
      <c r="T61" s="38"/>
    </row>
    <row r="62" spans="1:20" s="58" customFormat="1" x14ac:dyDescent="0.3">
      <c r="A62" s="77"/>
      <c r="B62" s="26"/>
      <c r="C62" s="26"/>
      <c r="D62" s="28"/>
      <c r="E62" s="26"/>
      <c r="F62" s="26"/>
      <c r="G62" s="26"/>
      <c r="H62" s="26"/>
      <c r="I62" s="39" t="str">
        <f t="shared" si="7"/>
        <v/>
      </c>
      <c r="J62" s="39"/>
      <c r="K62" s="36"/>
      <c r="L62" s="74"/>
      <c r="M62" s="75"/>
      <c r="N62" s="76"/>
      <c r="P62" s="26"/>
      <c r="Q62" s="38"/>
      <c r="R62" s="38"/>
      <c r="S62" s="38"/>
      <c r="T62" s="38"/>
    </row>
    <row r="63" spans="1:20" s="58" customFormat="1" x14ac:dyDescent="0.3">
      <c r="A63" s="77"/>
      <c r="B63" s="26"/>
      <c r="C63" s="26"/>
      <c r="D63" s="28"/>
      <c r="E63" s="26"/>
      <c r="F63" s="26"/>
      <c r="G63" s="26"/>
      <c r="H63" s="26"/>
      <c r="I63" s="39" t="str">
        <f t="shared" si="7"/>
        <v/>
      </c>
      <c r="J63" s="39"/>
      <c r="K63" s="36"/>
      <c r="L63" s="74"/>
      <c r="M63" s="75"/>
      <c r="N63" s="76"/>
      <c r="P63" s="26"/>
      <c r="Q63" s="38"/>
      <c r="R63" s="38"/>
      <c r="S63" s="38"/>
      <c r="T63" s="38"/>
    </row>
    <row r="64" spans="1:20" s="58" customFormat="1" x14ac:dyDescent="0.3">
      <c r="A64" s="77"/>
      <c r="B64" s="26"/>
      <c r="C64" s="26"/>
      <c r="D64" s="28"/>
      <c r="E64" s="26"/>
      <c r="F64" s="26"/>
      <c r="G64" s="26"/>
      <c r="H64" s="26"/>
      <c r="I64" s="39" t="str">
        <f t="shared" si="7"/>
        <v/>
      </c>
      <c r="J64" s="39"/>
      <c r="K64" s="36"/>
      <c r="L64" s="74"/>
      <c r="M64" s="75"/>
      <c r="N64" s="76"/>
      <c r="P64" s="26"/>
      <c r="Q64" s="38"/>
      <c r="R64" s="38"/>
      <c r="S64" s="38"/>
      <c r="T64" s="38"/>
    </row>
    <row r="65" spans="1:20" s="58" customFormat="1" x14ac:dyDescent="0.3">
      <c r="A65" s="77"/>
      <c r="B65" s="26"/>
      <c r="C65" s="26"/>
      <c r="D65" s="28"/>
      <c r="E65" s="26"/>
      <c r="F65" s="26"/>
      <c r="G65" s="26"/>
      <c r="H65" s="26"/>
      <c r="I65" s="39" t="str">
        <f t="shared" si="7"/>
        <v/>
      </c>
      <c r="J65" s="39"/>
      <c r="K65" s="36"/>
      <c r="L65" s="74"/>
      <c r="M65" s="75"/>
      <c r="N65" s="76"/>
      <c r="P65" s="26"/>
      <c r="Q65" s="38"/>
      <c r="R65" s="38"/>
      <c r="S65" s="38"/>
      <c r="T65" s="38"/>
    </row>
    <row r="66" spans="1:20" s="58" customFormat="1" x14ac:dyDescent="0.3">
      <c r="A66" s="77"/>
      <c r="B66" s="26"/>
      <c r="C66" s="26"/>
      <c r="D66" s="28"/>
      <c r="E66" s="26"/>
      <c r="F66" s="26"/>
      <c r="G66" s="26"/>
      <c r="H66" s="26"/>
      <c r="I66" s="39" t="str">
        <f t="shared" si="7"/>
        <v/>
      </c>
      <c r="J66" s="39"/>
      <c r="K66" s="36"/>
      <c r="L66" s="74"/>
      <c r="M66" s="75"/>
      <c r="N66" s="76"/>
      <c r="P66" s="26"/>
      <c r="Q66" s="38"/>
      <c r="R66" s="38"/>
      <c r="S66" s="38"/>
      <c r="T66" s="38"/>
    </row>
    <row r="67" spans="1:20" s="58" customFormat="1" x14ac:dyDescent="0.3">
      <c r="A67" s="77"/>
      <c r="B67" s="26"/>
      <c r="C67" s="26"/>
      <c r="D67" s="28"/>
      <c r="E67" s="26"/>
      <c r="F67" s="26"/>
      <c r="G67" s="26"/>
      <c r="H67" s="26"/>
      <c r="I67" s="39" t="str">
        <f t="shared" si="7"/>
        <v/>
      </c>
      <c r="J67" s="39"/>
      <c r="K67" s="36"/>
      <c r="L67" s="74"/>
      <c r="M67" s="75"/>
      <c r="N67" s="76"/>
      <c r="P67" s="26"/>
      <c r="Q67" s="38"/>
      <c r="R67" s="38"/>
      <c r="S67" s="38"/>
      <c r="T67" s="38"/>
    </row>
    <row r="68" spans="1:20" s="58" customFormat="1" x14ac:dyDescent="0.3">
      <c r="A68" s="77"/>
      <c r="B68" s="26"/>
      <c r="C68" s="26"/>
      <c r="D68" s="28"/>
      <c r="E68" s="26"/>
      <c r="F68" s="26"/>
      <c r="G68" s="26"/>
      <c r="H68" s="26"/>
      <c r="I68" s="39" t="str">
        <f t="shared" si="7"/>
        <v/>
      </c>
      <c r="J68" s="39"/>
      <c r="K68" s="36"/>
      <c r="L68" s="74"/>
      <c r="M68" s="75"/>
      <c r="N68" s="76"/>
      <c r="P68" s="26"/>
      <c r="Q68" s="38"/>
      <c r="R68" s="38"/>
      <c r="S68" s="38"/>
      <c r="T68" s="38"/>
    </row>
    <row r="69" spans="1:20" s="58" customFormat="1" x14ac:dyDescent="0.3">
      <c r="A69" s="77"/>
      <c r="B69" s="26"/>
      <c r="C69" s="26"/>
      <c r="D69" s="28"/>
      <c r="E69" s="26"/>
      <c r="F69" s="26"/>
      <c r="G69" s="26"/>
      <c r="H69" s="26"/>
      <c r="I69" s="39" t="str">
        <f t="shared" si="7"/>
        <v/>
      </c>
      <c r="J69" s="39"/>
      <c r="K69" s="36"/>
      <c r="L69" s="74"/>
      <c r="M69" s="75"/>
      <c r="N69" s="76"/>
      <c r="P69" s="26"/>
      <c r="Q69" s="38"/>
      <c r="R69" s="38"/>
      <c r="S69" s="38"/>
      <c r="T69" s="38"/>
    </row>
    <row r="70" spans="1:20" s="58" customFormat="1" x14ac:dyDescent="0.3">
      <c r="A70" s="77"/>
      <c r="B70" s="26"/>
      <c r="C70" s="26"/>
      <c r="D70" s="28"/>
      <c r="E70" s="26"/>
      <c r="F70" s="26"/>
      <c r="G70" s="26"/>
      <c r="H70" s="26"/>
      <c r="I70" s="39" t="str">
        <f t="shared" si="7"/>
        <v/>
      </c>
      <c r="J70" s="39"/>
      <c r="K70" s="36"/>
      <c r="L70" s="74"/>
      <c r="M70" s="75"/>
      <c r="N70" s="76"/>
      <c r="P70" s="26"/>
      <c r="Q70" s="38"/>
      <c r="R70" s="38"/>
      <c r="S70" s="38"/>
      <c r="T70" s="38"/>
    </row>
    <row r="71" spans="1:20" s="58" customFormat="1" x14ac:dyDescent="0.3">
      <c r="A71" s="77"/>
      <c r="B71" s="26"/>
      <c r="C71" s="26"/>
      <c r="D71" s="28"/>
      <c r="E71" s="26"/>
      <c r="F71" s="26"/>
      <c r="G71" s="26"/>
      <c r="H71" s="26"/>
      <c r="I71" s="39" t="str">
        <f t="shared" si="7"/>
        <v/>
      </c>
      <c r="J71" s="39"/>
      <c r="K71" s="36"/>
      <c r="L71" s="74"/>
      <c r="M71" s="75"/>
      <c r="N71" s="76"/>
      <c r="P71" s="26"/>
      <c r="Q71" s="38"/>
      <c r="R71" s="38"/>
      <c r="S71" s="38"/>
      <c r="T71" s="38"/>
    </row>
    <row r="72" spans="1:20" s="58" customFormat="1" x14ac:dyDescent="0.3">
      <c r="A72" s="77"/>
      <c r="B72" s="26"/>
      <c r="C72" s="26"/>
      <c r="D72" s="28"/>
      <c r="E72" s="26"/>
      <c r="F72" s="26"/>
      <c r="G72" s="26"/>
      <c r="H72" s="26"/>
      <c r="I72" s="39" t="str">
        <f t="shared" si="7"/>
        <v/>
      </c>
      <c r="J72" s="39"/>
      <c r="K72" s="36"/>
      <c r="L72" s="74"/>
      <c r="M72" s="75"/>
      <c r="N72" s="76"/>
      <c r="P72" s="26"/>
      <c r="Q72" s="38"/>
      <c r="R72" s="38"/>
      <c r="S72" s="38"/>
      <c r="T72" s="38"/>
    </row>
    <row r="73" spans="1:20" s="58" customFormat="1" x14ac:dyDescent="0.3">
      <c r="A73" s="77"/>
      <c r="B73" s="26"/>
      <c r="C73" s="26"/>
      <c r="D73" s="28"/>
      <c r="E73" s="26"/>
      <c r="F73" s="26"/>
      <c r="G73" s="26"/>
      <c r="H73" s="26"/>
      <c r="I73" s="39" t="str">
        <f t="shared" si="7"/>
        <v/>
      </c>
      <c r="J73" s="39"/>
      <c r="K73" s="36"/>
      <c r="L73" s="74"/>
      <c r="M73" s="75"/>
      <c r="N73" s="76"/>
      <c r="P73" s="26"/>
      <c r="Q73" s="38"/>
      <c r="R73" s="38"/>
      <c r="S73" s="38"/>
      <c r="T73" s="38"/>
    </row>
    <row r="74" spans="1:20" s="58" customFormat="1" x14ac:dyDescent="0.3">
      <c r="A74" s="77"/>
      <c r="B74" s="26"/>
      <c r="C74" s="26"/>
      <c r="D74" s="28"/>
      <c r="E74" s="26"/>
      <c r="F74" s="26"/>
      <c r="G74" s="26"/>
      <c r="H74" s="26"/>
      <c r="I74" s="39" t="str">
        <f t="shared" si="7"/>
        <v/>
      </c>
      <c r="J74" s="39"/>
      <c r="K74" s="36"/>
      <c r="L74" s="74"/>
      <c r="M74" s="75"/>
      <c r="N74" s="76"/>
      <c r="P74" s="26"/>
      <c r="Q74" s="38"/>
      <c r="R74" s="38"/>
      <c r="S74" s="38"/>
      <c r="T74" s="38"/>
    </row>
    <row r="75" spans="1:20" s="58" customFormat="1" x14ac:dyDescent="0.3">
      <c r="A75" s="77"/>
      <c r="B75" s="26"/>
      <c r="C75" s="26"/>
      <c r="D75" s="28"/>
      <c r="E75" s="26"/>
      <c r="F75" s="26"/>
      <c r="G75" s="26"/>
      <c r="H75" s="26"/>
      <c r="I75" s="39" t="str">
        <f t="shared" si="7"/>
        <v/>
      </c>
      <c r="J75" s="39"/>
      <c r="K75" s="36"/>
      <c r="L75" s="74"/>
      <c r="M75" s="75"/>
      <c r="N75" s="76"/>
      <c r="P75" s="26"/>
      <c r="Q75" s="38"/>
      <c r="R75" s="38"/>
      <c r="S75" s="38"/>
      <c r="T75" s="38"/>
    </row>
    <row r="76" spans="1:20" s="58" customFormat="1" x14ac:dyDescent="0.3">
      <c r="A76" s="77"/>
      <c r="B76" s="26"/>
      <c r="C76" s="26"/>
      <c r="D76" s="28"/>
      <c r="E76" s="26"/>
      <c r="F76" s="26"/>
      <c r="G76" s="26"/>
      <c r="H76" s="26"/>
      <c r="I76" s="39" t="str">
        <f t="shared" si="7"/>
        <v/>
      </c>
      <c r="J76" s="39"/>
      <c r="K76" s="36"/>
      <c r="L76" s="74"/>
      <c r="M76" s="75"/>
      <c r="N76" s="76"/>
      <c r="P76" s="26"/>
      <c r="Q76" s="38"/>
      <c r="R76" s="38"/>
      <c r="S76" s="38"/>
      <c r="T76" s="38"/>
    </row>
    <row r="77" spans="1:20" s="58" customFormat="1" x14ac:dyDescent="0.3">
      <c r="A77" s="77"/>
      <c r="B77" s="26"/>
      <c r="C77" s="26"/>
      <c r="D77" s="28"/>
      <c r="E77" s="26"/>
      <c r="F77" s="26"/>
      <c r="G77" s="26"/>
      <c r="H77" s="26"/>
      <c r="I77" s="39" t="str">
        <f t="shared" si="7"/>
        <v/>
      </c>
      <c r="J77" s="39"/>
      <c r="K77" s="36"/>
      <c r="L77" s="74"/>
      <c r="M77" s="75"/>
      <c r="N77" s="76"/>
      <c r="P77" s="26"/>
      <c r="Q77" s="38"/>
      <c r="R77" s="38"/>
      <c r="S77" s="38"/>
      <c r="T77" s="38"/>
    </row>
    <row r="78" spans="1:20" s="58" customFormat="1" x14ac:dyDescent="0.3">
      <c r="A78" s="77"/>
      <c r="B78" s="26"/>
      <c r="C78" s="26"/>
      <c r="D78" s="28"/>
      <c r="E78" s="26"/>
      <c r="F78" s="26"/>
      <c r="G78" s="26"/>
      <c r="H78" s="26"/>
      <c r="I78" s="39" t="str">
        <f t="shared" si="7"/>
        <v/>
      </c>
      <c r="J78" s="39"/>
      <c r="K78" s="36"/>
      <c r="L78" s="74"/>
      <c r="M78" s="75"/>
      <c r="N78" s="76"/>
      <c r="P78" s="26"/>
      <c r="Q78" s="38"/>
      <c r="R78" s="38"/>
      <c r="S78" s="38"/>
      <c r="T78" s="38"/>
    </row>
    <row r="79" spans="1:20" s="58" customFormat="1" x14ac:dyDescent="0.3">
      <c r="A79" s="77"/>
      <c r="B79" s="26"/>
      <c r="C79" s="26"/>
      <c r="D79" s="28"/>
      <c r="E79" s="26"/>
      <c r="F79" s="26"/>
      <c r="G79" s="26"/>
      <c r="H79" s="26"/>
      <c r="I79" s="39" t="str">
        <f t="shared" si="7"/>
        <v/>
      </c>
      <c r="J79" s="39"/>
      <c r="K79" s="36"/>
      <c r="L79" s="74"/>
      <c r="M79" s="75"/>
      <c r="N79" s="76"/>
      <c r="P79" s="26"/>
      <c r="Q79" s="38"/>
      <c r="R79" s="38"/>
      <c r="S79" s="38"/>
      <c r="T79" s="38"/>
    </row>
    <row r="80" spans="1:20" s="58" customFormat="1" x14ac:dyDescent="0.3">
      <c r="A80" s="77"/>
      <c r="B80" s="26"/>
      <c r="C80" s="26"/>
      <c r="D80" s="28"/>
      <c r="E80" s="26"/>
      <c r="F80" s="26"/>
      <c r="G80" s="26"/>
      <c r="H80" s="26"/>
      <c r="I80" s="39" t="str">
        <f t="shared" si="7"/>
        <v/>
      </c>
      <c r="J80" s="39"/>
      <c r="K80" s="36"/>
      <c r="L80" s="74"/>
      <c r="M80" s="75"/>
      <c r="N80" s="76"/>
      <c r="P80" s="26"/>
      <c r="Q80" s="38"/>
      <c r="R80" s="38"/>
      <c r="S80" s="38"/>
      <c r="T80" s="38"/>
    </row>
    <row r="81" spans="1:20" s="58" customFormat="1" x14ac:dyDescent="0.3">
      <c r="A81" s="77"/>
      <c r="B81" s="26"/>
      <c r="C81" s="26"/>
      <c r="D81" s="28"/>
      <c r="E81" s="26"/>
      <c r="F81" s="26"/>
      <c r="G81" s="26"/>
      <c r="H81" s="26"/>
      <c r="I81" s="39" t="str">
        <f t="shared" si="7"/>
        <v/>
      </c>
      <c r="J81" s="39"/>
      <c r="K81" s="36"/>
      <c r="L81" s="74"/>
      <c r="M81" s="75"/>
      <c r="N81" s="76"/>
      <c r="P81" s="26"/>
      <c r="Q81" s="38"/>
      <c r="R81" s="38"/>
      <c r="S81" s="38"/>
      <c r="T81" s="38"/>
    </row>
    <row r="82" spans="1:20" s="58" customFormat="1" x14ac:dyDescent="0.3">
      <c r="A82" s="77"/>
      <c r="B82" s="26"/>
      <c r="C82" s="26"/>
      <c r="D82" s="28"/>
      <c r="E82" s="26"/>
      <c r="F82" s="26"/>
      <c r="G82" s="26"/>
      <c r="H82" s="26"/>
      <c r="I82" s="39" t="str">
        <f t="shared" si="7"/>
        <v/>
      </c>
      <c r="J82" s="39"/>
      <c r="K82" s="36"/>
      <c r="L82" s="74"/>
      <c r="M82" s="75"/>
      <c r="N82" s="76"/>
      <c r="P82" s="26"/>
      <c r="Q82" s="38"/>
      <c r="R82" s="38"/>
      <c r="S82" s="38"/>
      <c r="T82" s="38"/>
    </row>
    <row r="83" spans="1:20" s="58" customFormat="1" x14ac:dyDescent="0.3">
      <c r="A83" s="77"/>
      <c r="B83" s="26"/>
      <c r="C83" s="26"/>
      <c r="D83" s="28"/>
      <c r="E83" s="26"/>
      <c r="F83" s="26"/>
      <c r="G83" s="26"/>
      <c r="H83" s="26"/>
      <c r="I83" s="39" t="str">
        <f t="shared" si="7"/>
        <v/>
      </c>
      <c r="J83" s="39"/>
      <c r="K83" s="36"/>
      <c r="L83" s="74"/>
      <c r="M83" s="75"/>
      <c r="N83" s="76"/>
      <c r="P83" s="26"/>
      <c r="Q83" s="38"/>
      <c r="R83" s="38"/>
      <c r="S83" s="38"/>
      <c r="T83" s="38"/>
    </row>
    <row r="84" spans="1:20" s="58" customFormat="1" x14ac:dyDescent="0.3">
      <c r="A84" s="77"/>
      <c r="B84" s="26"/>
      <c r="C84" s="26"/>
      <c r="D84" s="28"/>
      <c r="E84" s="26"/>
      <c r="F84" s="26"/>
      <c r="G84" s="26"/>
      <c r="H84" s="26"/>
      <c r="I84" s="39" t="str">
        <f t="shared" si="7"/>
        <v/>
      </c>
      <c r="J84" s="39"/>
      <c r="K84" s="36"/>
      <c r="L84" s="74"/>
      <c r="M84" s="75"/>
      <c r="N84" s="76"/>
      <c r="P84" s="26"/>
      <c r="Q84" s="38"/>
      <c r="R84" s="38"/>
      <c r="S84" s="38"/>
      <c r="T84" s="38"/>
    </row>
    <row r="85" spans="1:20" s="58" customFormat="1" x14ac:dyDescent="0.3">
      <c r="A85" s="77"/>
      <c r="B85" s="26"/>
      <c r="C85" s="26"/>
      <c r="D85" s="28"/>
      <c r="E85" s="26"/>
      <c r="F85" s="26"/>
      <c r="G85" s="26"/>
      <c r="H85" s="26"/>
      <c r="I85" s="39" t="str">
        <f t="shared" si="7"/>
        <v/>
      </c>
      <c r="J85" s="39"/>
      <c r="K85" s="36"/>
      <c r="L85" s="74"/>
      <c r="M85" s="75"/>
      <c r="N85" s="76"/>
      <c r="P85" s="26"/>
      <c r="Q85" s="38"/>
      <c r="R85" s="38"/>
      <c r="S85" s="38"/>
      <c r="T85" s="38"/>
    </row>
    <row r="86" spans="1:20" s="58" customFormat="1" x14ac:dyDescent="0.3">
      <c r="A86" s="77"/>
      <c r="B86" s="26"/>
      <c r="C86" s="26"/>
      <c r="D86" s="28"/>
      <c r="E86" s="26"/>
      <c r="F86" s="26"/>
      <c r="G86" s="26"/>
      <c r="H86" s="26"/>
      <c r="I86" s="39" t="str">
        <f t="shared" si="7"/>
        <v/>
      </c>
      <c r="J86" s="39"/>
      <c r="K86" s="36"/>
      <c r="L86" s="74"/>
      <c r="M86" s="75"/>
      <c r="N86" s="76"/>
      <c r="P86" s="26"/>
      <c r="Q86" s="38"/>
      <c r="R86" s="38"/>
      <c r="S86" s="38"/>
      <c r="T86" s="38"/>
    </row>
    <row r="87" spans="1:20" s="58" customFormat="1" x14ac:dyDescent="0.3">
      <c r="A87" s="77"/>
      <c r="B87" s="26"/>
      <c r="C87" s="26"/>
      <c r="D87" s="28"/>
      <c r="E87" s="26"/>
      <c r="F87" s="26"/>
      <c r="G87" s="26"/>
      <c r="H87" s="26"/>
      <c r="I87" s="39" t="str">
        <f t="shared" si="7"/>
        <v/>
      </c>
      <c r="J87" s="39"/>
      <c r="K87" s="36"/>
      <c r="L87" s="74"/>
      <c r="M87" s="75"/>
      <c r="N87" s="76"/>
      <c r="P87" s="26"/>
      <c r="Q87" s="38"/>
      <c r="R87" s="38"/>
      <c r="S87" s="38"/>
      <c r="T87" s="38"/>
    </row>
    <row r="88" spans="1:20" s="58" customFormat="1" x14ac:dyDescent="0.3">
      <c r="A88" s="77"/>
      <c r="B88" s="26"/>
      <c r="C88" s="26"/>
      <c r="D88" s="28"/>
      <c r="E88" s="26"/>
      <c r="F88" s="26"/>
      <c r="G88" s="26"/>
      <c r="H88" s="26"/>
      <c r="I88" s="39" t="str">
        <f t="shared" si="7"/>
        <v/>
      </c>
      <c r="J88" s="39"/>
      <c r="K88" s="36"/>
      <c r="L88" s="74"/>
      <c r="M88" s="75"/>
      <c r="N88" s="76"/>
      <c r="P88" s="26"/>
      <c r="Q88" s="38"/>
      <c r="R88" s="38"/>
      <c r="S88" s="38"/>
      <c r="T88" s="38"/>
    </row>
    <row r="89" spans="1:20" s="58" customFormat="1" x14ac:dyDescent="0.3">
      <c r="A89" s="77"/>
      <c r="B89" s="26"/>
      <c r="C89" s="26"/>
      <c r="D89" s="28"/>
      <c r="E89" s="26"/>
      <c r="F89" s="26"/>
      <c r="G89" s="26"/>
      <c r="H89" s="26"/>
      <c r="I89" s="39" t="str">
        <f t="shared" si="7"/>
        <v/>
      </c>
      <c r="J89" s="39"/>
      <c r="K89" s="36"/>
      <c r="L89" s="74"/>
      <c r="M89" s="75"/>
      <c r="N89" s="76"/>
      <c r="P89" s="26"/>
      <c r="Q89" s="38"/>
      <c r="R89" s="38"/>
      <c r="S89" s="38"/>
      <c r="T89" s="38"/>
    </row>
    <row r="90" spans="1:20" s="58" customFormat="1" x14ac:dyDescent="0.3">
      <c r="A90" s="77"/>
      <c r="B90" s="26"/>
      <c r="C90" s="26"/>
      <c r="D90" s="28"/>
      <c r="E90" s="26"/>
      <c r="F90" s="26"/>
      <c r="G90" s="26"/>
      <c r="H90" s="26"/>
      <c r="I90" s="39" t="str">
        <f t="shared" si="7"/>
        <v/>
      </c>
      <c r="J90" s="39"/>
      <c r="K90" s="36"/>
      <c r="L90" s="74"/>
      <c r="M90" s="75"/>
      <c r="N90" s="76"/>
      <c r="P90" s="26"/>
      <c r="Q90" s="38"/>
      <c r="R90" s="38"/>
      <c r="S90" s="38"/>
      <c r="T90" s="38"/>
    </row>
    <row r="91" spans="1:20" s="58" customFormat="1" x14ac:dyDescent="0.3">
      <c r="A91" s="77"/>
      <c r="B91" s="26"/>
      <c r="C91" s="26"/>
      <c r="D91" s="28"/>
      <c r="E91" s="26"/>
      <c r="F91" s="26"/>
      <c r="G91" s="26"/>
      <c r="H91" s="26"/>
      <c r="I91" s="39" t="str">
        <f t="shared" si="7"/>
        <v/>
      </c>
      <c r="J91" s="39"/>
      <c r="K91" s="36"/>
      <c r="L91" s="74"/>
      <c r="M91" s="75"/>
      <c r="N91" s="76"/>
      <c r="P91" s="26"/>
      <c r="Q91" s="38"/>
      <c r="R91" s="38"/>
      <c r="S91" s="38"/>
      <c r="T91" s="38"/>
    </row>
    <row r="92" spans="1:20" s="58" customFormat="1" x14ac:dyDescent="0.3">
      <c r="A92" s="77"/>
      <c r="B92" s="26"/>
      <c r="C92" s="26"/>
      <c r="D92" s="28"/>
      <c r="E92" s="26"/>
      <c r="F92" s="26"/>
      <c r="G92" s="26"/>
      <c r="H92" s="26"/>
      <c r="I92" s="39" t="str">
        <f t="shared" si="7"/>
        <v/>
      </c>
      <c r="J92" s="39"/>
      <c r="K92" s="36"/>
      <c r="L92" s="74"/>
      <c r="M92" s="75"/>
      <c r="N92" s="76"/>
      <c r="P92" s="26"/>
      <c r="Q92" s="38"/>
      <c r="R92" s="38"/>
      <c r="S92" s="38"/>
      <c r="T92" s="38"/>
    </row>
    <row r="93" spans="1:20" s="58" customFormat="1" x14ac:dyDescent="0.3">
      <c r="A93" s="77"/>
      <c r="B93" s="26"/>
      <c r="C93" s="26"/>
      <c r="D93" s="28"/>
      <c r="E93" s="26"/>
      <c r="F93" s="26"/>
      <c r="G93" s="26"/>
      <c r="H93" s="26"/>
      <c r="I93" s="39" t="str">
        <f t="shared" si="7"/>
        <v/>
      </c>
      <c r="J93" s="39"/>
      <c r="K93" s="36"/>
      <c r="L93" s="74"/>
      <c r="M93" s="75"/>
      <c r="N93" s="76"/>
      <c r="P93" s="26"/>
      <c r="Q93" s="38"/>
      <c r="R93" s="38"/>
      <c r="S93" s="38"/>
      <c r="T93" s="38"/>
    </row>
    <row r="94" spans="1:20" s="58" customFormat="1" x14ac:dyDescent="0.3">
      <c r="A94" s="77"/>
      <c r="B94" s="26"/>
      <c r="C94" s="26"/>
      <c r="D94" s="28"/>
      <c r="E94" s="26"/>
      <c r="F94" s="26"/>
      <c r="G94" s="26"/>
      <c r="H94" s="26"/>
      <c r="I94" s="39" t="str">
        <f t="shared" si="7"/>
        <v/>
      </c>
      <c r="J94" s="39"/>
      <c r="K94" s="36"/>
      <c r="L94" s="74"/>
      <c r="M94" s="75"/>
      <c r="N94" s="76"/>
      <c r="P94" s="26"/>
      <c r="Q94" s="38"/>
      <c r="R94" s="38"/>
      <c r="S94" s="38"/>
      <c r="T94" s="38"/>
    </row>
    <row r="95" spans="1:20" s="58" customFormat="1" x14ac:dyDescent="0.3">
      <c r="A95" s="77"/>
      <c r="B95" s="26"/>
      <c r="C95" s="26"/>
      <c r="D95" s="28"/>
      <c r="E95" s="26"/>
      <c r="F95" s="26"/>
      <c r="G95" s="26"/>
      <c r="H95" s="26"/>
      <c r="I95" s="39" t="str">
        <f t="shared" si="7"/>
        <v/>
      </c>
      <c r="J95" s="39"/>
      <c r="K95" s="36"/>
      <c r="L95" s="74"/>
      <c r="M95" s="75"/>
      <c r="N95" s="76"/>
      <c r="P95" s="26"/>
      <c r="Q95" s="38"/>
      <c r="R95" s="38"/>
      <c r="S95" s="38"/>
      <c r="T95" s="38"/>
    </row>
    <row r="96" spans="1:20" s="58" customFormat="1" x14ac:dyDescent="0.3">
      <c r="A96" s="77"/>
      <c r="B96" s="26"/>
      <c r="C96" s="26"/>
      <c r="D96" s="28"/>
      <c r="E96" s="26"/>
      <c r="F96" s="26"/>
      <c r="G96" s="26"/>
      <c r="H96" s="26"/>
      <c r="I96" s="39" t="str">
        <f t="shared" si="7"/>
        <v/>
      </c>
      <c r="J96" s="39"/>
      <c r="K96" s="36"/>
      <c r="L96" s="74"/>
      <c r="M96" s="75"/>
      <c r="N96" s="76"/>
      <c r="P96" s="26"/>
      <c r="Q96" s="38"/>
      <c r="R96" s="38"/>
      <c r="S96" s="38"/>
      <c r="T96" s="38"/>
    </row>
    <row r="97" spans="1:20" s="58" customFormat="1" x14ac:dyDescent="0.3">
      <c r="A97" s="77"/>
      <c r="B97" s="26"/>
      <c r="C97" s="26"/>
      <c r="D97" s="28"/>
      <c r="E97" s="26"/>
      <c r="F97" s="26"/>
      <c r="G97" s="26"/>
      <c r="H97" s="26"/>
      <c r="I97" s="39" t="str">
        <f t="shared" si="7"/>
        <v/>
      </c>
      <c r="J97" s="39"/>
      <c r="K97" s="36"/>
      <c r="L97" s="74"/>
      <c r="M97" s="75"/>
      <c r="N97" s="76"/>
      <c r="P97" s="26"/>
      <c r="Q97" s="38"/>
      <c r="R97" s="38"/>
      <c r="S97" s="38"/>
      <c r="T97" s="38"/>
    </row>
    <row r="98" spans="1:20" s="58" customFormat="1" x14ac:dyDescent="0.3">
      <c r="A98" s="77"/>
      <c r="B98" s="26"/>
      <c r="C98" s="26"/>
      <c r="D98" s="28"/>
      <c r="E98" s="26"/>
      <c r="F98" s="26"/>
      <c r="G98" s="26"/>
      <c r="H98" s="26"/>
      <c r="I98" s="39" t="str">
        <f t="shared" si="7"/>
        <v/>
      </c>
      <c r="J98" s="39"/>
      <c r="K98" s="36"/>
      <c r="L98" s="74"/>
      <c r="M98" s="75"/>
      <c r="N98" s="76"/>
      <c r="P98" s="26"/>
      <c r="Q98" s="38"/>
      <c r="R98" s="38"/>
      <c r="S98" s="38"/>
      <c r="T98" s="38"/>
    </row>
    <row r="99" spans="1:20" s="58" customFormat="1" x14ac:dyDescent="0.3">
      <c r="A99" s="77"/>
      <c r="B99" s="26"/>
      <c r="C99" s="26"/>
      <c r="D99" s="28"/>
      <c r="E99" s="26"/>
      <c r="F99" s="26"/>
      <c r="G99" s="26"/>
      <c r="H99" s="26"/>
      <c r="I99" s="39" t="str">
        <f t="shared" si="7"/>
        <v/>
      </c>
      <c r="J99" s="39"/>
      <c r="K99" s="36"/>
      <c r="L99" s="74"/>
      <c r="M99" s="75"/>
      <c r="N99" s="76"/>
      <c r="P99" s="26"/>
      <c r="Q99" s="38"/>
      <c r="R99" s="38"/>
      <c r="S99" s="38"/>
      <c r="T99" s="38"/>
    </row>
    <row r="100" spans="1:20" s="58" customFormat="1" x14ac:dyDescent="0.3">
      <c r="A100" s="77"/>
      <c r="B100" s="26"/>
      <c r="C100" s="26"/>
      <c r="D100" s="28"/>
      <c r="E100" s="26"/>
      <c r="F100" s="26"/>
      <c r="G100" s="26"/>
      <c r="H100" s="26"/>
      <c r="I100" s="39" t="str">
        <f t="shared" si="7"/>
        <v/>
      </c>
      <c r="J100" s="39"/>
      <c r="K100" s="36"/>
      <c r="L100" s="36"/>
      <c r="M100" s="36"/>
      <c r="N100" s="56"/>
      <c r="P100" s="26"/>
      <c r="Q100" s="38"/>
      <c r="R100" s="38"/>
      <c r="S100" s="38"/>
      <c r="T100" s="38"/>
    </row>
    <row r="101" spans="1:20" s="58" customFormat="1" x14ac:dyDescent="0.3">
      <c r="A101" s="77"/>
      <c r="B101" s="26"/>
      <c r="C101" s="26"/>
      <c r="D101" s="28"/>
      <c r="E101" s="26"/>
      <c r="F101" s="26"/>
      <c r="G101" s="26"/>
      <c r="H101" s="26"/>
      <c r="I101" s="39" t="str">
        <f t="shared" si="7"/>
        <v/>
      </c>
      <c r="J101" s="39"/>
      <c r="K101" s="36"/>
      <c r="L101" s="36"/>
      <c r="M101" s="36"/>
      <c r="N101" s="56"/>
      <c r="P101" s="26"/>
      <c r="Q101" s="38"/>
      <c r="R101" s="38"/>
      <c r="S101" s="38"/>
      <c r="T101" s="38"/>
    </row>
    <row r="102" spans="1:20" s="36" customFormat="1" x14ac:dyDescent="0.3">
      <c r="A102" s="77"/>
      <c r="B102" s="26"/>
      <c r="C102" s="26"/>
      <c r="D102" s="28"/>
      <c r="E102" s="26"/>
      <c r="F102" s="26"/>
      <c r="G102" s="26"/>
      <c r="H102" s="26"/>
      <c r="I102" s="39" t="str">
        <f t="shared" si="7"/>
        <v/>
      </c>
      <c r="J102" s="39"/>
      <c r="N102" s="56"/>
      <c r="O102" s="58"/>
      <c r="P102" s="26"/>
      <c r="Q102" s="38"/>
      <c r="R102" s="38"/>
      <c r="S102" s="38"/>
      <c r="T102" s="38"/>
    </row>
    <row r="103" spans="1:20" s="36" customFormat="1" x14ac:dyDescent="0.3">
      <c r="A103" s="77"/>
      <c r="B103" s="26"/>
      <c r="C103" s="26"/>
      <c r="D103" s="28"/>
      <c r="E103" s="26"/>
      <c r="F103" s="26"/>
      <c r="G103" s="26"/>
      <c r="H103" s="26"/>
      <c r="I103" s="39" t="str">
        <f t="shared" si="7"/>
        <v/>
      </c>
      <c r="J103" s="39"/>
      <c r="N103" s="56"/>
      <c r="O103" s="58"/>
      <c r="P103" s="26"/>
      <c r="Q103" s="38"/>
      <c r="R103" s="38"/>
      <c r="S103" s="38"/>
      <c r="T103" s="38"/>
    </row>
    <row r="104" spans="1:20" s="36" customFormat="1" x14ac:dyDescent="0.3">
      <c r="A104" s="77"/>
      <c r="B104" s="26"/>
      <c r="C104" s="26"/>
      <c r="D104" s="28"/>
      <c r="E104" s="26"/>
      <c r="F104" s="26"/>
      <c r="G104" s="26"/>
      <c r="H104" s="26"/>
      <c r="I104" s="39" t="str">
        <f t="shared" si="7"/>
        <v/>
      </c>
      <c r="J104" s="39"/>
      <c r="N104" s="56"/>
      <c r="O104" s="58"/>
      <c r="P104" s="26"/>
      <c r="Q104" s="38"/>
      <c r="R104" s="38"/>
      <c r="S104" s="38"/>
      <c r="T104" s="38"/>
    </row>
    <row r="105" spans="1:20" s="36" customFormat="1" x14ac:dyDescent="0.3">
      <c r="A105" s="77"/>
      <c r="B105" s="26"/>
      <c r="C105" s="26"/>
      <c r="D105" s="28"/>
      <c r="E105" s="26"/>
      <c r="F105" s="26"/>
      <c r="G105" s="26"/>
      <c r="H105" s="26"/>
      <c r="I105" s="39" t="str">
        <f t="shared" si="7"/>
        <v/>
      </c>
      <c r="J105" s="39"/>
      <c r="N105" s="56"/>
      <c r="O105" s="58"/>
      <c r="P105" s="26"/>
      <c r="Q105" s="38"/>
      <c r="R105" s="38"/>
      <c r="S105" s="38"/>
      <c r="T105" s="38"/>
    </row>
    <row r="106" spans="1:20" s="36" customFormat="1" x14ac:dyDescent="0.3">
      <c r="A106" s="77"/>
      <c r="B106" s="26"/>
      <c r="C106" s="26"/>
      <c r="D106" s="28"/>
      <c r="E106" s="26"/>
      <c r="F106" s="26"/>
      <c r="G106" s="26"/>
      <c r="H106" s="26"/>
      <c r="I106" s="39" t="str">
        <f t="shared" si="7"/>
        <v/>
      </c>
      <c r="J106" s="39"/>
      <c r="N106" s="56"/>
      <c r="O106" s="58"/>
      <c r="P106" s="26"/>
      <c r="Q106" s="38"/>
      <c r="R106" s="38"/>
      <c r="S106" s="38"/>
      <c r="T106" s="38"/>
    </row>
    <row r="107" spans="1:20" s="36" customFormat="1" x14ac:dyDescent="0.3">
      <c r="A107" s="77"/>
      <c r="B107" s="26"/>
      <c r="C107" s="26"/>
      <c r="D107" s="28"/>
      <c r="E107" s="26"/>
      <c r="F107" s="26"/>
      <c r="G107" s="26"/>
      <c r="H107" s="26"/>
      <c r="I107" s="39" t="str">
        <f t="shared" si="7"/>
        <v/>
      </c>
      <c r="J107" s="39"/>
      <c r="N107" s="56"/>
      <c r="O107" s="58"/>
      <c r="P107" s="26"/>
      <c r="Q107" s="38"/>
      <c r="R107" s="38"/>
      <c r="S107" s="38"/>
      <c r="T107" s="38"/>
    </row>
    <row r="108" spans="1:20" s="36" customFormat="1" x14ac:dyDescent="0.3">
      <c r="A108" s="77"/>
      <c r="B108" s="26"/>
      <c r="C108" s="26"/>
      <c r="D108" s="28"/>
      <c r="E108" s="26"/>
      <c r="F108" s="26"/>
      <c r="G108" s="26"/>
      <c r="H108" s="26"/>
      <c r="I108" s="39" t="str">
        <f t="shared" si="7"/>
        <v/>
      </c>
      <c r="J108" s="39"/>
      <c r="N108" s="56"/>
      <c r="O108" s="58"/>
      <c r="P108" s="26"/>
      <c r="Q108" s="38"/>
      <c r="R108" s="38"/>
      <c r="S108" s="38"/>
      <c r="T108" s="38"/>
    </row>
    <row r="109" spans="1:20" s="36" customFormat="1" x14ac:dyDescent="0.3">
      <c r="A109" s="77"/>
      <c r="B109" s="26"/>
      <c r="C109" s="26"/>
      <c r="D109" s="28"/>
      <c r="E109" s="26"/>
      <c r="F109" s="26"/>
      <c r="G109" s="26"/>
      <c r="H109" s="26"/>
      <c r="I109" s="39" t="str">
        <f t="shared" si="7"/>
        <v/>
      </c>
      <c r="J109" s="39"/>
      <c r="N109" s="56"/>
      <c r="O109" s="58"/>
      <c r="P109" s="26"/>
      <c r="Q109" s="38"/>
      <c r="R109" s="38"/>
      <c r="S109" s="38"/>
      <c r="T109" s="38"/>
    </row>
  </sheetData>
  <mergeCells count="2">
    <mergeCell ref="A1:H1"/>
    <mergeCell ref="A2:H2"/>
  </mergeCells>
  <conditionalFormatting sqref="L11 O11:O39">
    <cfRule type="expression" dxfId="6752" priority="48">
      <formula>ISNUMBER(SEARCH("Total",$A11))</formula>
    </cfRule>
  </conditionalFormatting>
  <conditionalFormatting sqref="L11:L39 O11:O39">
    <cfRule type="expression" dxfId="6751" priority="47">
      <formula>ISNUMBER(SEARCH("Total",$A11))</formula>
    </cfRule>
  </conditionalFormatting>
  <conditionalFormatting sqref="M11:M39">
    <cfRule type="expression" dxfId="6750" priority="46">
      <formula>ISNUMBER(SEARCH("Total",$A11))</formula>
    </cfRule>
  </conditionalFormatting>
  <conditionalFormatting sqref="M11:M39">
    <cfRule type="expression" dxfId="6749" priority="45">
      <formula>ISNUMBER(SEARCH("Total",$A11))</formula>
    </cfRule>
  </conditionalFormatting>
  <conditionalFormatting sqref="O40:O43">
    <cfRule type="expression" dxfId="6748" priority="26">
      <formula>ISNUMBER(SEARCH("Total",$A40))</formula>
    </cfRule>
  </conditionalFormatting>
  <conditionalFormatting sqref="L40:L43 O40:O43">
    <cfRule type="expression" dxfId="6747" priority="25">
      <formula>ISNUMBER(SEARCH("Total",$A40))</formula>
    </cfRule>
  </conditionalFormatting>
  <conditionalFormatting sqref="M40:M43">
    <cfRule type="expression" dxfId="6746" priority="24">
      <formula>ISNUMBER(SEARCH("Total",$A40))</formula>
    </cfRule>
  </conditionalFormatting>
  <conditionalFormatting sqref="M40:M43">
    <cfRule type="expression" dxfId="6745" priority="23">
      <formula>ISNUMBER(SEARCH("Total",$A40))</formula>
    </cfRule>
  </conditionalFormatting>
  <conditionalFormatting sqref="M45">
    <cfRule type="expression" dxfId="6422" priority="8">
      <formula>LEN(#REF!)&gt;0</formula>
    </cfRule>
  </conditionalFormatting>
  <conditionalFormatting sqref="O44">
    <cfRule type="expression" dxfId="6421" priority="7">
      <formula>ISNUMBER(SEARCH("Total",$A44))</formula>
    </cfRule>
  </conditionalFormatting>
  <conditionalFormatting sqref="L44 O44">
    <cfRule type="expression" dxfId="6420" priority="6">
      <formula>ISNUMBER(SEARCH("Total",$A44))</formula>
    </cfRule>
  </conditionalFormatting>
  <conditionalFormatting sqref="M44">
    <cfRule type="expression" dxfId="6419" priority="5">
      <formula>ISNUMBER(SEARCH("Total",$A44))</formula>
    </cfRule>
  </conditionalFormatting>
  <conditionalFormatting sqref="M44">
    <cfRule type="expression" dxfId="6418" priority="4">
      <formula>ISNUMBER(SEARCH("Total",$A44))</formula>
    </cfRule>
  </conditionalFormatting>
  <conditionalFormatting sqref="L45">
    <cfRule type="expression" dxfId="6417" priority="3">
      <formula>ISNUMBER(SEARCH("Total",$A45))</formula>
    </cfRule>
  </conditionalFormatting>
  <conditionalFormatting sqref="O45">
    <cfRule type="expression" dxfId="6416" priority="2">
      <formula>ISNUMBER(SEARCH("Total",$A45))</formula>
    </cfRule>
  </conditionalFormatting>
  <conditionalFormatting sqref="O45">
    <cfRule type="expression" dxfId="6415" priority="1">
      <formula>ISNUMBER(SEARCH("Total",$A45))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V4226"/>
  <sheetViews>
    <sheetView workbookViewId="0">
      <pane ySplit="1" topLeftCell="A2" activePane="bottomLeft" state="frozen"/>
      <selection pane="bottomLeft"/>
    </sheetView>
  </sheetViews>
  <sheetFormatPr defaultRowHeight="15" customHeight="1" x14ac:dyDescent="0.3"/>
  <cols>
    <col min="2" max="2" width="16.88671875" customWidth="1"/>
    <col min="3" max="3" width="30.5546875" customWidth="1"/>
    <col min="5" max="5" width="16.88671875" customWidth="1"/>
    <col min="6" max="6" width="14" customWidth="1"/>
    <col min="7" max="7" width="12.33203125" customWidth="1"/>
    <col min="8" max="8" width="15.88671875" customWidth="1"/>
    <col min="9" max="9" width="25.109375" customWidth="1"/>
    <col min="10" max="10" width="32" customWidth="1"/>
    <col min="11" max="11" width="19.33203125" customWidth="1"/>
    <col min="12" max="12" width="19.44140625" customWidth="1"/>
    <col min="13" max="13" width="19.88671875" customWidth="1"/>
    <col min="14" max="14" width="22.33203125" customWidth="1"/>
    <col min="15" max="15" width="16.44140625" customWidth="1"/>
    <col min="16" max="16" width="17.5546875" customWidth="1"/>
    <col min="17" max="17" width="18.88671875" customWidth="1"/>
    <col min="18" max="18" width="31.44140625" style="2" customWidth="1"/>
    <col min="19" max="19" width="55" style="3" bestFit="1" customWidth="1"/>
    <col min="20" max="20" width="20.5546875" style="2" customWidth="1"/>
    <col min="21" max="22" width="9.109375" style="2"/>
  </cols>
  <sheetData>
    <row r="1" spans="1:22" ht="15" customHeigh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4" t="s">
        <v>931</v>
      </c>
      <c r="S1" s="49" t="s">
        <v>1492</v>
      </c>
    </row>
    <row r="2" spans="1:22" ht="15" customHeight="1" x14ac:dyDescent="0.3">
      <c r="A2" s="16" t="s">
        <v>17</v>
      </c>
      <c r="B2" s="16" t="s">
        <v>18</v>
      </c>
      <c r="C2" s="43" t="s">
        <v>108</v>
      </c>
      <c r="D2" s="43" t="s">
        <v>25</v>
      </c>
      <c r="E2" s="43" t="s">
        <v>109</v>
      </c>
      <c r="F2" s="43" t="s">
        <v>23</v>
      </c>
      <c r="G2" s="43" t="s">
        <v>23</v>
      </c>
      <c r="H2" s="43" t="s">
        <v>23</v>
      </c>
      <c r="I2" s="43" t="s">
        <v>151</v>
      </c>
      <c r="J2" s="16" t="s">
        <v>152</v>
      </c>
      <c r="K2" s="16">
        <v>9488476</v>
      </c>
      <c r="L2" s="16">
        <v>0</v>
      </c>
      <c r="M2" s="16">
        <v>9488476</v>
      </c>
      <c r="N2" s="16">
        <v>0</v>
      </c>
      <c r="O2" s="47">
        <v>8756489.6699999999</v>
      </c>
      <c r="P2" s="16">
        <v>731986.33</v>
      </c>
      <c r="Q2" s="47">
        <v>771104</v>
      </c>
      <c r="R2" s="16" t="s">
        <v>1806</v>
      </c>
      <c r="S2" s="3" t="s">
        <v>1438</v>
      </c>
    </row>
    <row r="3" spans="1:22" s="16" customFormat="1" ht="15" customHeight="1" x14ac:dyDescent="0.3">
      <c r="A3" s="16" t="s">
        <v>17</v>
      </c>
      <c r="B3" s="16" t="s">
        <v>18</v>
      </c>
      <c r="C3" s="43" t="s">
        <v>108</v>
      </c>
      <c r="D3" s="43" t="s">
        <v>25</v>
      </c>
      <c r="E3" s="43" t="s">
        <v>109</v>
      </c>
      <c r="F3" s="43" t="s">
        <v>23</v>
      </c>
      <c r="G3" s="43" t="s">
        <v>23</v>
      </c>
      <c r="H3" s="43" t="s">
        <v>23</v>
      </c>
      <c r="I3" s="43" t="s">
        <v>149</v>
      </c>
      <c r="J3" s="16" t="s">
        <v>150</v>
      </c>
      <c r="K3" s="16">
        <v>2289554</v>
      </c>
      <c r="L3" s="16">
        <v>0</v>
      </c>
      <c r="M3" s="16">
        <v>2289554</v>
      </c>
      <c r="N3" s="16">
        <v>0</v>
      </c>
      <c r="O3" s="47">
        <v>2046330</v>
      </c>
      <c r="P3" s="16">
        <v>243224</v>
      </c>
      <c r="Q3" s="47">
        <v>186030</v>
      </c>
      <c r="R3" s="16" t="s">
        <v>1806</v>
      </c>
      <c r="S3" s="3" t="s">
        <v>1438</v>
      </c>
      <c r="T3" s="2"/>
      <c r="U3" s="2"/>
      <c r="V3" s="2"/>
    </row>
    <row r="4" spans="1:22" s="16" customFormat="1" ht="15" customHeight="1" x14ac:dyDescent="0.3">
      <c r="A4" s="16" t="s">
        <v>17</v>
      </c>
      <c r="B4" s="16" t="s">
        <v>18</v>
      </c>
      <c r="C4" s="43" t="s">
        <v>108</v>
      </c>
      <c r="D4" s="43" t="s">
        <v>25</v>
      </c>
      <c r="E4" s="43" t="s">
        <v>109</v>
      </c>
      <c r="F4" s="43" t="s">
        <v>23</v>
      </c>
      <c r="G4" s="43" t="s">
        <v>23</v>
      </c>
      <c r="H4" s="43" t="s">
        <v>23</v>
      </c>
      <c r="I4" s="43" t="s">
        <v>147</v>
      </c>
      <c r="J4" s="16" t="s">
        <v>148</v>
      </c>
      <c r="K4" s="16">
        <v>2994603</v>
      </c>
      <c r="L4" s="16">
        <v>0</v>
      </c>
      <c r="M4" s="16">
        <v>2994603</v>
      </c>
      <c r="N4" s="16">
        <v>0</v>
      </c>
      <c r="O4" s="47">
        <v>2676476</v>
      </c>
      <c r="P4" s="16">
        <v>318127</v>
      </c>
      <c r="Q4" s="47">
        <v>243316</v>
      </c>
      <c r="R4" s="16" t="s">
        <v>1806</v>
      </c>
      <c r="S4" s="3" t="s">
        <v>1438</v>
      </c>
      <c r="T4" s="2"/>
      <c r="U4" s="2"/>
      <c r="V4" s="2"/>
    </row>
    <row r="5" spans="1:22" s="16" customFormat="1" ht="15" customHeight="1" x14ac:dyDescent="0.3">
      <c r="A5" s="16" t="s">
        <v>17</v>
      </c>
      <c r="B5" s="16" t="s">
        <v>18</v>
      </c>
      <c r="C5" s="43" t="s">
        <v>108</v>
      </c>
      <c r="D5" s="43" t="s">
        <v>25</v>
      </c>
      <c r="E5" s="43" t="s">
        <v>109</v>
      </c>
      <c r="F5" s="43" t="s">
        <v>23</v>
      </c>
      <c r="G5" s="43" t="s">
        <v>23</v>
      </c>
      <c r="H5" s="43" t="s">
        <v>23</v>
      </c>
      <c r="I5" s="43" t="s">
        <v>145</v>
      </c>
      <c r="J5" s="16" t="s">
        <v>146</v>
      </c>
      <c r="K5" s="16">
        <v>200382</v>
      </c>
      <c r="L5" s="16">
        <v>0</v>
      </c>
      <c r="M5" s="16">
        <v>200382</v>
      </c>
      <c r="N5" s="16">
        <v>0</v>
      </c>
      <c r="O5" s="47">
        <v>179091</v>
      </c>
      <c r="P5" s="16">
        <v>21291</v>
      </c>
      <c r="Q5" s="47">
        <v>16281</v>
      </c>
      <c r="R5" s="16" t="s">
        <v>1806</v>
      </c>
      <c r="S5" s="3" t="s">
        <v>1438</v>
      </c>
      <c r="T5" s="2"/>
      <c r="U5" s="2"/>
      <c r="V5" s="2"/>
    </row>
    <row r="6" spans="1:22" s="16" customFormat="1" ht="15" customHeight="1" x14ac:dyDescent="0.3">
      <c r="A6" s="16" t="s">
        <v>17</v>
      </c>
      <c r="B6" s="16" t="s">
        <v>18</v>
      </c>
      <c r="C6" s="43" t="s">
        <v>108</v>
      </c>
      <c r="D6" s="43" t="s">
        <v>25</v>
      </c>
      <c r="E6" s="43" t="s">
        <v>109</v>
      </c>
      <c r="F6" s="43" t="s">
        <v>23</v>
      </c>
      <c r="G6" s="43" t="s">
        <v>23</v>
      </c>
      <c r="H6" s="43" t="s">
        <v>23</v>
      </c>
      <c r="I6" s="43" t="s">
        <v>143</v>
      </c>
      <c r="J6" s="16" t="s">
        <v>144</v>
      </c>
      <c r="K6" s="16">
        <v>200382</v>
      </c>
      <c r="L6" s="16">
        <v>0</v>
      </c>
      <c r="M6" s="16">
        <v>200382</v>
      </c>
      <c r="N6" s="16">
        <v>0</v>
      </c>
      <c r="O6" s="47">
        <v>179091</v>
      </c>
      <c r="P6" s="16">
        <v>21291</v>
      </c>
      <c r="Q6" s="47">
        <v>16281</v>
      </c>
      <c r="R6" s="16" t="s">
        <v>1806</v>
      </c>
      <c r="S6" s="3" t="s">
        <v>1438</v>
      </c>
      <c r="T6" s="2"/>
      <c r="U6" s="2"/>
      <c r="V6" s="2"/>
    </row>
    <row r="7" spans="1:22" s="16" customFormat="1" ht="15" customHeight="1" x14ac:dyDescent="0.3">
      <c r="A7" s="16" t="s">
        <v>17</v>
      </c>
      <c r="B7" s="16" t="s">
        <v>18</v>
      </c>
      <c r="C7" s="43" t="s">
        <v>108</v>
      </c>
      <c r="D7" s="43" t="s">
        <v>25</v>
      </c>
      <c r="E7" s="43" t="s">
        <v>109</v>
      </c>
      <c r="F7" s="43" t="s">
        <v>23</v>
      </c>
      <c r="G7" s="43" t="s">
        <v>23</v>
      </c>
      <c r="H7" s="43" t="s">
        <v>23</v>
      </c>
      <c r="I7" s="43" t="s">
        <v>141</v>
      </c>
      <c r="J7" s="16" t="s">
        <v>142</v>
      </c>
      <c r="K7" s="16">
        <v>927696</v>
      </c>
      <c r="L7" s="16">
        <v>0</v>
      </c>
      <c r="M7" s="16">
        <v>927696</v>
      </c>
      <c r="N7" s="16">
        <v>0</v>
      </c>
      <c r="O7" s="47">
        <v>829147</v>
      </c>
      <c r="P7" s="16">
        <v>98549</v>
      </c>
      <c r="Q7" s="47">
        <v>75377</v>
      </c>
      <c r="R7" s="16" t="s">
        <v>1806</v>
      </c>
      <c r="S7" s="3" t="s">
        <v>1438</v>
      </c>
      <c r="T7" s="2"/>
      <c r="U7" s="2"/>
      <c r="V7" s="2"/>
    </row>
    <row r="8" spans="1:22" s="16" customFormat="1" ht="15" customHeight="1" x14ac:dyDescent="0.3">
      <c r="A8" s="16" t="s">
        <v>17</v>
      </c>
      <c r="B8" s="16" t="s">
        <v>18</v>
      </c>
      <c r="C8" s="43" t="s">
        <v>108</v>
      </c>
      <c r="D8" s="43" t="s">
        <v>25</v>
      </c>
      <c r="E8" s="43" t="s">
        <v>109</v>
      </c>
      <c r="F8" s="43" t="s">
        <v>23</v>
      </c>
      <c r="G8" s="43" t="s">
        <v>23</v>
      </c>
      <c r="H8" s="43" t="s">
        <v>23</v>
      </c>
      <c r="I8" s="43" t="s">
        <v>139</v>
      </c>
      <c r="J8" s="16" t="s">
        <v>140</v>
      </c>
      <c r="K8" s="16">
        <v>371078</v>
      </c>
      <c r="L8" s="16">
        <v>0</v>
      </c>
      <c r="M8" s="16">
        <v>371078</v>
      </c>
      <c r="N8" s="16">
        <v>0</v>
      </c>
      <c r="O8" s="47">
        <v>331661</v>
      </c>
      <c r="P8" s="16">
        <v>39417</v>
      </c>
      <c r="Q8" s="47">
        <v>30151</v>
      </c>
      <c r="R8" s="16" t="s">
        <v>1806</v>
      </c>
      <c r="S8" s="3" t="s">
        <v>1438</v>
      </c>
      <c r="T8" s="2"/>
      <c r="U8" s="2"/>
      <c r="V8" s="2"/>
    </row>
    <row r="9" spans="1:22" s="16" customFormat="1" ht="15" customHeight="1" x14ac:dyDescent="0.3">
      <c r="A9" s="16" t="s">
        <v>17</v>
      </c>
      <c r="B9" s="16" t="s">
        <v>18</v>
      </c>
      <c r="C9" s="43" t="s">
        <v>108</v>
      </c>
      <c r="D9" s="43" t="s">
        <v>25</v>
      </c>
      <c r="E9" s="43" t="s">
        <v>109</v>
      </c>
      <c r="F9" s="43" t="s">
        <v>23</v>
      </c>
      <c r="G9" s="43" t="s">
        <v>23</v>
      </c>
      <c r="H9" s="43" t="s">
        <v>23</v>
      </c>
      <c r="I9" s="43" t="s">
        <v>137</v>
      </c>
      <c r="J9" s="16" t="s">
        <v>138</v>
      </c>
      <c r="K9" s="16">
        <v>1157765</v>
      </c>
      <c r="L9" s="16">
        <v>0</v>
      </c>
      <c r="M9" s="16">
        <v>1157765</v>
      </c>
      <c r="N9" s="16">
        <v>0</v>
      </c>
      <c r="O9" s="47">
        <v>1034770</v>
      </c>
      <c r="P9" s="16">
        <v>122995</v>
      </c>
      <c r="Q9" s="47">
        <v>94070</v>
      </c>
      <c r="R9" s="16" t="s">
        <v>1806</v>
      </c>
      <c r="S9" s="3" t="s">
        <v>1438</v>
      </c>
      <c r="T9" s="2"/>
      <c r="U9" s="2"/>
      <c r="V9" s="2"/>
    </row>
    <row r="10" spans="1:22" s="16" customFormat="1" ht="15" customHeight="1" x14ac:dyDescent="0.3">
      <c r="A10" s="16" t="s">
        <v>17</v>
      </c>
      <c r="B10" s="16" t="s">
        <v>18</v>
      </c>
      <c r="C10" s="43" t="s">
        <v>108</v>
      </c>
      <c r="D10" s="43" t="s">
        <v>25</v>
      </c>
      <c r="E10" s="43" t="s">
        <v>109</v>
      </c>
      <c r="F10" s="43" t="s">
        <v>23</v>
      </c>
      <c r="G10" s="43" t="s">
        <v>23</v>
      </c>
      <c r="H10" s="43" t="s">
        <v>23</v>
      </c>
      <c r="I10" s="43" t="s">
        <v>135</v>
      </c>
      <c r="J10" s="16" t="s">
        <v>136</v>
      </c>
      <c r="K10" s="16">
        <v>185539</v>
      </c>
      <c r="L10" s="16">
        <v>0</v>
      </c>
      <c r="M10" s="16">
        <v>185539</v>
      </c>
      <c r="N10" s="16">
        <v>0</v>
      </c>
      <c r="O10" s="47">
        <v>165825</v>
      </c>
      <c r="P10" s="16">
        <v>19714</v>
      </c>
      <c r="Q10" s="47">
        <v>15075</v>
      </c>
      <c r="R10" s="16" t="s">
        <v>1806</v>
      </c>
      <c r="S10" s="3" t="s">
        <v>1438</v>
      </c>
      <c r="T10" s="2"/>
      <c r="U10" s="2"/>
      <c r="V10" s="2"/>
    </row>
    <row r="11" spans="1:22" s="16" customFormat="1" ht="15" customHeight="1" x14ac:dyDescent="0.3">
      <c r="A11" s="16" t="s">
        <v>17</v>
      </c>
      <c r="B11" s="16" t="s">
        <v>18</v>
      </c>
      <c r="C11" s="43" t="s">
        <v>108</v>
      </c>
      <c r="D11" s="43" t="s">
        <v>25</v>
      </c>
      <c r="E11" s="43" t="s">
        <v>109</v>
      </c>
      <c r="F11" s="43" t="s">
        <v>23</v>
      </c>
      <c r="G11" s="43" t="s">
        <v>23</v>
      </c>
      <c r="H11" s="43" t="s">
        <v>23</v>
      </c>
      <c r="I11" s="43" t="s">
        <v>133</v>
      </c>
      <c r="J11" s="16" t="s">
        <v>134</v>
      </c>
      <c r="K11" s="16">
        <v>1587405</v>
      </c>
      <c r="L11" s="16">
        <v>0</v>
      </c>
      <c r="M11" s="16">
        <v>1587405</v>
      </c>
      <c r="N11" s="16">
        <v>0</v>
      </c>
      <c r="O11" s="47">
        <v>1418769</v>
      </c>
      <c r="P11" s="16">
        <v>168636</v>
      </c>
      <c r="Q11" s="47">
        <v>128979</v>
      </c>
      <c r="R11" s="16" t="s">
        <v>1806</v>
      </c>
      <c r="S11" s="3" t="s">
        <v>1438</v>
      </c>
      <c r="T11" s="2"/>
      <c r="U11" s="2"/>
      <c r="V11" s="2"/>
    </row>
    <row r="12" spans="1:22" s="16" customFormat="1" ht="15" customHeight="1" x14ac:dyDescent="0.3">
      <c r="A12" s="16" t="s">
        <v>17</v>
      </c>
      <c r="B12" s="16" t="s">
        <v>18</v>
      </c>
      <c r="C12" s="43" t="s">
        <v>108</v>
      </c>
      <c r="D12" s="43" t="s">
        <v>25</v>
      </c>
      <c r="E12" s="43" t="s">
        <v>109</v>
      </c>
      <c r="F12" s="43" t="s">
        <v>23</v>
      </c>
      <c r="G12" s="43" t="s">
        <v>23</v>
      </c>
      <c r="H12" s="43" t="s">
        <v>23</v>
      </c>
      <c r="I12" s="43" t="s">
        <v>110</v>
      </c>
      <c r="J12" s="16" t="s">
        <v>111</v>
      </c>
      <c r="K12" s="16">
        <v>214995</v>
      </c>
      <c r="L12" s="16">
        <v>0</v>
      </c>
      <c r="M12" s="16">
        <v>214995</v>
      </c>
      <c r="N12" s="16">
        <v>0</v>
      </c>
      <c r="O12" s="47">
        <v>192159</v>
      </c>
      <c r="P12" s="16">
        <v>22836</v>
      </c>
      <c r="Q12" s="47">
        <v>17469</v>
      </c>
      <c r="R12" s="16" t="s">
        <v>1806</v>
      </c>
      <c r="S12" s="3" t="s">
        <v>1438</v>
      </c>
      <c r="T12" s="2"/>
      <c r="U12" s="2"/>
      <c r="V12" s="2"/>
    </row>
    <row r="13" spans="1:22" s="16" customFormat="1" ht="15" customHeight="1" x14ac:dyDescent="0.3">
      <c r="A13" s="16" t="s">
        <v>17</v>
      </c>
      <c r="B13" s="16" t="s">
        <v>18</v>
      </c>
      <c r="C13" s="43" t="s">
        <v>108</v>
      </c>
      <c r="D13" s="43" t="s">
        <v>25</v>
      </c>
      <c r="E13" s="43" t="s">
        <v>109</v>
      </c>
      <c r="F13" s="43" t="s">
        <v>23</v>
      </c>
      <c r="G13" s="43" t="s">
        <v>23</v>
      </c>
      <c r="H13" s="43" t="s">
        <v>23</v>
      </c>
      <c r="I13" s="43" t="s">
        <v>129</v>
      </c>
      <c r="J13" s="16" t="s">
        <v>130</v>
      </c>
      <c r="K13" s="16">
        <v>7154927</v>
      </c>
      <c r="L13" s="16">
        <v>0</v>
      </c>
      <c r="M13" s="16">
        <v>7154927</v>
      </c>
      <c r="N13" s="16">
        <v>0</v>
      </c>
      <c r="O13" s="47">
        <v>6394850</v>
      </c>
      <c r="P13" s="16">
        <v>760077</v>
      </c>
      <c r="Q13" s="47">
        <v>581350</v>
      </c>
      <c r="R13" s="16" t="s">
        <v>1806</v>
      </c>
      <c r="S13" s="3" t="s">
        <v>1438</v>
      </c>
      <c r="T13" s="2"/>
      <c r="U13" s="2"/>
      <c r="V13" s="2"/>
    </row>
    <row r="14" spans="1:22" s="16" customFormat="1" ht="15" customHeight="1" x14ac:dyDescent="0.3">
      <c r="A14" s="16" t="s">
        <v>17</v>
      </c>
      <c r="B14" s="16" t="s">
        <v>18</v>
      </c>
      <c r="C14" s="43" t="s">
        <v>108</v>
      </c>
      <c r="D14" s="43" t="s">
        <v>25</v>
      </c>
      <c r="E14" s="43" t="s">
        <v>109</v>
      </c>
      <c r="F14" s="43" t="s">
        <v>23</v>
      </c>
      <c r="G14" s="43" t="s">
        <v>23</v>
      </c>
      <c r="H14" s="43" t="s">
        <v>23</v>
      </c>
      <c r="I14" s="43" t="s">
        <v>434</v>
      </c>
      <c r="J14" s="16" t="s">
        <v>435</v>
      </c>
      <c r="K14" s="16">
        <v>4039707</v>
      </c>
      <c r="L14" s="16">
        <v>0</v>
      </c>
      <c r="M14" s="16">
        <v>4039707</v>
      </c>
      <c r="N14" s="16">
        <v>0</v>
      </c>
      <c r="O14" s="47">
        <v>3610563</v>
      </c>
      <c r="P14" s="16">
        <v>429144</v>
      </c>
      <c r="Q14" s="47">
        <v>328233</v>
      </c>
      <c r="R14" s="16" t="s">
        <v>1806</v>
      </c>
      <c r="S14" s="3" t="s">
        <v>1438</v>
      </c>
      <c r="T14" s="2"/>
      <c r="U14" s="2"/>
      <c r="V14" s="2"/>
    </row>
    <row r="15" spans="1:22" s="16" customFormat="1" ht="15" customHeight="1" x14ac:dyDescent="0.3">
      <c r="A15" s="16" t="s">
        <v>17</v>
      </c>
      <c r="B15" s="16" t="s">
        <v>18</v>
      </c>
      <c r="C15" s="43" t="s">
        <v>108</v>
      </c>
      <c r="D15" s="43" t="s">
        <v>25</v>
      </c>
      <c r="E15" s="43" t="s">
        <v>109</v>
      </c>
      <c r="F15" s="43" t="s">
        <v>23</v>
      </c>
      <c r="G15" s="43" t="s">
        <v>23</v>
      </c>
      <c r="H15" s="43" t="s">
        <v>23</v>
      </c>
      <c r="I15" s="43">
        <v>4002</v>
      </c>
      <c r="J15" s="16" t="s">
        <v>128</v>
      </c>
      <c r="K15" s="16">
        <v>1110625</v>
      </c>
      <c r="L15" s="16">
        <v>0</v>
      </c>
      <c r="M15" s="16">
        <v>1110625</v>
      </c>
      <c r="N15" s="16">
        <v>0</v>
      </c>
      <c r="O15" s="47">
        <v>0</v>
      </c>
      <c r="P15" s="16">
        <v>1110625</v>
      </c>
      <c r="Q15" s="47">
        <v>0</v>
      </c>
      <c r="R15" s="16" t="s">
        <v>1806</v>
      </c>
      <c r="S15" s="3" t="s">
        <v>1438</v>
      </c>
      <c r="T15" s="2"/>
      <c r="U15" s="2"/>
      <c r="V15" s="2"/>
    </row>
    <row r="16" spans="1:22" s="16" customFormat="1" ht="15" customHeight="1" x14ac:dyDescent="0.3">
      <c r="A16" s="16" t="s">
        <v>17</v>
      </c>
      <c r="B16" s="16" t="s">
        <v>18</v>
      </c>
      <c r="C16" s="43" t="s">
        <v>108</v>
      </c>
      <c r="D16" s="43" t="s">
        <v>25</v>
      </c>
      <c r="E16" s="43" t="s">
        <v>109</v>
      </c>
      <c r="F16" s="43" t="s">
        <v>23</v>
      </c>
      <c r="G16" s="43" t="s">
        <v>23</v>
      </c>
      <c r="H16" s="43" t="s">
        <v>23</v>
      </c>
      <c r="I16" s="43">
        <v>4005</v>
      </c>
      <c r="J16" s="16" t="s">
        <v>153</v>
      </c>
      <c r="K16" s="16">
        <v>309782</v>
      </c>
      <c r="L16" s="16">
        <v>0</v>
      </c>
      <c r="M16" s="16">
        <v>309782</v>
      </c>
      <c r="N16" s="16">
        <v>0</v>
      </c>
      <c r="O16" s="47">
        <v>276870</v>
      </c>
      <c r="P16" s="16">
        <v>32912</v>
      </c>
      <c r="Q16" s="47">
        <v>25170</v>
      </c>
      <c r="R16" s="16" t="s">
        <v>1806</v>
      </c>
      <c r="S16" s="3" t="s">
        <v>1438</v>
      </c>
      <c r="T16" s="2"/>
      <c r="U16" s="2"/>
      <c r="V16" s="2"/>
    </row>
    <row r="17" spans="1:22" s="16" customFormat="1" ht="15" customHeight="1" x14ac:dyDescent="0.3">
      <c r="A17" s="16" t="s">
        <v>17</v>
      </c>
      <c r="B17" s="16" t="s">
        <v>18</v>
      </c>
      <c r="C17" s="43" t="s">
        <v>108</v>
      </c>
      <c r="D17" s="43" t="s">
        <v>25</v>
      </c>
      <c r="E17" s="43" t="s">
        <v>109</v>
      </c>
      <c r="F17" s="43" t="s">
        <v>23</v>
      </c>
      <c r="G17" s="43" t="s">
        <v>23</v>
      </c>
      <c r="H17" s="43" t="s">
        <v>23</v>
      </c>
      <c r="I17" s="43">
        <v>4010</v>
      </c>
      <c r="J17" s="16" t="s">
        <v>125</v>
      </c>
      <c r="K17" s="16">
        <v>2525000</v>
      </c>
      <c r="L17" s="16">
        <v>0</v>
      </c>
      <c r="M17" s="16">
        <v>2525000</v>
      </c>
      <c r="N17" s="16">
        <v>0</v>
      </c>
      <c r="O17" s="47">
        <v>1863187.94</v>
      </c>
      <c r="P17" s="16">
        <v>661812.06000000006</v>
      </c>
      <c r="Q17" s="47">
        <v>550036.82999999996</v>
      </c>
      <c r="R17" s="16" t="s">
        <v>1806</v>
      </c>
      <c r="S17" s="3" t="s">
        <v>1438</v>
      </c>
      <c r="T17" s="2"/>
      <c r="U17" s="2"/>
      <c r="V17" s="2"/>
    </row>
    <row r="18" spans="1:22" s="16" customFormat="1" ht="15" customHeight="1" x14ac:dyDescent="0.3">
      <c r="A18" s="16" t="s">
        <v>17</v>
      </c>
      <c r="B18" s="16" t="s">
        <v>18</v>
      </c>
      <c r="C18" s="43" t="s">
        <v>108</v>
      </c>
      <c r="D18" s="43" t="s">
        <v>25</v>
      </c>
      <c r="E18" s="43" t="s">
        <v>109</v>
      </c>
      <c r="F18" s="43" t="s">
        <v>23</v>
      </c>
      <c r="G18" s="43" t="s">
        <v>23</v>
      </c>
      <c r="H18" s="43" t="s">
        <v>23</v>
      </c>
      <c r="I18" s="43">
        <v>4015</v>
      </c>
      <c r="J18" s="16" t="s">
        <v>1236</v>
      </c>
      <c r="K18" s="16">
        <v>2514196</v>
      </c>
      <c r="L18" s="16">
        <v>0</v>
      </c>
      <c r="M18" s="16">
        <v>2514196</v>
      </c>
      <c r="N18" s="16">
        <v>0</v>
      </c>
      <c r="O18" s="47">
        <v>2247113</v>
      </c>
      <c r="P18" s="16">
        <v>267083</v>
      </c>
      <c r="Q18" s="47">
        <v>204283</v>
      </c>
      <c r="R18" s="16" t="s">
        <v>1806</v>
      </c>
      <c r="S18" s="3" t="s">
        <v>1438</v>
      </c>
      <c r="T18" s="2"/>
      <c r="U18" s="2"/>
      <c r="V18" s="2"/>
    </row>
    <row r="19" spans="1:22" s="16" customFormat="1" ht="15" customHeight="1" x14ac:dyDescent="0.3">
      <c r="A19" s="16" t="s">
        <v>17</v>
      </c>
      <c r="B19" s="16" t="s">
        <v>18</v>
      </c>
      <c r="C19" s="43" t="s">
        <v>108</v>
      </c>
      <c r="D19" s="43" t="s">
        <v>25</v>
      </c>
      <c r="E19" s="43" t="s">
        <v>109</v>
      </c>
      <c r="F19" s="43" t="s">
        <v>23</v>
      </c>
      <c r="G19" s="43" t="s">
        <v>23</v>
      </c>
      <c r="H19" s="43" t="s">
        <v>23</v>
      </c>
      <c r="I19" s="43">
        <v>4016</v>
      </c>
      <c r="J19" s="16" t="s">
        <v>1278</v>
      </c>
      <c r="K19" s="16">
        <v>771894</v>
      </c>
      <c r="L19" s="16">
        <v>0</v>
      </c>
      <c r="M19" s="16">
        <v>771894</v>
      </c>
      <c r="N19" s="16">
        <v>0</v>
      </c>
      <c r="O19" s="47">
        <v>689898</v>
      </c>
      <c r="P19" s="16">
        <v>81996</v>
      </c>
      <c r="Q19" s="47">
        <v>62718</v>
      </c>
      <c r="R19" s="16" t="s">
        <v>1806</v>
      </c>
      <c r="S19" s="3" t="s">
        <v>1438</v>
      </c>
      <c r="T19" s="2"/>
      <c r="U19" s="2"/>
      <c r="V19" s="2"/>
    </row>
    <row r="20" spans="1:22" s="16" customFormat="1" ht="15" customHeight="1" x14ac:dyDescent="0.3">
      <c r="A20" s="16" t="s">
        <v>17</v>
      </c>
      <c r="B20" s="16" t="s">
        <v>18</v>
      </c>
      <c r="C20" s="43" t="s">
        <v>108</v>
      </c>
      <c r="D20" s="43" t="s">
        <v>25</v>
      </c>
      <c r="E20" s="43" t="s">
        <v>109</v>
      </c>
      <c r="F20" s="43" t="s">
        <v>23</v>
      </c>
      <c r="G20" s="43" t="s">
        <v>23</v>
      </c>
      <c r="H20" s="43" t="s">
        <v>23</v>
      </c>
      <c r="I20" s="43">
        <v>4020</v>
      </c>
      <c r="J20" s="16" t="s">
        <v>124</v>
      </c>
      <c r="K20" s="16">
        <v>4210000</v>
      </c>
      <c r="L20" s="16">
        <v>0</v>
      </c>
      <c r="M20" s="16">
        <v>4210000</v>
      </c>
      <c r="N20" s="16">
        <v>0</v>
      </c>
      <c r="O20" s="47">
        <v>3439520.54</v>
      </c>
      <c r="P20" s="16">
        <v>770479.46</v>
      </c>
      <c r="Q20" s="47">
        <v>353080.51</v>
      </c>
      <c r="R20" s="16" t="s">
        <v>1806</v>
      </c>
      <c r="S20" s="3" t="s">
        <v>1438</v>
      </c>
      <c r="T20" s="2"/>
      <c r="U20" s="2"/>
      <c r="V20" s="2"/>
    </row>
    <row r="21" spans="1:22" s="16" customFormat="1" ht="15" customHeight="1" x14ac:dyDescent="0.3">
      <c r="A21" s="16" t="s">
        <v>17</v>
      </c>
      <c r="B21" s="16" t="s">
        <v>18</v>
      </c>
      <c r="C21" s="43" t="s">
        <v>108</v>
      </c>
      <c r="D21" s="43" t="s">
        <v>25</v>
      </c>
      <c r="E21" s="43" t="s">
        <v>109</v>
      </c>
      <c r="F21" s="43" t="s">
        <v>23</v>
      </c>
      <c r="G21" s="43" t="s">
        <v>23</v>
      </c>
      <c r="H21" s="43" t="s">
        <v>23</v>
      </c>
      <c r="I21" s="43" t="s">
        <v>122</v>
      </c>
      <c r="J21" s="16" t="s">
        <v>123</v>
      </c>
      <c r="K21" s="16">
        <v>800000</v>
      </c>
      <c r="L21" s="16">
        <v>0</v>
      </c>
      <c r="M21" s="16">
        <v>800000</v>
      </c>
      <c r="N21" s="16">
        <v>0</v>
      </c>
      <c r="O21" s="47">
        <v>774922</v>
      </c>
      <c r="P21" s="16">
        <v>25078</v>
      </c>
      <c r="Q21" s="47">
        <v>0</v>
      </c>
      <c r="R21" s="16" t="s">
        <v>1806</v>
      </c>
      <c r="S21" s="3" t="s">
        <v>1438</v>
      </c>
      <c r="T21" s="2"/>
      <c r="U21" s="2"/>
      <c r="V21" s="2"/>
    </row>
    <row r="22" spans="1:22" s="16" customFormat="1" ht="15" customHeight="1" x14ac:dyDescent="0.3">
      <c r="A22" s="16" t="s">
        <v>17</v>
      </c>
      <c r="B22" s="16" t="s">
        <v>18</v>
      </c>
      <c r="C22" s="43" t="s">
        <v>108</v>
      </c>
      <c r="D22" s="43" t="s">
        <v>25</v>
      </c>
      <c r="E22" s="43" t="s">
        <v>109</v>
      </c>
      <c r="F22" s="43" t="s">
        <v>23</v>
      </c>
      <c r="G22" s="43" t="s">
        <v>23</v>
      </c>
      <c r="H22" s="43" t="s">
        <v>23</v>
      </c>
      <c r="I22" s="43" t="s">
        <v>120</v>
      </c>
      <c r="J22" s="16" t="s">
        <v>121</v>
      </c>
      <c r="K22" s="16">
        <v>438271</v>
      </c>
      <c r="L22" s="16">
        <v>0</v>
      </c>
      <c r="M22" s="16">
        <v>438271</v>
      </c>
      <c r="N22" s="16">
        <v>0</v>
      </c>
      <c r="O22" s="47">
        <v>406351</v>
      </c>
      <c r="P22" s="16">
        <v>31920</v>
      </c>
      <c r="Q22" s="47">
        <v>36941</v>
      </c>
      <c r="R22" s="16" t="s">
        <v>1806</v>
      </c>
      <c r="S22" s="3" t="s">
        <v>1438</v>
      </c>
      <c r="T22" s="2"/>
      <c r="U22" s="2"/>
      <c r="V22" s="2"/>
    </row>
    <row r="23" spans="1:22" s="16" customFormat="1" ht="15" customHeight="1" x14ac:dyDescent="0.3">
      <c r="A23" s="16" t="s">
        <v>17</v>
      </c>
      <c r="B23" s="16" t="s">
        <v>18</v>
      </c>
      <c r="C23" s="43" t="s">
        <v>108</v>
      </c>
      <c r="D23" s="43" t="s">
        <v>25</v>
      </c>
      <c r="E23" s="43" t="s">
        <v>109</v>
      </c>
      <c r="F23" s="43" t="s">
        <v>23</v>
      </c>
      <c r="G23" s="43" t="s">
        <v>23</v>
      </c>
      <c r="H23" s="43" t="s">
        <v>23</v>
      </c>
      <c r="I23" s="43" t="s">
        <v>118</v>
      </c>
      <c r="J23" s="16" t="s">
        <v>119</v>
      </c>
      <c r="K23" s="16">
        <v>1089182</v>
      </c>
      <c r="L23" s="16">
        <v>0</v>
      </c>
      <c r="M23" s="16">
        <v>1089182</v>
      </c>
      <c r="N23" s="16">
        <v>0</v>
      </c>
      <c r="O23" s="47">
        <v>1009019</v>
      </c>
      <c r="P23" s="16">
        <v>80163</v>
      </c>
      <c r="Q23" s="47">
        <v>91729</v>
      </c>
      <c r="R23" s="16" t="s">
        <v>1806</v>
      </c>
      <c r="S23" s="3" t="s">
        <v>1438</v>
      </c>
      <c r="T23" s="2"/>
      <c r="U23" s="2"/>
      <c r="V23" s="2"/>
    </row>
    <row r="24" spans="1:22" s="16" customFormat="1" ht="15" customHeight="1" x14ac:dyDescent="0.3">
      <c r="A24" s="16" t="s">
        <v>17</v>
      </c>
      <c r="B24" s="16" t="s">
        <v>18</v>
      </c>
      <c r="C24" s="43" t="s">
        <v>108</v>
      </c>
      <c r="D24" s="43" t="s">
        <v>25</v>
      </c>
      <c r="E24" s="43" t="s">
        <v>109</v>
      </c>
      <c r="F24" s="43" t="s">
        <v>23</v>
      </c>
      <c r="G24" s="43" t="s">
        <v>23</v>
      </c>
      <c r="H24" s="43" t="s">
        <v>23</v>
      </c>
      <c r="I24" s="43" t="s">
        <v>116</v>
      </c>
      <c r="J24" s="16" t="s">
        <v>117</v>
      </c>
      <c r="K24" s="16">
        <v>57098</v>
      </c>
      <c r="L24" s="16">
        <v>0</v>
      </c>
      <c r="M24" s="16">
        <v>57098</v>
      </c>
      <c r="N24" s="16">
        <v>0</v>
      </c>
      <c r="O24" s="47">
        <v>45163.14</v>
      </c>
      <c r="P24" s="16">
        <v>11934.86</v>
      </c>
      <c r="Q24" s="47">
        <v>0</v>
      </c>
      <c r="R24" s="16" t="s">
        <v>1806</v>
      </c>
      <c r="S24" s="3" t="s">
        <v>1438</v>
      </c>
      <c r="T24" s="2"/>
      <c r="U24" s="2"/>
      <c r="V24" s="2"/>
    </row>
    <row r="25" spans="1:22" s="16" customFormat="1" ht="15" customHeight="1" x14ac:dyDescent="0.3">
      <c r="A25" s="16" t="s">
        <v>17</v>
      </c>
      <c r="B25" s="16" t="s">
        <v>18</v>
      </c>
      <c r="C25" s="43" t="s">
        <v>108</v>
      </c>
      <c r="D25" s="43" t="s">
        <v>25</v>
      </c>
      <c r="E25" s="43" t="s">
        <v>109</v>
      </c>
      <c r="F25" s="43" t="s">
        <v>23</v>
      </c>
      <c r="G25" s="43" t="s">
        <v>23</v>
      </c>
      <c r="H25" s="43" t="s">
        <v>23</v>
      </c>
      <c r="I25" s="43" t="s">
        <v>114</v>
      </c>
      <c r="J25" s="16" t="s">
        <v>115</v>
      </c>
      <c r="K25" s="16">
        <v>2385959</v>
      </c>
      <c r="L25" s="16">
        <v>0</v>
      </c>
      <c r="M25" s="16">
        <v>2385959</v>
      </c>
      <c r="N25" s="16">
        <v>0</v>
      </c>
      <c r="O25" s="47">
        <v>1865593.17</v>
      </c>
      <c r="P25" s="16">
        <v>520365.83</v>
      </c>
      <c r="Q25" s="47">
        <v>0</v>
      </c>
      <c r="R25" s="16" t="s">
        <v>1806</v>
      </c>
      <c r="S25" s="3" t="s">
        <v>1438</v>
      </c>
      <c r="T25" s="2"/>
      <c r="U25" s="2"/>
      <c r="V25" s="2"/>
    </row>
    <row r="26" spans="1:22" s="16" customFormat="1" ht="15" customHeight="1" x14ac:dyDescent="0.3">
      <c r="A26" s="16" t="s">
        <v>17</v>
      </c>
      <c r="B26" s="16" t="s">
        <v>18</v>
      </c>
      <c r="C26" s="43" t="s">
        <v>108</v>
      </c>
      <c r="D26" s="43" t="s">
        <v>25</v>
      </c>
      <c r="E26" s="43" t="s">
        <v>109</v>
      </c>
      <c r="F26" s="43" t="s">
        <v>23</v>
      </c>
      <c r="G26" s="43" t="s">
        <v>23</v>
      </c>
      <c r="H26" s="43" t="s">
        <v>23</v>
      </c>
      <c r="I26" s="43" t="s">
        <v>112</v>
      </c>
      <c r="J26" s="16" t="s">
        <v>113</v>
      </c>
      <c r="K26" s="16">
        <v>102190</v>
      </c>
      <c r="L26" s="16">
        <v>0</v>
      </c>
      <c r="M26" s="16">
        <v>102190</v>
      </c>
      <c r="N26" s="16">
        <v>0</v>
      </c>
      <c r="O26" s="47">
        <v>83071.710000000006</v>
      </c>
      <c r="P26" s="16">
        <v>19118.29</v>
      </c>
      <c r="Q26" s="47">
        <v>0</v>
      </c>
      <c r="R26" s="16" t="s">
        <v>1806</v>
      </c>
      <c r="S26" s="3" t="s">
        <v>1438</v>
      </c>
      <c r="T26" s="2"/>
      <c r="U26" s="2"/>
      <c r="V26" s="2"/>
    </row>
    <row r="27" spans="1:22" s="16" customFormat="1" ht="15" customHeight="1" x14ac:dyDescent="0.3">
      <c r="A27" s="16" t="s">
        <v>17</v>
      </c>
      <c r="B27" s="16" t="s">
        <v>18</v>
      </c>
      <c r="C27" s="43" t="s">
        <v>108</v>
      </c>
      <c r="D27" s="43" t="s">
        <v>25</v>
      </c>
      <c r="E27" s="43" t="s">
        <v>109</v>
      </c>
      <c r="F27" s="43" t="s">
        <v>23</v>
      </c>
      <c r="G27" s="43" t="s">
        <v>23</v>
      </c>
      <c r="H27" s="43" t="s">
        <v>23</v>
      </c>
      <c r="I27" s="43" t="s">
        <v>404</v>
      </c>
      <c r="J27" s="16" t="s">
        <v>405</v>
      </c>
      <c r="K27" s="16">
        <v>75169</v>
      </c>
      <c r="L27" s="16">
        <v>0</v>
      </c>
      <c r="M27" s="16">
        <v>75169</v>
      </c>
      <c r="N27" s="16">
        <v>0</v>
      </c>
      <c r="O27" s="47">
        <v>59499</v>
      </c>
      <c r="P27" s="16">
        <v>15670</v>
      </c>
      <c r="Q27" s="47">
        <v>0</v>
      </c>
      <c r="R27" s="16" t="s">
        <v>1806</v>
      </c>
      <c r="S27" s="3" t="s">
        <v>1438</v>
      </c>
      <c r="T27" s="2"/>
      <c r="U27" s="2"/>
      <c r="V27" s="2"/>
    </row>
    <row r="28" spans="1:22" s="16" customFormat="1" ht="15" customHeight="1" x14ac:dyDescent="0.3">
      <c r="A28" s="16" t="s">
        <v>17</v>
      </c>
      <c r="B28" s="16" t="s">
        <v>18</v>
      </c>
      <c r="C28" s="43" t="s">
        <v>108</v>
      </c>
      <c r="D28" s="43" t="s">
        <v>25</v>
      </c>
      <c r="E28" s="43" t="s">
        <v>109</v>
      </c>
      <c r="F28" s="43" t="s">
        <v>23</v>
      </c>
      <c r="G28" s="43" t="s">
        <v>23</v>
      </c>
      <c r="H28" s="43" t="s">
        <v>23</v>
      </c>
      <c r="I28" s="43" t="s">
        <v>375</v>
      </c>
      <c r="J28" s="16" t="s">
        <v>376</v>
      </c>
      <c r="K28" s="16">
        <v>92160</v>
      </c>
      <c r="L28" s="16">
        <v>0</v>
      </c>
      <c r="M28" s="16">
        <v>92160</v>
      </c>
      <c r="N28" s="16">
        <v>0</v>
      </c>
      <c r="O28" s="47">
        <v>96282</v>
      </c>
      <c r="P28" s="16">
        <v>-4122</v>
      </c>
      <c r="Q28" s="47">
        <v>24282</v>
      </c>
      <c r="R28" s="16" t="s">
        <v>1806</v>
      </c>
      <c r="S28" s="3" t="s">
        <v>1438</v>
      </c>
      <c r="T28" s="2"/>
      <c r="U28" s="2"/>
      <c r="V28" s="2"/>
    </row>
    <row r="29" spans="1:22" s="16" customFormat="1" ht="15" customHeight="1" x14ac:dyDescent="0.3">
      <c r="A29" s="16" t="s">
        <v>17</v>
      </c>
      <c r="B29" s="16" t="s">
        <v>18</v>
      </c>
      <c r="C29" s="43" t="s">
        <v>108</v>
      </c>
      <c r="D29" s="43" t="s">
        <v>25</v>
      </c>
      <c r="E29" s="43" t="s">
        <v>109</v>
      </c>
      <c r="F29" s="43" t="s">
        <v>23</v>
      </c>
      <c r="G29" s="43" t="s">
        <v>23</v>
      </c>
      <c r="H29" s="43" t="s">
        <v>23</v>
      </c>
      <c r="I29" s="43" t="s">
        <v>131</v>
      </c>
      <c r="J29" s="16" t="s">
        <v>132</v>
      </c>
      <c r="K29" s="16">
        <v>102000</v>
      </c>
      <c r="L29" s="16">
        <v>0</v>
      </c>
      <c r="M29" s="16">
        <v>102000</v>
      </c>
      <c r="N29" s="16">
        <v>0</v>
      </c>
      <c r="O29" s="47">
        <v>89535.62</v>
      </c>
      <c r="P29" s="16">
        <v>12464.38</v>
      </c>
      <c r="Q29" s="47">
        <v>0</v>
      </c>
      <c r="R29" s="16" t="s">
        <v>1806</v>
      </c>
      <c r="S29" s="3" t="s">
        <v>1438</v>
      </c>
      <c r="T29" s="2"/>
      <c r="U29" s="2"/>
      <c r="V29" s="2"/>
    </row>
    <row r="30" spans="1:22" s="16" customFormat="1" ht="15" customHeight="1" x14ac:dyDescent="0.3">
      <c r="A30" s="16" t="s">
        <v>17</v>
      </c>
      <c r="B30" s="16" t="s">
        <v>18</v>
      </c>
      <c r="C30" s="43" t="s">
        <v>108</v>
      </c>
      <c r="D30" s="43" t="s">
        <v>25</v>
      </c>
      <c r="E30" s="43" t="s">
        <v>109</v>
      </c>
      <c r="F30" s="43" t="s">
        <v>23</v>
      </c>
      <c r="G30" s="43" t="s">
        <v>23</v>
      </c>
      <c r="H30" s="43" t="s">
        <v>23</v>
      </c>
      <c r="I30" s="43" t="s">
        <v>402</v>
      </c>
      <c r="J30" s="16" t="s">
        <v>403</v>
      </c>
      <c r="K30" s="16">
        <v>246280</v>
      </c>
      <c r="L30" s="16">
        <v>0</v>
      </c>
      <c r="M30" s="16">
        <v>246280</v>
      </c>
      <c r="N30" s="16">
        <v>0</v>
      </c>
      <c r="O30" s="47">
        <v>192567.54</v>
      </c>
      <c r="P30" s="16">
        <v>53712.46</v>
      </c>
      <c r="Q30" s="47">
        <v>0</v>
      </c>
      <c r="R30" s="16" t="s">
        <v>1806</v>
      </c>
      <c r="S30" s="3" t="s">
        <v>1438</v>
      </c>
      <c r="T30" s="2"/>
      <c r="U30" s="2"/>
      <c r="V30" s="2"/>
    </row>
    <row r="31" spans="1:22" s="16" customFormat="1" ht="15" customHeight="1" x14ac:dyDescent="0.3">
      <c r="A31" s="16" t="s">
        <v>17</v>
      </c>
      <c r="B31" s="16" t="s">
        <v>18</v>
      </c>
      <c r="C31" s="43" t="s">
        <v>108</v>
      </c>
      <c r="D31" s="43" t="s">
        <v>25</v>
      </c>
      <c r="E31" s="43" t="s">
        <v>109</v>
      </c>
      <c r="F31" s="43" t="s">
        <v>23</v>
      </c>
      <c r="G31" s="43" t="s">
        <v>23</v>
      </c>
      <c r="H31" s="43" t="s">
        <v>23</v>
      </c>
      <c r="I31" s="43" t="s">
        <v>400</v>
      </c>
      <c r="J31" s="16" t="s">
        <v>401</v>
      </c>
      <c r="K31" s="16">
        <v>3990</v>
      </c>
      <c r="L31" s="16">
        <v>0</v>
      </c>
      <c r="M31" s="16">
        <v>3990</v>
      </c>
      <c r="N31" s="16">
        <v>0</v>
      </c>
      <c r="O31" s="47">
        <v>3158.82</v>
      </c>
      <c r="P31" s="16">
        <v>831.18</v>
      </c>
      <c r="Q31" s="47">
        <v>0</v>
      </c>
      <c r="R31" s="16" t="s">
        <v>1806</v>
      </c>
      <c r="S31" s="3" t="s">
        <v>1438</v>
      </c>
      <c r="T31" s="2"/>
      <c r="U31" s="2"/>
      <c r="V31" s="2"/>
    </row>
    <row r="32" spans="1:22" s="16" customFormat="1" ht="15" customHeight="1" x14ac:dyDescent="0.3">
      <c r="A32" s="16" t="s">
        <v>17</v>
      </c>
      <c r="B32" s="16" t="s">
        <v>18</v>
      </c>
      <c r="C32" s="43" t="s">
        <v>108</v>
      </c>
      <c r="D32" s="43" t="s">
        <v>25</v>
      </c>
      <c r="E32" s="43" t="s">
        <v>109</v>
      </c>
      <c r="F32" s="43" t="s">
        <v>23</v>
      </c>
      <c r="G32" s="43" t="s">
        <v>23</v>
      </c>
      <c r="H32" s="43" t="s">
        <v>23</v>
      </c>
      <c r="I32" s="43" t="s">
        <v>398</v>
      </c>
      <c r="J32" s="16" t="s">
        <v>399</v>
      </c>
      <c r="K32" s="16">
        <v>37122</v>
      </c>
      <c r="L32" s="16">
        <v>0</v>
      </c>
      <c r="M32" s="16">
        <v>37122</v>
      </c>
      <c r="N32" s="16">
        <v>0</v>
      </c>
      <c r="O32" s="47">
        <v>29361.72</v>
      </c>
      <c r="P32" s="16">
        <v>7760.28</v>
      </c>
      <c r="Q32" s="47">
        <v>0</v>
      </c>
      <c r="R32" s="16" t="s">
        <v>1806</v>
      </c>
      <c r="S32" s="3" t="s">
        <v>1438</v>
      </c>
      <c r="T32" s="2"/>
      <c r="U32" s="2"/>
      <c r="V32" s="2"/>
    </row>
    <row r="33" spans="1:22" s="16" customFormat="1" ht="15" customHeight="1" x14ac:dyDescent="0.3">
      <c r="A33" s="16" t="s">
        <v>17</v>
      </c>
      <c r="B33" s="16" t="s">
        <v>18</v>
      </c>
      <c r="C33" s="43" t="s">
        <v>108</v>
      </c>
      <c r="D33" s="43" t="s">
        <v>25</v>
      </c>
      <c r="E33" s="43" t="s">
        <v>109</v>
      </c>
      <c r="F33" s="43" t="s">
        <v>23</v>
      </c>
      <c r="G33" s="43" t="s">
        <v>23</v>
      </c>
      <c r="H33" s="43" t="s">
        <v>23</v>
      </c>
      <c r="I33" s="43" t="s">
        <v>969</v>
      </c>
      <c r="J33" s="16" t="s">
        <v>970</v>
      </c>
      <c r="K33" s="16">
        <v>64400</v>
      </c>
      <c r="L33" s="16">
        <v>0</v>
      </c>
      <c r="M33" s="16">
        <v>64400</v>
      </c>
      <c r="N33" s="16">
        <v>0</v>
      </c>
      <c r="O33" s="47">
        <v>59026</v>
      </c>
      <c r="P33" s="16">
        <v>5374</v>
      </c>
      <c r="Q33" s="47">
        <v>5366</v>
      </c>
      <c r="R33" s="16" t="s">
        <v>1806</v>
      </c>
      <c r="S33" s="3" t="s">
        <v>1438</v>
      </c>
      <c r="T33" s="2"/>
      <c r="U33" s="2"/>
      <c r="V33" s="2"/>
    </row>
    <row r="34" spans="1:22" s="16" customFormat="1" ht="15" customHeight="1" x14ac:dyDescent="0.3">
      <c r="A34" s="16" t="s">
        <v>17</v>
      </c>
      <c r="B34" s="16" t="s">
        <v>18</v>
      </c>
      <c r="C34" s="43" t="s">
        <v>108</v>
      </c>
      <c r="D34" s="43" t="s">
        <v>25</v>
      </c>
      <c r="E34" s="43" t="s">
        <v>109</v>
      </c>
      <c r="F34" s="43" t="s">
        <v>23</v>
      </c>
      <c r="G34" s="43" t="s">
        <v>23</v>
      </c>
      <c r="H34" s="43" t="s">
        <v>23</v>
      </c>
      <c r="I34" s="43" t="s">
        <v>396</v>
      </c>
      <c r="J34" s="16" t="s">
        <v>397</v>
      </c>
      <c r="K34" s="16">
        <v>76080</v>
      </c>
      <c r="L34" s="16">
        <v>0</v>
      </c>
      <c r="M34" s="16">
        <v>76080</v>
      </c>
      <c r="N34" s="16">
        <v>0</v>
      </c>
      <c r="O34" s="47">
        <v>73284.56</v>
      </c>
      <c r="P34" s="16">
        <v>2795.44</v>
      </c>
      <c r="Q34" s="47">
        <v>6662.23</v>
      </c>
      <c r="R34" s="16" t="s">
        <v>1806</v>
      </c>
      <c r="S34" s="3" t="s">
        <v>1438</v>
      </c>
      <c r="T34" s="2"/>
      <c r="U34" s="2"/>
      <c r="V34" s="2"/>
    </row>
    <row r="35" spans="1:22" s="16" customFormat="1" ht="15" customHeight="1" x14ac:dyDescent="0.3">
      <c r="A35" s="16" t="s">
        <v>17</v>
      </c>
      <c r="B35" s="16" t="s">
        <v>18</v>
      </c>
      <c r="C35" s="43" t="s">
        <v>108</v>
      </c>
      <c r="D35" s="43" t="s">
        <v>25</v>
      </c>
      <c r="E35" s="43" t="s">
        <v>109</v>
      </c>
      <c r="F35" s="43" t="s">
        <v>23</v>
      </c>
      <c r="G35" s="43" t="s">
        <v>23</v>
      </c>
      <c r="H35" s="43" t="s">
        <v>23</v>
      </c>
      <c r="I35" s="43" t="s">
        <v>1275</v>
      </c>
      <c r="J35" s="16" t="s">
        <v>1276</v>
      </c>
      <c r="K35" s="16">
        <v>22138</v>
      </c>
      <c r="L35" s="16">
        <v>0</v>
      </c>
      <c r="M35" s="16">
        <v>22138</v>
      </c>
      <c r="N35" s="16">
        <v>0</v>
      </c>
      <c r="O35" s="47">
        <v>20438</v>
      </c>
      <c r="P35" s="16">
        <v>1700</v>
      </c>
      <c r="Q35" s="47">
        <v>1858</v>
      </c>
      <c r="R35" s="16" t="s">
        <v>1806</v>
      </c>
      <c r="S35" s="3" t="s">
        <v>1438</v>
      </c>
      <c r="T35" s="2"/>
      <c r="U35" s="2"/>
      <c r="V35" s="2"/>
    </row>
    <row r="36" spans="1:22" s="16" customFormat="1" ht="15" customHeight="1" x14ac:dyDescent="0.3">
      <c r="A36" s="16" t="s">
        <v>17</v>
      </c>
      <c r="B36" s="16" t="s">
        <v>18</v>
      </c>
      <c r="C36" s="43" t="s">
        <v>108</v>
      </c>
      <c r="D36" s="43" t="s">
        <v>25</v>
      </c>
      <c r="E36" s="43" t="s">
        <v>109</v>
      </c>
      <c r="F36" s="43" t="s">
        <v>23</v>
      </c>
      <c r="G36" s="43" t="s">
        <v>23</v>
      </c>
      <c r="H36" s="43" t="s">
        <v>23</v>
      </c>
      <c r="I36" s="43" t="s">
        <v>81</v>
      </c>
      <c r="J36" s="16" t="s">
        <v>82</v>
      </c>
      <c r="K36" s="16">
        <v>23000</v>
      </c>
      <c r="L36" s="16">
        <v>0</v>
      </c>
      <c r="M36" s="16">
        <v>23000</v>
      </c>
      <c r="N36" s="16">
        <v>0</v>
      </c>
      <c r="O36" s="47">
        <v>9934.9</v>
      </c>
      <c r="P36" s="16">
        <v>13065.1</v>
      </c>
      <c r="Q36" s="47">
        <v>601</v>
      </c>
      <c r="R36" s="16" t="s">
        <v>1806</v>
      </c>
      <c r="S36" s="3" t="s">
        <v>1438</v>
      </c>
      <c r="T36" s="2"/>
      <c r="U36" s="2"/>
      <c r="V36" s="2"/>
    </row>
    <row r="37" spans="1:22" s="16" customFormat="1" ht="15" customHeight="1" x14ac:dyDescent="0.3">
      <c r="A37" s="16" t="s">
        <v>17</v>
      </c>
      <c r="B37" s="16" t="s">
        <v>18</v>
      </c>
      <c r="C37" s="43" t="s">
        <v>108</v>
      </c>
      <c r="D37" s="43" t="s">
        <v>25</v>
      </c>
      <c r="E37" s="43" t="s">
        <v>109</v>
      </c>
      <c r="F37" s="43" t="s">
        <v>23</v>
      </c>
      <c r="G37" s="43" t="s">
        <v>23</v>
      </c>
      <c r="H37" s="43" t="s">
        <v>23</v>
      </c>
      <c r="I37" s="43">
        <v>4230</v>
      </c>
      <c r="J37" s="16" t="s">
        <v>395</v>
      </c>
      <c r="K37" s="16">
        <v>2180000</v>
      </c>
      <c r="L37" s="16">
        <v>0</v>
      </c>
      <c r="M37" s="16">
        <v>2180000</v>
      </c>
      <c r="N37" s="16">
        <v>0</v>
      </c>
      <c r="O37" s="47">
        <v>1782184.62</v>
      </c>
      <c r="P37" s="16">
        <v>397815.38</v>
      </c>
      <c r="Q37" s="47">
        <v>252901.01</v>
      </c>
      <c r="R37" s="16" t="s">
        <v>1806</v>
      </c>
      <c r="S37" s="3" t="s">
        <v>1438</v>
      </c>
      <c r="T37" s="2"/>
      <c r="U37" s="2"/>
      <c r="V37" s="2"/>
    </row>
    <row r="38" spans="1:22" s="16" customFormat="1" ht="15" customHeight="1" x14ac:dyDescent="0.3">
      <c r="A38" s="16" t="s">
        <v>17</v>
      </c>
      <c r="B38" s="16" t="s">
        <v>18</v>
      </c>
      <c r="C38" s="43" t="s">
        <v>108</v>
      </c>
      <c r="D38" s="43" t="s">
        <v>25</v>
      </c>
      <c r="E38" s="43" t="s">
        <v>109</v>
      </c>
      <c r="F38" s="43" t="s">
        <v>23</v>
      </c>
      <c r="G38" s="43" t="s">
        <v>23</v>
      </c>
      <c r="H38" s="43" t="s">
        <v>23</v>
      </c>
      <c r="I38" s="43" t="s">
        <v>2166</v>
      </c>
      <c r="J38" s="16" t="s">
        <v>2167</v>
      </c>
      <c r="K38" s="16">
        <v>260000</v>
      </c>
      <c r="L38" s="16">
        <v>0</v>
      </c>
      <c r="M38" s="16">
        <v>260000</v>
      </c>
      <c r="N38" s="16">
        <v>0</v>
      </c>
      <c r="O38" s="47">
        <v>0</v>
      </c>
      <c r="P38" s="16">
        <v>260000</v>
      </c>
      <c r="Q38" s="47">
        <v>0</v>
      </c>
      <c r="R38" s="16" t="s">
        <v>1806</v>
      </c>
      <c r="S38" s="3" t="s">
        <v>1438</v>
      </c>
      <c r="T38" s="2"/>
      <c r="U38" s="2"/>
      <c r="V38" s="2"/>
    </row>
    <row r="39" spans="1:22" s="16" customFormat="1" ht="15" customHeight="1" x14ac:dyDescent="0.3">
      <c r="A39" s="16" t="s">
        <v>17</v>
      </c>
      <c r="B39" s="16" t="s">
        <v>18</v>
      </c>
      <c r="C39" s="43" t="s">
        <v>108</v>
      </c>
      <c r="D39" s="43" t="s">
        <v>25</v>
      </c>
      <c r="E39" s="43" t="s">
        <v>109</v>
      </c>
      <c r="F39" s="43" t="s">
        <v>23</v>
      </c>
      <c r="G39" s="43" t="s">
        <v>23</v>
      </c>
      <c r="H39" s="43" t="s">
        <v>23</v>
      </c>
      <c r="I39" s="43" t="s">
        <v>2168</v>
      </c>
      <c r="J39" s="16" t="s">
        <v>2169</v>
      </c>
      <c r="K39" s="16">
        <v>5000</v>
      </c>
      <c r="L39" s="16">
        <v>0</v>
      </c>
      <c r="M39" s="16">
        <v>5000</v>
      </c>
      <c r="N39" s="16">
        <v>0</v>
      </c>
      <c r="O39" s="47">
        <v>3253.63</v>
      </c>
      <c r="P39" s="16">
        <v>1746.37</v>
      </c>
      <c r="Q39" s="47">
        <v>0</v>
      </c>
      <c r="R39" s="16" t="s">
        <v>1806</v>
      </c>
      <c r="S39" s="3" t="s">
        <v>1438</v>
      </c>
      <c r="T39" s="2"/>
      <c r="U39" s="2"/>
      <c r="V39" s="2"/>
    </row>
    <row r="40" spans="1:22" s="16" customFormat="1" ht="15" customHeight="1" x14ac:dyDescent="0.3">
      <c r="A40" s="16" t="s">
        <v>17</v>
      </c>
      <c r="B40" s="16" t="s">
        <v>18</v>
      </c>
      <c r="C40" s="43" t="s">
        <v>108</v>
      </c>
      <c r="D40" s="43" t="s">
        <v>25</v>
      </c>
      <c r="E40" s="43" t="s">
        <v>109</v>
      </c>
      <c r="F40" s="43" t="s">
        <v>23</v>
      </c>
      <c r="G40" s="43" t="s">
        <v>23</v>
      </c>
      <c r="H40" s="43" t="s">
        <v>23</v>
      </c>
      <c r="I40" s="43">
        <v>4535</v>
      </c>
      <c r="J40" s="16" t="s">
        <v>88</v>
      </c>
      <c r="K40" s="16">
        <v>150000</v>
      </c>
      <c r="L40" s="16">
        <v>0</v>
      </c>
      <c r="M40" s="16">
        <v>150000</v>
      </c>
      <c r="N40" s="16">
        <v>0</v>
      </c>
      <c r="O40" s="47">
        <v>0</v>
      </c>
      <c r="P40" s="16">
        <v>150000</v>
      </c>
      <c r="Q40" s="47">
        <v>0</v>
      </c>
      <c r="R40" s="16" t="s">
        <v>1806</v>
      </c>
      <c r="S40" s="3" t="s">
        <v>1438</v>
      </c>
      <c r="T40" s="2"/>
      <c r="U40" s="2"/>
      <c r="V40" s="2"/>
    </row>
    <row r="41" spans="1:22" s="16" customFormat="1" ht="15" customHeight="1" x14ac:dyDescent="0.3">
      <c r="A41" s="16" t="s">
        <v>17</v>
      </c>
      <c r="B41" s="16" t="s">
        <v>18</v>
      </c>
      <c r="C41" s="43" t="s">
        <v>108</v>
      </c>
      <c r="D41" s="43" t="s">
        <v>25</v>
      </c>
      <c r="E41" s="43" t="s">
        <v>109</v>
      </c>
      <c r="F41" s="43" t="s">
        <v>23</v>
      </c>
      <c r="G41" s="43" t="s">
        <v>23</v>
      </c>
      <c r="H41" s="43" t="s">
        <v>23</v>
      </c>
      <c r="I41" s="43" t="s">
        <v>393</v>
      </c>
      <c r="J41" s="16" t="s">
        <v>394</v>
      </c>
      <c r="K41" s="16">
        <v>473464</v>
      </c>
      <c r="L41" s="16">
        <v>0</v>
      </c>
      <c r="M41" s="16">
        <v>473464</v>
      </c>
      <c r="N41" s="16">
        <v>0</v>
      </c>
      <c r="O41" s="47">
        <v>355098</v>
      </c>
      <c r="P41" s="16">
        <v>118366</v>
      </c>
      <c r="Q41" s="47">
        <v>0</v>
      </c>
      <c r="R41" s="16" t="s">
        <v>1806</v>
      </c>
      <c r="S41" s="3" t="s">
        <v>1438</v>
      </c>
      <c r="T41" s="2"/>
      <c r="U41" s="2"/>
      <c r="V41" s="2"/>
    </row>
    <row r="42" spans="1:22" s="16" customFormat="1" ht="15" customHeight="1" x14ac:dyDescent="0.3">
      <c r="A42" s="16" t="s">
        <v>17</v>
      </c>
      <c r="B42" s="16" t="s">
        <v>18</v>
      </c>
      <c r="C42" s="43" t="s">
        <v>108</v>
      </c>
      <c r="D42" s="43" t="s">
        <v>25</v>
      </c>
      <c r="E42" s="43" t="s">
        <v>109</v>
      </c>
      <c r="F42" s="43" t="s">
        <v>23</v>
      </c>
      <c r="G42" s="43" t="s">
        <v>23</v>
      </c>
      <c r="H42" s="43" t="s">
        <v>23</v>
      </c>
      <c r="I42" s="43" t="s">
        <v>391</v>
      </c>
      <c r="J42" s="16" t="s">
        <v>392</v>
      </c>
      <c r="K42" s="16">
        <v>1379497</v>
      </c>
      <c r="L42" s="16">
        <v>0</v>
      </c>
      <c r="M42" s="16">
        <v>1379497</v>
      </c>
      <c r="N42" s="16">
        <v>0</v>
      </c>
      <c r="O42" s="47">
        <v>0</v>
      </c>
      <c r="P42" s="16">
        <v>1379497</v>
      </c>
      <c r="Q42" s="47">
        <v>0</v>
      </c>
      <c r="R42" s="16" t="s">
        <v>1806</v>
      </c>
      <c r="S42" s="3" t="s">
        <v>1438</v>
      </c>
      <c r="T42" s="2"/>
      <c r="U42" s="2"/>
      <c r="V42" s="2"/>
    </row>
    <row r="43" spans="1:22" s="16" customFormat="1" ht="15" customHeight="1" x14ac:dyDescent="0.3">
      <c r="A43" s="16" t="s">
        <v>17</v>
      </c>
      <c r="B43" s="16" t="s">
        <v>18</v>
      </c>
      <c r="C43" s="43" t="s">
        <v>108</v>
      </c>
      <c r="D43" s="43" t="s">
        <v>25</v>
      </c>
      <c r="E43" s="43" t="s">
        <v>109</v>
      </c>
      <c r="F43" s="43" t="s">
        <v>23</v>
      </c>
      <c r="G43" s="43" t="s">
        <v>23</v>
      </c>
      <c r="H43" s="43" t="s">
        <v>23</v>
      </c>
      <c r="I43" s="43" t="s">
        <v>389</v>
      </c>
      <c r="J43" s="16" t="s">
        <v>390</v>
      </c>
      <c r="K43" s="16">
        <v>128153</v>
      </c>
      <c r="L43" s="16">
        <v>0</v>
      </c>
      <c r="M43" s="16">
        <v>128153</v>
      </c>
      <c r="N43" s="16">
        <v>0</v>
      </c>
      <c r="O43" s="47">
        <v>6929.6</v>
      </c>
      <c r="P43" s="16">
        <v>121223.4</v>
      </c>
      <c r="Q43" s="47">
        <v>0</v>
      </c>
      <c r="R43" s="16" t="s">
        <v>1806</v>
      </c>
      <c r="S43" s="3" t="s">
        <v>1438</v>
      </c>
      <c r="T43" s="2"/>
      <c r="U43" s="2"/>
      <c r="V43" s="2"/>
    </row>
    <row r="44" spans="1:22" s="16" customFormat="1" ht="15" customHeight="1" x14ac:dyDescent="0.3">
      <c r="A44" s="16" t="s">
        <v>17</v>
      </c>
      <c r="B44" s="16" t="s">
        <v>18</v>
      </c>
      <c r="C44" s="43" t="s">
        <v>108</v>
      </c>
      <c r="D44" s="43" t="s">
        <v>25</v>
      </c>
      <c r="E44" s="43" t="s">
        <v>109</v>
      </c>
      <c r="F44" s="43" t="s">
        <v>23</v>
      </c>
      <c r="G44" s="43" t="s">
        <v>23</v>
      </c>
      <c r="H44" s="43" t="s">
        <v>23</v>
      </c>
      <c r="I44" s="43" t="s">
        <v>387</v>
      </c>
      <c r="J44" s="16" t="s">
        <v>388</v>
      </c>
      <c r="K44" s="16">
        <v>16740</v>
      </c>
      <c r="L44" s="16">
        <v>0</v>
      </c>
      <c r="M44" s="16">
        <v>16740</v>
      </c>
      <c r="N44" s="16">
        <v>0</v>
      </c>
      <c r="O44" s="47">
        <v>13176.24</v>
      </c>
      <c r="P44" s="16">
        <v>3563.76</v>
      </c>
      <c r="Q44" s="47">
        <v>0</v>
      </c>
      <c r="R44" s="16" t="s">
        <v>1806</v>
      </c>
      <c r="S44" s="3" t="s">
        <v>1438</v>
      </c>
      <c r="T44" s="2"/>
      <c r="U44" s="2"/>
      <c r="V44" s="2"/>
    </row>
    <row r="45" spans="1:22" s="16" customFormat="1" ht="15" customHeight="1" x14ac:dyDescent="0.3">
      <c r="A45" s="16" t="s">
        <v>17</v>
      </c>
      <c r="B45" s="16" t="s">
        <v>18</v>
      </c>
      <c r="C45" s="43" t="s">
        <v>108</v>
      </c>
      <c r="D45" s="43" t="s">
        <v>25</v>
      </c>
      <c r="E45" s="43" t="s">
        <v>109</v>
      </c>
      <c r="F45" s="43" t="s">
        <v>23</v>
      </c>
      <c r="G45" s="43" t="s">
        <v>23</v>
      </c>
      <c r="H45" s="43" t="s">
        <v>23</v>
      </c>
      <c r="I45" s="43" t="s">
        <v>1245</v>
      </c>
      <c r="J45" s="16" t="s">
        <v>1246</v>
      </c>
      <c r="K45" s="16">
        <v>9960</v>
      </c>
      <c r="L45" s="16">
        <v>0</v>
      </c>
      <c r="M45" s="16">
        <v>9960</v>
      </c>
      <c r="N45" s="16">
        <v>0</v>
      </c>
      <c r="O45" s="47">
        <v>9247.92</v>
      </c>
      <c r="P45" s="16">
        <v>712.08</v>
      </c>
      <c r="Q45" s="47">
        <v>0</v>
      </c>
      <c r="R45" s="16" t="s">
        <v>1806</v>
      </c>
      <c r="S45" s="3" t="s">
        <v>1438</v>
      </c>
      <c r="T45" s="2"/>
      <c r="U45" s="2"/>
      <c r="V45" s="2"/>
    </row>
    <row r="46" spans="1:22" s="16" customFormat="1" ht="15" customHeight="1" x14ac:dyDescent="0.3">
      <c r="A46" s="16" t="s">
        <v>17</v>
      </c>
      <c r="B46" s="16" t="s">
        <v>18</v>
      </c>
      <c r="C46" s="43" t="s">
        <v>108</v>
      </c>
      <c r="D46" s="43" t="s">
        <v>25</v>
      </c>
      <c r="E46" s="43" t="s">
        <v>109</v>
      </c>
      <c r="F46" s="43" t="s">
        <v>23</v>
      </c>
      <c r="G46" s="43" t="s">
        <v>23</v>
      </c>
      <c r="H46" s="43" t="s">
        <v>23</v>
      </c>
      <c r="I46" s="43" t="s">
        <v>2317</v>
      </c>
      <c r="J46" s="16" t="s">
        <v>2318</v>
      </c>
      <c r="K46" s="16">
        <v>0</v>
      </c>
      <c r="L46" s="16">
        <v>0</v>
      </c>
      <c r="M46" s="16">
        <v>0</v>
      </c>
      <c r="N46" s="16">
        <v>0</v>
      </c>
      <c r="O46" s="47">
        <v>10042.5</v>
      </c>
      <c r="P46" s="16">
        <v>-10042.5</v>
      </c>
      <c r="Q46" s="47">
        <v>0</v>
      </c>
      <c r="R46" s="16" t="s">
        <v>1806</v>
      </c>
      <c r="S46" s="3" t="s">
        <v>1438</v>
      </c>
      <c r="T46" s="2"/>
      <c r="U46" s="2"/>
      <c r="V46" s="2"/>
    </row>
    <row r="47" spans="1:22" s="16" customFormat="1" ht="15" customHeight="1" x14ac:dyDescent="0.3">
      <c r="A47" s="16" t="s">
        <v>17</v>
      </c>
      <c r="B47" s="16" t="s">
        <v>18</v>
      </c>
      <c r="C47" s="43" t="s">
        <v>108</v>
      </c>
      <c r="D47" s="43" t="s">
        <v>25</v>
      </c>
      <c r="E47" s="43" t="s">
        <v>109</v>
      </c>
      <c r="F47" s="43" t="s">
        <v>23</v>
      </c>
      <c r="G47" s="43" t="s">
        <v>23</v>
      </c>
      <c r="H47" s="43" t="s">
        <v>23</v>
      </c>
      <c r="I47" s="43" t="s">
        <v>2170</v>
      </c>
      <c r="J47" s="16" t="s">
        <v>2171</v>
      </c>
      <c r="K47" s="16">
        <v>386000</v>
      </c>
      <c r="L47" s="16">
        <v>0</v>
      </c>
      <c r="M47" s="16">
        <v>386000</v>
      </c>
      <c r="N47" s="16">
        <v>0</v>
      </c>
      <c r="O47" s="47">
        <v>386000</v>
      </c>
      <c r="P47" s="16">
        <v>0</v>
      </c>
      <c r="Q47" s="47">
        <v>0</v>
      </c>
      <c r="R47" s="16" t="s">
        <v>1806</v>
      </c>
      <c r="S47" s="3" t="s">
        <v>1438</v>
      </c>
      <c r="T47" s="2"/>
      <c r="U47" s="2"/>
      <c r="V47" s="2"/>
    </row>
    <row r="48" spans="1:22" s="16" customFormat="1" ht="15" customHeight="1" x14ac:dyDescent="0.3">
      <c r="A48" s="16" t="s">
        <v>17</v>
      </c>
      <c r="B48" s="16" t="s">
        <v>18</v>
      </c>
      <c r="C48" s="43" t="s">
        <v>108</v>
      </c>
      <c r="D48" s="43" t="s">
        <v>25</v>
      </c>
      <c r="E48" s="43" t="s">
        <v>109</v>
      </c>
      <c r="F48" s="43" t="s">
        <v>23</v>
      </c>
      <c r="G48" s="43" t="s">
        <v>23</v>
      </c>
      <c r="H48" s="43" t="s">
        <v>23</v>
      </c>
      <c r="I48" s="43" t="s">
        <v>2172</v>
      </c>
      <c r="J48" s="16" t="s">
        <v>2173</v>
      </c>
      <c r="K48" s="16">
        <v>61890</v>
      </c>
      <c r="L48" s="16">
        <v>0</v>
      </c>
      <c r="M48" s="16">
        <v>61890</v>
      </c>
      <c r="N48" s="16">
        <v>0</v>
      </c>
      <c r="O48" s="47">
        <v>61890</v>
      </c>
      <c r="P48" s="16">
        <v>0</v>
      </c>
      <c r="Q48" s="47">
        <v>0</v>
      </c>
      <c r="R48" s="16" t="s">
        <v>1806</v>
      </c>
      <c r="S48" s="3" t="s">
        <v>1438</v>
      </c>
      <c r="T48" s="2"/>
      <c r="U48" s="2"/>
      <c r="V48" s="2"/>
    </row>
    <row r="49" spans="1:22" s="16" customFormat="1" ht="15" customHeight="1" x14ac:dyDescent="0.3">
      <c r="A49" s="16" t="s">
        <v>17</v>
      </c>
      <c r="B49" s="16" t="s">
        <v>18</v>
      </c>
      <c r="C49" s="43" t="s">
        <v>108</v>
      </c>
      <c r="D49" s="43" t="s">
        <v>25</v>
      </c>
      <c r="E49" s="43" t="s">
        <v>109</v>
      </c>
      <c r="F49" s="43" t="s">
        <v>23</v>
      </c>
      <c r="G49" s="43" t="s">
        <v>23</v>
      </c>
      <c r="H49" s="43" t="s">
        <v>23</v>
      </c>
      <c r="I49" s="43">
        <v>4700</v>
      </c>
      <c r="J49" s="16" t="s">
        <v>35</v>
      </c>
      <c r="K49" s="16">
        <v>50000</v>
      </c>
      <c r="L49" s="16">
        <v>0</v>
      </c>
      <c r="M49" s="16">
        <v>50000</v>
      </c>
      <c r="N49" s="16">
        <v>0</v>
      </c>
      <c r="O49" s="47">
        <v>229743.65</v>
      </c>
      <c r="P49" s="16">
        <v>-179743.65</v>
      </c>
      <c r="Q49" s="47">
        <v>1999.84</v>
      </c>
      <c r="R49" s="16" t="s">
        <v>1806</v>
      </c>
      <c r="S49" s="3" t="s">
        <v>1438</v>
      </c>
      <c r="T49" s="2"/>
      <c r="U49" s="2"/>
      <c r="V49" s="2"/>
    </row>
    <row r="50" spans="1:22" s="16" customFormat="1" ht="15" customHeight="1" x14ac:dyDescent="0.3">
      <c r="A50" s="16" t="s">
        <v>17</v>
      </c>
      <c r="B50" s="16" t="s">
        <v>18</v>
      </c>
      <c r="C50" s="43" t="s">
        <v>108</v>
      </c>
      <c r="D50" s="43" t="s">
        <v>25</v>
      </c>
      <c r="E50" s="43" t="s">
        <v>109</v>
      </c>
      <c r="F50" s="43" t="s">
        <v>23</v>
      </c>
      <c r="G50" s="43" t="s">
        <v>23</v>
      </c>
      <c r="H50" s="43" t="s">
        <v>23</v>
      </c>
      <c r="I50" s="43" t="s">
        <v>2174</v>
      </c>
      <c r="J50" s="16" t="s">
        <v>2175</v>
      </c>
      <c r="K50" s="16">
        <v>230000</v>
      </c>
      <c r="L50" s="16">
        <v>0</v>
      </c>
      <c r="M50" s="16">
        <v>230000</v>
      </c>
      <c r="N50" s="16">
        <v>0</v>
      </c>
      <c r="O50" s="47">
        <v>256690.2</v>
      </c>
      <c r="P50" s="16">
        <v>-26690.2</v>
      </c>
      <c r="Q50" s="47">
        <v>21296.04</v>
      </c>
      <c r="R50" s="16" t="s">
        <v>1806</v>
      </c>
      <c r="S50" s="3" t="s">
        <v>1438</v>
      </c>
      <c r="T50" s="2"/>
      <c r="U50" s="2"/>
      <c r="V50" s="2"/>
    </row>
    <row r="51" spans="1:22" s="16" customFormat="1" ht="15" customHeight="1" x14ac:dyDescent="0.3">
      <c r="A51" s="16" t="s">
        <v>17</v>
      </c>
      <c r="B51" s="16" t="s">
        <v>18</v>
      </c>
      <c r="C51" s="43" t="s">
        <v>108</v>
      </c>
      <c r="D51" s="43" t="s">
        <v>25</v>
      </c>
      <c r="E51" s="43" t="s">
        <v>109</v>
      </c>
      <c r="F51" s="43" t="s">
        <v>23</v>
      </c>
      <c r="G51" s="43" t="s">
        <v>23</v>
      </c>
      <c r="H51" s="43" t="s">
        <v>23</v>
      </c>
      <c r="I51" s="43">
        <v>4705</v>
      </c>
      <c r="J51" s="16" t="s">
        <v>1277</v>
      </c>
      <c r="K51" s="16">
        <v>0</v>
      </c>
      <c r="L51" s="16">
        <v>0</v>
      </c>
      <c r="M51" s="16">
        <v>0</v>
      </c>
      <c r="N51" s="16">
        <v>0</v>
      </c>
      <c r="O51" s="47">
        <v>60028.52</v>
      </c>
      <c r="P51" s="16">
        <v>-60028.52</v>
      </c>
      <c r="Q51" s="47">
        <v>0</v>
      </c>
      <c r="R51" s="16" t="s">
        <v>1806</v>
      </c>
      <c r="S51" s="3" t="s">
        <v>1438</v>
      </c>
      <c r="T51" s="2"/>
      <c r="U51" s="2"/>
      <c r="V51" s="2"/>
    </row>
    <row r="52" spans="1:22" s="16" customFormat="1" ht="15" customHeight="1" x14ac:dyDescent="0.3">
      <c r="A52" s="16" t="s">
        <v>17</v>
      </c>
      <c r="B52" s="16" t="s">
        <v>18</v>
      </c>
      <c r="C52" s="43" t="s">
        <v>108</v>
      </c>
      <c r="D52" s="43" t="s">
        <v>25</v>
      </c>
      <c r="E52" s="43" t="s">
        <v>109</v>
      </c>
      <c r="F52" s="43" t="s">
        <v>23</v>
      </c>
      <c r="G52" s="43" t="s">
        <v>23</v>
      </c>
      <c r="H52" s="43" t="s">
        <v>23</v>
      </c>
      <c r="I52" s="43">
        <v>4715</v>
      </c>
      <c r="J52" s="16" t="s">
        <v>386</v>
      </c>
      <c r="K52" s="16">
        <v>7000</v>
      </c>
      <c r="L52" s="16">
        <v>0</v>
      </c>
      <c r="M52" s="16">
        <v>7000</v>
      </c>
      <c r="N52" s="16">
        <v>0</v>
      </c>
      <c r="O52" s="47">
        <v>1765.73</v>
      </c>
      <c r="P52" s="16">
        <v>5234.2700000000004</v>
      </c>
      <c r="Q52" s="47">
        <v>855.7</v>
      </c>
      <c r="R52" s="16" t="s">
        <v>1806</v>
      </c>
      <c r="S52" s="3" t="s">
        <v>1438</v>
      </c>
      <c r="T52" s="2"/>
      <c r="U52" s="2"/>
      <c r="V52" s="2"/>
    </row>
    <row r="53" spans="1:22" s="16" customFormat="1" ht="15" customHeight="1" x14ac:dyDescent="0.3">
      <c r="A53" s="16" t="s">
        <v>17</v>
      </c>
      <c r="B53" s="16" t="s">
        <v>18</v>
      </c>
      <c r="C53" s="43" t="s">
        <v>108</v>
      </c>
      <c r="D53" s="43" t="s">
        <v>25</v>
      </c>
      <c r="E53" s="43" t="s">
        <v>109</v>
      </c>
      <c r="F53" s="43" t="s">
        <v>23</v>
      </c>
      <c r="G53" s="43" t="s">
        <v>23</v>
      </c>
      <c r="H53" s="43" t="s">
        <v>23</v>
      </c>
      <c r="I53" s="43">
        <v>4720</v>
      </c>
      <c r="J53" s="16" t="s">
        <v>1396</v>
      </c>
      <c r="K53" s="16">
        <v>343000</v>
      </c>
      <c r="L53" s="16">
        <v>0</v>
      </c>
      <c r="M53" s="16">
        <v>343000</v>
      </c>
      <c r="N53" s="16">
        <v>0</v>
      </c>
      <c r="O53" s="47">
        <v>0</v>
      </c>
      <c r="P53" s="16">
        <v>343000</v>
      </c>
      <c r="Q53" s="47">
        <v>0</v>
      </c>
      <c r="R53" s="16" t="s">
        <v>1806</v>
      </c>
      <c r="S53" s="3" t="s">
        <v>1438</v>
      </c>
      <c r="T53" s="2"/>
      <c r="U53" s="2"/>
      <c r="V53" s="2"/>
    </row>
    <row r="54" spans="1:22" s="16" customFormat="1" ht="15" customHeight="1" x14ac:dyDescent="0.3">
      <c r="A54" s="16" t="s">
        <v>17</v>
      </c>
      <c r="B54" s="16" t="s">
        <v>18</v>
      </c>
      <c r="C54" s="43" t="s">
        <v>108</v>
      </c>
      <c r="D54" s="43" t="s">
        <v>25</v>
      </c>
      <c r="E54" s="43" t="s">
        <v>109</v>
      </c>
      <c r="F54" s="43" t="s">
        <v>23</v>
      </c>
      <c r="G54" s="43" t="s">
        <v>23</v>
      </c>
      <c r="H54" s="43" t="s">
        <v>23</v>
      </c>
      <c r="I54" s="43" t="s">
        <v>384</v>
      </c>
      <c r="J54" s="16" t="s">
        <v>385</v>
      </c>
      <c r="K54" s="16">
        <v>45000</v>
      </c>
      <c r="L54" s="16">
        <v>0</v>
      </c>
      <c r="M54" s="16">
        <v>45000</v>
      </c>
      <c r="N54" s="16">
        <v>0</v>
      </c>
      <c r="O54" s="47">
        <v>28003.47</v>
      </c>
      <c r="P54" s="16">
        <v>16996.53</v>
      </c>
      <c r="Q54" s="47">
        <v>0</v>
      </c>
      <c r="R54" s="16" t="s">
        <v>1806</v>
      </c>
      <c r="S54" s="3" t="s">
        <v>1438</v>
      </c>
      <c r="T54" s="2"/>
      <c r="U54" s="2"/>
      <c r="V54" s="2"/>
    </row>
    <row r="55" spans="1:22" s="16" customFormat="1" ht="15" customHeight="1" x14ac:dyDescent="0.3">
      <c r="A55" s="16" t="s">
        <v>17</v>
      </c>
      <c r="B55" s="16" t="s">
        <v>18</v>
      </c>
      <c r="C55" s="43" t="s">
        <v>108</v>
      </c>
      <c r="D55" s="43" t="s">
        <v>25</v>
      </c>
      <c r="E55" s="43" t="s">
        <v>109</v>
      </c>
      <c r="F55" s="43" t="s">
        <v>23</v>
      </c>
      <c r="G55" s="43" t="s">
        <v>23</v>
      </c>
      <c r="H55" s="43" t="s">
        <v>23</v>
      </c>
      <c r="I55" s="43" t="s">
        <v>382</v>
      </c>
      <c r="J55" s="16" t="s">
        <v>383</v>
      </c>
      <c r="K55" s="16">
        <v>0</v>
      </c>
      <c r="L55" s="16">
        <v>0</v>
      </c>
      <c r="M55" s="16">
        <v>0</v>
      </c>
      <c r="N55" s="16">
        <v>0</v>
      </c>
      <c r="O55" s="47">
        <v>196.13</v>
      </c>
      <c r="P55" s="16">
        <v>-196.13</v>
      </c>
      <c r="Q55" s="47">
        <v>196.13</v>
      </c>
      <c r="R55" s="16" t="s">
        <v>1806</v>
      </c>
      <c r="S55" s="3" t="s">
        <v>1438</v>
      </c>
      <c r="T55" s="2"/>
      <c r="U55" s="2"/>
      <c r="V55" s="2"/>
    </row>
    <row r="56" spans="1:22" s="16" customFormat="1" ht="15" customHeight="1" x14ac:dyDescent="0.3">
      <c r="A56" s="16" t="s">
        <v>17</v>
      </c>
      <c r="B56" s="16" t="s">
        <v>18</v>
      </c>
      <c r="C56" s="43" t="s">
        <v>108</v>
      </c>
      <c r="D56" s="43" t="s">
        <v>25</v>
      </c>
      <c r="E56" s="43" t="s">
        <v>109</v>
      </c>
      <c r="F56" s="43" t="s">
        <v>23</v>
      </c>
      <c r="G56" s="43" t="s">
        <v>23</v>
      </c>
      <c r="H56" s="43" t="s">
        <v>23</v>
      </c>
      <c r="I56" s="43">
        <v>4937</v>
      </c>
      <c r="J56" s="16" t="s">
        <v>1208</v>
      </c>
      <c r="K56" s="16">
        <v>0</v>
      </c>
      <c r="L56" s="16">
        <v>0</v>
      </c>
      <c r="M56" s="16">
        <v>0</v>
      </c>
      <c r="N56" s="16">
        <v>0</v>
      </c>
      <c r="O56" s="47">
        <v>0</v>
      </c>
      <c r="P56" s="16">
        <v>0</v>
      </c>
      <c r="Q56" s="47">
        <v>0</v>
      </c>
      <c r="R56" s="16" t="s">
        <v>1806</v>
      </c>
      <c r="S56" s="3" t="s">
        <v>1438</v>
      </c>
      <c r="T56" s="2"/>
      <c r="U56" s="2"/>
      <c r="V56" s="2"/>
    </row>
    <row r="57" spans="1:22" s="16" customFormat="1" ht="15" customHeight="1" x14ac:dyDescent="0.3">
      <c r="A57" s="16" t="s">
        <v>17</v>
      </c>
      <c r="B57" s="16" t="s">
        <v>18</v>
      </c>
      <c r="C57" s="43" t="s">
        <v>108</v>
      </c>
      <c r="D57" s="43" t="s">
        <v>25</v>
      </c>
      <c r="E57" s="43" t="s">
        <v>109</v>
      </c>
      <c r="F57" s="43" t="s">
        <v>23</v>
      </c>
      <c r="G57" s="43" t="s">
        <v>23</v>
      </c>
      <c r="H57" s="43" t="s">
        <v>23</v>
      </c>
      <c r="I57" s="43" t="s">
        <v>1091</v>
      </c>
      <c r="J57" s="16" t="s">
        <v>1092</v>
      </c>
      <c r="K57" s="16">
        <v>30000</v>
      </c>
      <c r="L57" s="16">
        <v>0</v>
      </c>
      <c r="M57" s="16">
        <v>30000</v>
      </c>
      <c r="N57" s="16">
        <v>0</v>
      </c>
      <c r="O57" s="47">
        <v>0</v>
      </c>
      <c r="P57" s="16">
        <v>30000</v>
      </c>
      <c r="Q57" s="47">
        <v>0</v>
      </c>
      <c r="R57" s="16" t="s">
        <v>1806</v>
      </c>
      <c r="S57" s="3" t="s">
        <v>1438</v>
      </c>
      <c r="T57" s="2"/>
      <c r="U57" s="2"/>
      <c r="V57" s="2"/>
    </row>
    <row r="58" spans="1:22" s="16" customFormat="1" ht="15" customHeight="1" x14ac:dyDescent="0.3">
      <c r="A58" s="16" t="s">
        <v>17</v>
      </c>
      <c r="B58" s="16" t="s">
        <v>18</v>
      </c>
      <c r="C58" s="43" t="s">
        <v>1331</v>
      </c>
      <c r="D58" s="43" t="s">
        <v>25</v>
      </c>
      <c r="E58" s="43" t="s">
        <v>109</v>
      </c>
      <c r="F58" s="43" t="s">
        <v>1332</v>
      </c>
      <c r="G58" s="43" t="s">
        <v>23</v>
      </c>
      <c r="H58" s="43" t="s">
        <v>23</v>
      </c>
      <c r="I58" s="43" t="s">
        <v>2358</v>
      </c>
      <c r="J58" s="16" t="s">
        <v>2359</v>
      </c>
      <c r="K58" s="16">
        <v>0</v>
      </c>
      <c r="L58" s="16">
        <v>0</v>
      </c>
      <c r="M58" s="16">
        <v>0</v>
      </c>
      <c r="N58" s="16">
        <v>0</v>
      </c>
      <c r="O58" s="47">
        <v>27360.2</v>
      </c>
      <c r="P58" s="16">
        <v>-27360.2</v>
      </c>
      <c r="Q58" s="47">
        <v>10343.5</v>
      </c>
      <c r="R58" s="16" t="s">
        <v>1866</v>
      </c>
      <c r="S58" s="3" t="s">
        <v>1438</v>
      </c>
      <c r="T58" s="2"/>
      <c r="U58" s="2"/>
      <c r="V58" s="2"/>
    </row>
    <row r="59" spans="1:22" s="16" customFormat="1" ht="15" customHeight="1" x14ac:dyDescent="0.3">
      <c r="A59" s="16" t="s">
        <v>17</v>
      </c>
      <c r="B59" s="16" t="s">
        <v>18</v>
      </c>
      <c r="C59" s="43" t="s">
        <v>749</v>
      </c>
      <c r="D59" s="43" t="s">
        <v>25</v>
      </c>
      <c r="E59" s="43" t="s">
        <v>551</v>
      </c>
      <c r="F59" s="43" t="s">
        <v>22</v>
      </c>
      <c r="G59" s="43" t="s">
        <v>23</v>
      </c>
      <c r="H59" s="43" t="s">
        <v>23</v>
      </c>
      <c r="I59" s="43">
        <v>4535</v>
      </c>
      <c r="J59" s="16" t="s">
        <v>88</v>
      </c>
      <c r="K59" s="16">
        <v>0</v>
      </c>
      <c r="L59" s="16">
        <v>0</v>
      </c>
      <c r="M59" s="16">
        <v>0</v>
      </c>
      <c r="N59" s="16">
        <v>0</v>
      </c>
      <c r="O59" s="47">
        <v>0</v>
      </c>
      <c r="P59" s="16">
        <v>0</v>
      </c>
      <c r="Q59" s="47">
        <v>0</v>
      </c>
      <c r="R59" s="16" t="s">
        <v>1867</v>
      </c>
      <c r="S59" s="3" t="s">
        <v>1454</v>
      </c>
      <c r="T59" s="2"/>
      <c r="U59" s="2"/>
      <c r="V59" s="2"/>
    </row>
    <row r="60" spans="1:22" s="16" customFormat="1" ht="15" customHeight="1" x14ac:dyDescent="0.3">
      <c r="A60" s="16" t="s">
        <v>17</v>
      </c>
      <c r="B60" s="16" t="s">
        <v>18</v>
      </c>
      <c r="C60" s="43" t="s">
        <v>66</v>
      </c>
      <c r="D60" s="43" t="s">
        <v>25</v>
      </c>
      <c r="E60" s="43" t="s">
        <v>67</v>
      </c>
      <c r="F60" s="43" t="s">
        <v>22</v>
      </c>
      <c r="G60" s="43" t="s">
        <v>23</v>
      </c>
      <c r="H60" s="43" t="s">
        <v>23</v>
      </c>
      <c r="I60" s="43" t="s">
        <v>380</v>
      </c>
      <c r="J60" s="16" t="s">
        <v>381</v>
      </c>
      <c r="K60" s="16">
        <v>0</v>
      </c>
      <c r="L60" s="16">
        <v>0</v>
      </c>
      <c r="M60" s="16">
        <v>0</v>
      </c>
      <c r="N60" s="16">
        <v>0</v>
      </c>
      <c r="O60" s="47">
        <v>857</v>
      </c>
      <c r="P60" s="16">
        <v>-857</v>
      </c>
      <c r="Q60" s="47">
        <v>190</v>
      </c>
      <c r="R60" s="16" t="s">
        <v>1807</v>
      </c>
      <c r="S60" s="3" t="s">
        <v>1440</v>
      </c>
      <c r="T60" s="2"/>
      <c r="U60" s="2"/>
      <c r="V60" s="2"/>
    </row>
    <row r="61" spans="1:22" s="16" customFormat="1" ht="15" customHeight="1" x14ac:dyDescent="0.3">
      <c r="A61" s="16" t="s">
        <v>17</v>
      </c>
      <c r="B61" s="16" t="s">
        <v>18</v>
      </c>
      <c r="C61" s="43" t="s">
        <v>66</v>
      </c>
      <c r="D61" s="43" t="s">
        <v>25</v>
      </c>
      <c r="E61" s="43" t="s">
        <v>67</v>
      </c>
      <c r="F61" s="43" t="s">
        <v>22</v>
      </c>
      <c r="G61" s="43" t="s">
        <v>23</v>
      </c>
      <c r="H61" s="43" t="s">
        <v>23</v>
      </c>
      <c r="I61" s="43" t="s">
        <v>291</v>
      </c>
      <c r="J61" s="16" t="s">
        <v>292</v>
      </c>
      <c r="K61" s="16">
        <v>0</v>
      </c>
      <c r="L61" s="16">
        <v>0</v>
      </c>
      <c r="M61" s="16">
        <v>0</v>
      </c>
      <c r="N61" s="16">
        <v>0</v>
      </c>
      <c r="O61" s="47">
        <v>205</v>
      </c>
      <c r="P61" s="16">
        <v>-205</v>
      </c>
      <c r="Q61" s="47">
        <v>85</v>
      </c>
      <c r="R61" s="16" t="s">
        <v>1807</v>
      </c>
      <c r="S61" s="3" t="s">
        <v>1440</v>
      </c>
      <c r="T61" s="2"/>
      <c r="U61" s="2"/>
      <c r="V61" s="2"/>
    </row>
    <row r="62" spans="1:22" s="16" customFormat="1" ht="15" customHeight="1" x14ac:dyDescent="0.3">
      <c r="A62" s="16" t="s">
        <v>17</v>
      </c>
      <c r="B62" s="16" t="s">
        <v>18</v>
      </c>
      <c r="C62" s="43" t="s">
        <v>66</v>
      </c>
      <c r="D62" s="43" t="s">
        <v>25</v>
      </c>
      <c r="E62" s="43" t="s">
        <v>67</v>
      </c>
      <c r="F62" s="43" t="s">
        <v>22</v>
      </c>
      <c r="G62" s="43" t="s">
        <v>23</v>
      </c>
      <c r="H62" s="43" t="s">
        <v>23</v>
      </c>
      <c r="I62" s="43">
        <v>4065</v>
      </c>
      <c r="J62" s="16" t="s">
        <v>1127</v>
      </c>
      <c r="K62" s="16">
        <v>0</v>
      </c>
      <c r="L62" s="16">
        <v>0</v>
      </c>
      <c r="M62" s="16">
        <v>0</v>
      </c>
      <c r="N62" s="16">
        <v>0</v>
      </c>
      <c r="O62" s="47">
        <v>0</v>
      </c>
      <c r="P62" s="16">
        <v>0</v>
      </c>
      <c r="Q62" s="47">
        <v>0</v>
      </c>
      <c r="R62" s="16" t="s">
        <v>1807</v>
      </c>
      <c r="S62" s="3" t="s">
        <v>1440</v>
      </c>
      <c r="T62" s="2"/>
      <c r="U62" s="2"/>
      <c r="V62" s="2"/>
    </row>
    <row r="63" spans="1:22" s="16" customFormat="1" ht="15" customHeight="1" x14ac:dyDescent="0.3">
      <c r="A63" s="16" t="s">
        <v>17</v>
      </c>
      <c r="B63" s="16" t="s">
        <v>18</v>
      </c>
      <c r="C63" s="43" t="s">
        <v>66</v>
      </c>
      <c r="D63" s="43" t="s">
        <v>25</v>
      </c>
      <c r="E63" s="43" t="s">
        <v>67</v>
      </c>
      <c r="F63" s="43" t="s">
        <v>22</v>
      </c>
      <c r="G63" s="43" t="s">
        <v>23</v>
      </c>
      <c r="H63" s="43" t="s">
        <v>23</v>
      </c>
      <c r="I63" s="43">
        <v>4075</v>
      </c>
      <c r="J63" s="16" t="s">
        <v>219</v>
      </c>
      <c r="K63" s="16">
        <v>20000</v>
      </c>
      <c r="L63" s="16">
        <v>0</v>
      </c>
      <c r="M63" s="16">
        <v>20000</v>
      </c>
      <c r="N63" s="16">
        <v>0</v>
      </c>
      <c r="O63" s="47">
        <v>0</v>
      </c>
      <c r="P63" s="16">
        <v>20000</v>
      </c>
      <c r="Q63" s="47">
        <v>0</v>
      </c>
      <c r="R63" s="16" t="s">
        <v>1807</v>
      </c>
      <c r="S63" s="3" t="s">
        <v>1440</v>
      </c>
      <c r="T63" s="2"/>
      <c r="U63" s="2"/>
      <c r="V63" s="2"/>
    </row>
    <row r="64" spans="1:22" s="16" customFormat="1" ht="15" customHeight="1" x14ac:dyDescent="0.3">
      <c r="A64" s="16" t="s">
        <v>17</v>
      </c>
      <c r="B64" s="16" t="s">
        <v>18</v>
      </c>
      <c r="C64" s="43" t="s">
        <v>66</v>
      </c>
      <c r="D64" s="43" t="s">
        <v>25</v>
      </c>
      <c r="E64" s="43" t="s">
        <v>67</v>
      </c>
      <c r="F64" s="43" t="s">
        <v>22</v>
      </c>
      <c r="G64" s="43" t="s">
        <v>23</v>
      </c>
      <c r="H64" s="43" t="s">
        <v>23</v>
      </c>
      <c r="I64" s="43">
        <v>4080</v>
      </c>
      <c r="J64" s="16" t="s">
        <v>379</v>
      </c>
      <c r="K64" s="16">
        <v>265000</v>
      </c>
      <c r="L64" s="16">
        <v>0</v>
      </c>
      <c r="M64" s="16">
        <v>265000</v>
      </c>
      <c r="N64" s="16">
        <v>0</v>
      </c>
      <c r="O64" s="47">
        <v>200740.5</v>
      </c>
      <c r="P64" s="16">
        <v>64259.5</v>
      </c>
      <c r="Q64" s="47">
        <v>18771.599999999999</v>
      </c>
      <c r="R64" s="16" t="s">
        <v>1807</v>
      </c>
      <c r="S64" s="3" t="s">
        <v>1440</v>
      </c>
      <c r="T64" s="2"/>
      <c r="U64" s="2"/>
      <c r="V64" s="2"/>
    </row>
    <row r="65" spans="1:22" s="16" customFormat="1" ht="15" customHeight="1" x14ac:dyDescent="0.3">
      <c r="A65" s="16" t="s">
        <v>17</v>
      </c>
      <c r="B65" s="16" t="s">
        <v>18</v>
      </c>
      <c r="C65" s="43" t="s">
        <v>66</v>
      </c>
      <c r="D65" s="43" t="s">
        <v>25</v>
      </c>
      <c r="E65" s="43" t="s">
        <v>67</v>
      </c>
      <c r="F65" s="43" t="s">
        <v>22</v>
      </c>
      <c r="G65" s="43" t="s">
        <v>23</v>
      </c>
      <c r="H65" s="43" t="s">
        <v>23</v>
      </c>
      <c r="I65" s="43">
        <v>4094</v>
      </c>
      <c r="J65" s="16" t="s">
        <v>1670</v>
      </c>
      <c r="K65" s="16">
        <v>50000</v>
      </c>
      <c r="L65" s="16">
        <v>0</v>
      </c>
      <c r="M65" s="16">
        <v>50000</v>
      </c>
      <c r="N65" s="16">
        <v>0</v>
      </c>
      <c r="O65" s="47">
        <v>50000</v>
      </c>
      <c r="P65" s="16">
        <v>0</v>
      </c>
      <c r="Q65" s="47">
        <v>0</v>
      </c>
      <c r="R65" s="16" t="s">
        <v>1807</v>
      </c>
      <c r="S65" s="3" t="s">
        <v>1440</v>
      </c>
      <c r="T65" s="2"/>
      <c r="U65" s="2"/>
      <c r="V65" s="2"/>
    </row>
    <row r="66" spans="1:22" s="16" customFormat="1" ht="15" customHeight="1" x14ac:dyDescent="0.3">
      <c r="A66" s="16" t="s">
        <v>17</v>
      </c>
      <c r="B66" s="16" t="s">
        <v>18</v>
      </c>
      <c r="C66" s="43" t="s">
        <v>66</v>
      </c>
      <c r="D66" s="43" t="s">
        <v>25</v>
      </c>
      <c r="E66" s="43" t="s">
        <v>67</v>
      </c>
      <c r="F66" s="43" t="s">
        <v>22</v>
      </c>
      <c r="G66" s="43" t="s">
        <v>23</v>
      </c>
      <c r="H66" s="43" t="s">
        <v>23</v>
      </c>
      <c r="I66" s="43" t="s">
        <v>1155</v>
      </c>
      <c r="J66" s="16" t="s">
        <v>1676</v>
      </c>
      <c r="K66" s="16">
        <v>75000</v>
      </c>
      <c r="L66" s="16">
        <v>0</v>
      </c>
      <c r="M66" s="16">
        <v>75000</v>
      </c>
      <c r="N66" s="16">
        <v>0</v>
      </c>
      <c r="O66" s="47">
        <v>68945.2</v>
      </c>
      <c r="P66" s="16">
        <v>6054.8</v>
      </c>
      <c r="Q66" s="47">
        <v>0</v>
      </c>
      <c r="R66" s="16" t="s">
        <v>1807</v>
      </c>
      <c r="S66" s="3" t="s">
        <v>1440</v>
      </c>
      <c r="T66" s="2"/>
      <c r="U66" s="2"/>
      <c r="V66" s="2"/>
    </row>
    <row r="67" spans="1:22" s="16" customFormat="1" ht="15" customHeight="1" x14ac:dyDescent="0.3">
      <c r="A67" s="16" t="s">
        <v>17</v>
      </c>
      <c r="B67" s="16" t="s">
        <v>18</v>
      </c>
      <c r="C67" s="43" t="s">
        <v>66</v>
      </c>
      <c r="D67" s="43" t="s">
        <v>25</v>
      </c>
      <c r="E67" s="43" t="s">
        <v>67</v>
      </c>
      <c r="F67" s="43" t="s">
        <v>22</v>
      </c>
      <c r="G67" s="43" t="s">
        <v>23</v>
      </c>
      <c r="H67" s="43" t="s">
        <v>23</v>
      </c>
      <c r="I67" s="43" t="s">
        <v>1156</v>
      </c>
      <c r="J67" s="16" t="s">
        <v>1677</v>
      </c>
      <c r="K67" s="16">
        <v>15000</v>
      </c>
      <c r="L67" s="16">
        <v>0</v>
      </c>
      <c r="M67" s="16">
        <v>15000</v>
      </c>
      <c r="N67" s="16">
        <v>0</v>
      </c>
      <c r="O67" s="47">
        <v>7802.62</v>
      </c>
      <c r="P67" s="16">
        <v>7197.38</v>
      </c>
      <c r="Q67" s="47">
        <v>0</v>
      </c>
      <c r="R67" s="16" t="s">
        <v>1807</v>
      </c>
      <c r="S67" s="3" t="s">
        <v>1440</v>
      </c>
      <c r="T67" s="2"/>
      <c r="U67" s="2"/>
      <c r="V67" s="2"/>
    </row>
    <row r="68" spans="1:22" s="16" customFormat="1" ht="15" customHeight="1" x14ac:dyDescent="0.3">
      <c r="A68" s="16" t="s">
        <v>17</v>
      </c>
      <c r="B68" s="16" t="s">
        <v>18</v>
      </c>
      <c r="C68" s="43" t="s">
        <v>66</v>
      </c>
      <c r="D68" s="43" t="s">
        <v>25</v>
      </c>
      <c r="E68" s="43" t="s">
        <v>67</v>
      </c>
      <c r="F68" s="43" t="s">
        <v>22</v>
      </c>
      <c r="G68" s="43" t="s">
        <v>23</v>
      </c>
      <c r="H68" s="43" t="s">
        <v>23</v>
      </c>
      <c r="I68" s="43" t="s">
        <v>1157</v>
      </c>
      <c r="J68" s="16" t="s">
        <v>1678</v>
      </c>
      <c r="K68" s="16">
        <v>10000</v>
      </c>
      <c r="L68" s="16">
        <v>0</v>
      </c>
      <c r="M68" s="16">
        <v>10000</v>
      </c>
      <c r="N68" s="16">
        <v>0</v>
      </c>
      <c r="O68" s="47">
        <v>200</v>
      </c>
      <c r="P68" s="16">
        <v>9800</v>
      </c>
      <c r="Q68" s="47">
        <v>0</v>
      </c>
      <c r="R68" s="16" t="s">
        <v>1807</v>
      </c>
      <c r="S68" s="3" t="s">
        <v>1440</v>
      </c>
      <c r="T68" s="2"/>
      <c r="U68" s="2"/>
      <c r="V68" s="2"/>
    </row>
    <row r="69" spans="1:22" s="16" customFormat="1" ht="15" customHeight="1" x14ac:dyDescent="0.3">
      <c r="A69" s="16" t="s">
        <v>17</v>
      </c>
      <c r="B69" s="16" t="s">
        <v>18</v>
      </c>
      <c r="C69" s="43" t="s">
        <v>66</v>
      </c>
      <c r="D69" s="43" t="s">
        <v>25</v>
      </c>
      <c r="E69" s="43" t="s">
        <v>67</v>
      </c>
      <c r="F69" s="43" t="s">
        <v>22</v>
      </c>
      <c r="G69" s="43" t="s">
        <v>23</v>
      </c>
      <c r="H69" s="43" t="s">
        <v>23</v>
      </c>
      <c r="I69" s="43" t="s">
        <v>1753</v>
      </c>
      <c r="J69" s="16" t="s">
        <v>1754</v>
      </c>
      <c r="K69" s="16">
        <v>250000</v>
      </c>
      <c r="L69" s="16">
        <v>0</v>
      </c>
      <c r="M69" s="16">
        <v>250000</v>
      </c>
      <c r="N69" s="16">
        <v>0</v>
      </c>
      <c r="O69" s="47">
        <v>34254.51</v>
      </c>
      <c r="P69" s="16">
        <v>215745.49</v>
      </c>
      <c r="Q69" s="47">
        <v>0</v>
      </c>
      <c r="R69" s="16" t="s">
        <v>1807</v>
      </c>
      <c r="S69" s="3" t="s">
        <v>1440</v>
      </c>
      <c r="T69" s="2"/>
      <c r="U69" s="2"/>
      <c r="V69" s="2"/>
    </row>
    <row r="70" spans="1:22" s="16" customFormat="1" ht="15" customHeight="1" x14ac:dyDescent="0.3">
      <c r="A70" s="16" t="s">
        <v>17</v>
      </c>
      <c r="B70" s="16" t="s">
        <v>18</v>
      </c>
      <c r="C70" s="43" t="s">
        <v>66</v>
      </c>
      <c r="D70" s="43" t="s">
        <v>25</v>
      </c>
      <c r="E70" s="43" t="s">
        <v>67</v>
      </c>
      <c r="F70" s="43" t="s">
        <v>22</v>
      </c>
      <c r="G70" s="43" t="s">
        <v>23</v>
      </c>
      <c r="H70" s="43" t="s">
        <v>23</v>
      </c>
      <c r="I70" s="43">
        <v>4096</v>
      </c>
      <c r="J70" s="16" t="s">
        <v>1158</v>
      </c>
      <c r="K70" s="16">
        <v>0</v>
      </c>
      <c r="L70" s="16">
        <v>0</v>
      </c>
      <c r="M70" s="16">
        <v>0</v>
      </c>
      <c r="N70" s="16">
        <v>0</v>
      </c>
      <c r="O70" s="47">
        <v>8913.44</v>
      </c>
      <c r="P70" s="16">
        <v>-8913.44</v>
      </c>
      <c r="Q70" s="47">
        <v>0</v>
      </c>
      <c r="R70" s="16" t="s">
        <v>1807</v>
      </c>
      <c r="S70" s="3" t="s">
        <v>1440</v>
      </c>
      <c r="T70" s="2"/>
      <c r="U70" s="2"/>
      <c r="V70" s="2"/>
    </row>
    <row r="71" spans="1:22" s="16" customFormat="1" ht="15" customHeight="1" x14ac:dyDescent="0.3">
      <c r="A71" s="16" t="s">
        <v>17</v>
      </c>
      <c r="B71" s="16" t="s">
        <v>18</v>
      </c>
      <c r="C71" s="43" t="s">
        <v>66</v>
      </c>
      <c r="D71" s="43" t="s">
        <v>25</v>
      </c>
      <c r="E71" s="43" t="s">
        <v>67</v>
      </c>
      <c r="F71" s="43" t="s">
        <v>22</v>
      </c>
      <c r="G71" s="43" t="s">
        <v>23</v>
      </c>
      <c r="H71" s="43" t="s">
        <v>23</v>
      </c>
      <c r="I71" s="43" t="s">
        <v>377</v>
      </c>
      <c r="J71" s="16" t="s">
        <v>378</v>
      </c>
      <c r="K71" s="16">
        <v>150000</v>
      </c>
      <c r="L71" s="16">
        <v>0</v>
      </c>
      <c r="M71" s="16">
        <v>150000</v>
      </c>
      <c r="N71" s="16">
        <v>0</v>
      </c>
      <c r="O71" s="47">
        <v>125354.75</v>
      </c>
      <c r="P71" s="16">
        <v>24645.25</v>
      </c>
      <c r="Q71" s="47">
        <v>13247</v>
      </c>
      <c r="R71" s="16" t="s">
        <v>1807</v>
      </c>
      <c r="S71" s="3" t="s">
        <v>1440</v>
      </c>
      <c r="T71" s="2"/>
      <c r="U71" s="2"/>
      <c r="V71" s="2"/>
    </row>
    <row r="72" spans="1:22" s="16" customFormat="1" ht="15" customHeight="1" x14ac:dyDescent="0.3">
      <c r="A72" s="16" t="s">
        <v>17</v>
      </c>
      <c r="B72" s="16" t="s">
        <v>18</v>
      </c>
      <c r="C72" s="43" t="s">
        <v>66</v>
      </c>
      <c r="D72" s="43" t="s">
        <v>25</v>
      </c>
      <c r="E72" s="43" t="s">
        <v>67</v>
      </c>
      <c r="F72" s="43" t="s">
        <v>22</v>
      </c>
      <c r="G72" s="43" t="s">
        <v>23</v>
      </c>
      <c r="H72" s="43" t="s">
        <v>23</v>
      </c>
      <c r="I72" s="43" t="s">
        <v>105</v>
      </c>
      <c r="J72" s="16" t="s">
        <v>106</v>
      </c>
      <c r="K72" s="16">
        <v>1455834</v>
      </c>
      <c r="L72" s="16">
        <v>0</v>
      </c>
      <c r="M72" s="16">
        <v>1455834</v>
      </c>
      <c r="N72" s="16">
        <v>0</v>
      </c>
      <c r="O72" s="47">
        <v>1390736</v>
      </c>
      <c r="P72" s="16">
        <v>65098</v>
      </c>
      <c r="Q72" s="47">
        <v>128198</v>
      </c>
      <c r="R72" s="16" t="s">
        <v>1807</v>
      </c>
      <c r="S72" s="3" t="s">
        <v>1440</v>
      </c>
      <c r="T72" s="2"/>
      <c r="U72" s="2"/>
      <c r="V72" s="2"/>
    </row>
    <row r="73" spans="1:22" s="16" customFormat="1" ht="15" customHeight="1" x14ac:dyDescent="0.3">
      <c r="A73" s="16" t="s">
        <v>17</v>
      </c>
      <c r="B73" s="16" t="s">
        <v>18</v>
      </c>
      <c r="C73" s="43" t="s">
        <v>66</v>
      </c>
      <c r="D73" s="43" t="s">
        <v>25</v>
      </c>
      <c r="E73" s="43" t="s">
        <v>67</v>
      </c>
      <c r="F73" s="43" t="s">
        <v>22</v>
      </c>
      <c r="G73" s="43" t="s">
        <v>23</v>
      </c>
      <c r="H73" s="43" t="s">
        <v>23</v>
      </c>
      <c r="I73" s="43">
        <v>4440</v>
      </c>
      <c r="J73" s="16" t="s">
        <v>182</v>
      </c>
      <c r="K73" s="16">
        <v>95000</v>
      </c>
      <c r="L73" s="16">
        <v>0</v>
      </c>
      <c r="M73" s="16">
        <v>95000</v>
      </c>
      <c r="N73" s="16">
        <v>0</v>
      </c>
      <c r="O73" s="47">
        <v>162212.20000000001</v>
      </c>
      <c r="P73" s="16">
        <v>-67212.2</v>
      </c>
      <c r="Q73" s="47">
        <v>21280.15</v>
      </c>
      <c r="R73" s="16" t="s">
        <v>1807</v>
      </c>
      <c r="S73" s="3" t="s">
        <v>1440</v>
      </c>
      <c r="T73" s="2"/>
      <c r="U73" s="2"/>
      <c r="V73" s="2"/>
    </row>
    <row r="74" spans="1:22" s="16" customFormat="1" ht="15" customHeight="1" x14ac:dyDescent="0.3">
      <c r="A74" s="16" t="s">
        <v>17</v>
      </c>
      <c r="B74" s="16" t="s">
        <v>18</v>
      </c>
      <c r="C74" s="43" t="s">
        <v>66</v>
      </c>
      <c r="D74" s="43" t="s">
        <v>25</v>
      </c>
      <c r="E74" s="43" t="s">
        <v>67</v>
      </c>
      <c r="F74" s="43" t="s">
        <v>22</v>
      </c>
      <c r="G74" s="43" t="s">
        <v>23</v>
      </c>
      <c r="H74" s="43" t="s">
        <v>23</v>
      </c>
      <c r="I74" s="43">
        <v>4535</v>
      </c>
      <c r="J74" s="16" t="s">
        <v>88</v>
      </c>
      <c r="K74" s="16">
        <v>5000</v>
      </c>
      <c r="L74" s="16">
        <v>0</v>
      </c>
      <c r="M74" s="16">
        <v>5000</v>
      </c>
      <c r="N74" s="16">
        <v>0</v>
      </c>
      <c r="O74" s="47">
        <v>32719.22</v>
      </c>
      <c r="P74" s="16">
        <v>-27719.22</v>
      </c>
      <c r="Q74" s="47">
        <v>2882.57</v>
      </c>
      <c r="R74" s="16" t="s">
        <v>1807</v>
      </c>
      <c r="S74" s="3" t="s">
        <v>1440</v>
      </c>
      <c r="T74" s="2"/>
      <c r="U74" s="2"/>
      <c r="V74" s="2"/>
    </row>
    <row r="75" spans="1:22" s="16" customFormat="1" ht="15" customHeight="1" x14ac:dyDescent="0.3">
      <c r="A75" s="16" t="s">
        <v>17</v>
      </c>
      <c r="B75" s="16" t="s">
        <v>18</v>
      </c>
      <c r="C75" s="43" t="s">
        <v>66</v>
      </c>
      <c r="D75" s="43" t="s">
        <v>25</v>
      </c>
      <c r="E75" s="43" t="s">
        <v>67</v>
      </c>
      <c r="F75" s="43" t="s">
        <v>22</v>
      </c>
      <c r="G75" s="43" t="s">
        <v>23</v>
      </c>
      <c r="H75" s="43" t="s">
        <v>23</v>
      </c>
      <c r="I75" s="43">
        <v>4566</v>
      </c>
      <c r="J75" s="16" t="s">
        <v>87</v>
      </c>
      <c r="K75" s="16">
        <v>115000</v>
      </c>
      <c r="L75" s="16">
        <v>0</v>
      </c>
      <c r="M75" s="16">
        <v>115000</v>
      </c>
      <c r="N75" s="16">
        <v>0</v>
      </c>
      <c r="O75" s="47">
        <v>0</v>
      </c>
      <c r="P75" s="16">
        <v>115000</v>
      </c>
      <c r="Q75" s="47">
        <v>0</v>
      </c>
      <c r="R75" s="16" t="s">
        <v>1807</v>
      </c>
      <c r="S75" s="3" t="s">
        <v>1440</v>
      </c>
      <c r="T75" s="2"/>
      <c r="U75" s="2"/>
      <c r="V75" s="2"/>
    </row>
    <row r="76" spans="1:22" s="16" customFormat="1" ht="15" customHeight="1" x14ac:dyDescent="0.3">
      <c r="A76" s="16" t="s">
        <v>17</v>
      </c>
      <c r="B76" s="16" t="s">
        <v>18</v>
      </c>
      <c r="C76" s="43" t="s">
        <v>66</v>
      </c>
      <c r="D76" s="43" t="s">
        <v>25</v>
      </c>
      <c r="E76" s="43" t="s">
        <v>67</v>
      </c>
      <c r="F76" s="43" t="s">
        <v>22</v>
      </c>
      <c r="G76" s="43" t="s">
        <v>23</v>
      </c>
      <c r="H76" s="43" t="s">
        <v>23</v>
      </c>
      <c r="I76" s="43" t="s">
        <v>85</v>
      </c>
      <c r="J76" s="16" t="s">
        <v>86</v>
      </c>
      <c r="K76" s="16">
        <v>22000</v>
      </c>
      <c r="L76" s="16">
        <v>0</v>
      </c>
      <c r="M76" s="16">
        <v>22000</v>
      </c>
      <c r="N76" s="16">
        <v>0</v>
      </c>
      <c r="O76" s="47">
        <v>17332.09</v>
      </c>
      <c r="P76" s="16">
        <v>4667.91</v>
      </c>
      <c r="Q76" s="47">
        <v>1785.65</v>
      </c>
      <c r="R76" s="16" t="s">
        <v>1807</v>
      </c>
      <c r="S76" s="3" t="s">
        <v>1440</v>
      </c>
      <c r="T76" s="2"/>
      <c r="U76" s="2"/>
      <c r="V76" s="2"/>
    </row>
    <row r="77" spans="1:22" s="16" customFormat="1" ht="15" customHeight="1" x14ac:dyDescent="0.3">
      <c r="A77" s="16" t="s">
        <v>17</v>
      </c>
      <c r="B77" s="16" t="s">
        <v>18</v>
      </c>
      <c r="C77" s="43" t="s">
        <v>66</v>
      </c>
      <c r="D77" s="43" t="s">
        <v>25</v>
      </c>
      <c r="E77" s="43" t="s">
        <v>67</v>
      </c>
      <c r="F77" s="43" t="s">
        <v>22</v>
      </c>
      <c r="G77" s="43" t="s">
        <v>23</v>
      </c>
      <c r="H77" s="43" t="s">
        <v>23</v>
      </c>
      <c r="I77" s="43">
        <v>4700</v>
      </c>
      <c r="J77" s="16" t="s">
        <v>35</v>
      </c>
      <c r="K77" s="16">
        <v>0</v>
      </c>
      <c r="L77" s="16">
        <v>0</v>
      </c>
      <c r="M77" s="16">
        <v>0</v>
      </c>
      <c r="N77" s="16">
        <v>0</v>
      </c>
      <c r="O77" s="47">
        <v>0</v>
      </c>
      <c r="P77" s="16">
        <v>0</v>
      </c>
      <c r="Q77" s="47">
        <v>0</v>
      </c>
      <c r="R77" s="16" t="s">
        <v>1807</v>
      </c>
      <c r="S77" s="3" t="s">
        <v>1440</v>
      </c>
      <c r="T77" s="2"/>
      <c r="U77" s="2"/>
      <c r="V77" s="2"/>
    </row>
    <row r="78" spans="1:22" s="16" customFormat="1" ht="15" customHeight="1" x14ac:dyDescent="0.3">
      <c r="A78" s="16" t="s">
        <v>17</v>
      </c>
      <c r="B78" s="16" t="s">
        <v>18</v>
      </c>
      <c r="C78" s="43" t="s">
        <v>66</v>
      </c>
      <c r="D78" s="43" t="s">
        <v>25</v>
      </c>
      <c r="E78" s="43" t="s">
        <v>67</v>
      </c>
      <c r="F78" s="43" t="s">
        <v>22</v>
      </c>
      <c r="G78" s="43" t="s">
        <v>23</v>
      </c>
      <c r="H78" s="43" t="s">
        <v>23</v>
      </c>
      <c r="I78" s="43" t="s">
        <v>2174</v>
      </c>
      <c r="J78" s="16" t="s">
        <v>2175</v>
      </c>
      <c r="K78" s="16">
        <v>0</v>
      </c>
      <c r="L78" s="16">
        <v>0</v>
      </c>
      <c r="M78" s="16">
        <v>0</v>
      </c>
      <c r="N78" s="16">
        <v>0</v>
      </c>
      <c r="O78" s="47">
        <v>1</v>
      </c>
      <c r="P78" s="16">
        <v>-1</v>
      </c>
      <c r="Q78" s="47">
        <v>0</v>
      </c>
      <c r="R78" s="16" t="s">
        <v>1807</v>
      </c>
      <c r="S78" s="3" t="s">
        <v>1440</v>
      </c>
      <c r="T78" s="2"/>
      <c r="U78" s="2"/>
      <c r="V78" s="2"/>
    </row>
    <row r="79" spans="1:22" s="16" customFormat="1" ht="15" customHeight="1" x14ac:dyDescent="0.3">
      <c r="A79" s="16" t="s">
        <v>17</v>
      </c>
      <c r="B79" s="16" t="s">
        <v>18</v>
      </c>
      <c r="C79" s="43" t="s">
        <v>66</v>
      </c>
      <c r="D79" s="43" t="s">
        <v>25</v>
      </c>
      <c r="E79" s="43" t="s">
        <v>67</v>
      </c>
      <c r="F79" s="43" t="s">
        <v>22</v>
      </c>
      <c r="G79" s="43" t="s">
        <v>23</v>
      </c>
      <c r="H79" s="43" t="s">
        <v>23</v>
      </c>
      <c r="I79" s="43">
        <v>4710</v>
      </c>
      <c r="J79" s="16" t="s">
        <v>68</v>
      </c>
      <c r="K79" s="16">
        <v>250000</v>
      </c>
      <c r="L79" s="16">
        <v>0</v>
      </c>
      <c r="M79" s="16">
        <v>250000</v>
      </c>
      <c r="N79" s="16">
        <v>0</v>
      </c>
      <c r="O79" s="47">
        <v>299797.56</v>
      </c>
      <c r="P79" s="16">
        <v>-49797.56</v>
      </c>
      <c r="Q79" s="47">
        <v>11934.49</v>
      </c>
      <c r="R79" s="16" t="s">
        <v>1807</v>
      </c>
      <c r="S79" s="3" t="s">
        <v>1440</v>
      </c>
      <c r="T79" s="2"/>
      <c r="U79" s="2"/>
      <c r="V79" s="2"/>
    </row>
    <row r="80" spans="1:22" s="16" customFormat="1" ht="15" customHeight="1" x14ac:dyDescent="0.3">
      <c r="A80" s="16" t="s">
        <v>17</v>
      </c>
      <c r="B80" s="16" t="s">
        <v>18</v>
      </c>
      <c r="C80" s="43" t="s">
        <v>66</v>
      </c>
      <c r="D80" s="43" t="s">
        <v>25</v>
      </c>
      <c r="E80" s="43" t="s">
        <v>67</v>
      </c>
      <c r="F80" s="43" t="s">
        <v>22</v>
      </c>
      <c r="G80" s="43" t="s">
        <v>23</v>
      </c>
      <c r="H80" s="43" t="s">
        <v>23</v>
      </c>
      <c r="I80" s="43">
        <v>4720</v>
      </c>
      <c r="J80" s="16" t="s">
        <v>1396</v>
      </c>
      <c r="K80" s="16">
        <v>65000</v>
      </c>
      <c r="L80" s="16">
        <v>0</v>
      </c>
      <c r="M80" s="16">
        <v>65000</v>
      </c>
      <c r="N80" s="16">
        <v>0</v>
      </c>
      <c r="O80" s="47">
        <v>0</v>
      </c>
      <c r="P80" s="16">
        <v>65000</v>
      </c>
      <c r="Q80" s="47">
        <v>0</v>
      </c>
      <c r="R80" s="16" t="s">
        <v>1807</v>
      </c>
      <c r="S80" s="3" t="s">
        <v>1440</v>
      </c>
      <c r="T80" s="2"/>
      <c r="U80" s="2"/>
      <c r="V80" s="2"/>
    </row>
    <row r="81" spans="1:22" s="16" customFormat="1" ht="15" customHeight="1" x14ac:dyDescent="0.3">
      <c r="A81" s="16" t="s">
        <v>17</v>
      </c>
      <c r="B81" s="16" t="s">
        <v>18</v>
      </c>
      <c r="C81" s="43" t="s">
        <v>66</v>
      </c>
      <c r="D81" s="43" t="s">
        <v>25</v>
      </c>
      <c r="E81" s="43" t="s">
        <v>67</v>
      </c>
      <c r="F81" s="43" t="s">
        <v>22</v>
      </c>
      <c r="G81" s="43" t="s">
        <v>23</v>
      </c>
      <c r="H81" s="43" t="s">
        <v>23</v>
      </c>
      <c r="I81" s="43">
        <v>4850</v>
      </c>
      <c r="J81" s="16" t="s">
        <v>84</v>
      </c>
      <c r="K81" s="16">
        <v>0</v>
      </c>
      <c r="L81" s="16">
        <v>0</v>
      </c>
      <c r="M81" s="16">
        <v>0</v>
      </c>
      <c r="N81" s="16">
        <v>0</v>
      </c>
      <c r="O81" s="47">
        <v>-22.12</v>
      </c>
      <c r="P81" s="16">
        <v>22.12</v>
      </c>
      <c r="Q81" s="47">
        <v>0.03</v>
      </c>
      <c r="R81" s="16" t="s">
        <v>1807</v>
      </c>
      <c r="S81" s="3" t="s">
        <v>1440</v>
      </c>
      <c r="T81" s="2"/>
      <c r="U81" s="2"/>
      <c r="V81" s="2"/>
    </row>
    <row r="82" spans="1:22" s="16" customFormat="1" ht="15" customHeight="1" x14ac:dyDescent="0.3">
      <c r="A82" s="16" t="s">
        <v>17</v>
      </c>
      <c r="B82" s="16" t="s">
        <v>18</v>
      </c>
      <c r="C82" s="43" t="s">
        <v>73</v>
      </c>
      <c r="D82" s="43" t="s">
        <v>25</v>
      </c>
      <c r="E82" s="43" t="s">
        <v>74</v>
      </c>
      <c r="F82" s="43" t="s">
        <v>22</v>
      </c>
      <c r="G82" s="43" t="s">
        <v>23</v>
      </c>
      <c r="H82" s="43" t="s">
        <v>23</v>
      </c>
      <c r="I82" s="43" t="s">
        <v>1755</v>
      </c>
      <c r="J82" s="16" t="s">
        <v>1756</v>
      </c>
      <c r="K82" s="16">
        <v>0</v>
      </c>
      <c r="L82" s="16">
        <v>0</v>
      </c>
      <c r="M82" s="16">
        <v>0</v>
      </c>
      <c r="N82" s="16">
        <v>0</v>
      </c>
      <c r="O82" s="47">
        <v>2753.99</v>
      </c>
      <c r="P82" s="16">
        <v>-2753.99</v>
      </c>
      <c r="Q82" s="47">
        <v>97</v>
      </c>
      <c r="R82" s="16" t="s">
        <v>1808</v>
      </c>
      <c r="S82" s="3" t="s">
        <v>1441</v>
      </c>
      <c r="T82" s="2"/>
      <c r="U82" s="2"/>
      <c r="V82" s="2"/>
    </row>
    <row r="83" spans="1:22" s="16" customFormat="1" ht="15" customHeight="1" x14ac:dyDescent="0.3">
      <c r="A83" s="16" t="s">
        <v>17</v>
      </c>
      <c r="B83" s="16" t="s">
        <v>18</v>
      </c>
      <c r="C83" s="43" t="s">
        <v>73</v>
      </c>
      <c r="D83" s="43" t="s">
        <v>25</v>
      </c>
      <c r="E83" s="43" t="s">
        <v>74</v>
      </c>
      <c r="F83" s="43" t="s">
        <v>22</v>
      </c>
      <c r="G83" s="43" t="s">
        <v>23</v>
      </c>
      <c r="H83" s="43" t="s">
        <v>23</v>
      </c>
      <c r="I83" s="43">
        <v>4720</v>
      </c>
      <c r="J83" s="16" t="s">
        <v>1396</v>
      </c>
      <c r="K83" s="16">
        <v>78750</v>
      </c>
      <c r="L83" s="16">
        <v>0</v>
      </c>
      <c r="M83" s="16">
        <v>78750</v>
      </c>
      <c r="N83" s="16">
        <v>0</v>
      </c>
      <c r="O83" s="47">
        <v>0</v>
      </c>
      <c r="P83" s="16">
        <v>78750</v>
      </c>
      <c r="Q83" s="47">
        <v>0</v>
      </c>
      <c r="R83" s="16" t="s">
        <v>1808</v>
      </c>
      <c r="S83" s="3" t="s">
        <v>1441</v>
      </c>
      <c r="T83" s="2"/>
      <c r="U83" s="2"/>
      <c r="V83" s="2"/>
    </row>
    <row r="84" spans="1:22" s="16" customFormat="1" ht="15" customHeight="1" x14ac:dyDescent="0.3">
      <c r="A84" s="16" t="s">
        <v>17</v>
      </c>
      <c r="B84" s="16" t="s">
        <v>18</v>
      </c>
      <c r="C84" s="43" t="s">
        <v>73</v>
      </c>
      <c r="D84" s="43" t="s">
        <v>25</v>
      </c>
      <c r="E84" s="43" t="s">
        <v>74</v>
      </c>
      <c r="F84" s="43" t="s">
        <v>22</v>
      </c>
      <c r="G84" s="43" t="s">
        <v>23</v>
      </c>
      <c r="H84" s="43" t="s">
        <v>23</v>
      </c>
      <c r="I84" s="43">
        <v>4825</v>
      </c>
      <c r="J84" s="16" t="s">
        <v>75</v>
      </c>
      <c r="K84" s="16">
        <v>213333</v>
      </c>
      <c r="L84" s="16">
        <v>0</v>
      </c>
      <c r="M84" s="16">
        <v>213333</v>
      </c>
      <c r="N84" s="16">
        <v>0</v>
      </c>
      <c r="O84" s="47">
        <v>195569</v>
      </c>
      <c r="P84" s="16">
        <v>17764</v>
      </c>
      <c r="Q84" s="47">
        <v>17779</v>
      </c>
      <c r="R84" s="16" t="s">
        <v>1808</v>
      </c>
      <c r="S84" s="3" t="s">
        <v>1441</v>
      </c>
      <c r="T84" s="2"/>
      <c r="U84" s="2"/>
      <c r="V84" s="2"/>
    </row>
    <row r="85" spans="1:22" s="16" customFormat="1" ht="15" customHeight="1" x14ac:dyDescent="0.3">
      <c r="A85" s="16" t="s">
        <v>17</v>
      </c>
      <c r="B85" s="16" t="s">
        <v>18</v>
      </c>
      <c r="C85" s="43" t="s">
        <v>93</v>
      </c>
      <c r="D85" s="43" t="s">
        <v>25</v>
      </c>
      <c r="E85" s="43" t="s">
        <v>94</v>
      </c>
      <c r="F85" s="43" t="s">
        <v>22</v>
      </c>
      <c r="G85" s="43" t="s">
        <v>23</v>
      </c>
      <c r="H85" s="43" t="s">
        <v>23</v>
      </c>
      <c r="I85" s="43" t="s">
        <v>246</v>
      </c>
      <c r="J85" s="16" t="s">
        <v>247</v>
      </c>
      <c r="K85" s="16">
        <v>404500</v>
      </c>
      <c r="L85" s="16">
        <v>0</v>
      </c>
      <c r="M85" s="16">
        <v>404500</v>
      </c>
      <c r="N85" s="16">
        <v>0</v>
      </c>
      <c r="O85" s="47">
        <v>175505.14</v>
      </c>
      <c r="P85" s="16">
        <v>228994.86</v>
      </c>
      <c r="Q85" s="47">
        <v>12146.24</v>
      </c>
      <c r="R85" s="16" t="s">
        <v>1809</v>
      </c>
      <c r="S85" s="3" t="s">
        <v>1442</v>
      </c>
      <c r="T85" s="2"/>
      <c r="U85" s="2"/>
      <c r="V85" s="2"/>
    </row>
    <row r="86" spans="1:22" s="16" customFormat="1" ht="15" customHeight="1" x14ac:dyDescent="0.3">
      <c r="A86" s="16" t="s">
        <v>17</v>
      </c>
      <c r="B86" s="16" t="s">
        <v>18</v>
      </c>
      <c r="C86" s="43" t="s">
        <v>93</v>
      </c>
      <c r="D86" s="43" t="s">
        <v>25</v>
      </c>
      <c r="E86" s="43" t="s">
        <v>94</v>
      </c>
      <c r="F86" s="43" t="s">
        <v>22</v>
      </c>
      <c r="G86" s="43" t="s">
        <v>23</v>
      </c>
      <c r="H86" s="43" t="s">
        <v>23</v>
      </c>
      <c r="I86" s="43">
        <v>4250</v>
      </c>
      <c r="J86" s="16" t="s">
        <v>1084</v>
      </c>
      <c r="K86" s="16">
        <v>0</v>
      </c>
      <c r="L86" s="16">
        <v>0</v>
      </c>
      <c r="M86" s="16">
        <v>0</v>
      </c>
      <c r="N86" s="16">
        <v>0</v>
      </c>
      <c r="O86" s="47">
        <v>0</v>
      </c>
      <c r="P86" s="16">
        <v>0</v>
      </c>
      <c r="Q86" s="47">
        <v>0</v>
      </c>
      <c r="R86" s="16" t="s">
        <v>1809</v>
      </c>
      <c r="S86" s="3" t="s">
        <v>1442</v>
      </c>
      <c r="T86" s="2"/>
      <c r="U86" s="2"/>
      <c r="V86" s="2"/>
    </row>
    <row r="87" spans="1:22" s="16" customFormat="1" ht="15" customHeight="1" x14ac:dyDescent="0.3">
      <c r="A87" s="16" t="s">
        <v>17</v>
      </c>
      <c r="B87" s="16" t="s">
        <v>18</v>
      </c>
      <c r="C87" s="43" t="s">
        <v>93</v>
      </c>
      <c r="D87" s="43" t="s">
        <v>25</v>
      </c>
      <c r="E87" s="43" t="s">
        <v>94</v>
      </c>
      <c r="F87" s="43" t="s">
        <v>22</v>
      </c>
      <c r="G87" s="43" t="s">
        <v>23</v>
      </c>
      <c r="H87" s="43" t="s">
        <v>23</v>
      </c>
      <c r="I87" s="43" t="s">
        <v>95</v>
      </c>
      <c r="J87" s="16" t="s">
        <v>96</v>
      </c>
      <c r="K87" s="16">
        <v>350000</v>
      </c>
      <c r="L87" s="16">
        <v>0</v>
      </c>
      <c r="M87" s="16">
        <v>350000</v>
      </c>
      <c r="N87" s="16">
        <v>0</v>
      </c>
      <c r="O87" s="47">
        <v>526833.03</v>
      </c>
      <c r="P87" s="16">
        <v>-176833.03</v>
      </c>
      <c r="Q87" s="47">
        <v>14672.25</v>
      </c>
      <c r="R87" s="16" t="s">
        <v>1809</v>
      </c>
      <c r="S87" s="3" t="s">
        <v>1442</v>
      </c>
      <c r="T87" s="2"/>
      <c r="U87" s="2"/>
      <c r="V87" s="2"/>
    </row>
    <row r="88" spans="1:22" s="16" customFormat="1" ht="15" customHeight="1" x14ac:dyDescent="0.3">
      <c r="A88" s="16" t="s">
        <v>17</v>
      </c>
      <c r="B88" s="16" t="s">
        <v>18</v>
      </c>
      <c r="C88" s="43" t="s">
        <v>93</v>
      </c>
      <c r="D88" s="43" t="s">
        <v>25</v>
      </c>
      <c r="E88" s="43" t="s">
        <v>94</v>
      </c>
      <c r="F88" s="43" t="s">
        <v>22</v>
      </c>
      <c r="G88" s="43" t="s">
        <v>23</v>
      </c>
      <c r="H88" s="43" t="s">
        <v>23</v>
      </c>
      <c r="I88" s="43" t="s">
        <v>29</v>
      </c>
      <c r="J88" s="16" t="s">
        <v>30</v>
      </c>
      <c r="K88" s="16">
        <v>500</v>
      </c>
      <c r="L88" s="16">
        <v>0</v>
      </c>
      <c r="M88" s="16">
        <v>500</v>
      </c>
      <c r="N88" s="16">
        <v>0</v>
      </c>
      <c r="O88" s="47">
        <v>273.89999999999998</v>
      </c>
      <c r="P88" s="16">
        <v>226.1</v>
      </c>
      <c r="Q88" s="47">
        <v>8</v>
      </c>
      <c r="R88" s="16" t="s">
        <v>1809</v>
      </c>
      <c r="S88" s="3" t="s">
        <v>1442</v>
      </c>
      <c r="T88" s="2"/>
      <c r="U88" s="2"/>
      <c r="V88" s="2"/>
    </row>
    <row r="89" spans="1:22" s="16" customFormat="1" ht="15" customHeight="1" x14ac:dyDescent="0.3">
      <c r="A89" s="16" t="s">
        <v>17</v>
      </c>
      <c r="B89" s="16" t="s">
        <v>18</v>
      </c>
      <c r="C89" s="43" t="s">
        <v>93</v>
      </c>
      <c r="D89" s="43" t="s">
        <v>25</v>
      </c>
      <c r="E89" s="43" t="s">
        <v>94</v>
      </c>
      <c r="F89" s="43" t="s">
        <v>22</v>
      </c>
      <c r="G89" s="43" t="s">
        <v>23</v>
      </c>
      <c r="H89" s="43" t="s">
        <v>23</v>
      </c>
      <c r="I89" s="43" t="s">
        <v>57</v>
      </c>
      <c r="J89" s="16" t="s">
        <v>58</v>
      </c>
      <c r="K89" s="16">
        <v>8462</v>
      </c>
      <c r="L89" s="16">
        <v>0</v>
      </c>
      <c r="M89" s="16">
        <v>8462</v>
      </c>
      <c r="N89" s="16">
        <v>0</v>
      </c>
      <c r="O89" s="47">
        <v>0</v>
      </c>
      <c r="P89" s="16">
        <v>8462</v>
      </c>
      <c r="Q89" s="47">
        <v>0</v>
      </c>
      <c r="R89" s="16" t="s">
        <v>1809</v>
      </c>
      <c r="S89" s="3" t="s">
        <v>1442</v>
      </c>
      <c r="T89" s="2"/>
      <c r="U89" s="2"/>
      <c r="V89" s="2"/>
    </row>
    <row r="90" spans="1:22" s="16" customFormat="1" ht="15" customHeight="1" x14ac:dyDescent="0.3">
      <c r="A90" s="16" t="s">
        <v>17</v>
      </c>
      <c r="B90" s="16" t="s">
        <v>18</v>
      </c>
      <c r="C90" s="43" t="s">
        <v>93</v>
      </c>
      <c r="D90" s="43" t="s">
        <v>25</v>
      </c>
      <c r="E90" s="43" t="s">
        <v>94</v>
      </c>
      <c r="F90" s="43" t="s">
        <v>22</v>
      </c>
      <c r="G90" s="43" t="s">
        <v>23</v>
      </c>
      <c r="H90" s="43" t="s">
        <v>23</v>
      </c>
      <c r="I90" s="43" t="s">
        <v>318</v>
      </c>
      <c r="J90" s="16" t="s">
        <v>319</v>
      </c>
      <c r="K90" s="16">
        <v>0</v>
      </c>
      <c r="L90" s="16">
        <v>0</v>
      </c>
      <c r="M90" s="16">
        <v>0</v>
      </c>
      <c r="N90" s="16">
        <v>0</v>
      </c>
      <c r="O90" s="47">
        <v>0</v>
      </c>
      <c r="P90" s="16">
        <v>0</v>
      </c>
      <c r="Q90" s="47">
        <v>0</v>
      </c>
      <c r="R90" s="16" t="s">
        <v>1809</v>
      </c>
      <c r="S90" s="3" t="s">
        <v>1442</v>
      </c>
      <c r="T90" s="2"/>
      <c r="U90" s="2"/>
      <c r="V90" s="2"/>
    </row>
    <row r="91" spans="1:22" s="16" customFormat="1" ht="15" customHeight="1" x14ac:dyDescent="0.3">
      <c r="A91" s="16" t="s">
        <v>17</v>
      </c>
      <c r="B91" s="16" t="s">
        <v>18</v>
      </c>
      <c r="C91" s="43" t="s">
        <v>250</v>
      </c>
      <c r="D91" s="43" t="s">
        <v>25</v>
      </c>
      <c r="E91" s="43" t="s">
        <v>251</v>
      </c>
      <c r="F91" s="43" t="s">
        <v>22</v>
      </c>
      <c r="G91" s="43" t="s">
        <v>23</v>
      </c>
      <c r="H91" s="43" t="s">
        <v>23</v>
      </c>
      <c r="I91" s="43" t="s">
        <v>85</v>
      </c>
      <c r="J91" s="16" t="s">
        <v>86</v>
      </c>
      <c r="K91" s="16">
        <v>100</v>
      </c>
      <c r="L91" s="16">
        <v>0</v>
      </c>
      <c r="M91" s="16">
        <v>100</v>
      </c>
      <c r="N91" s="16">
        <v>0</v>
      </c>
      <c r="O91" s="47">
        <v>110</v>
      </c>
      <c r="P91" s="16">
        <v>-10</v>
      </c>
      <c r="Q91" s="47">
        <v>66</v>
      </c>
      <c r="R91" s="16" t="s">
        <v>1810</v>
      </c>
      <c r="S91" s="3" t="s">
        <v>1443</v>
      </c>
      <c r="T91" s="2"/>
      <c r="U91" s="2"/>
      <c r="V91" s="2"/>
    </row>
    <row r="92" spans="1:22" s="16" customFormat="1" ht="15" customHeight="1" x14ac:dyDescent="0.3">
      <c r="A92" s="16" t="s">
        <v>17</v>
      </c>
      <c r="B92" s="16" t="s">
        <v>18</v>
      </c>
      <c r="C92" s="43" t="s">
        <v>250</v>
      </c>
      <c r="D92" s="43" t="s">
        <v>25</v>
      </c>
      <c r="E92" s="43" t="s">
        <v>251</v>
      </c>
      <c r="F92" s="43" t="s">
        <v>22</v>
      </c>
      <c r="G92" s="43" t="s">
        <v>23</v>
      </c>
      <c r="H92" s="43" t="s">
        <v>23</v>
      </c>
      <c r="I92" s="43">
        <v>4720</v>
      </c>
      <c r="J92" s="16" t="s">
        <v>1396</v>
      </c>
      <c r="K92" s="16">
        <v>115000</v>
      </c>
      <c r="L92" s="16">
        <v>0</v>
      </c>
      <c r="M92" s="16">
        <v>115000</v>
      </c>
      <c r="N92" s="16">
        <v>0</v>
      </c>
      <c r="O92" s="47">
        <v>0</v>
      </c>
      <c r="P92" s="16">
        <v>115000</v>
      </c>
      <c r="Q92" s="47">
        <v>0</v>
      </c>
      <c r="R92" s="16" t="s">
        <v>1810</v>
      </c>
      <c r="S92" s="3" t="s">
        <v>1443</v>
      </c>
      <c r="T92" s="2"/>
      <c r="U92" s="2"/>
      <c r="V92" s="2"/>
    </row>
    <row r="93" spans="1:22" s="16" customFormat="1" ht="15" customHeight="1" x14ac:dyDescent="0.3">
      <c r="A93" s="16" t="s">
        <v>17</v>
      </c>
      <c r="B93" s="16" t="s">
        <v>18</v>
      </c>
      <c r="C93" s="43" t="s">
        <v>250</v>
      </c>
      <c r="D93" s="43" t="s">
        <v>25</v>
      </c>
      <c r="E93" s="43" t="s">
        <v>251</v>
      </c>
      <c r="F93" s="43" t="s">
        <v>22</v>
      </c>
      <c r="G93" s="43" t="s">
        <v>23</v>
      </c>
      <c r="H93" s="43" t="s">
        <v>23</v>
      </c>
      <c r="I93" s="43" t="s">
        <v>252</v>
      </c>
      <c r="J93" s="16" t="s">
        <v>253</v>
      </c>
      <c r="K93" s="16">
        <v>105000</v>
      </c>
      <c r="L93" s="16">
        <v>0</v>
      </c>
      <c r="M93" s="16">
        <v>105000</v>
      </c>
      <c r="N93" s="16">
        <v>0</v>
      </c>
      <c r="O93" s="47">
        <v>12790</v>
      </c>
      <c r="P93" s="16">
        <v>92210</v>
      </c>
      <c r="Q93" s="47">
        <v>0</v>
      </c>
      <c r="R93" s="16" t="s">
        <v>1810</v>
      </c>
      <c r="S93" s="3" t="s">
        <v>1443</v>
      </c>
      <c r="T93" s="2"/>
      <c r="U93" s="2"/>
      <c r="V93" s="2"/>
    </row>
    <row r="94" spans="1:22" s="16" customFormat="1" ht="15" customHeight="1" x14ac:dyDescent="0.3">
      <c r="A94" s="16" t="s">
        <v>17</v>
      </c>
      <c r="B94" s="16" t="s">
        <v>18</v>
      </c>
      <c r="C94" s="43" t="s">
        <v>1054</v>
      </c>
      <c r="D94" s="43" t="s">
        <v>25</v>
      </c>
      <c r="E94" s="43" t="s">
        <v>1055</v>
      </c>
      <c r="F94" s="43" t="s">
        <v>22</v>
      </c>
      <c r="G94" s="43" t="s">
        <v>23</v>
      </c>
      <c r="H94" s="43" t="s">
        <v>23</v>
      </c>
      <c r="I94" s="43">
        <v>4720</v>
      </c>
      <c r="J94" s="16" t="s">
        <v>1396</v>
      </c>
      <c r="K94" s="16">
        <v>175000</v>
      </c>
      <c r="L94" s="16">
        <v>0</v>
      </c>
      <c r="M94" s="16">
        <v>175000</v>
      </c>
      <c r="N94" s="16">
        <v>0</v>
      </c>
      <c r="O94" s="47">
        <v>0</v>
      </c>
      <c r="P94" s="16">
        <v>175000</v>
      </c>
      <c r="Q94" s="47">
        <v>0</v>
      </c>
      <c r="R94" s="16" t="s">
        <v>1811</v>
      </c>
      <c r="S94" s="3" t="s">
        <v>1445</v>
      </c>
      <c r="T94" s="2"/>
      <c r="U94" s="2"/>
      <c r="V94" s="2"/>
    </row>
    <row r="95" spans="1:22" s="16" customFormat="1" ht="15" customHeight="1" x14ac:dyDescent="0.3">
      <c r="A95" s="16" t="s">
        <v>17</v>
      </c>
      <c r="B95" s="16" t="s">
        <v>18</v>
      </c>
      <c r="C95" s="43" t="s">
        <v>1054</v>
      </c>
      <c r="D95" s="43" t="s">
        <v>25</v>
      </c>
      <c r="E95" s="43" t="s">
        <v>1055</v>
      </c>
      <c r="F95" s="43" t="s">
        <v>22</v>
      </c>
      <c r="G95" s="43" t="s">
        <v>23</v>
      </c>
      <c r="H95" s="43" t="s">
        <v>23</v>
      </c>
      <c r="I95" s="43" t="s">
        <v>33</v>
      </c>
      <c r="J95" s="16" t="s">
        <v>34</v>
      </c>
      <c r="K95" s="16">
        <v>0</v>
      </c>
      <c r="L95" s="16">
        <v>0</v>
      </c>
      <c r="M95" s="16">
        <v>0</v>
      </c>
      <c r="N95" s="16">
        <v>0</v>
      </c>
      <c r="O95" s="47">
        <v>0</v>
      </c>
      <c r="P95" s="16">
        <v>0</v>
      </c>
      <c r="Q95" s="47">
        <v>0</v>
      </c>
      <c r="R95" s="16" t="s">
        <v>1811</v>
      </c>
      <c r="S95" s="3" t="s">
        <v>1445</v>
      </c>
      <c r="T95" s="2"/>
      <c r="U95" s="2"/>
      <c r="V95" s="2"/>
    </row>
    <row r="96" spans="1:22" s="16" customFormat="1" ht="15" customHeight="1" x14ac:dyDescent="0.3">
      <c r="A96" s="16" t="s">
        <v>17</v>
      </c>
      <c r="B96" s="16" t="s">
        <v>18</v>
      </c>
      <c r="C96" s="43" t="s">
        <v>24</v>
      </c>
      <c r="D96" s="43" t="s">
        <v>25</v>
      </c>
      <c r="E96" s="43" t="s">
        <v>26</v>
      </c>
      <c r="F96" s="43" t="s">
        <v>22</v>
      </c>
      <c r="G96" s="43" t="s">
        <v>23</v>
      </c>
      <c r="H96" s="43" t="s">
        <v>23</v>
      </c>
      <c r="I96" s="43">
        <v>4280</v>
      </c>
      <c r="J96" s="16" t="s">
        <v>1221</v>
      </c>
      <c r="K96" s="16">
        <v>38000</v>
      </c>
      <c r="L96" s="16">
        <v>0</v>
      </c>
      <c r="M96" s="16">
        <v>38000</v>
      </c>
      <c r="N96" s="16">
        <v>0</v>
      </c>
      <c r="O96" s="47">
        <v>22882.5</v>
      </c>
      <c r="P96" s="16">
        <v>15117.5</v>
      </c>
      <c r="Q96" s="47">
        <v>2745</v>
      </c>
      <c r="R96" s="16" t="s">
        <v>1812</v>
      </c>
      <c r="S96" s="3" t="s">
        <v>1446</v>
      </c>
      <c r="T96" s="2"/>
      <c r="U96" s="2"/>
      <c r="V96" s="2"/>
    </row>
    <row r="97" spans="1:22" s="16" customFormat="1" ht="15" customHeight="1" x14ac:dyDescent="0.3">
      <c r="A97" s="16" t="s">
        <v>17</v>
      </c>
      <c r="B97" s="16" t="s">
        <v>18</v>
      </c>
      <c r="C97" s="43" t="s">
        <v>24</v>
      </c>
      <c r="D97" s="43" t="s">
        <v>25</v>
      </c>
      <c r="E97" s="43" t="s">
        <v>26</v>
      </c>
      <c r="F97" s="43" t="s">
        <v>22</v>
      </c>
      <c r="G97" s="43" t="s">
        <v>23</v>
      </c>
      <c r="H97" s="43" t="s">
        <v>23</v>
      </c>
      <c r="I97" s="43">
        <v>4430</v>
      </c>
      <c r="J97" s="16" t="s">
        <v>248</v>
      </c>
      <c r="K97" s="16">
        <v>1320000</v>
      </c>
      <c r="L97" s="16">
        <v>0</v>
      </c>
      <c r="M97" s="16">
        <v>1320000</v>
      </c>
      <c r="N97" s="16">
        <v>0</v>
      </c>
      <c r="O97" s="47">
        <v>1185659.5900000001</v>
      </c>
      <c r="P97" s="16">
        <v>134340.41</v>
      </c>
      <c r="Q97" s="47">
        <v>155273.01</v>
      </c>
      <c r="R97" s="16" t="s">
        <v>1812</v>
      </c>
      <c r="S97" s="3" t="s">
        <v>1446</v>
      </c>
      <c r="T97" s="2"/>
      <c r="U97" s="2"/>
      <c r="V97" s="2"/>
    </row>
    <row r="98" spans="1:22" s="16" customFormat="1" ht="15" customHeight="1" x14ac:dyDescent="0.3">
      <c r="A98" s="16" t="s">
        <v>17</v>
      </c>
      <c r="B98" s="16" t="s">
        <v>18</v>
      </c>
      <c r="C98" s="43" t="s">
        <v>24</v>
      </c>
      <c r="D98" s="43" t="s">
        <v>25</v>
      </c>
      <c r="E98" s="43" t="s">
        <v>26</v>
      </c>
      <c r="F98" s="43" t="s">
        <v>22</v>
      </c>
      <c r="G98" s="43" t="s">
        <v>23</v>
      </c>
      <c r="H98" s="43" t="s">
        <v>23</v>
      </c>
      <c r="I98" s="43">
        <v>4565</v>
      </c>
      <c r="J98" s="16" t="s">
        <v>2002</v>
      </c>
      <c r="K98" s="16">
        <v>0</v>
      </c>
      <c r="L98" s="16">
        <v>2082</v>
      </c>
      <c r="M98" s="16">
        <v>2082</v>
      </c>
      <c r="N98" s="16">
        <v>0</v>
      </c>
      <c r="O98" s="47">
        <v>4451.42</v>
      </c>
      <c r="P98" s="16">
        <v>-2369.42</v>
      </c>
      <c r="Q98" s="47">
        <v>0</v>
      </c>
      <c r="R98" s="16" t="s">
        <v>1812</v>
      </c>
      <c r="S98" s="3" t="s">
        <v>1446</v>
      </c>
      <c r="T98" s="2"/>
      <c r="U98" s="2"/>
      <c r="V98" s="2"/>
    </row>
    <row r="99" spans="1:22" s="16" customFormat="1" ht="15" customHeight="1" x14ac:dyDescent="0.3">
      <c r="A99" s="16" t="s">
        <v>17</v>
      </c>
      <c r="B99" s="16" t="s">
        <v>18</v>
      </c>
      <c r="C99" s="43" t="s">
        <v>24</v>
      </c>
      <c r="D99" s="43" t="s">
        <v>25</v>
      </c>
      <c r="E99" s="43" t="s">
        <v>26</v>
      </c>
      <c r="F99" s="43" t="s">
        <v>22</v>
      </c>
      <c r="G99" s="43" t="s">
        <v>23</v>
      </c>
      <c r="H99" s="43" t="s">
        <v>23</v>
      </c>
      <c r="I99" s="43" t="s">
        <v>61</v>
      </c>
      <c r="J99" s="16" t="s">
        <v>62</v>
      </c>
      <c r="K99" s="16">
        <v>430000</v>
      </c>
      <c r="L99" s="16">
        <v>0</v>
      </c>
      <c r="M99" s="16">
        <v>430000</v>
      </c>
      <c r="N99" s="16">
        <v>0</v>
      </c>
      <c r="O99" s="47">
        <v>360361.29</v>
      </c>
      <c r="P99" s="16">
        <v>69638.710000000006</v>
      </c>
      <c r="Q99" s="47">
        <v>14748.37</v>
      </c>
      <c r="R99" s="16" t="s">
        <v>1812</v>
      </c>
      <c r="S99" s="3" t="s">
        <v>1446</v>
      </c>
      <c r="T99" s="2"/>
      <c r="U99" s="2"/>
      <c r="V99" s="2"/>
    </row>
    <row r="100" spans="1:22" s="16" customFormat="1" ht="15" customHeight="1" x14ac:dyDescent="0.3">
      <c r="A100" s="16" t="s">
        <v>17</v>
      </c>
      <c r="B100" s="16" t="s">
        <v>18</v>
      </c>
      <c r="C100" s="43" t="s">
        <v>24</v>
      </c>
      <c r="D100" s="43" t="s">
        <v>25</v>
      </c>
      <c r="E100" s="43" t="s">
        <v>26</v>
      </c>
      <c r="F100" s="43" t="s">
        <v>22</v>
      </c>
      <c r="G100" s="43" t="s">
        <v>23</v>
      </c>
      <c r="H100" s="43" t="s">
        <v>23</v>
      </c>
      <c r="I100" s="43">
        <v>4720</v>
      </c>
      <c r="J100" s="16" t="s">
        <v>1396</v>
      </c>
      <c r="K100" s="16">
        <v>45000</v>
      </c>
      <c r="L100" s="16">
        <v>0</v>
      </c>
      <c r="M100" s="16">
        <v>45000</v>
      </c>
      <c r="N100" s="16">
        <v>0</v>
      </c>
      <c r="O100" s="47">
        <v>0</v>
      </c>
      <c r="P100" s="16">
        <v>45000</v>
      </c>
      <c r="Q100" s="47">
        <v>0</v>
      </c>
      <c r="R100" s="16" t="s">
        <v>1812</v>
      </c>
      <c r="S100" s="3" t="s">
        <v>1446</v>
      </c>
      <c r="T100" s="2"/>
      <c r="U100" s="2"/>
      <c r="V100" s="2"/>
    </row>
    <row r="101" spans="1:22" s="16" customFormat="1" ht="15" customHeight="1" x14ac:dyDescent="0.3">
      <c r="A101" s="16" t="s">
        <v>17</v>
      </c>
      <c r="B101" s="16" t="s">
        <v>18</v>
      </c>
      <c r="C101" s="43" t="s">
        <v>24</v>
      </c>
      <c r="D101" s="43" t="s">
        <v>25</v>
      </c>
      <c r="E101" s="43" t="s">
        <v>26</v>
      </c>
      <c r="F101" s="43" t="s">
        <v>22</v>
      </c>
      <c r="G101" s="43" t="s">
        <v>23</v>
      </c>
      <c r="H101" s="43" t="s">
        <v>23</v>
      </c>
      <c r="I101" s="43">
        <v>4950</v>
      </c>
      <c r="J101" s="16" t="s">
        <v>50</v>
      </c>
      <c r="K101" s="16">
        <v>0</v>
      </c>
      <c r="L101" s="16">
        <v>0</v>
      </c>
      <c r="M101" s="16">
        <v>0</v>
      </c>
      <c r="N101" s="16">
        <v>0</v>
      </c>
      <c r="O101" s="47">
        <v>26</v>
      </c>
      <c r="P101" s="16">
        <v>-26</v>
      </c>
      <c r="Q101" s="47">
        <v>0</v>
      </c>
      <c r="R101" s="16" t="s">
        <v>1812</v>
      </c>
      <c r="S101" s="3" t="s">
        <v>1446</v>
      </c>
      <c r="T101" s="2"/>
      <c r="U101" s="2"/>
      <c r="V101" s="2"/>
    </row>
    <row r="102" spans="1:22" s="16" customFormat="1" ht="15" customHeight="1" x14ac:dyDescent="0.3">
      <c r="A102" s="16" t="s">
        <v>17</v>
      </c>
      <c r="B102" s="16" t="s">
        <v>18</v>
      </c>
      <c r="C102" s="43" t="s">
        <v>24</v>
      </c>
      <c r="D102" s="43" t="s">
        <v>25</v>
      </c>
      <c r="E102" s="43" t="s">
        <v>26</v>
      </c>
      <c r="F102" s="43" t="s">
        <v>22</v>
      </c>
      <c r="G102" s="43" t="s">
        <v>23</v>
      </c>
      <c r="H102" s="43" t="s">
        <v>23</v>
      </c>
      <c r="I102" s="43" t="s">
        <v>1239</v>
      </c>
      <c r="J102" s="16" t="s">
        <v>1240</v>
      </c>
      <c r="K102" s="16">
        <v>0</v>
      </c>
      <c r="L102" s="16">
        <v>0</v>
      </c>
      <c r="M102" s="16">
        <v>0</v>
      </c>
      <c r="N102" s="16">
        <v>0</v>
      </c>
      <c r="O102" s="47">
        <v>1000</v>
      </c>
      <c r="P102" s="16">
        <v>-1000</v>
      </c>
      <c r="Q102" s="47">
        <v>0</v>
      </c>
      <c r="R102" s="16" t="s">
        <v>1812</v>
      </c>
      <c r="S102" s="3" t="s">
        <v>1446</v>
      </c>
      <c r="T102" s="2"/>
      <c r="U102" s="2"/>
      <c r="V102" s="2"/>
    </row>
    <row r="103" spans="1:22" s="16" customFormat="1" ht="15" customHeight="1" x14ac:dyDescent="0.3">
      <c r="A103" s="16" t="s">
        <v>17</v>
      </c>
      <c r="B103" s="16" t="s">
        <v>18</v>
      </c>
      <c r="C103" s="43" t="s">
        <v>170</v>
      </c>
      <c r="D103" s="43" t="s">
        <v>25</v>
      </c>
      <c r="E103" s="43" t="s">
        <v>26</v>
      </c>
      <c r="F103" s="43" t="s">
        <v>171</v>
      </c>
      <c r="G103" s="43" t="s">
        <v>23</v>
      </c>
      <c r="H103" s="43" t="s">
        <v>23</v>
      </c>
      <c r="I103" s="43" t="s">
        <v>61</v>
      </c>
      <c r="J103" s="16" t="s">
        <v>62</v>
      </c>
      <c r="K103" s="16">
        <v>0</v>
      </c>
      <c r="L103" s="16">
        <v>0</v>
      </c>
      <c r="M103" s="16">
        <v>0</v>
      </c>
      <c r="N103" s="16">
        <v>0</v>
      </c>
      <c r="O103" s="47">
        <v>0</v>
      </c>
      <c r="P103" s="16">
        <v>0</v>
      </c>
      <c r="Q103" s="47">
        <v>0</v>
      </c>
      <c r="R103" s="16" t="s">
        <v>1813</v>
      </c>
      <c r="S103" s="3" t="s">
        <v>1446</v>
      </c>
      <c r="T103" s="2"/>
      <c r="U103" s="2"/>
      <c r="V103" s="2"/>
    </row>
    <row r="104" spans="1:22" s="16" customFormat="1" ht="15" customHeight="1" x14ac:dyDescent="0.3">
      <c r="A104" s="16" t="s">
        <v>17</v>
      </c>
      <c r="B104" s="16" t="s">
        <v>18</v>
      </c>
      <c r="C104" s="43" t="s">
        <v>169</v>
      </c>
      <c r="D104" s="43" t="s">
        <v>25</v>
      </c>
      <c r="E104" s="43" t="s">
        <v>26</v>
      </c>
      <c r="F104" s="43" t="s">
        <v>163</v>
      </c>
      <c r="G104" s="43" t="s">
        <v>23</v>
      </c>
      <c r="H104" s="43" t="s">
        <v>23</v>
      </c>
      <c r="I104" s="43" t="s">
        <v>1183</v>
      </c>
      <c r="J104" s="16" t="s">
        <v>1184</v>
      </c>
      <c r="K104" s="16">
        <v>0</v>
      </c>
      <c r="L104" s="16">
        <v>0</v>
      </c>
      <c r="M104" s="16">
        <v>0</v>
      </c>
      <c r="N104" s="16">
        <v>0</v>
      </c>
      <c r="O104" s="47">
        <v>0</v>
      </c>
      <c r="P104" s="16">
        <v>0</v>
      </c>
      <c r="Q104" s="47">
        <v>0</v>
      </c>
      <c r="R104" s="16" t="s">
        <v>1814</v>
      </c>
      <c r="S104" s="3" t="s">
        <v>1446</v>
      </c>
      <c r="T104" s="2"/>
      <c r="U104" s="2"/>
      <c r="V104" s="2"/>
    </row>
    <row r="105" spans="1:22" s="16" customFormat="1" ht="15" customHeight="1" x14ac:dyDescent="0.3">
      <c r="A105" s="16" t="s">
        <v>17</v>
      </c>
      <c r="B105" s="16" t="s">
        <v>18</v>
      </c>
      <c r="C105" s="43" t="s">
        <v>162</v>
      </c>
      <c r="D105" s="43" t="s">
        <v>25</v>
      </c>
      <c r="E105" s="43" t="s">
        <v>48</v>
      </c>
      <c r="F105" s="43" t="s">
        <v>163</v>
      </c>
      <c r="G105" s="43" t="s">
        <v>23</v>
      </c>
      <c r="H105" s="43" t="s">
        <v>23</v>
      </c>
      <c r="I105" s="43" t="s">
        <v>1183</v>
      </c>
      <c r="J105" s="16" t="s">
        <v>1184</v>
      </c>
      <c r="K105" s="16">
        <v>0</v>
      </c>
      <c r="L105" s="16">
        <v>8000</v>
      </c>
      <c r="M105" s="16">
        <v>8000</v>
      </c>
      <c r="N105" s="16">
        <v>0</v>
      </c>
      <c r="O105" s="47">
        <v>1849.53</v>
      </c>
      <c r="P105" s="16">
        <v>6150.47</v>
      </c>
      <c r="Q105" s="47">
        <v>0</v>
      </c>
      <c r="R105" s="16" t="s">
        <v>1815</v>
      </c>
      <c r="S105" s="3" t="s">
        <v>1447</v>
      </c>
      <c r="T105" s="2"/>
      <c r="U105" s="2"/>
      <c r="V105" s="2"/>
    </row>
    <row r="106" spans="1:22" s="16" customFormat="1" ht="15" customHeight="1" x14ac:dyDescent="0.3">
      <c r="A106" s="16" t="s">
        <v>17</v>
      </c>
      <c r="B106" s="16" t="s">
        <v>18</v>
      </c>
      <c r="C106" s="43" t="s">
        <v>162</v>
      </c>
      <c r="D106" s="43" t="s">
        <v>25</v>
      </c>
      <c r="E106" s="43" t="s">
        <v>48</v>
      </c>
      <c r="F106" s="43" t="s">
        <v>163</v>
      </c>
      <c r="G106" s="43" t="s">
        <v>23</v>
      </c>
      <c r="H106" s="43" t="s">
        <v>23</v>
      </c>
      <c r="I106" s="43" t="s">
        <v>57</v>
      </c>
      <c r="J106" s="16" t="s">
        <v>58</v>
      </c>
      <c r="K106" s="16">
        <v>0</v>
      </c>
      <c r="L106" s="16">
        <v>0</v>
      </c>
      <c r="M106" s="16">
        <v>0</v>
      </c>
      <c r="N106" s="16">
        <v>0</v>
      </c>
      <c r="O106" s="47">
        <v>0</v>
      </c>
      <c r="P106" s="16">
        <v>0</v>
      </c>
      <c r="Q106" s="47">
        <v>0</v>
      </c>
      <c r="R106" s="16" t="s">
        <v>1815</v>
      </c>
      <c r="S106" s="3" t="s">
        <v>1447</v>
      </c>
      <c r="T106" s="2"/>
      <c r="U106" s="2"/>
      <c r="V106" s="2"/>
    </row>
    <row r="107" spans="1:22" s="16" customFormat="1" ht="15" customHeight="1" x14ac:dyDescent="0.3">
      <c r="A107" s="16" t="s">
        <v>17</v>
      </c>
      <c r="B107" s="16" t="s">
        <v>18</v>
      </c>
      <c r="C107" s="43" t="s">
        <v>47</v>
      </c>
      <c r="D107" s="43" t="s">
        <v>25</v>
      </c>
      <c r="E107" s="43" t="s">
        <v>48</v>
      </c>
      <c r="F107" s="43" t="s">
        <v>49</v>
      </c>
      <c r="G107" s="43" t="s">
        <v>23</v>
      </c>
      <c r="H107" s="43" t="s">
        <v>23</v>
      </c>
      <c r="I107" s="43">
        <v>4040</v>
      </c>
      <c r="J107" s="16" t="s">
        <v>97</v>
      </c>
      <c r="K107" s="16">
        <v>60000</v>
      </c>
      <c r="L107" s="16">
        <v>0</v>
      </c>
      <c r="M107" s="16">
        <v>60000</v>
      </c>
      <c r="N107" s="16">
        <v>0</v>
      </c>
      <c r="O107" s="47">
        <v>18009.21</v>
      </c>
      <c r="P107" s="16">
        <v>41990.79</v>
      </c>
      <c r="Q107" s="47">
        <v>1487.5</v>
      </c>
      <c r="R107" s="16" t="s">
        <v>1816</v>
      </c>
      <c r="S107" s="3" t="s">
        <v>1447</v>
      </c>
      <c r="T107" s="2"/>
      <c r="U107" s="2"/>
      <c r="V107" s="2"/>
    </row>
    <row r="108" spans="1:22" s="16" customFormat="1" ht="15" customHeight="1" x14ac:dyDescent="0.3">
      <c r="A108" s="16" t="s">
        <v>17</v>
      </c>
      <c r="B108" s="16" t="s">
        <v>18</v>
      </c>
      <c r="C108" s="43" t="s">
        <v>47</v>
      </c>
      <c r="D108" s="43" t="s">
        <v>25</v>
      </c>
      <c r="E108" s="43" t="s">
        <v>48</v>
      </c>
      <c r="F108" s="43" t="s">
        <v>49</v>
      </c>
      <c r="G108" s="43" t="s">
        <v>23</v>
      </c>
      <c r="H108" s="43" t="s">
        <v>23</v>
      </c>
      <c r="I108" s="43" t="s">
        <v>81</v>
      </c>
      <c r="J108" s="16" t="s">
        <v>82</v>
      </c>
      <c r="K108" s="16">
        <v>0</v>
      </c>
      <c r="L108" s="16">
        <v>0</v>
      </c>
      <c r="M108" s="16">
        <v>0</v>
      </c>
      <c r="N108" s="16">
        <v>0</v>
      </c>
      <c r="O108" s="47">
        <v>17.53</v>
      </c>
      <c r="P108" s="16">
        <v>-17.53</v>
      </c>
      <c r="Q108" s="47">
        <v>0</v>
      </c>
      <c r="R108" s="16" t="s">
        <v>1816</v>
      </c>
      <c r="S108" s="3" t="s">
        <v>1447</v>
      </c>
      <c r="T108" s="2"/>
      <c r="U108" s="2"/>
      <c r="V108" s="2"/>
    </row>
    <row r="109" spans="1:22" s="16" customFormat="1" ht="15" customHeight="1" x14ac:dyDescent="0.3">
      <c r="A109" s="16" t="s">
        <v>17</v>
      </c>
      <c r="B109" s="16" t="s">
        <v>18</v>
      </c>
      <c r="C109" s="43" t="s">
        <v>47</v>
      </c>
      <c r="D109" s="43" t="s">
        <v>25</v>
      </c>
      <c r="E109" s="43" t="s">
        <v>48</v>
      </c>
      <c r="F109" s="43" t="s">
        <v>49</v>
      </c>
      <c r="G109" s="43" t="s">
        <v>23</v>
      </c>
      <c r="H109" s="43" t="s">
        <v>23</v>
      </c>
      <c r="I109" s="43">
        <v>4280</v>
      </c>
      <c r="J109" s="16" t="s">
        <v>1221</v>
      </c>
      <c r="K109" s="16">
        <v>143000</v>
      </c>
      <c r="L109" s="16">
        <v>0</v>
      </c>
      <c r="M109" s="16">
        <v>143000</v>
      </c>
      <c r="N109" s="16">
        <v>0</v>
      </c>
      <c r="O109" s="47">
        <v>50196.04</v>
      </c>
      <c r="P109" s="16">
        <v>92803.96</v>
      </c>
      <c r="Q109" s="47">
        <v>8116</v>
      </c>
      <c r="R109" s="16" t="s">
        <v>1816</v>
      </c>
      <c r="S109" s="3" t="s">
        <v>1447</v>
      </c>
      <c r="T109" s="2"/>
      <c r="U109" s="2"/>
      <c r="V109" s="2"/>
    </row>
    <row r="110" spans="1:22" s="16" customFormat="1" ht="15" customHeight="1" x14ac:dyDescent="0.3">
      <c r="A110" s="16" t="s">
        <v>17</v>
      </c>
      <c r="B110" s="16" t="s">
        <v>18</v>
      </c>
      <c r="C110" s="43" t="s">
        <v>47</v>
      </c>
      <c r="D110" s="43" t="s">
        <v>25</v>
      </c>
      <c r="E110" s="43" t="s">
        <v>48</v>
      </c>
      <c r="F110" s="43" t="s">
        <v>49</v>
      </c>
      <c r="G110" s="43" t="s">
        <v>23</v>
      </c>
      <c r="H110" s="43" t="s">
        <v>23</v>
      </c>
      <c r="I110" s="43" t="s">
        <v>2176</v>
      </c>
      <c r="J110" s="16" t="s">
        <v>2177</v>
      </c>
      <c r="K110" s="16">
        <v>0</v>
      </c>
      <c r="L110" s="16">
        <v>0</v>
      </c>
      <c r="M110" s="16">
        <v>0</v>
      </c>
      <c r="N110" s="16">
        <v>0</v>
      </c>
      <c r="O110" s="47">
        <v>0</v>
      </c>
      <c r="P110" s="16">
        <v>0</v>
      </c>
      <c r="Q110" s="47">
        <v>0</v>
      </c>
      <c r="R110" s="16" t="s">
        <v>1816</v>
      </c>
      <c r="S110" s="3" t="s">
        <v>1447</v>
      </c>
      <c r="T110" s="2"/>
      <c r="U110" s="2"/>
      <c r="V110" s="2"/>
    </row>
    <row r="111" spans="1:22" s="16" customFormat="1" ht="15" customHeight="1" x14ac:dyDescent="0.3">
      <c r="A111" s="16" t="s">
        <v>17</v>
      </c>
      <c r="B111" s="16" t="s">
        <v>18</v>
      </c>
      <c r="C111" s="43" t="s">
        <v>47</v>
      </c>
      <c r="D111" s="43" t="s">
        <v>25</v>
      </c>
      <c r="E111" s="43" t="s">
        <v>48</v>
      </c>
      <c r="F111" s="43" t="s">
        <v>49</v>
      </c>
      <c r="G111" s="43" t="s">
        <v>23</v>
      </c>
      <c r="H111" s="43" t="s">
        <v>23</v>
      </c>
      <c r="I111" s="43" t="s">
        <v>61</v>
      </c>
      <c r="J111" s="16" t="s">
        <v>62</v>
      </c>
      <c r="K111" s="16">
        <v>1183400</v>
      </c>
      <c r="L111" s="16">
        <v>9049</v>
      </c>
      <c r="M111" s="16">
        <v>1192449</v>
      </c>
      <c r="N111" s="16">
        <v>0</v>
      </c>
      <c r="O111" s="47">
        <v>1102607.69</v>
      </c>
      <c r="P111" s="16">
        <v>89841.31</v>
      </c>
      <c r="Q111" s="47">
        <v>107768</v>
      </c>
      <c r="R111" s="16" t="s">
        <v>1816</v>
      </c>
      <c r="S111" s="3" t="s">
        <v>1447</v>
      </c>
      <c r="T111" s="2"/>
      <c r="U111" s="2"/>
      <c r="V111" s="2"/>
    </row>
    <row r="112" spans="1:22" s="16" customFormat="1" ht="15" customHeight="1" x14ac:dyDescent="0.3">
      <c r="A112" s="16" t="s">
        <v>17</v>
      </c>
      <c r="B112" s="16" t="s">
        <v>18</v>
      </c>
      <c r="C112" s="43" t="s">
        <v>47</v>
      </c>
      <c r="D112" s="43" t="s">
        <v>25</v>
      </c>
      <c r="E112" s="43" t="s">
        <v>48</v>
      </c>
      <c r="F112" s="43" t="s">
        <v>49</v>
      </c>
      <c r="G112" s="43" t="s">
        <v>23</v>
      </c>
      <c r="H112" s="43" t="s">
        <v>23</v>
      </c>
      <c r="I112" s="43" t="s">
        <v>160</v>
      </c>
      <c r="J112" s="16" t="s">
        <v>1085</v>
      </c>
      <c r="K112" s="16">
        <v>55000</v>
      </c>
      <c r="L112" s="16">
        <v>0</v>
      </c>
      <c r="M112" s="16">
        <v>55000</v>
      </c>
      <c r="N112" s="16">
        <v>0</v>
      </c>
      <c r="O112" s="47">
        <v>50413</v>
      </c>
      <c r="P112" s="16">
        <v>4587</v>
      </c>
      <c r="Q112" s="47">
        <v>4583</v>
      </c>
      <c r="R112" s="16" t="s">
        <v>1816</v>
      </c>
      <c r="S112" s="3" t="s">
        <v>1447</v>
      </c>
      <c r="T112" s="2"/>
      <c r="U112" s="2"/>
      <c r="V112" s="2"/>
    </row>
    <row r="113" spans="1:22" s="16" customFormat="1" ht="15" customHeight="1" x14ac:dyDescent="0.3">
      <c r="A113" s="16" t="s">
        <v>17</v>
      </c>
      <c r="B113" s="16" t="s">
        <v>18</v>
      </c>
      <c r="C113" s="43" t="s">
        <v>47</v>
      </c>
      <c r="D113" s="43" t="s">
        <v>25</v>
      </c>
      <c r="E113" s="43" t="s">
        <v>48</v>
      </c>
      <c r="F113" s="43" t="s">
        <v>49</v>
      </c>
      <c r="G113" s="43" t="s">
        <v>23</v>
      </c>
      <c r="H113" s="43" t="s">
        <v>23</v>
      </c>
      <c r="I113" s="43" t="s">
        <v>166</v>
      </c>
      <c r="J113" s="16" t="s">
        <v>167</v>
      </c>
      <c r="K113" s="16">
        <v>150000</v>
      </c>
      <c r="L113" s="16">
        <v>0</v>
      </c>
      <c r="M113" s="16">
        <v>150000</v>
      </c>
      <c r="N113" s="16">
        <v>0</v>
      </c>
      <c r="O113" s="47">
        <v>191004.36</v>
      </c>
      <c r="P113" s="16">
        <v>-41004.36</v>
      </c>
      <c r="Q113" s="47">
        <v>0</v>
      </c>
      <c r="R113" s="16" t="s">
        <v>1816</v>
      </c>
      <c r="S113" s="3" t="s">
        <v>1447</v>
      </c>
      <c r="T113" s="2"/>
      <c r="U113" s="2"/>
      <c r="V113" s="2"/>
    </row>
    <row r="114" spans="1:22" s="16" customFormat="1" ht="15" customHeight="1" x14ac:dyDescent="0.3">
      <c r="A114" s="16" t="s">
        <v>17</v>
      </c>
      <c r="B114" s="16" t="s">
        <v>18</v>
      </c>
      <c r="C114" s="43" t="s">
        <v>47</v>
      </c>
      <c r="D114" s="43" t="s">
        <v>25</v>
      </c>
      <c r="E114" s="43" t="s">
        <v>48</v>
      </c>
      <c r="F114" s="43" t="s">
        <v>49</v>
      </c>
      <c r="G114" s="43" t="s">
        <v>23</v>
      </c>
      <c r="H114" s="43" t="s">
        <v>23</v>
      </c>
      <c r="I114" s="43" t="s">
        <v>1185</v>
      </c>
      <c r="J114" s="16" t="s">
        <v>1186</v>
      </c>
      <c r="K114" s="16">
        <v>0</v>
      </c>
      <c r="L114" s="16">
        <v>18343</v>
      </c>
      <c r="M114" s="16">
        <v>18343</v>
      </c>
      <c r="N114" s="16">
        <v>0</v>
      </c>
      <c r="O114" s="47">
        <v>18343.75</v>
      </c>
      <c r="P114" s="16">
        <v>-0.75</v>
      </c>
      <c r="Q114" s="47">
        <v>18343.75</v>
      </c>
      <c r="R114" s="16" t="s">
        <v>1816</v>
      </c>
      <c r="S114" s="3" t="s">
        <v>1447</v>
      </c>
      <c r="T114" s="2"/>
      <c r="U114" s="2"/>
      <c r="V114" s="2"/>
    </row>
    <row r="115" spans="1:22" s="16" customFormat="1" ht="15" customHeight="1" x14ac:dyDescent="0.3">
      <c r="A115" s="16" t="s">
        <v>17</v>
      </c>
      <c r="B115" s="16" t="s">
        <v>18</v>
      </c>
      <c r="C115" s="43" t="s">
        <v>47</v>
      </c>
      <c r="D115" s="43" t="s">
        <v>25</v>
      </c>
      <c r="E115" s="43" t="s">
        <v>48</v>
      </c>
      <c r="F115" s="43" t="s">
        <v>49</v>
      </c>
      <c r="G115" s="43" t="s">
        <v>23</v>
      </c>
      <c r="H115" s="43" t="s">
        <v>23</v>
      </c>
      <c r="I115" s="43" t="s">
        <v>1187</v>
      </c>
      <c r="J115" s="16" t="s">
        <v>1188</v>
      </c>
      <c r="K115" s="16">
        <v>0</v>
      </c>
      <c r="L115" s="16">
        <v>0</v>
      </c>
      <c r="M115" s="16">
        <v>0</v>
      </c>
      <c r="N115" s="16">
        <v>0</v>
      </c>
      <c r="O115" s="47">
        <v>1930.88</v>
      </c>
      <c r="P115" s="16">
        <v>-1930.88</v>
      </c>
      <c r="Q115" s="47">
        <v>0</v>
      </c>
      <c r="R115" s="16" t="s">
        <v>1816</v>
      </c>
      <c r="S115" s="3" t="s">
        <v>1447</v>
      </c>
      <c r="T115" s="2"/>
      <c r="U115" s="2"/>
      <c r="V115" s="2"/>
    </row>
    <row r="116" spans="1:22" s="16" customFormat="1" ht="15" customHeight="1" x14ac:dyDescent="0.3">
      <c r="A116" s="16" t="s">
        <v>17</v>
      </c>
      <c r="B116" s="16" t="s">
        <v>18</v>
      </c>
      <c r="C116" s="43" t="s">
        <v>47</v>
      </c>
      <c r="D116" s="43" t="s">
        <v>25</v>
      </c>
      <c r="E116" s="43" t="s">
        <v>48</v>
      </c>
      <c r="F116" s="43" t="s">
        <v>49</v>
      </c>
      <c r="G116" s="43" t="s">
        <v>23</v>
      </c>
      <c r="H116" s="43" t="s">
        <v>23</v>
      </c>
      <c r="I116" s="43" t="s">
        <v>57</v>
      </c>
      <c r="J116" s="16" t="s">
        <v>58</v>
      </c>
      <c r="K116" s="16">
        <v>0</v>
      </c>
      <c r="L116" s="16">
        <v>23127</v>
      </c>
      <c r="M116" s="16">
        <v>23127</v>
      </c>
      <c r="N116" s="16">
        <v>0</v>
      </c>
      <c r="O116" s="47">
        <v>19615.45</v>
      </c>
      <c r="P116" s="16">
        <v>3511.55</v>
      </c>
      <c r="Q116" s="47">
        <v>3018.49</v>
      </c>
      <c r="R116" s="16" t="s">
        <v>1816</v>
      </c>
      <c r="S116" s="3" t="s">
        <v>1447</v>
      </c>
      <c r="T116" s="2"/>
      <c r="U116" s="2"/>
      <c r="V116" s="2"/>
    </row>
    <row r="117" spans="1:22" s="16" customFormat="1" ht="15" customHeight="1" x14ac:dyDescent="0.3">
      <c r="A117" s="16" t="s">
        <v>17</v>
      </c>
      <c r="B117" s="16" t="s">
        <v>18</v>
      </c>
      <c r="C117" s="43" t="s">
        <v>47</v>
      </c>
      <c r="D117" s="43" t="s">
        <v>25</v>
      </c>
      <c r="E117" s="43" t="s">
        <v>48</v>
      </c>
      <c r="F117" s="43" t="s">
        <v>49</v>
      </c>
      <c r="G117" s="43" t="s">
        <v>23</v>
      </c>
      <c r="H117" s="43" t="s">
        <v>23</v>
      </c>
      <c r="I117" s="43">
        <v>4950</v>
      </c>
      <c r="J117" s="16" t="s">
        <v>50</v>
      </c>
      <c r="K117" s="16">
        <v>0</v>
      </c>
      <c r="L117" s="16">
        <v>10000</v>
      </c>
      <c r="M117" s="16">
        <v>10000</v>
      </c>
      <c r="N117" s="16">
        <v>0</v>
      </c>
      <c r="O117" s="47">
        <v>10000</v>
      </c>
      <c r="P117" s="16">
        <v>0</v>
      </c>
      <c r="Q117" s="47">
        <v>0</v>
      </c>
      <c r="R117" s="16" t="s">
        <v>1816</v>
      </c>
      <c r="S117" s="3" t="s">
        <v>1447</v>
      </c>
      <c r="T117" s="2"/>
      <c r="U117" s="2"/>
      <c r="V117" s="2"/>
    </row>
    <row r="118" spans="1:22" s="16" customFormat="1" ht="15" customHeight="1" x14ac:dyDescent="0.3">
      <c r="A118" s="16" t="s">
        <v>17</v>
      </c>
      <c r="B118" s="16" t="s">
        <v>18</v>
      </c>
      <c r="C118" s="43" t="s">
        <v>47</v>
      </c>
      <c r="D118" s="43" t="s">
        <v>25</v>
      </c>
      <c r="E118" s="43" t="s">
        <v>48</v>
      </c>
      <c r="F118" s="43" t="s">
        <v>49</v>
      </c>
      <c r="G118" s="43" t="s">
        <v>23</v>
      </c>
      <c r="H118" s="43" t="s">
        <v>23</v>
      </c>
      <c r="I118" s="43">
        <v>4952</v>
      </c>
      <c r="J118" s="16" t="s">
        <v>51</v>
      </c>
      <c r="K118" s="16">
        <v>0</v>
      </c>
      <c r="L118" s="16">
        <v>8600</v>
      </c>
      <c r="M118" s="16">
        <v>8600</v>
      </c>
      <c r="N118" s="16">
        <v>0</v>
      </c>
      <c r="O118" s="47">
        <v>329.4</v>
      </c>
      <c r="P118" s="16">
        <v>8270.6</v>
      </c>
      <c r="Q118" s="47">
        <v>0</v>
      </c>
      <c r="R118" s="16" t="s">
        <v>1816</v>
      </c>
      <c r="S118" s="3" t="s">
        <v>1447</v>
      </c>
      <c r="T118" s="2"/>
      <c r="U118" s="2"/>
      <c r="V118" s="2"/>
    </row>
    <row r="119" spans="1:22" s="16" customFormat="1" ht="15" customHeight="1" x14ac:dyDescent="0.3">
      <c r="A119" s="16" t="s">
        <v>17</v>
      </c>
      <c r="B119" s="16" t="s">
        <v>18</v>
      </c>
      <c r="C119" s="43" t="s">
        <v>47</v>
      </c>
      <c r="D119" s="43" t="s">
        <v>25</v>
      </c>
      <c r="E119" s="43" t="s">
        <v>48</v>
      </c>
      <c r="F119" s="43" t="s">
        <v>49</v>
      </c>
      <c r="G119" s="43" t="s">
        <v>23</v>
      </c>
      <c r="H119" s="43" t="s">
        <v>23</v>
      </c>
      <c r="I119" s="43" t="s">
        <v>1237</v>
      </c>
      <c r="J119" s="16" t="s">
        <v>1238</v>
      </c>
      <c r="K119" s="16">
        <v>0</v>
      </c>
      <c r="L119" s="16">
        <v>0</v>
      </c>
      <c r="M119" s="16">
        <v>0</v>
      </c>
      <c r="N119" s="16">
        <v>0</v>
      </c>
      <c r="O119" s="47">
        <v>0</v>
      </c>
      <c r="P119" s="16">
        <v>0</v>
      </c>
      <c r="Q119" s="47">
        <v>0</v>
      </c>
      <c r="R119" s="16" t="s">
        <v>1816</v>
      </c>
      <c r="S119" s="3" t="s">
        <v>1447</v>
      </c>
      <c r="T119" s="2"/>
      <c r="U119" s="2"/>
      <c r="V119" s="2"/>
    </row>
    <row r="120" spans="1:22" s="16" customFormat="1" ht="15" customHeight="1" x14ac:dyDescent="0.3">
      <c r="A120" s="16" t="s">
        <v>17</v>
      </c>
      <c r="B120" s="16" t="s">
        <v>18</v>
      </c>
      <c r="C120" s="43" t="s">
        <v>101</v>
      </c>
      <c r="D120" s="43" t="s">
        <v>25</v>
      </c>
      <c r="E120" s="43" t="s">
        <v>48</v>
      </c>
      <c r="F120" s="43" t="s">
        <v>102</v>
      </c>
      <c r="G120" s="43" t="s">
        <v>23</v>
      </c>
      <c r="H120" s="43" t="s">
        <v>23</v>
      </c>
      <c r="I120" s="43" t="s">
        <v>61</v>
      </c>
      <c r="J120" s="16" t="s">
        <v>62</v>
      </c>
      <c r="K120" s="16">
        <v>47000</v>
      </c>
      <c r="L120" s="16">
        <v>0</v>
      </c>
      <c r="M120" s="16">
        <v>47000</v>
      </c>
      <c r="N120" s="16">
        <v>0</v>
      </c>
      <c r="O120" s="47">
        <v>40372</v>
      </c>
      <c r="P120" s="16">
        <v>6628</v>
      </c>
      <c r="Q120" s="47">
        <v>798</v>
      </c>
      <c r="R120" s="16" t="s">
        <v>1817</v>
      </c>
      <c r="S120" s="3" t="s">
        <v>1447</v>
      </c>
      <c r="T120" s="2"/>
      <c r="U120" s="2"/>
      <c r="V120" s="2"/>
    </row>
    <row r="121" spans="1:22" s="16" customFormat="1" ht="15" customHeight="1" x14ac:dyDescent="0.3">
      <c r="A121" s="16" t="s">
        <v>17</v>
      </c>
      <c r="B121" s="16" t="s">
        <v>18</v>
      </c>
      <c r="C121" s="43" t="s">
        <v>98</v>
      </c>
      <c r="D121" s="43" t="s">
        <v>25</v>
      </c>
      <c r="E121" s="43" t="s">
        <v>48</v>
      </c>
      <c r="F121" s="43" t="s">
        <v>99</v>
      </c>
      <c r="G121" s="43" t="s">
        <v>23</v>
      </c>
      <c r="H121" s="43" t="s">
        <v>23</v>
      </c>
      <c r="I121" s="43">
        <v>4050</v>
      </c>
      <c r="J121" s="16" t="s">
        <v>100</v>
      </c>
      <c r="K121" s="16">
        <v>1094000</v>
      </c>
      <c r="L121" s="16">
        <v>0</v>
      </c>
      <c r="M121" s="16">
        <v>1094000</v>
      </c>
      <c r="N121" s="16">
        <v>0</v>
      </c>
      <c r="O121" s="47">
        <v>844763.16</v>
      </c>
      <c r="P121" s="16">
        <v>249236.84</v>
      </c>
      <c r="Q121" s="47">
        <v>77131.83</v>
      </c>
      <c r="R121" s="16" t="s">
        <v>1818</v>
      </c>
      <c r="S121" s="3" t="s">
        <v>1447</v>
      </c>
      <c r="T121" s="2"/>
      <c r="U121" s="2"/>
      <c r="V121" s="2"/>
    </row>
    <row r="122" spans="1:22" s="16" customFormat="1" ht="15" customHeight="1" x14ac:dyDescent="0.3">
      <c r="A122" s="16" t="s">
        <v>17</v>
      </c>
      <c r="B122" s="16" t="s">
        <v>18</v>
      </c>
      <c r="C122" s="43" t="s">
        <v>98</v>
      </c>
      <c r="D122" s="43" t="s">
        <v>25</v>
      </c>
      <c r="E122" s="43" t="s">
        <v>48</v>
      </c>
      <c r="F122" s="43" t="s">
        <v>99</v>
      </c>
      <c r="G122" s="43" t="s">
        <v>23</v>
      </c>
      <c r="H122" s="43" t="s">
        <v>23</v>
      </c>
      <c r="I122" s="43" t="s">
        <v>81</v>
      </c>
      <c r="J122" s="16" t="s">
        <v>82</v>
      </c>
      <c r="K122" s="16">
        <v>21000</v>
      </c>
      <c r="L122" s="16">
        <v>0</v>
      </c>
      <c r="M122" s="16">
        <v>21000</v>
      </c>
      <c r="N122" s="16">
        <v>0</v>
      </c>
      <c r="O122" s="47">
        <v>3397</v>
      </c>
      <c r="P122" s="16">
        <v>17603</v>
      </c>
      <c r="Q122" s="47">
        <v>613</v>
      </c>
      <c r="R122" s="16" t="s">
        <v>1818</v>
      </c>
      <c r="S122" s="3" t="s">
        <v>1447</v>
      </c>
      <c r="T122" s="2"/>
      <c r="U122" s="2"/>
      <c r="V122" s="2"/>
    </row>
    <row r="123" spans="1:22" s="16" customFormat="1" ht="15" customHeight="1" x14ac:dyDescent="0.3">
      <c r="A123" s="16" t="s">
        <v>17</v>
      </c>
      <c r="B123" s="16" t="s">
        <v>18</v>
      </c>
      <c r="C123" s="43" t="s">
        <v>98</v>
      </c>
      <c r="D123" s="43" t="s">
        <v>25</v>
      </c>
      <c r="E123" s="43" t="s">
        <v>48</v>
      </c>
      <c r="F123" s="43" t="s">
        <v>99</v>
      </c>
      <c r="G123" s="43" t="s">
        <v>23</v>
      </c>
      <c r="H123" s="43" t="s">
        <v>23</v>
      </c>
      <c r="I123" s="43">
        <v>4265</v>
      </c>
      <c r="J123" s="16" t="s">
        <v>335</v>
      </c>
      <c r="K123" s="16">
        <v>100000</v>
      </c>
      <c r="L123" s="16">
        <v>0</v>
      </c>
      <c r="M123" s="16">
        <v>100000</v>
      </c>
      <c r="N123" s="16">
        <v>0</v>
      </c>
      <c r="O123" s="47">
        <v>131250</v>
      </c>
      <c r="P123" s="16">
        <v>-31250</v>
      </c>
      <c r="Q123" s="47">
        <v>36835</v>
      </c>
      <c r="R123" s="16" t="s">
        <v>1818</v>
      </c>
      <c r="S123" s="3" t="s">
        <v>1447</v>
      </c>
      <c r="T123" s="2"/>
      <c r="U123" s="2"/>
      <c r="V123" s="2"/>
    </row>
    <row r="124" spans="1:22" s="16" customFormat="1" ht="15" customHeight="1" x14ac:dyDescent="0.3">
      <c r="A124" s="16" t="s">
        <v>17</v>
      </c>
      <c r="B124" s="16" t="s">
        <v>18</v>
      </c>
      <c r="C124" s="43" t="s">
        <v>98</v>
      </c>
      <c r="D124" s="43" t="s">
        <v>25</v>
      </c>
      <c r="E124" s="43" t="s">
        <v>48</v>
      </c>
      <c r="F124" s="43" t="s">
        <v>99</v>
      </c>
      <c r="G124" s="43" t="s">
        <v>23</v>
      </c>
      <c r="H124" s="43" t="s">
        <v>23</v>
      </c>
      <c r="I124" s="43">
        <v>4320</v>
      </c>
      <c r="J124" s="16" t="s">
        <v>270</v>
      </c>
      <c r="K124" s="16">
        <v>255000</v>
      </c>
      <c r="L124" s="16">
        <v>0</v>
      </c>
      <c r="M124" s="16">
        <v>255000</v>
      </c>
      <c r="N124" s="16">
        <v>0</v>
      </c>
      <c r="O124" s="47">
        <v>189369.5</v>
      </c>
      <c r="P124" s="16">
        <v>65630.5</v>
      </c>
      <c r="Q124" s="47">
        <v>13163</v>
      </c>
      <c r="R124" s="16" t="s">
        <v>1818</v>
      </c>
      <c r="S124" s="3" t="s">
        <v>1447</v>
      </c>
      <c r="T124" s="2"/>
      <c r="U124" s="2"/>
      <c r="V124" s="2"/>
    </row>
    <row r="125" spans="1:22" s="16" customFormat="1" ht="15" customHeight="1" x14ac:dyDescent="0.3">
      <c r="A125" s="16" t="s">
        <v>17</v>
      </c>
      <c r="B125" s="16" t="s">
        <v>18</v>
      </c>
      <c r="C125" s="43" t="s">
        <v>98</v>
      </c>
      <c r="D125" s="43" t="s">
        <v>25</v>
      </c>
      <c r="E125" s="43" t="s">
        <v>48</v>
      </c>
      <c r="F125" s="43" t="s">
        <v>99</v>
      </c>
      <c r="G125" s="43" t="s">
        <v>23</v>
      </c>
      <c r="H125" s="43" t="s">
        <v>23</v>
      </c>
      <c r="I125" s="43" t="s">
        <v>2291</v>
      </c>
      <c r="J125" s="16" t="s">
        <v>2292</v>
      </c>
      <c r="K125" s="16">
        <v>0</v>
      </c>
      <c r="L125" s="16">
        <v>10000</v>
      </c>
      <c r="M125" s="16">
        <v>10000</v>
      </c>
      <c r="N125" s="16">
        <v>0</v>
      </c>
      <c r="O125" s="47">
        <v>10840</v>
      </c>
      <c r="P125" s="16">
        <v>-840</v>
      </c>
      <c r="Q125" s="47">
        <v>4125</v>
      </c>
      <c r="R125" s="16" t="s">
        <v>1818</v>
      </c>
      <c r="S125" s="3" t="s">
        <v>1447</v>
      </c>
      <c r="T125" s="2"/>
      <c r="U125" s="2"/>
      <c r="V125" s="2"/>
    </row>
    <row r="126" spans="1:22" s="16" customFormat="1" ht="15" customHeight="1" x14ac:dyDescent="0.3">
      <c r="A126" s="16" t="s">
        <v>17</v>
      </c>
      <c r="B126" s="16" t="s">
        <v>18</v>
      </c>
      <c r="C126" s="43" t="s">
        <v>429</v>
      </c>
      <c r="D126" s="43" t="s">
        <v>25</v>
      </c>
      <c r="E126" s="43" t="s">
        <v>71</v>
      </c>
      <c r="F126" s="43" t="s">
        <v>22</v>
      </c>
      <c r="G126" s="43" t="s">
        <v>23</v>
      </c>
      <c r="H126" s="43" t="s">
        <v>23</v>
      </c>
      <c r="I126" s="43">
        <v>4535</v>
      </c>
      <c r="J126" s="16" t="s">
        <v>88</v>
      </c>
      <c r="K126" s="16">
        <v>958</v>
      </c>
      <c r="L126" s="16">
        <v>0</v>
      </c>
      <c r="M126" s="16">
        <v>958</v>
      </c>
      <c r="N126" s="16">
        <v>0</v>
      </c>
      <c r="O126" s="47">
        <v>3423.38</v>
      </c>
      <c r="P126" s="16">
        <v>-2465.38</v>
      </c>
      <c r="Q126" s="47">
        <v>527.25</v>
      </c>
      <c r="R126" s="16" t="s">
        <v>1819</v>
      </c>
      <c r="S126" s="3" t="s">
        <v>1448</v>
      </c>
      <c r="T126" s="2"/>
      <c r="U126" s="2"/>
      <c r="V126" s="2"/>
    </row>
    <row r="127" spans="1:22" s="16" customFormat="1" ht="15" customHeight="1" x14ac:dyDescent="0.3">
      <c r="A127" s="16" t="s">
        <v>17</v>
      </c>
      <c r="B127" s="16" t="s">
        <v>18</v>
      </c>
      <c r="C127" s="43" t="s">
        <v>429</v>
      </c>
      <c r="D127" s="43" t="s">
        <v>25</v>
      </c>
      <c r="E127" s="43" t="s">
        <v>71</v>
      </c>
      <c r="F127" s="43" t="s">
        <v>22</v>
      </c>
      <c r="G127" s="43" t="s">
        <v>23</v>
      </c>
      <c r="H127" s="43" t="s">
        <v>23</v>
      </c>
      <c r="I127" s="43" t="s">
        <v>210</v>
      </c>
      <c r="J127" s="16" t="s">
        <v>211</v>
      </c>
      <c r="K127" s="16">
        <v>15800</v>
      </c>
      <c r="L127" s="16">
        <v>0</v>
      </c>
      <c r="M127" s="16">
        <v>15800</v>
      </c>
      <c r="N127" s="16">
        <v>0</v>
      </c>
      <c r="O127" s="47">
        <v>15624.45</v>
      </c>
      <c r="P127" s="16">
        <v>175.55</v>
      </c>
      <c r="Q127" s="47">
        <v>1836</v>
      </c>
      <c r="R127" s="16" t="s">
        <v>1819</v>
      </c>
      <c r="S127" s="3" t="s">
        <v>1448</v>
      </c>
      <c r="T127" s="2"/>
      <c r="U127" s="2"/>
      <c r="V127" s="2"/>
    </row>
    <row r="128" spans="1:22" s="16" customFormat="1" ht="15" customHeight="1" x14ac:dyDescent="0.3">
      <c r="A128" s="16" t="s">
        <v>17</v>
      </c>
      <c r="B128" s="16" t="s">
        <v>18</v>
      </c>
      <c r="C128" s="43" t="s">
        <v>429</v>
      </c>
      <c r="D128" s="43" t="s">
        <v>25</v>
      </c>
      <c r="E128" s="43" t="s">
        <v>71</v>
      </c>
      <c r="F128" s="43" t="s">
        <v>22</v>
      </c>
      <c r="G128" s="43" t="s">
        <v>23</v>
      </c>
      <c r="H128" s="43" t="s">
        <v>23</v>
      </c>
      <c r="I128" s="43" t="s">
        <v>427</v>
      </c>
      <c r="J128" s="16" t="s">
        <v>428</v>
      </c>
      <c r="K128" s="16">
        <v>46900</v>
      </c>
      <c r="L128" s="16">
        <v>-46900</v>
      </c>
      <c r="M128" s="16">
        <v>0</v>
      </c>
      <c r="N128" s="16">
        <v>0</v>
      </c>
      <c r="O128" s="47">
        <v>0</v>
      </c>
      <c r="P128" s="16">
        <v>0</v>
      </c>
      <c r="Q128" s="47">
        <v>0</v>
      </c>
      <c r="R128" s="16" t="s">
        <v>1819</v>
      </c>
      <c r="S128" s="3" t="s">
        <v>1448</v>
      </c>
      <c r="T128" s="2"/>
      <c r="U128" s="2"/>
      <c r="V128" s="2"/>
    </row>
    <row r="129" spans="1:22" s="16" customFormat="1" ht="15" customHeight="1" x14ac:dyDescent="0.3">
      <c r="A129" s="16" t="s">
        <v>17</v>
      </c>
      <c r="B129" s="16" t="s">
        <v>18</v>
      </c>
      <c r="C129" s="43" t="s">
        <v>429</v>
      </c>
      <c r="D129" s="43" t="s">
        <v>25</v>
      </c>
      <c r="E129" s="43" t="s">
        <v>71</v>
      </c>
      <c r="F129" s="43" t="s">
        <v>22</v>
      </c>
      <c r="G129" s="43" t="s">
        <v>23</v>
      </c>
      <c r="H129" s="43" t="s">
        <v>23</v>
      </c>
      <c r="I129" s="43" t="s">
        <v>425</v>
      </c>
      <c r="J129" s="16" t="s">
        <v>426</v>
      </c>
      <c r="K129" s="16">
        <v>180000</v>
      </c>
      <c r="L129" s="16">
        <v>0</v>
      </c>
      <c r="M129" s="16">
        <v>180000</v>
      </c>
      <c r="N129" s="16">
        <v>0</v>
      </c>
      <c r="O129" s="47">
        <v>165000</v>
      </c>
      <c r="P129" s="16">
        <v>15000</v>
      </c>
      <c r="Q129" s="47">
        <v>15000</v>
      </c>
      <c r="R129" s="16" t="s">
        <v>1819</v>
      </c>
      <c r="S129" s="3" t="s">
        <v>1448</v>
      </c>
      <c r="T129" s="2"/>
      <c r="U129" s="2"/>
      <c r="V129" s="2"/>
    </row>
    <row r="130" spans="1:22" s="16" customFormat="1" ht="15" customHeight="1" x14ac:dyDescent="0.3">
      <c r="A130" s="16" t="s">
        <v>17</v>
      </c>
      <c r="B130" s="16" t="s">
        <v>18</v>
      </c>
      <c r="C130" s="43" t="s">
        <v>429</v>
      </c>
      <c r="D130" s="43" t="s">
        <v>25</v>
      </c>
      <c r="E130" s="43" t="s">
        <v>71</v>
      </c>
      <c r="F130" s="43" t="s">
        <v>22</v>
      </c>
      <c r="G130" s="43" t="s">
        <v>23</v>
      </c>
      <c r="H130" s="43" t="s">
        <v>23</v>
      </c>
      <c r="I130" s="43" t="s">
        <v>1091</v>
      </c>
      <c r="J130" s="16" t="s">
        <v>1092</v>
      </c>
      <c r="K130" s="16">
        <v>0</v>
      </c>
      <c r="L130" s="16">
        <v>46900</v>
      </c>
      <c r="M130" s="16">
        <v>46900</v>
      </c>
      <c r="N130" s="16">
        <v>0</v>
      </c>
      <c r="O130" s="47">
        <v>0</v>
      </c>
      <c r="P130" s="16">
        <v>46900</v>
      </c>
      <c r="Q130" s="47">
        <v>0</v>
      </c>
      <c r="R130" s="16" t="s">
        <v>1819</v>
      </c>
      <c r="S130" s="3" t="s">
        <v>1448</v>
      </c>
      <c r="T130" s="2"/>
      <c r="U130" s="2"/>
      <c r="V130" s="2"/>
    </row>
    <row r="131" spans="1:22" s="16" customFormat="1" ht="15" customHeight="1" x14ac:dyDescent="0.3">
      <c r="A131" s="16" t="s">
        <v>17</v>
      </c>
      <c r="B131" s="16" t="s">
        <v>18</v>
      </c>
      <c r="C131" s="43" t="s">
        <v>424</v>
      </c>
      <c r="D131" s="43" t="s">
        <v>25</v>
      </c>
      <c r="E131" s="43" t="s">
        <v>71</v>
      </c>
      <c r="F131" s="43" t="s">
        <v>316</v>
      </c>
      <c r="G131" s="43" t="s">
        <v>23</v>
      </c>
      <c r="H131" s="43" t="s">
        <v>23</v>
      </c>
      <c r="I131" s="43" t="s">
        <v>427</v>
      </c>
      <c r="J131" s="16" t="s">
        <v>428</v>
      </c>
      <c r="K131" s="16">
        <v>363000</v>
      </c>
      <c r="L131" s="16">
        <v>0</v>
      </c>
      <c r="M131" s="16">
        <v>363000</v>
      </c>
      <c r="N131" s="16">
        <v>0</v>
      </c>
      <c r="O131" s="47">
        <v>84480.85</v>
      </c>
      <c r="P131" s="16">
        <v>278519.15000000002</v>
      </c>
      <c r="Q131" s="47">
        <v>0</v>
      </c>
      <c r="R131" s="16" t="s">
        <v>1820</v>
      </c>
      <c r="S131" s="3" t="s">
        <v>1448</v>
      </c>
      <c r="T131" s="2"/>
      <c r="U131" s="2"/>
      <c r="V131" s="2"/>
    </row>
    <row r="132" spans="1:22" s="16" customFormat="1" ht="15" customHeight="1" x14ac:dyDescent="0.3">
      <c r="A132" s="16" t="s">
        <v>17</v>
      </c>
      <c r="B132" s="16" t="s">
        <v>18</v>
      </c>
      <c r="C132" s="43" t="s">
        <v>424</v>
      </c>
      <c r="D132" s="43" t="s">
        <v>25</v>
      </c>
      <c r="E132" s="43" t="s">
        <v>71</v>
      </c>
      <c r="F132" s="43" t="s">
        <v>316</v>
      </c>
      <c r="G132" s="43" t="s">
        <v>23</v>
      </c>
      <c r="H132" s="43" t="s">
        <v>23</v>
      </c>
      <c r="I132" s="43" t="s">
        <v>425</v>
      </c>
      <c r="J132" s="16" t="s">
        <v>426</v>
      </c>
      <c r="K132" s="16">
        <v>387833</v>
      </c>
      <c r="L132" s="16">
        <v>0</v>
      </c>
      <c r="M132" s="16">
        <v>387833</v>
      </c>
      <c r="N132" s="16">
        <v>0</v>
      </c>
      <c r="O132" s="47">
        <v>329289.62</v>
      </c>
      <c r="P132" s="16">
        <v>58543.38</v>
      </c>
      <c r="Q132" s="47">
        <v>0</v>
      </c>
      <c r="R132" s="16" t="s">
        <v>1820</v>
      </c>
      <c r="S132" s="3" t="s">
        <v>1448</v>
      </c>
      <c r="T132" s="2"/>
      <c r="U132" s="2"/>
      <c r="V132" s="2"/>
    </row>
    <row r="133" spans="1:22" s="16" customFormat="1" ht="15" customHeight="1" x14ac:dyDescent="0.3">
      <c r="A133" s="16" t="s">
        <v>17</v>
      </c>
      <c r="B133" s="16" t="s">
        <v>18</v>
      </c>
      <c r="C133" s="43" t="s">
        <v>424</v>
      </c>
      <c r="D133" s="43" t="s">
        <v>25</v>
      </c>
      <c r="E133" s="43" t="s">
        <v>71</v>
      </c>
      <c r="F133" s="43" t="s">
        <v>316</v>
      </c>
      <c r="G133" s="43" t="s">
        <v>23</v>
      </c>
      <c r="H133" s="43" t="s">
        <v>23</v>
      </c>
      <c r="I133" s="43" t="s">
        <v>1163</v>
      </c>
      <c r="J133" s="16" t="s">
        <v>1164</v>
      </c>
      <c r="K133" s="16">
        <v>269471</v>
      </c>
      <c r="L133" s="16">
        <v>0</v>
      </c>
      <c r="M133" s="16">
        <v>269471</v>
      </c>
      <c r="N133" s="16">
        <v>0</v>
      </c>
      <c r="O133" s="47">
        <v>302500</v>
      </c>
      <c r="P133" s="16">
        <v>-33029</v>
      </c>
      <c r="Q133" s="47">
        <v>0</v>
      </c>
      <c r="R133" s="16" t="s">
        <v>1820</v>
      </c>
      <c r="S133" s="3" t="s">
        <v>1448</v>
      </c>
      <c r="T133" s="2"/>
      <c r="U133" s="2"/>
      <c r="V133" s="2"/>
    </row>
    <row r="134" spans="1:22" s="16" customFormat="1" ht="15" customHeight="1" x14ac:dyDescent="0.3">
      <c r="A134" s="16" t="s">
        <v>17</v>
      </c>
      <c r="B134" s="16" t="s">
        <v>18</v>
      </c>
      <c r="C134" s="43" t="s">
        <v>406</v>
      </c>
      <c r="D134" s="43" t="s">
        <v>25</v>
      </c>
      <c r="E134" s="43" t="s">
        <v>71</v>
      </c>
      <c r="F134" s="43" t="s">
        <v>407</v>
      </c>
      <c r="G134" s="43" t="s">
        <v>23</v>
      </c>
      <c r="H134" s="43" t="s">
        <v>23</v>
      </c>
      <c r="I134" s="43">
        <v>4535</v>
      </c>
      <c r="J134" s="16" t="s">
        <v>88</v>
      </c>
      <c r="K134" s="16">
        <v>0</v>
      </c>
      <c r="L134" s="16">
        <v>0</v>
      </c>
      <c r="M134" s="16">
        <v>0</v>
      </c>
      <c r="N134" s="16">
        <v>0</v>
      </c>
      <c r="O134" s="47">
        <v>12</v>
      </c>
      <c r="P134" s="16">
        <v>-12</v>
      </c>
      <c r="Q134" s="47">
        <v>0</v>
      </c>
      <c r="R134" s="16" t="s">
        <v>1821</v>
      </c>
      <c r="S134" s="3" t="s">
        <v>1448</v>
      </c>
      <c r="T134" s="2"/>
      <c r="U134" s="2"/>
      <c r="V134" s="2"/>
    </row>
    <row r="135" spans="1:22" s="16" customFormat="1" ht="15" customHeight="1" x14ac:dyDescent="0.3">
      <c r="A135" s="16" t="s">
        <v>17</v>
      </c>
      <c r="B135" s="16" t="s">
        <v>18</v>
      </c>
      <c r="C135" s="43" t="s">
        <v>406</v>
      </c>
      <c r="D135" s="43" t="s">
        <v>25</v>
      </c>
      <c r="E135" s="43" t="s">
        <v>71</v>
      </c>
      <c r="F135" s="43" t="s">
        <v>407</v>
      </c>
      <c r="G135" s="43" t="s">
        <v>23</v>
      </c>
      <c r="H135" s="43" t="s">
        <v>23</v>
      </c>
      <c r="I135" s="43">
        <v>4560</v>
      </c>
      <c r="J135" s="16" t="s">
        <v>408</v>
      </c>
      <c r="K135" s="16">
        <v>194000</v>
      </c>
      <c r="L135" s="16">
        <v>0</v>
      </c>
      <c r="M135" s="16">
        <v>194000</v>
      </c>
      <c r="N135" s="16">
        <v>0</v>
      </c>
      <c r="O135" s="47">
        <v>210812.54</v>
      </c>
      <c r="P135" s="16">
        <v>-16812.54</v>
      </c>
      <c r="Q135" s="47">
        <v>18300.48</v>
      </c>
      <c r="R135" s="16" t="s">
        <v>1821</v>
      </c>
      <c r="S135" s="3" t="s">
        <v>1448</v>
      </c>
      <c r="T135" s="2"/>
      <c r="U135" s="2"/>
      <c r="V135" s="2"/>
    </row>
    <row r="136" spans="1:22" s="16" customFormat="1" ht="15" customHeight="1" x14ac:dyDescent="0.3">
      <c r="A136" s="16" t="s">
        <v>17</v>
      </c>
      <c r="B136" s="16" t="s">
        <v>18</v>
      </c>
      <c r="C136" s="43" t="s">
        <v>406</v>
      </c>
      <c r="D136" s="43" t="s">
        <v>25</v>
      </c>
      <c r="E136" s="43" t="s">
        <v>71</v>
      </c>
      <c r="F136" s="43" t="s">
        <v>407</v>
      </c>
      <c r="G136" s="43" t="s">
        <v>23</v>
      </c>
      <c r="H136" s="43" t="s">
        <v>23</v>
      </c>
      <c r="I136" s="43" t="s">
        <v>210</v>
      </c>
      <c r="J136" s="16" t="s">
        <v>211</v>
      </c>
      <c r="K136" s="16">
        <v>135000</v>
      </c>
      <c r="L136" s="16">
        <v>0</v>
      </c>
      <c r="M136" s="16">
        <v>135000</v>
      </c>
      <c r="N136" s="16">
        <v>0</v>
      </c>
      <c r="O136" s="47">
        <v>130662.9</v>
      </c>
      <c r="P136" s="16">
        <v>4337.1000000000004</v>
      </c>
      <c r="Q136" s="47">
        <v>8973.39</v>
      </c>
      <c r="R136" s="16" t="s">
        <v>1821</v>
      </c>
      <c r="S136" s="3" t="s">
        <v>1448</v>
      </c>
      <c r="T136" s="2"/>
      <c r="U136" s="2"/>
      <c r="V136" s="2"/>
    </row>
    <row r="137" spans="1:22" s="16" customFormat="1" ht="15" customHeight="1" x14ac:dyDescent="0.3">
      <c r="A137" s="16" t="s">
        <v>17</v>
      </c>
      <c r="B137" s="16" t="s">
        <v>18</v>
      </c>
      <c r="C137" s="43" t="s">
        <v>406</v>
      </c>
      <c r="D137" s="43" t="s">
        <v>25</v>
      </c>
      <c r="E137" s="43" t="s">
        <v>71</v>
      </c>
      <c r="F137" s="43" t="s">
        <v>407</v>
      </c>
      <c r="G137" s="43" t="s">
        <v>23</v>
      </c>
      <c r="H137" s="43" t="s">
        <v>23</v>
      </c>
      <c r="I137" s="43">
        <v>4730</v>
      </c>
      <c r="J137" s="16" t="s">
        <v>1093</v>
      </c>
      <c r="K137" s="16">
        <v>0</v>
      </c>
      <c r="L137" s="16">
        <v>0</v>
      </c>
      <c r="M137" s="16">
        <v>0</v>
      </c>
      <c r="N137" s="16">
        <v>0</v>
      </c>
      <c r="O137" s="47">
        <v>0</v>
      </c>
      <c r="P137" s="16">
        <v>0</v>
      </c>
      <c r="Q137" s="47">
        <v>0</v>
      </c>
      <c r="R137" s="16" t="s">
        <v>1821</v>
      </c>
      <c r="S137" s="3" t="s">
        <v>1448</v>
      </c>
      <c r="T137" s="2"/>
      <c r="U137" s="2"/>
      <c r="V137" s="2"/>
    </row>
    <row r="138" spans="1:22" s="16" customFormat="1" ht="15" customHeight="1" x14ac:dyDescent="0.3">
      <c r="A138" s="16" t="s">
        <v>17</v>
      </c>
      <c r="B138" s="16" t="s">
        <v>18</v>
      </c>
      <c r="C138" s="43" t="s">
        <v>406</v>
      </c>
      <c r="D138" s="43" t="s">
        <v>25</v>
      </c>
      <c r="E138" s="43" t="s">
        <v>71</v>
      </c>
      <c r="F138" s="43" t="s">
        <v>407</v>
      </c>
      <c r="G138" s="43" t="s">
        <v>23</v>
      </c>
      <c r="H138" s="43" t="s">
        <v>23</v>
      </c>
      <c r="I138" s="43" t="s">
        <v>422</v>
      </c>
      <c r="J138" s="16" t="s">
        <v>423</v>
      </c>
      <c r="K138" s="16">
        <v>134500</v>
      </c>
      <c r="L138" s="16">
        <v>0</v>
      </c>
      <c r="M138" s="16">
        <v>134500</v>
      </c>
      <c r="N138" s="16">
        <v>0</v>
      </c>
      <c r="O138" s="47">
        <v>174535.39</v>
      </c>
      <c r="P138" s="16">
        <v>-40035.39</v>
      </c>
      <c r="Q138" s="47">
        <v>36332.81</v>
      </c>
      <c r="R138" s="16" t="s">
        <v>1821</v>
      </c>
      <c r="S138" s="3" t="s">
        <v>1448</v>
      </c>
      <c r="T138" s="2"/>
      <c r="U138" s="2"/>
      <c r="V138" s="2"/>
    </row>
    <row r="139" spans="1:22" s="16" customFormat="1" ht="15" customHeight="1" x14ac:dyDescent="0.3">
      <c r="A139" s="16" t="s">
        <v>17</v>
      </c>
      <c r="B139" s="16" t="s">
        <v>18</v>
      </c>
      <c r="C139" s="43" t="s">
        <v>406</v>
      </c>
      <c r="D139" s="43" t="s">
        <v>25</v>
      </c>
      <c r="E139" s="43" t="s">
        <v>71</v>
      </c>
      <c r="F139" s="43" t="s">
        <v>407</v>
      </c>
      <c r="G139" s="43" t="s">
        <v>23</v>
      </c>
      <c r="H139" s="43" t="s">
        <v>23</v>
      </c>
      <c r="I139" s="43" t="s">
        <v>420</v>
      </c>
      <c r="J139" s="16" t="s">
        <v>421</v>
      </c>
      <c r="K139" s="16">
        <v>63000</v>
      </c>
      <c r="L139" s="16">
        <v>0</v>
      </c>
      <c r="M139" s="16">
        <v>63000</v>
      </c>
      <c r="N139" s="16">
        <v>0</v>
      </c>
      <c r="O139" s="47">
        <v>67508.710000000006</v>
      </c>
      <c r="P139" s="16">
        <v>-4508.71</v>
      </c>
      <c r="Q139" s="47">
        <v>6542.17</v>
      </c>
      <c r="R139" s="16" t="s">
        <v>1821</v>
      </c>
      <c r="S139" s="3" t="s">
        <v>1448</v>
      </c>
      <c r="T139" s="2"/>
      <c r="U139" s="2"/>
      <c r="V139" s="2"/>
    </row>
    <row r="140" spans="1:22" s="16" customFormat="1" ht="15" customHeight="1" x14ac:dyDescent="0.3">
      <c r="A140" s="16" t="s">
        <v>17</v>
      </c>
      <c r="B140" s="16" t="s">
        <v>18</v>
      </c>
      <c r="C140" s="43" t="s">
        <v>416</v>
      </c>
      <c r="D140" s="43" t="s">
        <v>25</v>
      </c>
      <c r="E140" s="43" t="s">
        <v>71</v>
      </c>
      <c r="F140" s="43" t="s">
        <v>414</v>
      </c>
      <c r="G140" s="43" t="s">
        <v>417</v>
      </c>
      <c r="H140" s="43" t="s">
        <v>23</v>
      </c>
      <c r="I140" s="43">
        <v>4247</v>
      </c>
      <c r="J140" s="16" t="s">
        <v>233</v>
      </c>
      <c r="K140" s="16">
        <v>3500</v>
      </c>
      <c r="L140" s="16">
        <v>0</v>
      </c>
      <c r="M140" s="16">
        <v>3500</v>
      </c>
      <c r="N140" s="16">
        <v>0</v>
      </c>
      <c r="O140" s="47">
        <v>6413</v>
      </c>
      <c r="P140" s="16">
        <v>-2913</v>
      </c>
      <c r="Q140" s="47">
        <v>502</v>
      </c>
      <c r="R140" s="16" t="s">
        <v>1822</v>
      </c>
      <c r="S140" s="3" t="s">
        <v>1448</v>
      </c>
      <c r="T140" s="2"/>
      <c r="U140" s="2"/>
      <c r="V140" s="2"/>
    </row>
    <row r="141" spans="1:22" s="16" customFormat="1" ht="15" customHeight="1" x14ac:dyDescent="0.3">
      <c r="A141" s="16" t="s">
        <v>17</v>
      </c>
      <c r="B141" s="16" t="s">
        <v>18</v>
      </c>
      <c r="C141" s="43" t="s">
        <v>416</v>
      </c>
      <c r="D141" s="43" t="s">
        <v>25</v>
      </c>
      <c r="E141" s="43" t="s">
        <v>71</v>
      </c>
      <c r="F141" s="43" t="s">
        <v>414</v>
      </c>
      <c r="G141" s="43" t="s">
        <v>417</v>
      </c>
      <c r="H141" s="43" t="s">
        <v>23</v>
      </c>
      <c r="I141" s="43">
        <v>4535</v>
      </c>
      <c r="J141" s="16" t="s">
        <v>88</v>
      </c>
      <c r="K141" s="16">
        <v>0</v>
      </c>
      <c r="L141" s="16">
        <v>0</v>
      </c>
      <c r="M141" s="16">
        <v>0</v>
      </c>
      <c r="N141" s="16">
        <v>0</v>
      </c>
      <c r="O141" s="47">
        <v>0</v>
      </c>
      <c r="P141" s="16">
        <v>0</v>
      </c>
      <c r="Q141" s="47">
        <v>0</v>
      </c>
      <c r="R141" s="16" t="s">
        <v>1822</v>
      </c>
      <c r="S141" s="3" t="s">
        <v>1448</v>
      </c>
      <c r="T141" s="2"/>
      <c r="U141" s="2"/>
      <c r="V141" s="2"/>
    </row>
    <row r="142" spans="1:22" s="16" customFormat="1" ht="15" customHeight="1" x14ac:dyDescent="0.3">
      <c r="A142" s="16" t="s">
        <v>17</v>
      </c>
      <c r="B142" s="16" t="s">
        <v>18</v>
      </c>
      <c r="C142" s="43" t="s">
        <v>416</v>
      </c>
      <c r="D142" s="43" t="s">
        <v>25</v>
      </c>
      <c r="E142" s="43" t="s">
        <v>71</v>
      </c>
      <c r="F142" s="43" t="s">
        <v>414</v>
      </c>
      <c r="G142" s="43" t="s">
        <v>417</v>
      </c>
      <c r="H142" s="43" t="s">
        <v>23</v>
      </c>
      <c r="I142" s="43" t="s">
        <v>210</v>
      </c>
      <c r="J142" s="16" t="s">
        <v>211</v>
      </c>
      <c r="K142" s="16">
        <v>703000</v>
      </c>
      <c r="L142" s="16">
        <v>0</v>
      </c>
      <c r="M142" s="16">
        <v>703000</v>
      </c>
      <c r="N142" s="16">
        <v>0</v>
      </c>
      <c r="O142" s="47">
        <v>555803.9</v>
      </c>
      <c r="P142" s="16">
        <v>147196.1</v>
      </c>
      <c r="Q142" s="47">
        <v>13083</v>
      </c>
      <c r="R142" s="16" t="s">
        <v>1822</v>
      </c>
      <c r="S142" s="3" t="s">
        <v>1448</v>
      </c>
      <c r="T142" s="2"/>
      <c r="U142" s="2"/>
      <c r="V142" s="2"/>
    </row>
    <row r="143" spans="1:22" s="16" customFormat="1" ht="15" customHeight="1" x14ac:dyDescent="0.3">
      <c r="A143" s="16" t="s">
        <v>17</v>
      </c>
      <c r="B143" s="16" t="s">
        <v>18</v>
      </c>
      <c r="C143" s="43" t="s">
        <v>416</v>
      </c>
      <c r="D143" s="43" t="s">
        <v>25</v>
      </c>
      <c r="E143" s="43" t="s">
        <v>71</v>
      </c>
      <c r="F143" s="43" t="s">
        <v>414</v>
      </c>
      <c r="G143" s="43" t="s">
        <v>417</v>
      </c>
      <c r="H143" s="43" t="s">
        <v>23</v>
      </c>
      <c r="I143" s="43" t="s">
        <v>214</v>
      </c>
      <c r="J143" s="16" t="s">
        <v>215</v>
      </c>
      <c r="K143" s="16">
        <v>718000</v>
      </c>
      <c r="L143" s="16">
        <v>0</v>
      </c>
      <c r="M143" s="16">
        <v>718000</v>
      </c>
      <c r="N143" s="16">
        <v>0</v>
      </c>
      <c r="O143" s="47">
        <v>410210.36</v>
      </c>
      <c r="P143" s="16">
        <v>307789.64</v>
      </c>
      <c r="Q143" s="47">
        <v>0</v>
      </c>
      <c r="R143" s="16" t="s">
        <v>1822</v>
      </c>
      <c r="S143" s="3" t="s">
        <v>1448</v>
      </c>
      <c r="T143" s="2"/>
      <c r="U143" s="2"/>
      <c r="V143" s="2"/>
    </row>
    <row r="144" spans="1:22" s="16" customFormat="1" ht="15" customHeight="1" x14ac:dyDescent="0.3">
      <c r="A144" s="16" t="s">
        <v>17</v>
      </c>
      <c r="B144" s="16" t="s">
        <v>18</v>
      </c>
      <c r="C144" s="43" t="s">
        <v>416</v>
      </c>
      <c r="D144" s="43" t="s">
        <v>25</v>
      </c>
      <c r="E144" s="43" t="s">
        <v>71</v>
      </c>
      <c r="F144" s="43" t="s">
        <v>414</v>
      </c>
      <c r="G144" s="43" t="s">
        <v>417</v>
      </c>
      <c r="H144" s="43" t="s">
        <v>23</v>
      </c>
      <c r="I144" s="43" t="s">
        <v>418</v>
      </c>
      <c r="J144" s="16" t="s">
        <v>419</v>
      </c>
      <c r="K144" s="16">
        <v>291899</v>
      </c>
      <c r="L144" s="16">
        <v>0</v>
      </c>
      <c r="M144" s="16">
        <v>291899</v>
      </c>
      <c r="N144" s="16">
        <v>0</v>
      </c>
      <c r="O144" s="47">
        <v>268366.40000000002</v>
      </c>
      <c r="P144" s="16">
        <v>23532.6</v>
      </c>
      <c r="Q144" s="47">
        <v>0</v>
      </c>
      <c r="R144" s="16" t="s">
        <v>1822</v>
      </c>
      <c r="S144" s="3" t="s">
        <v>1448</v>
      </c>
      <c r="T144" s="2"/>
      <c r="U144" s="2"/>
      <c r="V144" s="2"/>
    </row>
    <row r="145" spans="1:22" s="16" customFormat="1" ht="15" customHeight="1" x14ac:dyDescent="0.3">
      <c r="A145" s="16" t="s">
        <v>17</v>
      </c>
      <c r="B145" s="16" t="s">
        <v>18</v>
      </c>
      <c r="C145" s="43" t="s">
        <v>413</v>
      </c>
      <c r="D145" s="43" t="s">
        <v>25</v>
      </c>
      <c r="E145" s="43" t="s">
        <v>71</v>
      </c>
      <c r="F145" s="43" t="s">
        <v>414</v>
      </c>
      <c r="G145" s="43" t="s">
        <v>415</v>
      </c>
      <c r="H145" s="43" t="s">
        <v>23</v>
      </c>
      <c r="I145" s="43" t="s">
        <v>210</v>
      </c>
      <c r="J145" s="16" t="s">
        <v>211</v>
      </c>
      <c r="K145" s="16">
        <v>0</v>
      </c>
      <c r="L145" s="16">
        <v>0</v>
      </c>
      <c r="M145" s="16">
        <v>0</v>
      </c>
      <c r="N145" s="16">
        <v>0</v>
      </c>
      <c r="O145" s="47">
        <v>175</v>
      </c>
      <c r="P145" s="16">
        <v>-175</v>
      </c>
      <c r="Q145" s="47">
        <v>25</v>
      </c>
      <c r="R145" s="16" t="s">
        <v>1823</v>
      </c>
      <c r="S145" s="3" t="s">
        <v>1448</v>
      </c>
      <c r="T145" s="2"/>
      <c r="U145" s="2"/>
      <c r="V145" s="2"/>
    </row>
    <row r="146" spans="1:22" s="16" customFormat="1" ht="15" customHeight="1" x14ac:dyDescent="0.3">
      <c r="A146" s="16" t="s">
        <v>17</v>
      </c>
      <c r="B146" s="16" t="s">
        <v>18</v>
      </c>
      <c r="C146" s="43" t="s">
        <v>409</v>
      </c>
      <c r="D146" s="43" t="s">
        <v>25</v>
      </c>
      <c r="E146" s="43" t="s">
        <v>71</v>
      </c>
      <c r="F146" s="43" t="s">
        <v>410</v>
      </c>
      <c r="G146" s="43" t="s">
        <v>23</v>
      </c>
      <c r="H146" s="43" t="s">
        <v>23</v>
      </c>
      <c r="I146" s="43">
        <v>4350</v>
      </c>
      <c r="J146" s="16" t="s">
        <v>412</v>
      </c>
      <c r="K146" s="16">
        <v>624960</v>
      </c>
      <c r="L146" s="16">
        <v>0</v>
      </c>
      <c r="M146" s="16">
        <v>624960</v>
      </c>
      <c r="N146" s="16">
        <v>0</v>
      </c>
      <c r="O146" s="47">
        <v>558648.05000000005</v>
      </c>
      <c r="P146" s="16">
        <v>66311.95</v>
      </c>
      <c r="Q146" s="47">
        <v>80404.160000000003</v>
      </c>
      <c r="R146" s="16" t="s">
        <v>1824</v>
      </c>
      <c r="S146" s="3" t="s">
        <v>1448</v>
      </c>
      <c r="T146" s="2"/>
      <c r="U146" s="2"/>
      <c r="V146" s="2"/>
    </row>
    <row r="147" spans="1:22" s="16" customFormat="1" ht="15" customHeight="1" x14ac:dyDescent="0.3">
      <c r="A147" s="16" t="s">
        <v>17</v>
      </c>
      <c r="B147" s="16" t="s">
        <v>18</v>
      </c>
      <c r="C147" s="43" t="s">
        <v>409</v>
      </c>
      <c r="D147" s="43" t="s">
        <v>25</v>
      </c>
      <c r="E147" s="43" t="s">
        <v>71</v>
      </c>
      <c r="F147" s="43" t="s">
        <v>410</v>
      </c>
      <c r="G147" s="43" t="s">
        <v>23</v>
      </c>
      <c r="H147" s="43" t="s">
        <v>23</v>
      </c>
      <c r="I147" s="43">
        <v>4515</v>
      </c>
      <c r="J147" s="16" t="s">
        <v>411</v>
      </c>
      <c r="K147" s="16">
        <v>7500</v>
      </c>
      <c r="L147" s="16">
        <v>1000</v>
      </c>
      <c r="M147" s="16">
        <v>8500</v>
      </c>
      <c r="N147" s="16">
        <v>0</v>
      </c>
      <c r="O147" s="47">
        <v>11560</v>
      </c>
      <c r="P147" s="16">
        <v>-3060</v>
      </c>
      <c r="Q147" s="47">
        <v>1295</v>
      </c>
      <c r="R147" s="16" t="s">
        <v>1824</v>
      </c>
      <c r="S147" s="3" t="s">
        <v>1448</v>
      </c>
      <c r="T147" s="2"/>
      <c r="U147" s="2"/>
      <c r="V147" s="2"/>
    </row>
    <row r="148" spans="1:22" s="16" customFormat="1" ht="15" customHeight="1" x14ac:dyDescent="0.3">
      <c r="A148" s="16" t="s">
        <v>17</v>
      </c>
      <c r="B148" s="16" t="s">
        <v>18</v>
      </c>
      <c r="C148" s="43" t="s">
        <v>409</v>
      </c>
      <c r="D148" s="43" t="s">
        <v>25</v>
      </c>
      <c r="E148" s="43" t="s">
        <v>71</v>
      </c>
      <c r="F148" s="43" t="s">
        <v>410</v>
      </c>
      <c r="G148" s="43" t="s">
        <v>23</v>
      </c>
      <c r="H148" s="43" t="s">
        <v>23</v>
      </c>
      <c r="I148" s="43">
        <v>4720</v>
      </c>
      <c r="J148" s="16" t="s">
        <v>1396</v>
      </c>
      <c r="K148" s="16">
        <v>35000</v>
      </c>
      <c r="L148" s="16">
        <v>0</v>
      </c>
      <c r="M148" s="16">
        <v>35000</v>
      </c>
      <c r="N148" s="16">
        <v>0</v>
      </c>
      <c r="O148" s="47">
        <v>0</v>
      </c>
      <c r="P148" s="16">
        <v>35000</v>
      </c>
      <c r="Q148" s="47">
        <v>0</v>
      </c>
      <c r="R148" s="16" t="s">
        <v>1824</v>
      </c>
      <c r="S148" s="3" t="s">
        <v>1448</v>
      </c>
      <c r="T148" s="2"/>
      <c r="U148" s="2"/>
      <c r="V148" s="2"/>
    </row>
    <row r="149" spans="1:22" s="16" customFormat="1" ht="15" customHeight="1" x14ac:dyDescent="0.3">
      <c r="A149" s="16" t="s">
        <v>17</v>
      </c>
      <c r="B149" s="16" t="s">
        <v>18</v>
      </c>
      <c r="C149" s="43" t="s">
        <v>293</v>
      </c>
      <c r="D149" s="43" t="s">
        <v>25</v>
      </c>
      <c r="E149" s="43" t="s">
        <v>71</v>
      </c>
      <c r="F149" s="43" t="s">
        <v>294</v>
      </c>
      <c r="G149" s="43" t="s">
        <v>23</v>
      </c>
      <c r="H149" s="43" t="s">
        <v>23</v>
      </c>
      <c r="I149" s="43" t="s">
        <v>1410</v>
      </c>
      <c r="J149" s="16" t="s">
        <v>1411</v>
      </c>
      <c r="K149" s="16">
        <v>0</v>
      </c>
      <c r="L149" s="16">
        <v>0</v>
      </c>
      <c r="M149" s="16">
        <v>0</v>
      </c>
      <c r="N149" s="16">
        <v>0</v>
      </c>
      <c r="O149" s="47">
        <v>0</v>
      </c>
      <c r="P149" s="16">
        <v>0</v>
      </c>
      <c r="Q149" s="47">
        <v>0</v>
      </c>
      <c r="R149" s="16" t="s">
        <v>1825</v>
      </c>
      <c r="S149" s="3" t="s">
        <v>1448</v>
      </c>
      <c r="T149" s="2"/>
      <c r="U149" s="2"/>
      <c r="V149" s="2"/>
    </row>
    <row r="150" spans="1:22" s="16" customFormat="1" ht="15" customHeight="1" x14ac:dyDescent="0.3">
      <c r="A150" s="16" t="s">
        <v>17</v>
      </c>
      <c r="B150" s="16" t="s">
        <v>18</v>
      </c>
      <c r="C150" s="43" t="s">
        <v>293</v>
      </c>
      <c r="D150" s="43" t="s">
        <v>25</v>
      </c>
      <c r="E150" s="43" t="s">
        <v>71</v>
      </c>
      <c r="F150" s="43" t="s">
        <v>294</v>
      </c>
      <c r="G150" s="43" t="s">
        <v>23</v>
      </c>
      <c r="H150" s="43" t="s">
        <v>23</v>
      </c>
      <c r="I150" s="43">
        <v>4225</v>
      </c>
      <c r="J150" s="16" t="s">
        <v>295</v>
      </c>
      <c r="K150" s="16">
        <v>1500000</v>
      </c>
      <c r="L150" s="16">
        <v>0</v>
      </c>
      <c r="M150" s="16">
        <v>1500000</v>
      </c>
      <c r="N150" s="16">
        <v>0</v>
      </c>
      <c r="O150" s="47">
        <v>1447029.35</v>
      </c>
      <c r="P150" s="16">
        <v>52970.65</v>
      </c>
      <c r="Q150" s="47">
        <v>290239.21999999997</v>
      </c>
      <c r="R150" s="16" t="s">
        <v>1825</v>
      </c>
      <c r="S150" s="3" t="s">
        <v>1448</v>
      </c>
      <c r="T150" s="2"/>
      <c r="U150" s="2"/>
      <c r="V150" s="2"/>
    </row>
    <row r="151" spans="1:22" s="16" customFormat="1" ht="15" customHeight="1" x14ac:dyDescent="0.3">
      <c r="A151" s="16" t="s">
        <v>17</v>
      </c>
      <c r="B151" s="16" t="s">
        <v>18</v>
      </c>
      <c r="C151" s="43" t="s">
        <v>293</v>
      </c>
      <c r="D151" s="43" t="s">
        <v>25</v>
      </c>
      <c r="E151" s="43" t="s">
        <v>71</v>
      </c>
      <c r="F151" s="43" t="s">
        <v>294</v>
      </c>
      <c r="G151" s="43" t="s">
        <v>23</v>
      </c>
      <c r="H151" s="43" t="s">
        <v>23</v>
      </c>
      <c r="I151" s="43">
        <v>4535</v>
      </c>
      <c r="J151" s="16" t="s">
        <v>88</v>
      </c>
      <c r="K151" s="16">
        <v>0</v>
      </c>
      <c r="L151" s="16">
        <v>0</v>
      </c>
      <c r="M151" s="16">
        <v>0</v>
      </c>
      <c r="N151" s="16">
        <v>0</v>
      </c>
      <c r="O151" s="47">
        <v>50</v>
      </c>
      <c r="P151" s="16">
        <v>-50</v>
      </c>
      <c r="Q151" s="47">
        <v>0</v>
      </c>
      <c r="R151" s="16" t="s">
        <v>1825</v>
      </c>
      <c r="S151" s="3" t="s">
        <v>1448</v>
      </c>
      <c r="T151" s="2"/>
      <c r="U151" s="2"/>
      <c r="V151" s="2"/>
    </row>
    <row r="152" spans="1:22" s="16" customFormat="1" ht="15" customHeight="1" x14ac:dyDescent="0.3">
      <c r="A152" s="16" t="s">
        <v>17</v>
      </c>
      <c r="B152" s="16" t="s">
        <v>18</v>
      </c>
      <c r="C152" s="43" t="s">
        <v>286</v>
      </c>
      <c r="D152" s="43" t="s">
        <v>25</v>
      </c>
      <c r="E152" s="43" t="s">
        <v>287</v>
      </c>
      <c r="F152" s="43" t="s">
        <v>22</v>
      </c>
      <c r="G152" s="43" t="s">
        <v>23</v>
      </c>
      <c r="H152" s="43" t="s">
        <v>23</v>
      </c>
      <c r="I152" s="43">
        <v>4035</v>
      </c>
      <c r="J152" s="16" t="s">
        <v>303</v>
      </c>
      <c r="K152" s="16">
        <v>3900</v>
      </c>
      <c r="L152" s="16">
        <v>0</v>
      </c>
      <c r="M152" s="16">
        <v>3900</v>
      </c>
      <c r="N152" s="16">
        <v>0</v>
      </c>
      <c r="O152" s="47">
        <v>4229</v>
      </c>
      <c r="P152" s="16">
        <v>-329</v>
      </c>
      <c r="Q152" s="47">
        <v>530</v>
      </c>
      <c r="R152" s="16" t="s">
        <v>1827</v>
      </c>
      <c r="S152" s="3" t="s">
        <v>1449</v>
      </c>
      <c r="T152" s="2"/>
      <c r="U152" s="2"/>
      <c r="V152" s="2"/>
    </row>
    <row r="153" spans="1:22" s="16" customFormat="1" ht="15" customHeight="1" x14ac:dyDescent="0.3">
      <c r="A153" s="16" t="s">
        <v>17</v>
      </c>
      <c r="B153" s="16" t="s">
        <v>18</v>
      </c>
      <c r="C153" s="43" t="s">
        <v>286</v>
      </c>
      <c r="D153" s="43" t="s">
        <v>25</v>
      </c>
      <c r="E153" s="43" t="s">
        <v>287</v>
      </c>
      <c r="F153" s="43" t="s">
        <v>22</v>
      </c>
      <c r="G153" s="43" t="s">
        <v>23</v>
      </c>
      <c r="H153" s="43" t="s">
        <v>23</v>
      </c>
      <c r="I153" s="43">
        <v>4210</v>
      </c>
      <c r="J153" s="16" t="s">
        <v>302</v>
      </c>
      <c r="K153" s="16">
        <v>4000</v>
      </c>
      <c r="L153" s="16">
        <v>0</v>
      </c>
      <c r="M153" s="16">
        <v>4000</v>
      </c>
      <c r="N153" s="16">
        <v>0</v>
      </c>
      <c r="O153" s="47">
        <v>2350</v>
      </c>
      <c r="P153" s="16">
        <v>1650</v>
      </c>
      <c r="Q153" s="47">
        <v>150</v>
      </c>
      <c r="R153" s="16" t="s">
        <v>1827</v>
      </c>
      <c r="S153" s="3" t="s">
        <v>1449</v>
      </c>
      <c r="T153" s="2"/>
      <c r="U153" s="2"/>
      <c r="V153" s="2"/>
    </row>
    <row r="154" spans="1:22" s="16" customFormat="1" ht="15" customHeight="1" x14ac:dyDescent="0.3">
      <c r="A154" s="16" t="s">
        <v>17</v>
      </c>
      <c r="B154" s="16" t="s">
        <v>18</v>
      </c>
      <c r="C154" s="43" t="s">
        <v>286</v>
      </c>
      <c r="D154" s="43" t="s">
        <v>25</v>
      </c>
      <c r="E154" s="43" t="s">
        <v>287</v>
      </c>
      <c r="F154" s="43" t="s">
        <v>22</v>
      </c>
      <c r="G154" s="43" t="s">
        <v>23</v>
      </c>
      <c r="H154" s="43" t="s">
        <v>23</v>
      </c>
      <c r="I154" s="43">
        <v>4215</v>
      </c>
      <c r="J154" s="16" t="s">
        <v>301</v>
      </c>
      <c r="K154" s="16">
        <v>21000</v>
      </c>
      <c r="L154" s="16">
        <v>0</v>
      </c>
      <c r="M154" s="16">
        <v>21000</v>
      </c>
      <c r="N154" s="16">
        <v>0</v>
      </c>
      <c r="O154" s="47">
        <v>14932</v>
      </c>
      <c r="P154" s="16">
        <v>6068</v>
      </c>
      <c r="Q154" s="47">
        <v>240</v>
      </c>
      <c r="R154" s="16" t="s">
        <v>1827</v>
      </c>
      <c r="S154" s="3" t="s">
        <v>1449</v>
      </c>
      <c r="T154" s="2"/>
      <c r="U154" s="2"/>
      <c r="V154" s="2"/>
    </row>
    <row r="155" spans="1:22" s="16" customFormat="1" ht="15" customHeight="1" x14ac:dyDescent="0.3">
      <c r="A155" s="16" t="s">
        <v>17</v>
      </c>
      <c r="B155" s="16" t="s">
        <v>18</v>
      </c>
      <c r="C155" s="43" t="s">
        <v>286</v>
      </c>
      <c r="D155" s="43" t="s">
        <v>25</v>
      </c>
      <c r="E155" s="43" t="s">
        <v>287</v>
      </c>
      <c r="F155" s="43" t="s">
        <v>22</v>
      </c>
      <c r="G155" s="43" t="s">
        <v>23</v>
      </c>
      <c r="H155" s="43" t="s">
        <v>23</v>
      </c>
      <c r="I155" s="43">
        <v>4220</v>
      </c>
      <c r="J155" s="16" t="s">
        <v>300</v>
      </c>
      <c r="K155" s="16">
        <v>1037000</v>
      </c>
      <c r="L155" s="16">
        <v>0</v>
      </c>
      <c r="M155" s="16">
        <v>1037000</v>
      </c>
      <c r="N155" s="16">
        <v>0</v>
      </c>
      <c r="O155" s="47">
        <v>972801.5</v>
      </c>
      <c r="P155" s="16">
        <v>64198.5</v>
      </c>
      <c r="Q155" s="47">
        <v>11305</v>
      </c>
      <c r="R155" s="16" t="s">
        <v>1827</v>
      </c>
      <c r="S155" s="3" t="s">
        <v>1449</v>
      </c>
      <c r="T155" s="2"/>
      <c r="U155" s="2"/>
      <c r="V155" s="2"/>
    </row>
    <row r="156" spans="1:22" s="16" customFormat="1" ht="15" customHeight="1" x14ac:dyDescent="0.3">
      <c r="A156" s="16" t="s">
        <v>17</v>
      </c>
      <c r="B156" s="16" t="s">
        <v>18</v>
      </c>
      <c r="C156" s="43" t="s">
        <v>286</v>
      </c>
      <c r="D156" s="43" t="s">
        <v>25</v>
      </c>
      <c r="E156" s="43" t="s">
        <v>287</v>
      </c>
      <c r="F156" s="43" t="s">
        <v>22</v>
      </c>
      <c r="G156" s="43" t="s">
        <v>23</v>
      </c>
      <c r="H156" s="43" t="s">
        <v>23</v>
      </c>
      <c r="I156" s="43">
        <v>4247</v>
      </c>
      <c r="J156" s="16" t="s">
        <v>233</v>
      </c>
      <c r="K156" s="16">
        <v>20000</v>
      </c>
      <c r="L156" s="16">
        <v>0</v>
      </c>
      <c r="M156" s="16">
        <v>20000</v>
      </c>
      <c r="N156" s="16">
        <v>0</v>
      </c>
      <c r="O156" s="47">
        <v>11575</v>
      </c>
      <c r="P156" s="16">
        <v>8425</v>
      </c>
      <c r="Q156" s="47">
        <v>500</v>
      </c>
      <c r="R156" s="16" t="s">
        <v>1827</v>
      </c>
      <c r="S156" s="3" t="s">
        <v>1449</v>
      </c>
      <c r="T156" s="2"/>
      <c r="U156" s="2"/>
      <c r="V156" s="2"/>
    </row>
    <row r="157" spans="1:22" s="16" customFormat="1" ht="15" customHeight="1" x14ac:dyDescent="0.3">
      <c r="A157" s="16" t="s">
        <v>17</v>
      </c>
      <c r="B157" s="16" t="s">
        <v>18</v>
      </c>
      <c r="C157" s="43" t="s">
        <v>286</v>
      </c>
      <c r="D157" s="43" t="s">
        <v>25</v>
      </c>
      <c r="E157" s="43" t="s">
        <v>287</v>
      </c>
      <c r="F157" s="43" t="s">
        <v>22</v>
      </c>
      <c r="G157" s="43" t="s">
        <v>23</v>
      </c>
      <c r="H157" s="43" t="s">
        <v>23</v>
      </c>
      <c r="I157" s="43">
        <v>4252</v>
      </c>
      <c r="J157" s="16" t="s">
        <v>299</v>
      </c>
      <c r="K157" s="16">
        <v>14000</v>
      </c>
      <c r="L157" s="16">
        <v>0</v>
      </c>
      <c r="M157" s="16">
        <v>14000</v>
      </c>
      <c r="N157" s="16">
        <v>0</v>
      </c>
      <c r="O157" s="47">
        <v>22265</v>
      </c>
      <c r="P157" s="16">
        <v>-8265</v>
      </c>
      <c r="Q157" s="47">
        <v>650</v>
      </c>
      <c r="R157" s="16" t="s">
        <v>1827</v>
      </c>
      <c r="S157" s="3" t="s">
        <v>1449</v>
      </c>
      <c r="T157" s="2"/>
      <c r="U157" s="2"/>
      <c r="V157" s="2"/>
    </row>
    <row r="158" spans="1:22" s="16" customFormat="1" ht="15" customHeight="1" x14ac:dyDescent="0.3">
      <c r="A158" s="16" t="s">
        <v>17</v>
      </c>
      <c r="B158" s="16" t="s">
        <v>18</v>
      </c>
      <c r="C158" s="43" t="s">
        <v>286</v>
      </c>
      <c r="D158" s="43" t="s">
        <v>25</v>
      </c>
      <c r="E158" s="43" t="s">
        <v>287</v>
      </c>
      <c r="F158" s="43" t="s">
        <v>22</v>
      </c>
      <c r="G158" s="43" t="s">
        <v>23</v>
      </c>
      <c r="H158" s="43" t="s">
        <v>23</v>
      </c>
      <c r="I158" s="43" t="s">
        <v>297</v>
      </c>
      <c r="J158" s="16" t="s">
        <v>298</v>
      </c>
      <c r="K158" s="16">
        <v>45000</v>
      </c>
      <c r="L158" s="16">
        <v>0</v>
      </c>
      <c r="M158" s="16">
        <v>45000</v>
      </c>
      <c r="N158" s="16">
        <v>0</v>
      </c>
      <c r="O158" s="47">
        <v>40308.68</v>
      </c>
      <c r="P158" s="16">
        <v>4691.32</v>
      </c>
      <c r="Q158" s="47">
        <v>2525.64</v>
      </c>
      <c r="R158" s="16" t="s">
        <v>1827</v>
      </c>
      <c r="S158" s="3" t="s">
        <v>1449</v>
      </c>
      <c r="T158" s="2"/>
      <c r="U158" s="2"/>
      <c r="V158" s="2"/>
    </row>
    <row r="159" spans="1:22" s="16" customFormat="1" ht="15" customHeight="1" x14ac:dyDescent="0.3">
      <c r="A159" s="16" t="s">
        <v>17</v>
      </c>
      <c r="B159" s="16" t="s">
        <v>18</v>
      </c>
      <c r="C159" s="43" t="s">
        <v>286</v>
      </c>
      <c r="D159" s="43" t="s">
        <v>25</v>
      </c>
      <c r="E159" s="43" t="s">
        <v>287</v>
      </c>
      <c r="F159" s="43" t="s">
        <v>22</v>
      </c>
      <c r="G159" s="43" t="s">
        <v>23</v>
      </c>
      <c r="H159" s="43" t="s">
        <v>23</v>
      </c>
      <c r="I159" s="43" t="s">
        <v>310</v>
      </c>
      <c r="J159" s="16" t="s">
        <v>311</v>
      </c>
      <c r="K159" s="16">
        <v>3750</v>
      </c>
      <c r="L159" s="16">
        <v>0</v>
      </c>
      <c r="M159" s="16">
        <v>3750</v>
      </c>
      <c r="N159" s="16">
        <v>0</v>
      </c>
      <c r="O159" s="47">
        <v>2400</v>
      </c>
      <c r="P159" s="16">
        <v>1350</v>
      </c>
      <c r="Q159" s="47">
        <v>450</v>
      </c>
      <c r="R159" s="16" t="s">
        <v>1827</v>
      </c>
      <c r="S159" s="3" t="s">
        <v>1449</v>
      </c>
      <c r="T159" s="2"/>
      <c r="U159" s="2"/>
      <c r="V159" s="2"/>
    </row>
    <row r="160" spans="1:22" s="16" customFormat="1" ht="15" customHeight="1" x14ac:dyDescent="0.3">
      <c r="A160" s="16" t="s">
        <v>17</v>
      </c>
      <c r="B160" s="16" t="s">
        <v>18</v>
      </c>
      <c r="C160" s="43" t="s">
        <v>286</v>
      </c>
      <c r="D160" s="43" t="s">
        <v>25</v>
      </c>
      <c r="E160" s="43" t="s">
        <v>287</v>
      </c>
      <c r="F160" s="43" t="s">
        <v>22</v>
      </c>
      <c r="G160" s="43" t="s">
        <v>23</v>
      </c>
      <c r="H160" s="43" t="s">
        <v>23</v>
      </c>
      <c r="I160" s="43" t="s">
        <v>432</v>
      </c>
      <c r="J160" s="16" t="s">
        <v>433</v>
      </c>
      <c r="K160" s="16">
        <v>20000</v>
      </c>
      <c r="L160" s="16">
        <v>0</v>
      </c>
      <c r="M160" s="16">
        <v>20000</v>
      </c>
      <c r="N160" s="16">
        <v>0</v>
      </c>
      <c r="O160" s="47">
        <v>11027.95</v>
      </c>
      <c r="P160" s="16">
        <v>8972.0499999999993</v>
      </c>
      <c r="Q160" s="47">
        <v>950</v>
      </c>
      <c r="R160" s="16" t="s">
        <v>1827</v>
      </c>
      <c r="S160" s="3" t="s">
        <v>1449</v>
      </c>
      <c r="T160" s="2"/>
      <c r="U160" s="2"/>
      <c r="V160" s="2"/>
    </row>
    <row r="161" spans="1:22" s="16" customFormat="1" ht="15" customHeight="1" x14ac:dyDescent="0.3">
      <c r="A161" s="16" t="s">
        <v>17</v>
      </c>
      <c r="B161" s="16" t="s">
        <v>18</v>
      </c>
      <c r="C161" s="43" t="s">
        <v>286</v>
      </c>
      <c r="D161" s="43" t="s">
        <v>25</v>
      </c>
      <c r="E161" s="43" t="s">
        <v>287</v>
      </c>
      <c r="F161" s="43" t="s">
        <v>22</v>
      </c>
      <c r="G161" s="43" t="s">
        <v>23</v>
      </c>
      <c r="H161" s="43" t="s">
        <v>23</v>
      </c>
      <c r="I161" s="43">
        <v>4535</v>
      </c>
      <c r="J161" s="16" t="s">
        <v>88</v>
      </c>
      <c r="K161" s="16">
        <v>11000</v>
      </c>
      <c r="L161" s="16">
        <v>0</v>
      </c>
      <c r="M161" s="16">
        <v>11000</v>
      </c>
      <c r="N161" s="16">
        <v>0</v>
      </c>
      <c r="O161" s="47">
        <v>8288</v>
      </c>
      <c r="P161" s="16">
        <v>2712</v>
      </c>
      <c r="Q161" s="47">
        <v>600</v>
      </c>
      <c r="R161" s="16" t="s">
        <v>1827</v>
      </c>
      <c r="S161" s="3" t="s">
        <v>1449</v>
      </c>
      <c r="T161" s="2"/>
      <c r="U161" s="2"/>
      <c r="V161" s="2"/>
    </row>
    <row r="162" spans="1:22" s="16" customFormat="1" ht="15" customHeight="1" x14ac:dyDescent="0.3">
      <c r="A162" s="16" t="s">
        <v>17</v>
      </c>
      <c r="B162" s="16" t="s">
        <v>18</v>
      </c>
      <c r="C162" s="43" t="s">
        <v>286</v>
      </c>
      <c r="D162" s="43" t="s">
        <v>25</v>
      </c>
      <c r="E162" s="43" t="s">
        <v>287</v>
      </c>
      <c r="F162" s="43" t="s">
        <v>22</v>
      </c>
      <c r="G162" s="43" t="s">
        <v>23</v>
      </c>
      <c r="H162" s="43" t="s">
        <v>23</v>
      </c>
      <c r="I162" s="43" t="s">
        <v>308</v>
      </c>
      <c r="J162" s="16" t="s">
        <v>309</v>
      </c>
      <c r="K162" s="16">
        <v>18000</v>
      </c>
      <c r="L162" s="16">
        <v>0</v>
      </c>
      <c r="M162" s="16">
        <v>18000</v>
      </c>
      <c r="N162" s="16">
        <v>0</v>
      </c>
      <c r="O162" s="47">
        <v>16530</v>
      </c>
      <c r="P162" s="16">
        <v>1470</v>
      </c>
      <c r="Q162" s="47">
        <v>1900</v>
      </c>
      <c r="R162" s="16" t="s">
        <v>1827</v>
      </c>
      <c r="S162" s="3" t="s">
        <v>1449</v>
      </c>
      <c r="T162" s="2"/>
      <c r="U162" s="2"/>
      <c r="V162" s="2"/>
    </row>
    <row r="163" spans="1:22" s="16" customFormat="1" ht="15" customHeight="1" x14ac:dyDescent="0.3">
      <c r="A163" s="16" t="s">
        <v>17</v>
      </c>
      <c r="B163" s="16" t="s">
        <v>18</v>
      </c>
      <c r="C163" s="43" t="s">
        <v>286</v>
      </c>
      <c r="D163" s="43" t="s">
        <v>25</v>
      </c>
      <c r="E163" s="43" t="s">
        <v>287</v>
      </c>
      <c r="F163" s="43" t="s">
        <v>22</v>
      </c>
      <c r="G163" s="43" t="s">
        <v>23</v>
      </c>
      <c r="H163" s="43" t="s">
        <v>23</v>
      </c>
      <c r="I163" s="43" t="s">
        <v>201</v>
      </c>
      <c r="J163" s="16" t="s">
        <v>202</v>
      </c>
      <c r="K163" s="16">
        <v>3200</v>
      </c>
      <c r="L163" s="16">
        <v>0</v>
      </c>
      <c r="M163" s="16">
        <v>3200</v>
      </c>
      <c r="N163" s="16">
        <v>0</v>
      </c>
      <c r="O163" s="47">
        <v>0</v>
      </c>
      <c r="P163" s="16">
        <v>3200</v>
      </c>
      <c r="Q163" s="47">
        <v>0</v>
      </c>
      <c r="R163" s="16" t="s">
        <v>1827</v>
      </c>
      <c r="S163" s="3" t="s">
        <v>1449</v>
      </c>
      <c r="T163" s="2"/>
      <c r="U163" s="2"/>
      <c r="V163" s="2"/>
    </row>
    <row r="164" spans="1:22" s="16" customFormat="1" ht="15" customHeight="1" x14ac:dyDescent="0.3">
      <c r="A164" s="16" t="s">
        <v>17</v>
      </c>
      <c r="B164" s="16" t="s">
        <v>18</v>
      </c>
      <c r="C164" s="43" t="s">
        <v>288</v>
      </c>
      <c r="D164" s="43" t="s">
        <v>25</v>
      </c>
      <c r="E164" s="43" t="s">
        <v>289</v>
      </c>
      <c r="F164" s="43" t="s">
        <v>290</v>
      </c>
      <c r="G164" s="43" t="s">
        <v>23</v>
      </c>
      <c r="H164" s="43" t="s">
        <v>23</v>
      </c>
      <c r="I164" s="43" t="s">
        <v>291</v>
      </c>
      <c r="J164" s="16" t="s">
        <v>292</v>
      </c>
      <c r="K164" s="16">
        <v>28000</v>
      </c>
      <c r="L164" s="16">
        <v>0</v>
      </c>
      <c r="M164" s="16">
        <v>28000</v>
      </c>
      <c r="N164" s="16">
        <v>0</v>
      </c>
      <c r="O164" s="47">
        <v>21858.51</v>
      </c>
      <c r="P164" s="16">
        <v>6141.49</v>
      </c>
      <c r="Q164" s="47">
        <v>2161.54</v>
      </c>
      <c r="R164" s="16" t="s">
        <v>1828</v>
      </c>
      <c r="S164" s="3" t="s">
        <v>1450</v>
      </c>
      <c r="T164" s="2"/>
      <c r="U164" s="2"/>
      <c r="V164" s="2"/>
    </row>
    <row r="165" spans="1:22" s="16" customFormat="1" ht="15" customHeight="1" x14ac:dyDescent="0.3">
      <c r="A165" s="16" t="s">
        <v>17</v>
      </c>
      <c r="B165" s="16" t="s">
        <v>18</v>
      </c>
      <c r="C165" s="43" t="s">
        <v>288</v>
      </c>
      <c r="D165" s="43" t="s">
        <v>25</v>
      </c>
      <c r="E165" s="43" t="s">
        <v>289</v>
      </c>
      <c r="F165" s="43" t="s">
        <v>290</v>
      </c>
      <c r="G165" s="43" t="s">
        <v>23</v>
      </c>
      <c r="H165" s="43" t="s">
        <v>23</v>
      </c>
      <c r="I165" s="43" t="s">
        <v>85</v>
      </c>
      <c r="J165" s="16" t="s">
        <v>86</v>
      </c>
      <c r="K165" s="16">
        <v>25000</v>
      </c>
      <c r="L165" s="16">
        <v>0</v>
      </c>
      <c r="M165" s="16">
        <v>25000</v>
      </c>
      <c r="N165" s="16">
        <v>0</v>
      </c>
      <c r="O165" s="47">
        <v>19127.21</v>
      </c>
      <c r="P165" s="16">
        <v>5872.79</v>
      </c>
      <c r="Q165" s="47">
        <v>2040.49</v>
      </c>
      <c r="R165" s="16" t="s">
        <v>1828</v>
      </c>
      <c r="S165" s="3" t="s">
        <v>1450</v>
      </c>
      <c r="T165" s="2"/>
      <c r="U165" s="2"/>
      <c r="V165" s="2"/>
    </row>
    <row r="166" spans="1:22" s="16" customFormat="1" ht="15" customHeight="1" x14ac:dyDescent="0.3">
      <c r="A166" s="16" t="s">
        <v>17</v>
      </c>
      <c r="B166" s="16" t="s">
        <v>18</v>
      </c>
      <c r="C166" s="43" t="s">
        <v>288</v>
      </c>
      <c r="D166" s="43" t="s">
        <v>25</v>
      </c>
      <c r="E166" s="43" t="s">
        <v>289</v>
      </c>
      <c r="F166" s="43" t="s">
        <v>290</v>
      </c>
      <c r="G166" s="43" t="s">
        <v>23</v>
      </c>
      <c r="H166" s="43" t="s">
        <v>23</v>
      </c>
      <c r="I166" s="43">
        <v>4720</v>
      </c>
      <c r="J166" s="16" t="s">
        <v>1396</v>
      </c>
      <c r="K166" s="16">
        <v>0</v>
      </c>
      <c r="L166" s="16">
        <v>30000</v>
      </c>
      <c r="M166" s="16">
        <v>30000</v>
      </c>
      <c r="N166" s="16">
        <v>0</v>
      </c>
      <c r="O166" s="47">
        <v>0</v>
      </c>
      <c r="P166" s="16">
        <v>30000</v>
      </c>
      <c r="Q166" s="47">
        <v>0</v>
      </c>
      <c r="R166" s="16" t="s">
        <v>1828</v>
      </c>
      <c r="S166" s="3" t="s">
        <v>1450</v>
      </c>
      <c r="T166" s="2"/>
      <c r="U166" s="2"/>
      <c r="V166" s="2"/>
    </row>
    <row r="167" spans="1:22" s="16" customFormat="1" ht="15" customHeight="1" x14ac:dyDescent="0.3">
      <c r="A167" s="16" t="s">
        <v>17</v>
      </c>
      <c r="B167" s="16" t="s">
        <v>18</v>
      </c>
      <c r="C167" s="43" t="s">
        <v>288</v>
      </c>
      <c r="D167" s="43" t="s">
        <v>25</v>
      </c>
      <c r="E167" s="43" t="s">
        <v>289</v>
      </c>
      <c r="F167" s="43" t="s">
        <v>290</v>
      </c>
      <c r="G167" s="43" t="s">
        <v>23</v>
      </c>
      <c r="H167" s="43" t="s">
        <v>23</v>
      </c>
      <c r="I167" s="43" t="s">
        <v>57</v>
      </c>
      <c r="J167" s="16" t="s">
        <v>58</v>
      </c>
      <c r="K167" s="16">
        <v>0</v>
      </c>
      <c r="L167" s="16">
        <v>0</v>
      </c>
      <c r="M167" s="16">
        <v>0</v>
      </c>
      <c r="N167" s="16">
        <v>0</v>
      </c>
      <c r="O167" s="47">
        <v>292.5</v>
      </c>
      <c r="P167" s="16">
        <v>-292.5</v>
      </c>
      <c r="Q167" s="47">
        <v>0</v>
      </c>
      <c r="R167" s="16" t="s">
        <v>1828</v>
      </c>
      <c r="S167" s="3" t="s">
        <v>1450</v>
      </c>
      <c r="T167" s="2"/>
      <c r="U167" s="2"/>
      <c r="V167" s="2"/>
    </row>
    <row r="168" spans="1:22" s="16" customFormat="1" ht="15" customHeight="1" x14ac:dyDescent="0.3">
      <c r="A168" s="16" t="s">
        <v>17</v>
      </c>
      <c r="B168" s="16" t="s">
        <v>18</v>
      </c>
      <c r="C168" s="43" t="s">
        <v>288</v>
      </c>
      <c r="D168" s="43" t="s">
        <v>25</v>
      </c>
      <c r="E168" s="43" t="s">
        <v>289</v>
      </c>
      <c r="F168" s="43" t="s">
        <v>290</v>
      </c>
      <c r="G168" s="43" t="s">
        <v>23</v>
      </c>
      <c r="H168" s="43" t="s">
        <v>23</v>
      </c>
      <c r="I168" s="43" t="s">
        <v>42</v>
      </c>
      <c r="J168" s="16" t="s">
        <v>43</v>
      </c>
      <c r="K168" s="16">
        <v>0</v>
      </c>
      <c r="L168" s="16">
        <v>1000</v>
      </c>
      <c r="M168" s="16">
        <v>1000</v>
      </c>
      <c r="N168" s="16">
        <v>0</v>
      </c>
      <c r="O168" s="47">
        <v>1000</v>
      </c>
      <c r="P168" s="16">
        <v>0</v>
      </c>
      <c r="Q168" s="47">
        <v>0</v>
      </c>
      <c r="R168" s="16" t="s">
        <v>1828</v>
      </c>
      <c r="S168" s="3" t="s">
        <v>1450</v>
      </c>
      <c r="T168" s="2"/>
      <c r="U168" s="2"/>
      <c r="V168" s="2"/>
    </row>
    <row r="169" spans="1:22" s="16" customFormat="1" ht="15" customHeight="1" x14ac:dyDescent="0.3">
      <c r="A169" s="16" t="s">
        <v>17</v>
      </c>
      <c r="B169" s="16" t="s">
        <v>18</v>
      </c>
      <c r="C169" s="43" t="s">
        <v>288</v>
      </c>
      <c r="D169" s="43" t="s">
        <v>25</v>
      </c>
      <c r="E169" s="43" t="s">
        <v>289</v>
      </c>
      <c r="F169" s="43" t="s">
        <v>290</v>
      </c>
      <c r="G169" s="43" t="s">
        <v>23</v>
      </c>
      <c r="H169" s="43" t="s">
        <v>23</v>
      </c>
      <c r="I169" s="43" t="s">
        <v>201</v>
      </c>
      <c r="J169" s="16" t="s">
        <v>202</v>
      </c>
      <c r="K169" s="16">
        <v>35000</v>
      </c>
      <c r="L169" s="16">
        <v>0</v>
      </c>
      <c r="M169" s="16">
        <v>35000</v>
      </c>
      <c r="N169" s="16">
        <v>0</v>
      </c>
      <c r="O169" s="47">
        <v>33288</v>
      </c>
      <c r="P169" s="16">
        <v>1712</v>
      </c>
      <c r="Q169" s="47">
        <v>0</v>
      </c>
      <c r="R169" s="16" t="s">
        <v>1828</v>
      </c>
      <c r="S169" s="3" t="s">
        <v>1450</v>
      </c>
      <c r="T169" s="2"/>
      <c r="U169" s="2"/>
      <c r="V169" s="2"/>
    </row>
    <row r="170" spans="1:22" s="16" customFormat="1" ht="15" customHeight="1" x14ac:dyDescent="0.3">
      <c r="A170" s="16" t="s">
        <v>17</v>
      </c>
      <c r="B170" s="16" t="s">
        <v>18</v>
      </c>
      <c r="C170" s="43" t="s">
        <v>374</v>
      </c>
      <c r="D170" s="43" t="s">
        <v>25</v>
      </c>
      <c r="E170" s="43" t="s">
        <v>90</v>
      </c>
      <c r="F170" s="43" t="s">
        <v>22</v>
      </c>
      <c r="G170" s="43" t="s">
        <v>22</v>
      </c>
      <c r="H170" s="43" t="s">
        <v>23</v>
      </c>
      <c r="I170" s="43">
        <v>4535</v>
      </c>
      <c r="J170" s="16" t="s">
        <v>88</v>
      </c>
      <c r="K170" s="16">
        <v>8000</v>
      </c>
      <c r="L170" s="16">
        <v>0</v>
      </c>
      <c r="M170" s="16">
        <v>8000</v>
      </c>
      <c r="N170" s="16">
        <v>0</v>
      </c>
      <c r="O170" s="47">
        <v>4576.34</v>
      </c>
      <c r="P170" s="16">
        <v>3423.66</v>
      </c>
      <c r="Q170" s="47">
        <v>0</v>
      </c>
      <c r="R170" s="16" t="s">
        <v>1829</v>
      </c>
      <c r="S170" s="3" t="s">
        <v>1451</v>
      </c>
      <c r="T170" s="2"/>
      <c r="U170" s="2"/>
      <c r="V170" s="2"/>
    </row>
    <row r="171" spans="1:22" s="16" customFormat="1" ht="15" customHeight="1" x14ac:dyDescent="0.3">
      <c r="A171" s="16" t="s">
        <v>17</v>
      </c>
      <c r="B171" s="16" t="s">
        <v>18</v>
      </c>
      <c r="C171" s="43" t="s">
        <v>374</v>
      </c>
      <c r="D171" s="43" t="s">
        <v>25</v>
      </c>
      <c r="E171" s="43" t="s">
        <v>90</v>
      </c>
      <c r="F171" s="43" t="s">
        <v>22</v>
      </c>
      <c r="G171" s="43" t="s">
        <v>22</v>
      </c>
      <c r="H171" s="43" t="s">
        <v>23</v>
      </c>
      <c r="I171" s="43" t="s">
        <v>1091</v>
      </c>
      <c r="J171" s="16" t="s">
        <v>1092</v>
      </c>
      <c r="K171" s="16">
        <v>0</v>
      </c>
      <c r="L171" s="16">
        <v>50000</v>
      </c>
      <c r="M171" s="16">
        <v>50000</v>
      </c>
      <c r="N171" s="16">
        <v>0</v>
      </c>
      <c r="O171" s="47">
        <v>0</v>
      </c>
      <c r="P171" s="16">
        <v>50000</v>
      </c>
      <c r="Q171" s="47">
        <v>0</v>
      </c>
      <c r="R171" s="16" t="s">
        <v>1829</v>
      </c>
      <c r="S171" s="3" t="s">
        <v>1451</v>
      </c>
      <c r="T171" s="2"/>
      <c r="U171" s="2"/>
      <c r="V171" s="2"/>
    </row>
    <row r="172" spans="1:22" s="16" customFormat="1" ht="15" customHeight="1" x14ac:dyDescent="0.3">
      <c r="A172" s="16" t="s">
        <v>17</v>
      </c>
      <c r="B172" s="16" t="s">
        <v>18</v>
      </c>
      <c r="C172" s="43" t="s">
        <v>1165</v>
      </c>
      <c r="D172" s="43" t="s">
        <v>25</v>
      </c>
      <c r="E172" s="43" t="s">
        <v>90</v>
      </c>
      <c r="F172" s="43" t="s">
        <v>22</v>
      </c>
      <c r="G172" s="43" t="s">
        <v>49</v>
      </c>
      <c r="H172" s="43" t="s">
        <v>23</v>
      </c>
      <c r="I172" s="43" t="s">
        <v>231</v>
      </c>
      <c r="J172" s="16" t="s">
        <v>232</v>
      </c>
      <c r="K172" s="16">
        <v>100</v>
      </c>
      <c r="L172" s="16">
        <v>0</v>
      </c>
      <c r="M172" s="16">
        <v>100</v>
      </c>
      <c r="N172" s="16">
        <v>0</v>
      </c>
      <c r="O172" s="47">
        <v>36</v>
      </c>
      <c r="P172" s="47">
        <f>+M172-O172</f>
        <v>64</v>
      </c>
      <c r="Q172" s="47">
        <v>36</v>
      </c>
      <c r="R172" s="16" t="s">
        <v>1830</v>
      </c>
      <c r="S172" s="3" t="s">
        <v>1451</v>
      </c>
      <c r="T172" s="2"/>
      <c r="U172" s="2"/>
      <c r="V172" s="2"/>
    </row>
    <row r="173" spans="1:22" s="16" customFormat="1" ht="15" customHeight="1" x14ac:dyDescent="0.3">
      <c r="A173" s="16" t="s">
        <v>17</v>
      </c>
      <c r="B173" s="16" t="s">
        <v>18</v>
      </c>
      <c r="C173" s="43" t="s">
        <v>1165</v>
      </c>
      <c r="D173" s="43" t="s">
        <v>25</v>
      </c>
      <c r="E173" s="43" t="s">
        <v>90</v>
      </c>
      <c r="F173" s="43" t="s">
        <v>22</v>
      </c>
      <c r="G173" s="43" t="s">
        <v>49</v>
      </c>
      <c r="H173" s="43" t="s">
        <v>23</v>
      </c>
      <c r="I173" s="43" t="s">
        <v>356</v>
      </c>
      <c r="J173" s="16" t="s">
        <v>357</v>
      </c>
      <c r="K173" s="16">
        <v>50</v>
      </c>
      <c r="L173" s="16">
        <v>0</v>
      </c>
      <c r="M173" s="16">
        <v>50</v>
      </c>
      <c r="N173" s="16">
        <v>0</v>
      </c>
      <c r="O173" s="47">
        <f>65+50</f>
        <v>115</v>
      </c>
      <c r="P173" s="47">
        <f>+M173-O173</f>
        <v>-65</v>
      </c>
      <c r="Q173" s="47">
        <v>50</v>
      </c>
      <c r="R173" s="16" t="s">
        <v>1830</v>
      </c>
      <c r="S173" s="3" t="s">
        <v>1451</v>
      </c>
      <c r="T173" s="2"/>
      <c r="U173" s="2"/>
      <c r="V173" s="2"/>
    </row>
    <row r="174" spans="1:22" s="16" customFormat="1" ht="15" customHeight="1" x14ac:dyDescent="0.3">
      <c r="A174" s="16" t="s">
        <v>17</v>
      </c>
      <c r="B174" s="16" t="s">
        <v>18</v>
      </c>
      <c r="C174" s="43" t="s">
        <v>1165</v>
      </c>
      <c r="D174" s="43" t="s">
        <v>25</v>
      </c>
      <c r="E174" s="43" t="s">
        <v>90</v>
      </c>
      <c r="F174" s="43" t="s">
        <v>22</v>
      </c>
      <c r="G174" s="43" t="s">
        <v>49</v>
      </c>
      <c r="H174" s="43" t="s">
        <v>23</v>
      </c>
      <c r="I174" s="43">
        <v>4535</v>
      </c>
      <c r="J174" s="16" t="s">
        <v>88</v>
      </c>
      <c r="K174" s="16">
        <v>900</v>
      </c>
      <c r="L174" s="16">
        <v>0</v>
      </c>
      <c r="M174" s="16">
        <v>900</v>
      </c>
      <c r="N174" s="16">
        <v>0</v>
      </c>
      <c r="O174" s="47">
        <v>1099</v>
      </c>
      <c r="P174" s="16">
        <v>-199</v>
      </c>
      <c r="Q174" s="47">
        <v>0</v>
      </c>
      <c r="R174" s="16" t="s">
        <v>1830</v>
      </c>
      <c r="S174" s="3" t="s">
        <v>1451</v>
      </c>
      <c r="T174" s="2"/>
      <c r="U174" s="2"/>
      <c r="V174" s="2"/>
    </row>
    <row r="175" spans="1:22" s="16" customFormat="1" ht="15" customHeight="1" x14ac:dyDescent="0.3">
      <c r="A175" s="16" t="s">
        <v>17</v>
      </c>
      <c r="B175" s="16" t="s">
        <v>18</v>
      </c>
      <c r="C175" s="43" t="s">
        <v>1165</v>
      </c>
      <c r="D175" s="43" t="s">
        <v>25</v>
      </c>
      <c r="E175" s="43" t="s">
        <v>90</v>
      </c>
      <c r="F175" s="43" t="s">
        <v>22</v>
      </c>
      <c r="G175" s="43" t="s">
        <v>49</v>
      </c>
      <c r="H175" s="43" t="s">
        <v>23</v>
      </c>
      <c r="I175" s="43" t="s">
        <v>29</v>
      </c>
      <c r="J175" s="16" t="s">
        <v>30</v>
      </c>
      <c r="K175" s="16">
        <v>0</v>
      </c>
      <c r="L175" s="16">
        <v>7000</v>
      </c>
      <c r="M175" s="16">
        <v>7000</v>
      </c>
      <c r="N175" s="16">
        <v>0</v>
      </c>
      <c r="O175" s="47">
        <v>8250</v>
      </c>
      <c r="P175" s="16">
        <v>-1250</v>
      </c>
      <c r="Q175" s="47">
        <v>2000</v>
      </c>
      <c r="R175" s="16" t="s">
        <v>1830</v>
      </c>
      <c r="S175" s="3" t="s">
        <v>1451</v>
      </c>
      <c r="T175" s="2"/>
      <c r="U175" s="2"/>
      <c r="V175" s="2"/>
    </row>
    <row r="176" spans="1:22" s="16" customFormat="1" ht="15" customHeight="1" x14ac:dyDescent="0.3">
      <c r="A176" s="16" t="s">
        <v>17</v>
      </c>
      <c r="B176" s="16" t="s">
        <v>18</v>
      </c>
      <c r="C176" s="43" t="s">
        <v>579</v>
      </c>
      <c r="D176" s="43" t="s">
        <v>25</v>
      </c>
      <c r="E176" s="43" t="s">
        <v>90</v>
      </c>
      <c r="F176" s="43" t="s">
        <v>22</v>
      </c>
      <c r="G176" s="43" t="s">
        <v>313</v>
      </c>
      <c r="H176" s="43" t="s">
        <v>23</v>
      </c>
      <c r="I176" s="43" t="s">
        <v>427</v>
      </c>
      <c r="J176" s="16" t="s">
        <v>428</v>
      </c>
      <c r="K176" s="16">
        <v>50000</v>
      </c>
      <c r="L176" s="16">
        <v>-50000</v>
      </c>
      <c r="M176" s="16">
        <v>0</v>
      </c>
      <c r="N176" s="16">
        <v>0</v>
      </c>
      <c r="O176" s="47">
        <v>0</v>
      </c>
      <c r="P176" s="16">
        <v>0</v>
      </c>
      <c r="Q176" s="47">
        <v>0</v>
      </c>
      <c r="R176" s="16" t="s">
        <v>1831</v>
      </c>
      <c r="S176" s="3" t="s">
        <v>1451</v>
      </c>
      <c r="T176" s="2"/>
      <c r="U176" s="2"/>
      <c r="V176" s="2"/>
    </row>
    <row r="177" spans="1:22" s="16" customFormat="1" ht="15" customHeight="1" x14ac:dyDescent="0.3">
      <c r="A177" s="16" t="s">
        <v>17</v>
      </c>
      <c r="B177" s="16" t="s">
        <v>18</v>
      </c>
      <c r="C177" s="43" t="s">
        <v>372</v>
      </c>
      <c r="D177" s="43" t="s">
        <v>25</v>
      </c>
      <c r="E177" s="43" t="s">
        <v>90</v>
      </c>
      <c r="F177" s="43" t="s">
        <v>359</v>
      </c>
      <c r="G177" s="43" t="s">
        <v>22</v>
      </c>
      <c r="H177" s="43" t="s">
        <v>23</v>
      </c>
      <c r="I177" s="43">
        <v>4375</v>
      </c>
      <c r="J177" s="16" t="s">
        <v>260</v>
      </c>
      <c r="K177" s="16">
        <v>15000</v>
      </c>
      <c r="L177" s="16">
        <v>5000</v>
      </c>
      <c r="M177" s="16">
        <v>20000</v>
      </c>
      <c r="N177" s="16">
        <v>0</v>
      </c>
      <c r="O177" s="47">
        <v>27430</v>
      </c>
      <c r="P177" s="16">
        <v>-7430</v>
      </c>
      <c r="Q177" s="47">
        <v>6090</v>
      </c>
      <c r="R177" s="16" t="s">
        <v>1832</v>
      </c>
      <c r="S177" s="3" t="s">
        <v>1451</v>
      </c>
      <c r="T177" s="2"/>
      <c r="U177" s="2"/>
      <c r="V177" s="2"/>
    </row>
    <row r="178" spans="1:22" s="16" customFormat="1" ht="15" customHeight="1" x14ac:dyDescent="0.3">
      <c r="A178" s="16" t="s">
        <v>17</v>
      </c>
      <c r="B178" s="16" t="s">
        <v>18</v>
      </c>
      <c r="C178" s="43" t="s">
        <v>372</v>
      </c>
      <c r="D178" s="43" t="s">
        <v>25</v>
      </c>
      <c r="E178" s="43" t="s">
        <v>90</v>
      </c>
      <c r="F178" s="43" t="s">
        <v>359</v>
      </c>
      <c r="G178" s="43" t="s">
        <v>22</v>
      </c>
      <c r="H178" s="43" t="s">
        <v>23</v>
      </c>
      <c r="I178" s="43" t="s">
        <v>241</v>
      </c>
      <c r="J178" s="16" t="s">
        <v>242</v>
      </c>
      <c r="K178" s="16">
        <v>15000</v>
      </c>
      <c r="L178" s="16">
        <v>0</v>
      </c>
      <c r="M178" s="16">
        <v>15000</v>
      </c>
      <c r="N178" s="16">
        <v>0</v>
      </c>
      <c r="O178" s="47">
        <v>0</v>
      </c>
      <c r="P178" s="16">
        <v>15000</v>
      </c>
      <c r="Q178" s="47">
        <v>0</v>
      </c>
      <c r="R178" s="16" t="s">
        <v>1832</v>
      </c>
      <c r="S178" s="3" t="s">
        <v>1451</v>
      </c>
      <c r="T178" s="2"/>
      <c r="U178" s="2"/>
      <c r="V178" s="2"/>
    </row>
    <row r="179" spans="1:22" s="16" customFormat="1" ht="15" customHeight="1" x14ac:dyDescent="0.3">
      <c r="A179" s="16" t="s">
        <v>17</v>
      </c>
      <c r="B179" s="16" t="s">
        <v>18</v>
      </c>
      <c r="C179" s="43" t="s">
        <v>371</v>
      </c>
      <c r="D179" s="43" t="s">
        <v>25</v>
      </c>
      <c r="E179" s="43" t="s">
        <v>90</v>
      </c>
      <c r="F179" s="43" t="s">
        <v>359</v>
      </c>
      <c r="G179" s="43" t="s">
        <v>345</v>
      </c>
      <c r="H179" s="43" t="s">
        <v>23</v>
      </c>
      <c r="I179" s="43" t="s">
        <v>241</v>
      </c>
      <c r="J179" s="16" t="s">
        <v>242</v>
      </c>
      <c r="K179" s="16">
        <v>7000</v>
      </c>
      <c r="L179" s="16">
        <v>0</v>
      </c>
      <c r="M179" s="16">
        <v>7000</v>
      </c>
      <c r="N179" s="16">
        <v>0</v>
      </c>
      <c r="O179" s="47">
        <v>70</v>
      </c>
      <c r="P179" s="16">
        <v>6930</v>
      </c>
      <c r="Q179" s="47">
        <v>0</v>
      </c>
      <c r="R179" s="16" t="s">
        <v>1833</v>
      </c>
      <c r="S179" s="3" t="s">
        <v>1451</v>
      </c>
      <c r="T179" s="2"/>
      <c r="U179" s="2"/>
      <c r="V179" s="2"/>
    </row>
    <row r="180" spans="1:22" s="16" customFormat="1" ht="15" customHeight="1" x14ac:dyDescent="0.3">
      <c r="A180" s="16" t="s">
        <v>17</v>
      </c>
      <c r="B180" s="16" t="s">
        <v>18</v>
      </c>
      <c r="C180" s="43" t="s">
        <v>369</v>
      </c>
      <c r="D180" s="43" t="s">
        <v>25</v>
      </c>
      <c r="E180" s="43" t="s">
        <v>90</v>
      </c>
      <c r="F180" s="43" t="s">
        <v>359</v>
      </c>
      <c r="G180" s="43" t="s">
        <v>370</v>
      </c>
      <c r="H180" s="43" t="s">
        <v>23</v>
      </c>
      <c r="I180" s="43">
        <v>4535</v>
      </c>
      <c r="J180" s="16" t="s">
        <v>88</v>
      </c>
      <c r="K180" s="16">
        <v>2000</v>
      </c>
      <c r="L180" s="16">
        <v>0</v>
      </c>
      <c r="M180" s="16">
        <v>2000</v>
      </c>
      <c r="N180" s="16">
        <v>0</v>
      </c>
      <c r="O180" s="47">
        <v>0</v>
      </c>
      <c r="P180" s="16">
        <v>2000</v>
      </c>
      <c r="Q180" s="47">
        <v>0</v>
      </c>
      <c r="R180" s="16" t="s">
        <v>1834</v>
      </c>
      <c r="S180" s="3" t="s">
        <v>1451</v>
      </c>
      <c r="T180" s="2"/>
      <c r="U180" s="2"/>
      <c r="V180" s="2"/>
    </row>
    <row r="181" spans="1:22" s="16" customFormat="1" ht="15" customHeight="1" x14ac:dyDescent="0.3">
      <c r="A181" s="16" t="s">
        <v>17</v>
      </c>
      <c r="B181" s="16" t="s">
        <v>18</v>
      </c>
      <c r="C181" s="43" t="s">
        <v>369</v>
      </c>
      <c r="D181" s="43" t="s">
        <v>25</v>
      </c>
      <c r="E181" s="43" t="s">
        <v>90</v>
      </c>
      <c r="F181" s="43" t="s">
        <v>359</v>
      </c>
      <c r="G181" s="43" t="s">
        <v>370</v>
      </c>
      <c r="H181" s="43" t="s">
        <v>23</v>
      </c>
      <c r="I181" s="43" t="s">
        <v>241</v>
      </c>
      <c r="J181" s="16" t="s">
        <v>242</v>
      </c>
      <c r="K181" s="16">
        <v>0</v>
      </c>
      <c r="L181" s="16">
        <v>0</v>
      </c>
      <c r="M181" s="16">
        <v>0</v>
      </c>
      <c r="N181" s="16">
        <v>0</v>
      </c>
      <c r="O181" s="47">
        <v>2978.96</v>
      </c>
      <c r="P181" s="16">
        <v>-2978.96</v>
      </c>
      <c r="Q181" s="47">
        <v>0</v>
      </c>
      <c r="R181" s="16" t="s">
        <v>1834</v>
      </c>
      <c r="S181" s="3" t="s">
        <v>1451</v>
      </c>
      <c r="T181" s="2"/>
      <c r="U181" s="2"/>
      <c r="V181" s="2"/>
    </row>
    <row r="182" spans="1:22" s="16" customFormat="1" ht="15" customHeight="1" x14ac:dyDescent="0.3">
      <c r="A182" s="16" t="s">
        <v>17</v>
      </c>
      <c r="B182" s="16" t="s">
        <v>18</v>
      </c>
      <c r="C182" s="43" t="s">
        <v>366</v>
      </c>
      <c r="D182" s="43" t="s">
        <v>25</v>
      </c>
      <c r="E182" s="43" t="s">
        <v>90</v>
      </c>
      <c r="F182" s="43" t="s">
        <v>359</v>
      </c>
      <c r="G182" s="43" t="s">
        <v>367</v>
      </c>
      <c r="H182" s="43" t="s">
        <v>23</v>
      </c>
      <c r="I182" s="43">
        <v>4365</v>
      </c>
      <c r="J182" s="16" t="s">
        <v>368</v>
      </c>
      <c r="K182" s="16">
        <v>100000</v>
      </c>
      <c r="L182" s="16">
        <v>0</v>
      </c>
      <c r="M182" s="16">
        <v>100000</v>
      </c>
      <c r="N182" s="16">
        <v>0</v>
      </c>
      <c r="O182" s="47">
        <v>105000</v>
      </c>
      <c r="P182" s="16">
        <v>-5000</v>
      </c>
      <c r="Q182" s="47">
        <v>0</v>
      </c>
      <c r="R182" s="16" t="s">
        <v>1835</v>
      </c>
      <c r="S182" s="3" t="s">
        <v>1451</v>
      </c>
      <c r="T182" s="2"/>
      <c r="U182" s="2"/>
      <c r="V182" s="2"/>
    </row>
    <row r="183" spans="1:22" s="16" customFormat="1" ht="15" customHeight="1" x14ac:dyDescent="0.3">
      <c r="A183" s="16" t="s">
        <v>17</v>
      </c>
      <c r="B183" s="16" t="s">
        <v>18</v>
      </c>
      <c r="C183" s="43" t="s">
        <v>366</v>
      </c>
      <c r="D183" s="43" t="s">
        <v>25</v>
      </c>
      <c r="E183" s="43" t="s">
        <v>90</v>
      </c>
      <c r="F183" s="43" t="s">
        <v>359</v>
      </c>
      <c r="G183" s="43" t="s">
        <v>367</v>
      </c>
      <c r="H183" s="43" t="s">
        <v>23</v>
      </c>
      <c r="I183" s="43">
        <v>4425</v>
      </c>
      <c r="J183" s="16" t="s">
        <v>218</v>
      </c>
      <c r="K183" s="16">
        <v>5000</v>
      </c>
      <c r="L183" s="16">
        <v>0</v>
      </c>
      <c r="M183" s="16">
        <v>5000</v>
      </c>
      <c r="N183" s="16">
        <v>0</v>
      </c>
      <c r="O183" s="47">
        <v>1924.2</v>
      </c>
      <c r="P183" s="16">
        <v>3075.8</v>
      </c>
      <c r="Q183" s="47">
        <v>0</v>
      </c>
      <c r="R183" s="16" t="s">
        <v>1835</v>
      </c>
      <c r="S183" s="3" t="s">
        <v>1451</v>
      </c>
      <c r="T183" s="2"/>
      <c r="U183" s="2"/>
      <c r="V183" s="2"/>
    </row>
    <row r="184" spans="1:22" s="16" customFormat="1" ht="15" customHeight="1" x14ac:dyDescent="0.3">
      <c r="A184" s="16" t="s">
        <v>17</v>
      </c>
      <c r="B184" s="16" t="s">
        <v>18</v>
      </c>
      <c r="C184" s="43" t="s">
        <v>364</v>
      </c>
      <c r="D184" s="43" t="s">
        <v>25</v>
      </c>
      <c r="E184" s="43" t="s">
        <v>90</v>
      </c>
      <c r="F184" s="43" t="s">
        <v>359</v>
      </c>
      <c r="G184" s="43" t="s">
        <v>365</v>
      </c>
      <c r="H184" s="43" t="s">
        <v>23</v>
      </c>
      <c r="I184" s="43">
        <v>4375</v>
      </c>
      <c r="J184" s="16" t="s">
        <v>260</v>
      </c>
      <c r="K184" s="16">
        <v>25000</v>
      </c>
      <c r="L184" s="16">
        <v>0</v>
      </c>
      <c r="M184" s="16">
        <v>25000</v>
      </c>
      <c r="N184" s="16">
        <v>0</v>
      </c>
      <c r="O184" s="47">
        <v>27168.5</v>
      </c>
      <c r="P184" s="16">
        <v>-2168.5</v>
      </c>
      <c r="Q184" s="47">
        <v>287</v>
      </c>
      <c r="R184" s="16" t="s">
        <v>1836</v>
      </c>
      <c r="S184" s="3" t="s">
        <v>1451</v>
      </c>
      <c r="T184" s="2"/>
      <c r="U184" s="2"/>
      <c r="V184" s="2"/>
    </row>
    <row r="185" spans="1:22" s="16" customFormat="1" ht="15" customHeight="1" x14ac:dyDescent="0.3">
      <c r="A185" s="16" t="s">
        <v>17</v>
      </c>
      <c r="B185" s="16" t="s">
        <v>18</v>
      </c>
      <c r="C185" s="43" t="s">
        <v>364</v>
      </c>
      <c r="D185" s="43" t="s">
        <v>25</v>
      </c>
      <c r="E185" s="43" t="s">
        <v>90</v>
      </c>
      <c r="F185" s="43" t="s">
        <v>359</v>
      </c>
      <c r="G185" s="43" t="s">
        <v>365</v>
      </c>
      <c r="H185" s="43" t="s">
        <v>23</v>
      </c>
      <c r="I185" s="43">
        <v>4950</v>
      </c>
      <c r="J185" s="16" t="s">
        <v>50</v>
      </c>
      <c r="K185" s="16">
        <v>4000</v>
      </c>
      <c r="L185" s="16">
        <v>12000</v>
      </c>
      <c r="M185" s="16">
        <v>16000</v>
      </c>
      <c r="N185" s="16">
        <v>0</v>
      </c>
      <c r="O185" s="47">
        <v>22959.25</v>
      </c>
      <c r="P185" s="16">
        <v>-6959.25</v>
      </c>
      <c r="Q185" s="47">
        <v>5190.75</v>
      </c>
      <c r="R185" s="16" t="s">
        <v>1836</v>
      </c>
      <c r="S185" s="3" t="s">
        <v>1451</v>
      </c>
      <c r="T185" s="2"/>
      <c r="U185" s="2"/>
      <c r="V185" s="2"/>
    </row>
    <row r="186" spans="1:22" s="16" customFormat="1" ht="15" customHeight="1" x14ac:dyDescent="0.3">
      <c r="A186" s="16" t="s">
        <v>17</v>
      </c>
      <c r="B186" s="16" t="s">
        <v>18</v>
      </c>
      <c r="C186" s="43" t="s">
        <v>358</v>
      </c>
      <c r="D186" s="43" t="s">
        <v>25</v>
      </c>
      <c r="E186" s="43" t="s">
        <v>90</v>
      </c>
      <c r="F186" s="43" t="s">
        <v>359</v>
      </c>
      <c r="G186" s="43" t="s">
        <v>360</v>
      </c>
      <c r="H186" s="43" t="s">
        <v>23</v>
      </c>
      <c r="I186" s="43">
        <v>4275</v>
      </c>
      <c r="J186" s="16" t="s">
        <v>53</v>
      </c>
      <c r="K186" s="16">
        <v>2500</v>
      </c>
      <c r="L186" s="16">
        <v>0</v>
      </c>
      <c r="M186" s="16">
        <v>2500</v>
      </c>
      <c r="N186" s="16">
        <v>0</v>
      </c>
      <c r="O186" s="47">
        <v>1650</v>
      </c>
      <c r="P186" s="16">
        <v>850</v>
      </c>
      <c r="Q186" s="47">
        <v>300</v>
      </c>
      <c r="R186" s="16" t="s">
        <v>1837</v>
      </c>
      <c r="S186" s="3" t="s">
        <v>1451</v>
      </c>
      <c r="T186" s="2"/>
      <c r="U186" s="2"/>
      <c r="V186" s="2"/>
    </row>
    <row r="187" spans="1:22" s="16" customFormat="1" ht="15" customHeight="1" x14ac:dyDescent="0.3">
      <c r="A187" s="16" t="s">
        <v>17</v>
      </c>
      <c r="B187" s="16" t="s">
        <v>18</v>
      </c>
      <c r="C187" s="43" t="s">
        <v>358</v>
      </c>
      <c r="D187" s="43" t="s">
        <v>25</v>
      </c>
      <c r="E187" s="43" t="s">
        <v>90</v>
      </c>
      <c r="F187" s="43" t="s">
        <v>359</v>
      </c>
      <c r="G187" s="43" t="s">
        <v>360</v>
      </c>
      <c r="H187" s="43" t="s">
        <v>23</v>
      </c>
      <c r="I187" s="43">
        <v>4310</v>
      </c>
      <c r="J187" s="16" t="s">
        <v>362</v>
      </c>
      <c r="K187" s="16">
        <v>70000</v>
      </c>
      <c r="L187" s="16">
        <v>0</v>
      </c>
      <c r="M187" s="16">
        <v>70000</v>
      </c>
      <c r="N187" s="16">
        <v>0</v>
      </c>
      <c r="O187" s="47">
        <v>82528</v>
      </c>
      <c r="P187" s="16">
        <v>-12528</v>
      </c>
      <c r="Q187" s="47">
        <v>4464</v>
      </c>
      <c r="R187" s="16" t="s">
        <v>1837</v>
      </c>
      <c r="S187" s="3" t="s">
        <v>1451</v>
      </c>
      <c r="T187" s="2"/>
      <c r="U187" s="2"/>
      <c r="V187" s="2"/>
    </row>
    <row r="188" spans="1:22" s="16" customFormat="1" ht="15" customHeight="1" x14ac:dyDescent="0.3">
      <c r="A188" s="16" t="s">
        <v>17</v>
      </c>
      <c r="B188" s="16" t="s">
        <v>18</v>
      </c>
      <c r="C188" s="43" t="s">
        <v>358</v>
      </c>
      <c r="D188" s="43" t="s">
        <v>25</v>
      </c>
      <c r="E188" s="43" t="s">
        <v>90</v>
      </c>
      <c r="F188" s="43" t="s">
        <v>359</v>
      </c>
      <c r="G188" s="43" t="s">
        <v>360</v>
      </c>
      <c r="H188" s="43" t="s">
        <v>23</v>
      </c>
      <c r="I188" s="43">
        <v>4315</v>
      </c>
      <c r="J188" s="16" t="s">
        <v>361</v>
      </c>
      <c r="K188" s="16">
        <v>53000</v>
      </c>
      <c r="L188" s="16">
        <v>0</v>
      </c>
      <c r="M188" s="16">
        <v>53000</v>
      </c>
      <c r="N188" s="16">
        <v>0</v>
      </c>
      <c r="O188" s="47">
        <v>59680</v>
      </c>
      <c r="P188" s="16">
        <v>-6680</v>
      </c>
      <c r="Q188" s="47">
        <v>8400</v>
      </c>
      <c r="R188" s="16" t="s">
        <v>1837</v>
      </c>
      <c r="S188" s="3" t="s">
        <v>1451</v>
      </c>
      <c r="T188" s="2"/>
      <c r="U188" s="2"/>
      <c r="V188" s="2"/>
    </row>
    <row r="189" spans="1:22" s="16" customFormat="1" ht="15" customHeight="1" x14ac:dyDescent="0.3">
      <c r="A189" s="16" t="s">
        <v>17</v>
      </c>
      <c r="B189" s="16" t="s">
        <v>18</v>
      </c>
      <c r="C189" s="43" t="s">
        <v>358</v>
      </c>
      <c r="D189" s="43" t="s">
        <v>25</v>
      </c>
      <c r="E189" s="43" t="s">
        <v>90</v>
      </c>
      <c r="F189" s="43" t="s">
        <v>359</v>
      </c>
      <c r="G189" s="43" t="s">
        <v>360</v>
      </c>
      <c r="H189" s="43" t="s">
        <v>23</v>
      </c>
      <c r="I189" s="43">
        <v>4330</v>
      </c>
      <c r="J189" s="16" t="s">
        <v>222</v>
      </c>
      <c r="K189" s="16">
        <v>1000</v>
      </c>
      <c r="L189" s="16">
        <v>0</v>
      </c>
      <c r="M189" s="16">
        <v>1000</v>
      </c>
      <c r="N189" s="16">
        <v>0</v>
      </c>
      <c r="O189" s="47">
        <v>780</v>
      </c>
      <c r="P189" s="16">
        <v>220</v>
      </c>
      <c r="Q189" s="47">
        <v>50</v>
      </c>
      <c r="R189" s="16" t="s">
        <v>1837</v>
      </c>
      <c r="S189" s="3" t="s">
        <v>1451</v>
      </c>
      <c r="T189" s="2"/>
      <c r="U189" s="2"/>
      <c r="V189" s="2"/>
    </row>
    <row r="190" spans="1:22" s="16" customFormat="1" ht="15" customHeight="1" x14ac:dyDescent="0.3">
      <c r="A190" s="16" t="s">
        <v>17</v>
      </c>
      <c r="B190" s="16" t="s">
        <v>18</v>
      </c>
      <c r="C190" s="43" t="s">
        <v>358</v>
      </c>
      <c r="D190" s="43" t="s">
        <v>25</v>
      </c>
      <c r="E190" s="43" t="s">
        <v>90</v>
      </c>
      <c r="F190" s="43" t="s">
        <v>359</v>
      </c>
      <c r="G190" s="43" t="s">
        <v>360</v>
      </c>
      <c r="H190" s="43" t="s">
        <v>23</v>
      </c>
      <c r="I190" s="43" t="s">
        <v>29</v>
      </c>
      <c r="J190" s="16" t="s">
        <v>30</v>
      </c>
      <c r="K190" s="16">
        <v>2000</v>
      </c>
      <c r="L190" s="16">
        <v>0</v>
      </c>
      <c r="M190" s="16">
        <v>2000</v>
      </c>
      <c r="N190" s="16">
        <v>0</v>
      </c>
      <c r="O190" s="47">
        <v>1075</v>
      </c>
      <c r="P190" s="16">
        <v>925</v>
      </c>
      <c r="Q190" s="47">
        <v>0</v>
      </c>
      <c r="R190" s="16" t="s">
        <v>1837</v>
      </c>
      <c r="S190" s="3" t="s">
        <v>1451</v>
      </c>
      <c r="T190" s="2"/>
      <c r="U190" s="2"/>
      <c r="V190" s="2"/>
    </row>
    <row r="191" spans="1:22" s="16" customFormat="1" ht="15" customHeight="1" x14ac:dyDescent="0.3">
      <c r="A191" s="16" t="s">
        <v>17</v>
      </c>
      <c r="B191" s="16" t="s">
        <v>18</v>
      </c>
      <c r="C191" s="43" t="s">
        <v>358</v>
      </c>
      <c r="D191" s="43" t="s">
        <v>25</v>
      </c>
      <c r="E191" s="43" t="s">
        <v>90</v>
      </c>
      <c r="F191" s="43" t="s">
        <v>359</v>
      </c>
      <c r="G191" s="43" t="s">
        <v>360</v>
      </c>
      <c r="H191" s="43" t="s">
        <v>23</v>
      </c>
      <c r="I191" s="43">
        <v>4950</v>
      </c>
      <c r="J191" s="16" t="s">
        <v>50</v>
      </c>
      <c r="K191" s="16">
        <v>0</v>
      </c>
      <c r="L191" s="16">
        <v>0</v>
      </c>
      <c r="M191" s="16">
        <v>0</v>
      </c>
      <c r="N191" s="16">
        <v>0</v>
      </c>
      <c r="O191" s="47">
        <v>0</v>
      </c>
      <c r="P191" s="16">
        <v>0</v>
      </c>
      <c r="Q191" s="47">
        <v>0</v>
      </c>
      <c r="R191" s="16" t="s">
        <v>1837</v>
      </c>
      <c r="S191" s="3" t="s">
        <v>1451</v>
      </c>
      <c r="T191" s="2"/>
      <c r="U191" s="2"/>
      <c r="V191" s="2"/>
    </row>
    <row r="192" spans="1:22" s="16" customFormat="1" ht="15" customHeight="1" x14ac:dyDescent="0.3">
      <c r="A192" s="16" t="s">
        <v>17</v>
      </c>
      <c r="B192" s="16" t="s">
        <v>18</v>
      </c>
      <c r="C192" s="43" t="s">
        <v>358</v>
      </c>
      <c r="D192" s="43" t="s">
        <v>25</v>
      </c>
      <c r="E192" s="43" t="s">
        <v>90</v>
      </c>
      <c r="F192" s="43" t="s">
        <v>359</v>
      </c>
      <c r="G192" s="43" t="s">
        <v>360</v>
      </c>
      <c r="H192" s="43" t="s">
        <v>23</v>
      </c>
      <c r="I192" s="43">
        <v>4990</v>
      </c>
      <c r="J192" s="16" t="s">
        <v>65</v>
      </c>
      <c r="K192" s="16">
        <v>10000</v>
      </c>
      <c r="L192" s="16">
        <v>0</v>
      </c>
      <c r="M192" s="16">
        <v>10000</v>
      </c>
      <c r="N192" s="16">
        <v>0</v>
      </c>
      <c r="O192" s="47">
        <v>0</v>
      </c>
      <c r="P192" s="16">
        <v>10000</v>
      </c>
      <c r="Q192" s="47">
        <v>0</v>
      </c>
      <c r="R192" s="16" t="s">
        <v>1837</v>
      </c>
      <c r="S192" s="3" t="s">
        <v>1451</v>
      </c>
      <c r="T192" s="2"/>
      <c r="U192" s="2"/>
      <c r="V192" s="2"/>
    </row>
    <row r="193" spans="1:22" s="16" customFormat="1" ht="15" customHeight="1" x14ac:dyDescent="0.3">
      <c r="A193" s="16" t="s">
        <v>17</v>
      </c>
      <c r="B193" s="16" t="s">
        <v>18</v>
      </c>
      <c r="C193" s="43" t="s">
        <v>355</v>
      </c>
      <c r="D193" s="43" t="s">
        <v>25</v>
      </c>
      <c r="E193" s="43" t="s">
        <v>90</v>
      </c>
      <c r="F193" s="43" t="s">
        <v>25</v>
      </c>
      <c r="G193" s="43" t="s">
        <v>22</v>
      </c>
      <c r="H193" s="43" t="s">
        <v>23</v>
      </c>
      <c r="I193" s="43" t="s">
        <v>356</v>
      </c>
      <c r="J193" s="16" t="s">
        <v>357</v>
      </c>
      <c r="K193" s="16">
        <v>0</v>
      </c>
      <c r="L193" s="16">
        <v>0</v>
      </c>
      <c r="M193" s="16">
        <v>0</v>
      </c>
      <c r="N193" s="16">
        <v>0</v>
      </c>
      <c r="O193" s="47">
        <v>338</v>
      </c>
      <c r="P193" s="16">
        <v>-338</v>
      </c>
      <c r="Q193" s="47">
        <v>0</v>
      </c>
      <c r="R193" s="16" t="s">
        <v>1838</v>
      </c>
      <c r="S193" s="3" t="s">
        <v>1451</v>
      </c>
      <c r="T193" s="2"/>
      <c r="U193" s="2"/>
      <c r="V193" s="2"/>
    </row>
    <row r="194" spans="1:22" s="16" customFormat="1" ht="15" customHeight="1" x14ac:dyDescent="0.3">
      <c r="A194" s="16" t="s">
        <v>17</v>
      </c>
      <c r="B194" s="16" t="s">
        <v>18</v>
      </c>
      <c r="C194" s="43" t="s">
        <v>355</v>
      </c>
      <c r="D194" s="43" t="s">
        <v>25</v>
      </c>
      <c r="E194" s="43" t="s">
        <v>90</v>
      </c>
      <c r="F194" s="43" t="s">
        <v>25</v>
      </c>
      <c r="G194" s="43" t="s">
        <v>22</v>
      </c>
      <c r="H194" s="43" t="s">
        <v>23</v>
      </c>
      <c r="I194" s="43">
        <v>4950</v>
      </c>
      <c r="J194" s="16" t="s">
        <v>50</v>
      </c>
      <c r="K194" s="16">
        <v>35000</v>
      </c>
      <c r="L194" s="16">
        <v>0</v>
      </c>
      <c r="M194" s="16">
        <v>35000</v>
      </c>
      <c r="N194" s="16">
        <v>0</v>
      </c>
      <c r="O194" s="47">
        <v>7301</v>
      </c>
      <c r="P194" s="16">
        <v>27699</v>
      </c>
      <c r="Q194" s="47">
        <v>0</v>
      </c>
      <c r="R194" s="16" t="s">
        <v>1838</v>
      </c>
      <c r="S194" s="3" t="s">
        <v>1451</v>
      </c>
      <c r="T194" s="2"/>
      <c r="U194" s="2"/>
      <c r="V194" s="2"/>
    </row>
    <row r="195" spans="1:22" s="16" customFormat="1" ht="15" customHeight="1" x14ac:dyDescent="0.3">
      <c r="A195" s="16" t="s">
        <v>17</v>
      </c>
      <c r="B195" s="16" t="s">
        <v>18</v>
      </c>
      <c r="C195" s="43" t="s">
        <v>355</v>
      </c>
      <c r="D195" s="43" t="s">
        <v>25</v>
      </c>
      <c r="E195" s="43" t="s">
        <v>90</v>
      </c>
      <c r="F195" s="43" t="s">
        <v>25</v>
      </c>
      <c r="G195" s="43" t="s">
        <v>22</v>
      </c>
      <c r="H195" s="43" t="s">
        <v>23</v>
      </c>
      <c r="I195" s="43">
        <v>4955</v>
      </c>
      <c r="J195" s="16" t="s">
        <v>1253</v>
      </c>
      <c r="K195" s="16">
        <v>0</v>
      </c>
      <c r="L195" s="16">
        <v>0</v>
      </c>
      <c r="M195" s="16">
        <v>0</v>
      </c>
      <c r="N195" s="16">
        <v>0</v>
      </c>
      <c r="O195" s="47">
        <v>1303.5</v>
      </c>
      <c r="P195" s="16">
        <v>-1303.5</v>
      </c>
      <c r="Q195" s="47">
        <v>110</v>
      </c>
      <c r="R195" s="16" t="s">
        <v>1838</v>
      </c>
      <c r="S195" s="3" t="s">
        <v>1451</v>
      </c>
      <c r="T195" s="2"/>
      <c r="U195" s="2"/>
      <c r="V195" s="2"/>
    </row>
    <row r="196" spans="1:22" s="16" customFormat="1" ht="15" customHeight="1" x14ac:dyDescent="0.3">
      <c r="A196" s="16" t="s">
        <v>17</v>
      </c>
      <c r="B196" s="16" t="s">
        <v>18</v>
      </c>
      <c r="C196" s="43" t="s">
        <v>354</v>
      </c>
      <c r="D196" s="43" t="s">
        <v>25</v>
      </c>
      <c r="E196" s="43" t="s">
        <v>90</v>
      </c>
      <c r="F196" s="43" t="s">
        <v>25</v>
      </c>
      <c r="G196" s="43" t="s">
        <v>352</v>
      </c>
      <c r="H196" s="43" t="s">
        <v>23</v>
      </c>
      <c r="I196" s="43">
        <v>4340</v>
      </c>
      <c r="J196" s="16" t="s">
        <v>437</v>
      </c>
      <c r="K196" s="16">
        <v>0</v>
      </c>
      <c r="L196" s="16">
        <v>0</v>
      </c>
      <c r="M196" s="16">
        <v>0</v>
      </c>
      <c r="N196" s="16">
        <v>0</v>
      </c>
      <c r="O196" s="47">
        <v>285</v>
      </c>
      <c r="P196" s="16">
        <v>-285</v>
      </c>
      <c r="Q196" s="47">
        <v>0</v>
      </c>
      <c r="R196" s="16" t="s">
        <v>1839</v>
      </c>
      <c r="S196" s="3" t="s">
        <v>1451</v>
      </c>
      <c r="T196" s="2"/>
      <c r="U196" s="2"/>
      <c r="V196" s="2"/>
    </row>
    <row r="197" spans="1:22" s="16" customFormat="1" ht="15" customHeight="1" x14ac:dyDescent="0.3">
      <c r="A197" s="16" t="s">
        <v>17</v>
      </c>
      <c r="B197" s="16" t="s">
        <v>18</v>
      </c>
      <c r="C197" s="43" t="s">
        <v>354</v>
      </c>
      <c r="D197" s="43" t="s">
        <v>25</v>
      </c>
      <c r="E197" s="43" t="s">
        <v>90</v>
      </c>
      <c r="F197" s="43" t="s">
        <v>25</v>
      </c>
      <c r="G197" s="43" t="s">
        <v>352</v>
      </c>
      <c r="H197" s="43" t="s">
        <v>23</v>
      </c>
      <c r="I197" s="43">
        <v>4375</v>
      </c>
      <c r="J197" s="16" t="s">
        <v>260</v>
      </c>
      <c r="K197" s="16">
        <v>135000</v>
      </c>
      <c r="L197" s="16">
        <v>0</v>
      </c>
      <c r="M197" s="16">
        <v>135000</v>
      </c>
      <c r="N197" s="16">
        <v>0</v>
      </c>
      <c r="O197" s="47">
        <v>52631.8</v>
      </c>
      <c r="P197" s="16">
        <v>82368.2</v>
      </c>
      <c r="Q197" s="47">
        <v>2224.13</v>
      </c>
      <c r="R197" s="16" t="s">
        <v>1839</v>
      </c>
      <c r="S197" s="3" t="s">
        <v>1451</v>
      </c>
      <c r="T197" s="2"/>
      <c r="U197" s="2"/>
      <c r="V197" s="2"/>
    </row>
    <row r="198" spans="1:22" s="16" customFormat="1" ht="15" customHeight="1" x14ac:dyDescent="0.3">
      <c r="A198" s="16" t="s">
        <v>17</v>
      </c>
      <c r="B198" s="16" t="s">
        <v>18</v>
      </c>
      <c r="C198" s="43" t="s">
        <v>354</v>
      </c>
      <c r="D198" s="43" t="s">
        <v>25</v>
      </c>
      <c r="E198" s="43" t="s">
        <v>90</v>
      </c>
      <c r="F198" s="43" t="s">
        <v>25</v>
      </c>
      <c r="G198" s="43" t="s">
        <v>352</v>
      </c>
      <c r="H198" s="43" t="s">
        <v>23</v>
      </c>
      <c r="I198" s="43" t="s">
        <v>57</v>
      </c>
      <c r="J198" s="16" t="s">
        <v>58</v>
      </c>
      <c r="K198" s="16">
        <v>0</v>
      </c>
      <c r="L198" s="16">
        <v>0</v>
      </c>
      <c r="M198" s="16">
        <v>0</v>
      </c>
      <c r="N198" s="16">
        <v>0</v>
      </c>
      <c r="O198" s="47">
        <v>0</v>
      </c>
      <c r="P198" s="16">
        <v>0</v>
      </c>
      <c r="Q198" s="47">
        <v>0</v>
      </c>
      <c r="R198" s="16" t="s">
        <v>1839</v>
      </c>
      <c r="S198" s="3" t="s">
        <v>1451</v>
      </c>
      <c r="T198" s="2"/>
      <c r="U198" s="2"/>
      <c r="V198" s="2"/>
    </row>
    <row r="199" spans="1:22" s="16" customFormat="1" ht="15" customHeight="1" x14ac:dyDescent="0.3">
      <c r="A199" s="16" t="s">
        <v>17</v>
      </c>
      <c r="B199" s="16" t="s">
        <v>18</v>
      </c>
      <c r="C199" s="43" t="s">
        <v>354</v>
      </c>
      <c r="D199" s="43" t="s">
        <v>25</v>
      </c>
      <c r="E199" s="43" t="s">
        <v>90</v>
      </c>
      <c r="F199" s="43" t="s">
        <v>25</v>
      </c>
      <c r="G199" s="43" t="s">
        <v>352</v>
      </c>
      <c r="H199" s="43" t="s">
        <v>23</v>
      </c>
      <c r="I199" s="43" t="s">
        <v>418</v>
      </c>
      <c r="J199" s="16" t="s">
        <v>419</v>
      </c>
      <c r="K199" s="16">
        <v>110000</v>
      </c>
      <c r="L199" s="16">
        <v>0</v>
      </c>
      <c r="M199" s="16">
        <v>110000</v>
      </c>
      <c r="N199" s="16">
        <v>0</v>
      </c>
      <c r="O199" s="47">
        <v>104402.09</v>
      </c>
      <c r="P199" s="16">
        <v>5597.91</v>
      </c>
      <c r="Q199" s="47">
        <v>3581</v>
      </c>
      <c r="R199" s="16" t="s">
        <v>1839</v>
      </c>
      <c r="S199" s="3" t="s">
        <v>1451</v>
      </c>
      <c r="T199" s="2"/>
      <c r="U199" s="2"/>
      <c r="V199" s="2"/>
    </row>
    <row r="200" spans="1:22" s="16" customFormat="1" ht="15" customHeight="1" x14ac:dyDescent="0.3">
      <c r="A200" s="16" t="s">
        <v>17</v>
      </c>
      <c r="B200" s="16" t="s">
        <v>18</v>
      </c>
      <c r="C200" s="43" t="s">
        <v>354</v>
      </c>
      <c r="D200" s="43" t="s">
        <v>25</v>
      </c>
      <c r="E200" s="43" t="s">
        <v>90</v>
      </c>
      <c r="F200" s="43" t="s">
        <v>25</v>
      </c>
      <c r="G200" s="43" t="s">
        <v>352</v>
      </c>
      <c r="H200" s="43" t="s">
        <v>23</v>
      </c>
      <c r="I200" s="43" t="s">
        <v>42</v>
      </c>
      <c r="J200" s="16" t="s">
        <v>43</v>
      </c>
      <c r="K200" s="16">
        <v>10000</v>
      </c>
      <c r="L200" s="16">
        <v>0</v>
      </c>
      <c r="M200" s="16">
        <v>10000</v>
      </c>
      <c r="N200" s="16">
        <v>0</v>
      </c>
      <c r="O200" s="47">
        <v>0</v>
      </c>
      <c r="P200" s="16">
        <v>10000</v>
      </c>
      <c r="Q200" s="47">
        <v>0</v>
      </c>
      <c r="R200" s="16" t="s">
        <v>1839</v>
      </c>
      <c r="S200" s="3" t="s">
        <v>1451</v>
      </c>
      <c r="T200" s="2"/>
      <c r="U200" s="2"/>
      <c r="V200" s="2"/>
    </row>
    <row r="201" spans="1:22" s="16" customFormat="1" ht="15" customHeight="1" x14ac:dyDescent="0.3">
      <c r="A201" s="16" t="s">
        <v>17</v>
      </c>
      <c r="B201" s="16" t="s">
        <v>18</v>
      </c>
      <c r="C201" s="43" t="s">
        <v>354</v>
      </c>
      <c r="D201" s="43" t="s">
        <v>25</v>
      </c>
      <c r="E201" s="43" t="s">
        <v>90</v>
      </c>
      <c r="F201" s="43" t="s">
        <v>25</v>
      </c>
      <c r="G201" s="43" t="s">
        <v>352</v>
      </c>
      <c r="H201" s="43" t="s">
        <v>23</v>
      </c>
      <c r="I201" s="43">
        <v>4950</v>
      </c>
      <c r="J201" s="16" t="s">
        <v>50</v>
      </c>
      <c r="K201" s="16">
        <v>0</v>
      </c>
      <c r="L201" s="16">
        <v>0</v>
      </c>
      <c r="M201" s="16">
        <v>0</v>
      </c>
      <c r="N201" s="16">
        <v>0</v>
      </c>
      <c r="O201" s="47">
        <v>9245</v>
      </c>
      <c r="P201" s="16">
        <v>-9245</v>
      </c>
      <c r="Q201" s="47">
        <v>7655</v>
      </c>
      <c r="R201" s="16" t="s">
        <v>1839</v>
      </c>
      <c r="S201" s="3" t="s">
        <v>1451</v>
      </c>
      <c r="T201" s="2"/>
      <c r="U201" s="2"/>
      <c r="V201" s="2"/>
    </row>
    <row r="202" spans="1:22" s="16" customFormat="1" ht="15" customHeight="1" x14ac:dyDescent="0.3">
      <c r="A202" s="16" t="s">
        <v>17</v>
      </c>
      <c r="B202" s="16" t="s">
        <v>18</v>
      </c>
      <c r="C202" s="43" t="s">
        <v>2126</v>
      </c>
      <c r="D202" s="43" t="s">
        <v>25</v>
      </c>
      <c r="E202" s="43" t="s">
        <v>90</v>
      </c>
      <c r="F202" s="43" t="s">
        <v>25</v>
      </c>
      <c r="G202" s="43" t="s">
        <v>352</v>
      </c>
      <c r="H202" s="43" t="s">
        <v>2178</v>
      </c>
      <c r="I202" s="43">
        <v>4375</v>
      </c>
      <c r="J202" s="16" t="s">
        <v>260</v>
      </c>
      <c r="K202" s="16">
        <v>0</v>
      </c>
      <c r="L202" s="16">
        <v>0</v>
      </c>
      <c r="M202" s="16">
        <v>0</v>
      </c>
      <c r="N202" s="16">
        <v>0</v>
      </c>
      <c r="O202" s="47">
        <v>21325.73</v>
      </c>
      <c r="P202" s="16">
        <v>-21325.73</v>
      </c>
      <c r="Q202" s="47">
        <v>0</v>
      </c>
      <c r="R202" s="16" t="s">
        <v>2179</v>
      </c>
      <c r="S202" s="3" t="s">
        <v>1451</v>
      </c>
      <c r="T202" s="2"/>
      <c r="U202" s="2"/>
      <c r="V202" s="2"/>
    </row>
    <row r="203" spans="1:22" s="16" customFormat="1" ht="15" customHeight="1" x14ac:dyDescent="0.3">
      <c r="A203" s="16" t="s">
        <v>17</v>
      </c>
      <c r="B203" s="16" t="s">
        <v>18</v>
      </c>
      <c r="C203" s="43" t="s">
        <v>2128</v>
      </c>
      <c r="D203" s="43" t="s">
        <v>25</v>
      </c>
      <c r="E203" s="43" t="s">
        <v>90</v>
      </c>
      <c r="F203" s="43" t="s">
        <v>25</v>
      </c>
      <c r="G203" s="43" t="s">
        <v>352</v>
      </c>
      <c r="H203" s="43" t="s">
        <v>2180</v>
      </c>
      <c r="I203" s="43">
        <v>4375</v>
      </c>
      <c r="J203" s="16" t="s">
        <v>260</v>
      </c>
      <c r="K203" s="16">
        <v>0</v>
      </c>
      <c r="L203" s="16">
        <v>0</v>
      </c>
      <c r="M203" s="16">
        <v>0</v>
      </c>
      <c r="N203" s="16">
        <v>0</v>
      </c>
      <c r="O203" s="47">
        <v>32030</v>
      </c>
      <c r="P203" s="16">
        <v>-32030</v>
      </c>
      <c r="Q203" s="47">
        <v>0</v>
      </c>
      <c r="R203" s="16" t="s">
        <v>2181</v>
      </c>
      <c r="S203" s="3" t="s">
        <v>1451</v>
      </c>
      <c r="T203" s="2"/>
      <c r="U203" s="2"/>
      <c r="V203" s="2"/>
    </row>
    <row r="204" spans="1:22" s="16" customFormat="1" ht="15" customHeight="1" x14ac:dyDescent="0.3">
      <c r="A204" s="16" t="s">
        <v>17</v>
      </c>
      <c r="B204" s="16" t="s">
        <v>18</v>
      </c>
      <c r="C204" s="43" t="s">
        <v>2129</v>
      </c>
      <c r="D204" s="43" t="s">
        <v>25</v>
      </c>
      <c r="E204" s="43" t="s">
        <v>90</v>
      </c>
      <c r="F204" s="43" t="s">
        <v>25</v>
      </c>
      <c r="G204" s="43" t="s">
        <v>352</v>
      </c>
      <c r="H204" s="43" t="s">
        <v>2182</v>
      </c>
      <c r="I204" s="43">
        <v>4375</v>
      </c>
      <c r="J204" s="16" t="s">
        <v>260</v>
      </c>
      <c r="K204" s="16">
        <v>0</v>
      </c>
      <c r="L204" s="16">
        <v>0</v>
      </c>
      <c r="M204" s="16">
        <v>0</v>
      </c>
      <c r="N204" s="16">
        <v>0</v>
      </c>
      <c r="O204" s="47">
        <v>1462.5</v>
      </c>
      <c r="P204" s="16">
        <v>-1462.5</v>
      </c>
      <c r="Q204" s="47">
        <v>0</v>
      </c>
      <c r="R204" s="16" t="s">
        <v>2183</v>
      </c>
      <c r="S204" s="3" t="s">
        <v>1451</v>
      </c>
      <c r="T204" s="2"/>
      <c r="U204" s="2"/>
      <c r="V204" s="2"/>
    </row>
    <row r="205" spans="1:22" s="16" customFormat="1" ht="15" customHeight="1" x14ac:dyDescent="0.3">
      <c r="A205" s="16" t="s">
        <v>17</v>
      </c>
      <c r="B205" s="16" t="s">
        <v>18</v>
      </c>
      <c r="C205" s="43" t="s">
        <v>2130</v>
      </c>
      <c r="D205" s="43" t="s">
        <v>25</v>
      </c>
      <c r="E205" s="43" t="s">
        <v>90</v>
      </c>
      <c r="F205" s="43" t="s">
        <v>25</v>
      </c>
      <c r="G205" s="43" t="s">
        <v>352</v>
      </c>
      <c r="H205" s="43" t="s">
        <v>2184</v>
      </c>
      <c r="I205" s="43">
        <v>4375</v>
      </c>
      <c r="J205" s="16" t="s">
        <v>260</v>
      </c>
      <c r="K205" s="16">
        <v>0</v>
      </c>
      <c r="L205" s="16">
        <v>0</v>
      </c>
      <c r="M205" s="16">
        <v>0</v>
      </c>
      <c r="N205" s="16">
        <v>0</v>
      </c>
      <c r="O205" s="47">
        <v>667.5</v>
      </c>
      <c r="P205" s="16">
        <v>-667.5</v>
      </c>
      <c r="Q205" s="47">
        <v>0</v>
      </c>
      <c r="R205" s="16" t="s">
        <v>2185</v>
      </c>
      <c r="S205" s="3" t="s">
        <v>1451</v>
      </c>
      <c r="T205" s="2"/>
      <c r="U205" s="2"/>
      <c r="V205" s="2"/>
    </row>
    <row r="206" spans="1:22" s="16" customFormat="1" ht="15" customHeight="1" x14ac:dyDescent="0.3">
      <c r="A206" s="16" t="s">
        <v>17</v>
      </c>
      <c r="B206" s="16" t="s">
        <v>18</v>
      </c>
      <c r="C206" s="43" t="s">
        <v>2132</v>
      </c>
      <c r="D206" s="43" t="s">
        <v>25</v>
      </c>
      <c r="E206" s="43" t="s">
        <v>90</v>
      </c>
      <c r="F206" s="43" t="s">
        <v>25</v>
      </c>
      <c r="G206" s="43" t="s">
        <v>352</v>
      </c>
      <c r="H206" s="43" t="s">
        <v>2190</v>
      </c>
      <c r="I206" s="43">
        <v>4375</v>
      </c>
      <c r="J206" s="16" t="s">
        <v>260</v>
      </c>
      <c r="K206" s="16">
        <v>0</v>
      </c>
      <c r="L206" s="16">
        <v>0</v>
      </c>
      <c r="M206" s="16">
        <v>0</v>
      </c>
      <c r="N206" s="16">
        <v>0</v>
      </c>
      <c r="O206" s="47">
        <v>740</v>
      </c>
      <c r="P206" s="16">
        <v>-740</v>
      </c>
      <c r="Q206" s="47">
        <v>0</v>
      </c>
      <c r="R206" s="16" t="s">
        <v>2306</v>
      </c>
      <c r="S206" s="3" t="s">
        <v>1451</v>
      </c>
      <c r="T206" s="2"/>
      <c r="U206" s="2"/>
      <c r="V206" s="2"/>
    </row>
    <row r="207" spans="1:22" s="16" customFormat="1" ht="15" customHeight="1" x14ac:dyDescent="0.3">
      <c r="A207" s="16" t="s">
        <v>17</v>
      </c>
      <c r="B207" s="16" t="s">
        <v>18</v>
      </c>
      <c r="C207" s="43" t="s">
        <v>441</v>
      </c>
      <c r="D207" s="43" t="s">
        <v>25</v>
      </c>
      <c r="E207" s="43" t="s">
        <v>90</v>
      </c>
      <c r="F207" s="43" t="s">
        <v>25</v>
      </c>
      <c r="G207" s="43" t="s">
        <v>442</v>
      </c>
      <c r="H207" s="43" t="s">
        <v>23</v>
      </c>
      <c r="I207" s="43">
        <v>4375</v>
      </c>
      <c r="J207" s="16" t="s">
        <v>260</v>
      </c>
      <c r="K207" s="16">
        <v>20000</v>
      </c>
      <c r="L207" s="16">
        <v>0</v>
      </c>
      <c r="M207" s="16">
        <v>20000</v>
      </c>
      <c r="N207" s="16">
        <v>0</v>
      </c>
      <c r="O207" s="47">
        <v>23196.06</v>
      </c>
      <c r="P207" s="16">
        <v>-3196.06</v>
      </c>
      <c r="Q207" s="47">
        <v>2023.8</v>
      </c>
      <c r="R207" s="16" t="s">
        <v>1840</v>
      </c>
      <c r="S207" s="3" t="s">
        <v>1451</v>
      </c>
      <c r="T207" s="2"/>
      <c r="U207" s="2"/>
      <c r="V207" s="2"/>
    </row>
    <row r="208" spans="1:22" s="16" customFormat="1" ht="15" customHeight="1" x14ac:dyDescent="0.3">
      <c r="A208" s="16" t="s">
        <v>17</v>
      </c>
      <c r="B208" s="16" t="s">
        <v>18</v>
      </c>
      <c r="C208" s="43" t="s">
        <v>441</v>
      </c>
      <c r="D208" s="43" t="s">
        <v>25</v>
      </c>
      <c r="E208" s="43" t="s">
        <v>90</v>
      </c>
      <c r="F208" s="43" t="s">
        <v>25</v>
      </c>
      <c r="G208" s="43" t="s">
        <v>442</v>
      </c>
      <c r="H208" s="43" t="s">
        <v>23</v>
      </c>
      <c r="I208" s="43">
        <v>4950</v>
      </c>
      <c r="J208" s="16" t="s">
        <v>50</v>
      </c>
      <c r="K208" s="16">
        <v>60000</v>
      </c>
      <c r="L208" s="16">
        <v>0</v>
      </c>
      <c r="M208" s="16">
        <v>60000</v>
      </c>
      <c r="N208" s="16">
        <v>0</v>
      </c>
      <c r="O208" s="47">
        <v>56902.11</v>
      </c>
      <c r="P208" s="16">
        <v>3097.89</v>
      </c>
      <c r="Q208" s="47">
        <v>0</v>
      </c>
      <c r="R208" s="16" t="s">
        <v>1840</v>
      </c>
      <c r="S208" s="3" t="s">
        <v>1451</v>
      </c>
      <c r="T208" s="2"/>
      <c r="U208" s="2"/>
      <c r="V208" s="2"/>
    </row>
    <row r="209" spans="1:22" s="16" customFormat="1" ht="15" customHeight="1" x14ac:dyDescent="0.3">
      <c r="A209" s="16" t="s">
        <v>17</v>
      </c>
      <c r="B209" s="16" t="s">
        <v>18</v>
      </c>
      <c r="C209" s="43" t="s">
        <v>2137</v>
      </c>
      <c r="D209" s="43" t="s">
        <v>25</v>
      </c>
      <c r="E209" s="43" t="s">
        <v>90</v>
      </c>
      <c r="F209" s="43" t="s">
        <v>25</v>
      </c>
      <c r="G209" s="43" t="s">
        <v>442</v>
      </c>
      <c r="H209" s="43" t="s">
        <v>2192</v>
      </c>
      <c r="I209" s="43">
        <v>4950</v>
      </c>
      <c r="J209" s="16" t="s">
        <v>50</v>
      </c>
      <c r="K209" s="16">
        <v>0</v>
      </c>
      <c r="L209" s="16">
        <v>0</v>
      </c>
      <c r="M209" s="16">
        <v>0</v>
      </c>
      <c r="N209" s="16">
        <v>0</v>
      </c>
      <c r="O209" s="47">
        <v>850</v>
      </c>
      <c r="P209" s="16">
        <v>-850</v>
      </c>
      <c r="Q209" s="47">
        <v>0</v>
      </c>
      <c r="R209" s="16" t="s">
        <v>2218</v>
      </c>
      <c r="S209" s="3" t="s">
        <v>1451</v>
      </c>
      <c r="T209" s="2"/>
      <c r="U209" s="2"/>
      <c r="V209" s="2"/>
    </row>
    <row r="210" spans="1:22" s="16" customFormat="1" ht="15" customHeight="1" x14ac:dyDescent="0.3">
      <c r="A210" s="16" t="s">
        <v>17</v>
      </c>
      <c r="B210" s="16" t="s">
        <v>18</v>
      </c>
      <c r="C210" s="43" t="s">
        <v>440</v>
      </c>
      <c r="D210" s="43" t="s">
        <v>25</v>
      </c>
      <c r="E210" s="43" t="s">
        <v>90</v>
      </c>
      <c r="F210" s="43" t="s">
        <v>25</v>
      </c>
      <c r="G210" s="43" t="s">
        <v>1166</v>
      </c>
      <c r="H210" s="43" t="s">
        <v>23</v>
      </c>
      <c r="I210" s="43" t="s">
        <v>241</v>
      </c>
      <c r="J210" s="16" t="s">
        <v>242</v>
      </c>
      <c r="K210" s="16">
        <v>20500</v>
      </c>
      <c r="L210" s="16">
        <v>0</v>
      </c>
      <c r="M210" s="16">
        <v>20500</v>
      </c>
      <c r="N210" s="16">
        <v>0</v>
      </c>
      <c r="O210" s="47">
        <v>20500</v>
      </c>
      <c r="P210" s="16">
        <v>0</v>
      </c>
      <c r="Q210" s="47">
        <v>0</v>
      </c>
      <c r="R210" s="16" t="s">
        <v>1841</v>
      </c>
      <c r="S210" s="3" t="s">
        <v>1451</v>
      </c>
      <c r="T210" s="2"/>
      <c r="U210" s="2"/>
      <c r="V210" s="2"/>
    </row>
    <row r="211" spans="1:22" s="16" customFormat="1" ht="15" customHeight="1" x14ac:dyDescent="0.3">
      <c r="A211" s="16" t="s">
        <v>17</v>
      </c>
      <c r="B211" s="16" t="s">
        <v>18</v>
      </c>
      <c r="C211" s="43" t="s">
        <v>438</v>
      </c>
      <c r="D211" s="43" t="s">
        <v>25</v>
      </c>
      <c r="E211" s="43" t="s">
        <v>90</v>
      </c>
      <c r="F211" s="43" t="s">
        <v>25</v>
      </c>
      <c r="G211" s="43" t="s">
        <v>439</v>
      </c>
      <c r="H211" s="43" t="s">
        <v>23</v>
      </c>
      <c r="I211" s="43">
        <v>4375</v>
      </c>
      <c r="J211" s="16" t="s">
        <v>260</v>
      </c>
      <c r="K211" s="16">
        <v>120000</v>
      </c>
      <c r="L211" s="16">
        <v>0</v>
      </c>
      <c r="M211" s="16">
        <v>120000</v>
      </c>
      <c r="N211" s="16">
        <v>0</v>
      </c>
      <c r="O211" s="47">
        <v>42662</v>
      </c>
      <c r="P211" s="16">
        <v>77338</v>
      </c>
      <c r="Q211" s="47">
        <v>2560</v>
      </c>
      <c r="R211" s="16" t="s">
        <v>1842</v>
      </c>
      <c r="S211" s="3" t="s">
        <v>1451</v>
      </c>
      <c r="T211" s="2"/>
      <c r="U211" s="2"/>
      <c r="V211" s="2"/>
    </row>
    <row r="212" spans="1:22" s="16" customFormat="1" ht="15" customHeight="1" x14ac:dyDescent="0.3">
      <c r="A212" s="16" t="s">
        <v>17</v>
      </c>
      <c r="B212" s="16" t="s">
        <v>18</v>
      </c>
      <c r="C212" s="43" t="s">
        <v>438</v>
      </c>
      <c r="D212" s="43" t="s">
        <v>25</v>
      </c>
      <c r="E212" s="43" t="s">
        <v>90</v>
      </c>
      <c r="F212" s="43" t="s">
        <v>25</v>
      </c>
      <c r="G212" s="43" t="s">
        <v>439</v>
      </c>
      <c r="H212" s="43" t="s">
        <v>23</v>
      </c>
      <c r="I212" s="43">
        <v>4950</v>
      </c>
      <c r="J212" s="16" t="s">
        <v>50</v>
      </c>
      <c r="K212" s="16">
        <v>0</v>
      </c>
      <c r="L212" s="16">
        <v>0</v>
      </c>
      <c r="M212" s="16">
        <v>0</v>
      </c>
      <c r="N212" s="16">
        <v>0</v>
      </c>
      <c r="O212" s="47">
        <v>0</v>
      </c>
      <c r="P212" s="16">
        <v>0</v>
      </c>
      <c r="Q212" s="47">
        <v>0</v>
      </c>
      <c r="R212" s="16" t="s">
        <v>1842</v>
      </c>
      <c r="S212" s="3" t="s">
        <v>1451</v>
      </c>
      <c r="T212" s="2"/>
      <c r="U212" s="2"/>
      <c r="V212" s="2"/>
    </row>
    <row r="213" spans="1:22" s="16" customFormat="1" ht="15" customHeight="1" x14ac:dyDescent="0.3">
      <c r="A213" s="16" t="s">
        <v>17</v>
      </c>
      <c r="B213" s="16" t="s">
        <v>18</v>
      </c>
      <c r="C213" s="43" t="s">
        <v>2138</v>
      </c>
      <c r="D213" s="43" t="s">
        <v>25</v>
      </c>
      <c r="E213" s="43" t="s">
        <v>90</v>
      </c>
      <c r="F213" s="43" t="s">
        <v>25</v>
      </c>
      <c r="G213" s="43" t="s">
        <v>439</v>
      </c>
      <c r="H213" s="43" t="s">
        <v>2180</v>
      </c>
      <c r="I213" s="43">
        <v>4375</v>
      </c>
      <c r="J213" s="16" t="s">
        <v>260</v>
      </c>
      <c r="K213" s="16">
        <v>0</v>
      </c>
      <c r="L213" s="16">
        <v>0</v>
      </c>
      <c r="M213" s="16">
        <v>0</v>
      </c>
      <c r="N213" s="16">
        <v>0</v>
      </c>
      <c r="O213" s="47">
        <v>30369.47</v>
      </c>
      <c r="P213" s="16">
        <v>-30369.47</v>
      </c>
      <c r="Q213" s="47">
        <v>0</v>
      </c>
      <c r="R213" s="16" t="s">
        <v>2186</v>
      </c>
      <c r="S213" s="3" t="s">
        <v>1451</v>
      </c>
      <c r="T213" s="2"/>
      <c r="U213" s="2"/>
      <c r="V213" s="2"/>
    </row>
    <row r="214" spans="1:22" s="16" customFormat="1" ht="15" customHeight="1" x14ac:dyDescent="0.3">
      <c r="A214" s="16" t="s">
        <v>17</v>
      </c>
      <c r="B214" s="16" t="s">
        <v>18</v>
      </c>
      <c r="C214" s="43" t="s">
        <v>2139</v>
      </c>
      <c r="D214" s="43" t="s">
        <v>25</v>
      </c>
      <c r="E214" s="43" t="s">
        <v>90</v>
      </c>
      <c r="F214" s="43" t="s">
        <v>25</v>
      </c>
      <c r="G214" s="43" t="s">
        <v>439</v>
      </c>
      <c r="H214" s="43" t="s">
        <v>2182</v>
      </c>
      <c r="I214" s="43">
        <v>4375</v>
      </c>
      <c r="J214" s="16" t="s">
        <v>260</v>
      </c>
      <c r="K214" s="16">
        <v>0</v>
      </c>
      <c r="L214" s="16">
        <v>0</v>
      </c>
      <c r="M214" s="16">
        <v>0</v>
      </c>
      <c r="N214" s="16">
        <v>0</v>
      </c>
      <c r="O214" s="47">
        <v>11692</v>
      </c>
      <c r="P214" s="16">
        <v>-11692</v>
      </c>
      <c r="Q214" s="47">
        <v>0</v>
      </c>
      <c r="R214" s="16" t="s">
        <v>2187</v>
      </c>
      <c r="S214" s="3" t="s">
        <v>1451</v>
      </c>
      <c r="T214" s="2"/>
      <c r="U214" s="2"/>
      <c r="V214" s="2"/>
    </row>
    <row r="215" spans="1:22" s="16" customFormat="1" ht="15" customHeight="1" x14ac:dyDescent="0.3">
      <c r="A215" s="16" t="s">
        <v>17</v>
      </c>
      <c r="B215" s="16" t="s">
        <v>18</v>
      </c>
      <c r="C215" s="43" t="s">
        <v>2140</v>
      </c>
      <c r="D215" s="43" t="s">
        <v>25</v>
      </c>
      <c r="E215" s="43" t="s">
        <v>90</v>
      </c>
      <c r="F215" s="43" t="s">
        <v>25</v>
      </c>
      <c r="G215" s="43" t="s">
        <v>439</v>
      </c>
      <c r="H215" s="43" t="s">
        <v>2188</v>
      </c>
      <c r="I215" s="43">
        <v>4375</v>
      </c>
      <c r="J215" s="16" t="s">
        <v>260</v>
      </c>
      <c r="K215" s="16">
        <v>0</v>
      </c>
      <c r="L215" s="16">
        <v>0</v>
      </c>
      <c r="M215" s="16">
        <v>0</v>
      </c>
      <c r="N215" s="16">
        <v>0</v>
      </c>
      <c r="O215" s="47">
        <v>4790</v>
      </c>
      <c r="P215" s="16">
        <v>-4790</v>
      </c>
      <c r="Q215" s="47">
        <v>0</v>
      </c>
      <c r="R215" s="16" t="s">
        <v>2189</v>
      </c>
      <c r="S215" s="3" t="s">
        <v>1451</v>
      </c>
      <c r="T215" s="2"/>
      <c r="U215" s="2"/>
      <c r="V215" s="2"/>
    </row>
    <row r="216" spans="1:22" s="16" customFormat="1" ht="15" customHeight="1" x14ac:dyDescent="0.3">
      <c r="A216" s="16" t="s">
        <v>17</v>
      </c>
      <c r="B216" s="16" t="s">
        <v>18</v>
      </c>
      <c r="C216" s="43" t="s">
        <v>2141</v>
      </c>
      <c r="D216" s="43" t="s">
        <v>25</v>
      </c>
      <c r="E216" s="43" t="s">
        <v>90</v>
      </c>
      <c r="F216" s="43" t="s">
        <v>25</v>
      </c>
      <c r="G216" s="43" t="s">
        <v>439</v>
      </c>
      <c r="H216" s="43" t="s">
        <v>2190</v>
      </c>
      <c r="I216" s="43">
        <v>4375</v>
      </c>
      <c r="J216" s="16" t="s">
        <v>260</v>
      </c>
      <c r="K216" s="16">
        <v>0</v>
      </c>
      <c r="L216" s="16">
        <v>0</v>
      </c>
      <c r="M216" s="16">
        <v>0</v>
      </c>
      <c r="N216" s="16">
        <v>0</v>
      </c>
      <c r="O216" s="47">
        <v>26222.5</v>
      </c>
      <c r="P216" s="16">
        <v>-26222.5</v>
      </c>
      <c r="Q216" s="47">
        <v>0</v>
      </c>
      <c r="R216" s="16" t="s">
        <v>2191</v>
      </c>
      <c r="S216" s="3" t="s">
        <v>1451</v>
      </c>
      <c r="T216" s="2"/>
      <c r="U216" s="2"/>
      <c r="V216" s="2"/>
    </row>
    <row r="217" spans="1:22" s="16" customFormat="1" ht="15" customHeight="1" x14ac:dyDescent="0.3">
      <c r="A217" s="16" t="s">
        <v>17</v>
      </c>
      <c r="B217" s="16" t="s">
        <v>18</v>
      </c>
      <c r="C217" s="43" t="s">
        <v>2142</v>
      </c>
      <c r="D217" s="43" t="s">
        <v>25</v>
      </c>
      <c r="E217" s="43" t="s">
        <v>90</v>
      </c>
      <c r="F217" s="43" t="s">
        <v>25</v>
      </c>
      <c r="G217" s="43" t="s">
        <v>439</v>
      </c>
      <c r="H217" s="43" t="s">
        <v>2192</v>
      </c>
      <c r="I217" s="43">
        <v>4375</v>
      </c>
      <c r="J217" s="16" t="s">
        <v>260</v>
      </c>
      <c r="K217" s="16">
        <v>0</v>
      </c>
      <c r="L217" s="16">
        <v>0</v>
      </c>
      <c r="M217" s="16">
        <v>0</v>
      </c>
      <c r="N217" s="16">
        <v>0</v>
      </c>
      <c r="O217" s="47">
        <v>5462.5</v>
      </c>
      <c r="P217" s="16">
        <v>-5462.5</v>
      </c>
      <c r="Q217" s="47">
        <v>0</v>
      </c>
      <c r="R217" s="16" t="s">
        <v>2193</v>
      </c>
      <c r="S217" s="3" t="s">
        <v>1451</v>
      </c>
      <c r="T217" s="2"/>
      <c r="U217" s="2"/>
      <c r="V217" s="2"/>
    </row>
    <row r="218" spans="1:22" s="16" customFormat="1" ht="15" customHeight="1" x14ac:dyDescent="0.3">
      <c r="A218" s="16" t="s">
        <v>17</v>
      </c>
      <c r="B218" s="16" t="s">
        <v>18</v>
      </c>
      <c r="C218" s="43" t="s">
        <v>1394</v>
      </c>
      <c r="D218" s="43" t="s">
        <v>25</v>
      </c>
      <c r="E218" s="43" t="s">
        <v>90</v>
      </c>
      <c r="F218" s="43" t="s">
        <v>25</v>
      </c>
      <c r="G218" s="43" t="s">
        <v>1395</v>
      </c>
      <c r="H218" s="43" t="s">
        <v>23</v>
      </c>
      <c r="I218" s="43">
        <v>4275</v>
      </c>
      <c r="J218" s="16" t="s">
        <v>53</v>
      </c>
      <c r="K218" s="16">
        <v>55000</v>
      </c>
      <c r="L218" s="16">
        <v>0</v>
      </c>
      <c r="M218" s="16">
        <v>55000</v>
      </c>
      <c r="N218" s="16">
        <v>0</v>
      </c>
      <c r="O218" s="47">
        <v>22606.5</v>
      </c>
      <c r="P218" s="16">
        <v>32393.5</v>
      </c>
      <c r="Q218" s="47">
        <v>8680</v>
      </c>
      <c r="R218" s="16" t="s">
        <v>1843</v>
      </c>
      <c r="S218" s="3" t="s">
        <v>1451</v>
      </c>
      <c r="T218" s="2"/>
      <c r="U218" s="2"/>
      <c r="V218" s="2"/>
    </row>
    <row r="219" spans="1:22" s="16" customFormat="1" ht="15" customHeight="1" x14ac:dyDescent="0.3">
      <c r="A219" s="16" t="s">
        <v>17</v>
      </c>
      <c r="B219" s="16" t="s">
        <v>18</v>
      </c>
      <c r="C219" s="43" t="s">
        <v>1394</v>
      </c>
      <c r="D219" s="43" t="s">
        <v>25</v>
      </c>
      <c r="E219" s="43" t="s">
        <v>90</v>
      </c>
      <c r="F219" s="43" t="s">
        <v>25</v>
      </c>
      <c r="G219" s="43" t="s">
        <v>1395</v>
      </c>
      <c r="H219" s="43" t="s">
        <v>23</v>
      </c>
      <c r="I219" s="43">
        <v>4375</v>
      </c>
      <c r="J219" s="16" t="s">
        <v>260</v>
      </c>
      <c r="K219" s="16">
        <v>15000</v>
      </c>
      <c r="L219" s="16">
        <v>0</v>
      </c>
      <c r="M219" s="16">
        <v>15000</v>
      </c>
      <c r="N219" s="16">
        <v>0</v>
      </c>
      <c r="O219" s="47">
        <v>580.5</v>
      </c>
      <c r="P219" s="16">
        <v>14419.5</v>
      </c>
      <c r="Q219" s="47">
        <v>182.5</v>
      </c>
      <c r="R219" s="16" t="s">
        <v>1843</v>
      </c>
      <c r="S219" s="3" t="s">
        <v>1451</v>
      </c>
      <c r="T219" s="2"/>
      <c r="U219" s="2"/>
      <c r="V219" s="2"/>
    </row>
    <row r="220" spans="1:22" s="16" customFormat="1" ht="15" customHeight="1" x14ac:dyDescent="0.3">
      <c r="A220" s="16" t="s">
        <v>17</v>
      </c>
      <c r="B220" s="16" t="s">
        <v>18</v>
      </c>
      <c r="C220" s="43" t="s">
        <v>1394</v>
      </c>
      <c r="D220" s="43" t="s">
        <v>25</v>
      </c>
      <c r="E220" s="43" t="s">
        <v>90</v>
      </c>
      <c r="F220" s="43" t="s">
        <v>25</v>
      </c>
      <c r="G220" s="43" t="s">
        <v>1395</v>
      </c>
      <c r="H220" s="43" t="s">
        <v>23</v>
      </c>
      <c r="I220" s="43">
        <v>4535</v>
      </c>
      <c r="J220" s="16" t="s">
        <v>88</v>
      </c>
      <c r="K220" s="16">
        <v>0</v>
      </c>
      <c r="L220" s="16">
        <v>0</v>
      </c>
      <c r="M220" s="16">
        <v>0</v>
      </c>
      <c r="N220" s="16">
        <v>0</v>
      </c>
      <c r="O220" s="47">
        <v>15555.08</v>
      </c>
      <c r="P220" s="16">
        <v>-15555.08</v>
      </c>
      <c r="Q220" s="47">
        <v>0</v>
      </c>
      <c r="R220" s="16" t="s">
        <v>1843</v>
      </c>
      <c r="S220" s="3" t="s">
        <v>1451</v>
      </c>
      <c r="T220" s="2"/>
      <c r="U220" s="2"/>
      <c r="V220" s="2"/>
    </row>
    <row r="221" spans="1:22" s="16" customFormat="1" ht="15" customHeight="1" x14ac:dyDescent="0.3">
      <c r="A221" s="16" t="s">
        <v>17</v>
      </c>
      <c r="B221" s="16" t="s">
        <v>18</v>
      </c>
      <c r="C221" s="43" t="s">
        <v>1394</v>
      </c>
      <c r="D221" s="43" t="s">
        <v>25</v>
      </c>
      <c r="E221" s="43" t="s">
        <v>90</v>
      </c>
      <c r="F221" s="43" t="s">
        <v>25</v>
      </c>
      <c r="G221" s="43" t="s">
        <v>1395</v>
      </c>
      <c r="H221" s="43" t="s">
        <v>23</v>
      </c>
      <c r="I221" s="43" t="s">
        <v>975</v>
      </c>
      <c r="J221" s="16" t="s">
        <v>976</v>
      </c>
      <c r="K221" s="16">
        <v>30000</v>
      </c>
      <c r="L221" s="16">
        <v>0</v>
      </c>
      <c r="M221" s="16">
        <v>30000</v>
      </c>
      <c r="N221" s="16">
        <v>0</v>
      </c>
      <c r="O221" s="47">
        <v>7221.95</v>
      </c>
      <c r="P221" s="16">
        <v>22778.05</v>
      </c>
      <c r="Q221" s="47">
        <v>0</v>
      </c>
      <c r="R221" s="16" t="s">
        <v>1843</v>
      </c>
      <c r="S221" s="3" t="s">
        <v>1451</v>
      </c>
      <c r="T221" s="2"/>
      <c r="U221" s="2"/>
      <c r="V221" s="2"/>
    </row>
    <row r="222" spans="1:22" s="16" customFormat="1" ht="15" customHeight="1" x14ac:dyDescent="0.3">
      <c r="A222" s="16" t="s">
        <v>17</v>
      </c>
      <c r="B222" s="16" t="s">
        <v>18</v>
      </c>
      <c r="C222" s="43" t="s">
        <v>1394</v>
      </c>
      <c r="D222" s="43" t="s">
        <v>25</v>
      </c>
      <c r="E222" s="43" t="s">
        <v>90</v>
      </c>
      <c r="F222" s="43" t="s">
        <v>25</v>
      </c>
      <c r="G222" s="43" t="s">
        <v>1395</v>
      </c>
      <c r="H222" s="43" t="s">
        <v>23</v>
      </c>
      <c r="I222" s="43">
        <v>4950</v>
      </c>
      <c r="J222" s="16" t="s">
        <v>50</v>
      </c>
      <c r="K222" s="16">
        <v>25000</v>
      </c>
      <c r="L222" s="16">
        <v>0</v>
      </c>
      <c r="M222" s="16">
        <v>25000</v>
      </c>
      <c r="N222" s="16">
        <v>0</v>
      </c>
      <c r="O222" s="47">
        <v>7156.33</v>
      </c>
      <c r="P222" s="16">
        <v>17843.669999999998</v>
      </c>
      <c r="Q222" s="47">
        <v>633.61</v>
      </c>
      <c r="R222" s="16" t="s">
        <v>1843</v>
      </c>
      <c r="S222" s="3" t="s">
        <v>1451</v>
      </c>
      <c r="T222" s="2"/>
      <c r="U222" s="2"/>
      <c r="V222" s="2"/>
    </row>
    <row r="223" spans="1:22" s="16" customFormat="1" ht="15" customHeight="1" x14ac:dyDescent="0.3">
      <c r="A223" s="16" t="s">
        <v>17</v>
      </c>
      <c r="B223" s="16" t="s">
        <v>18</v>
      </c>
      <c r="C223" s="43" t="s">
        <v>1394</v>
      </c>
      <c r="D223" s="43" t="s">
        <v>25</v>
      </c>
      <c r="E223" s="43" t="s">
        <v>90</v>
      </c>
      <c r="F223" s="43" t="s">
        <v>25</v>
      </c>
      <c r="G223" s="43" t="s">
        <v>1395</v>
      </c>
      <c r="H223" s="43" t="s">
        <v>23</v>
      </c>
      <c r="I223" s="43" t="s">
        <v>2035</v>
      </c>
      <c r="J223" s="16" t="s">
        <v>2036</v>
      </c>
      <c r="K223" s="16">
        <v>40000</v>
      </c>
      <c r="L223" s="16">
        <v>0</v>
      </c>
      <c r="M223" s="16">
        <v>40000</v>
      </c>
      <c r="N223" s="16">
        <v>0</v>
      </c>
      <c r="O223" s="47">
        <v>40000</v>
      </c>
      <c r="P223" s="16">
        <v>0</v>
      </c>
      <c r="Q223" s="47">
        <v>0</v>
      </c>
      <c r="R223" s="16" t="s">
        <v>1843</v>
      </c>
      <c r="S223" s="3" t="s">
        <v>1451</v>
      </c>
      <c r="T223" s="2"/>
      <c r="U223" s="2"/>
      <c r="V223" s="2"/>
    </row>
    <row r="224" spans="1:22" s="16" customFormat="1" ht="15" customHeight="1" x14ac:dyDescent="0.3">
      <c r="A224" s="16" t="s">
        <v>17</v>
      </c>
      <c r="B224" s="16" t="s">
        <v>18</v>
      </c>
      <c r="C224" s="43" t="s">
        <v>2143</v>
      </c>
      <c r="D224" s="43" t="s">
        <v>25</v>
      </c>
      <c r="E224" s="43" t="s">
        <v>90</v>
      </c>
      <c r="F224" s="43" t="s">
        <v>25</v>
      </c>
      <c r="G224" s="43" t="s">
        <v>1395</v>
      </c>
      <c r="H224" s="43" t="s">
        <v>2293</v>
      </c>
      <c r="I224" s="43">
        <v>4950</v>
      </c>
      <c r="J224" s="16" t="s">
        <v>50</v>
      </c>
      <c r="K224" s="16">
        <v>0</v>
      </c>
      <c r="L224" s="16">
        <v>0</v>
      </c>
      <c r="M224" s="16">
        <v>0</v>
      </c>
      <c r="N224" s="16">
        <v>0</v>
      </c>
      <c r="O224" s="47">
        <v>4676.8</v>
      </c>
      <c r="P224" s="16">
        <v>-4676.8</v>
      </c>
      <c r="Q224" s="47">
        <v>0</v>
      </c>
      <c r="R224" s="16" t="s">
        <v>2294</v>
      </c>
      <c r="S224" s="3" t="s">
        <v>1451</v>
      </c>
      <c r="T224" s="2"/>
      <c r="U224" s="2"/>
      <c r="V224" s="2"/>
    </row>
    <row r="225" spans="1:22" s="16" customFormat="1" ht="15" customHeight="1" x14ac:dyDescent="0.3">
      <c r="A225" s="16" t="s">
        <v>17</v>
      </c>
      <c r="B225" s="16" t="s">
        <v>18</v>
      </c>
      <c r="C225" s="43" t="s">
        <v>2144</v>
      </c>
      <c r="D225" s="43" t="s">
        <v>25</v>
      </c>
      <c r="E225" s="43" t="s">
        <v>90</v>
      </c>
      <c r="F225" s="43" t="s">
        <v>25</v>
      </c>
      <c r="G225" s="43" t="s">
        <v>1395</v>
      </c>
      <c r="H225" s="43" t="s">
        <v>2319</v>
      </c>
      <c r="I225" s="43">
        <v>4375</v>
      </c>
      <c r="J225" s="16" t="s">
        <v>260</v>
      </c>
      <c r="K225" s="16">
        <v>0</v>
      </c>
      <c r="L225" s="16">
        <v>0</v>
      </c>
      <c r="M225" s="16">
        <v>0</v>
      </c>
      <c r="N225" s="16">
        <v>0</v>
      </c>
      <c r="O225" s="47">
        <v>66</v>
      </c>
      <c r="P225" s="16">
        <v>-66</v>
      </c>
      <c r="Q225" s="47">
        <v>0</v>
      </c>
      <c r="R225" s="16" t="s">
        <v>2320</v>
      </c>
      <c r="S225" s="3" t="s">
        <v>1451</v>
      </c>
      <c r="T225" s="2"/>
      <c r="U225" s="2"/>
      <c r="V225" s="2"/>
    </row>
    <row r="226" spans="1:22" s="16" customFormat="1" ht="15" customHeight="1" x14ac:dyDescent="0.3">
      <c r="A226" s="16" t="s">
        <v>17</v>
      </c>
      <c r="B226" s="16" t="s">
        <v>18</v>
      </c>
      <c r="C226" s="43" t="s">
        <v>2145</v>
      </c>
      <c r="D226" s="43" t="s">
        <v>25</v>
      </c>
      <c r="E226" s="43" t="s">
        <v>90</v>
      </c>
      <c r="F226" s="43" t="s">
        <v>25</v>
      </c>
      <c r="G226" s="43" t="s">
        <v>1395</v>
      </c>
      <c r="H226" s="43" t="s">
        <v>2194</v>
      </c>
      <c r="I226" s="43">
        <v>4275</v>
      </c>
      <c r="J226" s="16" t="s">
        <v>53</v>
      </c>
      <c r="K226" s="16">
        <v>0</v>
      </c>
      <c r="L226" s="16">
        <v>0</v>
      </c>
      <c r="M226" s="16">
        <v>0</v>
      </c>
      <c r="N226" s="16">
        <v>0</v>
      </c>
      <c r="O226" s="47">
        <v>31583</v>
      </c>
      <c r="P226" s="16">
        <v>-31583</v>
      </c>
      <c r="Q226" s="47">
        <v>0</v>
      </c>
      <c r="R226" s="16" t="s">
        <v>2195</v>
      </c>
      <c r="S226" s="3" t="s">
        <v>1451</v>
      </c>
      <c r="T226" s="2"/>
      <c r="U226" s="2"/>
      <c r="V226" s="2"/>
    </row>
    <row r="227" spans="1:22" s="16" customFormat="1" ht="15" customHeight="1" x14ac:dyDescent="0.3">
      <c r="A227" s="16" t="s">
        <v>17</v>
      </c>
      <c r="B227" s="16" t="s">
        <v>18</v>
      </c>
      <c r="C227" s="43" t="s">
        <v>2145</v>
      </c>
      <c r="D227" s="43" t="s">
        <v>25</v>
      </c>
      <c r="E227" s="43" t="s">
        <v>90</v>
      </c>
      <c r="F227" s="43" t="s">
        <v>25</v>
      </c>
      <c r="G227" s="43" t="s">
        <v>1395</v>
      </c>
      <c r="H227" s="43" t="s">
        <v>2194</v>
      </c>
      <c r="I227" s="43">
        <v>4375</v>
      </c>
      <c r="J227" s="16" t="s">
        <v>260</v>
      </c>
      <c r="K227" s="16">
        <v>0</v>
      </c>
      <c r="L227" s="16">
        <v>0</v>
      </c>
      <c r="M227" s="16">
        <v>0</v>
      </c>
      <c r="N227" s="16">
        <v>0</v>
      </c>
      <c r="O227" s="47">
        <v>1627.5</v>
      </c>
      <c r="P227" s="16">
        <v>-1627.5</v>
      </c>
      <c r="Q227" s="47">
        <v>-80</v>
      </c>
      <c r="R227" s="16" t="s">
        <v>2195</v>
      </c>
      <c r="S227" s="3" t="s">
        <v>1451</v>
      </c>
      <c r="T227" s="2"/>
      <c r="U227" s="2"/>
      <c r="V227" s="2"/>
    </row>
    <row r="228" spans="1:22" s="16" customFormat="1" ht="15" customHeight="1" x14ac:dyDescent="0.3">
      <c r="A228" s="16" t="s">
        <v>17</v>
      </c>
      <c r="B228" s="16" t="s">
        <v>18</v>
      </c>
      <c r="C228" s="43" t="s">
        <v>2145</v>
      </c>
      <c r="D228" s="43" t="s">
        <v>25</v>
      </c>
      <c r="E228" s="43" t="s">
        <v>90</v>
      </c>
      <c r="F228" s="43" t="s">
        <v>25</v>
      </c>
      <c r="G228" s="43" t="s">
        <v>1395</v>
      </c>
      <c r="H228" s="43" t="s">
        <v>2194</v>
      </c>
      <c r="I228" s="43">
        <v>4950</v>
      </c>
      <c r="J228" s="16" t="s">
        <v>50</v>
      </c>
      <c r="K228" s="16">
        <v>0</v>
      </c>
      <c r="L228" s="16">
        <v>0</v>
      </c>
      <c r="M228" s="16">
        <v>0</v>
      </c>
      <c r="N228" s="16">
        <v>0</v>
      </c>
      <c r="O228" s="47">
        <v>960</v>
      </c>
      <c r="P228" s="16">
        <v>-960</v>
      </c>
      <c r="Q228" s="47">
        <v>0</v>
      </c>
      <c r="R228" s="16" t="s">
        <v>2195</v>
      </c>
      <c r="S228" s="3" t="s">
        <v>1451</v>
      </c>
      <c r="T228" s="2"/>
      <c r="U228" s="2"/>
      <c r="V228" s="2"/>
    </row>
    <row r="229" spans="1:22" s="16" customFormat="1" ht="15" customHeight="1" x14ac:dyDescent="0.3">
      <c r="A229" s="16" t="s">
        <v>17</v>
      </c>
      <c r="B229" s="16" t="s">
        <v>18</v>
      </c>
      <c r="C229" s="43" t="s">
        <v>1305</v>
      </c>
      <c r="D229" s="43" t="s">
        <v>25</v>
      </c>
      <c r="E229" s="43" t="s">
        <v>90</v>
      </c>
      <c r="F229" s="43" t="s">
        <v>1306</v>
      </c>
      <c r="G229" s="43" t="s">
        <v>442</v>
      </c>
      <c r="H229" s="43" t="s">
        <v>23</v>
      </c>
      <c r="I229" s="43">
        <v>4300</v>
      </c>
      <c r="J229" s="16" t="s">
        <v>443</v>
      </c>
      <c r="K229" s="16">
        <v>115000</v>
      </c>
      <c r="L229" s="16">
        <v>0</v>
      </c>
      <c r="M229" s="16">
        <v>115000</v>
      </c>
      <c r="N229" s="16">
        <v>0</v>
      </c>
      <c r="O229" s="47">
        <v>75149</v>
      </c>
      <c r="P229" s="16">
        <v>39851</v>
      </c>
      <c r="Q229" s="47">
        <v>1000</v>
      </c>
      <c r="R229" s="16" t="s">
        <v>1844</v>
      </c>
      <c r="S229" s="3" t="s">
        <v>1451</v>
      </c>
      <c r="T229" s="2"/>
      <c r="U229" s="2"/>
      <c r="V229" s="2"/>
    </row>
    <row r="230" spans="1:22" s="16" customFormat="1" ht="15" customHeight="1" x14ac:dyDescent="0.3">
      <c r="A230" s="16" t="s">
        <v>17</v>
      </c>
      <c r="B230" s="16" t="s">
        <v>18</v>
      </c>
      <c r="C230" s="43" t="s">
        <v>1307</v>
      </c>
      <c r="D230" s="43" t="s">
        <v>25</v>
      </c>
      <c r="E230" s="43" t="s">
        <v>90</v>
      </c>
      <c r="F230" s="43" t="s">
        <v>1306</v>
      </c>
      <c r="G230" s="43" t="s">
        <v>1308</v>
      </c>
      <c r="H230" s="43" t="s">
        <v>23</v>
      </c>
      <c r="I230" s="43">
        <v>4295</v>
      </c>
      <c r="J230" s="16" t="s">
        <v>226</v>
      </c>
      <c r="K230" s="16">
        <v>122000</v>
      </c>
      <c r="L230" s="16">
        <v>0</v>
      </c>
      <c r="M230" s="16">
        <v>122000</v>
      </c>
      <c r="N230" s="16">
        <v>0</v>
      </c>
      <c r="O230" s="47">
        <f>69270.5+9656</f>
        <v>78926.5</v>
      </c>
      <c r="P230" s="47">
        <f>+M230-O230</f>
        <v>43073.5</v>
      </c>
      <c r="Q230" s="47">
        <f>517.5+9656</f>
        <v>10173.5</v>
      </c>
      <c r="R230" s="16" t="s">
        <v>1845</v>
      </c>
      <c r="S230" s="3" t="s">
        <v>1451</v>
      </c>
      <c r="T230" s="2"/>
      <c r="U230" s="2"/>
      <c r="V230" s="2"/>
    </row>
    <row r="231" spans="1:22" s="16" customFormat="1" ht="15" customHeight="1" x14ac:dyDescent="0.3">
      <c r="A231" s="16" t="s">
        <v>17</v>
      </c>
      <c r="B231" s="16" t="s">
        <v>18</v>
      </c>
      <c r="C231" s="43" t="s">
        <v>1307</v>
      </c>
      <c r="D231" s="43" t="s">
        <v>25</v>
      </c>
      <c r="E231" s="43" t="s">
        <v>90</v>
      </c>
      <c r="F231" s="43" t="s">
        <v>1306</v>
      </c>
      <c r="G231" s="43" t="s">
        <v>1308</v>
      </c>
      <c r="H231" s="43" t="s">
        <v>23</v>
      </c>
      <c r="I231" s="43" t="s">
        <v>231</v>
      </c>
      <c r="J231" s="16" t="s">
        <v>232</v>
      </c>
      <c r="K231" s="16">
        <v>27000</v>
      </c>
      <c r="L231" s="16">
        <v>0</v>
      </c>
      <c r="M231" s="16">
        <v>27000</v>
      </c>
      <c r="N231" s="16">
        <v>0</v>
      </c>
      <c r="O231" s="47">
        <f>29076.4+2574</f>
        <v>31650.400000000001</v>
      </c>
      <c r="P231" s="47">
        <f>+M231-O231</f>
        <v>-4650.4000000000015</v>
      </c>
      <c r="Q231" s="47">
        <v>2714</v>
      </c>
      <c r="R231" s="16" t="s">
        <v>1845</v>
      </c>
      <c r="S231" s="3" t="s">
        <v>1451</v>
      </c>
      <c r="T231" s="2"/>
      <c r="U231" s="2"/>
      <c r="V231" s="2"/>
    </row>
    <row r="232" spans="1:22" s="16" customFormat="1" ht="15" customHeight="1" x14ac:dyDescent="0.3">
      <c r="A232" s="16" t="s">
        <v>17</v>
      </c>
      <c r="B232" s="16" t="s">
        <v>18</v>
      </c>
      <c r="C232" s="43" t="s">
        <v>1307</v>
      </c>
      <c r="D232" s="43" t="s">
        <v>25</v>
      </c>
      <c r="E232" s="43" t="s">
        <v>90</v>
      </c>
      <c r="F232" s="43" t="s">
        <v>1306</v>
      </c>
      <c r="G232" s="43" t="s">
        <v>1308</v>
      </c>
      <c r="H232" s="43" t="s">
        <v>23</v>
      </c>
      <c r="I232" s="43" t="s">
        <v>356</v>
      </c>
      <c r="J232" s="16" t="s">
        <v>357</v>
      </c>
      <c r="K232" s="16">
        <v>0</v>
      </c>
      <c r="L232" s="16">
        <v>0</v>
      </c>
      <c r="M232" s="16">
        <v>0</v>
      </c>
      <c r="N232" s="16">
        <v>0</v>
      </c>
      <c r="O232" s="47">
        <f>801.73+63</f>
        <v>864.73</v>
      </c>
      <c r="P232" s="47">
        <f>+M232-O232</f>
        <v>-864.73</v>
      </c>
      <c r="Q232" s="47">
        <v>69</v>
      </c>
      <c r="R232" s="16" t="s">
        <v>1845</v>
      </c>
      <c r="S232" s="3" t="s">
        <v>1451</v>
      </c>
      <c r="T232" s="2"/>
      <c r="U232" s="2"/>
      <c r="V232" s="2"/>
    </row>
    <row r="233" spans="1:22" s="16" customFormat="1" ht="15" customHeight="1" x14ac:dyDescent="0.3">
      <c r="A233" s="16" t="s">
        <v>17</v>
      </c>
      <c r="B233" s="16" t="s">
        <v>18</v>
      </c>
      <c r="C233" s="43" t="s">
        <v>1307</v>
      </c>
      <c r="D233" s="43" t="s">
        <v>25</v>
      </c>
      <c r="E233" s="43" t="s">
        <v>90</v>
      </c>
      <c r="F233" s="43" t="s">
        <v>1306</v>
      </c>
      <c r="G233" s="43" t="s">
        <v>1308</v>
      </c>
      <c r="H233" s="43" t="s">
        <v>23</v>
      </c>
      <c r="I233" s="43">
        <v>4400</v>
      </c>
      <c r="J233" s="16" t="s">
        <v>1309</v>
      </c>
      <c r="K233" s="16">
        <v>510000</v>
      </c>
      <c r="L233" s="16">
        <v>0</v>
      </c>
      <c r="M233" s="16">
        <v>510000</v>
      </c>
      <c r="N233" s="16">
        <v>0</v>
      </c>
      <c r="O233" s="47">
        <f>490887.45+34236</f>
        <v>525123.44999999995</v>
      </c>
      <c r="P233" s="47">
        <f>+M233-O233</f>
        <v>-15123.449999999953</v>
      </c>
      <c r="Q233" s="47">
        <v>38176</v>
      </c>
      <c r="R233" s="16" t="s">
        <v>1845</v>
      </c>
      <c r="S233" s="3" t="s">
        <v>1451</v>
      </c>
      <c r="T233" s="2"/>
      <c r="U233" s="2"/>
      <c r="V233" s="2"/>
    </row>
    <row r="234" spans="1:22" s="16" customFormat="1" ht="15" customHeight="1" x14ac:dyDescent="0.3">
      <c r="A234" s="16" t="s">
        <v>17</v>
      </c>
      <c r="B234" s="16" t="s">
        <v>18</v>
      </c>
      <c r="C234" s="43" t="s">
        <v>1307</v>
      </c>
      <c r="D234" s="43" t="s">
        <v>25</v>
      </c>
      <c r="E234" s="43" t="s">
        <v>90</v>
      </c>
      <c r="F234" s="43" t="s">
        <v>1306</v>
      </c>
      <c r="G234" s="43" t="s">
        <v>1308</v>
      </c>
      <c r="H234" s="43" t="s">
        <v>23</v>
      </c>
      <c r="I234" s="43">
        <v>4470</v>
      </c>
      <c r="J234" s="16" t="s">
        <v>186</v>
      </c>
      <c r="K234" s="16">
        <v>5000</v>
      </c>
      <c r="L234" s="16">
        <v>0</v>
      </c>
      <c r="M234" s="16">
        <v>5000</v>
      </c>
      <c r="N234" s="16">
        <v>0</v>
      </c>
      <c r="O234" s="47">
        <v>10230</v>
      </c>
      <c r="P234" s="16">
        <v>-5230</v>
      </c>
      <c r="Q234" s="47">
        <v>1120</v>
      </c>
      <c r="R234" s="16" t="s">
        <v>1845</v>
      </c>
      <c r="S234" s="3" t="s">
        <v>1451</v>
      </c>
      <c r="T234" s="2"/>
      <c r="U234" s="2"/>
      <c r="V234" s="2"/>
    </row>
    <row r="235" spans="1:22" s="16" customFormat="1" ht="15" customHeight="1" x14ac:dyDescent="0.3">
      <c r="A235" s="16" t="s">
        <v>17</v>
      </c>
      <c r="B235" s="16" t="s">
        <v>18</v>
      </c>
      <c r="C235" s="43" t="s">
        <v>1307</v>
      </c>
      <c r="D235" s="43" t="s">
        <v>25</v>
      </c>
      <c r="E235" s="43" t="s">
        <v>90</v>
      </c>
      <c r="F235" s="43" t="s">
        <v>1306</v>
      </c>
      <c r="G235" s="43" t="s">
        <v>1308</v>
      </c>
      <c r="H235" s="43" t="s">
        <v>23</v>
      </c>
      <c r="I235" s="43" t="s">
        <v>241</v>
      </c>
      <c r="J235" s="16" t="s">
        <v>242</v>
      </c>
      <c r="K235" s="16">
        <v>9000</v>
      </c>
      <c r="L235" s="16">
        <v>0</v>
      </c>
      <c r="M235" s="16">
        <v>9000</v>
      </c>
      <c r="N235" s="16">
        <v>0</v>
      </c>
      <c r="O235" s="47">
        <f>5215.75+350</f>
        <v>5565.75</v>
      </c>
      <c r="P235" s="47">
        <f>+M235-O235</f>
        <v>3434.25</v>
      </c>
      <c r="Q235" s="47">
        <v>365</v>
      </c>
      <c r="R235" s="16" t="s">
        <v>1845</v>
      </c>
      <c r="S235" s="3" t="s">
        <v>1451</v>
      </c>
      <c r="T235" s="2"/>
      <c r="U235" s="2"/>
      <c r="V235" s="2"/>
    </row>
    <row r="236" spans="1:22" s="16" customFormat="1" ht="15" customHeight="1" x14ac:dyDescent="0.3">
      <c r="A236" s="16" t="s">
        <v>17</v>
      </c>
      <c r="B236" s="16" t="s">
        <v>18</v>
      </c>
      <c r="C236" s="43" t="s">
        <v>1307</v>
      </c>
      <c r="D236" s="43" t="s">
        <v>25</v>
      </c>
      <c r="E236" s="43" t="s">
        <v>90</v>
      </c>
      <c r="F236" s="43" t="s">
        <v>1306</v>
      </c>
      <c r="G236" s="43" t="s">
        <v>1308</v>
      </c>
      <c r="H236" s="43" t="s">
        <v>23</v>
      </c>
      <c r="I236" s="43">
        <v>4720</v>
      </c>
      <c r="J236" s="16" t="s">
        <v>1396</v>
      </c>
      <c r="K236" s="16">
        <v>18500</v>
      </c>
      <c r="L236" s="16">
        <v>0</v>
      </c>
      <c r="M236" s="16">
        <v>18500</v>
      </c>
      <c r="N236" s="16">
        <v>0</v>
      </c>
      <c r="O236" s="47">
        <v>0</v>
      </c>
      <c r="P236" s="16">
        <v>18500</v>
      </c>
      <c r="Q236" s="47">
        <v>0</v>
      </c>
      <c r="R236" s="16" t="s">
        <v>1845</v>
      </c>
      <c r="S236" s="3" t="s">
        <v>1451</v>
      </c>
      <c r="T236" s="2"/>
      <c r="U236" s="2"/>
      <c r="V236" s="2"/>
    </row>
    <row r="237" spans="1:22" s="16" customFormat="1" ht="15" customHeight="1" x14ac:dyDescent="0.3">
      <c r="A237" s="16" t="s">
        <v>17</v>
      </c>
      <c r="B237" s="16" t="s">
        <v>18</v>
      </c>
      <c r="C237" s="43" t="s">
        <v>1307</v>
      </c>
      <c r="D237" s="43" t="s">
        <v>25</v>
      </c>
      <c r="E237" s="43" t="s">
        <v>90</v>
      </c>
      <c r="F237" s="43" t="s">
        <v>1306</v>
      </c>
      <c r="G237" s="43" t="s">
        <v>1308</v>
      </c>
      <c r="H237" s="43" t="s">
        <v>23</v>
      </c>
      <c r="I237" s="43">
        <v>4850</v>
      </c>
      <c r="J237" s="16" t="s">
        <v>84</v>
      </c>
      <c r="K237" s="16">
        <v>0</v>
      </c>
      <c r="L237" s="16">
        <v>0</v>
      </c>
      <c r="M237" s="16">
        <v>0</v>
      </c>
      <c r="N237" s="16">
        <v>0</v>
      </c>
      <c r="O237" s="47">
        <v>5.68</v>
      </c>
      <c r="P237" s="16">
        <v>-5.68</v>
      </c>
      <c r="Q237" s="47">
        <v>0</v>
      </c>
      <c r="R237" s="16" t="s">
        <v>1845</v>
      </c>
      <c r="S237" s="3" t="s">
        <v>1451</v>
      </c>
      <c r="T237" s="2"/>
      <c r="U237" s="2"/>
      <c r="V237" s="2"/>
    </row>
    <row r="238" spans="1:22" s="16" customFormat="1" ht="15" customHeight="1" x14ac:dyDescent="0.3">
      <c r="A238" s="16" t="s">
        <v>17</v>
      </c>
      <c r="B238" s="16" t="s">
        <v>18</v>
      </c>
      <c r="C238" s="43" t="s">
        <v>1310</v>
      </c>
      <c r="D238" s="43" t="s">
        <v>25</v>
      </c>
      <c r="E238" s="43" t="s">
        <v>90</v>
      </c>
      <c r="F238" s="43" t="s">
        <v>1306</v>
      </c>
      <c r="G238" s="43" t="s">
        <v>1311</v>
      </c>
      <c r="H238" s="43" t="s">
        <v>23</v>
      </c>
      <c r="I238" s="43">
        <v>4295</v>
      </c>
      <c r="J238" s="16" t="s">
        <v>226</v>
      </c>
      <c r="K238" s="16">
        <v>355000</v>
      </c>
      <c r="L238" s="16">
        <v>0</v>
      </c>
      <c r="M238" s="16">
        <v>355000</v>
      </c>
      <c r="N238" s="16">
        <v>0</v>
      </c>
      <c r="O238" s="47">
        <f>395421.15+4065.75+8847</f>
        <v>408333.9</v>
      </c>
      <c r="P238" s="47">
        <f>+M238-O238</f>
        <v>-53333.900000000023</v>
      </c>
      <c r="Q238" s="47">
        <f>16613+4065.75+8847</f>
        <v>29525.75</v>
      </c>
      <c r="R238" s="16" t="s">
        <v>1846</v>
      </c>
      <c r="S238" s="3" t="s">
        <v>1451</v>
      </c>
      <c r="T238" s="2"/>
      <c r="U238" s="2"/>
      <c r="V238" s="2"/>
    </row>
    <row r="239" spans="1:22" s="16" customFormat="1" ht="15" customHeight="1" x14ac:dyDescent="0.3">
      <c r="A239" s="16" t="s">
        <v>17</v>
      </c>
      <c r="B239" s="16" t="s">
        <v>18</v>
      </c>
      <c r="C239" s="43" t="s">
        <v>1310</v>
      </c>
      <c r="D239" s="43" t="s">
        <v>25</v>
      </c>
      <c r="E239" s="43" t="s">
        <v>90</v>
      </c>
      <c r="F239" s="43" t="s">
        <v>1306</v>
      </c>
      <c r="G239" s="43" t="s">
        <v>1311</v>
      </c>
      <c r="H239" s="43" t="s">
        <v>23</v>
      </c>
      <c r="I239" s="43" t="s">
        <v>231</v>
      </c>
      <c r="J239" s="16" t="s">
        <v>232</v>
      </c>
      <c r="K239" s="16">
        <v>190000</v>
      </c>
      <c r="L239" s="16">
        <v>0</v>
      </c>
      <c r="M239" s="16">
        <v>190000</v>
      </c>
      <c r="N239" s="16">
        <v>0</v>
      </c>
      <c r="O239" s="47">
        <v>143126.57</v>
      </c>
      <c r="P239" s="16">
        <v>46873.43</v>
      </c>
      <c r="Q239" s="47">
        <v>695</v>
      </c>
      <c r="R239" s="16" t="s">
        <v>1846</v>
      </c>
      <c r="S239" s="3" t="s">
        <v>1451</v>
      </c>
      <c r="T239" s="2"/>
      <c r="U239" s="2"/>
      <c r="V239" s="2"/>
    </row>
    <row r="240" spans="1:22" s="16" customFormat="1" ht="15" customHeight="1" x14ac:dyDescent="0.3">
      <c r="A240" s="16" t="s">
        <v>17</v>
      </c>
      <c r="B240" s="16" t="s">
        <v>18</v>
      </c>
      <c r="C240" s="43" t="s">
        <v>1310</v>
      </c>
      <c r="D240" s="43" t="s">
        <v>25</v>
      </c>
      <c r="E240" s="43" t="s">
        <v>90</v>
      </c>
      <c r="F240" s="43" t="s">
        <v>1306</v>
      </c>
      <c r="G240" s="43" t="s">
        <v>1311</v>
      </c>
      <c r="H240" s="43" t="s">
        <v>23</v>
      </c>
      <c r="I240" s="43" t="s">
        <v>1312</v>
      </c>
      <c r="J240" s="16" t="s">
        <v>1313</v>
      </c>
      <c r="K240" s="16">
        <v>687000</v>
      </c>
      <c r="L240" s="16">
        <v>0</v>
      </c>
      <c r="M240" s="16">
        <v>687000</v>
      </c>
      <c r="N240" s="16">
        <v>0</v>
      </c>
      <c r="O240" s="47">
        <f>626462.64+12428</f>
        <v>638890.64</v>
      </c>
      <c r="P240" s="47">
        <f>+M240-O240</f>
        <v>48109.359999999986</v>
      </c>
      <c r="Q240" s="47">
        <v>12428</v>
      </c>
      <c r="R240" s="16" t="s">
        <v>1846</v>
      </c>
      <c r="S240" s="3" t="s">
        <v>1451</v>
      </c>
      <c r="T240" s="2"/>
      <c r="U240" s="2"/>
      <c r="V240" s="2"/>
    </row>
    <row r="241" spans="1:22" s="16" customFormat="1" ht="15" customHeight="1" x14ac:dyDescent="0.3">
      <c r="A241" s="16" t="s">
        <v>17</v>
      </c>
      <c r="B241" s="16" t="s">
        <v>18</v>
      </c>
      <c r="C241" s="43" t="s">
        <v>1310</v>
      </c>
      <c r="D241" s="43" t="s">
        <v>25</v>
      </c>
      <c r="E241" s="43" t="s">
        <v>90</v>
      </c>
      <c r="F241" s="43" t="s">
        <v>1306</v>
      </c>
      <c r="G241" s="43" t="s">
        <v>1311</v>
      </c>
      <c r="H241" s="43" t="s">
        <v>23</v>
      </c>
      <c r="I241" s="43">
        <v>4470</v>
      </c>
      <c r="J241" s="16" t="s">
        <v>186</v>
      </c>
      <c r="K241" s="16">
        <v>38000</v>
      </c>
      <c r="L241" s="16">
        <v>0</v>
      </c>
      <c r="M241" s="16">
        <v>38000</v>
      </c>
      <c r="N241" s="16">
        <v>0</v>
      </c>
      <c r="O241" s="47">
        <v>35695</v>
      </c>
      <c r="P241" s="16">
        <v>2305</v>
      </c>
      <c r="Q241" s="47">
        <v>3290</v>
      </c>
      <c r="R241" s="16" t="s">
        <v>1846</v>
      </c>
      <c r="S241" s="3" t="s">
        <v>1451</v>
      </c>
      <c r="T241" s="2"/>
      <c r="U241" s="2"/>
      <c r="V241" s="2"/>
    </row>
    <row r="242" spans="1:22" s="16" customFormat="1" ht="15" customHeight="1" x14ac:dyDescent="0.3">
      <c r="A242" s="16" t="s">
        <v>17</v>
      </c>
      <c r="B242" s="16" t="s">
        <v>18</v>
      </c>
      <c r="C242" s="43" t="s">
        <v>1310</v>
      </c>
      <c r="D242" s="43" t="s">
        <v>25</v>
      </c>
      <c r="E242" s="43" t="s">
        <v>90</v>
      </c>
      <c r="F242" s="43" t="s">
        <v>1306</v>
      </c>
      <c r="G242" s="43" t="s">
        <v>1311</v>
      </c>
      <c r="H242" s="43" t="s">
        <v>23</v>
      </c>
      <c r="I242" s="43" t="s">
        <v>241</v>
      </c>
      <c r="J242" s="16" t="s">
        <v>242</v>
      </c>
      <c r="K242" s="16">
        <v>15000</v>
      </c>
      <c r="L242" s="16">
        <v>0</v>
      </c>
      <c r="M242" s="16">
        <v>15000</v>
      </c>
      <c r="N242" s="16">
        <v>0</v>
      </c>
      <c r="O242" s="47">
        <f>10259.4+381.25</f>
        <v>10640.65</v>
      </c>
      <c r="P242" s="47">
        <f>+M242-O242</f>
        <v>4359.3500000000004</v>
      </c>
      <c r="Q242" s="47">
        <v>381.25</v>
      </c>
      <c r="R242" s="16" t="s">
        <v>1846</v>
      </c>
      <c r="S242" s="3" t="s">
        <v>1451</v>
      </c>
      <c r="T242" s="2"/>
      <c r="U242" s="2"/>
      <c r="V242" s="2"/>
    </row>
    <row r="243" spans="1:22" s="16" customFormat="1" ht="15" customHeight="1" x14ac:dyDescent="0.3">
      <c r="A243" s="16" t="s">
        <v>17</v>
      </c>
      <c r="B243" s="16" t="s">
        <v>18</v>
      </c>
      <c r="C243" s="43" t="s">
        <v>1310</v>
      </c>
      <c r="D243" s="43" t="s">
        <v>25</v>
      </c>
      <c r="E243" s="43" t="s">
        <v>90</v>
      </c>
      <c r="F243" s="43" t="s">
        <v>1306</v>
      </c>
      <c r="G243" s="43" t="s">
        <v>1311</v>
      </c>
      <c r="H243" s="43" t="s">
        <v>23</v>
      </c>
      <c r="I243" s="43">
        <v>4850</v>
      </c>
      <c r="J243" s="16" t="s">
        <v>84</v>
      </c>
      <c r="K243" s="16">
        <v>0</v>
      </c>
      <c r="L243" s="16">
        <v>0</v>
      </c>
      <c r="M243" s="16">
        <v>0</v>
      </c>
      <c r="N243" s="16">
        <v>0</v>
      </c>
      <c r="O243" s="47">
        <v>130</v>
      </c>
      <c r="P243" s="16">
        <v>-130</v>
      </c>
      <c r="Q243" s="47">
        <v>0</v>
      </c>
      <c r="R243" s="16" t="s">
        <v>1846</v>
      </c>
      <c r="S243" s="3" t="s">
        <v>1451</v>
      </c>
      <c r="T243" s="2"/>
      <c r="U243" s="2"/>
      <c r="V243" s="2"/>
    </row>
    <row r="244" spans="1:22" s="16" customFormat="1" ht="15" customHeight="1" x14ac:dyDescent="0.3">
      <c r="A244" s="16" t="s">
        <v>17</v>
      </c>
      <c r="B244" s="16" t="s">
        <v>18</v>
      </c>
      <c r="C244" s="43" t="s">
        <v>363</v>
      </c>
      <c r="D244" s="43" t="s">
        <v>25</v>
      </c>
      <c r="E244" s="43" t="s">
        <v>90</v>
      </c>
      <c r="F244" s="43" t="s">
        <v>1314</v>
      </c>
      <c r="G244" s="43" t="s">
        <v>1315</v>
      </c>
      <c r="H244" s="43" t="s">
        <v>23</v>
      </c>
      <c r="I244" s="43">
        <v>4275</v>
      </c>
      <c r="J244" s="16" t="s">
        <v>53</v>
      </c>
      <c r="K244" s="16">
        <v>420000</v>
      </c>
      <c r="L244" s="16">
        <v>0</v>
      </c>
      <c r="M244" s="16">
        <v>420000</v>
      </c>
      <c r="N244" s="16">
        <v>0</v>
      </c>
      <c r="O244" s="47">
        <v>393079.37</v>
      </c>
      <c r="P244" s="16">
        <v>26920.63</v>
      </c>
      <c r="Q244" s="47">
        <v>35966.69</v>
      </c>
      <c r="R244" s="16" t="s">
        <v>1847</v>
      </c>
      <c r="S244" s="3" t="s">
        <v>1451</v>
      </c>
      <c r="T244" s="2"/>
      <c r="U244" s="2"/>
      <c r="V244" s="2"/>
    </row>
    <row r="245" spans="1:22" s="16" customFormat="1" ht="15" customHeight="1" x14ac:dyDescent="0.3">
      <c r="A245" s="16" t="s">
        <v>17</v>
      </c>
      <c r="B245" s="16" t="s">
        <v>18</v>
      </c>
      <c r="C245" s="43" t="s">
        <v>363</v>
      </c>
      <c r="D245" s="43" t="s">
        <v>25</v>
      </c>
      <c r="E245" s="43" t="s">
        <v>90</v>
      </c>
      <c r="F245" s="43" t="s">
        <v>1314</v>
      </c>
      <c r="G245" s="43" t="s">
        <v>1315</v>
      </c>
      <c r="H245" s="43" t="s">
        <v>23</v>
      </c>
      <c r="I245" s="43">
        <v>4375</v>
      </c>
      <c r="J245" s="16" t="s">
        <v>260</v>
      </c>
      <c r="K245" s="16">
        <v>125000</v>
      </c>
      <c r="L245" s="16">
        <v>7000</v>
      </c>
      <c r="M245" s="16">
        <v>132000</v>
      </c>
      <c r="N245" s="16">
        <v>0</v>
      </c>
      <c r="O245" s="47">
        <v>51361.25</v>
      </c>
      <c r="P245" s="16">
        <v>80638.75</v>
      </c>
      <c r="Q245" s="47">
        <v>1872.5</v>
      </c>
      <c r="R245" s="16" t="s">
        <v>1847</v>
      </c>
      <c r="S245" s="3" t="s">
        <v>1451</v>
      </c>
      <c r="T245" s="2"/>
      <c r="U245" s="2"/>
      <c r="V245" s="2"/>
    </row>
    <row r="246" spans="1:22" s="16" customFormat="1" ht="15" customHeight="1" x14ac:dyDescent="0.3">
      <c r="A246" s="16" t="s">
        <v>17</v>
      </c>
      <c r="B246" s="16" t="s">
        <v>18</v>
      </c>
      <c r="C246" s="43" t="s">
        <v>363</v>
      </c>
      <c r="D246" s="43" t="s">
        <v>25</v>
      </c>
      <c r="E246" s="43" t="s">
        <v>90</v>
      </c>
      <c r="F246" s="43" t="s">
        <v>1314</v>
      </c>
      <c r="G246" s="43" t="s">
        <v>1315</v>
      </c>
      <c r="H246" s="43" t="s">
        <v>23</v>
      </c>
      <c r="I246" s="43" t="s">
        <v>356</v>
      </c>
      <c r="J246" s="16" t="s">
        <v>357</v>
      </c>
      <c r="K246" s="16">
        <v>3000</v>
      </c>
      <c r="L246" s="16">
        <v>0</v>
      </c>
      <c r="M246" s="16">
        <v>3000</v>
      </c>
      <c r="N246" s="16">
        <v>0</v>
      </c>
      <c r="O246" s="47">
        <v>1464.45</v>
      </c>
      <c r="P246" s="16">
        <v>1535.55</v>
      </c>
      <c r="Q246" s="47">
        <v>0</v>
      </c>
      <c r="R246" s="16" t="s">
        <v>1847</v>
      </c>
      <c r="S246" s="3" t="s">
        <v>1451</v>
      </c>
      <c r="T246" s="2"/>
      <c r="U246" s="2"/>
      <c r="V246" s="2"/>
    </row>
    <row r="247" spans="1:22" s="16" customFormat="1" ht="15" customHeight="1" x14ac:dyDescent="0.3">
      <c r="A247" s="16" t="s">
        <v>17</v>
      </c>
      <c r="B247" s="16" t="s">
        <v>18</v>
      </c>
      <c r="C247" s="43" t="s">
        <v>363</v>
      </c>
      <c r="D247" s="43" t="s">
        <v>25</v>
      </c>
      <c r="E247" s="43" t="s">
        <v>90</v>
      </c>
      <c r="F247" s="43" t="s">
        <v>1314</v>
      </c>
      <c r="G247" s="43" t="s">
        <v>1315</v>
      </c>
      <c r="H247" s="43" t="s">
        <v>23</v>
      </c>
      <c r="I247" s="43" t="s">
        <v>1316</v>
      </c>
      <c r="J247" s="16" t="s">
        <v>1317</v>
      </c>
      <c r="K247" s="16">
        <v>4500</v>
      </c>
      <c r="L247" s="16">
        <v>0</v>
      </c>
      <c r="M247" s="16">
        <v>4500</v>
      </c>
      <c r="N247" s="16">
        <v>0</v>
      </c>
      <c r="O247" s="47">
        <v>13799.34</v>
      </c>
      <c r="P247" s="16">
        <v>-9299.34</v>
      </c>
      <c r="Q247" s="47">
        <v>109.69</v>
      </c>
      <c r="R247" s="16" t="s">
        <v>1847</v>
      </c>
      <c r="S247" s="3" t="s">
        <v>1451</v>
      </c>
      <c r="T247" s="2"/>
      <c r="U247" s="2"/>
      <c r="V247" s="2"/>
    </row>
    <row r="248" spans="1:22" s="16" customFormat="1" ht="15" customHeight="1" x14ac:dyDescent="0.3">
      <c r="A248" s="16" t="s">
        <v>17</v>
      </c>
      <c r="B248" s="16" t="s">
        <v>18</v>
      </c>
      <c r="C248" s="43" t="s">
        <v>363</v>
      </c>
      <c r="D248" s="43" t="s">
        <v>25</v>
      </c>
      <c r="E248" s="43" t="s">
        <v>90</v>
      </c>
      <c r="F248" s="43" t="s">
        <v>1314</v>
      </c>
      <c r="G248" s="43" t="s">
        <v>1315</v>
      </c>
      <c r="H248" s="43" t="s">
        <v>23</v>
      </c>
      <c r="I248" s="43" t="s">
        <v>1318</v>
      </c>
      <c r="J248" s="16" t="s">
        <v>1319</v>
      </c>
      <c r="K248" s="16">
        <v>10000</v>
      </c>
      <c r="L248" s="16">
        <v>0</v>
      </c>
      <c r="M248" s="16">
        <v>10000</v>
      </c>
      <c r="N248" s="16">
        <v>0</v>
      </c>
      <c r="O248" s="47">
        <v>2731.15</v>
      </c>
      <c r="P248" s="16">
        <v>7268.85</v>
      </c>
      <c r="Q248" s="47">
        <v>10.98</v>
      </c>
      <c r="R248" s="16" t="s">
        <v>1847</v>
      </c>
      <c r="S248" s="3" t="s">
        <v>1451</v>
      </c>
      <c r="T248" s="2"/>
      <c r="U248" s="2"/>
      <c r="V248" s="2"/>
    </row>
    <row r="249" spans="1:22" s="16" customFormat="1" ht="15" customHeight="1" x14ac:dyDescent="0.3">
      <c r="A249" s="16" t="s">
        <v>17</v>
      </c>
      <c r="B249" s="16" t="s">
        <v>18</v>
      </c>
      <c r="C249" s="43" t="s">
        <v>363</v>
      </c>
      <c r="D249" s="43" t="s">
        <v>25</v>
      </c>
      <c r="E249" s="43" t="s">
        <v>90</v>
      </c>
      <c r="F249" s="43" t="s">
        <v>1314</v>
      </c>
      <c r="G249" s="43" t="s">
        <v>1315</v>
      </c>
      <c r="H249" s="43" t="s">
        <v>23</v>
      </c>
      <c r="I249" s="43">
        <v>4420</v>
      </c>
      <c r="J249" s="16" t="s">
        <v>1320</v>
      </c>
      <c r="K249" s="16">
        <v>16000</v>
      </c>
      <c r="L249" s="16">
        <v>885</v>
      </c>
      <c r="M249" s="16">
        <v>16885</v>
      </c>
      <c r="N249" s="16">
        <v>0</v>
      </c>
      <c r="O249" s="47">
        <v>17657.78</v>
      </c>
      <c r="P249" s="16">
        <v>-772.78</v>
      </c>
      <c r="Q249" s="47">
        <v>401</v>
      </c>
      <c r="R249" s="16" t="s">
        <v>1847</v>
      </c>
      <c r="S249" s="3" t="s">
        <v>1451</v>
      </c>
      <c r="T249" s="2"/>
      <c r="U249" s="2"/>
      <c r="V249" s="2"/>
    </row>
    <row r="250" spans="1:22" s="16" customFormat="1" ht="15" customHeight="1" x14ac:dyDescent="0.3">
      <c r="A250" s="16" t="s">
        <v>17</v>
      </c>
      <c r="B250" s="16" t="s">
        <v>18</v>
      </c>
      <c r="C250" s="43" t="s">
        <v>363</v>
      </c>
      <c r="D250" s="43" t="s">
        <v>25</v>
      </c>
      <c r="E250" s="43" t="s">
        <v>90</v>
      </c>
      <c r="F250" s="43" t="s">
        <v>1314</v>
      </c>
      <c r="G250" s="43" t="s">
        <v>1315</v>
      </c>
      <c r="H250" s="43" t="s">
        <v>23</v>
      </c>
      <c r="I250" s="43">
        <v>4470</v>
      </c>
      <c r="J250" s="16" t="s">
        <v>186</v>
      </c>
      <c r="K250" s="16">
        <v>0</v>
      </c>
      <c r="L250" s="16">
        <v>0</v>
      </c>
      <c r="M250" s="16">
        <v>0</v>
      </c>
      <c r="N250" s="16">
        <v>0</v>
      </c>
      <c r="O250" s="47">
        <v>0</v>
      </c>
      <c r="P250" s="16">
        <v>0</v>
      </c>
      <c r="Q250" s="47">
        <v>0</v>
      </c>
      <c r="R250" s="16" t="s">
        <v>1847</v>
      </c>
      <c r="S250" s="3" t="s">
        <v>1451</v>
      </c>
      <c r="T250" s="2"/>
      <c r="U250" s="2"/>
      <c r="V250" s="2"/>
    </row>
    <row r="251" spans="1:22" s="16" customFormat="1" ht="15" customHeight="1" x14ac:dyDescent="0.3">
      <c r="A251" s="16" t="s">
        <v>17</v>
      </c>
      <c r="B251" s="16" t="s">
        <v>18</v>
      </c>
      <c r="C251" s="43" t="s">
        <v>363</v>
      </c>
      <c r="D251" s="43" t="s">
        <v>25</v>
      </c>
      <c r="E251" s="43" t="s">
        <v>90</v>
      </c>
      <c r="F251" s="43" t="s">
        <v>1314</v>
      </c>
      <c r="G251" s="43" t="s">
        <v>1315</v>
      </c>
      <c r="H251" s="43" t="s">
        <v>23</v>
      </c>
      <c r="I251" s="43" t="s">
        <v>241</v>
      </c>
      <c r="J251" s="16" t="s">
        <v>242</v>
      </c>
      <c r="K251" s="16">
        <v>12000</v>
      </c>
      <c r="L251" s="16">
        <v>0</v>
      </c>
      <c r="M251" s="16">
        <v>12000</v>
      </c>
      <c r="N251" s="16">
        <v>0</v>
      </c>
      <c r="O251" s="47">
        <v>13912.75</v>
      </c>
      <c r="P251" s="16">
        <v>-1912.75</v>
      </c>
      <c r="Q251" s="47">
        <v>7533</v>
      </c>
      <c r="R251" s="16" t="s">
        <v>1847</v>
      </c>
      <c r="S251" s="3" t="s">
        <v>1451</v>
      </c>
      <c r="T251" s="2"/>
      <c r="U251" s="2"/>
      <c r="V251" s="2"/>
    </row>
    <row r="252" spans="1:22" s="16" customFormat="1" ht="15" customHeight="1" x14ac:dyDescent="0.3">
      <c r="A252" s="16" t="s">
        <v>17</v>
      </c>
      <c r="B252" s="16" t="s">
        <v>18</v>
      </c>
      <c r="C252" s="43" t="s">
        <v>363</v>
      </c>
      <c r="D252" s="43" t="s">
        <v>25</v>
      </c>
      <c r="E252" s="43" t="s">
        <v>90</v>
      </c>
      <c r="F252" s="43" t="s">
        <v>1314</v>
      </c>
      <c r="G252" s="43" t="s">
        <v>1315</v>
      </c>
      <c r="H252" s="43" t="s">
        <v>23</v>
      </c>
      <c r="I252" s="43">
        <v>4850</v>
      </c>
      <c r="J252" s="16" t="s">
        <v>84</v>
      </c>
      <c r="K252" s="16">
        <v>0</v>
      </c>
      <c r="L252" s="16">
        <v>0</v>
      </c>
      <c r="M252" s="16">
        <v>0</v>
      </c>
      <c r="N252" s="16">
        <v>0</v>
      </c>
      <c r="O252" s="47">
        <v>-57.96</v>
      </c>
      <c r="P252" s="16">
        <v>57.96</v>
      </c>
      <c r="Q252" s="47">
        <v>11.9</v>
      </c>
      <c r="R252" s="16" t="s">
        <v>1847</v>
      </c>
      <c r="S252" s="3" t="s">
        <v>1451</v>
      </c>
      <c r="T252" s="2"/>
      <c r="U252" s="2"/>
      <c r="V252" s="2"/>
    </row>
    <row r="253" spans="1:22" s="16" customFormat="1" ht="15" customHeight="1" x14ac:dyDescent="0.3">
      <c r="A253" s="16" t="s">
        <v>17</v>
      </c>
      <c r="B253" s="16" t="s">
        <v>18</v>
      </c>
      <c r="C253" s="43" t="s">
        <v>2147</v>
      </c>
      <c r="D253" s="43" t="s">
        <v>25</v>
      </c>
      <c r="E253" s="43" t="s">
        <v>90</v>
      </c>
      <c r="F253" s="43" t="s">
        <v>1314</v>
      </c>
      <c r="G253" s="43" t="s">
        <v>1315</v>
      </c>
      <c r="H253" s="43" t="s">
        <v>2180</v>
      </c>
      <c r="I253" s="43">
        <v>4375</v>
      </c>
      <c r="J253" s="16" t="s">
        <v>260</v>
      </c>
      <c r="K253" s="16">
        <v>0</v>
      </c>
      <c r="L253" s="16">
        <v>0</v>
      </c>
      <c r="M253" s="16">
        <v>0</v>
      </c>
      <c r="N253" s="16">
        <v>0</v>
      </c>
      <c r="O253" s="47">
        <v>18999.5</v>
      </c>
      <c r="P253" s="16">
        <v>-18999.5</v>
      </c>
      <c r="Q253" s="47">
        <v>0</v>
      </c>
      <c r="R253" s="16" t="s">
        <v>2196</v>
      </c>
      <c r="S253" s="3" t="s">
        <v>1451</v>
      </c>
      <c r="T253" s="2"/>
      <c r="U253" s="2"/>
      <c r="V253" s="2"/>
    </row>
    <row r="254" spans="1:22" s="16" customFormat="1" ht="15" customHeight="1" x14ac:dyDescent="0.3">
      <c r="A254" s="16" t="s">
        <v>17</v>
      </c>
      <c r="B254" s="16" t="s">
        <v>18</v>
      </c>
      <c r="C254" s="43" t="s">
        <v>2148</v>
      </c>
      <c r="D254" s="43" t="s">
        <v>25</v>
      </c>
      <c r="E254" s="43" t="s">
        <v>90</v>
      </c>
      <c r="F254" s="43" t="s">
        <v>1314</v>
      </c>
      <c r="G254" s="43" t="s">
        <v>1315</v>
      </c>
      <c r="H254" s="43" t="s">
        <v>2182</v>
      </c>
      <c r="I254" s="43">
        <v>4375</v>
      </c>
      <c r="J254" s="16" t="s">
        <v>260</v>
      </c>
      <c r="K254" s="16">
        <v>0</v>
      </c>
      <c r="L254" s="16">
        <v>0</v>
      </c>
      <c r="M254" s="16">
        <v>0</v>
      </c>
      <c r="N254" s="16">
        <v>0</v>
      </c>
      <c r="O254" s="47">
        <v>10168.5</v>
      </c>
      <c r="P254" s="16">
        <v>-10168.5</v>
      </c>
      <c r="Q254" s="47">
        <v>0</v>
      </c>
      <c r="R254" s="16" t="s">
        <v>2197</v>
      </c>
      <c r="S254" s="3" t="s">
        <v>1451</v>
      </c>
      <c r="T254" s="2"/>
      <c r="U254" s="2"/>
      <c r="V254" s="2"/>
    </row>
    <row r="255" spans="1:22" s="16" customFormat="1" ht="15" customHeight="1" x14ac:dyDescent="0.3">
      <c r="A255" s="16" t="s">
        <v>17</v>
      </c>
      <c r="B255" s="16" t="s">
        <v>18</v>
      </c>
      <c r="C255" s="43" t="s">
        <v>2149</v>
      </c>
      <c r="D255" s="43" t="s">
        <v>25</v>
      </c>
      <c r="E255" s="43" t="s">
        <v>90</v>
      </c>
      <c r="F255" s="43" t="s">
        <v>1314</v>
      </c>
      <c r="G255" s="43" t="s">
        <v>1315</v>
      </c>
      <c r="H255" s="43" t="s">
        <v>2188</v>
      </c>
      <c r="I255" s="43">
        <v>4375</v>
      </c>
      <c r="J255" s="16" t="s">
        <v>260</v>
      </c>
      <c r="K255" s="16">
        <v>0</v>
      </c>
      <c r="L255" s="16">
        <v>0</v>
      </c>
      <c r="M255" s="16">
        <v>0</v>
      </c>
      <c r="N255" s="16">
        <v>0</v>
      </c>
      <c r="O255" s="47">
        <v>8206.5</v>
      </c>
      <c r="P255" s="16">
        <v>-8206.5</v>
      </c>
      <c r="Q255" s="47">
        <v>0</v>
      </c>
      <c r="R255" s="16" t="s">
        <v>2198</v>
      </c>
      <c r="S255" s="3" t="s">
        <v>1451</v>
      </c>
      <c r="T255" s="2"/>
      <c r="U255" s="2"/>
      <c r="V255" s="2"/>
    </row>
    <row r="256" spans="1:22" s="16" customFormat="1" ht="15" customHeight="1" x14ac:dyDescent="0.3">
      <c r="A256" s="16" t="s">
        <v>17</v>
      </c>
      <c r="B256" s="16" t="s">
        <v>18</v>
      </c>
      <c r="C256" s="43" t="s">
        <v>2150</v>
      </c>
      <c r="D256" s="43" t="s">
        <v>25</v>
      </c>
      <c r="E256" s="43" t="s">
        <v>90</v>
      </c>
      <c r="F256" s="43" t="s">
        <v>1314</v>
      </c>
      <c r="G256" s="43" t="s">
        <v>1315</v>
      </c>
      <c r="H256" s="43" t="s">
        <v>2190</v>
      </c>
      <c r="I256" s="43">
        <v>4375</v>
      </c>
      <c r="J256" s="16" t="s">
        <v>260</v>
      </c>
      <c r="K256" s="16">
        <v>0</v>
      </c>
      <c r="L256" s="16">
        <v>0</v>
      </c>
      <c r="M256" s="16">
        <v>0</v>
      </c>
      <c r="N256" s="16">
        <v>0</v>
      </c>
      <c r="O256" s="47">
        <v>19281.75</v>
      </c>
      <c r="P256" s="16">
        <v>-19281.75</v>
      </c>
      <c r="Q256" s="47">
        <v>0</v>
      </c>
      <c r="R256" s="16" t="s">
        <v>2199</v>
      </c>
      <c r="S256" s="3" t="s">
        <v>1451</v>
      </c>
      <c r="T256" s="2"/>
      <c r="U256" s="2"/>
      <c r="V256" s="2"/>
    </row>
    <row r="257" spans="1:22" s="16" customFormat="1" ht="15" customHeight="1" x14ac:dyDescent="0.3">
      <c r="A257" s="16" t="s">
        <v>17</v>
      </c>
      <c r="B257" s="16" t="s">
        <v>18</v>
      </c>
      <c r="C257" s="43" t="s">
        <v>2151</v>
      </c>
      <c r="D257" s="43" t="s">
        <v>25</v>
      </c>
      <c r="E257" s="43" t="s">
        <v>90</v>
      </c>
      <c r="F257" s="43" t="s">
        <v>1314</v>
      </c>
      <c r="G257" s="43" t="s">
        <v>1315</v>
      </c>
      <c r="H257" s="43" t="s">
        <v>2200</v>
      </c>
      <c r="I257" s="43">
        <v>4375</v>
      </c>
      <c r="J257" s="16" t="s">
        <v>260</v>
      </c>
      <c r="K257" s="16">
        <v>0</v>
      </c>
      <c r="L257" s="16">
        <v>0</v>
      </c>
      <c r="M257" s="16">
        <v>0</v>
      </c>
      <c r="N257" s="16">
        <v>0</v>
      </c>
      <c r="O257" s="47">
        <v>16974</v>
      </c>
      <c r="P257" s="16">
        <v>-16974</v>
      </c>
      <c r="Q257" s="47">
        <v>0</v>
      </c>
      <c r="R257" s="16" t="s">
        <v>2201</v>
      </c>
      <c r="S257" s="3" t="s">
        <v>1451</v>
      </c>
      <c r="T257" s="2"/>
      <c r="U257" s="2"/>
      <c r="V257" s="2"/>
    </row>
    <row r="258" spans="1:22" s="16" customFormat="1" ht="15" customHeight="1" x14ac:dyDescent="0.3">
      <c r="A258" s="16" t="s">
        <v>17</v>
      </c>
      <c r="B258" s="16" t="s">
        <v>18</v>
      </c>
      <c r="C258" s="43" t="s">
        <v>2152</v>
      </c>
      <c r="D258" s="43" t="s">
        <v>25</v>
      </c>
      <c r="E258" s="43" t="s">
        <v>90</v>
      </c>
      <c r="F258" s="43" t="s">
        <v>1314</v>
      </c>
      <c r="G258" s="43" t="s">
        <v>1315</v>
      </c>
      <c r="H258" s="43" t="s">
        <v>2192</v>
      </c>
      <c r="I258" s="43">
        <v>4375</v>
      </c>
      <c r="J258" s="16" t="s">
        <v>260</v>
      </c>
      <c r="K258" s="16">
        <v>0</v>
      </c>
      <c r="L258" s="16">
        <v>0</v>
      </c>
      <c r="M258" s="16">
        <v>0</v>
      </c>
      <c r="N258" s="16">
        <v>0</v>
      </c>
      <c r="O258" s="47">
        <v>7620.02</v>
      </c>
      <c r="P258" s="16">
        <v>-7620.02</v>
      </c>
      <c r="Q258" s="47">
        <v>0</v>
      </c>
      <c r="R258" s="16" t="s">
        <v>2202</v>
      </c>
      <c r="S258" s="3" t="s">
        <v>1451</v>
      </c>
      <c r="T258" s="2"/>
      <c r="U258" s="2"/>
      <c r="V258" s="2"/>
    </row>
    <row r="259" spans="1:22" s="16" customFormat="1" ht="15" customHeight="1" x14ac:dyDescent="0.3">
      <c r="A259" s="16" t="s">
        <v>17</v>
      </c>
      <c r="B259" s="16" t="s">
        <v>18</v>
      </c>
      <c r="C259" s="43" t="s">
        <v>194</v>
      </c>
      <c r="D259" s="43" t="s">
        <v>25</v>
      </c>
      <c r="E259" s="43" t="s">
        <v>90</v>
      </c>
      <c r="F259" s="43" t="s">
        <v>1314</v>
      </c>
      <c r="G259" s="43" t="s">
        <v>1311</v>
      </c>
      <c r="H259" s="43" t="s">
        <v>23</v>
      </c>
      <c r="I259" s="43">
        <v>4375</v>
      </c>
      <c r="J259" s="16" t="s">
        <v>260</v>
      </c>
      <c r="K259" s="16">
        <v>0</v>
      </c>
      <c r="L259" s="16">
        <v>0</v>
      </c>
      <c r="M259" s="16">
        <v>0</v>
      </c>
      <c r="N259" s="16">
        <v>0</v>
      </c>
      <c r="O259" s="47">
        <v>880</v>
      </c>
      <c r="P259" s="16">
        <v>-880</v>
      </c>
      <c r="Q259" s="47">
        <v>0</v>
      </c>
      <c r="R259" s="16" t="s">
        <v>1876</v>
      </c>
      <c r="S259" s="3" t="s">
        <v>1451</v>
      </c>
      <c r="T259" s="2"/>
      <c r="U259" s="2"/>
      <c r="V259" s="2"/>
    </row>
    <row r="260" spans="1:22" s="16" customFormat="1" ht="15" customHeight="1" x14ac:dyDescent="0.3">
      <c r="A260" s="16" t="s">
        <v>17</v>
      </c>
      <c r="B260" s="16" t="s">
        <v>18</v>
      </c>
      <c r="C260" s="43" t="s">
        <v>259</v>
      </c>
      <c r="D260" s="43" t="s">
        <v>25</v>
      </c>
      <c r="E260" s="43" t="s">
        <v>90</v>
      </c>
      <c r="F260" s="43" t="s">
        <v>1314</v>
      </c>
      <c r="G260" s="43" t="s">
        <v>1322</v>
      </c>
      <c r="H260" s="43" t="s">
        <v>23</v>
      </c>
      <c r="I260" s="43">
        <v>4275</v>
      </c>
      <c r="J260" s="16" t="s">
        <v>53</v>
      </c>
      <c r="K260" s="16">
        <v>75000</v>
      </c>
      <c r="L260" s="16">
        <v>0</v>
      </c>
      <c r="M260" s="16">
        <v>75000</v>
      </c>
      <c r="N260" s="16">
        <v>0</v>
      </c>
      <c r="O260" s="47">
        <v>67615.25</v>
      </c>
      <c r="P260" s="16">
        <v>7384.75</v>
      </c>
      <c r="Q260" s="47">
        <v>12964.91</v>
      </c>
      <c r="R260" s="16" t="s">
        <v>1848</v>
      </c>
      <c r="S260" s="3" t="s">
        <v>1451</v>
      </c>
      <c r="T260" s="2"/>
      <c r="U260" s="2"/>
      <c r="V260" s="2"/>
    </row>
    <row r="261" spans="1:22" s="16" customFormat="1" ht="15" customHeight="1" x14ac:dyDescent="0.3">
      <c r="A261" s="16" t="s">
        <v>17</v>
      </c>
      <c r="B261" s="16" t="s">
        <v>18</v>
      </c>
      <c r="C261" s="43" t="s">
        <v>259</v>
      </c>
      <c r="D261" s="43" t="s">
        <v>25</v>
      </c>
      <c r="E261" s="43" t="s">
        <v>90</v>
      </c>
      <c r="F261" s="43" t="s">
        <v>1314</v>
      </c>
      <c r="G261" s="43" t="s">
        <v>1322</v>
      </c>
      <c r="H261" s="43" t="s">
        <v>23</v>
      </c>
      <c r="I261" s="43">
        <v>4375</v>
      </c>
      <c r="J261" s="16" t="s">
        <v>260</v>
      </c>
      <c r="K261" s="16">
        <v>65000</v>
      </c>
      <c r="L261" s="16">
        <v>10000</v>
      </c>
      <c r="M261" s="16">
        <v>75000</v>
      </c>
      <c r="N261" s="16">
        <v>0</v>
      </c>
      <c r="O261" s="47">
        <v>40541.75</v>
      </c>
      <c r="P261" s="16">
        <v>34458.25</v>
      </c>
      <c r="Q261" s="47">
        <v>5049</v>
      </c>
      <c r="R261" s="16" t="s">
        <v>1848</v>
      </c>
      <c r="S261" s="3" t="s">
        <v>1451</v>
      </c>
      <c r="T261" s="2"/>
      <c r="U261" s="2"/>
      <c r="V261" s="2"/>
    </row>
    <row r="262" spans="1:22" s="16" customFormat="1" ht="15" customHeight="1" x14ac:dyDescent="0.3">
      <c r="A262" s="16" t="s">
        <v>17</v>
      </c>
      <c r="B262" s="16" t="s">
        <v>18</v>
      </c>
      <c r="C262" s="43" t="s">
        <v>259</v>
      </c>
      <c r="D262" s="43" t="s">
        <v>25</v>
      </c>
      <c r="E262" s="43" t="s">
        <v>90</v>
      </c>
      <c r="F262" s="43" t="s">
        <v>1314</v>
      </c>
      <c r="G262" s="43" t="s">
        <v>1322</v>
      </c>
      <c r="H262" s="43" t="s">
        <v>23</v>
      </c>
      <c r="I262" s="43" t="s">
        <v>975</v>
      </c>
      <c r="J262" s="16" t="s">
        <v>976</v>
      </c>
      <c r="K262" s="16">
        <v>0</v>
      </c>
      <c r="L262" s="16">
        <v>0</v>
      </c>
      <c r="M262" s="16">
        <v>0</v>
      </c>
      <c r="N262" s="16">
        <v>0</v>
      </c>
      <c r="O262" s="47">
        <v>0</v>
      </c>
      <c r="P262" s="16">
        <v>0</v>
      </c>
      <c r="Q262" s="47">
        <v>0</v>
      </c>
      <c r="R262" s="16" t="s">
        <v>1848</v>
      </c>
      <c r="S262" s="3" t="s">
        <v>1451</v>
      </c>
      <c r="T262" s="2"/>
      <c r="U262" s="2"/>
      <c r="V262" s="2"/>
    </row>
    <row r="263" spans="1:22" s="16" customFormat="1" ht="15" customHeight="1" x14ac:dyDescent="0.3">
      <c r="A263" s="16" t="s">
        <v>17</v>
      </c>
      <c r="B263" s="16" t="s">
        <v>18</v>
      </c>
      <c r="C263" s="43" t="s">
        <v>2153</v>
      </c>
      <c r="D263" s="43" t="s">
        <v>25</v>
      </c>
      <c r="E263" s="43" t="s">
        <v>90</v>
      </c>
      <c r="F263" s="43" t="s">
        <v>1314</v>
      </c>
      <c r="G263" s="43" t="s">
        <v>1322</v>
      </c>
      <c r="H263" s="43" t="s">
        <v>2180</v>
      </c>
      <c r="I263" s="43">
        <v>4375</v>
      </c>
      <c r="J263" s="16" t="s">
        <v>260</v>
      </c>
      <c r="K263" s="16">
        <v>0</v>
      </c>
      <c r="L263" s="16">
        <v>0</v>
      </c>
      <c r="M263" s="16">
        <v>0</v>
      </c>
      <c r="N263" s="16">
        <v>0</v>
      </c>
      <c r="O263" s="47">
        <v>4089</v>
      </c>
      <c r="P263" s="16">
        <v>-4089</v>
      </c>
      <c r="Q263" s="47">
        <v>0</v>
      </c>
      <c r="R263" s="16" t="s">
        <v>2203</v>
      </c>
      <c r="S263" s="3" t="s">
        <v>1451</v>
      </c>
      <c r="T263" s="2"/>
      <c r="U263" s="2"/>
      <c r="V263" s="2"/>
    </row>
    <row r="264" spans="1:22" s="16" customFormat="1" ht="15" customHeight="1" x14ac:dyDescent="0.3">
      <c r="A264" s="16" t="s">
        <v>17</v>
      </c>
      <c r="B264" s="16" t="s">
        <v>18</v>
      </c>
      <c r="C264" s="43" t="s">
        <v>2154</v>
      </c>
      <c r="D264" s="43" t="s">
        <v>25</v>
      </c>
      <c r="E264" s="43" t="s">
        <v>90</v>
      </c>
      <c r="F264" s="43" t="s">
        <v>1314</v>
      </c>
      <c r="G264" s="43" t="s">
        <v>1322</v>
      </c>
      <c r="H264" s="43" t="s">
        <v>2182</v>
      </c>
      <c r="I264" s="43">
        <v>4375</v>
      </c>
      <c r="J264" s="16" t="s">
        <v>260</v>
      </c>
      <c r="K264" s="16">
        <v>0</v>
      </c>
      <c r="L264" s="16">
        <v>0</v>
      </c>
      <c r="M264" s="16">
        <v>0</v>
      </c>
      <c r="N264" s="16">
        <v>0</v>
      </c>
      <c r="O264" s="47">
        <v>28019.5</v>
      </c>
      <c r="P264" s="16">
        <v>-28019.5</v>
      </c>
      <c r="Q264" s="47">
        <v>0</v>
      </c>
      <c r="R264" s="16" t="s">
        <v>2204</v>
      </c>
      <c r="S264" s="3" t="s">
        <v>1451</v>
      </c>
      <c r="T264" s="2"/>
      <c r="U264" s="2"/>
      <c r="V264" s="2"/>
    </row>
    <row r="265" spans="1:22" s="16" customFormat="1" ht="15" customHeight="1" x14ac:dyDescent="0.3">
      <c r="A265" s="16" t="s">
        <v>17</v>
      </c>
      <c r="B265" s="16" t="s">
        <v>18</v>
      </c>
      <c r="C265" s="43" t="s">
        <v>2155</v>
      </c>
      <c r="D265" s="43" t="s">
        <v>25</v>
      </c>
      <c r="E265" s="43" t="s">
        <v>90</v>
      </c>
      <c r="F265" s="43" t="s">
        <v>1314</v>
      </c>
      <c r="G265" s="43" t="s">
        <v>1322</v>
      </c>
      <c r="H265" s="43" t="s">
        <v>2184</v>
      </c>
      <c r="I265" s="43">
        <v>4375</v>
      </c>
      <c r="J265" s="16" t="s">
        <v>260</v>
      </c>
      <c r="K265" s="16">
        <v>0</v>
      </c>
      <c r="L265" s="16">
        <v>0</v>
      </c>
      <c r="M265" s="16">
        <v>0</v>
      </c>
      <c r="N265" s="16">
        <v>0</v>
      </c>
      <c r="O265" s="47">
        <v>6855</v>
      </c>
      <c r="P265" s="16">
        <v>-6855</v>
      </c>
      <c r="Q265" s="47">
        <v>0</v>
      </c>
      <c r="R265" s="16" t="s">
        <v>2205</v>
      </c>
      <c r="S265" s="3" t="s">
        <v>1451</v>
      </c>
      <c r="T265" s="2"/>
      <c r="U265" s="2"/>
      <c r="V265" s="2"/>
    </row>
    <row r="266" spans="1:22" s="16" customFormat="1" ht="15" customHeight="1" x14ac:dyDescent="0.3">
      <c r="A266" s="16" t="s">
        <v>17</v>
      </c>
      <c r="B266" s="16" t="s">
        <v>18</v>
      </c>
      <c r="C266" s="43" t="s">
        <v>2156</v>
      </c>
      <c r="D266" s="43" t="s">
        <v>25</v>
      </c>
      <c r="E266" s="43" t="s">
        <v>90</v>
      </c>
      <c r="F266" s="43" t="s">
        <v>1314</v>
      </c>
      <c r="G266" s="43" t="s">
        <v>1322</v>
      </c>
      <c r="H266" s="43" t="s">
        <v>2188</v>
      </c>
      <c r="I266" s="43">
        <v>4375</v>
      </c>
      <c r="J266" s="16" t="s">
        <v>260</v>
      </c>
      <c r="K266" s="16">
        <v>0</v>
      </c>
      <c r="L266" s="16">
        <v>0</v>
      </c>
      <c r="M266" s="16">
        <v>0</v>
      </c>
      <c r="N266" s="16">
        <v>0</v>
      </c>
      <c r="O266" s="47">
        <v>110</v>
      </c>
      <c r="P266" s="16">
        <v>-110</v>
      </c>
      <c r="Q266" s="47">
        <v>0</v>
      </c>
      <c r="R266" s="16" t="s">
        <v>2343</v>
      </c>
      <c r="S266" s="3" t="s">
        <v>1451</v>
      </c>
      <c r="T266" s="2"/>
      <c r="U266" s="2"/>
      <c r="V266" s="2"/>
    </row>
    <row r="267" spans="1:22" s="16" customFormat="1" ht="15" customHeight="1" x14ac:dyDescent="0.3">
      <c r="A267" s="16" t="s">
        <v>17</v>
      </c>
      <c r="B267" s="16" t="s">
        <v>18</v>
      </c>
      <c r="C267" s="43" t="s">
        <v>2157</v>
      </c>
      <c r="D267" s="43" t="s">
        <v>25</v>
      </c>
      <c r="E267" s="43" t="s">
        <v>90</v>
      </c>
      <c r="F267" s="43" t="s">
        <v>1314</v>
      </c>
      <c r="G267" s="43" t="s">
        <v>1322</v>
      </c>
      <c r="H267" s="43" t="s">
        <v>2190</v>
      </c>
      <c r="I267" s="43">
        <v>4375</v>
      </c>
      <c r="J267" s="16" t="s">
        <v>260</v>
      </c>
      <c r="K267" s="16">
        <v>0</v>
      </c>
      <c r="L267" s="16">
        <v>0</v>
      </c>
      <c r="M267" s="16">
        <v>0</v>
      </c>
      <c r="N267" s="16">
        <v>0</v>
      </c>
      <c r="O267" s="47">
        <v>4765</v>
      </c>
      <c r="P267" s="16">
        <v>-4765</v>
      </c>
      <c r="Q267" s="47">
        <v>0</v>
      </c>
      <c r="R267" s="16" t="s">
        <v>2206</v>
      </c>
      <c r="S267" s="3" t="s">
        <v>1451</v>
      </c>
      <c r="T267" s="2"/>
      <c r="U267" s="2"/>
      <c r="V267" s="2"/>
    </row>
    <row r="268" spans="1:22" s="16" customFormat="1" ht="15" customHeight="1" x14ac:dyDescent="0.3">
      <c r="A268" s="16" t="s">
        <v>17</v>
      </c>
      <c r="B268" s="16" t="s">
        <v>18</v>
      </c>
      <c r="C268" s="43" t="s">
        <v>2158</v>
      </c>
      <c r="D268" s="43" t="s">
        <v>25</v>
      </c>
      <c r="E268" s="43" t="s">
        <v>90</v>
      </c>
      <c r="F268" s="43" t="s">
        <v>1314</v>
      </c>
      <c r="G268" s="43" t="s">
        <v>1322</v>
      </c>
      <c r="H268" s="43" t="s">
        <v>2192</v>
      </c>
      <c r="I268" s="43">
        <v>4375</v>
      </c>
      <c r="J268" s="16" t="s">
        <v>260</v>
      </c>
      <c r="K268" s="16">
        <v>0</v>
      </c>
      <c r="L268" s="16">
        <v>0</v>
      </c>
      <c r="M268" s="16">
        <v>0</v>
      </c>
      <c r="N268" s="16">
        <v>0</v>
      </c>
      <c r="O268" s="47">
        <v>10</v>
      </c>
      <c r="P268" s="16">
        <v>-10</v>
      </c>
      <c r="Q268" s="47">
        <v>0</v>
      </c>
      <c r="R268" s="16" t="s">
        <v>2330</v>
      </c>
      <c r="S268" s="3" t="s">
        <v>1451</v>
      </c>
      <c r="T268" s="2"/>
      <c r="U268" s="2"/>
      <c r="V268" s="2"/>
    </row>
    <row r="269" spans="1:22" s="16" customFormat="1" ht="15" customHeight="1" x14ac:dyDescent="0.3">
      <c r="A269" s="16" t="s">
        <v>17</v>
      </c>
      <c r="B269" s="16" t="s">
        <v>18</v>
      </c>
      <c r="C269" s="43" t="s">
        <v>1324</v>
      </c>
      <c r="D269" s="43" t="s">
        <v>25</v>
      </c>
      <c r="E269" s="43" t="s">
        <v>90</v>
      </c>
      <c r="F269" s="43" t="s">
        <v>1325</v>
      </c>
      <c r="G269" s="43" t="s">
        <v>1321</v>
      </c>
      <c r="H269" s="43" t="s">
        <v>23</v>
      </c>
      <c r="I269" s="43">
        <v>4275</v>
      </c>
      <c r="J269" s="16" t="s">
        <v>53</v>
      </c>
      <c r="K269" s="16">
        <v>0</v>
      </c>
      <c r="L269" s="16">
        <v>0</v>
      </c>
      <c r="M269" s="16">
        <v>0</v>
      </c>
      <c r="N269" s="16">
        <v>0</v>
      </c>
      <c r="O269" s="47">
        <v>0</v>
      </c>
      <c r="P269" s="16">
        <v>0</v>
      </c>
      <c r="Q269" s="47">
        <v>0</v>
      </c>
      <c r="R269" s="16" t="s">
        <v>1849</v>
      </c>
      <c r="S269" s="3" t="s">
        <v>1451</v>
      </c>
      <c r="T269" s="2"/>
      <c r="U269" s="2"/>
      <c r="V269" s="2"/>
    </row>
    <row r="270" spans="1:22" s="16" customFormat="1" ht="15" customHeight="1" x14ac:dyDescent="0.3">
      <c r="A270" s="16" t="s">
        <v>17</v>
      </c>
      <c r="B270" s="16" t="s">
        <v>18</v>
      </c>
      <c r="C270" s="43" t="s">
        <v>1326</v>
      </c>
      <c r="D270" s="43" t="s">
        <v>25</v>
      </c>
      <c r="E270" s="43" t="s">
        <v>90</v>
      </c>
      <c r="F270" s="43" t="s">
        <v>1325</v>
      </c>
      <c r="G270" s="43" t="s">
        <v>1323</v>
      </c>
      <c r="H270" s="43" t="s">
        <v>23</v>
      </c>
      <c r="I270" s="43" t="s">
        <v>427</v>
      </c>
      <c r="J270" s="16" t="s">
        <v>428</v>
      </c>
      <c r="K270" s="16">
        <v>0</v>
      </c>
      <c r="L270" s="16">
        <v>0</v>
      </c>
      <c r="M270" s="16">
        <v>0</v>
      </c>
      <c r="N270" s="16">
        <v>0</v>
      </c>
      <c r="O270" s="47">
        <v>0</v>
      </c>
      <c r="P270" s="16">
        <v>0</v>
      </c>
      <c r="Q270" s="47">
        <v>0</v>
      </c>
      <c r="R270" s="16" t="s">
        <v>1850</v>
      </c>
      <c r="S270" s="3" t="s">
        <v>1451</v>
      </c>
      <c r="T270" s="2"/>
      <c r="U270" s="2"/>
      <c r="V270" s="2"/>
    </row>
    <row r="271" spans="1:22" s="16" customFormat="1" ht="15" customHeight="1" x14ac:dyDescent="0.3">
      <c r="A271" s="16" t="s">
        <v>17</v>
      </c>
      <c r="B271" s="16" t="s">
        <v>18</v>
      </c>
      <c r="C271" s="43" t="s">
        <v>1749</v>
      </c>
      <c r="D271" s="43" t="s">
        <v>25</v>
      </c>
      <c r="E271" s="43" t="s">
        <v>90</v>
      </c>
      <c r="F271" s="43" t="s">
        <v>1325</v>
      </c>
      <c r="G271" s="43" t="s">
        <v>1757</v>
      </c>
      <c r="H271" s="43" t="s">
        <v>23</v>
      </c>
      <c r="I271" s="43" t="s">
        <v>306</v>
      </c>
      <c r="J271" s="16" t="s">
        <v>307</v>
      </c>
      <c r="K271" s="16">
        <v>82105</v>
      </c>
      <c r="L271" s="16">
        <v>0</v>
      </c>
      <c r="M271" s="16">
        <v>82105</v>
      </c>
      <c r="N271" s="16">
        <v>0</v>
      </c>
      <c r="O271" s="47">
        <v>75262</v>
      </c>
      <c r="P271" s="16">
        <v>6843</v>
      </c>
      <c r="Q271" s="47">
        <v>6842</v>
      </c>
      <c r="R271" s="16" t="s">
        <v>1851</v>
      </c>
      <c r="S271" s="3" t="s">
        <v>1451</v>
      </c>
      <c r="T271" s="2"/>
      <c r="U271" s="2"/>
      <c r="V271" s="2"/>
    </row>
    <row r="272" spans="1:22" s="16" customFormat="1" ht="15" customHeight="1" x14ac:dyDescent="0.3">
      <c r="A272" s="16" t="s">
        <v>17</v>
      </c>
      <c r="B272" s="16" t="s">
        <v>18</v>
      </c>
      <c r="C272" s="43" t="s">
        <v>257</v>
      </c>
      <c r="D272" s="43" t="s">
        <v>25</v>
      </c>
      <c r="E272" s="43" t="s">
        <v>196</v>
      </c>
      <c r="F272" s="43" t="s">
        <v>22</v>
      </c>
      <c r="G272" s="43" t="s">
        <v>22</v>
      </c>
      <c r="H272" s="43" t="s">
        <v>23</v>
      </c>
      <c r="I272" s="43" t="s">
        <v>241</v>
      </c>
      <c r="J272" s="16" t="s">
        <v>242</v>
      </c>
      <c r="K272" s="16">
        <v>2500</v>
      </c>
      <c r="L272" s="16">
        <v>3500</v>
      </c>
      <c r="M272" s="16">
        <v>6000</v>
      </c>
      <c r="N272" s="16">
        <v>0</v>
      </c>
      <c r="O272" s="47">
        <v>0</v>
      </c>
      <c r="P272" s="16">
        <v>6000</v>
      </c>
      <c r="Q272" s="47">
        <v>0</v>
      </c>
      <c r="R272" s="16" t="s">
        <v>1852</v>
      </c>
      <c r="S272" s="3" t="s">
        <v>1452</v>
      </c>
      <c r="T272" s="2"/>
      <c r="U272" s="2"/>
      <c r="V272" s="2"/>
    </row>
    <row r="273" spans="1:22" s="16" customFormat="1" ht="15" customHeight="1" x14ac:dyDescent="0.3">
      <c r="A273" s="16" t="s">
        <v>17</v>
      </c>
      <c r="B273" s="16" t="s">
        <v>18</v>
      </c>
      <c r="C273" s="43" t="s">
        <v>257</v>
      </c>
      <c r="D273" s="43" t="s">
        <v>25</v>
      </c>
      <c r="E273" s="43" t="s">
        <v>196</v>
      </c>
      <c r="F273" s="43" t="s">
        <v>22</v>
      </c>
      <c r="G273" s="43" t="s">
        <v>22</v>
      </c>
      <c r="H273" s="43" t="s">
        <v>23</v>
      </c>
      <c r="I273" s="43" t="s">
        <v>201</v>
      </c>
      <c r="J273" s="16" t="s">
        <v>202</v>
      </c>
      <c r="K273" s="16">
        <v>0</v>
      </c>
      <c r="L273" s="16">
        <v>0</v>
      </c>
      <c r="M273" s="16">
        <v>0</v>
      </c>
      <c r="N273" s="16">
        <v>0</v>
      </c>
      <c r="O273" s="47">
        <v>0</v>
      </c>
      <c r="P273" s="16">
        <v>0</v>
      </c>
      <c r="Q273" s="47">
        <v>0</v>
      </c>
      <c r="R273" s="16" t="s">
        <v>1852</v>
      </c>
      <c r="S273" s="3" t="s">
        <v>1452</v>
      </c>
      <c r="T273" s="2"/>
      <c r="U273" s="2"/>
      <c r="V273" s="2"/>
    </row>
    <row r="274" spans="1:22" s="16" customFormat="1" ht="15" customHeight="1" x14ac:dyDescent="0.3">
      <c r="A274" s="16" t="s">
        <v>17</v>
      </c>
      <c r="B274" s="16" t="s">
        <v>18</v>
      </c>
      <c r="C274" s="43" t="s">
        <v>195</v>
      </c>
      <c r="D274" s="43" t="s">
        <v>25</v>
      </c>
      <c r="E274" s="43" t="s">
        <v>196</v>
      </c>
      <c r="F274" s="43" t="s">
        <v>22</v>
      </c>
      <c r="G274" s="43" t="s">
        <v>104</v>
      </c>
      <c r="H274" s="43" t="s">
        <v>23</v>
      </c>
      <c r="I274" s="43">
        <v>4330</v>
      </c>
      <c r="J274" s="16" t="s">
        <v>222</v>
      </c>
      <c r="K274" s="16">
        <v>140000</v>
      </c>
      <c r="L274" s="16">
        <v>0</v>
      </c>
      <c r="M274" s="16">
        <v>140000</v>
      </c>
      <c r="N274" s="16">
        <v>0</v>
      </c>
      <c r="O274" s="47">
        <v>140500</v>
      </c>
      <c r="P274" s="16">
        <v>-500</v>
      </c>
      <c r="Q274" s="47">
        <v>0</v>
      </c>
      <c r="R274" s="16" t="s">
        <v>1853</v>
      </c>
      <c r="S274" s="3" t="s">
        <v>1452</v>
      </c>
      <c r="T274" s="2"/>
      <c r="U274" s="2"/>
      <c r="V274" s="2"/>
    </row>
    <row r="275" spans="1:22" s="16" customFormat="1" ht="15" customHeight="1" x14ac:dyDescent="0.3">
      <c r="A275" s="16" t="s">
        <v>17</v>
      </c>
      <c r="B275" s="16" t="s">
        <v>18</v>
      </c>
      <c r="C275" s="43" t="s">
        <v>195</v>
      </c>
      <c r="D275" s="43" t="s">
        <v>25</v>
      </c>
      <c r="E275" s="43" t="s">
        <v>196</v>
      </c>
      <c r="F275" s="43" t="s">
        <v>22</v>
      </c>
      <c r="G275" s="43" t="s">
        <v>104</v>
      </c>
      <c r="H275" s="43" t="s">
        <v>23</v>
      </c>
      <c r="I275" s="43" t="s">
        <v>166</v>
      </c>
      <c r="J275" s="16" t="s">
        <v>167</v>
      </c>
      <c r="K275" s="16">
        <v>0</v>
      </c>
      <c r="L275" s="16">
        <v>0</v>
      </c>
      <c r="M275" s="16">
        <v>0</v>
      </c>
      <c r="N275" s="16">
        <v>0</v>
      </c>
      <c r="O275" s="47">
        <v>162</v>
      </c>
      <c r="P275" s="16">
        <v>-162</v>
      </c>
      <c r="Q275" s="47">
        <v>0</v>
      </c>
      <c r="R275" s="16" t="s">
        <v>1853</v>
      </c>
      <c r="S275" s="3" t="s">
        <v>1452</v>
      </c>
      <c r="T275" s="2"/>
      <c r="U275" s="2"/>
      <c r="V275" s="2"/>
    </row>
    <row r="276" spans="1:22" s="16" customFormat="1" ht="15" customHeight="1" x14ac:dyDescent="0.3">
      <c r="A276" s="16" t="s">
        <v>17</v>
      </c>
      <c r="B276" s="16" t="s">
        <v>18</v>
      </c>
      <c r="C276" s="43" t="s">
        <v>195</v>
      </c>
      <c r="D276" s="43" t="s">
        <v>25</v>
      </c>
      <c r="E276" s="43" t="s">
        <v>196</v>
      </c>
      <c r="F276" s="43" t="s">
        <v>22</v>
      </c>
      <c r="G276" s="43" t="s">
        <v>104</v>
      </c>
      <c r="H276" s="43" t="s">
        <v>23</v>
      </c>
      <c r="I276" s="43" t="s">
        <v>57</v>
      </c>
      <c r="J276" s="16" t="s">
        <v>58</v>
      </c>
      <c r="K276" s="16">
        <v>20000</v>
      </c>
      <c r="L276" s="16">
        <v>0</v>
      </c>
      <c r="M276" s="16">
        <v>20000</v>
      </c>
      <c r="N276" s="16">
        <v>0</v>
      </c>
      <c r="O276" s="47">
        <v>21700</v>
      </c>
      <c r="P276" s="16">
        <v>-1700</v>
      </c>
      <c r="Q276" s="47">
        <v>0</v>
      </c>
      <c r="R276" s="16" t="s">
        <v>1853</v>
      </c>
      <c r="S276" s="3" t="s">
        <v>1452</v>
      </c>
      <c r="T276" s="2"/>
      <c r="U276" s="2"/>
      <c r="V276" s="2"/>
    </row>
    <row r="277" spans="1:22" s="16" customFormat="1" ht="15" customHeight="1" x14ac:dyDescent="0.3">
      <c r="A277" s="16" t="s">
        <v>17</v>
      </c>
      <c r="B277" s="16" t="s">
        <v>18</v>
      </c>
      <c r="C277" s="43" t="s">
        <v>195</v>
      </c>
      <c r="D277" s="43" t="s">
        <v>25</v>
      </c>
      <c r="E277" s="43" t="s">
        <v>196</v>
      </c>
      <c r="F277" s="43" t="s">
        <v>22</v>
      </c>
      <c r="G277" s="43" t="s">
        <v>104</v>
      </c>
      <c r="H277" s="43" t="s">
        <v>23</v>
      </c>
      <c r="I277" s="43" t="s">
        <v>205</v>
      </c>
      <c r="J277" s="16" t="s">
        <v>206</v>
      </c>
      <c r="K277" s="16">
        <v>25000</v>
      </c>
      <c r="L277" s="16">
        <v>0</v>
      </c>
      <c r="M277" s="16">
        <v>25000</v>
      </c>
      <c r="N277" s="16">
        <v>0</v>
      </c>
      <c r="O277" s="47">
        <v>38229.25</v>
      </c>
      <c r="P277" s="16">
        <v>-13229.25</v>
      </c>
      <c r="Q277" s="47">
        <v>87</v>
      </c>
      <c r="R277" s="16" t="s">
        <v>1853</v>
      </c>
      <c r="S277" s="3" t="s">
        <v>1452</v>
      </c>
      <c r="T277" s="2"/>
      <c r="U277" s="2"/>
      <c r="V277" s="2"/>
    </row>
    <row r="278" spans="1:22" s="16" customFormat="1" ht="15" customHeight="1" x14ac:dyDescent="0.3">
      <c r="A278" s="16" t="s">
        <v>17</v>
      </c>
      <c r="B278" s="16" t="s">
        <v>18</v>
      </c>
      <c r="C278" s="43" t="s">
        <v>195</v>
      </c>
      <c r="D278" s="43" t="s">
        <v>25</v>
      </c>
      <c r="E278" s="43" t="s">
        <v>196</v>
      </c>
      <c r="F278" s="43" t="s">
        <v>22</v>
      </c>
      <c r="G278" s="43" t="s">
        <v>104</v>
      </c>
      <c r="H278" s="43" t="s">
        <v>23</v>
      </c>
      <c r="I278" s="43" t="s">
        <v>203</v>
      </c>
      <c r="J278" s="16" t="s">
        <v>204</v>
      </c>
      <c r="K278" s="16">
        <v>95000</v>
      </c>
      <c r="L278" s="16">
        <v>0</v>
      </c>
      <c r="M278" s="16">
        <v>95000</v>
      </c>
      <c r="N278" s="16">
        <v>0</v>
      </c>
      <c r="O278" s="47">
        <v>20723.5</v>
      </c>
      <c r="P278" s="16">
        <v>74276.5</v>
      </c>
      <c r="Q278" s="47">
        <v>25</v>
      </c>
      <c r="R278" s="16" t="s">
        <v>1853</v>
      </c>
      <c r="S278" s="3" t="s">
        <v>1452</v>
      </c>
      <c r="T278" s="2"/>
      <c r="U278" s="2"/>
      <c r="V278" s="2"/>
    </row>
    <row r="279" spans="1:22" s="16" customFormat="1" ht="15" customHeight="1" x14ac:dyDescent="0.3">
      <c r="A279" s="16" t="s">
        <v>17</v>
      </c>
      <c r="B279" s="16" t="s">
        <v>18</v>
      </c>
      <c r="C279" s="43" t="s">
        <v>195</v>
      </c>
      <c r="D279" s="43" t="s">
        <v>25</v>
      </c>
      <c r="E279" s="43" t="s">
        <v>196</v>
      </c>
      <c r="F279" s="43" t="s">
        <v>22</v>
      </c>
      <c r="G279" s="43" t="s">
        <v>104</v>
      </c>
      <c r="H279" s="43" t="s">
        <v>23</v>
      </c>
      <c r="I279" s="43" t="s">
        <v>201</v>
      </c>
      <c r="J279" s="16" t="s">
        <v>202</v>
      </c>
      <c r="K279" s="16">
        <v>20000</v>
      </c>
      <c r="L279" s="16">
        <v>0</v>
      </c>
      <c r="M279" s="16">
        <v>20000</v>
      </c>
      <c r="N279" s="16">
        <v>0</v>
      </c>
      <c r="O279" s="47">
        <v>19302.400000000001</v>
      </c>
      <c r="P279" s="16">
        <v>697.6</v>
      </c>
      <c r="Q279" s="47">
        <v>1535.69</v>
      </c>
      <c r="R279" s="16" t="s">
        <v>1853</v>
      </c>
      <c r="S279" s="3" t="s">
        <v>1452</v>
      </c>
      <c r="T279" s="2"/>
      <c r="U279" s="2"/>
      <c r="V279" s="2"/>
    </row>
    <row r="280" spans="1:22" s="16" customFormat="1" ht="15" customHeight="1" x14ac:dyDescent="0.3">
      <c r="A280" s="16" t="s">
        <v>17</v>
      </c>
      <c r="B280" s="16" t="s">
        <v>18</v>
      </c>
      <c r="C280" s="43" t="s">
        <v>195</v>
      </c>
      <c r="D280" s="43" t="s">
        <v>25</v>
      </c>
      <c r="E280" s="43" t="s">
        <v>196</v>
      </c>
      <c r="F280" s="43" t="s">
        <v>22</v>
      </c>
      <c r="G280" s="43" t="s">
        <v>104</v>
      </c>
      <c r="H280" s="43" t="s">
        <v>23</v>
      </c>
      <c r="I280" s="43" t="s">
        <v>199</v>
      </c>
      <c r="J280" s="16" t="s">
        <v>200</v>
      </c>
      <c r="K280" s="16">
        <v>257500</v>
      </c>
      <c r="L280" s="16">
        <v>-37500</v>
      </c>
      <c r="M280" s="16">
        <v>220000</v>
      </c>
      <c r="N280" s="16">
        <v>0</v>
      </c>
      <c r="O280" s="47">
        <v>123012.24</v>
      </c>
      <c r="P280" s="16">
        <v>96987.76</v>
      </c>
      <c r="Q280" s="47">
        <v>6000</v>
      </c>
      <c r="R280" s="16" t="s">
        <v>1853</v>
      </c>
      <c r="S280" s="3" t="s">
        <v>1452</v>
      </c>
      <c r="T280" s="2"/>
      <c r="U280" s="2"/>
      <c r="V280" s="2"/>
    </row>
    <row r="281" spans="1:22" s="16" customFormat="1" ht="15" customHeight="1" x14ac:dyDescent="0.3">
      <c r="A281" s="16" t="s">
        <v>17</v>
      </c>
      <c r="B281" s="16" t="s">
        <v>18</v>
      </c>
      <c r="C281" s="43" t="s">
        <v>195</v>
      </c>
      <c r="D281" s="43" t="s">
        <v>25</v>
      </c>
      <c r="E281" s="43" t="s">
        <v>196</v>
      </c>
      <c r="F281" s="43" t="s">
        <v>22</v>
      </c>
      <c r="G281" s="43" t="s">
        <v>104</v>
      </c>
      <c r="H281" s="43" t="s">
        <v>23</v>
      </c>
      <c r="I281" s="43" t="s">
        <v>197</v>
      </c>
      <c r="J281" s="16" t="s">
        <v>198</v>
      </c>
      <c r="K281" s="16">
        <v>50000</v>
      </c>
      <c r="L281" s="16">
        <v>0</v>
      </c>
      <c r="M281" s="16">
        <v>50000</v>
      </c>
      <c r="N281" s="16">
        <v>0</v>
      </c>
      <c r="O281" s="47">
        <v>18271.95</v>
      </c>
      <c r="P281" s="16">
        <v>31728.05</v>
      </c>
      <c r="Q281" s="47">
        <v>300</v>
      </c>
      <c r="R281" s="16" t="s">
        <v>1853</v>
      </c>
      <c r="S281" s="3" t="s">
        <v>1452</v>
      </c>
      <c r="T281" s="2"/>
      <c r="U281" s="2"/>
      <c r="V281" s="2"/>
    </row>
    <row r="282" spans="1:22" s="16" customFormat="1" ht="15" customHeight="1" x14ac:dyDescent="0.3">
      <c r="A282" s="16" t="s">
        <v>17</v>
      </c>
      <c r="B282" s="16" t="s">
        <v>18</v>
      </c>
      <c r="C282" s="43" t="s">
        <v>195</v>
      </c>
      <c r="D282" s="43" t="s">
        <v>25</v>
      </c>
      <c r="E282" s="43" t="s">
        <v>196</v>
      </c>
      <c r="F282" s="43" t="s">
        <v>22</v>
      </c>
      <c r="G282" s="43" t="s">
        <v>104</v>
      </c>
      <c r="H282" s="43" t="s">
        <v>23</v>
      </c>
      <c r="I282" s="43">
        <v>4953</v>
      </c>
      <c r="J282" s="16" t="s">
        <v>264</v>
      </c>
      <c r="K282" s="16">
        <v>10000</v>
      </c>
      <c r="L282" s="16">
        <v>0</v>
      </c>
      <c r="M282" s="16">
        <v>10000</v>
      </c>
      <c r="N282" s="16">
        <v>0</v>
      </c>
      <c r="O282" s="47">
        <v>10175</v>
      </c>
      <c r="P282" s="16">
        <v>-175</v>
      </c>
      <c r="Q282" s="47">
        <v>450</v>
      </c>
      <c r="R282" s="16" t="s">
        <v>1853</v>
      </c>
      <c r="S282" s="3" t="s">
        <v>1452</v>
      </c>
      <c r="T282" s="2"/>
      <c r="U282" s="2"/>
      <c r="V282" s="2"/>
    </row>
    <row r="283" spans="1:22" s="16" customFormat="1" ht="15" customHeight="1" x14ac:dyDescent="0.3">
      <c r="A283" s="16" t="s">
        <v>17</v>
      </c>
      <c r="B283" s="16" t="s">
        <v>18</v>
      </c>
      <c r="C283" s="43" t="s">
        <v>239</v>
      </c>
      <c r="D283" s="43" t="s">
        <v>25</v>
      </c>
      <c r="E283" s="43" t="s">
        <v>196</v>
      </c>
      <c r="F283" s="43" t="s">
        <v>240</v>
      </c>
      <c r="G283" s="43" t="s">
        <v>23</v>
      </c>
      <c r="H283" s="43" t="s">
        <v>23</v>
      </c>
      <c r="I283" s="43">
        <v>4275</v>
      </c>
      <c r="J283" s="16" t="s">
        <v>53</v>
      </c>
      <c r="K283" s="16">
        <v>9500</v>
      </c>
      <c r="L283" s="16">
        <v>0</v>
      </c>
      <c r="M283" s="16">
        <v>9500</v>
      </c>
      <c r="N283" s="16">
        <v>0</v>
      </c>
      <c r="O283" s="47">
        <v>20508.54</v>
      </c>
      <c r="P283" s="16">
        <v>-11008.54</v>
      </c>
      <c r="Q283" s="47">
        <v>4568.96</v>
      </c>
      <c r="R283" s="16" t="s">
        <v>1854</v>
      </c>
      <c r="S283" s="3" t="s">
        <v>1452</v>
      </c>
      <c r="T283" s="2"/>
      <c r="U283" s="2"/>
      <c r="V283" s="2"/>
    </row>
    <row r="284" spans="1:22" s="16" customFormat="1" ht="15" customHeight="1" x14ac:dyDescent="0.3">
      <c r="A284" s="16" t="s">
        <v>17</v>
      </c>
      <c r="B284" s="16" t="s">
        <v>18</v>
      </c>
      <c r="C284" s="43" t="s">
        <v>239</v>
      </c>
      <c r="D284" s="43" t="s">
        <v>25</v>
      </c>
      <c r="E284" s="43" t="s">
        <v>196</v>
      </c>
      <c r="F284" s="43" t="s">
        <v>240</v>
      </c>
      <c r="G284" s="43" t="s">
        <v>23</v>
      </c>
      <c r="H284" s="43" t="s">
        <v>23</v>
      </c>
      <c r="I284" s="43">
        <v>4330</v>
      </c>
      <c r="J284" s="16" t="s">
        <v>222</v>
      </c>
      <c r="K284" s="16">
        <v>0</v>
      </c>
      <c r="L284" s="16">
        <v>0</v>
      </c>
      <c r="M284" s="16">
        <v>0</v>
      </c>
      <c r="N284" s="16">
        <v>0</v>
      </c>
      <c r="O284" s="47">
        <v>850</v>
      </c>
      <c r="P284" s="16">
        <v>-850</v>
      </c>
      <c r="Q284" s="47">
        <v>0</v>
      </c>
      <c r="R284" s="16" t="s">
        <v>1854</v>
      </c>
      <c r="S284" s="3" t="s">
        <v>1452</v>
      </c>
      <c r="T284" s="2"/>
      <c r="U284" s="2"/>
      <c r="V284" s="2"/>
    </row>
    <row r="285" spans="1:22" s="16" customFormat="1" ht="15" customHeight="1" x14ac:dyDescent="0.3">
      <c r="A285" s="16" t="s">
        <v>17</v>
      </c>
      <c r="B285" s="16" t="s">
        <v>18</v>
      </c>
      <c r="C285" s="43" t="s">
        <v>239</v>
      </c>
      <c r="D285" s="43" t="s">
        <v>25</v>
      </c>
      <c r="E285" s="43" t="s">
        <v>196</v>
      </c>
      <c r="F285" s="43" t="s">
        <v>240</v>
      </c>
      <c r="G285" s="43" t="s">
        <v>23</v>
      </c>
      <c r="H285" s="43" t="s">
        <v>23</v>
      </c>
      <c r="I285" s="43">
        <v>4395</v>
      </c>
      <c r="J285" s="16" t="s">
        <v>243</v>
      </c>
      <c r="K285" s="16">
        <v>177000</v>
      </c>
      <c r="L285" s="16">
        <v>51200</v>
      </c>
      <c r="M285" s="16">
        <v>228200</v>
      </c>
      <c r="N285" s="16">
        <v>0</v>
      </c>
      <c r="O285" s="47">
        <v>182401.89</v>
      </c>
      <c r="P285" s="16">
        <v>45798.11</v>
      </c>
      <c r="Q285" s="47">
        <v>400</v>
      </c>
      <c r="R285" s="16" t="s">
        <v>1854</v>
      </c>
      <c r="S285" s="3" t="s">
        <v>1452</v>
      </c>
      <c r="T285" s="2"/>
      <c r="U285" s="2"/>
      <c r="V285" s="2"/>
    </row>
    <row r="286" spans="1:22" s="16" customFormat="1" ht="15" customHeight="1" x14ac:dyDescent="0.3">
      <c r="A286" s="16" t="s">
        <v>17</v>
      </c>
      <c r="B286" s="16" t="s">
        <v>18</v>
      </c>
      <c r="C286" s="43" t="s">
        <v>239</v>
      </c>
      <c r="D286" s="43" t="s">
        <v>25</v>
      </c>
      <c r="E286" s="43" t="s">
        <v>196</v>
      </c>
      <c r="F286" s="43" t="s">
        <v>240</v>
      </c>
      <c r="G286" s="43" t="s">
        <v>23</v>
      </c>
      <c r="H286" s="43" t="s">
        <v>23</v>
      </c>
      <c r="I286" s="43" t="s">
        <v>241</v>
      </c>
      <c r="J286" s="16" t="s">
        <v>242</v>
      </c>
      <c r="K286" s="16">
        <v>43825</v>
      </c>
      <c r="L286" s="16">
        <v>0</v>
      </c>
      <c r="M286" s="16">
        <v>43825</v>
      </c>
      <c r="N286" s="16">
        <v>0</v>
      </c>
      <c r="O286" s="47">
        <v>34049.550000000003</v>
      </c>
      <c r="P286" s="16">
        <v>9775.4500000000007</v>
      </c>
      <c r="Q286" s="47">
        <v>7430.5</v>
      </c>
      <c r="R286" s="16" t="s">
        <v>1854</v>
      </c>
      <c r="S286" s="3" t="s">
        <v>1452</v>
      </c>
      <c r="T286" s="2"/>
      <c r="U286" s="2"/>
      <c r="V286" s="2"/>
    </row>
    <row r="287" spans="1:22" s="16" customFormat="1" ht="15" customHeight="1" x14ac:dyDescent="0.3">
      <c r="A287" s="16" t="s">
        <v>17</v>
      </c>
      <c r="B287" s="16" t="s">
        <v>18</v>
      </c>
      <c r="C287" s="43" t="s">
        <v>239</v>
      </c>
      <c r="D287" s="43" t="s">
        <v>25</v>
      </c>
      <c r="E287" s="43" t="s">
        <v>196</v>
      </c>
      <c r="F287" s="43" t="s">
        <v>240</v>
      </c>
      <c r="G287" s="43" t="s">
        <v>23</v>
      </c>
      <c r="H287" s="43" t="s">
        <v>23</v>
      </c>
      <c r="I287" s="43" t="s">
        <v>205</v>
      </c>
      <c r="J287" s="16" t="s">
        <v>206</v>
      </c>
      <c r="K287" s="16">
        <v>0</v>
      </c>
      <c r="L287" s="16">
        <v>0</v>
      </c>
      <c r="M287" s="16">
        <v>0</v>
      </c>
      <c r="N287" s="16">
        <v>0</v>
      </c>
      <c r="O287" s="47">
        <v>2051.0700000000002</v>
      </c>
      <c r="P287" s="16">
        <v>-2051.0700000000002</v>
      </c>
      <c r="Q287" s="47">
        <v>0</v>
      </c>
      <c r="R287" s="16" t="s">
        <v>1854</v>
      </c>
      <c r="S287" s="3" t="s">
        <v>1452</v>
      </c>
      <c r="T287" s="2"/>
      <c r="U287" s="2"/>
      <c r="V287" s="2"/>
    </row>
    <row r="288" spans="1:22" s="16" customFormat="1" ht="15" customHeight="1" x14ac:dyDescent="0.3">
      <c r="A288" s="16" t="s">
        <v>17</v>
      </c>
      <c r="B288" s="16" t="s">
        <v>18</v>
      </c>
      <c r="C288" s="43" t="s">
        <v>239</v>
      </c>
      <c r="D288" s="43" t="s">
        <v>25</v>
      </c>
      <c r="E288" s="43" t="s">
        <v>196</v>
      </c>
      <c r="F288" s="43" t="s">
        <v>240</v>
      </c>
      <c r="G288" s="43" t="s">
        <v>23</v>
      </c>
      <c r="H288" s="43" t="s">
        <v>23</v>
      </c>
      <c r="I288" s="43" t="s">
        <v>201</v>
      </c>
      <c r="J288" s="16" t="s">
        <v>202</v>
      </c>
      <c r="K288" s="16">
        <v>1500</v>
      </c>
      <c r="L288" s="16">
        <v>0</v>
      </c>
      <c r="M288" s="16">
        <v>1500</v>
      </c>
      <c r="N288" s="16">
        <v>0</v>
      </c>
      <c r="O288" s="47">
        <v>0</v>
      </c>
      <c r="P288" s="16">
        <v>1500</v>
      </c>
      <c r="Q288" s="47">
        <v>0</v>
      </c>
      <c r="R288" s="16" t="s">
        <v>1854</v>
      </c>
      <c r="S288" s="3" t="s">
        <v>1452</v>
      </c>
      <c r="T288" s="2"/>
      <c r="U288" s="2"/>
      <c r="V288" s="2"/>
    </row>
    <row r="289" spans="1:22" s="16" customFormat="1" ht="15" customHeight="1" x14ac:dyDescent="0.3">
      <c r="A289" s="16" t="s">
        <v>17</v>
      </c>
      <c r="B289" s="16" t="s">
        <v>18</v>
      </c>
      <c r="C289" s="43" t="s">
        <v>236</v>
      </c>
      <c r="D289" s="43" t="s">
        <v>25</v>
      </c>
      <c r="E289" s="43" t="s">
        <v>196</v>
      </c>
      <c r="F289" s="43" t="s">
        <v>237</v>
      </c>
      <c r="G289" s="43" t="s">
        <v>2004</v>
      </c>
      <c r="H289" s="43" t="s">
        <v>23</v>
      </c>
      <c r="I289" s="43">
        <v>4275</v>
      </c>
      <c r="J289" s="16" t="s">
        <v>53</v>
      </c>
      <c r="K289" s="16">
        <v>0</v>
      </c>
      <c r="L289" s="16">
        <v>0</v>
      </c>
      <c r="M289" s="16">
        <v>0</v>
      </c>
      <c r="N289" s="16">
        <v>0</v>
      </c>
      <c r="O289" s="47">
        <v>255</v>
      </c>
      <c r="P289" s="16">
        <v>-255</v>
      </c>
      <c r="Q289" s="47">
        <v>0</v>
      </c>
      <c r="R289" s="16" t="s">
        <v>2005</v>
      </c>
      <c r="S289" s="3" t="s">
        <v>1452</v>
      </c>
      <c r="T289" s="2"/>
      <c r="U289" s="2"/>
      <c r="V289" s="2"/>
    </row>
    <row r="290" spans="1:22" s="16" customFormat="1" ht="15" customHeight="1" x14ac:dyDescent="0.3">
      <c r="A290" s="16" t="s">
        <v>17</v>
      </c>
      <c r="B290" s="16" t="s">
        <v>18</v>
      </c>
      <c r="C290" s="43" t="s">
        <v>236</v>
      </c>
      <c r="D290" s="43" t="s">
        <v>25</v>
      </c>
      <c r="E290" s="43" t="s">
        <v>196</v>
      </c>
      <c r="F290" s="43" t="s">
        <v>237</v>
      </c>
      <c r="G290" s="43" t="s">
        <v>2004</v>
      </c>
      <c r="H290" s="43" t="s">
        <v>23</v>
      </c>
      <c r="I290" s="43">
        <v>4397</v>
      </c>
      <c r="J290" s="16" t="s">
        <v>238</v>
      </c>
      <c r="K290" s="16">
        <v>0</v>
      </c>
      <c r="L290" s="16">
        <v>0</v>
      </c>
      <c r="M290" s="16">
        <v>0</v>
      </c>
      <c r="N290" s="16">
        <v>0</v>
      </c>
      <c r="O290" s="47">
        <v>-88</v>
      </c>
      <c r="P290" s="16">
        <v>88</v>
      </c>
      <c r="Q290" s="47">
        <v>0</v>
      </c>
      <c r="R290" s="16" t="s">
        <v>2005</v>
      </c>
      <c r="S290" s="3" t="s">
        <v>1452</v>
      </c>
      <c r="T290" s="2"/>
      <c r="U290" s="2"/>
      <c r="V290" s="2"/>
    </row>
    <row r="291" spans="1:22" s="16" customFormat="1" ht="15" customHeight="1" x14ac:dyDescent="0.3">
      <c r="A291" s="16" t="s">
        <v>17</v>
      </c>
      <c r="B291" s="16" t="s">
        <v>18</v>
      </c>
      <c r="C291" s="43" t="s">
        <v>249</v>
      </c>
      <c r="D291" s="43" t="s">
        <v>25</v>
      </c>
      <c r="E291" s="43" t="s">
        <v>196</v>
      </c>
      <c r="F291" s="43" t="s">
        <v>237</v>
      </c>
      <c r="G291" s="43" t="s">
        <v>2112</v>
      </c>
      <c r="H291" s="43" t="s">
        <v>23</v>
      </c>
      <c r="I291" s="43">
        <v>4397</v>
      </c>
      <c r="J291" s="16" t="s">
        <v>238</v>
      </c>
      <c r="K291" s="16">
        <v>0</v>
      </c>
      <c r="L291" s="16">
        <v>0</v>
      </c>
      <c r="M291" s="16">
        <v>0</v>
      </c>
      <c r="N291" s="16">
        <v>0</v>
      </c>
      <c r="O291" s="47">
        <v>167.16</v>
      </c>
      <c r="P291" s="16">
        <v>-167.16</v>
      </c>
      <c r="Q291" s="47">
        <v>0</v>
      </c>
      <c r="R291" s="16" t="s">
        <v>2113</v>
      </c>
      <c r="S291" s="3" t="s">
        <v>1452</v>
      </c>
      <c r="T291" s="2"/>
      <c r="U291" s="2"/>
      <c r="V291" s="2"/>
    </row>
    <row r="292" spans="1:22" s="16" customFormat="1" ht="15" customHeight="1" x14ac:dyDescent="0.3">
      <c r="A292" s="16" t="s">
        <v>17</v>
      </c>
      <c r="B292" s="16" t="s">
        <v>18</v>
      </c>
      <c r="C292" s="43" t="s">
        <v>244</v>
      </c>
      <c r="D292" s="43" t="s">
        <v>25</v>
      </c>
      <c r="E292" s="43" t="s">
        <v>196</v>
      </c>
      <c r="F292" s="43" t="s">
        <v>237</v>
      </c>
      <c r="G292" s="43" t="s">
        <v>245</v>
      </c>
      <c r="H292" s="43" t="s">
        <v>23</v>
      </c>
      <c r="I292" s="43">
        <v>4275</v>
      </c>
      <c r="J292" s="16" t="s">
        <v>53</v>
      </c>
      <c r="K292" s="16">
        <v>50000</v>
      </c>
      <c r="L292" s="16">
        <v>0</v>
      </c>
      <c r="M292" s="16">
        <v>50000</v>
      </c>
      <c r="N292" s="16">
        <v>0</v>
      </c>
      <c r="O292" s="47">
        <v>47176.05</v>
      </c>
      <c r="P292" s="16">
        <v>2823.95</v>
      </c>
      <c r="Q292" s="47">
        <v>3557</v>
      </c>
      <c r="R292" s="16" t="s">
        <v>1855</v>
      </c>
      <c r="S292" s="3" t="s">
        <v>1452</v>
      </c>
      <c r="T292" s="2"/>
      <c r="U292" s="2"/>
      <c r="V292" s="2"/>
    </row>
    <row r="293" spans="1:22" s="16" customFormat="1" ht="15" customHeight="1" x14ac:dyDescent="0.3">
      <c r="A293" s="16" t="s">
        <v>17</v>
      </c>
      <c r="B293" s="16" t="s">
        <v>18</v>
      </c>
      <c r="C293" s="43" t="s">
        <v>244</v>
      </c>
      <c r="D293" s="43" t="s">
        <v>25</v>
      </c>
      <c r="E293" s="43" t="s">
        <v>196</v>
      </c>
      <c r="F293" s="43" t="s">
        <v>237</v>
      </c>
      <c r="G293" s="43" t="s">
        <v>245</v>
      </c>
      <c r="H293" s="43" t="s">
        <v>23</v>
      </c>
      <c r="I293" s="43">
        <v>4395</v>
      </c>
      <c r="J293" s="16" t="s">
        <v>243</v>
      </c>
      <c r="K293" s="16">
        <v>15000</v>
      </c>
      <c r="L293" s="16">
        <v>0</v>
      </c>
      <c r="M293" s="16">
        <v>15000</v>
      </c>
      <c r="N293" s="16">
        <v>0</v>
      </c>
      <c r="O293" s="47">
        <v>13514.67</v>
      </c>
      <c r="P293" s="16">
        <v>1485.33</v>
      </c>
      <c r="Q293" s="47">
        <v>1714.88</v>
      </c>
      <c r="R293" s="16" t="s">
        <v>1855</v>
      </c>
      <c r="S293" s="3" t="s">
        <v>1452</v>
      </c>
      <c r="T293" s="2"/>
      <c r="U293" s="2"/>
      <c r="V293" s="2"/>
    </row>
    <row r="294" spans="1:22" s="16" customFormat="1" ht="15" customHeight="1" x14ac:dyDescent="0.3">
      <c r="A294" s="16" t="s">
        <v>17</v>
      </c>
      <c r="B294" s="16" t="s">
        <v>18</v>
      </c>
      <c r="C294" s="43" t="s">
        <v>244</v>
      </c>
      <c r="D294" s="43" t="s">
        <v>25</v>
      </c>
      <c r="E294" s="43" t="s">
        <v>196</v>
      </c>
      <c r="F294" s="43" t="s">
        <v>237</v>
      </c>
      <c r="G294" s="43" t="s">
        <v>245</v>
      </c>
      <c r="H294" s="43" t="s">
        <v>23</v>
      </c>
      <c r="I294" s="43">
        <v>4397</v>
      </c>
      <c r="J294" s="16" t="s">
        <v>238</v>
      </c>
      <c r="K294" s="16">
        <v>195000</v>
      </c>
      <c r="L294" s="16">
        <v>0</v>
      </c>
      <c r="M294" s="16">
        <v>195000</v>
      </c>
      <c r="N294" s="16">
        <v>0</v>
      </c>
      <c r="O294" s="47">
        <v>217758.51</v>
      </c>
      <c r="P294" s="16">
        <v>-22758.51</v>
      </c>
      <c r="Q294" s="47">
        <v>4215.82</v>
      </c>
      <c r="R294" s="16" t="s">
        <v>1855</v>
      </c>
      <c r="S294" s="3" t="s">
        <v>1452</v>
      </c>
      <c r="T294" s="2"/>
      <c r="U294" s="2"/>
      <c r="V294" s="2"/>
    </row>
    <row r="295" spans="1:22" s="16" customFormat="1" ht="15" customHeight="1" x14ac:dyDescent="0.3">
      <c r="A295" s="16" t="s">
        <v>17</v>
      </c>
      <c r="B295" s="16" t="s">
        <v>18</v>
      </c>
      <c r="C295" s="43" t="s">
        <v>262</v>
      </c>
      <c r="D295" s="43" t="s">
        <v>25</v>
      </c>
      <c r="E295" s="43" t="s">
        <v>196</v>
      </c>
      <c r="F295" s="43" t="s">
        <v>263</v>
      </c>
      <c r="G295" s="43" t="s">
        <v>23</v>
      </c>
      <c r="H295" s="43" t="s">
        <v>23</v>
      </c>
      <c r="I295" s="43">
        <v>4275</v>
      </c>
      <c r="J295" s="16" t="s">
        <v>53</v>
      </c>
      <c r="K295" s="16">
        <v>25000</v>
      </c>
      <c r="L295" s="16">
        <v>0</v>
      </c>
      <c r="M295" s="16">
        <v>25000</v>
      </c>
      <c r="N295" s="16">
        <v>0</v>
      </c>
      <c r="O295" s="47">
        <v>21055.360000000001</v>
      </c>
      <c r="P295" s="16">
        <v>3944.64</v>
      </c>
      <c r="Q295" s="47">
        <v>1619</v>
      </c>
      <c r="R295" s="16" t="s">
        <v>1856</v>
      </c>
      <c r="S295" s="3" t="s">
        <v>1452</v>
      </c>
      <c r="T295" s="2"/>
      <c r="U295" s="2"/>
      <c r="V295" s="2"/>
    </row>
    <row r="296" spans="1:22" s="16" customFormat="1" ht="15" customHeight="1" x14ac:dyDescent="0.3">
      <c r="A296" s="16" t="s">
        <v>17</v>
      </c>
      <c r="B296" s="16" t="s">
        <v>18</v>
      </c>
      <c r="C296" s="43" t="s">
        <v>262</v>
      </c>
      <c r="D296" s="43" t="s">
        <v>25</v>
      </c>
      <c r="E296" s="43" t="s">
        <v>196</v>
      </c>
      <c r="F296" s="43" t="s">
        <v>263</v>
      </c>
      <c r="G296" s="43" t="s">
        <v>23</v>
      </c>
      <c r="H296" s="43" t="s">
        <v>23</v>
      </c>
      <c r="I296" s="43">
        <v>4330</v>
      </c>
      <c r="J296" s="16" t="s">
        <v>222</v>
      </c>
      <c r="K296" s="16">
        <v>0</v>
      </c>
      <c r="L296" s="16">
        <v>15000</v>
      </c>
      <c r="M296" s="16">
        <v>15000</v>
      </c>
      <c r="N296" s="16">
        <v>0</v>
      </c>
      <c r="O296" s="47">
        <v>0</v>
      </c>
      <c r="P296" s="16">
        <v>15000</v>
      </c>
      <c r="Q296" s="47">
        <v>0</v>
      </c>
      <c r="R296" s="16" t="s">
        <v>1856</v>
      </c>
      <c r="S296" s="3" t="s">
        <v>1452</v>
      </c>
      <c r="T296" s="2"/>
      <c r="U296" s="2"/>
      <c r="V296" s="2"/>
    </row>
    <row r="297" spans="1:22" s="16" customFormat="1" ht="15" customHeight="1" x14ac:dyDescent="0.3">
      <c r="A297" s="16" t="s">
        <v>17</v>
      </c>
      <c r="B297" s="16" t="s">
        <v>18</v>
      </c>
      <c r="C297" s="43" t="s">
        <v>262</v>
      </c>
      <c r="D297" s="43" t="s">
        <v>25</v>
      </c>
      <c r="E297" s="43" t="s">
        <v>196</v>
      </c>
      <c r="F297" s="43" t="s">
        <v>263</v>
      </c>
      <c r="G297" s="43" t="s">
        <v>23</v>
      </c>
      <c r="H297" s="43" t="s">
        <v>23</v>
      </c>
      <c r="I297" s="43">
        <v>4387</v>
      </c>
      <c r="J297" s="16" t="s">
        <v>2295</v>
      </c>
      <c r="K297" s="16">
        <v>0</v>
      </c>
      <c r="L297" s="16">
        <v>25000</v>
      </c>
      <c r="M297" s="16">
        <v>25000</v>
      </c>
      <c r="N297" s="16">
        <v>0</v>
      </c>
      <c r="O297" s="47">
        <v>48590.96</v>
      </c>
      <c r="P297" s="16">
        <v>-23590.959999999999</v>
      </c>
      <c r="Q297" s="47">
        <v>0</v>
      </c>
      <c r="R297" s="16" t="s">
        <v>1856</v>
      </c>
      <c r="S297" s="3" t="s">
        <v>1452</v>
      </c>
      <c r="T297" s="2"/>
      <c r="U297" s="2"/>
      <c r="V297" s="2"/>
    </row>
    <row r="298" spans="1:22" s="16" customFormat="1" ht="15" customHeight="1" x14ac:dyDescent="0.3">
      <c r="A298" s="16" t="s">
        <v>17</v>
      </c>
      <c r="B298" s="16" t="s">
        <v>18</v>
      </c>
      <c r="C298" s="43" t="s">
        <v>262</v>
      </c>
      <c r="D298" s="43" t="s">
        <v>25</v>
      </c>
      <c r="E298" s="43" t="s">
        <v>196</v>
      </c>
      <c r="F298" s="43" t="s">
        <v>263</v>
      </c>
      <c r="G298" s="43" t="s">
        <v>23</v>
      </c>
      <c r="H298" s="43" t="s">
        <v>23</v>
      </c>
      <c r="I298" s="43" t="s">
        <v>205</v>
      </c>
      <c r="J298" s="16" t="s">
        <v>206</v>
      </c>
      <c r="K298" s="16">
        <v>45000</v>
      </c>
      <c r="L298" s="16">
        <v>128200</v>
      </c>
      <c r="M298" s="16">
        <v>173200</v>
      </c>
      <c r="N298" s="16">
        <v>0</v>
      </c>
      <c r="O298" s="47">
        <v>142300</v>
      </c>
      <c r="P298" s="16">
        <v>30900</v>
      </c>
      <c r="Q298" s="47">
        <v>21000</v>
      </c>
      <c r="R298" s="16" t="s">
        <v>1856</v>
      </c>
      <c r="S298" s="3" t="s">
        <v>1452</v>
      </c>
      <c r="T298" s="2"/>
      <c r="U298" s="2"/>
      <c r="V298" s="2"/>
    </row>
    <row r="299" spans="1:22" s="16" customFormat="1" ht="15" customHeight="1" x14ac:dyDescent="0.3">
      <c r="A299" s="16" t="s">
        <v>17</v>
      </c>
      <c r="B299" s="16" t="s">
        <v>18</v>
      </c>
      <c r="C299" s="43" t="s">
        <v>262</v>
      </c>
      <c r="D299" s="43" t="s">
        <v>25</v>
      </c>
      <c r="E299" s="43" t="s">
        <v>196</v>
      </c>
      <c r="F299" s="43" t="s">
        <v>263</v>
      </c>
      <c r="G299" s="43" t="s">
        <v>23</v>
      </c>
      <c r="H299" s="43" t="s">
        <v>23</v>
      </c>
      <c r="I299" s="43" t="s">
        <v>201</v>
      </c>
      <c r="J299" s="16" t="s">
        <v>202</v>
      </c>
      <c r="K299" s="16">
        <v>750</v>
      </c>
      <c r="L299" s="16">
        <v>55000</v>
      </c>
      <c r="M299" s="16">
        <v>55750</v>
      </c>
      <c r="N299" s="16">
        <v>0</v>
      </c>
      <c r="O299" s="47">
        <v>44025</v>
      </c>
      <c r="P299" s="16">
        <v>11725</v>
      </c>
      <c r="Q299" s="47">
        <v>0</v>
      </c>
      <c r="R299" s="16" t="s">
        <v>1856</v>
      </c>
      <c r="S299" s="3" t="s">
        <v>1452</v>
      </c>
      <c r="T299" s="2"/>
      <c r="U299" s="2"/>
      <c r="V299" s="2"/>
    </row>
    <row r="300" spans="1:22" s="16" customFormat="1" ht="15" customHeight="1" x14ac:dyDescent="0.3">
      <c r="A300" s="16" t="s">
        <v>17</v>
      </c>
      <c r="B300" s="16" t="s">
        <v>18</v>
      </c>
      <c r="C300" s="43" t="s">
        <v>262</v>
      </c>
      <c r="D300" s="43" t="s">
        <v>25</v>
      </c>
      <c r="E300" s="43" t="s">
        <v>196</v>
      </c>
      <c r="F300" s="43" t="s">
        <v>263</v>
      </c>
      <c r="G300" s="43" t="s">
        <v>23</v>
      </c>
      <c r="H300" s="43" t="s">
        <v>23</v>
      </c>
      <c r="I300" s="43" t="s">
        <v>199</v>
      </c>
      <c r="J300" s="16" t="s">
        <v>200</v>
      </c>
      <c r="K300" s="16">
        <v>0</v>
      </c>
      <c r="L300" s="16">
        <v>5000</v>
      </c>
      <c r="M300" s="16">
        <v>5000</v>
      </c>
      <c r="N300" s="16">
        <v>0</v>
      </c>
      <c r="O300" s="47">
        <v>3000</v>
      </c>
      <c r="P300" s="16">
        <v>2000</v>
      </c>
      <c r="Q300" s="47">
        <v>0</v>
      </c>
      <c r="R300" s="16" t="s">
        <v>1856</v>
      </c>
      <c r="S300" s="3" t="s">
        <v>1452</v>
      </c>
      <c r="T300" s="2"/>
      <c r="U300" s="2"/>
      <c r="V300" s="2"/>
    </row>
    <row r="301" spans="1:22" s="16" customFormat="1" ht="15" customHeight="1" x14ac:dyDescent="0.3">
      <c r="A301" s="16" t="s">
        <v>17</v>
      </c>
      <c r="B301" s="16" t="s">
        <v>18</v>
      </c>
      <c r="C301" s="43" t="s">
        <v>261</v>
      </c>
      <c r="D301" s="43" t="s">
        <v>25</v>
      </c>
      <c r="E301" s="43" t="s">
        <v>196</v>
      </c>
      <c r="F301" s="43" t="s">
        <v>1412</v>
      </c>
      <c r="G301" s="43" t="s">
        <v>23</v>
      </c>
      <c r="H301" s="43" t="s">
        <v>23</v>
      </c>
      <c r="I301" s="43">
        <v>4395</v>
      </c>
      <c r="J301" s="16" t="s">
        <v>243</v>
      </c>
      <c r="K301" s="16">
        <v>0</v>
      </c>
      <c r="L301" s="16">
        <v>0</v>
      </c>
      <c r="M301" s="16">
        <v>0</v>
      </c>
      <c r="N301" s="16">
        <v>0</v>
      </c>
      <c r="O301" s="47">
        <v>22521</v>
      </c>
      <c r="P301" s="16">
        <v>-22521</v>
      </c>
      <c r="Q301" s="47">
        <v>0</v>
      </c>
      <c r="R301" s="16" t="s">
        <v>1857</v>
      </c>
      <c r="S301" s="3" t="s">
        <v>1452</v>
      </c>
      <c r="T301" s="2"/>
      <c r="U301" s="2"/>
      <c r="V301" s="2"/>
    </row>
    <row r="302" spans="1:22" s="16" customFormat="1" ht="15" customHeight="1" x14ac:dyDescent="0.3">
      <c r="A302" s="16" t="s">
        <v>17</v>
      </c>
      <c r="B302" s="16" t="s">
        <v>18</v>
      </c>
      <c r="C302" s="43" t="s">
        <v>261</v>
      </c>
      <c r="D302" s="43" t="s">
        <v>25</v>
      </c>
      <c r="E302" s="43" t="s">
        <v>196</v>
      </c>
      <c r="F302" s="43" t="s">
        <v>1412</v>
      </c>
      <c r="G302" s="43" t="s">
        <v>23</v>
      </c>
      <c r="H302" s="43" t="s">
        <v>23</v>
      </c>
      <c r="I302" s="43" t="s">
        <v>2246</v>
      </c>
      <c r="J302" s="16" t="s">
        <v>2247</v>
      </c>
      <c r="K302" s="16">
        <v>0</v>
      </c>
      <c r="L302" s="16">
        <v>11600</v>
      </c>
      <c r="M302" s="16">
        <v>11600</v>
      </c>
      <c r="N302" s="16">
        <v>0</v>
      </c>
      <c r="O302" s="47">
        <v>0</v>
      </c>
      <c r="P302" s="16">
        <v>11600</v>
      </c>
      <c r="Q302" s="47">
        <v>0</v>
      </c>
      <c r="R302" s="16" t="s">
        <v>1857</v>
      </c>
      <c r="S302" s="3" t="s">
        <v>1452</v>
      </c>
      <c r="T302" s="2"/>
      <c r="U302" s="2"/>
      <c r="V302" s="2"/>
    </row>
    <row r="303" spans="1:22" s="16" customFormat="1" ht="15" customHeight="1" x14ac:dyDescent="0.3">
      <c r="A303" s="16" t="s">
        <v>17</v>
      </c>
      <c r="B303" s="16" t="s">
        <v>18</v>
      </c>
      <c r="C303" s="43" t="s">
        <v>261</v>
      </c>
      <c r="D303" s="43" t="s">
        <v>25</v>
      </c>
      <c r="E303" s="43" t="s">
        <v>196</v>
      </c>
      <c r="F303" s="43" t="s">
        <v>1412</v>
      </c>
      <c r="G303" s="43" t="s">
        <v>23</v>
      </c>
      <c r="H303" s="43" t="s">
        <v>23</v>
      </c>
      <c r="I303" s="43" t="s">
        <v>241</v>
      </c>
      <c r="J303" s="16" t="s">
        <v>242</v>
      </c>
      <c r="K303" s="16">
        <v>0</v>
      </c>
      <c r="L303" s="16">
        <v>0</v>
      </c>
      <c r="M303" s="16">
        <v>0</v>
      </c>
      <c r="N303" s="16">
        <v>0</v>
      </c>
      <c r="O303" s="47">
        <v>5883</v>
      </c>
      <c r="P303" s="16">
        <v>-5883</v>
      </c>
      <c r="Q303" s="47">
        <v>0</v>
      </c>
      <c r="R303" s="16" t="s">
        <v>1857</v>
      </c>
      <c r="S303" s="3" t="s">
        <v>1452</v>
      </c>
      <c r="T303" s="2"/>
      <c r="U303" s="2"/>
      <c r="V303" s="2"/>
    </row>
    <row r="304" spans="1:22" s="16" customFormat="1" ht="15" customHeight="1" x14ac:dyDescent="0.3">
      <c r="A304" s="16" t="s">
        <v>17</v>
      </c>
      <c r="B304" s="16" t="s">
        <v>18</v>
      </c>
      <c r="C304" s="43" t="s">
        <v>1189</v>
      </c>
      <c r="D304" s="43" t="s">
        <v>25</v>
      </c>
      <c r="E304" s="43" t="s">
        <v>1170</v>
      </c>
      <c r="F304" s="43" t="s">
        <v>22</v>
      </c>
      <c r="G304" s="43" t="s">
        <v>22</v>
      </c>
      <c r="H304" s="43" t="s">
        <v>23</v>
      </c>
      <c r="I304" s="43">
        <v>4275</v>
      </c>
      <c r="J304" s="16" t="s">
        <v>53</v>
      </c>
      <c r="K304" s="16">
        <v>56150</v>
      </c>
      <c r="L304" s="16">
        <v>0</v>
      </c>
      <c r="M304" s="16">
        <v>56150</v>
      </c>
      <c r="N304" s="16">
        <v>0</v>
      </c>
      <c r="O304" s="47">
        <v>45647.41</v>
      </c>
      <c r="P304" s="16">
        <v>10502.59</v>
      </c>
      <c r="Q304" s="47">
        <v>0</v>
      </c>
      <c r="R304" s="16" t="s">
        <v>1858</v>
      </c>
      <c r="S304" s="3" t="s">
        <v>1453</v>
      </c>
      <c r="T304" s="2"/>
      <c r="U304" s="2"/>
      <c r="V304" s="2"/>
    </row>
    <row r="305" spans="1:22" s="16" customFormat="1" ht="15" customHeight="1" x14ac:dyDescent="0.3">
      <c r="A305" s="16" t="s">
        <v>17</v>
      </c>
      <c r="B305" s="16" t="s">
        <v>18</v>
      </c>
      <c r="C305" s="43" t="s">
        <v>1189</v>
      </c>
      <c r="D305" s="43" t="s">
        <v>25</v>
      </c>
      <c r="E305" s="43" t="s">
        <v>1170</v>
      </c>
      <c r="F305" s="43" t="s">
        <v>22</v>
      </c>
      <c r="G305" s="43" t="s">
        <v>22</v>
      </c>
      <c r="H305" s="43" t="s">
        <v>23</v>
      </c>
      <c r="I305" s="43" t="s">
        <v>427</v>
      </c>
      <c r="J305" s="16" t="s">
        <v>428</v>
      </c>
      <c r="K305" s="16">
        <v>100000</v>
      </c>
      <c r="L305" s="16">
        <v>0</v>
      </c>
      <c r="M305" s="16">
        <v>100000</v>
      </c>
      <c r="N305" s="16">
        <v>0</v>
      </c>
      <c r="O305" s="47">
        <v>0</v>
      </c>
      <c r="P305" s="16">
        <v>100000</v>
      </c>
      <c r="Q305" s="47">
        <v>0</v>
      </c>
      <c r="R305" s="16" t="s">
        <v>1858</v>
      </c>
      <c r="S305" s="3" t="s">
        <v>1453</v>
      </c>
      <c r="T305" s="2"/>
      <c r="U305" s="2"/>
      <c r="V305" s="2"/>
    </row>
    <row r="306" spans="1:22" s="16" customFormat="1" ht="15" customHeight="1" x14ac:dyDescent="0.3">
      <c r="A306" s="16" t="s">
        <v>17</v>
      </c>
      <c r="B306" s="16" t="s">
        <v>18</v>
      </c>
      <c r="C306" s="43" t="s">
        <v>1189</v>
      </c>
      <c r="D306" s="43" t="s">
        <v>25</v>
      </c>
      <c r="E306" s="43" t="s">
        <v>1170</v>
      </c>
      <c r="F306" s="43" t="s">
        <v>22</v>
      </c>
      <c r="G306" s="43" t="s">
        <v>22</v>
      </c>
      <c r="H306" s="43" t="s">
        <v>23</v>
      </c>
      <c r="I306" s="43" t="s">
        <v>29</v>
      </c>
      <c r="J306" s="16" t="s">
        <v>30</v>
      </c>
      <c r="K306" s="16">
        <v>7200</v>
      </c>
      <c r="L306" s="16">
        <v>0</v>
      </c>
      <c r="M306" s="16">
        <v>7200</v>
      </c>
      <c r="N306" s="16">
        <v>0</v>
      </c>
      <c r="O306" s="47">
        <v>2768.84</v>
      </c>
      <c r="P306" s="16">
        <v>4431.16</v>
      </c>
      <c r="Q306" s="47">
        <v>341.78</v>
      </c>
      <c r="R306" s="16" t="s">
        <v>1858</v>
      </c>
      <c r="S306" s="3" t="s">
        <v>1453</v>
      </c>
      <c r="T306" s="2"/>
      <c r="U306" s="2"/>
      <c r="V306" s="2"/>
    </row>
    <row r="307" spans="1:22" s="16" customFormat="1" ht="15" customHeight="1" x14ac:dyDescent="0.3">
      <c r="A307" s="16" t="s">
        <v>17</v>
      </c>
      <c r="B307" s="16" t="s">
        <v>18</v>
      </c>
      <c r="C307" s="43" t="s">
        <v>1189</v>
      </c>
      <c r="D307" s="43" t="s">
        <v>25</v>
      </c>
      <c r="E307" s="43" t="s">
        <v>1170</v>
      </c>
      <c r="F307" s="43" t="s">
        <v>22</v>
      </c>
      <c r="G307" s="43" t="s">
        <v>22</v>
      </c>
      <c r="H307" s="43" t="s">
        <v>23</v>
      </c>
      <c r="I307" s="43">
        <v>4700</v>
      </c>
      <c r="J307" s="16" t="s">
        <v>35</v>
      </c>
      <c r="K307" s="16">
        <v>0</v>
      </c>
      <c r="L307" s="16">
        <v>0</v>
      </c>
      <c r="M307" s="16">
        <v>0</v>
      </c>
      <c r="N307" s="16">
        <v>0</v>
      </c>
      <c r="O307" s="47">
        <v>584.94000000000005</v>
      </c>
      <c r="P307" s="16">
        <v>-584.94000000000005</v>
      </c>
      <c r="Q307" s="47">
        <v>0</v>
      </c>
      <c r="R307" s="16" t="s">
        <v>1858</v>
      </c>
      <c r="S307" s="3" t="s">
        <v>1453</v>
      </c>
      <c r="T307" s="2"/>
      <c r="U307" s="2"/>
      <c r="V307" s="2"/>
    </row>
    <row r="308" spans="1:22" s="16" customFormat="1" ht="15" customHeight="1" x14ac:dyDescent="0.3">
      <c r="A308" s="16" t="s">
        <v>17</v>
      </c>
      <c r="B308" s="16" t="s">
        <v>18</v>
      </c>
      <c r="C308" s="43" t="s">
        <v>1189</v>
      </c>
      <c r="D308" s="43" t="s">
        <v>25</v>
      </c>
      <c r="E308" s="43" t="s">
        <v>1170</v>
      </c>
      <c r="F308" s="43" t="s">
        <v>22</v>
      </c>
      <c r="G308" s="43" t="s">
        <v>22</v>
      </c>
      <c r="H308" s="43" t="s">
        <v>23</v>
      </c>
      <c r="I308" s="43">
        <v>4712</v>
      </c>
      <c r="J308" s="16" t="s">
        <v>52</v>
      </c>
      <c r="K308" s="16">
        <v>0</v>
      </c>
      <c r="L308" s="16">
        <v>0</v>
      </c>
      <c r="M308" s="16">
        <v>0</v>
      </c>
      <c r="N308" s="16">
        <v>0</v>
      </c>
      <c r="O308" s="47">
        <v>16614.150000000001</v>
      </c>
      <c r="P308" s="16">
        <v>-16614.150000000001</v>
      </c>
      <c r="Q308" s="47">
        <v>0</v>
      </c>
      <c r="R308" s="16" t="s">
        <v>1858</v>
      </c>
      <c r="S308" s="3" t="s">
        <v>1453</v>
      </c>
      <c r="T308" s="2"/>
      <c r="U308" s="2"/>
      <c r="V308" s="2"/>
    </row>
    <row r="309" spans="1:22" s="16" customFormat="1" ht="15" customHeight="1" x14ac:dyDescent="0.3">
      <c r="A309" s="16" t="s">
        <v>17</v>
      </c>
      <c r="B309" s="16" t="s">
        <v>18</v>
      </c>
      <c r="C309" s="43" t="s">
        <v>1189</v>
      </c>
      <c r="D309" s="43" t="s">
        <v>25</v>
      </c>
      <c r="E309" s="43" t="s">
        <v>1170</v>
      </c>
      <c r="F309" s="43" t="s">
        <v>22</v>
      </c>
      <c r="G309" s="43" t="s">
        <v>22</v>
      </c>
      <c r="H309" s="43" t="s">
        <v>23</v>
      </c>
      <c r="I309" s="43" t="s">
        <v>33</v>
      </c>
      <c r="J309" s="16" t="s">
        <v>34</v>
      </c>
      <c r="K309" s="16">
        <v>7500</v>
      </c>
      <c r="L309" s="16">
        <v>0</v>
      </c>
      <c r="M309" s="16">
        <v>7500</v>
      </c>
      <c r="N309" s="16">
        <v>0</v>
      </c>
      <c r="O309" s="47">
        <v>18462.830000000002</v>
      </c>
      <c r="P309" s="16">
        <v>-10962.83</v>
      </c>
      <c r="Q309" s="47">
        <v>0</v>
      </c>
      <c r="R309" s="16" t="s">
        <v>1858</v>
      </c>
      <c r="S309" s="3" t="s">
        <v>1453</v>
      </c>
      <c r="T309" s="2"/>
      <c r="U309" s="2"/>
      <c r="V309" s="2"/>
    </row>
    <row r="310" spans="1:22" s="16" customFormat="1" ht="15" customHeight="1" x14ac:dyDescent="0.3">
      <c r="A310" s="16" t="s">
        <v>17</v>
      </c>
      <c r="B310" s="16" t="s">
        <v>18</v>
      </c>
      <c r="C310" s="43" t="s">
        <v>1192</v>
      </c>
      <c r="D310" s="43" t="s">
        <v>25</v>
      </c>
      <c r="E310" s="43" t="s">
        <v>1170</v>
      </c>
      <c r="F310" s="43" t="s">
        <v>22</v>
      </c>
      <c r="G310" s="43" t="s">
        <v>20</v>
      </c>
      <c r="H310" s="43" t="s">
        <v>23</v>
      </c>
      <c r="I310" s="43" t="s">
        <v>29</v>
      </c>
      <c r="J310" s="16" t="s">
        <v>30</v>
      </c>
      <c r="K310" s="16">
        <v>0</v>
      </c>
      <c r="L310" s="16">
        <v>2500</v>
      </c>
      <c r="M310" s="16">
        <v>2500</v>
      </c>
      <c r="N310" s="16">
        <v>0</v>
      </c>
      <c r="O310" s="47">
        <v>2500</v>
      </c>
      <c r="P310" s="16">
        <v>0</v>
      </c>
      <c r="Q310" s="47">
        <v>0</v>
      </c>
      <c r="R310" s="16" t="s">
        <v>1859</v>
      </c>
      <c r="S310" s="3" t="s">
        <v>1453</v>
      </c>
      <c r="T310" s="2"/>
      <c r="U310" s="2"/>
      <c r="V310" s="2"/>
    </row>
    <row r="311" spans="1:22" s="16" customFormat="1" ht="15" customHeight="1" x14ac:dyDescent="0.3">
      <c r="A311" s="16" t="s">
        <v>17</v>
      </c>
      <c r="B311" s="16" t="s">
        <v>18</v>
      </c>
      <c r="C311" s="43" t="s">
        <v>1193</v>
      </c>
      <c r="D311" s="43" t="s">
        <v>25</v>
      </c>
      <c r="E311" s="43" t="s">
        <v>1170</v>
      </c>
      <c r="F311" s="43" t="s">
        <v>22</v>
      </c>
      <c r="G311" s="43" t="s">
        <v>1194</v>
      </c>
      <c r="H311" s="43" t="s">
        <v>23</v>
      </c>
      <c r="I311" s="43" t="s">
        <v>33</v>
      </c>
      <c r="J311" s="16" t="s">
        <v>34</v>
      </c>
      <c r="K311" s="16">
        <v>30955</v>
      </c>
      <c r="L311" s="16">
        <v>2434</v>
      </c>
      <c r="M311" s="16">
        <v>33389</v>
      </c>
      <c r="N311" s="16">
        <v>0</v>
      </c>
      <c r="O311" s="47">
        <v>26819.9</v>
      </c>
      <c r="P311" s="16">
        <v>6569.1</v>
      </c>
      <c r="Q311" s="47">
        <v>7128.89</v>
      </c>
      <c r="R311" s="16" t="s">
        <v>1860</v>
      </c>
      <c r="S311" s="3" t="s">
        <v>1453</v>
      </c>
      <c r="T311" s="2"/>
      <c r="U311" s="2"/>
      <c r="V311" s="2"/>
    </row>
    <row r="312" spans="1:22" s="16" customFormat="1" ht="15" customHeight="1" x14ac:dyDescent="0.3">
      <c r="A312" s="16" t="s">
        <v>17</v>
      </c>
      <c r="B312" s="16" t="s">
        <v>18</v>
      </c>
      <c r="C312" s="43" t="s">
        <v>1205</v>
      </c>
      <c r="D312" s="43" t="s">
        <v>25</v>
      </c>
      <c r="E312" s="43" t="s">
        <v>1170</v>
      </c>
      <c r="F312" s="43" t="s">
        <v>22</v>
      </c>
      <c r="G312" s="43" t="s">
        <v>76</v>
      </c>
      <c r="H312" s="43" t="s">
        <v>1327</v>
      </c>
      <c r="I312" s="43" t="s">
        <v>1035</v>
      </c>
      <c r="J312" s="16" t="s">
        <v>1036</v>
      </c>
      <c r="K312" s="16">
        <v>0</v>
      </c>
      <c r="L312" s="16">
        <v>0</v>
      </c>
      <c r="M312" s="16">
        <v>0</v>
      </c>
      <c r="N312" s="16">
        <v>0</v>
      </c>
      <c r="O312" s="47">
        <v>269650.05</v>
      </c>
      <c r="P312" s="16">
        <v>-269650.05</v>
      </c>
      <c r="Q312" s="47">
        <v>0</v>
      </c>
      <c r="R312" s="16" t="s">
        <v>1861</v>
      </c>
      <c r="S312" s="3" t="s">
        <v>1453</v>
      </c>
      <c r="T312" s="2"/>
      <c r="U312" s="2"/>
      <c r="V312" s="2"/>
    </row>
    <row r="313" spans="1:22" s="16" customFormat="1" ht="15" customHeight="1" x14ac:dyDescent="0.3">
      <c r="A313" s="16" t="s">
        <v>17</v>
      </c>
      <c r="B313" s="16" t="s">
        <v>18</v>
      </c>
      <c r="C313" s="43" t="s">
        <v>1205</v>
      </c>
      <c r="D313" s="43" t="s">
        <v>25</v>
      </c>
      <c r="E313" s="43" t="s">
        <v>1170</v>
      </c>
      <c r="F313" s="43" t="s">
        <v>22</v>
      </c>
      <c r="G313" s="43" t="s">
        <v>76</v>
      </c>
      <c r="H313" s="43" t="s">
        <v>1327</v>
      </c>
      <c r="I313" s="43" t="s">
        <v>1282</v>
      </c>
      <c r="J313" s="16" t="s">
        <v>1283</v>
      </c>
      <c r="K313" s="16">
        <v>87197</v>
      </c>
      <c r="L313" s="16">
        <v>0</v>
      </c>
      <c r="M313" s="16">
        <v>87197</v>
      </c>
      <c r="N313" s="16">
        <v>0</v>
      </c>
      <c r="O313" s="47">
        <v>0</v>
      </c>
      <c r="P313" s="16">
        <v>87197</v>
      </c>
      <c r="Q313" s="47">
        <v>0</v>
      </c>
      <c r="R313" s="16" t="s">
        <v>1861</v>
      </c>
      <c r="S313" s="3" t="s">
        <v>1453</v>
      </c>
      <c r="T313" s="2"/>
      <c r="U313" s="2"/>
      <c r="V313" s="2"/>
    </row>
    <row r="314" spans="1:22" s="16" customFormat="1" ht="15" customHeight="1" x14ac:dyDescent="0.3">
      <c r="A314" s="16" t="s">
        <v>17</v>
      </c>
      <c r="B314" s="16" t="s">
        <v>18</v>
      </c>
      <c r="C314" s="43" t="s">
        <v>1243</v>
      </c>
      <c r="D314" s="43" t="s">
        <v>25</v>
      </c>
      <c r="E314" s="43" t="s">
        <v>1170</v>
      </c>
      <c r="F314" s="43" t="s">
        <v>22</v>
      </c>
      <c r="G314" s="43" t="s">
        <v>76</v>
      </c>
      <c r="H314" s="43" t="s">
        <v>1328</v>
      </c>
      <c r="I314" s="43" t="s">
        <v>1282</v>
      </c>
      <c r="J314" s="16" t="s">
        <v>1283</v>
      </c>
      <c r="K314" s="16">
        <v>138094</v>
      </c>
      <c r="L314" s="16">
        <v>0</v>
      </c>
      <c r="M314" s="16">
        <v>138094</v>
      </c>
      <c r="N314" s="16">
        <v>0</v>
      </c>
      <c r="O314" s="47">
        <v>0</v>
      </c>
      <c r="P314" s="16">
        <v>138094</v>
      </c>
      <c r="Q314" s="47">
        <v>0</v>
      </c>
      <c r="R314" s="16" t="s">
        <v>1862</v>
      </c>
      <c r="S314" s="3" t="s">
        <v>1453</v>
      </c>
      <c r="T314" s="2"/>
      <c r="U314" s="2"/>
      <c r="V314" s="2"/>
    </row>
    <row r="315" spans="1:22" s="16" customFormat="1" ht="15" customHeight="1" x14ac:dyDescent="0.3">
      <c r="A315" s="16" t="s">
        <v>17</v>
      </c>
      <c r="B315" s="16" t="s">
        <v>18</v>
      </c>
      <c r="C315" s="43" t="s">
        <v>1206</v>
      </c>
      <c r="D315" s="43" t="s">
        <v>25</v>
      </c>
      <c r="E315" s="43" t="s">
        <v>1170</v>
      </c>
      <c r="F315" s="43" t="s">
        <v>22</v>
      </c>
      <c r="G315" s="43" t="s">
        <v>76</v>
      </c>
      <c r="H315" s="43" t="s">
        <v>1329</v>
      </c>
      <c r="I315" s="43" t="s">
        <v>2321</v>
      </c>
      <c r="J315" s="16" t="s">
        <v>2322</v>
      </c>
      <c r="K315" s="16">
        <v>0</v>
      </c>
      <c r="L315" s="16">
        <v>0</v>
      </c>
      <c r="M315" s="16">
        <v>0</v>
      </c>
      <c r="N315" s="16">
        <v>0</v>
      </c>
      <c r="O315" s="47">
        <v>70000</v>
      </c>
      <c r="P315" s="16">
        <v>-70000</v>
      </c>
      <c r="Q315" s="47">
        <v>0</v>
      </c>
      <c r="R315" s="16" t="s">
        <v>1863</v>
      </c>
      <c r="S315" s="3" t="s">
        <v>1453</v>
      </c>
      <c r="T315" s="2"/>
      <c r="U315" s="2"/>
      <c r="V315" s="2"/>
    </row>
    <row r="316" spans="1:22" s="16" customFormat="1" ht="15" customHeight="1" x14ac:dyDescent="0.3">
      <c r="A316" s="16" t="s">
        <v>17</v>
      </c>
      <c r="B316" s="16" t="s">
        <v>18</v>
      </c>
      <c r="C316" s="43" t="s">
        <v>1206</v>
      </c>
      <c r="D316" s="43" t="s">
        <v>25</v>
      </c>
      <c r="E316" s="43" t="s">
        <v>1170</v>
      </c>
      <c r="F316" s="43" t="s">
        <v>22</v>
      </c>
      <c r="G316" s="43" t="s">
        <v>76</v>
      </c>
      <c r="H316" s="43" t="s">
        <v>1329</v>
      </c>
      <c r="I316" s="43" t="s">
        <v>1035</v>
      </c>
      <c r="J316" s="16" t="s">
        <v>1036</v>
      </c>
      <c r="K316" s="16">
        <v>152328</v>
      </c>
      <c r="L316" s="16">
        <v>70000</v>
      </c>
      <c r="M316" s="16">
        <v>222328</v>
      </c>
      <c r="N316" s="16">
        <v>0</v>
      </c>
      <c r="O316" s="47">
        <v>118231.97</v>
      </c>
      <c r="P316" s="16">
        <v>104096.03</v>
      </c>
      <c r="Q316" s="47">
        <v>0</v>
      </c>
      <c r="R316" s="16" t="s">
        <v>1863</v>
      </c>
      <c r="S316" s="3" t="s">
        <v>1453</v>
      </c>
      <c r="T316" s="2"/>
      <c r="U316" s="2"/>
      <c r="V316" s="2"/>
    </row>
    <row r="317" spans="1:22" s="16" customFormat="1" ht="15" customHeight="1" x14ac:dyDescent="0.3">
      <c r="A317" s="16" t="s">
        <v>17</v>
      </c>
      <c r="B317" s="16" t="s">
        <v>18</v>
      </c>
      <c r="C317" s="43" t="s">
        <v>1244</v>
      </c>
      <c r="D317" s="43" t="s">
        <v>25</v>
      </c>
      <c r="E317" s="43" t="s">
        <v>1170</v>
      </c>
      <c r="F317" s="43" t="s">
        <v>22</v>
      </c>
      <c r="G317" s="43" t="s">
        <v>76</v>
      </c>
      <c r="H317" s="43" t="s">
        <v>1330</v>
      </c>
      <c r="I317" s="43" t="s">
        <v>1035</v>
      </c>
      <c r="J317" s="16" t="s">
        <v>1036</v>
      </c>
      <c r="K317" s="16">
        <v>74689</v>
      </c>
      <c r="L317" s="16">
        <v>0</v>
      </c>
      <c r="M317" s="16">
        <v>74689</v>
      </c>
      <c r="N317" s="16">
        <v>0</v>
      </c>
      <c r="O317" s="47">
        <v>0</v>
      </c>
      <c r="P317" s="16">
        <v>74689</v>
      </c>
      <c r="Q317" s="47">
        <v>0</v>
      </c>
      <c r="R317" s="16" t="s">
        <v>1864</v>
      </c>
      <c r="S317" s="3" t="s">
        <v>1453</v>
      </c>
      <c r="T317" s="2"/>
      <c r="U317" s="2"/>
      <c r="V317" s="2"/>
    </row>
    <row r="318" spans="1:22" s="16" customFormat="1" ht="15" customHeight="1" x14ac:dyDescent="0.3">
      <c r="A318" s="16" t="s">
        <v>17</v>
      </c>
      <c r="B318" s="16" t="s">
        <v>18</v>
      </c>
      <c r="C318" s="43" t="s">
        <v>1195</v>
      </c>
      <c r="D318" s="43" t="s">
        <v>25</v>
      </c>
      <c r="E318" s="43" t="s">
        <v>1170</v>
      </c>
      <c r="F318" s="43" t="s">
        <v>22</v>
      </c>
      <c r="G318" s="43" t="s">
        <v>1790</v>
      </c>
      <c r="H318" s="43" t="s">
        <v>23</v>
      </c>
      <c r="I318" s="43" t="s">
        <v>1791</v>
      </c>
      <c r="J318" s="16" t="s">
        <v>1792</v>
      </c>
      <c r="K318" s="16">
        <v>0</v>
      </c>
      <c r="L318" s="16">
        <v>0</v>
      </c>
      <c r="M318" s="16">
        <v>0</v>
      </c>
      <c r="N318" s="16">
        <v>0</v>
      </c>
      <c r="O318" s="47">
        <v>0</v>
      </c>
      <c r="P318" s="16">
        <v>0</v>
      </c>
      <c r="Q318" s="47">
        <v>0</v>
      </c>
      <c r="R318" s="16" t="s">
        <v>1865</v>
      </c>
      <c r="S318" s="3" t="s">
        <v>1453</v>
      </c>
      <c r="T318" s="2"/>
      <c r="U318" s="2"/>
      <c r="V318" s="2"/>
    </row>
    <row r="319" spans="1:22" s="16" customFormat="1" ht="15" customHeight="1" x14ac:dyDescent="0.3">
      <c r="A319" s="16" t="s">
        <v>465</v>
      </c>
      <c r="B319" s="16" t="s">
        <v>18</v>
      </c>
      <c r="C319" s="43" t="s">
        <v>108</v>
      </c>
      <c r="D319" s="43" t="s">
        <v>25</v>
      </c>
      <c r="E319" s="43" t="s">
        <v>109</v>
      </c>
      <c r="F319" s="43" t="s">
        <v>23</v>
      </c>
      <c r="G319" s="43" t="s">
        <v>23</v>
      </c>
      <c r="H319" s="43" t="s">
        <v>23</v>
      </c>
      <c r="I319" s="43" t="s">
        <v>1148</v>
      </c>
      <c r="J319" s="16" t="s">
        <v>1149</v>
      </c>
      <c r="K319" s="16">
        <v>20000</v>
      </c>
      <c r="L319" s="16">
        <v>0</v>
      </c>
      <c r="M319" s="16">
        <v>20000</v>
      </c>
      <c r="N319" s="16">
        <v>0</v>
      </c>
      <c r="O319" s="47">
        <v>0</v>
      </c>
      <c r="P319" s="16">
        <v>20000</v>
      </c>
      <c r="Q319" s="47">
        <v>0</v>
      </c>
      <c r="R319" s="16" t="s">
        <v>1806</v>
      </c>
      <c r="S319" s="3" t="s">
        <v>1438</v>
      </c>
      <c r="T319" s="2"/>
      <c r="U319" s="2"/>
      <c r="V319" s="2"/>
    </row>
    <row r="320" spans="1:22" s="16" customFormat="1" ht="15" customHeight="1" x14ac:dyDescent="0.3">
      <c r="A320" s="16" t="s">
        <v>465</v>
      </c>
      <c r="B320" s="16" t="s">
        <v>18</v>
      </c>
      <c r="C320" s="43" t="s">
        <v>108</v>
      </c>
      <c r="D320" s="43" t="s">
        <v>25</v>
      </c>
      <c r="E320" s="43" t="s">
        <v>109</v>
      </c>
      <c r="F320" s="43" t="s">
        <v>23</v>
      </c>
      <c r="G320" s="43" t="s">
        <v>23</v>
      </c>
      <c r="H320" s="43" t="s">
        <v>23</v>
      </c>
      <c r="I320" s="43" t="s">
        <v>669</v>
      </c>
      <c r="J320" s="16" t="s">
        <v>670</v>
      </c>
      <c r="K320" s="16">
        <v>10000</v>
      </c>
      <c r="L320" s="16">
        <v>0</v>
      </c>
      <c r="M320" s="16">
        <v>10000</v>
      </c>
      <c r="N320" s="16">
        <v>2353.4</v>
      </c>
      <c r="O320" s="47">
        <v>3272.94</v>
      </c>
      <c r="P320" s="16">
        <v>4373.66</v>
      </c>
      <c r="Q320" s="47">
        <v>0</v>
      </c>
      <c r="R320" s="16" t="s">
        <v>1806</v>
      </c>
      <c r="S320" s="3" t="s">
        <v>1438</v>
      </c>
      <c r="T320" s="2"/>
      <c r="U320" s="2"/>
      <c r="V320" s="2"/>
    </row>
    <row r="321" spans="1:22" s="16" customFormat="1" ht="15" customHeight="1" x14ac:dyDescent="0.3">
      <c r="A321" s="16" t="s">
        <v>465</v>
      </c>
      <c r="B321" s="16" t="s">
        <v>18</v>
      </c>
      <c r="C321" s="43" t="s">
        <v>108</v>
      </c>
      <c r="D321" s="43" t="s">
        <v>25</v>
      </c>
      <c r="E321" s="43" t="s">
        <v>109</v>
      </c>
      <c r="F321" s="43" t="s">
        <v>23</v>
      </c>
      <c r="G321" s="43" t="s">
        <v>23</v>
      </c>
      <c r="H321" s="43" t="s">
        <v>23</v>
      </c>
      <c r="I321" s="43" t="s">
        <v>508</v>
      </c>
      <c r="J321" s="16" t="s">
        <v>509</v>
      </c>
      <c r="K321" s="16">
        <v>612000</v>
      </c>
      <c r="L321" s="16">
        <v>0</v>
      </c>
      <c r="M321" s="16">
        <v>612000</v>
      </c>
      <c r="N321" s="16">
        <v>0</v>
      </c>
      <c r="O321" s="47">
        <v>463116.87</v>
      </c>
      <c r="P321" s="16">
        <v>148883.13</v>
      </c>
      <c r="Q321" s="47">
        <v>52154.23</v>
      </c>
      <c r="R321" s="16" t="s">
        <v>1806</v>
      </c>
      <c r="S321" s="3" t="s">
        <v>1438</v>
      </c>
      <c r="T321" s="2"/>
      <c r="U321" s="2"/>
      <c r="V321" s="2"/>
    </row>
    <row r="322" spans="1:22" s="16" customFormat="1" ht="15" customHeight="1" x14ac:dyDescent="0.3">
      <c r="A322" s="16" t="s">
        <v>465</v>
      </c>
      <c r="B322" s="16" t="s">
        <v>18</v>
      </c>
      <c r="C322" s="43" t="s">
        <v>108</v>
      </c>
      <c r="D322" s="43" t="s">
        <v>25</v>
      </c>
      <c r="E322" s="43" t="s">
        <v>109</v>
      </c>
      <c r="F322" s="43" t="s">
        <v>23</v>
      </c>
      <c r="G322" s="43" t="s">
        <v>23</v>
      </c>
      <c r="H322" s="43" t="s">
        <v>23</v>
      </c>
      <c r="I322" s="43" t="s">
        <v>600</v>
      </c>
      <c r="J322" s="16" t="s">
        <v>601</v>
      </c>
      <c r="K322" s="16">
        <v>0</v>
      </c>
      <c r="L322" s="16">
        <v>0</v>
      </c>
      <c r="M322" s="16">
        <v>0</v>
      </c>
      <c r="N322" s="16">
        <v>0</v>
      </c>
      <c r="O322" s="47">
        <v>0</v>
      </c>
      <c r="P322" s="16">
        <v>0</v>
      </c>
      <c r="Q322" s="47">
        <v>0</v>
      </c>
      <c r="R322" s="16" t="s">
        <v>1806</v>
      </c>
      <c r="S322" s="3" t="s">
        <v>1438</v>
      </c>
      <c r="T322" s="2"/>
      <c r="U322" s="2"/>
      <c r="V322" s="2"/>
    </row>
    <row r="323" spans="1:22" s="16" customFormat="1" ht="15" customHeight="1" x14ac:dyDescent="0.3">
      <c r="A323" s="16" t="s">
        <v>465</v>
      </c>
      <c r="B323" s="16" t="s">
        <v>18</v>
      </c>
      <c r="C323" s="43" t="s">
        <v>108</v>
      </c>
      <c r="D323" s="43" t="s">
        <v>25</v>
      </c>
      <c r="E323" s="43" t="s">
        <v>109</v>
      </c>
      <c r="F323" s="43" t="s">
        <v>23</v>
      </c>
      <c r="G323" s="43" t="s">
        <v>23</v>
      </c>
      <c r="H323" s="43" t="s">
        <v>23</v>
      </c>
      <c r="I323" s="43" t="s">
        <v>487</v>
      </c>
      <c r="J323" s="16" t="s">
        <v>488</v>
      </c>
      <c r="K323" s="16">
        <v>342000</v>
      </c>
      <c r="L323" s="16">
        <v>-190000</v>
      </c>
      <c r="M323" s="16">
        <v>152000</v>
      </c>
      <c r="N323" s="16">
        <v>1240</v>
      </c>
      <c r="O323" s="47">
        <v>28653.4</v>
      </c>
      <c r="P323" s="16">
        <v>122106.6</v>
      </c>
      <c r="Q323" s="47">
        <v>2960</v>
      </c>
      <c r="R323" s="16" t="s">
        <v>1806</v>
      </c>
      <c r="S323" s="3" t="s">
        <v>1438</v>
      </c>
      <c r="T323" s="2"/>
      <c r="U323" s="2"/>
      <c r="V323" s="2"/>
    </row>
    <row r="324" spans="1:22" s="16" customFormat="1" ht="15" customHeight="1" x14ac:dyDescent="0.3">
      <c r="A324" s="16" t="s">
        <v>465</v>
      </c>
      <c r="B324" s="16" t="s">
        <v>18</v>
      </c>
      <c r="C324" s="43" t="s">
        <v>108</v>
      </c>
      <c r="D324" s="43" t="s">
        <v>25</v>
      </c>
      <c r="E324" s="43" t="s">
        <v>109</v>
      </c>
      <c r="F324" s="43" t="s">
        <v>23</v>
      </c>
      <c r="G324" s="43" t="s">
        <v>23</v>
      </c>
      <c r="H324" s="43" t="s">
        <v>23</v>
      </c>
      <c r="I324" s="43" t="s">
        <v>543</v>
      </c>
      <c r="J324" s="16" t="s">
        <v>544</v>
      </c>
      <c r="K324" s="16">
        <v>615000</v>
      </c>
      <c r="L324" s="16">
        <v>-14000</v>
      </c>
      <c r="M324" s="16">
        <v>601000</v>
      </c>
      <c r="N324" s="16">
        <v>0</v>
      </c>
      <c r="O324" s="47">
        <v>544338.22</v>
      </c>
      <c r="P324" s="16">
        <v>56661.78</v>
      </c>
      <c r="Q324" s="47">
        <v>98970.62</v>
      </c>
      <c r="R324" s="16" t="s">
        <v>1806</v>
      </c>
      <c r="S324" s="3" t="s">
        <v>1438</v>
      </c>
      <c r="T324" s="2"/>
      <c r="U324" s="2"/>
      <c r="V324" s="2"/>
    </row>
    <row r="325" spans="1:22" s="16" customFormat="1" ht="15" customHeight="1" x14ac:dyDescent="0.3">
      <c r="A325" s="16" t="s">
        <v>465</v>
      </c>
      <c r="B325" s="16" t="s">
        <v>18</v>
      </c>
      <c r="C325" s="43" t="s">
        <v>108</v>
      </c>
      <c r="D325" s="43" t="s">
        <v>25</v>
      </c>
      <c r="E325" s="43" t="s">
        <v>109</v>
      </c>
      <c r="F325" s="43" t="s">
        <v>23</v>
      </c>
      <c r="G325" s="43" t="s">
        <v>23</v>
      </c>
      <c r="H325" s="43" t="s">
        <v>23</v>
      </c>
      <c r="I325" s="43">
        <v>6901</v>
      </c>
      <c r="J325" s="16" t="s">
        <v>1268</v>
      </c>
      <c r="K325" s="16">
        <v>-175000</v>
      </c>
      <c r="L325" s="16">
        <v>0</v>
      </c>
      <c r="M325" s="16">
        <v>-175000</v>
      </c>
      <c r="N325" s="16">
        <v>0</v>
      </c>
      <c r="O325" s="47">
        <v>0</v>
      </c>
      <c r="P325" s="16">
        <v>-175000</v>
      </c>
      <c r="Q325" s="47">
        <v>0</v>
      </c>
      <c r="R325" s="16" t="s">
        <v>1806</v>
      </c>
      <c r="S325" s="3" t="s">
        <v>1438</v>
      </c>
      <c r="T325" s="2"/>
      <c r="U325" s="2"/>
      <c r="V325" s="2"/>
    </row>
    <row r="326" spans="1:22" s="16" customFormat="1" ht="15" customHeight="1" x14ac:dyDescent="0.3">
      <c r="A326" s="16" t="s">
        <v>465</v>
      </c>
      <c r="B326" s="16" t="s">
        <v>18</v>
      </c>
      <c r="C326" s="43" t="s">
        <v>108</v>
      </c>
      <c r="D326" s="43" t="s">
        <v>25</v>
      </c>
      <c r="E326" s="43" t="s">
        <v>109</v>
      </c>
      <c r="F326" s="43" t="s">
        <v>23</v>
      </c>
      <c r="G326" s="43" t="s">
        <v>23</v>
      </c>
      <c r="H326" s="43" t="s">
        <v>23</v>
      </c>
      <c r="I326" s="43">
        <v>7303</v>
      </c>
      <c r="J326" s="16" t="s">
        <v>548</v>
      </c>
      <c r="K326" s="16">
        <v>1800</v>
      </c>
      <c r="L326" s="16">
        <v>0</v>
      </c>
      <c r="M326" s="16">
        <v>1800</v>
      </c>
      <c r="N326" s="16">
        <v>0</v>
      </c>
      <c r="O326" s="47">
        <v>5864.73</v>
      </c>
      <c r="P326" s="16">
        <v>-4064.73</v>
      </c>
      <c r="Q326" s="47">
        <v>247</v>
      </c>
      <c r="R326" s="16" t="s">
        <v>1806</v>
      </c>
      <c r="S326" s="3" t="s">
        <v>1438</v>
      </c>
      <c r="T326" s="2"/>
      <c r="U326" s="2"/>
      <c r="V326" s="2"/>
    </row>
    <row r="327" spans="1:22" s="16" customFormat="1" ht="15" customHeight="1" x14ac:dyDescent="0.3">
      <c r="A327" s="16" t="s">
        <v>465</v>
      </c>
      <c r="B327" s="16" t="s">
        <v>18</v>
      </c>
      <c r="C327" s="43" t="s">
        <v>108</v>
      </c>
      <c r="D327" s="43" t="s">
        <v>25</v>
      </c>
      <c r="E327" s="43" t="s">
        <v>109</v>
      </c>
      <c r="F327" s="43" t="s">
        <v>23</v>
      </c>
      <c r="G327" s="43" t="s">
        <v>23</v>
      </c>
      <c r="H327" s="43" t="s">
        <v>23</v>
      </c>
      <c r="I327" s="43" t="s">
        <v>2207</v>
      </c>
      <c r="J327" s="16" t="s">
        <v>2208</v>
      </c>
      <c r="K327" s="16">
        <v>177000</v>
      </c>
      <c r="L327" s="16">
        <v>0</v>
      </c>
      <c r="M327" s="16">
        <v>177000</v>
      </c>
      <c r="N327" s="16">
        <v>0</v>
      </c>
      <c r="O327" s="47">
        <v>193504.51</v>
      </c>
      <c r="P327" s="16">
        <v>-16504.509999999998</v>
      </c>
      <c r="Q327" s="47">
        <v>15413.78</v>
      </c>
      <c r="R327" s="16" t="s">
        <v>1806</v>
      </c>
      <c r="S327" s="3" t="s">
        <v>1438</v>
      </c>
      <c r="T327" s="2"/>
      <c r="U327" s="2"/>
      <c r="V327" s="2"/>
    </row>
    <row r="328" spans="1:22" s="16" customFormat="1" ht="15" customHeight="1" x14ac:dyDescent="0.3">
      <c r="A328" s="16" t="s">
        <v>465</v>
      </c>
      <c r="B328" s="16" t="s">
        <v>18</v>
      </c>
      <c r="C328" s="43" t="s">
        <v>108</v>
      </c>
      <c r="D328" s="43" t="s">
        <v>25</v>
      </c>
      <c r="E328" s="43" t="s">
        <v>109</v>
      </c>
      <c r="F328" s="43" t="s">
        <v>23</v>
      </c>
      <c r="G328" s="43" t="s">
        <v>23</v>
      </c>
      <c r="H328" s="43" t="s">
        <v>23</v>
      </c>
      <c r="I328" s="43">
        <v>7312</v>
      </c>
      <c r="J328" s="16" t="s">
        <v>814</v>
      </c>
      <c r="K328" s="16">
        <v>11500</v>
      </c>
      <c r="L328" s="16">
        <v>0</v>
      </c>
      <c r="M328" s="16">
        <v>11500</v>
      </c>
      <c r="N328" s="16">
        <v>0</v>
      </c>
      <c r="O328" s="47">
        <v>8839.6200000000008</v>
      </c>
      <c r="P328" s="16">
        <v>2660.38</v>
      </c>
      <c r="Q328" s="47">
        <v>0</v>
      </c>
      <c r="R328" s="16" t="s">
        <v>1806</v>
      </c>
      <c r="S328" s="3" t="s">
        <v>1438</v>
      </c>
      <c r="T328" s="2"/>
      <c r="U328" s="2"/>
      <c r="V328" s="2"/>
    </row>
    <row r="329" spans="1:22" s="16" customFormat="1" ht="15" customHeight="1" x14ac:dyDescent="0.3">
      <c r="A329" s="16" t="s">
        <v>465</v>
      </c>
      <c r="B329" s="16" t="s">
        <v>18</v>
      </c>
      <c r="C329" s="43" t="s">
        <v>108</v>
      </c>
      <c r="D329" s="43" t="s">
        <v>25</v>
      </c>
      <c r="E329" s="43" t="s">
        <v>109</v>
      </c>
      <c r="F329" s="43" t="s">
        <v>23</v>
      </c>
      <c r="G329" s="43" t="s">
        <v>23</v>
      </c>
      <c r="H329" s="43" t="s">
        <v>23</v>
      </c>
      <c r="I329" s="43">
        <v>7318</v>
      </c>
      <c r="J329" s="16" t="s">
        <v>789</v>
      </c>
      <c r="K329" s="16">
        <v>0</v>
      </c>
      <c r="L329" s="16">
        <v>0</v>
      </c>
      <c r="M329" s="16">
        <v>0</v>
      </c>
      <c r="N329" s="16">
        <v>0</v>
      </c>
      <c r="O329" s="47">
        <v>21884.23</v>
      </c>
      <c r="P329" s="16">
        <v>-21884.23</v>
      </c>
      <c r="Q329" s="47">
        <v>0</v>
      </c>
      <c r="R329" s="16" t="s">
        <v>1806</v>
      </c>
      <c r="S329" s="3" t="s">
        <v>1438</v>
      </c>
      <c r="T329" s="2"/>
      <c r="U329" s="2"/>
      <c r="V329" s="2"/>
    </row>
    <row r="330" spans="1:22" s="16" customFormat="1" ht="15" customHeight="1" x14ac:dyDescent="0.3">
      <c r="A330" s="16" t="s">
        <v>465</v>
      </c>
      <c r="B330" s="16" t="s">
        <v>18</v>
      </c>
      <c r="C330" s="43" t="s">
        <v>108</v>
      </c>
      <c r="D330" s="43" t="s">
        <v>25</v>
      </c>
      <c r="E330" s="43" t="s">
        <v>109</v>
      </c>
      <c r="F330" s="43" t="s">
        <v>23</v>
      </c>
      <c r="G330" s="43" t="s">
        <v>23</v>
      </c>
      <c r="H330" s="43" t="s">
        <v>23</v>
      </c>
      <c r="I330" s="43" t="s">
        <v>790</v>
      </c>
      <c r="J330" s="16" t="s">
        <v>791</v>
      </c>
      <c r="K330" s="16">
        <v>4039707</v>
      </c>
      <c r="L330" s="16">
        <v>0</v>
      </c>
      <c r="M330" s="16">
        <v>4039707</v>
      </c>
      <c r="N330" s="16">
        <v>0</v>
      </c>
      <c r="O330" s="47">
        <v>2080000</v>
      </c>
      <c r="P330" s="16">
        <v>1959707</v>
      </c>
      <c r="Q330" s="47">
        <v>0</v>
      </c>
      <c r="R330" s="16" t="s">
        <v>1806</v>
      </c>
      <c r="S330" s="3" t="s">
        <v>1438</v>
      </c>
      <c r="T330" s="2"/>
      <c r="U330" s="2"/>
      <c r="V330" s="2"/>
    </row>
    <row r="331" spans="1:22" s="16" customFormat="1" ht="15" customHeight="1" x14ac:dyDescent="0.3">
      <c r="A331" s="16" t="s">
        <v>465</v>
      </c>
      <c r="B331" s="16" t="s">
        <v>18</v>
      </c>
      <c r="C331" s="43" t="s">
        <v>108</v>
      </c>
      <c r="D331" s="43" t="s">
        <v>25</v>
      </c>
      <c r="E331" s="43" t="s">
        <v>109</v>
      </c>
      <c r="F331" s="43" t="s">
        <v>23</v>
      </c>
      <c r="G331" s="43" t="s">
        <v>23</v>
      </c>
      <c r="H331" s="43" t="s">
        <v>23</v>
      </c>
      <c r="I331" s="43" t="s">
        <v>908</v>
      </c>
      <c r="J331" s="16" t="s">
        <v>909</v>
      </c>
      <c r="K331" s="16">
        <v>0</v>
      </c>
      <c r="L331" s="16">
        <v>0</v>
      </c>
      <c r="M331" s="16">
        <v>0</v>
      </c>
      <c r="N331" s="16">
        <v>0</v>
      </c>
      <c r="O331" s="47">
        <v>23548</v>
      </c>
      <c r="P331" s="16">
        <v>-23548</v>
      </c>
      <c r="Q331" s="47">
        <v>0</v>
      </c>
      <c r="R331" s="16" t="s">
        <v>1806</v>
      </c>
      <c r="S331" s="3" t="s">
        <v>1438</v>
      </c>
      <c r="T331" s="2"/>
      <c r="U331" s="2"/>
      <c r="V331" s="2"/>
    </row>
    <row r="332" spans="1:22" s="16" customFormat="1" ht="15" customHeight="1" x14ac:dyDescent="0.3">
      <c r="A332" s="16" t="s">
        <v>465</v>
      </c>
      <c r="B332" s="16" t="s">
        <v>18</v>
      </c>
      <c r="C332" s="43" t="s">
        <v>108</v>
      </c>
      <c r="D332" s="43" t="s">
        <v>25</v>
      </c>
      <c r="E332" s="43" t="s">
        <v>109</v>
      </c>
      <c r="F332" s="43" t="s">
        <v>23</v>
      </c>
      <c r="G332" s="43" t="s">
        <v>23</v>
      </c>
      <c r="H332" s="43" t="s">
        <v>23</v>
      </c>
      <c r="I332" s="43" t="s">
        <v>1059</v>
      </c>
      <c r="J332" s="16" t="s">
        <v>1060</v>
      </c>
      <c r="K332" s="16">
        <v>0</v>
      </c>
      <c r="L332" s="16">
        <v>0</v>
      </c>
      <c r="M332" s="16">
        <v>0</v>
      </c>
      <c r="N332" s="16">
        <v>0</v>
      </c>
      <c r="O332" s="47">
        <v>100000</v>
      </c>
      <c r="P332" s="16">
        <v>-100000</v>
      </c>
      <c r="Q332" s="47">
        <v>0</v>
      </c>
      <c r="R332" s="16" t="s">
        <v>1806</v>
      </c>
      <c r="S332" s="3" t="s">
        <v>1438</v>
      </c>
      <c r="T332" s="2"/>
      <c r="U332" s="2"/>
      <c r="V332" s="2"/>
    </row>
    <row r="333" spans="1:22" s="16" customFormat="1" ht="15" customHeight="1" x14ac:dyDescent="0.3">
      <c r="A333" s="16" t="s">
        <v>465</v>
      </c>
      <c r="B333" s="16" t="s">
        <v>18</v>
      </c>
      <c r="C333" s="43" t="s">
        <v>108</v>
      </c>
      <c r="D333" s="43" t="s">
        <v>25</v>
      </c>
      <c r="E333" s="43" t="s">
        <v>109</v>
      </c>
      <c r="F333" s="43" t="s">
        <v>23</v>
      </c>
      <c r="G333" s="43" t="s">
        <v>23</v>
      </c>
      <c r="H333" s="43" t="s">
        <v>23</v>
      </c>
      <c r="I333" s="43" t="s">
        <v>2209</v>
      </c>
      <c r="J333" s="16" t="s">
        <v>2210</v>
      </c>
      <c r="K333" s="16">
        <v>447890</v>
      </c>
      <c r="L333" s="16">
        <v>0</v>
      </c>
      <c r="M333" s="16">
        <v>447890</v>
      </c>
      <c r="N333" s="16">
        <v>0</v>
      </c>
      <c r="O333" s="47">
        <v>0</v>
      </c>
      <c r="P333" s="16">
        <v>447890</v>
      </c>
      <c r="Q333" s="47">
        <v>0</v>
      </c>
      <c r="R333" s="16" t="s">
        <v>1806</v>
      </c>
      <c r="S333" s="3" t="s">
        <v>1438</v>
      </c>
      <c r="T333" s="2"/>
      <c r="U333" s="2"/>
      <c r="V333" s="2"/>
    </row>
    <row r="334" spans="1:22" s="16" customFormat="1" ht="15" customHeight="1" x14ac:dyDescent="0.3">
      <c r="A334" s="16" t="s">
        <v>465</v>
      </c>
      <c r="B334" s="16" t="s">
        <v>18</v>
      </c>
      <c r="C334" s="43" t="s">
        <v>108</v>
      </c>
      <c r="D334" s="43" t="s">
        <v>25</v>
      </c>
      <c r="E334" s="43" t="s">
        <v>109</v>
      </c>
      <c r="F334" s="43" t="s">
        <v>23</v>
      </c>
      <c r="G334" s="43" t="s">
        <v>23</v>
      </c>
      <c r="H334" s="43" t="s">
        <v>23</v>
      </c>
      <c r="I334" s="43" t="s">
        <v>1133</v>
      </c>
      <c r="J334" s="16" t="s">
        <v>1134</v>
      </c>
      <c r="K334" s="16">
        <v>0</v>
      </c>
      <c r="L334" s="16">
        <v>0</v>
      </c>
      <c r="M334" s="16">
        <v>0</v>
      </c>
      <c r="N334" s="16">
        <v>0</v>
      </c>
      <c r="O334" s="47">
        <v>54064.5</v>
      </c>
      <c r="P334" s="16">
        <v>-54064.5</v>
      </c>
      <c r="Q334" s="47">
        <v>26624</v>
      </c>
      <c r="R334" s="16" t="s">
        <v>1806</v>
      </c>
      <c r="S334" s="3" t="s">
        <v>1438</v>
      </c>
      <c r="T334" s="2"/>
      <c r="U334" s="2"/>
      <c r="V334" s="2"/>
    </row>
    <row r="335" spans="1:22" s="16" customFormat="1" ht="15" customHeight="1" x14ac:dyDescent="0.3">
      <c r="A335" s="16" t="s">
        <v>465</v>
      </c>
      <c r="B335" s="16" t="s">
        <v>18</v>
      </c>
      <c r="C335" s="43" t="s">
        <v>108</v>
      </c>
      <c r="D335" s="43" t="s">
        <v>25</v>
      </c>
      <c r="E335" s="43" t="s">
        <v>109</v>
      </c>
      <c r="F335" s="43" t="s">
        <v>23</v>
      </c>
      <c r="G335" s="43" t="s">
        <v>23</v>
      </c>
      <c r="H335" s="43" t="s">
        <v>23</v>
      </c>
      <c r="I335" s="43" t="s">
        <v>1181</v>
      </c>
      <c r="J335" s="16" t="s">
        <v>1182</v>
      </c>
      <c r="K335" s="16">
        <v>0</v>
      </c>
      <c r="L335" s="16">
        <v>0</v>
      </c>
      <c r="M335" s="16">
        <v>0</v>
      </c>
      <c r="N335" s="16">
        <v>0</v>
      </c>
      <c r="O335" s="47">
        <v>2175668.7599999998</v>
      </c>
      <c r="P335" s="16">
        <v>-2175668.7599999998</v>
      </c>
      <c r="Q335" s="47">
        <v>1114003.3400000001</v>
      </c>
      <c r="R335" s="16" t="s">
        <v>1806</v>
      </c>
      <c r="S335" s="3" t="s">
        <v>1438</v>
      </c>
      <c r="T335" s="2"/>
      <c r="U335" s="2"/>
      <c r="V335" s="2"/>
    </row>
    <row r="336" spans="1:22" s="16" customFormat="1" ht="15" customHeight="1" x14ac:dyDescent="0.3">
      <c r="A336" s="16" t="s">
        <v>465</v>
      </c>
      <c r="B336" s="16" t="s">
        <v>18</v>
      </c>
      <c r="C336" s="43" t="s">
        <v>108</v>
      </c>
      <c r="D336" s="43" t="s">
        <v>25</v>
      </c>
      <c r="E336" s="43" t="s">
        <v>109</v>
      </c>
      <c r="F336" s="43" t="s">
        <v>23</v>
      </c>
      <c r="G336" s="43" t="s">
        <v>23</v>
      </c>
      <c r="H336" s="43" t="s">
        <v>23</v>
      </c>
      <c r="I336" s="43" t="s">
        <v>905</v>
      </c>
      <c r="J336" s="16" t="s">
        <v>906</v>
      </c>
      <c r="K336" s="16">
        <v>0</v>
      </c>
      <c r="L336" s="16">
        <v>0</v>
      </c>
      <c r="M336" s="16">
        <v>0</v>
      </c>
      <c r="N336" s="16">
        <v>0</v>
      </c>
      <c r="O336" s="47">
        <v>2967.86</v>
      </c>
      <c r="P336" s="16">
        <v>-2967.86</v>
      </c>
      <c r="Q336" s="47">
        <v>1248.45</v>
      </c>
      <c r="R336" s="16" t="s">
        <v>1806</v>
      </c>
      <c r="S336" s="3" t="s">
        <v>1438</v>
      </c>
      <c r="T336" s="2"/>
      <c r="U336" s="2"/>
      <c r="V336" s="2"/>
    </row>
    <row r="337" spans="1:22" s="16" customFormat="1" ht="15" customHeight="1" x14ac:dyDescent="0.3">
      <c r="A337" s="16" t="s">
        <v>465</v>
      </c>
      <c r="B337" s="16" t="s">
        <v>18</v>
      </c>
      <c r="C337" s="43" t="s">
        <v>108</v>
      </c>
      <c r="D337" s="43" t="s">
        <v>25</v>
      </c>
      <c r="E337" s="43" t="s">
        <v>109</v>
      </c>
      <c r="F337" s="43" t="s">
        <v>23</v>
      </c>
      <c r="G337" s="43" t="s">
        <v>23</v>
      </c>
      <c r="H337" s="43" t="s">
        <v>23</v>
      </c>
      <c r="I337" s="43" t="s">
        <v>1209</v>
      </c>
      <c r="J337" s="16" t="s">
        <v>1210</v>
      </c>
      <c r="K337" s="16">
        <v>0</v>
      </c>
      <c r="L337" s="16">
        <v>0</v>
      </c>
      <c r="M337" s="16">
        <v>0</v>
      </c>
      <c r="N337" s="16">
        <v>0</v>
      </c>
      <c r="O337" s="47">
        <v>2500</v>
      </c>
      <c r="P337" s="16">
        <v>-2500</v>
      </c>
      <c r="Q337" s="47">
        <v>0</v>
      </c>
      <c r="R337" s="16" t="s">
        <v>1806</v>
      </c>
      <c r="S337" s="3" t="s">
        <v>1438</v>
      </c>
      <c r="T337" s="2"/>
      <c r="U337" s="2"/>
      <c r="V337" s="2"/>
    </row>
    <row r="338" spans="1:22" s="16" customFormat="1" ht="15" customHeight="1" x14ac:dyDescent="0.3">
      <c r="A338" s="16" t="s">
        <v>465</v>
      </c>
      <c r="B338" s="16" t="s">
        <v>18</v>
      </c>
      <c r="C338" s="43" t="s">
        <v>108</v>
      </c>
      <c r="D338" s="43" t="s">
        <v>25</v>
      </c>
      <c r="E338" s="43" t="s">
        <v>109</v>
      </c>
      <c r="F338" s="43" t="s">
        <v>23</v>
      </c>
      <c r="G338" s="43" t="s">
        <v>23</v>
      </c>
      <c r="H338" s="43" t="s">
        <v>23</v>
      </c>
      <c r="I338" s="43">
        <v>7710</v>
      </c>
      <c r="J338" s="16" t="s">
        <v>549</v>
      </c>
      <c r="K338" s="16">
        <v>402000</v>
      </c>
      <c r="L338" s="16">
        <v>0</v>
      </c>
      <c r="M338" s="16">
        <v>402000</v>
      </c>
      <c r="N338" s="16">
        <v>0</v>
      </c>
      <c r="O338" s="47">
        <v>73000</v>
      </c>
      <c r="P338" s="16">
        <v>329000</v>
      </c>
      <c r="Q338" s="47">
        <v>60000</v>
      </c>
      <c r="R338" s="16" t="s">
        <v>1806</v>
      </c>
      <c r="S338" s="3" t="s">
        <v>1438</v>
      </c>
      <c r="T338" s="2"/>
      <c r="U338" s="2"/>
      <c r="V338" s="2"/>
    </row>
    <row r="339" spans="1:22" s="16" customFormat="1" ht="15" customHeight="1" x14ac:dyDescent="0.3">
      <c r="A339" s="16" t="s">
        <v>465</v>
      </c>
      <c r="B339" s="16" t="s">
        <v>18</v>
      </c>
      <c r="C339" s="43" t="s">
        <v>108</v>
      </c>
      <c r="D339" s="43" t="s">
        <v>25</v>
      </c>
      <c r="E339" s="43" t="s">
        <v>109</v>
      </c>
      <c r="F339" s="43" t="s">
        <v>23</v>
      </c>
      <c r="G339" s="43" t="s">
        <v>23</v>
      </c>
      <c r="H339" s="43" t="s">
        <v>23</v>
      </c>
      <c r="I339" s="43">
        <v>7850</v>
      </c>
      <c r="J339" s="16" t="s">
        <v>792</v>
      </c>
      <c r="K339" s="16">
        <v>188000</v>
      </c>
      <c r="L339" s="16">
        <v>-101063</v>
      </c>
      <c r="M339" s="16">
        <v>86937</v>
      </c>
      <c r="N339" s="16">
        <v>0</v>
      </c>
      <c r="O339" s="47">
        <v>0</v>
      </c>
      <c r="P339" s="16">
        <v>86937</v>
      </c>
      <c r="Q339" s="47">
        <v>0</v>
      </c>
      <c r="R339" s="16" t="s">
        <v>1806</v>
      </c>
      <c r="S339" s="3" t="s">
        <v>1438</v>
      </c>
      <c r="T339" s="2"/>
      <c r="U339" s="2"/>
      <c r="V339" s="2"/>
    </row>
    <row r="340" spans="1:22" s="16" customFormat="1" ht="15" customHeight="1" x14ac:dyDescent="0.3">
      <c r="A340" s="16" t="s">
        <v>465</v>
      </c>
      <c r="B340" s="16" t="s">
        <v>18</v>
      </c>
      <c r="C340" s="43" t="s">
        <v>108</v>
      </c>
      <c r="D340" s="43" t="s">
        <v>25</v>
      </c>
      <c r="E340" s="43" t="s">
        <v>109</v>
      </c>
      <c r="F340" s="43" t="s">
        <v>23</v>
      </c>
      <c r="G340" s="43" t="s">
        <v>23</v>
      </c>
      <c r="H340" s="43" t="s">
        <v>23</v>
      </c>
      <c r="I340" s="43" t="s">
        <v>761</v>
      </c>
      <c r="J340" s="16" t="s">
        <v>762</v>
      </c>
      <c r="K340" s="16">
        <v>1233728</v>
      </c>
      <c r="L340" s="16">
        <v>0</v>
      </c>
      <c r="M340" s="16">
        <v>1233728</v>
      </c>
      <c r="N340" s="16">
        <v>0</v>
      </c>
      <c r="O340" s="47">
        <v>1130921</v>
      </c>
      <c r="P340" s="16">
        <v>102807</v>
      </c>
      <c r="Q340" s="47">
        <v>102811</v>
      </c>
      <c r="R340" s="16" t="s">
        <v>1806</v>
      </c>
      <c r="S340" s="3" t="s">
        <v>1438</v>
      </c>
      <c r="T340" s="2"/>
      <c r="U340" s="2"/>
      <c r="V340" s="2"/>
    </row>
    <row r="341" spans="1:22" s="16" customFormat="1" ht="15" customHeight="1" x14ac:dyDescent="0.3">
      <c r="A341" s="16" t="s">
        <v>465</v>
      </c>
      <c r="B341" s="16" t="s">
        <v>18</v>
      </c>
      <c r="C341" s="43" t="s">
        <v>108</v>
      </c>
      <c r="D341" s="43" t="s">
        <v>25</v>
      </c>
      <c r="E341" s="43" t="s">
        <v>109</v>
      </c>
      <c r="F341" s="43" t="s">
        <v>23</v>
      </c>
      <c r="G341" s="43" t="s">
        <v>23</v>
      </c>
      <c r="H341" s="43" t="s">
        <v>23</v>
      </c>
      <c r="I341" s="43" t="s">
        <v>784</v>
      </c>
      <c r="J341" s="16" t="s">
        <v>785</v>
      </c>
      <c r="K341" s="16">
        <v>375382</v>
      </c>
      <c r="L341" s="16">
        <v>0</v>
      </c>
      <c r="M341" s="16">
        <v>375382</v>
      </c>
      <c r="N341" s="16">
        <v>0</v>
      </c>
      <c r="O341" s="47">
        <v>339504</v>
      </c>
      <c r="P341" s="16">
        <v>35878</v>
      </c>
      <c r="Q341" s="47">
        <v>30864</v>
      </c>
      <c r="R341" s="16" t="s">
        <v>1806</v>
      </c>
      <c r="S341" s="3" t="s">
        <v>1438</v>
      </c>
      <c r="T341" s="2"/>
      <c r="U341" s="2"/>
      <c r="V341" s="2"/>
    </row>
    <row r="342" spans="1:22" s="16" customFormat="1" ht="15" customHeight="1" x14ac:dyDescent="0.3">
      <c r="A342" s="16" t="s">
        <v>465</v>
      </c>
      <c r="B342" s="16" t="s">
        <v>18</v>
      </c>
      <c r="C342" s="43" t="s">
        <v>108</v>
      </c>
      <c r="D342" s="43" t="s">
        <v>25</v>
      </c>
      <c r="E342" s="43" t="s">
        <v>109</v>
      </c>
      <c r="F342" s="43" t="s">
        <v>23</v>
      </c>
      <c r="G342" s="43" t="s">
        <v>23</v>
      </c>
      <c r="H342" s="43" t="s">
        <v>23</v>
      </c>
      <c r="I342" s="43" t="s">
        <v>1264</v>
      </c>
      <c r="J342" s="16" t="s">
        <v>1265</v>
      </c>
      <c r="K342" s="16">
        <v>35000</v>
      </c>
      <c r="L342" s="16">
        <v>0</v>
      </c>
      <c r="M342" s="16">
        <v>35000</v>
      </c>
      <c r="N342" s="16">
        <v>0</v>
      </c>
      <c r="O342" s="47">
        <v>32076</v>
      </c>
      <c r="P342" s="16">
        <v>2924</v>
      </c>
      <c r="Q342" s="47">
        <v>2916</v>
      </c>
      <c r="R342" s="16" t="s">
        <v>1806</v>
      </c>
      <c r="S342" s="3" t="s">
        <v>1438</v>
      </c>
      <c r="T342" s="2"/>
      <c r="U342" s="2"/>
      <c r="V342" s="2"/>
    </row>
    <row r="343" spans="1:22" s="16" customFormat="1" ht="15" customHeight="1" x14ac:dyDescent="0.3">
      <c r="A343" s="16" t="s">
        <v>465</v>
      </c>
      <c r="B343" s="16" t="s">
        <v>18</v>
      </c>
      <c r="C343" s="43" t="s">
        <v>108</v>
      </c>
      <c r="D343" s="43" t="s">
        <v>25</v>
      </c>
      <c r="E343" s="43" t="s">
        <v>109</v>
      </c>
      <c r="F343" s="43" t="s">
        <v>23</v>
      </c>
      <c r="G343" s="43" t="s">
        <v>23</v>
      </c>
      <c r="H343" s="43" t="s">
        <v>23</v>
      </c>
      <c r="I343" s="43" t="s">
        <v>782</v>
      </c>
      <c r="J343" s="16" t="s">
        <v>783</v>
      </c>
      <c r="K343" s="16">
        <v>200382</v>
      </c>
      <c r="L343" s="16">
        <v>0</v>
      </c>
      <c r="M343" s="16">
        <v>200382</v>
      </c>
      <c r="N343" s="16">
        <v>0</v>
      </c>
      <c r="O343" s="47">
        <v>179091</v>
      </c>
      <c r="P343" s="16">
        <v>21291</v>
      </c>
      <c r="Q343" s="47">
        <v>16281</v>
      </c>
      <c r="R343" s="16" t="s">
        <v>1806</v>
      </c>
      <c r="S343" s="3" t="s">
        <v>1438</v>
      </c>
      <c r="T343" s="2"/>
      <c r="U343" s="2"/>
      <c r="V343" s="2"/>
    </row>
    <row r="344" spans="1:22" s="16" customFormat="1" ht="15" customHeight="1" x14ac:dyDescent="0.3">
      <c r="A344" s="16" t="s">
        <v>465</v>
      </c>
      <c r="B344" s="16" t="s">
        <v>18</v>
      </c>
      <c r="C344" s="43" t="s">
        <v>108</v>
      </c>
      <c r="D344" s="43" t="s">
        <v>25</v>
      </c>
      <c r="E344" s="43" t="s">
        <v>109</v>
      </c>
      <c r="F344" s="43" t="s">
        <v>23</v>
      </c>
      <c r="G344" s="43" t="s">
        <v>23</v>
      </c>
      <c r="H344" s="43" t="s">
        <v>23</v>
      </c>
      <c r="I344" s="43" t="s">
        <v>763</v>
      </c>
      <c r="J344" s="16" t="s">
        <v>764</v>
      </c>
      <c r="K344" s="16">
        <v>148431</v>
      </c>
      <c r="L344" s="16">
        <v>0</v>
      </c>
      <c r="M344" s="16">
        <v>148431</v>
      </c>
      <c r="N344" s="16">
        <v>0</v>
      </c>
      <c r="O344" s="47">
        <v>132704.54999999999</v>
      </c>
      <c r="P344" s="16">
        <v>15726.45</v>
      </c>
      <c r="Q344" s="47">
        <v>12064.05</v>
      </c>
      <c r="R344" s="16" t="s">
        <v>1806</v>
      </c>
      <c r="S344" s="3" t="s">
        <v>1438</v>
      </c>
      <c r="T344" s="2"/>
      <c r="U344" s="2"/>
      <c r="V344" s="2"/>
    </row>
    <row r="345" spans="1:22" s="16" customFormat="1" ht="15" customHeight="1" x14ac:dyDescent="0.3">
      <c r="A345" s="16" t="s">
        <v>465</v>
      </c>
      <c r="B345" s="16" t="s">
        <v>18</v>
      </c>
      <c r="C345" s="43" t="s">
        <v>108</v>
      </c>
      <c r="D345" s="43" t="s">
        <v>25</v>
      </c>
      <c r="E345" s="43" t="s">
        <v>109</v>
      </c>
      <c r="F345" s="43" t="s">
        <v>23</v>
      </c>
      <c r="G345" s="43" t="s">
        <v>23</v>
      </c>
      <c r="H345" s="43" t="s">
        <v>23</v>
      </c>
      <c r="I345" s="43" t="s">
        <v>787</v>
      </c>
      <c r="J345" s="16" t="s">
        <v>788</v>
      </c>
      <c r="K345" s="16">
        <v>16000</v>
      </c>
      <c r="L345" s="16">
        <v>0</v>
      </c>
      <c r="M345" s="16">
        <v>16000</v>
      </c>
      <c r="N345" s="16">
        <v>0</v>
      </c>
      <c r="O345" s="47">
        <v>14663</v>
      </c>
      <c r="P345" s="16">
        <v>1337</v>
      </c>
      <c r="Q345" s="47">
        <v>1333</v>
      </c>
      <c r="R345" s="16" t="s">
        <v>1806</v>
      </c>
      <c r="S345" s="3" t="s">
        <v>1438</v>
      </c>
      <c r="T345" s="2"/>
      <c r="U345" s="2"/>
      <c r="V345" s="2"/>
    </row>
    <row r="346" spans="1:22" s="16" customFormat="1" ht="15" customHeight="1" x14ac:dyDescent="0.3">
      <c r="A346" s="16" t="s">
        <v>465</v>
      </c>
      <c r="B346" s="16" t="s">
        <v>18</v>
      </c>
      <c r="C346" s="43" t="s">
        <v>108</v>
      </c>
      <c r="D346" s="43" t="s">
        <v>25</v>
      </c>
      <c r="E346" s="43" t="s">
        <v>109</v>
      </c>
      <c r="F346" s="43" t="s">
        <v>23</v>
      </c>
      <c r="G346" s="43" t="s">
        <v>23</v>
      </c>
      <c r="H346" s="43" t="s">
        <v>23</v>
      </c>
      <c r="I346" s="43" t="s">
        <v>752</v>
      </c>
      <c r="J346" s="16" t="s">
        <v>753</v>
      </c>
      <c r="K346" s="16">
        <v>371078</v>
      </c>
      <c r="L346" s="16">
        <v>0</v>
      </c>
      <c r="M346" s="16">
        <v>371078</v>
      </c>
      <c r="N346" s="16">
        <v>0</v>
      </c>
      <c r="O346" s="47">
        <v>331661</v>
      </c>
      <c r="P346" s="16">
        <v>39417</v>
      </c>
      <c r="Q346" s="47">
        <v>30151</v>
      </c>
      <c r="R346" s="16" t="s">
        <v>1806</v>
      </c>
      <c r="S346" s="3" t="s">
        <v>1438</v>
      </c>
      <c r="T346" s="2"/>
      <c r="U346" s="2"/>
      <c r="V346" s="2"/>
    </row>
    <row r="347" spans="1:22" s="16" customFormat="1" ht="15" customHeight="1" x14ac:dyDescent="0.3">
      <c r="A347" s="16" t="s">
        <v>465</v>
      </c>
      <c r="B347" s="16" t="s">
        <v>18</v>
      </c>
      <c r="C347" s="43" t="s">
        <v>108</v>
      </c>
      <c r="D347" s="43" t="s">
        <v>25</v>
      </c>
      <c r="E347" s="43" t="s">
        <v>109</v>
      </c>
      <c r="F347" s="43" t="s">
        <v>23</v>
      </c>
      <c r="G347" s="43" t="s">
        <v>23</v>
      </c>
      <c r="H347" s="43" t="s">
        <v>23</v>
      </c>
      <c r="I347" s="43" t="s">
        <v>1047</v>
      </c>
      <c r="J347" s="16" t="s">
        <v>1048</v>
      </c>
      <c r="K347" s="16">
        <v>185539</v>
      </c>
      <c r="L347" s="16">
        <v>0</v>
      </c>
      <c r="M347" s="16">
        <v>185539</v>
      </c>
      <c r="N347" s="16">
        <v>0</v>
      </c>
      <c r="O347" s="47">
        <v>169169</v>
      </c>
      <c r="P347" s="16">
        <v>16370</v>
      </c>
      <c r="Q347" s="47">
        <v>15379</v>
      </c>
      <c r="R347" s="16" t="s">
        <v>1806</v>
      </c>
      <c r="S347" s="3" t="s">
        <v>1438</v>
      </c>
      <c r="T347" s="2"/>
      <c r="U347" s="2"/>
      <c r="V347" s="2"/>
    </row>
    <row r="348" spans="1:22" s="16" customFormat="1" ht="15" customHeight="1" x14ac:dyDescent="0.3">
      <c r="A348" s="16" t="s">
        <v>465</v>
      </c>
      <c r="B348" s="16" t="s">
        <v>18</v>
      </c>
      <c r="C348" s="43" t="s">
        <v>108</v>
      </c>
      <c r="D348" s="43" t="s">
        <v>25</v>
      </c>
      <c r="E348" s="43" t="s">
        <v>109</v>
      </c>
      <c r="F348" s="43" t="s">
        <v>23</v>
      </c>
      <c r="G348" s="43" t="s">
        <v>23</v>
      </c>
      <c r="H348" s="43" t="s">
        <v>23</v>
      </c>
      <c r="I348" s="43" t="s">
        <v>754</v>
      </c>
      <c r="J348" s="16" t="s">
        <v>1235</v>
      </c>
      <c r="K348" s="16">
        <v>2514196</v>
      </c>
      <c r="L348" s="16">
        <v>0</v>
      </c>
      <c r="M348" s="16">
        <v>2514196</v>
      </c>
      <c r="N348" s="16">
        <v>0</v>
      </c>
      <c r="O348" s="47">
        <v>2247113</v>
      </c>
      <c r="P348" s="16">
        <v>267083</v>
      </c>
      <c r="Q348" s="47">
        <v>204283</v>
      </c>
      <c r="R348" s="16" t="s">
        <v>1806</v>
      </c>
      <c r="S348" s="3" t="s">
        <v>1438</v>
      </c>
      <c r="T348" s="2"/>
      <c r="U348" s="2"/>
      <c r="V348" s="2"/>
    </row>
    <row r="349" spans="1:22" s="16" customFormat="1" ht="15" customHeight="1" x14ac:dyDescent="0.3">
      <c r="A349" s="16" t="s">
        <v>465</v>
      </c>
      <c r="B349" s="16" t="s">
        <v>18</v>
      </c>
      <c r="C349" s="43" t="s">
        <v>108</v>
      </c>
      <c r="D349" s="43" t="s">
        <v>25</v>
      </c>
      <c r="E349" s="43" t="s">
        <v>109</v>
      </c>
      <c r="F349" s="43" t="s">
        <v>23</v>
      </c>
      <c r="G349" s="43" t="s">
        <v>23</v>
      </c>
      <c r="H349" s="43" t="s">
        <v>23</v>
      </c>
      <c r="I349" s="43" t="s">
        <v>1266</v>
      </c>
      <c r="J349" s="16" t="s">
        <v>1267</v>
      </c>
      <c r="K349" s="16">
        <v>771894</v>
      </c>
      <c r="L349" s="16">
        <v>0</v>
      </c>
      <c r="M349" s="16">
        <v>771894</v>
      </c>
      <c r="N349" s="16">
        <v>0</v>
      </c>
      <c r="O349" s="47">
        <v>689898</v>
      </c>
      <c r="P349" s="16">
        <v>81996</v>
      </c>
      <c r="Q349" s="47">
        <v>62718</v>
      </c>
      <c r="R349" s="16" t="s">
        <v>1806</v>
      </c>
      <c r="S349" s="3" t="s">
        <v>1438</v>
      </c>
      <c r="T349" s="2"/>
      <c r="U349" s="2"/>
      <c r="V349" s="2"/>
    </row>
    <row r="350" spans="1:22" s="16" customFormat="1" ht="15" customHeight="1" x14ac:dyDescent="0.3">
      <c r="A350" s="16" t="s">
        <v>465</v>
      </c>
      <c r="B350" s="16" t="s">
        <v>18</v>
      </c>
      <c r="C350" s="43" t="s">
        <v>108</v>
      </c>
      <c r="D350" s="43" t="s">
        <v>25</v>
      </c>
      <c r="E350" s="43" t="s">
        <v>109</v>
      </c>
      <c r="F350" s="43" t="s">
        <v>23</v>
      </c>
      <c r="G350" s="43" t="s">
        <v>23</v>
      </c>
      <c r="H350" s="43" t="s">
        <v>23</v>
      </c>
      <c r="I350" s="43" t="s">
        <v>755</v>
      </c>
      <c r="J350" s="16" t="s">
        <v>756</v>
      </c>
      <c r="K350" s="16">
        <v>2141123</v>
      </c>
      <c r="L350" s="16">
        <v>0</v>
      </c>
      <c r="M350" s="16">
        <v>2141123</v>
      </c>
      <c r="N350" s="16">
        <v>0</v>
      </c>
      <c r="O350" s="47">
        <v>1913625.45</v>
      </c>
      <c r="P350" s="16">
        <v>227497.55</v>
      </c>
      <c r="Q350" s="47">
        <v>173965.95</v>
      </c>
      <c r="R350" s="16" t="s">
        <v>1806</v>
      </c>
      <c r="S350" s="3" t="s">
        <v>1438</v>
      </c>
      <c r="T350" s="2"/>
      <c r="U350" s="2"/>
      <c r="V350" s="2"/>
    </row>
    <row r="351" spans="1:22" s="16" customFormat="1" ht="15" customHeight="1" x14ac:dyDescent="0.3">
      <c r="A351" s="16" t="s">
        <v>465</v>
      </c>
      <c r="B351" s="16" t="s">
        <v>18</v>
      </c>
      <c r="C351" s="43" t="s">
        <v>108</v>
      </c>
      <c r="D351" s="43" t="s">
        <v>25</v>
      </c>
      <c r="E351" s="43" t="s">
        <v>109</v>
      </c>
      <c r="F351" s="43" t="s">
        <v>23</v>
      </c>
      <c r="G351" s="43" t="s">
        <v>23</v>
      </c>
      <c r="H351" s="43" t="s">
        <v>23</v>
      </c>
      <c r="I351" s="43" t="s">
        <v>757</v>
      </c>
      <c r="J351" s="16" t="s">
        <v>758</v>
      </c>
      <c r="K351" s="16">
        <v>309782</v>
      </c>
      <c r="L351" s="16">
        <v>0</v>
      </c>
      <c r="M351" s="16">
        <v>309782</v>
      </c>
      <c r="N351" s="16">
        <v>0</v>
      </c>
      <c r="O351" s="47">
        <v>276870</v>
      </c>
      <c r="P351" s="16">
        <v>32912</v>
      </c>
      <c r="Q351" s="47">
        <v>25170</v>
      </c>
      <c r="R351" s="16" t="s">
        <v>1806</v>
      </c>
      <c r="S351" s="3" t="s">
        <v>1438</v>
      </c>
      <c r="T351" s="2"/>
      <c r="U351" s="2"/>
      <c r="V351" s="2"/>
    </row>
    <row r="352" spans="1:22" s="16" customFormat="1" ht="15" customHeight="1" x14ac:dyDescent="0.3">
      <c r="A352" s="16" t="s">
        <v>465</v>
      </c>
      <c r="B352" s="16" t="s">
        <v>18</v>
      </c>
      <c r="C352" s="43" t="s">
        <v>108</v>
      </c>
      <c r="D352" s="43" t="s">
        <v>25</v>
      </c>
      <c r="E352" s="43" t="s">
        <v>109</v>
      </c>
      <c r="F352" s="43" t="s">
        <v>23</v>
      </c>
      <c r="G352" s="43" t="s">
        <v>23</v>
      </c>
      <c r="H352" s="43" t="s">
        <v>23</v>
      </c>
      <c r="I352" s="43" t="s">
        <v>1215</v>
      </c>
      <c r="J352" s="16" t="s">
        <v>1216</v>
      </c>
      <c r="K352" s="16">
        <v>260000</v>
      </c>
      <c r="L352" s="16">
        <v>0</v>
      </c>
      <c r="M352" s="16">
        <v>260000</v>
      </c>
      <c r="N352" s="16">
        <v>0</v>
      </c>
      <c r="O352" s="47">
        <v>0</v>
      </c>
      <c r="P352" s="16">
        <v>260000</v>
      </c>
      <c r="Q352" s="47">
        <v>0</v>
      </c>
      <c r="R352" s="16" t="s">
        <v>1806</v>
      </c>
      <c r="S352" s="3" t="s">
        <v>1438</v>
      </c>
      <c r="T352" s="2"/>
      <c r="U352" s="2"/>
      <c r="V352" s="2"/>
    </row>
    <row r="353" spans="1:22" s="16" customFormat="1" ht="15" customHeight="1" x14ac:dyDescent="0.3">
      <c r="A353" s="16" t="s">
        <v>465</v>
      </c>
      <c r="B353" s="16" t="s">
        <v>18</v>
      </c>
      <c r="C353" s="43" t="s">
        <v>108</v>
      </c>
      <c r="D353" s="43" t="s">
        <v>25</v>
      </c>
      <c r="E353" s="43" t="s">
        <v>109</v>
      </c>
      <c r="F353" s="43" t="s">
        <v>23</v>
      </c>
      <c r="G353" s="43" t="s">
        <v>23</v>
      </c>
      <c r="H353" s="43" t="s">
        <v>23</v>
      </c>
      <c r="I353" s="43">
        <v>8024</v>
      </c>
      <c r="J353" s="16" t="s">
        <v>759</v>
      </c>
      <c r="K353" s="16">
        <v>-100000</v>
      </c>
      <c r="L353" s="16">
        <v>0</v>
      </c>
      <c r="M353" s="16">
        <v>-100000</v>
      </c>
      <c r="N353" s="16">
        <v>0</v>
      </c>
      <c r="O353" s="47">
        <v>0</v>
      </c>
      <c r="P353" s="16">
        <v>-100000</v>
      </c>
      <c r="Q353" s="47">
        <v>0</v>
      </c>
      <c r="R353" s="16" t="s">
        <v>1806</v>
      </c>
      <c r="S353" s="3" t="s">
        <v>1438</v>
      </c>
      <c r="T353" s="2"/>
      <c r="U353" s="2"/>
      <c r="V353" s="2"/>
    </row>
    <row r="354" spans="1:22" s="16" customFormat="1" ht="15" customHeight="1" x14ac:dyDescent="0.3">
      <c r="A354" s="16" t="s">
        <v>465</v>
      </c>
      <c r="B354" s="16" t="s">
        <v>18</v>
      </c>
      <c r="C354" s="43" t="s">
        <v>108</v>
      </c>
      <c r="D354" s="43" t="s">
        <v>25</v>
      </c>
      <c r="E354" s="43" t="s">
        <v>109</v>
      </c>
      <c r="F354" s="43" t="s">
        <v>23</v>
      </c>
      <c r="G354" s="43" t="s">
        <v>23</v>
      </c>
      <c r="H354" s="43" t="s">
        <v>23</v>
      </c>
      <c r="I354" s="43">
        <v>8095</v>
      </c>
      <c r="J354" s="16" t="s">
        <v>760</v>
      </c>
      <c r="K354" s="16">
        <v>10000</v>
      </c>
      <c r="L354" s="16">
        <v>0</v>
      </c>
      <c r="M354" s="16">
        <v>10000</v>
      </c>
      <c r="N354" s="16">
        <v>0</v>
      </c>
      <c r="O354" s="47">
        <v>19690.810000000001</v>
      </c>
      <c r="P354" s="16">
        <v>-9690.81</v>
      </c>
      <c r="Q354" s="47">
        <v>0</v>
      </c>
      <c r="R354" s="16" t="s">
        <v>1806</v>
      </c>
      <c r="S354" s="3" t="s">
        <v>1438</v>
      </c>
      <c r="T354" s="2"/>
      <c r="U354" s="2"/>
      <c r="V354" s="2"/>
    </row>
    <row r="355" spans="1:22" s="16" customFormat="1" ht="15" customHeight="1" x14ac:dyDescent="0.3">
      <c r="A355" s="16" t="s">
        <v>465</v>
      </c>
      <c r="B355" s="16" t="s">
        <v>18</v>
      </c>
      <c r="C355" s="43" t="s">
        <v>108</v>
      </c>
      <c r="D355" s="43" t="s">
        <v>25</v>
      </c>
      <c r="E355" s="43" t="s">
        <v>109</v>
      </c>
      <c r="F355" s="43" t="s">
        <v>23</v>
      </c>
      <c r="G355" s="43" t="s">
        <v>23</v>
      </c>
      <c r="H355" s="43" t="s">
        <v>23</v>
      </c>
      <c r="I355" s="43" t="s">
        <v>1992</v>
      </c>
      <c r="J355" s="16" t="s">
        <v>1993</v>
      </c>
      <c r="K355" s="16">
        <v>0</v>
      </c>
      <c r="L355" s="16">
        <v>0</v>
      </c>
      <c r="M355" s="16">
        <v>0</v>
      </c>
      <c r="N355" s="16">
        <v>0</v>
      </c>
      <c r="O355" s="47">
        <v>0</v>
      </c>
      <c r="P355" s="16">
        <v>0</v>
      </c>
      <c r="Q355" s="47">
        <v>0</v>
      </c>
      <c r="R355" s="16" t="s">
        <v>1806</v>
      </c>
      <c r="S355" s="3" t="s">
        <v>1438</v>
      </c>
      <c r="T355" s="2"/>
      <c r="U355" s="2"/>
      <c r="V355" s="2"/>
    </row>
    <row r="356" spans="1:22" s="16" customFormat="1" ht="15" customHeight="1" x14ac:dyDescent="0.3">
      <c r="A356" s="16" t="s">
        <v>465</v>
      </c>
      <c r="B356" s="16" t="s">
        <v>18</v>
      </c>
      <c r="C356" s="43" t="s">
        <v>1331</v>
      </c>
      <c r="D356" s="43" t="s">
        <v>25</v>
      </c>
      <c r="E356" s="43" t="s">
        <v>109</v>
      </c>
      <c r="F356" s="43" t="s">
        <v>1332</v>
      </c>
      <c r="G356" s="43" t="s">
        <v>23</v>
      </c>
      <c r="H356" s="43" t="s">
        <v>23</v>
      </c>
      <c r="I356" s="43" t="s">
        <v>1273</v>
      </c>
      <c r="J356" s="16" t="s">
        <v>1274</v>
      </c>
      <c r="K356" s="16">
        <v>73182</v>
      </c>
      <c r="L356" s="16">
        <v>0</v>
      </c>
      <c r="M356" s="16">
        <v>73182</v>
      </c>
      <c r="N356" s="16">
        <v>6188.48</v>
      </c>
      <c r="O356" s="47">
        <v>67172.53</v>
      </c>
      <c r="P356" s="16">
        <v>-179.01</v>
      </c>
      <c r="Q356" s="47">
        <v>6188.48</v>
      </c>
      <c r="R356" s="16" t="s">
        <v>1866</v>
      </c>
      <c r="S356" s="3" t="s">
        <v>1438</v>
      </c>
      <c r="T356" s="2"/>
      <c r="U356" s="2"/>
      <c r="V356" s="2"/>
    </row>
    <row r="357" spans="1:22" s="16" customFormat="1" ht="15" customHeight="1" x14ac:dyDescent="0.3">
      <c r="A357" s="16" t="s">
        <v>465</v>
      </c>
      <c r="B357" s="16" t="s">
        <v>18</v>
      </c>
      <c r="C357" s="43" t="s">
        <v>1331</v>
      </c>
      <c r="D357" s="43" t="s">
        <v>25</v>
      </c>
      <c r="E357" s="43" t="s">
        <v>109</v>
      </c>
      <c r="F357" s="43" t="s">
        <v>1332</v>
      </c>
      <c r="G357" s="43" t="s">
        <v>23</v>
      </c>
      <c r="H357" s="43" t="s">
        <v>23</v>
      </c>
      <c r="I357" s="43" t="s">
        <v>1269</v>
      </c>
      <c r="J357" s="16" t="s">
        <v>1270</v>
      </c>
      <c r="K357" s="16">
        <v>55000</v>
      </c>
      <c r="L357" s="16">
        <v>0</v>
      </c>
      <c r="M357" s="16">
        <v>55000</v>
      </c>
      <c r="N357" s="16">
        <v>0</v>
      </c>
      <c r="O357" s="47">
        <v>21348</v>
      </c>
      <c r="P357" s="16">
        <v>33652</v>
      </c>
      <c r="Q357" s="47">
        <v>0</v>
      </c>
      <c r="R357" s="16" t="s">
        <v>1866</v>
      </c>
      <c r="S357" s="3" t="s">
        <v>1438</v>
      </c>
      <c r="T357" s="2"/>
      <c r="U357" s="2"/>
      <c r="V357" s="2"/>
    </row>
    <row r="358" spans="1:22" s="16" customFormat="1" ht="15" customHeight="1" x14ac:dyDescent="0.3">
      <c r="A358" s="16" t="s">
        <v>465</v>
      </c>
      <c r="B358" s="16" t="s">
        <v>18</v>
      </c>
      <c r="C358" s="43" t="s">
        <v>1331</v>
      </c>
      <c r="D358" s="43" t="s">
        <v>25</v>
      </c>
      <c r="E358" s="43" t="s">
        <v>109</v>
      </c>
      <c r="F358" s="43" t="s">
        <v>1332</v>
      </c>
      <c r="G358" s="43" t="s">
        <v>23</v>
      </c>
      <c r="H358" s="43" t="s">
        <v>23</v>
      </c>
      <c r="I358" s="43" t="s">
        <v>1271</v>
      </c>
      <c r="J358" s="16" t="s">
        <v>1272</v>
      </c>
      <c r="K358" s="16">
        <v>100100</v>
      </c>
      <c r="L358" s="16">
        <v>0</v>
      </c>
      <c r="M358" s="16">
        <v>100100</v>
      </c>
      <c r="N358" s="16">
        <v>0</v>
      </c>
      <c r="O358" s="47">
        <v>88368</v>
      </c>
      <c r="P358" s="16">
        <v>11732</v>
      </c>
      <c r="Q358" s="47">
        <v>7364</v>
      </c>
      <c r="R358" s="16" t="s">
        <v>1866</v>
      </c>
      <c r="S358" s="3" t="s">
        <v>1438</v>
      </c>
      <c r="T358" s="2"/>
      <c r="U358" s="2"/>
      <c r="V358" s="2"/>
    </row>
    <row r="359" spans="1:22" s="16" customFormat="1" ht="15" customHeight="1" x14ac:dyDescent="0.3">
      <c r="A359" s="16" t="s">
        <v>465</v>
      </c>
      <c r="B359" s="16" t="s">
        <v>18</v>
      </c>
      <c r="C359" s="43" t="s">
        <v>749</v>
      </c>
      <c r="D359" s="43" t="s">
        <v>25</v>
      </c>
      <c r="E359" s="43" t="s">
        <v>551</v>
      </c>
      <c r="F359" s="43" t="s">
        <v>22</v>
      </c>
      <c r="G359" s="43" t="s">
        <v>23</v>
      </c>
      <c r="H359" s="43" t="s">
        <v>23</v>
      </c>
      <c r="I359" s="43" t="s">
        <v>501</v>
      </c>
      <c r="J359" s="16" t="s">
        <v>502</v>
      </c>
      <c r="K359" s="16">
        <v>60000</v>
      </c>
      <c r="L359" s="16">
        <v>0</v>
      </c>
      <c r="M359" s="16">
        <v>60000</v>
      </c>
      <c r="N359" s="16">
        <v>0</v>
      </c>
      <c r="O359" s="47">
        <v>54750.44</v>
      </c>
      <c r="P359" s="16">
        <v>5249.56</v>
      </c>
      <c r="Q359" s="47">
        <v>5000.04</v>
      </c>
      <c r="R359" s="16" t="s">
        <v>1867</v>
      </c>
      <c r="S359" s="3" t="s">
        <v>1454</v>
      </c>
      <c r="T359" s="2"/>
      <c r="U359" s="2"/>
      <c r="V359" s="2"/>
    </row>
    <row r="360" spans="1:22" s="16" customFormat="1" ht="15" customHeight="1" x14ac:dyDescent="0.3">
      <c r="A360" s="16" t="s">
        <v>465</v>
      </c>
      <c r="B360" s="16" t="s">
        <v>18</v>
      </c>
      <c r="C360" s="43" t="s">
        <v>749</v>
      </c>
      <c r="D360" s="43" t="s">
        <v>25</v>
      </c>
      <c r="E360" s="43" t="s">
        <v>551</v>
      </c>
      <c r="F360" s="43" t="s">
        <v>22</v>
      </c>
      <c r="G360" s="43" t="s">
        <v>23</v>
      </c>
      <c r="H360" s="43" t="s">
        <v>23</v>
      </c>
      <c r="I360" s="43" t="s">
        <v>493</v>
      </c>
      <c r="J360" s="16" t="s">
        <v>494</v>
      </c>
      <c r="K360" s="16">
        <v>0</v>
      </c>
      <c r="L360" s="16">
        <v>0</v>
      </c>
      <c r="M360" s="16">
        <v>0</v>
      </c>
      <c r="N360" s="16">
        <v>0</v>
      </c>
      <c r="O360" s="47">
        <v>5848.05</v>
      </c>
      <c r="P360" s="16">
        <v>-5848.05</v>
      </c>
      <c r="Q360" s="47">
        <v>260</v>
      </c>
      <c r="R360" s="16" t="s">
        <v>1867</v>
      </c>
      <c r="S360" s="3" t="s">
        <v>1454</v>
      </c>
      <c r="T360" s="2"/>
      <c r="U360" s="2"/>
      <c r="V360" s="2"/>
    </row>
    <row r="361" spans="1:22" s="16" customFormat="1" ht="15" customHeight="1" x14ac:dyDescent="0.3">
      <c r="A361" s="16" t="s">
        <v>465</v>
      </c>
      <c r="B361" s="16" t="s">
        <v>18</v>
      </c>
      <c r="C361" s="43" t="s">
        <v>749</v>
      </c>
      <c r="D361" s="43" t="s">
        <v>25</v>
      </c>
      <c r="E361" s="43" t="s">
        <v>551</v>
      </c>
      <c r="F361" s="43" t="s">
        <v>22</v>
      </c>
      <c r="G361" s="43" t="s">
        <v>23</v>
      </c>
      <c r="H361" s="43" t="s">
        <v>23</v>
      </c>
      <c r="I361" s="43" t="s">
        <v>474</v>
      </c>
      <c r="J361" s="16" t="s">
        <v>475</v>
      </c>
      <c r="K361" s="16">
        <v>4590</v>
      </c>
      <c r="L361" s="16">
        <v>45</v>
      </c>
      <c r="M361" s="16">
        <v>4635</v>
      </c>
      <c r="N361" s="16">
        <v>0</v>
      </c>
      <c r="O361" s="47">
        <v>4617.3599999999997</v>
      </c>
      <c r="P361" s="16">
        <v>17.64</v>
      </c>
      <c r="Q361" s="47">
        <v>402.33</v>
      </c>
      <c r="R361" s="16" t="s">
        <v>1867</v>
      </c>
      <c r="S361" s="3" t="s">
        <v>1454</v>
      </c>
      <c r="T361" s="2"/>
      <c r="U361" s="2"/>
      <c r="V361" s="2"/>
    </row>
    <row r="362" spans="1:22" s="16" customFormat="1" ht="15" customHeight="1" x14ac:dyDescent="0.3">
      <c r="A362" s="16" t="s">
        <v>465</v>
      </c>
      <c r="B362" s="16" t="s">
        <v>18</v>
      </c>
      <c r="C362" s="43" t="s">
        <v>749</v>
      </c>
      <c r="D362" s="43" t="s">
        <v>25</v>
      </c>
      <c r="E362" s="43" t="s">
        <v>551</v>
      </c>
      <c r="F362" s="43" t="s">
        <v>22</v>
      </c>
      <c r="G362" s="43" t="s">
        <v>23</v>
      </c>
      <c r="H362" s="43" t="s">
        <v>23</v>
      </c>
      <c r="I362" s="43">
        <v>6505</v>
      </c>
      <c r="J362" s="16" t="s">
        <v>1994</v>
      </c>
      <c r="K362" s="16">
        <v>0</v>
      </c>
      <c r="L362" s="16">
        <v>0</v>
      </c>
      <c r="M362" s="16">
        <v>0</v>
      </c>
      <c r="N362" s="16">
        <v>0</v>
      </c>
      <c r="O362" s="47">
        <v>0</v>
      </c>
      <c r="P362" s="16">
        <v>0</v>
      </c>
      <c r="Q362" s="47">
        <v>0</v>
      </c>
      <c r="R362" s="16" t="s">
        <v>1867</v>
      </c>
      <c r="S362" s="3" t="s">
        <v>1454</v>
      </c>
      <c r="T362" s="2"/>
      <c r="U362" s="2"/>
      <c r="V362" s="2"/>
    </row>
    <row r="363" spans="1:22" s="16" customFormat="1" ht="15" customHeight="1" x14ac:dyDescent="0.3">
      <c r="A363" s="16" t="s">
        <v>465</v>
      </c>
      <c r="B363" s="16" t="s">
        <v>18</v>
      </c>
      <c r="C363" s="43" t="s">
        <v>749</v>
      </c>
      <c r="D363" s="43" t="s">
        <v>25</v>
      </c>
      <c r="E363" s="43" t="s">
        <v>551</v>
      </c>
      <c r="F363" s="43" t="s">
        <v>22</v>
      </c>
      <c r="G363" s="43" t="s">
        <v>23</v>
      </c>
      <c r="H363" s="43" t="s">
        <v>23</v>
      </c>
      <c r="I363" s="43" t="s">
        <v>971</v>
      </c>
      <c r="J363" s="16" t="s">
        <v>972</v>
      </c>
      <c r="K363" s="16">
        <v>5000</v>
      </c>
      <c r="L363" s="16">
        <v>0</v>
      </c>
      <c r="M363" s="16">
        <v>5000</v>
      </c>
      <c r="N363" s="16">
        <v>0</v>
      </c>
      <c r="O363" s="47">
        <v>274.51</v>
      </c>
      <c r="P363" s="16">
        <v>4725.49</v>
      </c>
      <c r="Q363" s="47">
        <v>274.51</v>
      </c>
      <c r="R363" s="16" t="s">
        <v>1867</v>
      </c>
      <c r="S363" s="3" t="s">
        <v>1454</v>
      </c>
      <c r="T363" s="2"/>
      <c r="U363" s="2"/>
      <c r="V363" s="2"/>
    </row>
    <row r="364" spans="1:22" s="16" customFormat="1" ht="15" customHeight="1" x14ac:dyDescent="0.3">
      <c r="A364" s="16" t="s">
        <v>465</v>
      </c>
      <c r="B364" s="16" t="s">
        <v>18</v>
      </c>
      <c r="C364" s="43" t="s">
        <v>749</v>
      </c>
      <c r="D364" s="43" t="s">
        <v>25</v>
      </c>
      <c r="E364" s="43" t="s">
        <v>551</v>
      </c>
      <c r="F364" s="43" t="s">
        <v>22</v>
      </c>
      <c r="G364" s="43" t="s">
        <v>23</v>
      </c>
      <c r="H364" s="43" t="s">
        <v>23</v>
      </c>
      <c r="I364" s="43" t="s">
        <v>1758</v>
      </c>
      <c r="J364" s="16" t="s">
        <v>1759</v>
      </c>
      <c r="K364" s="16">
        <v>5000</v>
      </c>
      <c r="L364" s="16">
        <v>0</v>
      </c>
      <c r="M364" s="16">
        <v>5000</v>
      </c>
      <c r="N364" s="16">
        <v>0</v>
      </c>
      <c r="O364" s="47">
        <v>928.03</v>
      </c>
      <c r="P364" s="16">
        <v>4071.97</v>
      </c>
      <c r="Q364" s="47">
        <v>0</v>
      </c>
      <c r="R364" s="16" t="s">
        <v>1867</v>
      </c>
      <c r="S364" s="3" t="s">
        <v>1454</v>
      </c>
      <c r="T364" s="2"/>
      <c r="U364" s="2"/>
      <c r="V364" s="2"/>
    </row>
    <row r="365" spans="1:22" s="16" customFormat="1" ht="15" customHeight="1" x14ac:dyDescent="0.3">
      <c r="A365" s="16" t="s">
        <v>465</v>
      </c>
      <c r="B365" s="16" t="s">
        <v>18</v>
      </c>
      <c r="C365" s="43" t="s">
        <v>749</v>
      </c>
      <c r="D365" s="43" t="s">
        <v>25</v>
      </c>
      <c r="E365" s="43" t="s">
        <v>551</v>
      </c>
      <c r="F365" s="43" t="s">
        <v>22</v>
      </c>
      <c r="G365" s="43" t="s">
        <v>23</v>
      </c>
      <c r="H365" s="43" t="s">
        <v>23</v>
      </c>
      <c r="I365" s="43" t="s">
        <v>973</v>
      </c>
      <c r="J365" s="16" t="s">
        <v>1138</v>
      </c>
      <c r="K365" s="16">
        <v>5000</v>
      </c>
      <c r="L365" s="16">
        <v>0</v>
      </c>
      <c r="M365" s="16">
        <v>5000</v>
      </c>
      <c r="N365" s="16">
        <v>0</v>
      </c>
      <c r="O365" s="47">
        <v>2577.81</v>
      </c>
      <c r="P365" s="16">
        <v>2422.19</v>
      </c>
      <c r="Q365" s="47">
        <v>193.26</v>
      </c>
      <c r="R365" s="16" t="s">
        <v>1867</v>
      </c>
      <c r="S365" s="3" t="s">
        <v>1454</v>
      </c>
      <c r="T365" s="2"/>
      <c r="U365" s="2"/>
      <c r="V365" s="2"/>
    </row>
    <row r="366" spans="1:22" s="16" customFormat="1" ht="15" customHeight="1" x14ac:dyDescent="0.3">
      <c r="A366" s="16" t="s">
        <v>465</v>
      </c>
      <c r="B366" s="16" t="s">
        <v>18</v>
      </c>
      <c r="C366" s="43" t="s">
        <v>749</v>
      </c>
      <c r="D366" s="43" t="s">
        <v>25</v>
      </c>
      <c r="E366" s="43" t="s">
        <v>551</v>
      </c>
      <c r="F366" s="43" t="s">
        <v>22</v>
      </c>
      <c r="G366" s="43" t="s">
        <v>23</v>
      </c>
      <c r="H366" s="43" t="s">
        <v>23</v>
      </c>
      <c r="I366" s="43" t="s">
        <v>1247</v>
      </c>
      <c r="J366" s="16" t="s">
        <v>1248</v>
      </c>
      <c r="K366" s="16">
        <v>5000</v>
      </c>
      <c r="L366" s="16">
        <v>0</v>
      </c>
      <c r="M366" s="16">
        <v>5000</v>
      </c>
      <c r="N366" s="16">
        <v>0</v>
      </c>
      <c r="O366" s="47">
        <v>2347.23</v>
      </c>
      <c r="P366" s="16">
        <v>2652.77</v>
      </c>
      <c r="Q366" s="47">
        <v>193.26</v>
      </c>
      <c r="R366" s="16" t="s">
        <v>1867</v>
      </c>
      <c r="S366" s="3" t="s">
        <v>1454</v>
      </c>
      <c r="T366" s="2"/>
      <c r="U366" s="2"/>
      <c r="V366" s="2"/>
    </row>
    <row r="367" spans="1:22" s="16" customFormat="1" ht="15" customHeight="1" x14ac:dyDescent="0.3">
      <c r="A367" s="16" t="s">
        <v>465</v>
      </c>
      <c r="B367" s="16" t="s">
        <v>18</v>
      </c>
      <c r="C367" s="43" t="s">
        <v>749</v>
      </c>
      <c r="D367" s="43" t="s">
        <v>25</v>
      </c>
      <c r="E367" s="43" t="s">
        <v>551</v>
      </c>
      <c r="F367" s="43" t="s">
        <v>22</v>
      </c>
      <c r="G367" s="43" t="s">
        <v>23</v>
      </c>
      <c r="H367" s="43" t="s">
        <v>23</v>
      </c>
      <c r="I367" s="43" t="s">
        <v>1760</v>
      </c>
      <c r="J367" s="16" t="s">
        <v>1761</v>
      </c>
      <c r="K367" s="16">
        <v>0</v>
      </c>
      <c r="L367" s="16">
        <v>0</v>
      </c>
      <c r="M367" s="16">
        <v>0</v>
      </c>
      <c r="N367" s="16">
        <v>0</v>
      </c>
      <c r="O367" s="47">
        <v>2092.9</v>
      </c>
      <c r="P367" s="16">
        <v>-2092.9</v>
      </c>
      <c r="Q367" s="47">
        <v>193.24</v>
      </c>
      <c r="R367" s="16" t="s">
        <v>1867</v>
      </c>
      <c r="S367" s="3" t="s">
        <v>1454</v>
      </c>
      <c r="T367" s="2"/>
      <c r="U367" s="2"/>
      <c r="V367" s="2"/>
    </row>
    <row r="368" spans="1:22" s="16" customFormat="1" ht="15" customHeight="1" x14ac:dyDescent="0.3">
      <c r="A368" s="16" t="s">
        <v>465</v>
      </c>
      <c r="B368" s="16" t="s">
        <v>18</v>
      </c>
      <c r="C368" s="43" t="s">
        <v>749</v>
      </c>
      <c r="D368" s="43" t="s">
        <v>25</v>
      </c>
      <c r="E368" s="43" t="s">
        <v>551</v>
      </c>
      <c r="F368" s="43" t="s">
        <v>22</v>
      </c>
      <c r="G368" s="43" t="s">
        <v>23</v>
      </c>
      <c r="H368" s="43" t="s">
        <v>23</v>
      </c>
      <c r="I368" s="43" t="s">
        <v>2211</v>
      </c>
      <c r="J368" s="16" t="s">
        <v>2212</v>
      </c>
      <c r="K368" s="16">
        <v>5000</v>
      </c>
      <c r="L368" s="16">
        <v>0</v>
      </c>
      <c r="M368" s="16">
        <v>5000</v>
      </c>
      <c r="N368" s="16">
        <v>0</v>
      </c>
      <c r="O368" s="47">
        <v>254.24</v>
      </c>
      <c r="P368" s="16">
        <v>4745.76</v>
      </c>
      <c r="Q368" s="47">
        <v>0</v>
      </c>
      <c r="R368" s="16" t="s">
        <v>1867</v>
      </c>
      <c r="S368" s="3" t="s">
        <v>1454</v>
      </c>
      <c r="T368" s="2"/>
      <c r="U368" s="2"/>
      <c r="V368" s="2"/>
    </row>
    <row r="369" spans="1:22" s="16" customFormat="1" ht="15" customHeight="1" x14ac:dyDescent="0.3">
      <c r="A369" s="16" t="s">
        <v>465</v>
      </c>
      <c r="B369" s="16" t="s">
        <v>18</v>
      </c>
      <c r="C369" s="43" t="s">
        <v>749</v>
      </c>
      <c r="D369" s="43" t="s">
        <v>25</v>
      </c>
      <c r="E369" s="43" t="s">
        <v>551</v>
      </c>
      <c r="F369" s="43" t="s">
        <v>22</v>
      </c>
      <c r="G369" s="43" t="s">
        <v>23</v>
      </c>
      <c r="H369" s="43" t="s">
        <v>23</v>
      </c>
      <c r="I369" s="43" t="s">
        <v>974</v>
      </c>
      <c r="J369" s="16" t="s">
        <v>1139</v>
      </c>
      <c r="K369" s="16">
        <v>5000</v>
      </c>
      <c r="L369" s="16">
        <v>0</v>
      </c>
      <c r="M369" s="16">
        <v>5000</v>
      </c>
      <c r="N369" s="16">
        <v>0</v>
      </c>
      <c r="O369" s="47">
        <v>878.02</v>
      </c>
      <c r="P369" s="16">
        <v>4121.9799999999996</v>
      </c>
      <c r="Q369" s="47">
        <v>0</v>
      </c>
      <c r="R369" s="16" t="s">
        <v>1867</v>
      </c>
      <c r="S369" s="3" t="s">
        <v>1454</v>
      </c>
      <c r="T369" s="2"/>
      <c r="U369" s="2"/>
      <c r="V369" s="2"/>
    </row>
    <row r="370" spans="1:22" s="16" customFormat="1" ht="15" customHeight="1" x14ac:dyDescent="0.3">
      <c r="A370" s="16" t="s">
        <v>465</v>
      </c>
      <c r="B370" s="16" t="s">
        <v>18</v>
      </c>
      <c r="C370" s="43" t="s">
        <v>749</v>
      </c>
      <c r="D370" s="43" t="s">
        <v>25</v>
      </c>
      <c r="E370" s="43" t="s">
        <v>551</v>
      </c>
      <c r="F370" s="43" t="s">
        <v>22</v>
      </c>
      <c r="G370" s="43" t="s">
        <v>23</v>
      </c>
      <c r="H370" s="43" t="s">
        <v>23</v>
      </c>
      <c r="I370" s="43" t="s">
        <v>978</v>
      </c>
      <c r="J370" s="16" t="s">
        <v>1046</v>
      </c>
      <c r="K370" s="16">
        <v>5000</v>
      </c>
      <c r="L370" s="16">
        <v>0</v>
      </c>
      <c r="M370" s="16">
        <v>5000</v>
      </c>
      <c r="N370" s="16">
        <v>0</v>
      </c>
      <c r="O370" s="47">
        <v>144.03</v>
      </c>
      <c r="P370" s="16">
        <v>4855.97</v>
      </c>
      <c r="Q370" s="47">
        <v>0</v>
      </c>
      <c r="R370" s="16" t="s">
        <v>1867</v>
      </c>
      <c r="S370" s="3" t="s">
        <v>1454</v>
      </c>
      <c r="T370" s="2"/>
      <c r="U370" s="2"/>
      <c r="V370" s="2"/>
    </row>
    <row r="371" spans="1:22" s="16" customFormat="1" ht="15" customHeight="1" x14ac:dyDescent="0.3">
      <c r="A371" s="16" t="s">
        <v>465</v>
      </c>
      <c r="B371" s="16" t="s">
        <v>18</v>
      </c>
      <c r="C371" s="43" t="s">
        <v>749</v>
      </c>
      <c r="D371" s="43" t="s">
        <v>25</v>
      </c>
      <c r="E371" s="43" t="s">
        <v>551</v>
      </c>
      <c r="F371" s="43" t="s">
        <v>22</v>
      </c>
      <c r="G371" s="43" t="s">
        <v>23</v>
      </c>
      <c r="H371" s="43" t="s">
        <v>23</v>
      </c>
      <c r="I371" s="43" t="s">
        <v>981</v>
      </c>
      <c r="J371" s="16" t="s">
        <v>1137</v>
      </c>
      <c r="K371" s="16">
        <v>5000</v>
      </c>
      <c r="L371" s="16">
        <v>0</v>
      </c>
      <c r="M371" s="16">
        <v>5000</v>
      </c>
      <c r="N371" s="16">
        <v>0</v>
      </c>
      <c r="O371" s="47">
        <v>1208.3599999999999</v>
      </c>
      <c r="P371" s="16">
        <v>3791.64</v>
      </c>
      <c r="Q371" s="47">
        <v>0</v>
      </c>
      <c r="R371" s="16" t="s">
        <v>1867</v>
      </c>
      <c r="S371" s="3" t="s">
        <v>1454</v>
      </c>
      <c r="T371" s="2"/>
      <c r="U371" s="2"/>
      <c r="V371" s="2"/>
    </row>
    <row r="372" spans="1:22" s="16" customFormat="1" ht="15" customHeight="1" x14ac:dyDescent="0.3">
      <c r="A372" s="16" t="s">
        <v>465</v>
      </c>
      <c r="B372" s="16" t="s">
        <v>18</v>
      </c>
      <c r="C372" s="43" t="s">
        <v>749</v>
      </c>
      <c r="D372" s="43" t="s">
        <v>25</v>
      </c>
      <c r="E372" s="43" t="s">
        <v>551</v>
      </c>
      <c r="F372" s="43" t="s">
        <v>22</v>
      </c>
      <c r="G372" s="43" t="s">
        <v>23</v>
      </c>
      <c r="H372" s="43" t="s">
        <v>23</v>
      </c>
      <c r="I372" s="43" t="s">
        <v>984</v>
      </c>
      <c r="J372" s="16" t="s">
        <v>985</v>
      </c>
      <c r="K372" s="16">
        <v>5000</v>
      </c>
      <c r="L372" s="16">
        <v>0</v>
      </c>
      <c r="M372" s="16">
        <v>5000</v>
      </c>
      <c r="N372" s="16">
        <v>0</v>
      </c>
      <c r="O372" s="47">
        <v>1044.69</v>
      </c>
      <c r="P372" s="16">
        <v>3955.31</v>
      </c>
      <c r="Q372" s="47">
        <v>0</v>
      </c>
      <c r="R372" s="16" t="s">
        <v>1867</v>
      </c>
      <c r="S372" s="3" t="s">
        <v>1454</v>
      </c>
      <c r="T372" s="2"/>
      <c r="U372" s="2"/>
      <c r="V372" s="2"/>
    </row>
    <row r="373" spans="1:22" s="16" customFormat="1" ht="15" customHeight="1" x14ac:dyDescent="0.3">
      <c r="A373" s="16" t="s">
        <v>465</v>
      </c>
      <c r="B373" s="16" t="s">
        <v>18</v>
      </c>
      <c r="C373" s="43" t="s">
        <v>749</v>
      </c>
      <c r="D373" s="43" t="s">
        <v>25</v>
      </c>
      <c r="E373" s="43" t="s">
        <v>551</v>
      </c>
      <c r="F373" s="43" t="s">
        <v>22</v>
      </c>
      <c r="G373" s="43" t="s">
        <v>23</v>
      </c>
      <c r="H373" s="43" t="s">
        <v>23</v>
      </c>
      <c r="I373" s="43" t="s">
        <v>982</v>
      </c>
      <c r="J373" s="16" t="s">
        <v>983</v>
      </c>
      <c r="K373" s="16">
        <v>5000</v>
      </c>
      <c r="L373" s="16">
        <v>0</v>
      </c>
      <c r="M373" s="16">
        <v>5000</v>
      </c>
      <c r="N373" s="16">
        <v>0</v>
      </c>
      <c r="O373" s="47">
        <v>1298.9000000000001</v>
      </c>
      <c r="P373" s="16">
        <v>3701.1</v>
      </c>
      <c r="Q373" s="47">
        <v>0</v>
      </c>
      <c r="R373" s="16" t="s">
        <v>1867</v>
      </c>
      <c r="S373" s="3" t="s">
        <v>1454</v>
      </c>
      <c r="T373" s="2"/>
      <c r="U373" s="2"/>
      <c r="V373" s="2"/>
    </row>
    <row r="374" spans="1:22" s="16" customFormat="1" ht="15" customHeight="1" x14ac:dyDescent="0.3">
      <c r="A374" s="16" t="s">
        <v>465</v>
      </c>
      <c r="B374" s="16" t="s">
        <v>18</v>
      </c>
      <c r="C374" s="43" t="s">
        <v>749</v>
      </c>
      <c r="D374" s="43" t="s">
        <v>25</v>
      </c>
      <c r="E374" s="43" t="s">
        <v>551</v>
      </c>
      <c r="F374" s="43" t="s">
        <v>22</v>
      </c>
      <c r="G374" s="43" t="s">
        <v>23</v>
      </c>
      <c r="H374" s="43" t="s">
        <v>23</v>
      </c>
      <c r="I374" s="43" t="s">
        <v>979</v>
      </c>
      <c r="J374" s="16" t="s">
        <v>980</v>
      </c>
      <c r="K374" s="16">
        <v>0</v>
      </c>
      <c r="L374" s="16">
        <v>0</v>
      </c>
      <c r="M374" s="16">
        <v>0</v>
      </c>
      <c r="N374" s="16">
        <v>0</v>
      </c>
      <c r="O374" s="47">
        <v>0</v>
      </c>
      <c r="P374" s="16">
        <v>0</v>
      </c>
      <c r="Q374" s="47">
        <v>0</v>
      </c>
      <c r="R374" s="16" t="s">
        <v>1867</v>
      </c>
      <c r="S374" s="3" t="s">
        <v>1454</v>
      </c>
      <c r="T374" s="2"/>
      <c r="U374" s="2"/>
      <c r="V374" s="2"/>
    </row>
    <row r="375" spans="1:22" s="16" customFormat="1" ht="15" customHeight="1" x14ac:dyDescent="0.3">
      <c r="A375" s="16" t="s">
        <v>465</v>
      </c>
      <c r="B375" s="16" t="s">
        <v>18</v>
      </c>
      <c r="C375" s="43" t="s">
        <v>749</v>
      </c>
      <c r="D375" s="43" t="s">
        <v>25</v>
      </c>
      <c r="E375" s="43" t="s">
        <v>551</v>
      </c>
      <c r="F375" s="43" t="s">
        <v>22</v>
      </c>
      <c r="G375" s="43" t="s">
        <v>23</v>
      </c>
      <c r="H375" s="43" t="s">
        <v>23</v>
      </c>
      <c r="I375" s="43" t="s">
        <v>1998</v>
      </c>
      <c r="J375" s="16" t="s">
        <v>1999</v>
      </c>
      <c r="K375" s="16">
        <v>5000</v>
      </c>
      <c r="L375" s="16">
        <v>0</v>
      </c>
      <c r="M375" s="16">
        <v>5000</v>
      </c>
      <c r="N375" s="16">
        <v>0</v>
      </c>
      <c r="O375" s="47">
        <v>704.71</v>
      </c>
      <c r="P375" s="16">
        <v>4295.29</v>
      </c>
      <c r="Q375" s="47">
        <v>5.38</v>
      </c>
      <c r="R375" s="16" t="s">
        <v>1867</v>
      </c>
      <c r="S375" s="3" t="s">
        <v>1454</v>
      </c>
      <c r="T375" s="2"/>
      <c r="U375" s="2"/>
      <c r="V375" s="2"/>
    </row>
    <row r="376" spans="1:22" s="16" customFormat="1" ht="15" customHeight="1" x14ac:dyDescent="0.3">
      <c r="A376" s="16" t="s">
        <v>465</v>
      </c>
      <c r="B376" s="16" t="s">
        <v>18</v>
      </c>
      <c r="C376" s="43" t="s">
        <v>749</v>
      </c>
      <c r="D376" s="43" t="s">
        <v>25</v>
      </c>
      <c r="E376" s="43" t="s">
        <v>551</v>
      </c>
      <c r="F376" s="43" t="s">
        <v>22</v>
      </c>
      <c r="G376" s="43" t="s">
        <v>23</v>
      </c>
      <c r="H376" s="43" t="s">
        <v>23</v>
      </c>
      <c r="I376" s="43" t="s">
        <v>1140</v>
      </c>
      <c r="J376" s="16" t="s">
        <v>1141</v>
      </c>
      <c r="K376" s="16">
        <v>5000</v>
      </c>
      <c r="L376" s="16">
        <v>0</v>
      </c>
      <c r="M376" s="16">
        <v>5000</v>
      </c>
      <c r="N376" s="16">
        <v>0</v>
      </c>
      <c r="O376" s="47">
        <v>2492.9299999999998</v>
      </c>
      <c r="P376" s="16">
        <v>2507.0700000000002</v>
      </c>
      <c r="Q376" s="47">
        <v>0</v>
      </c>
      <c r="R376" s="16" t="s">
        <v>1867</v>
      </c>
      <c r="S376" s="3" t="s">
        <v>1454</v>
      </c>
      <c r="T376" s="2"/>
      <c r="U376" s="2"/>
      <c r="V376" s="2"/>
    </row>
    <row r="377" spans="1:22" s="16" customFormat="1" ht="15" customHeight="1" x14ac:dyDescent="0.3">
      <c r="A377" s="16" t="s">
        <v>465</v>
      </c>
      <c r="B377" s="16" t="s">
        <v>18</v>
      </c>
      <c r="C377" s="43" t="s">
        <v>749</v>
      </c>
      <c r="D377" s="43" t="s">
        <v>25</v>
      </c>
      <c r="E377" s="43" t="s">
        <v>551</v>
      </c>
      <c r="F377" s="43" t="s">
        <v>22</v>
      </c>
      <c r="G377" s="43" t="s">
        <v>23</v>
      </c>
      <c r="H377" s="43" t="s">
        <v>23</v>
      </c>
      <c r="I377" s="43">
        <v>6520</v>
      </c>
      <c r="J377" s="16" t="s">
        <v>1152</v>
      </c>
      <c r="K377" s="16">
        <v>50000</v>
      </c>
      <c r="L377" s="16">
        <v>0</v>
      </c>
      <c r="M377" s="16">
        <v>50000</v>
      </c>
      <c r="N377" s="16">
        <v>0</v>
      </c>
      <c r="O377" s="47">
        <v>33943.769999999997</v>
      </c>
      <c r="P377" s="16">
        <v>16056.23</v>
      </c>
      <c r="Q377" s="47">
        <v>0</v>
      </c>
      <c r="R377" s="16" t="s">
        <v>1867</v>
      </c>
      <c r="S377" s="3" t="s">
        <v>1454</v>
      </c>
      <c r="T377" s="2"/>
      <c r="U377" s="2"/>
      <c r="V377" s="2"/>
    </row>
    <row r="378" spans="1:22" s="16" customFormat="1" ht="15" customHeight="1" x14ac:dyDescent="0.3">
      <c r="A378" s="16" t="s">
        <v>465</v>
      </c>
      <c r="B378" s="16" t="s">
        <v>18</v>
      </c>
      <c r="C378" s="43" t="s">
        <v>550</v>
      </c>
      <c r="D378" s="43" t="s">
        <v>25</v>
      </c>
      <c r="E378" s="43" t="s">
        <v>551</v>
      </c>
      <c r="F378" s="43" t="s">
        <v>552</v>
      </c>
      <c r="G378" s="43" t="s">
        <v>23</v>
      </c>
      <c r="H378" s="43" t="s">
        <v>23</v>
      </c>
      <c r="I378" s="43" t="s">
        <v>767</v>
      </c>
      <c r="J378" s="16" t="s">
        <v>2360</v>
      </c>
      <c r="K378" s="16">
        <v>1587405</v>
      </c>
      <c r="L378" s="16">
        <v>0</v>
      </c>
      <c r="M378" s="16">
        <v>1587405</v>
      </c>
      <c r="N378" s="16">
        <v>0</v>
      </c>
      <c r="O378" s="47">
        <v>1587405</v>
      </c>
      <c r="P378" s="16">
        <v>0</v>
      </c>
      <c r="Q378" s="47">
        <v>396851.25</v>
      </c>
      <c r="R378" s="16" t="s">
        <v>1868</v>
      </c>
      <c r="S378" s="3" t="s">
        <v>1454</v>
      </c>
      <c r="T378" s="2"/>
      <c r="U378" s="2"/>
      <c r="V378" s="2"/>
    </row>
    <row r="379" spans="1:22" s="16" customFormat="1" ht="15" customHeight="1" x14ac:dyDescent="0.3">
      <c r="A379" s="16" t="s">
        <v>465</v>
      </c>
      <c r="B379" s="16" t="s">
        <v>18</v>
      </c>
      <c r="C379" s="43" t="s">
        <v>550</v>
      </c>
      <c r="D379" s="43" t="s">
        <v>25</v>
      </c>
      <c r="E379" s="43" t="s">
        <v>551</v>
      </c>
      <c r="F379" s="43" t="s">
        <v>552</v>
      </c>
      <c r="G379" s="43" t="s">
        <v>23</v>
      </c>
      <c r="H379" s="43" t="s">
        <v>23</v>
      </c>
      <c r="I379" s="43" t="s">
        <v>747</v>
      </c>
      <c r="J379" s="16" t="s">
        <v>748</v>
      </c>
      <c r="K379" s="16">
        <v>101673</v>
      </c>
      <c r="L379" s="16">
        <v>0</v>
      </c>
      <c r="M379" s="16">
        <v>101673</v>
      </c>
      <c r="N379" s="16">
        <v>0</v>
      </c>
      <c r="O379" s="47">
        <v>101673</v>
      </c>
      <c r="P379" s="16">
        <v>0</v>
      </c>
      <c r="Q379" s="47">
        <v>0</v>
      </c>
      <c r="R379" s="16" t="s">
        <v>1868</v>
      </c>
      <c r="S379" s="3" t="s">
        <v>1454</v>
      </c>
      <c r="T379" s="2"/>
      <c r="U379" s="2"/>
      <c r="V379" s="2"/>
    </row>
    <row r="380" spans="1:22" s="16" customFormat="1" ht="15" customHeight="1" x14ac:dyDescent="0.3">
      <c r="A380" s="16" t="s">
        <v>465</v>
      </c>
      <c r="B380" s="16" t="s">
        <v>18</v>
      </c>
      <c r="C380" s="43" t="s">
        <v>550</v>
      </c>
      <c r="D380" s="43" t="s">
        <v>25</v>
      </c>
      <c r="E380" s="43" t="s">
        <v>551</v>
      </c>
      <c r="F380" s="43" t="s">
        <v>552</v>
      </c>
      <c r="G380" s="43" t="s">
        <v>23</v>
      </c>
      <c r="H380" s="43" t="s">
        <v>23</v>
      </c>
      <c r="I380" s="43" t="s">
        <v>750</v>
      </c>
      <c r="J380" s="16" t="s">
        <v>751</v>
      </c>
      <c r="K380" s="16">
        <v>214995</v>
      </c>
      <c r="L380" s="16">
        <v>0</v>
      </c>
      <c r="M380" s="16">
        <v>214995</v>
      </c>
      <c r="N380" s="16">
        <v>0</v>
      </c>
      <c r="O380" s="47">
        <v>214994.09</v>
      </c>
      <c r="P380" s="16">
        <v>0.91</v>
      </c>
      <c r="Q380" s="47">
        <v>0</v>
      </c>
      <c r="R380" s="16" t="s">
        <v>1868</v>
      </c>
      <c r="S380" s="3" t="s">
        <v>1454</v>
      </c>
      <c r="T380" s="2"/>
      <c r="U380" s="2"/>
      <c r="V380" s="2"/>
    </row>
    <row r="381" spans="1:22" s="16" customFormat="1" ht="15" customHeight="1" x14ac:dyDescent="0.3">
      <c r="A381" s="16" t="s">
        <v>465</v>
      </c>
      <c r="B381" s="16" t="s">
        <v>18</v>
      </c>
      <c r="C381" s="43" t="s">
        <v>550</v>
      </c>
      <c r="D381" s="43" t="s">
        <v>25</v>
      </c>
      <c r="E381" s="43" t="s">
        <v>551</v>
      </c>
      <c r="F381" s="43" t="s">
        <v>552</v>
      </c>
      <c r="G381" s="43" t="s">
        <v>23</v>
      </c>
      <c r="H381" s="43" t="s">
        <v>23</v>
      </c>
      <c r="I381" s="43" t="s">
        <v>993</v>
      </c>
      <c r="J381" s="16" t="s">
        <v>994</v>
      </c>
      <c r="K381" s="16">
        <v>116699</v>
      </c>
      <c r="L381" s="16">
        <v>0</v>
      </c>
      <c r="M381" s="16">
        <v>116699</v>
      </c>
      <c r="N381" s="16">
        <v>0</v>
      </c>
      <c r="O381" s="47">
        <v>116699</v>
      </c>
      <c r="P381" s="16">
        <v>0</v>
      </c>
      <c r="Q381" s="47">
        <v>0</v>
      </c>
      <c r="R381" s="16" t="s">
        <v>1868</v>
      </c>
      <c r="S381" s="3" t="s">
        <v>1454</v>
      </c>
      <c r="T381" s="2"/>
      <c r="U381" s="2"/>
      <c r="V381" s="2"/>
    </row>
    <row r="382" spans="1:22" s="16" customFormat="1" ht="15" customHeight="1" x14ac:dyDescent="0.3">
      <c r="A382" s="16" t="s">
        <v>465</v>
      </c>
      <c r="B382" s="16" t="s">
        <v>18</v>
      </c>
      <c r="C382" s="43" t="s">
        <v>550</v>
      </c>
      <c r="D382" s="43" t="s">
        <v>25</v>
      </c>
      <c r="E382" s="43" t="s">
        <v>551</v>
      </c>
      <c r="F382" s="43" t="s">
        <v>552</v>
      </c>
      <c r="G382" s="43" t="s">
        <v>23</v>
      </c>
      <c r="H382" s="43" t="s">
        <v>23</v>
      </c>
      <c r="I382" s="43" t="s">
        <v>730</v>
      </c>
      <c r="J382" s="16" t="s">
        <v>731</v>
      </c>
      <c r="K382" s="16">
        <v>20000</v>
      </c>
      <c r="L382" s="16">
        <v>0</v>
      </c>
      <c r="M382" s="16">
        <v>20000</v>
      </c>
      <c r="N382" s="16">
        <v>0</v>
      </c>
      <c r="O382" s="47">
        <v>20000</v>
      </c>
      <c r="P382" s="16">
        <v>0</v>
      </c>
      <c r="Q382" s="47">
        <v>0</v>
      </c>
      <c r="R382" s="16" t="s">
        <v>1868</v>
      </c>
      <c r="S382" s="3" t="s">
        <v>1454</v>
      </c>
      <c r="T382" s="2"/>
      <c r="U382" s="2"/>
      <c r="V382" s="2"/>
    </row>
    <row r="383" spans="1:22" s="16" customFormat="1" ht="15" customHeight="1" x14ac:dyDescent="0.3">
      <c r="A383" s="16" t="s">
        <v>465</v>
      </c>
      <c r="B383" s="16" t="s">
        <v>18</v>
      </c>
      <c r="C383" s="43" t="s">
        <v>550</v>
      </c>
      <c r="D383" s="43" t="s">
        <v>25</v>
      </c>
      <c r="E383" s="43" t="s">
        <v>551</v>
      </c>
      <c r="F383" s="43" t="s">
        <v>552</v>
      </c>
      <c r="G383" s="43" t="s">
        <v>23</v>
      </c>
      <c r="H383" s="43" t="s">
        <v>23</v>
      </c>
      <c r="I383" s="43" t="s">
        <v>732</v>
      </c>
      <c r="J383" s="16" t="s">
        <v>733</v>
      </c>
      <c r="K383" s="16">
        <v>5000</v>
      </c>
      <c r="L383" s="16">
        <v>0</v>
      </c>
      <c r="M383" s="16">
        <v>5000</v>
      </c>
      <c r="N383" s="16">
        <v>696</v>
      </c>
      <c r="O383" s="47">
        <v>2188</v>
      </c>
      <c r="P383" s="16">
        <v>2116</v>
      </c>
      <c r="Q383" s="47">
        <v>196</v>
      </c>
      <c r="R383" s="16" t="s">
        <v>1868</v>
      </c>
      <c r="S383" s="3" t="s">
        <v>1454</v>
      </c>
      <c r="T383" s="2"/>
      <c r="U383" s="2"/>
      <c r="V383" s="2"/>
    </row>
    <row r="384" spans="1:22" s="16" customFormat="1" ht="15" customHeight="1" x14ac:dyDescent="0.3">
      <c r="A384" s="16" t="s">
        <v>465</v>
      </c>
      <c r="B384" s="16" t="s">
        <v>18</v>
      </c>
      <c r="C384" s="43" t="s">
        <v>550</v>
      </c>
      <c r="D384" s="43" t="s">
        <v>25</v>
      </c>
      <c r="E384" s="43" t="s">
        <v>551</v>
      </c>
      <c r="F384" s="43" t="s">
        <v>552</v>
      </c>
      <c r="G384" s="43" t="s">
        <v>23</v>
      </c>
      <c r="H384" s="43" t="s">
        <v>23</v>
      </c>
      <c r="I384" s="43" t="s">
        <v>1762</v>
      </c>
      <c r="J384" s="16" t="s">
        <v>1763</v>
      </c>
      <c r="K384" s="16">
        <v>77500</v>
      </c>
      <c r="L384" s="16">
        <v>0</v>
      </c>
      <c r="M384" s="16">
        <v>77500</v>
      </c>
      <c r="N384" s="16">
        <v>0</v>
      </c>
      <c r="O384" s="47">
        <v>77500</v>
      </c>
      <c r="P384" s="16">
        <v>0</v>
      </c>
      <c r="Q384" s="47">
        <v>77500</v>
      </c>
      <c r="R384" s="16" t="s">
        <v>1868</v>
      </c>
      <c r="S384" s="3" t="s">
        <v>1454</v>
      </c>
      <c r="T384" s="2"/>
      <c r="U384" s="2"/>
      <c r="V384" s="2"/>
    </row>
    <row r="385" spans="1:22" s="16" customFormat="1" ht="15" customHeight="1" x14ac:dyDescent="0.3">
      <c r="A385" s="16" t="s">
        <v>465</v>
      </c>
      <c r="B385" s="16" t="s">
        <v>18</v>
      </c>
      <c r="C385" s="43" t="s">
        <v>550</v>
      </c>
      <c r="D385" s="43" t="s">
        <v>25</v>
      </c>
      <c r="E385" s="43" t="s">
        <v>551</v>
      </c>
      <c r="F385" s="43" t="s">
        <v>552</v>
      </c>
      <c r="G385" s="43" t="s">
        <v>23</v>
      </c>
      <c r="H385" s="43" t="s">
        <v>23</v>
      </c>
      <c r="I385" s="43" t="s">
        <v>734</v>
      </c>
      <c r="J385" s="16" t="s">
        <v>735</v>
      </c>
      <c r="K385" s="16">
        <v>1000</v>
      </c>
      <c r="L385" s="16">
        <v>0</v>
      </c>
      <c r="M385" s="16">
        <v>1000</v>
      </c>
      <c r="N385" s="16">
        <v>0</v>
      </c>
      <c r="O385" s="47">
        <v>884.25</v>
      </c>
      <c r="P385" s="16">
        <v>115.75</v>
      </c>
      <c r="Q385" s="47">
        <v>0</v>
      </c>
      <c r="R385" s="16" t="s">
        <v>1868</v>
      </c>
      <c r="S385" s="3" t="s">
        <v>1454</v>
      </c>
      <c r="T385" s="2"/>
      <c r="U385" s="2"/>
      <c r="V385" s="2"/>
    </row>
    <row r="386" spans="1:22" s="16" customFormat="1" ht="15" customHeight="1" x14ac:dyDescent="0.3">
      <c r="A386" s="16" t="s">
        <v>465</v>
      </c>
      <c r="B386" s="16" t="s">
        <v>18</v>
      </c>
      <c r="C386" s="43" t="s">
        <v>550</v>
      </c>
      <c r="D386" s="43" t="s">
        <v>25</v>
      </c>
      <c r="E386" s="43" t="s">
        <v>551</v>
      </c>
      <c r="F386" s="43" t="s">
        <v>552</v>
      </c>
      <c r="G386" s="43" t="s">
        <v>23</v>
      </c>
      <c r="H386" s="43" t="s">
        <v>23</v>
      </c>
      <c r="I386" s="43" t="s">
        <v>736</v>
      </c>
      <c r="J386" s="16" t="s">
        <v>737</v>
      </c>
      <c r="K386" s="16">
        <v>2000</v>
      </c>
      <c r="L386" s="16">
        <v>0</v>
      </c>
      <c r="M386" s="16">
        <v>2000</v>
      </c>
      <c r="N386" s="16">
        <v>0</v>
      </c>
      <c r="O386" s="47">
        <v>2000</v>
      </c>
      <c r="P386" s="16">
        <v>0</v>
      </c>
      <c r="Q386" s="47">
        <v>0</v>
      </c>
      <c r="R386" s="16" t="s">
        <v>1868</v>
      </c>
      <c r="S386" s="3" t="s">
        <v>1454</v>
      </c>
      <c r="T386" s="2"/>
      <c r="U386" s="2"/>
      <c r="V386" s="2"/>
    </row>
    <row r="387" spans="1:22" s="16" customFormat="1" ht="15" customHeight="1" x14ac:dyDescent="0.3">
      <c r="A387" s="16" t="s">
        <v>465</v>
      </c>
      <c r="B387" s="16" t="s">
        <v>18</v>
      </c>
      <c r="C387" s="43" t="s">
        <v>550</v>
      </c>
      <c r="D387" s="43" t="s">
        <v>25</v>
      </c>
      <c r="E387" s="43" t="s">
        <v>551</v>
      </c>
      <c r="F387" s="43" t="s">
        <v>552</v>
      </c>
      <c r="G387" s="43" t="s">
        <v>23</v>
      </c>
      <c r="H387" s="43" t="s">
        <v>23</v>
      </c>
      <c r="I387" s="43" t="s">
        <v>738</v>
      </c>
      <c r="J387" s="16" t="s">
        <v>739</v>
      </c>
      <c r="K387" s="16">
        <v>2000</v>
      </c>
      <c r="L387" s="16">
        <v>0</v>
      </c>
      <c r="M387" s="16">
        <v>2000</v>
      </c>
      <c r="N387" s="16">
        <v>0</v>
      </c>
      <c r="O387" s="47">
        <v>2000</v>
      </c>
      <c r="P387" s="16">
        <v>0</v>
      </c>
      <c r="Q387" s="47">
        <v>0</v>
      </c>
      <c r="R387" s="16" t="s">
        <v>1868</v>
      </c>
      <c r="S387" s="3" t="s">
        <v>1454</v>
      </c>
      <c r="T387" s="2"/>
      <c r="U387" s="2"/>
      <c r="V387" s="2"/>
    </row>
    <row r="388" spans="1:22" s="16" customFormat="1" ht="15" customHeight="1" x14ac:dyDescent="0.3">
      <c r="A388" s="16" t="s">
        <v>465</v>
      </c>
      <c r="B388" s="16" t="s">
        <v>18</v>
      </c>
      <c r="C388" s="43" t="s">
        <v>550</v>
      </c>
      <c r="D388" s="43" t="s">
        <v>25</v>
      </c>
      <c r="E388" s="43" t="s">
        <v>551</v>
      </c>
      <c r="F388" s="43" t="s">
        <v>552</v>
      </c>
      <c r="G388" s="43" t="s">
        <v>23</v>
      </c>
      <c r="H388" s="43" t="s">
        <v>23</v>
      </c>
      <c r="I388" s="43" t="s">
        <v>740</v>
      </c>
      <c r="J388" s="16" t="s">
        <v>741</v>
      </c>
      <c r="K388" s="16">
        <v>2000</v>
      </c>
      <c r="L388" s="16">
        <v>0</v>
      </c>
      <c r="M388" s="16">
        <v>2000</v>
      </c>
      <c r="N388" s="16">
        <v>0</v>
      </c>
      <c r="O388" s="47">
        <v>0</v>
      </c>
      <c r="P388" s="16">
        <v>2000</v>
      </c>
      <c r="Q388" s="47">
        <v>0</v>
      </c>
      <c r="R388" s="16" t="s">
        <v>1868</v>
      </c>
      <c r="S388" s="3" t="s">
        <v>1454</v>
      </c>
      <c r="T388" s="2"/>
      <c r="U388" s="2"/>
      <c r="V388" s="2"/>
    </row>
    <row r="389" spans="1:22" s="16" customFormat="1" ht="15" customHeight="1" x14ac:dyDescent="0.3">
      <c r="A389" s="16" t="s">
        <v>465</v>
      </c>
      <c r="B389" s="16" t="s">
        <v>18</v>
      </c>
      <c r="C389" s="43" t="s">
        <v>550</v>
      </c>
      <c r="D389" s="43" t="s">
        <v>25</v>
      </c>
      <c r="E389" s="43" t="s">
        <v>551</v>
      </c>
      <c r="F389" s="43" t="s">
        <v>552</v>
      </c>
      <c r="G389" s="43" t="s">
        <v>23</v>
      </c>
      <c r="H389" s="43" t="s">
        <v>23</v>
      </c>
      <c r="I389" s="43" t="s">
        <v>742</v>
      </c>
      <c r="J389" s="16" t="s">
        <v>743</v>
      </c>
      <c r="K389" s="16">
        <v>2000</v>
      </c>
      <c r="L389" s="16">
        <v>0</v>
      </c>
      <c r="M389" s="16">
        <v>2000</v>
      </c>
      <c r="N389" s="16">
        <v>0</v>
      </c>
      <c r="O389" s="47">
        <v>2000</v>
      </c>
      <c r="P389" s="16">
        <v>0</v>
      </c>
      <c r="Q389" s="47">
        <v>0</v>
      </c>
      <c r="R389" s="16" t="s">
        <v>1868</v>
      </c>
      <c r="S389" s="3" t="s">
        <v>1454</v>
      </c>
      <c r="T389" s="2"/>
      <c r="U389" s="2"/>
      <c r="V389" s="2"/>
    </row>
    <row r="390" spans="1:22" s="16" customFormat="1" ht="15" customHeight="1" x14ac:dyDescent="0.3">
      <c r="A390" s="16" t="s">
        <v>465</v>
      </c>
      <c r="B390" s="16" t="s">
        <v>18</v>
      </c>
      <c r="C390" s="43" t="s">
        <v>550</v>
      </c>
      <c r="D390" s="43" t="s">
        <v>25</v>
      </c>
      <c r="E390" s="43" t="s">
        <v>551</v>
      </c>
      <c r="F390" s="43" t="s">
        <v>552</v>
      </c>
      <c r="G390" s="43" t="s">
        <v>23</v>
      </c>
      <c r="H390" s="43" t="s">
        <v>23</v>
      </c>
      <c r="I390" s="43" t="s">
        <v>1764</v>
      </c>
      <c r="J390" s="16" t="s">
        <v>1765</v>
      </c>
      <c r="K390" s="16">
        <v>7500</v>
      </c>
      <c r="L390" s="16">
        <v>0</v>
      </c>
      <c r="M390" s="16">
        <v>7500</v>
      </c>
      <c r="N390" s="16">
        <v>0</v>
      </c>
      <c r="O390" s="47">
        <v>7500</v>
      </c>
      <c r="P390" s="16">
        <v>0</v>
      </c>
      <c r="Q390" s="47">
        <v>0</v>
      </c>
      <c r="R390" s="16" t="s">
        <v>1868</v>
      </c>
      <c r="S390" s="3" t="s">
        <v>1454</v>
      </c>
      <c r="T390" s="2"/>
      <c r="U390" s="2"/>
      <c r="V390" s="2"/>
    </row>
    <row r="391" spans="1:22" s="16" customFormat="1" ht="15" customHeight="1" x14ac:dyDescent="0.3">
      <c r="A391" s="16" t="s">
        <v>465</v>
      </c>
      <c r="B391" s="16" t="s">
        <v>18</v>
      </c>
      <c r="C391" s="43" t="s">
        <v>550</v>
      </c>
      <c r="D391" s="43" t="s">
        <v>25</v>
      </c>
      <c r="E391" s="43" t="s">
        <v>551</v>
      </c>
      <c r="F391" s="43" t="s">
        <v>552</v>
      </c>
      <c r="G391" s="43" t="s">
        <v>23</v>
      </c>
      <c r="H391" s="43" t="s">
        <v>23</v>
      </c>
      <c r="I391" s="43" t="s">
        <v>744</v>
      </c>
      <c r="J391" s="16" t="s">
        <v>745</v>
      </c>
      <c r="K391" s="16">
        <v>4500</v>
      </c>
      <c r="L391" s="16">
        <v>0</v>
      </c>
      <c r="M391" s="16">
        <v>4500</v>
      </c>
      <c r="N391" s="16">
        <v>0</v>
      </c>
      <c r="O391" s="47">
        <v>4500</v>
      </c>
      <c r="P391" s="16">
        <v>0</v>
      </c>
      <c r="Q391" s="47">
        <v>0</v>
      </c>
      <c r="R391" s="16" t="s">
        <v>1868</v>
      </c>
      <c r="S391" s="3" t="s">
        <v>1454</v>
      </c>
      <c r="T391" s="2"/>
      <c r="U391" s="2"/>
      <c r="V391" s="2"/>
    </row>
    <row r="392" spans="1:22" s="16" customFormat="1" ht="15" customHeight="1" x14ac:dyDescent="0.3">
      <c r="A392" s="16" t="s">
        <v>465</v>
      </c>
      <c r="B392" s="16" t="s">
        <v>18</v>
      </c>
      <c r="C392" s="43" t="s">
        <v>550</v>
      </c>
      <c r="D392" s="43" t="s">
        <v>25</v>
      </c>
      <c r="E392" s="43" t="s">
        <v>551</v>
      </c>
      <c r="F392" s="43" t="s">
        <v>552</v>
      </c>
      <c r="G392" s="43" t="s">
        <v>23</v>
      </c>
      <c r="H392" s="43" t="s">
        <v>23</v>
      </c>
      <c r="I392" s="43" t="s">
        <v>786</v>
      </c>
      <c r="J392" s="16" t="s">
        <v>2006</v>
      </c>
      <c r="K392" s="16">
        <v>7000</v>
      </c>
      <c r="L392" s="16">
        <v>0</v>
      </c>
      <c r="M392" s="16">
        <v>7000</v>
      </c>
      <c r="N392" s="16">
        <v>0</v>
      </c>
      <c r="O392" s="47">
        <v>7000</v>
      </c>
      <c r="P392" s="16">
        <v>0</v>
      </c>
      <c r="Q392" s="47">
        <v>0</v>
      </c>
      <c r="R392" s="16" t="s">
        <v>1868</v>
      </c>
      <c r="S392" s="3" t="s">
        <v>1454</v>
      </c>
      <c r="T392" s="2"/>
      <c r="U392" s="2"/>
      <c r="V392" s="2"/>
    </row>
    <row r="393" spans="1:22" s="16" customFormat="1" ht="15" customHeight="1" x14ac:dyDescent="0.3">
      <c r="A393" s="16" t="s">
        <v>465</v>
      </c>
      <c r="B393" s="16" t="s">
        <v>18</v>
      </c>
      <c r="C393" s="43" t="s">
        <v>550</v>
      </c>
      <c r="D393" s="43" t="s">
        <v>25</v>
      </c>
      <c r="E393" s="43" t="s">
        <v>551</v>
      </c>
      <c r="F393" s="43" t="s">
        <v>552</v>
      </c>
      <c r="G393" s="43" t="s">
        <v>23</v>
      </c>
      <c r="H393" s="43" t="s">
        <v>23</v>
      </c>
      <c r="I393" s="43" t="s">
        <v>765</v>
      </c>
      <c r="J393" s="16" t="s">
        <v>766</v>
      </c>
      <c r="K393" s="16">
        <v>10000</v>
      </c>
      <c r="L393" s="16">
        <v>0</v>
      </c>
      <c r="M393" s="16">
        <v>10000</v>
      </c>
      <c r="N393" s="16">
        <v>0</v>
      </c>
      <c r="O393" s="47">
        <v>10000</v>
      </c>
      <c r="P393" s="16">
        <v>0</v>
      </c>
      <c r="Q393" s="47">
        <v>0</v>
      </c>
      <c r="R393" s="16" t="s">
        <v>1868</v>
      </c>
      <c r="S393" s="3" t="s">
        <v>1454</v>
      </c>
      <c r="T393" s="2"/>
      <c r="U393" s="2"/>
      <c r="V393" s="2"/>
    </row>
    <row r="394" spans="1:22" s="16" customFormat="1" ht="15" customHeight="1" x14ac:dyDescent="0.3">
      <c r="A394" s="16" t="s">
        <v>465</v>
      </c>
      <c r="B394" s="16" t="s">
        <v>18</v>
      </c>
      <c r="C394" s="43" t="s">
        <v>550</v>
      </c>
      <c r="D394" s="43" t="s">
        <v>25</v>
      </c>
      <c r="E394" s="43" t="s">
        <v>551</v>
      </c>
      <c r="F394" s="43" t="s">
        <v>552</v>
      </c>
      <c r="G394" s="43" t="s">
        <v>23</v>
      </c>
      <c r="H394" s="43" t="s">
        <v>23</v>
      </c>
      <c r="I394" s="43" t="s">
        <v>728</v>
      </c>
      <c r="J394" s="16" t="s">
        <v>729</v>
      </c>
      <c r="K394" s="16">
        <v>4000</v>
      </c>
      <c r="L394" s="16">
        <v>0</v>
      </c>
      <c r="M394" s="16">
        <v>4000</v>
      </c>
      <c r="N394" s="16">
        <v>0</v>
      </c>
      <c r="O394" s="47">
        <v>4000</v>
      </c>
      <c r="P394" s="16">
        <v>0</v>
      </c>
      <c r="Q394" s="47">
        <v>0</v>
      </c>
      <c r="R394" s="16" t="s">
        <v>1868</v>
      </c>
      <c r="S394" s="3" t="s">
        <v>1454</v>
      </c>
      <c r="T394" s="2"/>
      <c r="U394" s="2"/>
      <c r="V394" s="2"/>
    </row>
    <row r="395" spans="1:22" s="16" customFormat="1" ht="15" customHeight="1" x14ac:dyDescent="0.3">
      <c r="A395" s="16" t="s">
        <v>465</v>
      </c>
      <c r="B395" s="16" t="s">
        <v>18</v>
      </c>
      <c r="C395" s="43" t="s">
        <v>550</v>
      </c>
      <c r="D395" s="43" t="s">
        <v>25</v>
      </c>
      <c r="E395" s="43" t="s">
        <v>551</v>
      </c>
      <c r="F395" s="43" t="s">
        <v>552</v>
      </c>
      <c r="G395" s="43" t="s">
        <v>23</v>
      </c>
      <c r="H395" s="43" t="s">
        <v>23</v>
      </c>
      <c r="I395" s="43" t="s">
        <v>768</v>
      </c>
      <c r="J395" s="16" t="s">
        <v>769</v>
      </c>
      <c r="K395" s="16">
        <v>1500</v>
      </c>
      <c r="L395" s="16">
        <v>0</v>
      </c>
      <c r="M395" s="16">
        <v>1500</v>
      </c>
      <c r="N395" s="16">
        <v>0</v>
      </c>
      <c r="O395" s="47">
        <v>1500</v>
      </c>
      <c r="P395" s="16">
        <v>0</v>
      </c>
      <c r="Q395" s="47">
        <v>0</v>
      </c>
      <c r="R395" s="16" t="s">
        <v>1868</v>
      </c>
      <c r="S395" s="3" t="s">
        <v>1454</v>
      </c>
      <c r="T395" s="2"/>
      <c r="U395" s="2"/>
      <c r="V395" s="2"/>
    </row>
    <row r="396" spans="1:22" s="16" customFormat="1" ht="15" customHeight="1" x14ac:dyDescent="0.3">
      <c r="A396" s="16" t="s">
        <v>465</v>
      </c>
      <c r="B396" s="16" t="s">
        <v>18</v>
      </c>
      <c r="C396" s="43" t="s">
        <v>550</v>
      </c>
      <c r="D396" s="43" t="s">
        <v>25</v>
      </c>
      <c r="E396" s="43" t="s">
        <v>551</v>
      </c>
      <c r="F396" s="43" t="s">
        <v>552</v>
      </c>
      <c r="G396" s="43" t="s">
        <v>23</v>
      </c>
      <c r="H396" s="43" t="s">
        <v>23</v>
      </c>
      <c r="I396" s="43" t="s">
        <v>770</v>
      </c>
      <c r="J396" s="16" t="s">
        <v>771</v>
      </c>
      <c r="K396" s="16">
        <v>10700</v>
      </c>
      <c r="L396" s="16">
        <v>0</v>
      </c>
      <c r="M396" s="16">
        <v>10700</v>
      </c>
      <c r="N396" s="16">
        <v>0</v>
      </c>
      <c r="O396" s="47">
        <v>10805</v>
      </c>
      <c r="P396" s="16">
        <v>-105</v>
      </c>
      <c r="Q396" s="47">
        <v>0</v>
      </c>
      <c r="R396" s="16" t="s">
        <v>1868</v>
      </c>
      <c r="S396" s="3" t="s">
        <v>1454</v>
      </c>
      <c r="T396" s="2"/>
      <c r="U396" s="2"/>
      <c r="V396" s="2"/>
    </row>
    <row r="397" spans="1:22" s="16" customFormat="1" ht="15" customHeight="1" x14ac:dyDescent="0.3">
      <c r="A397" s="16" t="s">
        <v>465</v>
      </c>
      <c r="B397" s="16" t="s">
        <v>18</v>
      </c>
      <c r="C397" s="43" t="s">
        <v>550</v>
      </c>
      <c r="D397" s="43" t="s">
        <v>25</v>
      </c>
      <c r="E397" s="43" t="s">
        <v>551</v>
      </c>
      <c r="F397" s="43" t="s">
        <v>552</v>
      </c>
      <c r="G397" s="43" t="s">
        <v>23</v>
      </c>
      <c r="H397" s="43" t="s">
        <v>23</v>
      </c>
      <c r="I397" s="43" t="s">
        <v>772</v>
      </c>
      <c r="J397" s="16" t="s">
        <v>773</v>
      </c>
      <c r="K397" s="16">
        <v>8000</v>
      </c>
      <c r="L397" s="16">
        <v>0</v>
      </c>
      <c r="M397" s="16">
        <v>8000</v>
      </c>
      <c r="N397" s="16">
        <v>0</v>
      </c>
      <c r="O397" s="47">
        <v>8000</v>
      </c>
      <c r="P397" s="16">
        <v>0</v>
      </c>
      <c r="Q397" s="47">
        <v>0</v>
      </c>
      <c r="R397" s="16" t="s">
        <v>1868</v>
      </c>
      <c r="S397" s="3" t="s">
        <v>1454</v>
      </c>
      <c r="T397" s="2"/>
      <c r="U397" s="2"/>
      <c r="V397" s="2"/>
    </row>
    <row r="398" spans="1:22" s="16" customFormat="1" ht="15" customHeight="1" x14ac:dyDescent="0.3">
      <c r="A398" s="16" t="s">
        <v>465</v>
      </c>
      <c r="B398" s="16" t="s">
        <v>18</v>
      </c>
      <c r="C398" s="43" t="s">
        <v>550</v>
      </c>
      <c r="D398" s="43" t="s">
        <v>25</v>
      </c>
      <c r="E398" s="43" t="s">
        <v>551</v>
      </c>
      <c r="F398" s="43" t="s">
        <v>552</v>
      </c>
      <c r="G398" s="43" t="s">
        <v>23</v>
      </c>
      <c r="H398" s="43" t="s">
        <v>23</v>
      </c>
      <c r="I398" s="43" t="s">
        <v>774</v>
      </c>
      <c r="J398" s="16" t="s">
        <v>775</v>
      </c>
      <c r="K398" s="16">
        <v>20000</v>
      </c>
      <c r="L398" s="16">
        <v>0</v>
      </c>
      <c r="M398" s="16">
        <v>20000</v>
      </c>
      <c r="N398" s="16">
        <v>0</v>
      </c>
      <c r="O398" s="47">
        <v>8750</v>
      </c>
      <c r="P398" s="16">
        <v>11250</v>
      </c>
      <c r="Q398" s="47">
        <v>0</v>
      </c>
      <c r="R398" s="16" t="s">
        <v>1868</v>
      </c>
      <c r="S398" s="3" t="s">
        <v>1454</v>
      </c>
      <c r="T398" s="2"/>
      <c r="U398" s="2"/>
      <c r="V398" s="2"/>
    </row>
    <row r="399" spans="1:22" s="16" customFormat="1" ht="15" customHeight="1" x14ac:dyDescent="0.3">
      <c r="A399" s="16" t="s">
        <v>465</v>
      </c>
      <c r="B399" s="16" t="s">
        <v>18</v>
      </c>
      <c r="C399" s="43" t="s">
        <v>550</v>
      </c>
      <c r="D399" s="43" t="s">
        <v>25</v>
      </c>
      <c r="E399" s="43" t="s">
        <v>551</v>
      </c>
      <c r="F399" s="43" t="s">
        <v>552</v>
      </c>
      <c r="G399" s="43" t="s">
        <v>23</v>
      </c>
      <c r="H399" s="43" t="s">
        <v>23</v>
      </c>
      <c r="I399" s="43" t="s">
        <v>776</v>
      </c>
      <c r="J399" s="16" t="s">
        <v>777</v>
      </c>
      <c r="K399" s="16">
        <v>20000</v>
      </c>
      <c r="L399" s="16">
        <v>0</v>
      </c>
      <c r="M399" s="16">
        <v>20000</v>
      </c>
      <c r="N399" s="16">
        <v>0</v>
      </c>
      <c r="O399" s="47">
        <v>20000</v>
      </c>
      <c r="P399" s="16">
        <v>0</v>
      </c>
      <c r="Q399" s="47">
        <v>0</v>
      </c>
      <c r="R399" s="16" t="s">
        <v>1868</v>
      </c>
      <c r="S399" s="3" t="s">
        <v>1454</v>
      </c>
      <c r="T399" s="2"/>
      <c r="U399" s="2"/>
      <c r="V399" s="2"/>
    </row>
    <row r="400" spans="1:22" s="16" customFormat="1" ht="15" customHeight="1" x14ac:dyDescent="0.3">
      <c r="A400" s="16" t="s">
        <v>465</v>
      </c>
      <c r="B400" s="16" t="s">
        <v>18</v>
      </c>
      <c r="C400" s="43" t="s">
        <v>550</v>
      </c>
      <c r="D400" s="43" t="s">
        <v>25</v>
      </c>
      <c r="E400" s="43" t="s">
        <v>551</v>
      </c>
      <c r="F400" s="43" t="s">
        <v>552</v>
      </c>
      <c r="G400" s="43" t="s">
        <v>23</v>
      </c>
      <c r="H400" s="43" t="s">
        <v>23</v>
      </c>
      <c r="I400" s="43" t="s">
        <v>778</v>
      </c>
      <c r="J400" s="16" t="s">
        <v>779</v>
      </c>
      <c r="K400" s="16">
        <v>2500</v>
      </c>
      <c r="L400" s="16">
        <v>0</v>
      </c>
      <c r="M400" s="16">
        <v>2500</v>
      </c>
      <c r="N400" s="16">
        <v>0</v>
      </c>
      <c r="O400" s="47">
        <v>0</v>
      </c>
      <c r="P400" s="16">
        <v>2500</v>
      </c>
      <c r="Q400" s="47">
        <v>0</v>
      </c>
      <c r="R400" s="16" t="s">
        <v>1868</v>
      </c>
      <c r="S400" s="3" t="s">
        <v>1454</v>
      </c>
      <c r="T400" s="2"/>
      <c r="U400" s="2"/>
      <c r="V400" s="2"/>
    </row>
    <row r="401" spans="1:22" s="16" customFormat="1" ht="15" customHeight="1" x14ac:dyDescent="0.3">
      <c r="A401" s="16" t="s">
        <v>465</v>
      </c>
      <c r="B401" s="16" t="s">
        <v>18</v>
      </c>
      <c r="C401" s="43" t="s">
        <v>550</v>
      </c>
      <c r="D401" s="43" t="s">
        <v>25</v>
      </c>
      <c r="E401" s="43" t="s">
        <v>551</v>
      </c>
      <c r="F401" s="43" t="s">
        <v>552</v>
      </c>
      <c r="G401" s="43" t="s">
        <v>23</v>
      </c>
      <c r="H401" s="43" t="s">
        <v>23</v>
      </c>
      <c r="I401" s="43" t="s">
        <v>780</v>
      </c>
      <c r="J401" s="16" t="s">
        <v>781</v>
      </c>
      <c r="K401" s="16">
        <v>5000</v>
      </c>
      <c r="L401" s="16">
        <v>0</v>
      </c>
      <c r="M401" s="16">
        <v>5000</v>
      </c>
      <c r="N401" s="16">
        <v>0</v>
      </c>
      <c r="O401" s="47">
        <v>5000</v>
      </c>
      <c r="P401" s="16">
        <v>0</v>
      </c>
      <c r="Q401" s="47">
        <v>0</v>
      </c>
      <c r="R401" s="16" t="s">
        <v>1868</v>
      </c>
      <c r="S401" s="3" t="s">
        <v>1454</v>
      </c>
      <c r="T401" s="2"/>
      <c r="U401" s="2"/>
      <c r="V401" s="2"/>
    </row>
    <row r="402" spans="1:22" s="16" customFormat="1" ht="15" customHeight="1" x14ac:dyDescent="0.3">
      <c r="A402" s="16" t="s">
        <v>465</v>
      </c>
      <c r="B402" s="16" t="s">
        <v>18</v>
      </c>
      <c r="C402" s="43" t="s">
        <v>550</v>
      </c>
      <c r="D402" s="43" t="s">
        <v>25</v>
      </c>
      <c r="E402" s="43" t="s">
        <v>551</v>
      </c>
      <c r="F402" s="43" t="s">
        <v>552</v>
      </c>
      <c r="G402" s="43" t="s">
        <v>23</v>
      </c>
      <c r="H402" s="43" t="s">
        <v>23</v>
      </c>
      <c r="I402" s="43" t="s">
        <v>793</v>
      </c>
      <c r="J402" s="16" t="s">
        <v>794</v>
      </c>
      <c r="K402" s="16">
        <v>500</v>
      </c>
      <c r="L402" s="16">
        <v>0</v>
      </c>
      <c r="M402" s="16">
        <v>500</v>
      </c>
      <c r="N402" s="16">
        <v>0</v>
      </c>
      <c r="O402" s="47">
        <v>500</v>
      </c>
      <c r="P402" s="16">
        <v>0</v>
      </c>
      <c r="Q402" s="47">
        <v>0</v>
      </c>
      <c r="R402" s="16" t="s">
        <v>1868</v>
      </c>
      <c r="S402" s="3" t="s">
        <v>1454</v>
      </c>
      <c r="T402" s="2"/>
      <c r="U402" s="2"/>
      <c r="V402" s="2"/>
    </row>
    <row r="403" spans="1:22" s="16" customFormat="1" ht="15" customHeight="1" x14ac:dyDescent="0.3">
      <c r="A403" s="16" t="s">
        <v>465</v>
      </c>
      <c r="B403" s="16" t="s">
        <v>18</v>
      </c>
      <c r="C403" s="43" t="s">
        <v>550</v>
      </c>
      <c r="D403" s="43" t="s">
        <v>25</v>
      </c>
      <c r="E403" s="43" t="s">
        <v>551</v>
      </c>
      <c r="F403" s="43" t="s">
        <v>552</v>
      </c>
      <c r="G403" s="43" t="s">
        <v>23</v>
      </c>
      <c r="H403" s="43" t="s">
        <v>23</v>
      </c>
      <c r="I403" s="43" t="s">
        <v>708</v>
      </c>
      <c r="J403" s="16" t="s">
        <v>709</v>
      </c>
      <c r="K403" s="16">
        <v>49919</v>
      </c>
      <c r="L403" s="16">
        <v>0</v>
      </c>
      <c r="M403" s="16">
        <v>49919</v>
      </c>
      <c r="N403" s="16">
        <v>0</v>
      </c>
      <c r="O403" s="47">
        <v>49919</v>
      </c>
      <c r="P403" s="16">
        <v>0</v>
      </c>
      <c r="Q403" s="47">
        <v>0</v>
      </c>
      <c r="R403" s="16" t="s">
        <v>1868</v>
      </c>
      <c r="S403" s="3" t="s">
        <v>1454</v>
      </c>
      <c r="T403" s="2"/>
      <c r="U403" s="2"/>
      <c r="V403" s="2"/>
    </row>
    <row r="404" spans="1:22" s="16" customFormat="1" ht="15" customHeight="1" x14ac:dyDescent="0.3">
      <c r="A404" s="16" t="s">
        <v>465</v>
      </c>
      <c r="B404" s="16" t="s">
        <v>18</v>
      </c>
      <c r="C404" s="43" t="s">
        <v>550</v>
      </c>
      <c r="D404" s="43" t="s">
        <v>25</v>
      </c>
      <c r="E404" s="43" t="s">
        <v>551</v>
      </c>
      <c r="F404" s="43" t="s">
        <v>552</v>
      </c>
      <c r="G404" s="43" t="s">
        <v>23</v>
      </c>
      <c r="H404" s="43" t="s">
        <v>23</v>
      </c>
      <c r="I404" s="43" t="s">
        <v>610</v>
      </c>
      <c r="J404" s="16" t="s">
        <v>611</v>
      </c>
      <c r="K404" s="16">
        <v>51326</v>
      </c>
      <c r="L404" s="16">
        <v>0</v>
      </c>
      <c r="M404" s="16">
        <v>51326</v>
      </c>
      <c r="N404" s="16">
        <v>0</v>
      </c>
      <c r="O404" s="47">
        <v>51326</v>
      </c>
      <c r="P404" s="16">
        <v>0</v>
      </c>
      <c r="Q404" s="47">
        <v>0</v>
      </c>
      <c r="R404" s="16" t="s">
        <v>1868</v>
      </c>
      <c r="S404" s="3" t="s">
        <v>1454</v>
      </c>
      <c r="T404" s="2"/>
      <c r="U404" s="2"/>
      <c r="V404" s="2"/>
    </row>
    <row r="405" spans="1:22" s="16" customFormat="1" ht="15" customHeight="1" x14ac:dyDescent="0.3">
      <c r="A405" s="16" t="s">
        <v>465</v>
      </c>
      <c r="B405" s="16" t="s">
        <v>18</v>
      </c>
      <c r="C405" s="43" t="s">
        <v>550</v>
      </c>
      <c r="D405" s="43" t="s">
        <v>25</v>
      </c>
      <c r="E405" s="43" t="s">
        <v>551</v>
      </c>
      <c r="F405" s="43" t="s">
        <v>552</v>
      </c>
      <c r="G405" s="43" t="s">
        <v>23</v>
      </c>
      <c r="H405" s="43" t="s">
        <v>23</v>
      </c>
      <c r="I405" s="43" t="s">
        <v>711</v>
      </c>
      <c r="J405" s="16" t="s">
        <v>712</v>
      </c>
      <c r="K405" s="16">
        <v>6000</v>
      </c>
      <c r="L405" s="16">
        <v>0</v>
      </c>
      <c r="M405" s="16">
        <v>6000</v>
      </c>
      <c r="N405" s="16">
        <v>0</v>
      </c>
      <c r="O405" s="47">
        <v>6000</v>
      </c>
      <c r="P405" s="16">
        <v>0</v>
      </c>
      <c r="Q405" s="47">
        <v>0</v>
      </c>
      <c r="R405" s="16" t="s">
        <v>1868</v>
      </c>
      <c r="S405" s="3" t="s">
        <v>1454</v>
      </c>
      <c r="T405" s="2"/>
      <c r="U405" s="2"/>
      <c r="V405" s="2"/>
    </row>
    <row r="406" spans="1:22" s="16" customFormat="1" ht="15" customHeight="1" x14ac:dyDescent="0.3">
      <c r="A406" s="16" t="s">
        <v>465</v>
      </c>
      <c r="B406" s="16" t="s">
        <v>18</v>
      </c>
      <c r="C406" s="43" t="s">
        <v>550</v>
      </c>
      <c r="D406" s="43" t="s">
        <v>25</v>
      </c>
      <c r="E406" s="43" t="s">
        <v>551</v>
      </c>
      <c r="F406" s="43" t="s">
        <v>552</v>
      </c>
      <c r="G406" s="43" t="s">
        <v>23</v>
      </c>
      <c r="H406" s="43" t="s">
        <v>23</v>
      </c>
      <c r="I406" s="43" t="s">
        <v>699</v>
      </c>
      <c r="J406" s="16" t="s">
        <v>700</v>
      </c>
      <c r="K406" s="16">
        <v>6000</v>
      </c>
      <c r="L406" s="16">
        <v>0</v>
      </c>
      <c r="M406" s="16">
        <v>6000</v>
      </c>
      <c r="N406" s="16">
        <v>0</v>
      </c>
      <c r="O406" s="47">
        <v>6000</v>
      </c>
      <c r="P406" s="16">
        <v>0</v>
      </c>
      <c r="Q406" s="47">
        <v>0</v>
      </c>
      <c r="R406" s="16" t="s">
        <v>1868</v>
      </c>
      <c r="S406" s="3" t="s">
        <v>1454</v>
      </c>
      <c r="T406" s="2"/>
      <c r="U406" s="2"/>
      <c r="V406" s="2"/>
    </row>
    <row r="407" spans="1:22" s="16" customFormat="1" ht="15" customHeight="1" x14ac:dyDescent="0.3">
      <c r="A407" s="16" t="s">
        <v>465</v>
      </c>
      <c r="B407" s="16" t="s">
        <v>18</v>
      </c>
      <c r="C407" s="43" t="s">
        <v>550</v>
      </c>
      <c r="D407" s="43" t="s">
        <v>25</v>
      </c>
      <c r="E407" s="43" t="s">
        <v>551</v>
      </c>
      <c r="F407" s="43" t="s">
        <v>552</v>
      </c>
      <c r="G407" s="43" t="s">
        <v>23</v>
      </c>
      <c r="H407" s="43" t="s">
        <v>23</v>
      </c>
      <c r="I407" s="43" t="s">
        <v>701</v>
      </c>
      <c r="J407" s="16" t="s">
        <v>702</v>
      </c>
      <c r="K407" s="16">
        <v>6000</v>
      </c>
      <c r="L407" s="16">
        <v>0</v>
      </c>
      <c r="M407" s="16">
        <v>6000</v>
      </c>
      <c r="N407" s="16">
        <v>0</v>
      </c>
      <c r="O407" s="47">
        <v>6000</v>
      </c>
      <c r="P407" s="16">
        <v>0</v>
      </c>
      <c r="Q407" s="47">
        <v>0</v>
      </c>
      <c r="R407" s="16" t="s">
        <v>1868</v>
      </c>
      <c r="S407" s="3" t="s">
        <v>1454</v>
      </c>
      <c r="T407" s="2"/>
      <c r="U407" s="2"/>
      <c r="V407" s="2"/>
    </row>
    <row r="408" spans="1:22" s="16" customFormat="1" ht="15" customHeight="1" x14ac:dyDescent="0.3">
      <c r="A408" s="16" t="s">
        <v>465</v>
      </c>
      <c r="B408" s="16" t="s">
        <v>18</v>
      </c>
      <c r="C408" s="43" t="s">
        <v>550</v>
      </c>
      <c r="D408" s="43" t="s">
        <v>25</v>
      </c>
      <c r="E408" s="43" t="s">
        <v>551</v>
      </c>
      <c r="F408" s="43" t="s">
        <v>552</v>
      </c>
      <c r="G408" s="43" t="s">
        <v>23</v>
      </c>
      <c r="H408" s="43" t="s">
        <v>23</v>
      </c>
      <c r="I408" s="43" t="s">
        <v>703</v>
      </c>
      <c r="J408" s="16" t="s">
        <v>704</v>
      </c>
      <c r="K408" s="16">
        <v>5000</v>
      </c>
      <c r="L408" s="16">
        <v>0</v>
      </c>
      <c r="M408" s="16">
        <v>5000</v>
      </c>
      <c r="N408" s="16">
        <v>0</v>
      </c>
      <c r="O408" s="47">
        <v>4489</v>
      </c>
      <c r="P408" s="16">
        <v>511</v>
      </c>
      <c r="Q408" s="47">
        <v>1000</v>
      </c>
      <c r="R408" s="16" t="s">
        <v>1868</v>
      </c>
      <c r="S408" s="3" t="s">
        <v>1454</v>
      </c>
      <c r="T408" s="2"/>
      <c r="U408" s="2"/>
      <c r="V408" s="2"/>
    </row>
    <row r="409" spans="1:22" s="16" customFormat="1" ht="15" customHeight="1" x14ac:dyDescent="0.3">
      <c r="A409" s="16" t="s">
        <v>465</v>
      </c>
      <c r="B409" s="16" t="s">
        <v>18</v>
      </c>
      <c r="C409" s="43" t="s">
        <v>550</v>
      </c>
      <c r="D409" s="43" t="s">
        <v>25</v>
      </c>
      <c r="E409" s="43" t="s">
        <v>551</v>
      </c>
      <c r="F409" s="43" t="s">
        <v>552</v>
      </c>
      <c r="G409" s="43" t="s">
        <v>23</v>
      </c>
      <c r="H409" s="43" t="s">
        <v>23</v>
      </c>
      <c r="I409" s="43" t="s">
        <v>697</v>
      </c>
      <c r="J409" s="16" t="s">
        <v>698</v>
      </c>
      <c r="K409" s="16">
        <v>2500</v>
      </c>
      <c r="L409" s="16">
        <v>0</v>
      </c>
      <c r="M409" s="16">
        <v>2500</v>
      </c>
      <c r="N409" s="16">
        <v>0</v>
      </c>
      <c r="O409" s="47">
        <v>0</v>
      </c>
      <c r="P409" s="16">
        <v>2500</v>
      </c>
      <c r="Q409" s="47">
        <v>0</v>
      </c>
      <c r="R409" s="16" t="s">
        <v>1868</v>
      </c>
      <c r="S409" s="3" t="s">
        <v>1454</v>
      </c>
      <c r="T409" s="2"/>
      <c r="U409" s="2"/>
      <c r="V409" s="2"/>
    </row>
    <row r="410" spans="1:22" s="16" customFormat="1" ht="15" customHeight="1" x14ac:dyDescent="0.3">
      <c r="A410" s="16" t="s">
        <v>465</v>
      </c>
      <c r="B410" s="16" t="s">
        <v>18</v>
      </c>
      <c r="C410" s="43" t="s">
        <v>550</v>
      </c>
      <c r="D410" s="43" t="s">
        <v>25</v>
      </c>
      <c r="E410" s="43" t="s">
        <v>551</v>
      </c>
      <c r="F410" s="43" t="s">
        <v>552</v>
      </c>
      <c r="G410" s="43" t="s">
        <v>23</v>
      </c>
      <c r="H410" s="43" t="s">
        <v>23</v>
      </c>
      <c r="I410" s="43" t="s">
        <v>705</v>
      </c>
      <c r="J410" s="16" t="s">
        <v>706</v>
      </c>
      <c r="K410" s="16">
        <v>4500</v>
      </c>
      <c r="L410" s="16">
        <v>0</v>
      </c>
      <c r="M410" s="16">
        <v>4500</v>
      </c>
      <c r="N410" s="16">
        <v>0</v>
      </c>
      <c r="O410" s="47">
        <v>4500</v>
      </c>
      <c r="P410" s="16">
        <v>0</v>
      </c>
      <c r="Q410" s="47">
        <v>0</v>
      </c>
      <c r="R410" s="16" t="s">
        <v>1868</v>
      </c>
      <c r="S410" s="3" t="s">
        <v>1454</v>
      </c>
      <c r="T410" s="2"/>
      <c r="U410" s="2"/>
      <c r="V410" s="2"/>
    </row>
    <row r="411" spans="1:22" s="16" customFormat="1" ht="15" customHeight="1" x14ac:dyDescent="0.3">
      <c r="A411" s="16" t="s">
        <v>465</v>
      </c>
      <c r="B411" s="16" t="s">
        <v>18</v>
      </c>
      <c r="C411" s="43" t="s">
        <v>550</v>
      </c>
      <c r="D411" s="43" t="s">
        <v>25</v>
      </c>
      <c r="E411" s="43" t="s">
        <v>551</v>
      </c>
      <c r="F411" s="43" t="s">
        <v>552</v>
      </c>
      <c r="G411" s="43" t="s">
        <v>23</v>
      </c>
      <c r="H411" s="43" t="s">
        <v>23</v>
      </c>
      <c r="I411" s="43" t="s">
        <v>1049</v>
      </c>
      <c r="J411" s="16" t="s">
        <v>1050</v>
      </c>
      <c r="K411" s="16">
        <v>13000</v>
      </c>
      <c r="L411" s="16">
        <v>0</v>
      </c>
      <c r="M411" s="16">
        <v>13000</v>
      </c>
      <c r="N411" s="16">
        <v>0</v>
      </c>
      <c r="O411" s="47">
        <v>13000</v>
      </c>
      <c r="P411" s="16">
        <v>0</v>
      </c>
      <c r="Q411" s="47">
        <v>0</v>
      </c>
      <c r="R411" s="16" t="s">
        <v>1868</v>
      </c>
      <c r="S411" s="3" t="s">
        <v>1454</v>
      </c>
      <c r="T411" s="2"/>
      <c r="U411" s="2"/>
      <c r="V411" s="2"/>
    </row>
    <row r="412" spans="1:22" s="16" customFormat="1" ht="15" customHeight="1" x14ac:dyDescent="0.3">
      <c r="A412" s="16" t="s">
        <v>465</v>
      </c>
      <c r="B412" s="16" t="s">
        <v>18</v>
      </c>
      <c r="C412" s="43" t="s">
        <v>550</v>
      </c>
      <c r="D412" s="43" t="s">
        <v>25</v>
      </c>
      <c r="E412" s="43" t="s">
        <v>551</v>
      </c>
      <c r="F412" s="43" t="s">
        <v>552</v>
      </c>
      <c r="G412" s="43" t="s">
        <v>23</v>
      </c>
      <c r="H412" s="43" t="s">
        <v>23</v>
      </c>
      <c r="I412" s="43" t="s">
        <v>2213</v>
      </c>
      <c r="J412" s="16" t="s">
        <v>2214</v>
      </c>
      <c r="K412" s="16">
        <v>7500</v>
      </c>
      <c r="L412" s="16">
        <v>0</v>
      </c>
      <c r="M412" s="16">
        <v>7500</v>
      </c>
      <c r="N412" s="16">
        <v>0</v>
      </c>
      <c r="O412" s="47">
        <v>7500</v>
      </c>
      <c r="P412" s="16">
        <v>0</v>
      </c>
      <c r="Q412" s="47">
        <v>0</v>
      </c>
      <c r="R412" s="16" t="s">
        <v>1868</v>
      </c>
      <c r="S412" s="3" t="s">
        <v>1454</v>
      </c>
      <c r="T412" s="2"/>
      <c r="U412" s="2"/>
      <c r="V412" s="2"/>
    </row>
    <row r="413" spans="1:22" s="16" customFormat="1" ht="15" customHeight="1" x14ac:dyDescent="0.3">
      <c r="A413" s="16" t="s">
        <v>465</v>
      </c>
      <c r="B413" s="16" t="s">
        <v>18</v>
      </c>
      <c r="C413" s="43" t="s">
        <v>550</v>
      </c>
      <c r="D413" s="43" t="s">
        <v>25</v>
      </c>
      <c r="E413" s="43" t="s">
        <v>551</v>
      </c>
      <c r="F413" s="43" t="s">
        <v>552</v>
      </c>
      <c r="G413" s="43" t="s">
        <v>23</v>
      </c>
      <c r="H413" s="43" t="s">
        <v>23</v>
      </c>
      <c r="I413" s="43" t="s">
        <v>1153</v>
      </c>
      <c r="J413" s="16" t="s">
        <v>1154</v>
      </c>
      <c r="K413" s="16">
        <v>35000</v>
      </c>
      <c r="L413" s="16">
        <v>0</v>
      </c>
      <c r="M413" s="16">
        <v>35000</v>
      </c>
      <c r="N413" s="16">
        <v>6524.97</v>
      </c>
      <c r="O413" s="47">
        <v>28274.93</v>
      </c>
      <c r="P413" s="16">
        <v>200.1</v>
      </c>
      <c r="Q413" s="47">
        <v>0</v>
      </c>
      <c r="R413" s="16" t="s">
        <v>1868</v>
      </c>
      <c r="S413" s="3" t="s">
        <v>1454</v>
      </c>
      <c r="T413" s="2"/>
      <c r="U413" s="2"/>
      <c r="V413" s="2"/>
    </row>
    <row r="414" spans="1:22" s="16" customFormat="1" ht="15" customHeight="1" x14ac:dyDescent="0.3">
      <c r="A414" s="16" t="s">
        <v>465</v>
      </c>
      <c r="B414" s="16" t="s">
        <v>18</v>
      </c>
      <c r="C414" s="43" t="s">
        <v>550</v>
      </c>
      <c r="D414" s="43" t="s">
        <v>25</v>
      </c>
      <c r="E414" s="43" t="s">
        <v>551</v>
      </c>
      <c r="F414" s="43" t="s">
        <v>552</v>
      </c>
      <c r="G414" s="43" t="s">
        <v>23</v>
      </c>
      <c r="H414" s="43" t="s">
        <v>23</v>
      </c>
      <c r="I414" s="43" t="s">
        <v>1766</v>
      </c>
      <c r="J414" s="16" t="s">
        <v>1767</v>
      </c>
      <c r="K414" s="16">
        <v>40000</v>
      </c>
      <c r="L414" s="16">
        <v>0</v>
      </c>
      <c r="M414" s="16">
        <v>40000</v>
      </c>
      <c r="N414" s="16">
        <v>0</v>
      </c>
      <c r="O414" s="47">
        <v>40000</v>
      </c>
      <c r="P414" s="16">
        <v>0</v>
      </c>
      <c r="Q414" s="47">
        <v>0</v>
      </c>
      <c r="R414" s="16" t="s">
        <v>1868</v>
      </c>
      <c r="S414" s="3" t="s">
        <v>1454</v>
      </c>
      <c r="T414" s="2"/>
      <c r="U414" s="2"/>
      <c r="V414" s="2"/>
    </row>
    <row r="415" spans="1:22" s="16" customFormat="1" ht="15" customHeight="1" x14ac:dyDescent="0.3">
      <c r="A415" s="16" t="s">
        <v>465</v>
      </c>
      <c r="B415" s="16" t="s">
        <v>18</v>
      </c>
      <c r="C415" s="43" t="s">
        <v>550</v>
      </c>
      <c r="D415" s="43" t="s">
        <v>25</v>
      </c>
      <c r="E415" s="43" t="s">
        <v>551</v>
      </c>
      <c r="F415" s="43" t="s">
        <v>552</v>
      </c>
      <c r="G415" s="43" t="s">
        <v>23</v>
      </c>
      <c r="H415" s="43" t="s">
        <v>23</v>
      </c>
      <c r="I415" s="43" t="s">
        <v>2037</v>
      </c>
      <c r="J415" s="16" t="s">
        <v>2038</v>
      </c>
      <c r="K415" s="16">
        <v>40000</v>
      </c>
      <c r="L415" s="16">
        <v>0</v>
      </c>
      <c r="M415" s="16">
        <v>40000</v>
      </c>
      <c r="N415" s="16">
        <v>0</v>
      </c>
      <c r="O415" s="47">
        <v>40000</v>
      </c>
      <c r="P415" s="16">
        <v>0</v>
      </c>
      <c r="Q415" s="47">
        <v>0</v>
      </c>
      <c r="R415" s="16" t="s">
        <v>1868</v>
      </c>
      <c r="S415" s="3" t="s">
        <v>1454</v>
      </c>
      <c r="T415" s="2"/>
      <c r="U415" s="2"/>
      <c r="V415" s="2"/>
    </row>
    <row r="416" spans="1:22" s="16" customFormat="1" ht="15" customHeight="1" x14ac:dyDescent="0.3">
      <c r="A416" s="16" t="s">
        <v>465</v>
      </c>
      <c r="B416" s="16" t="s">
        <v>18</v>
      </c>
      <c r="C416" s="43" t="s">
        <v>695</v>
      </c>
      <c r="D416" s="43" t="s">
        <v>25</v>
      </c>
      <c r="E416" s="43" t="s">
        <v>696</v>
      </c>
      <c r="F416" s="43" t="s">
        <v>22</v>
      </c>
      <c r="G416" s="43" t="s">
        <v>23</v>
      </c>
      <c r="H416" s="43" t="s">
        <v>23</v>
      </c>
      <c r="I416" s="43" t="s">
        <v>501</v>
      </c>
      <c r="J416" s="16" t="s">
        <v>502</v>
      </c>
      <c r="K416" s="16">
        <v>286388</v>
      </c>
      <c r="L416" s="16">
        <v>2836</v>
      </c>
      <c r="M416" s="16">
        <v>289224</v>
      </c>
      <c r="N416" s="16">
        <v>0</v>
      </c>
      <c r="O416" s="47">
        <v>238512.11</v>
      </c>
      <c r="P416" s="16">
        <v>50711.89</v>
      </c>
      <c r="Q416" s="47">
        <v>21998.799999999999</v>
      </c>
      <c r="R416" s="16" t="s">
        <v>1869</v>
      </c>
      <c r="S416" s="3" t="s">
        <v>1439</v>
      </c>
      <c r="T416" s="2"/>
      <c r="U416" s="2"/>
      <c r="V416" s="2"/>
    </row>
    <row r="417" spans="1:22" s="16" customFormat="1" ht="15" customHeight="1" x14ac:dyDescent="0.3">
      <c r="A417" s="16" t="s">
        <v>465</v>
      </c>
      <c r="B417" s="16" t="s">
        <v>18</v>
      </c>
      <c r="C417" s="43" t="s">
        <v>695</v>
      </c>
      <c r="D417" s="43" t="s">
        <v>25</v>
      </c>
      <c r="E417" s="43" t="s">
        <v>696</v>
      </c>
      <c r="F417" s="43" t="s">
        <v>22</v>
      </c>
      <c r="G417" s="43" t="s">
        <v>23</v>
      </c>
      <c r="H417" s="43" t="s">
        <v>23</v>
      </c>
      <c r="I417" s="43" t="s">
        <v>493</v>
      </c>
      <c r="J417" s="16" t="s">
        <v>494</v>
      </c>
      <c r="K417" s="16">
        <v>5000</v>
      </c>
      <c r="L417" s="16">
        <v>0</v>
      </c>
      <c r="M417" s="16">
        <v>5000</v>
      </c>
      <c r="N417" s="16">
        <v>0</v>
      </c>
      <c r="O417" s="47">
        <v>1000</v>
      </c>
      <c r="P417" s="16">
        <v>4000</v>
      </c>
      <c r="Q417" s="47">
        <v>0</v>
      </c>
      <c r="R417" s="16" t="s">
        <v>1869</v>
      </c>
      <c r="S417" s="3" t="s">
        <v>1439</v>
      </c>
      <c r="T417" s="2"/>
      <c r="U417" s="2"/>
      <c r="V417" s="2"/>
    </row>
    <row r="418" spans="1:22" s="16" customFormat="1" ht="15" customHeight="1" x14ac:dyDescent="0.3">
      <c r="A418" s="16" t="s">
        <v>465</v>
      </c>
      <c r="B418" s="16" t="s">
        <v>18</v>
      </c>
      <c r="C418" s="43" t="s">
        <v>695</v>
      </c>
      <c r="D418" s="43" t="s">
        <v>25</v>
      </c>
      <c r="E418" s="43" t="s">
        <v>696</v>
      </c>
      <c r="F418" s="43" t="s">
        <v>22</v>
      </c>
      <c r="G418" s="43" t="s">
        <v>23</v>
      </c>
      <c r="H418" s="43" t="s">
        <v>23</v>
      </c>
      <c r="I418" s="43">
        <v>5100</v>
      </c>
      <c r="J418" s="16" t="s">
        <v>484</v>
      </c>
      <c r="K418" s="16">
        <v>3000</v>
      </c>
      <c r="L418" s="16">
        <v>0</v>
      </c>
      <c r="M418" s="16">
        <v>3000</v>
      </c>
      <c r="N418" s="16">
        <v>0</v>
      </c>
      <c r="O418" s="47">
        <v>1346.2</v>
      </c>
      <c r="P418" s="16">
        <v>1653.8</v>
      </c>
      <c r="Q418" s="47">
        <v>0</v>
      </c>
      <c r="R418" s="16" t="s">
        <v>1869</v>
      </c>
      <c r="S418" s="3" t="s">
        <v>1439</v>
      </c>
      <c r="T418" s="2"/>
      <c r="U418" s="2"/>
      <c r="V418" s="2"/>
    </row>
    <row r="419" spans="1:22" s="16" customFormat="1" ht="15" customHeight="1" x14ac:dyDescent="0.3">
      <c r="A419" s="16" t="s">
        <v>465</v>
      </c>
      <c r="B419" s="16" t="s">
        <v>18</v>
      </c>
      <c r="C419" s="43" t="s">
        <v>695</v>
      </c>
      <c r="D419" s="43" t="s">
        <v>25</v>
      </c>
      <c r="E419" s="43" t="s">
        <v>696</v>
      </c>
      <c r="F419" s="43" t="s">
        <v>22</v>
      </c>
      <c r="G419" s="43" t="s">
        <v>23</v>
      </c>
      <c r="H419" s="43" t="s">
        <v>23</v>
      </c>
      <c r="I419" s="43" t="s">
        <v>481</v>
      </c>
      <c r="J419" s="16" t="s">
        <v>1040</v>
      </c>
      <c r="K419" s="16">
        <v>1500</v>
      </c>
      <c r="L419" s="16">
        <v>0</v>
      </c>
      <c r="M419" s="16">
        <v>1500</v>
      </c>
      <c r="N419" s="16">
        <v>0</v>
      </c>
      <c r="O419" s="47">
        <v>350</v>
      </c>
      <c r="P419" s="16">
        <v>1150</v>
      </c>
      <c r="Q419" s="47">
        <v>100</v>
      </c>
      <c r="R419" s="16" t="s">
        <v>1869</v>
      </c>
      <c r="S419" s="3" t="s">
        <v>1439</v>
      </c>
      <c r="T419" s="2"/>
      <c r="U419" s="2"/>
      <c r="V419" s="2"/>
    </row>
    <row r="420" spans="1:22" s="16" customFormat="1" ht="15" customHeight="1" x14ac:dyDescent="0.3">
      <c r="A420" s="16" t="s">
        <v>465</v>
      </c>
      <c r="B420" s="16" t="s">
        <v>18</v>
      </c>
      <c r="C420" s="43" t="s">
        <v>695</v>
      </c>
      <c r="D420" s="43" t="s">
        <v>25</v>
      </c>
      <c r="E420" s="43" t="s">
        <v>696</v>
      </c>
      <c r="F420" s="43" t="s">
        <v>22</v>
      </c>
      <c r="G420" s="43" t="s">
        <v>23</v>
      </c>
      <c r="H420" s="43" t="s">
        <v>23</v>
      </c>
      <c r="I420" s="43" t="s">
        <v>472</v>
      </c>
      <c r="J420" s="16" t="s">
        <v>1039</v>
      </c>
      <c r="K420" s="16">
        <v>1000</v>
      </c>
      <c r="L420" s="16">
        <v>0</v>
      </c>
      <c r="M420" s="16">
        <v>1000</v>
      </c>
      <c r="N420" s="16">
        <v>0</v>
      </c>
      <c r="O420" s="47">
        <v>0</v>
      </c>
      <c r="P420" s="16">
        <v>1000</v>
      </c>
      <c r="Q420" s="47">
        <v>0</v>
      </c>
      <c r="R420" s="16" t="s">
        <v>1869</v>
      </c>
      <c r="S420" s="3" t="s">
        <v>1439</v>
      </c>
      <c r="T420" s="2"/>
      <c r="U420" s="2"/>
      <c r="V420" s="2"/>
    </row>
    <row r="421" spans="1:22" s="16" customFormat="1" ht="15" customHeight="1" x14ac:dyDescent="0.3">
      <c r="A421" s="16" t="s">
        <v>465</v>
      </c>
      <c r="B421" s="16" t="s">
        <v>18</v>
      </c>
      <c r="C421" s="43" t="s">
        <v>695</v>
      </c>
      <c r="D421" s="43" t="s">
        <v>25</v>
      </c>
      <c r="E421" s="43" t="s">
        <v>696</v>
      </c>
      <c r="F421" s="43" t="s">
        <v>22</v>
      </c>
      <c r="G421" s="43" t="s">
        <v>23</v>
      </c>
      <c r="H421" s="43" t="s">
        <v>23</v>
      </c>
      <c r="I421" s="43" t="s">
        <v>473</v>
      </c>
      <c r="J421" s="16" t="s">
        <v>1041</v>
      </c>
      <c r="K421" s="16">
        <v>0</v>
      </c>
      <c r="L421" s="16">
        <v>0</v>
      </c>
      <c r="M421" s="16">
        <v>0</v>
      </c>
      <c r="N421" s="16">
        <v>0</v>
      </c>
      <c r="O421" s="47">
        <v>769.2</v>
      </c>
      <c r="P421" s="16">
        <v>-769.2</v>
      </c>
      <c r="Q421" s="47">
        <v>76.92</v>
      </c>
      <c r="R421" s="16" t="s">
        <v>1869</v>
      </c>
      <c r="S421" s="3" t="s">
        <v>1439</v>
      </c>
      <c r="T421" s="2"/>
      <c r="U421" s="2"/>
      <c r="V421" s="2"/>
    </row>
    <row r="422" spans="1:22" s="16" customFormat="1" ht="15" customHeight="1" x14ac:dyDescent="0.3">
      <c r="A422" s="16" t="s">
        <v>465</v>
      </c>
      <c r="B422" s="16" t="s">
        <v>18</v>
      </c>
      <c r="C422" s="43" t="s">
        <v>695</v>
      </c>
      <c r="D422" s="43" t="s">
        <v>25</v>
      </c>
      <c r="E422" s="43" t="s">
        <v>696</v>
      </c>
      <c r="F422" s="43" t="s">
        <v>22</v>
      </c>
      <c r="G422" s="43" t="s">
        <v>23</v>
      </c>
      <c r="H422" s="43" t="s">
        <v>23</v>
      </c>
      <c r="I422" s="43" t="s">
        <v>474</v>
      </c>
      <c r="J422" s="16" t="s">
        <v>475</v>
      </c>
      <c r="K422" s="16">
        <v>22929</v>
      </c>
      <c r="L422" s="16">
        <v>227</v>
      </c>
      <c r="M422" s="16">
        <v>23156</v>
      </c>
      <c r="N422" s="16">
        <v>0</v>
      </c>
      <c r="O422" s="47">
        <v>17712.11</v>
      </c>
      <c r="P422" s="16">
        <v>5443.89</v>
      </c>
      <c r="Q422" s="47">
        <v>1629.46</v>
      </c>
      <c r="R422" s="16" t="s">
        <v>1869</v>
      </c>
      <c r="S422" s="3" t="s">
        <v>1439</v>
      </c>
      <c r="T422" s="2"/>
      <c r="U422" s="2"/>
      <c r="V422" s="2"/>
    </row>
    <row r="423" spans="1:22" s="16" customFormat="1" ht="15" customHeight="1" x14ac:dyDescent="0.3">
      <c r="A423" s="16" t="s">
        <v>465</v>
      </c>
      <c r="B423" s="16" t="s">
        <v>18</v>
      </c>
      <c r="C423" s="43" t="s">
        <v>695</v>
      </c>
      <c r="D423" s="43" t="s">
        <v>25</v>
      </c>
      <c r="E423" s="43" t="s">
        <v>696</v>
      </c>
      <c r="F423" s="43" t="s">
        <v>22</v>
      </c>
      <c r="G423" s="43" t="s">
        <v>23</v>
      </c>
      <c r="H423" s="43" t="s">
        <v>23</v>
      </c>
      <c r="I423" s="43" t="s">
        <v>531</v>
      </c>
      <c r="J423" s="16" t="s">
        <v>532</v>
      </c>
      <c r="K423" s="16">
        <v>32469</v>
      </c>
      <c r="L423" s="16">
        <v>0</v>
      </c>
      <c r="M423" s="16">
        <v>32469</v>
      </c>
      <c r="N423" s="16">
        <v>0</v>
      </c>
      <c r="O423" s="47">
        <v>29766</v>
      </c>
      <c r="P423" s="16">
        <v>2703</v>
      </c>
      <c r="Q423" s="47">
        <v>2706</v>
      </c>
      <c r="R423" s="16" t="s">
        <v>1869</v>
      </c>
      <c r="S423" s="3" t="s">
        <v>1439</v>
      </c>
      <c r="T423" s="2"/>
      <c r="U423" s="2"/>
      <c r="V423" s="2"/>
    </row>
    <row r="424" spans="1:22" s="16" customFormat="1" ht="15" customHeight="1" x14ac:dyDescent="0.3">
      <c r="A424" s="16" t="s">
        <v>465</v>
      </c>
      <c r="B424" s="16" t="s">
        <v>18</v>
      </c>
      <c r="C424" s="43" t="s">
        <v>695</v>
      </c>
      <c r="D424" s="43" t="s">
        <v>25</v>
      </c>
      <c r="E424" s="43" t="s">
        <v>696</v>
      </c>
      <c r="F424" s="43" t="s">
        <v>22</v>
      </c>
      <c r="G424" s="43" t="s">
        <v>23</v>
      </c>
      <c r="H424" s="43" t="s">
        <v>23</v>
      </c>
      <c r="I424" s="43" t="s">
        <v>519</v>
      </c>
      <c r="J424" s="16" t="s">
        <v>520</v>
      </c>
      <c r="K424" s="16">
        <v>10256</v>
      </c>
      <c r="L424" s="16">
        <v>0</v>
      </c>
      <c r="M424" s="16">
        <v>10256</v>
      </c>
      <c r="N424" s="16">
        <v>0</v>
      </c>
      <c r="O424" s="47">
        <v>9394</v>
      </c>
      <c r="P424" s="16">
        <v>862</v>
      </c>
      <c r="Q424" s="47">
        <v>854</v>
      </c>
      <c r="R424" s="16" t="s">
        <v>1869</v>
      </c>
      <c r="S424" s="3" t="s">
        <v>1439</v>
      </c>
      <c r="T424" s="2"/>
      <c r="U424" s="2"/>
      <c r="V424" s="2"/>
    </row>
    <row r="425" spans="1:22" s="16" customFormat="1" ht="15" customHeight="1" x14ac:dyDescent="0.3">
      <c r="A425" s="16" t="s">
        <v>465</v>
      </c>
      <c r="B425" s="16" t="s">
        <v>18</v>
      </c>
      <c r="C425" s="43" t="s">
        <v>695</v>
      </c>
      <c r="D425" s="43" t="s">
        <v>25</v>
      </c>
      <c r="E425" s="43" t="s">
        <v>696</v>
      </c>
      <c r="F425" s="43" t="s">
        <v>22</v>
      </c>
      <c r="G425" s="43" t="s">
        <v>23</v>
      </c>
      <c r="H425" s="43" t="s">
        <v>23</v>
      </c>
      <c r="I425" s="43" t="s">
        <v>638</v>
      </c>
      <c r="J425" s="16" t="s">
        <v>639</v>
      </c>
      <c r="K425" s="16">
        <v>48533</v>
      </c>
      <c r="L425" s="16">
        <v>0</v>
      </c>
      <c r="M425" s="16">
        <v>48533</v>
      </c>
      <c r="N425" s="16">
        <v>0</v>
      </c>
      <c r="O425" s="47">
        <v>44484</v>
      </c>
      <c r="P425" s="16">
        <v>4049</v>
      </c>
      <c r="Q425" s="47">
        <v>4044</v>
      </c>
      <c r="R425" s="16" t="s">
        <v>1869</v>
      </c>
      <c r="S425" s="3" t="s">
        <v>1439</v>
      </c>
      <c r="T425" s="2"/>
      <c r="U425" s="2"/>
      <c r="V425" s="2"/>
    </row>
    <row r="426" spans="1:22" s="16" customFormat="1" ht="15" customHeight="1" x14ac:dyDescent="0.3">
      <c r="A426" s="16" t="s">
        <v>465</v>
      </c>
      <c r="B426" s="16" t="s">
        <v>18</v>
      </c>
      <c r="C426" s="43" t="s">
        <v>695</v>
      </c>
      <c r="D426" s="43" t="s">
        <v>25</v>
      </c>
      <c r="E426" s="43" t="s">
        <v>696</v>
      </c>
      <c r="F426" s="43" t="s">
        <v>22</v>
      </c>
      <c r="G426" s="43" t="s">
        <v>23</v>
      </c>
      <c r="H426" s="43" t="s">
        <v>23</v>
      </c>
      <c r="I426" s="43" t="s">
        <v>466</v>
      </c>
      <c r="J426" s="16" t="s">
        <v>467</v>
      </c>
      <c r="K426" s="16">
        <v>3115</v>
      </c>
      <c r="L426" s="16">
        <v>0</v>
      </c>
      <c r="M426" s="16">
        <v>3115</v>
      </c>
      <c r="N426" s="16">
        <v>0</v>
      </c>
      <c r="O426" s="47">
        <v>2860</v>
      </c>
      <c r="P426" s="16">
        <v>255</v>
      </c>
      <c r="Q426" s="47">
        <v>260</v>
      </c>
      <c r="R426" s="16" t="s">
        <v>1869</v>
      </c>
      <c r="S426" s="3" t="s">
        <v>1439</v>
      </c>
      <c r="T426" s="2"/>
      <c r="U426" s="2"/>
      <c r="V426" s="2"/>
    </row>
    <row r="427" spans="1:22" s="16" customFormat="1" ht="15" customHeight="1" x14ac:dyDescent="0.3">
      <c r="A427" s="16" t="s">
        <v>465</v>
      </c>
      <c r="B427" s="16" t="s">
        <v>18</v>
      </c>
      <c r="C427" s="43" t="s">
        <v>695</v>
      </c>
      <c r="D427" s="43" t="s">
        <v>25</v>
      </c>
      <c r="E427" s="43" t="s">
        <v>696</v>
      </c>
      <c r="F427" s="43" t="s">
        <v>22</v>
      </c>
      <c r="G427" s="43" t="s">
        <v>23</v>
      </c>
      <c r="H427" s="43" t="s">
        <v>23</v>
      </c>
      <c r="I427" s="43" t="s">
        <v>470</v>
      </c>
      <c r="J427" s="16" t="s">
        <v>471</v>
      </c>
      <c r="K427" s="16">
        <v>437</v>
      </c>
      <c r="L427" s="16">
        <v>0</v>
      </c>
      <c r="M427" s="16">
        <v>437</v>
      </c>
      <c r="N427" s="16">
        <v>0</v>
      </c>
      <c r="O427" s="47">
        <v>396</v>
      </c>
      <c r="P427" s="16">
        <v>41</v>
      </c>
      <c r="Q427" s="47">
        <v>36</v>
      </c>
      <c r="R427" s="16" t="s">
        <v>1869</v>
      </c>
      <c r="S427" s="3" t="s">
        <v>1439</v>
      </c>
      <c r="T427" s="2"/>
      <c r="U427" s="2"/>
      <c r="V427" s="2"/>
    </row>
    <row r="428" spans="1:22" s="16" customFormat="1" ht="15" customHeight="1" x14ac:dyDescent="0.3">
      <c r="A428" s="16" t="s">
        <v>465</v>
      </c>
      <c r="B428" s="16" t="s">
        <v>18</v>
      </c>
      <c r="C428" s="43" t="s">
        <v>695</v>
      </c>
      <c r="D428" s="43" t="s">
        <v>25</v>
      </c>
      <c r="E428" s="43" t="s">
        <v>696</v>
      </c>
      <c r="F428" s="43" t="s">
        <v>22</v>
      </c>
      <c r="G428" s="43" t="s">
        <v>23</v>
      </c>
      <c r="H428" s="43" t="s">
        <v>23</v>
      </c>
      <c r="I428" s="43" t="s">
        <v>525</v>
      </c>
      <c r="J428" s="16" t="s">
        <v>526</v>
      </c>
      <c r="K428" s="16">
        <v>0</v>
      </c>
      <c r="L428" s="16">
        <v>0</v>
      </c>
      <c r="M428" s="16">
        <v>0</v>
      </c>
      <c r="N428" s="16">
        <v>0</v>
      </c>
      <c r="O428" s="47">
        <v>260</v>
      </c>
      <c r="P428" s="16">
        <v>-260</v>
      </c>
      <c r="Q428" s="47">
        <v>20</v>
      </c>
      <c r="R428" s="16" t="s">
        <v>1869</v>
      </c>
      <c r="S428" s="3" t="s">
        <v>1439</v>
      </c>
      <c r="T428" s="2"/>
      <c r="U428" s="2"/>
      <c r="V428" s="2"/>
    </row>
    <row r="429" spans="1:22" s="16" customFormat="1" ht="15" customHeight="1" x14ac:dyDescent="0.3">
      <c r="A429" s="16" t="s">
        <v>465</v>
      </c>
      <c r="B429" s="16" t="s">
        <v>18</v>
      </c>
      <c r="C429" s="43" t="s">
        <v>695</v>
      </c>
      <c r="D429" s="43" t="s">
        <v>25</v>
      </c>
      <c r="E429" s="43" t="s">
        <v>696</v>
      </c>
      <c r="F429" s="43" t="s">
        <v>22</v>
      </c>
      <c r="G429" s="43" t="s">
        <v>23</v>
      </c>
      <c r="H429" s="43" t="s">
        <v>23</v>
      </c>
      <c r="I429" s="43">
        <v>6000</v>
      </c>
      <c r="J429" s="16" t="s">
        <v>539</v>
      </c>
      <c r="K429" s="16">
        <v>1500</v>
      </c>
      <c r="L429" s="16">
        <v>0</v>
      </c>
      <c r="M429" s="16">
        <v>1500</v>
      </c>
      <c r="N429" s="16">
        <v>75.59</v>
      </c>
      <c r="O429" s="47">
        <v>1369.48</v>
      </c>
      <c r="P429" s="16">
        <v>54.93</v>
      </c>
      <c r="Q429" s="47">
        <v>0</v>
      </c>
      <c r="R429" s="16" t="s">
        <v>1869</v>
      </c>
      <c r="S429" s="3" t="s">
        <v>1439</v>
      </c>
      <c r="T429" s="2"/>
      <c r="U429" s="2"/>
      <c r="V429" s="2"/>
    </row>
    <row r="430" spans="1:22" s="16" customFormat="1" ht="15" customHeight="1" x14ac:dyDescent="0.3">
      <c r="A430" s="16" t="s">
        <v>465</v>
      </c>
      <c r="B430" s="16" t="s">
        <v>18</v>
      </c>
      <c r="C430" s="43" t="s">
        <v>695</v>
      </c>
      <c r="D430" s="43" t="s">
        <v>25</v>
      </c>
      <c r="E430" s="43" t="s">
        <v>696</v>
      </c>
      <c r="F430" s="43" t="s">
        <v>22</v>
      </c>
      <c r="G430" s="43" t="s">
        <v>23</v>
      </c>
      <c r="H430" s="43" t="s">
        <v>23</v>
      </c>
      <c r="I430" s="43">
        <v>6005</v>
      </c>
      <c r="J430" s="16" t="s">
        <v>556</v>
      </c>
      <c r="K430" s="16">
        <v>500</v>
      </c>
      <c r="L430" s="16">
        <v>0</v>
      </c>
      <c r="M430" s="16">
        <v>500</v>
      </c>
      <c r="N430" s="16">
        <v>0</v>
      </c>
      <c r="O430" s="47">
        <v>0</v>
      </c>
      <c r="P430" s="16">
        <v>500</v>
      </c>
      <c r="Q430" s="47">
        <v>0</v>
      </c>
      <c r="R430" s="16" t="s">
        <v>1869</v>
      </c>
      <c r="S430" s="3" t="s">
        <v>1439</v>
      </c>
      <c r="T430" s="2"/>
      <c r="U430" s="2"/>
      <c r="V430" s="2"/>
    </row>
    <row r="431" spans="1:22" s="16" customFormat="1" ht="15" customHeight="1" x14ac:dyDescent="0.3">
      <c r="A431" s="16" t="s">
        <v>465</v>
      </c>
      <c r="B431" s="16" t="s">
        <v>18</v>
      </c>
      <c r="C431" s="43" t="s">
        <v>695</v>
      </c>
      <c r="D431" s="43" t="s">
        <v>25</v>
      </c>
      <c r="E431" s="43" t="s">
        <v>696</v>
      </c>
      <c r="F431" s="43" t="s">
        <v>22</v>
      </c>
      <c r="G431" s="43" t="s">
        <v>23</v>
      </c>
      <c r="H431" s="43" t="s">
        <v>23</v>
      </c>
      <c r="I431" s="43">
        <v>6200</v>
      </c>
      <c r="J431" s="16" t="s">
        <v>557</v>
      </c>
      <c r="K431" s="16">
        <v>100</v>
      </c>
      <c r="L431" s="16">
        <v>0</v>
      </c>
      <c r="M431" s="16">
        <v>100</v>
      </c>
      <c r="N431" s="16">
        <v>0</v>
      </c>
      <c r="O431" s="47">
        <v>440</v>
      </c>
      <c r="P431" s="16">
        <v>-340</v>
      </c>
      <c r="Q431" s="47">
        <v>0</v>
      </c>
      <c r="R431" s="16" t="s">
        <v>1869</v>
      </c>
      <c r="S431" s="3" t="s">
        <v>1439</v>
      </c>
      <c r="T431" s="2"/>
      <c r="U431" s="2"/>
      <c r="V431" s="2"/>
    </row>
    <row r="432" spans="1:22" s="16" customFormat="1" ht="15" customHeight="1" x14ac:dyDescent="0.3">
      <c r="A432" s="16" t="s">
        <v>465</v>
      </c>
      <c r="B432" s="16" t="s">
        <v>18</v>
      </c>
      <c r="C432" s="43" t="s">
        <v>695</v>
      </c>
      <c r="D432" s="43" t="s">
        <v>25</v>
      </c>
      <c r="E432" s="43" t="s">
        <v>696</v>
      </c>
      <c r="F432" s="43" t="s">
        <v>22</v>
      </c>
      <c r="G432" s="43" t="s">
        <v>23</v>
      </c>
      <c r="H432" s="43" t="s">
        <v>23</v>
      </c>
      <c r="I432" s="43">
        <v>6202</v>
      </c>
      <c r="J432" s="16" t="s">
        <v>558</v>
      </c>
      <c r="K432" s="16">
        <v>1500</v>
      </c>
      <c r="L432" s="16">
        <v>0</v>
      </c>
      <c r="M432" s="16">
        <v>1500</v>
      </c>
      <c r="N432" s="16">
        <v>0</v>
      </c>
      <c r="O432" s="47">
        <v>744.41</v>
      </c>
      <c r="P432" s="16">
        <v>755.59</v>
      </c>
      <c r="Q432" s="47">
        <v>0</v>
      </c>
      <c r="R432" s="16" t="s">
        <v>1869</v>
      </c>
      <c r="S432" s="3" t="s">
        <v>1439</v>
      </c>
      <c r="T432" s="2"/>
      <c r="U432" s="2"/>
      <c r="V432" s="2"/>
    </row>
    <row r="433" spans="1:22" s="16" customFormat="1" ht="15" customHeight="1" x14ac:dyDescent="0.3">
      <c r="A433" s="16" t="s">
        <v>465</v>
      </c>
      <c r="B433" s="16" t="s">
        <v>18</v>
      </c>
      <c r="C433" s="43" t="s">
        <v>695</v>
      </c>
      <c r="D433" s="43" t="s">
        <v>25</v>
      </c>
      <c r="E433" s="43" t="s">
        <v>696</v>
      </c>
      <c r="F433" s="43" t="s">
        <v>22</v>
      </c>
      <c r="G433" s="43" t="s">
        <v>23</v>
      </c>
      <c r="H433" s="43" t="s">
        <v>23</v>
      </c>
      <c r="I433" s="43" t="s">
        <v>541</v>
      </c>
      <c r="J433" s="16" t="s">
        <v>542</v>
      </c>
      <c r="K433" s="16">
        <v>3000</v>
      </c>
      <c r="L433" s="16">
        <v>0</v>
      </c>
      <c r="M433" s="16">
        <v>3000</v>
      </c>
      <c r="N433" s="16">
        <v>0</v>
      </c>
      <c r="O433" s="47">
        <v>2714.33</v>
      </c>
      <c r="P433" s="16">
        <v>285.67</v>
      </c>
      <c r="Q433" s="47">
        <v>246.06</v>
      </c>
      <c r="R433" s="16" t="s">
        <v>1869</v>
      </c>
      <c r="S433" s="3" t="s">
        <v>1439</v>
      </c>
      <c r="T433" s="2"/>
      <c r="U433" s="2"/>
      <c r="V433" s="2"/>
    </row>
    <row r="434" spans="1:22" s="16" customFormat="1" ht="15" customHeight="1" x14ac:dyDescent="0.3">
      <c r="A434" s="16" t="s">
        <v>465</v>
      </c>
      <c r="B434" s="16" t="s">
        <v>18</v>
      </c>
      <c r="C434" s="43" t="s">
        <v>695</v>
      </c>
      <c r="D434" s="43" t="s">
        <v>25</v>
      </c>
      <c r="E434" s="43" t="s">
        <v>696</v>
      </c>
      <c r="F434" s="43" t="s">
        <v>22</v>
      </c>
      <c r="G434" s="43" t="s">
        <v>23</v>
      </c>
      <c r="H434" s="43" t="s">
        <v>23</v>
      </c>
      <c r="I434" s="43" t="s">
        <v>505</v>
      </c>
      <c r="J434" s="16" t="s">
        <v>506</v>
      </c>
      <c r="K434" s="16">
        <v>2150</v>
      </c>
      <c r="L434" s="16">
        <v>0</v>
      </c>
      <c r="M434" s="16">
        <v>2150</v>
      </c>
      <c r="N434" s="16">
        <v>0</v>
      </c>
      <c r="O434" s="47">
        <v>1352.04</v>
      </c>
      <c r="P434" s="16">
        <v>797.96</v>
      </c>
      <c r="Q434" s="47">
        <v>0</v>
      </c>
      <c r="R434" s="16" t="s">
        <v>1869</v>
      </c>
      <c r="S434" s="3" t="s">
        <v>1439</v>
      </c>
      <c r="T434" s="2"/>
      <c r="U434" s="2"/>
      <c r="V434" s="2"/>
    </row>
    <row r="435" spans="1:22" s="16" customFormat="1" ht="15" customHeight="1" x14ac:dyDescent="0.3">
      <c r="A435" s="16" t="s">
        <v>465</v>
      </c>
      <c r="B435" s="16" t="s">
        <v>18</v>
      </c>
      <c r="C435" s="43" t="s">
        <v>695</v>
      </c>
      <c r="D435" s="43" t="s">
        <v>25</v>
      </c>
      <c r="E435" s="43" t="s">
        <v>696</v>
      </c>
      <c r="F435" s="43" t="s">
        <v>22</v>
      </c>
      <c r="G435" s="43" t="s">
        <v>23</v>
      </c>
      <c r="H435" s="43" t="s">
        <v>23</v>
      </c>
      <c r="I435" s="43" t="s">
        <v>537</v>
      </c>
      <c r="J435" s="16" t="s">
        <v>538</v>
      </c>
      <c r="K435" s="16">
        <v>0</v>
      </c>
      <c r="L435" s="16">
        <v>0</v>
      </c>
      <c r="M435" s="16">
        <v>0</v>
      </c>
      <c r="N435" s="16">
        <v>0</v>
      </c>
      <c r="O435" s="47">
        <v>-1693.09</v>
      </c>
      <c r="P435" s="16">
        <v>1693.09</v>
      </c>
      <c r="Q435" s="47">
        <v>0</v>
      </c>
      <c r="R435" s="16" t="s">
        <v>1869</v>
      </c>
      <c r="S435" s="3" t="s">
        <v>1439</v>
      </c>
      <c r="T435" s="2"/>
      <c r="U435" s="2"/>
      <c r="V435" s="2"/>
    </row>
    <row r="436" spans="1:22" s="16" customFormat="1" ht="15" customHeight="1" x14ac:dyDescent="0.3">
      <c r="A436" s="16" t="s">
        <v>465</v>
      </c>
      <c r="B436" s="16" t="s">
        <v>18</v>
      </c>
      <c r="C436" s="43" t="s">
        <v>695</v>
      </c>
      <c r="D436" s="43" t="s">
        <v>25</v>
      </c>
      <c r="E436" s="43" t="s">
        <v>696</v>
      </c>
      <c r="F436" s="43" t="s">
        <v>22</v>
      </c>
      <c r="G436" s="43" t="s">
        <v>23</v>
      </c>
      <c r="H436" s="43" t="s">
        <v>23</v>
      </c>
      <c r="I436" s="43" t="s">
        <v>476</v>
      </c>
      <c r="J436" s="16" t="s">
        <v>477</v>
      </c>
      <c r="K436" s="16">
        <v>6500</v>
      </c>
      <c r="L436" s="16">
        <v>0</v>
      </c>
      <c r="M436" s="16">
        <v>6500</v>
      </c>
      <c r="N436" s="16">
        <v>0</v>
      </c>
      <c r="O436" s="47">
        <v>3966.32</v>
      </c>
      <c r="P436" s="16">
        <v>2533.6799999999998</v>
      </c>
      <c r="Q436" s="47">
        <v>341.87</v>
      </c>
      <c r="R436" s="16" t="s">
        <v>1869</v>
      </c>
      <c r="S436" s="3" t="s">
        <v>1439</v>
      </c>
      <c r="T436" s="2"/>
      <c r="U436" s="2"/>
      <c r="V436" s="2"/>
    </row>
    <row r="437" spans="1:22" s="16" customFormat="1" ht="15" customHeight="1" x14ac:dyDescent="0.3">
      <c r="A437" s="16" t="s">
        <v>465</v>
      </c>
      <c r="B437" s="16" t="s">
        <v>18</v>
      </c>
      <c r="C437" s="43" t="s">
        <v>695</v>
      </c>
      <c r="D437" s="43" t="s">
        <v>25</v>
      </c>
      <c r="E437" s="43" t="s">
        <v>696</v>
      </c>
      <c r="F437" s="43" t="s">
        <v>22</v>
      </c>
      <c r="G437" s="43" t="s">
        <v>23</v>
      </c>
      <c r="H437" s="43" t="s">
        <v>23</v>
      </c>
      <c r="I437" s="43">
        <v>7652</v>
      </c>
      <c r="J437" s="16" t="s">
        <v>707</v>
      </c>
      <c r="K437" s="16">
        <v>8000</v>
      </c>
      <c r="L437" s="16">
        <v>0</v>
      </c>
      <c r="M437" s="16">
        <v>8000</v>
      </c>
      <c r="N437" s="16">
        <v>0</v>
      </c>
      <c r="O437" s="47">
        <v>4892.29</v>
      </c>
      <c r="P437" s="16">
        <v>3107.71</v>
      </c>
      <c r="Q437" s="47">
        <v>183.5</v>
      </c>
      <c r="R437" s="16" t="s">
        <v>1869</v>
      </c>
      <c r="S437" s="3" t="s">
        <v>1439</v>
      </c>
      <c r="T437" s="2"/>
      <c r="U437" s="2"/>
      <c r="V437" s="2"/>
    </row>
    <row r="438" spans="1:22" s="16" customFormat="1" ht="15" customHeight="1" x14ac:dyDescent="0.3">
      <c r="A438" s="16" t="s">
        <v>465</v>
      </c>
      <c r="B438" s="16" t="s">
        <v>18</v>
      </c>
      <c r="C438" s="43" t="s">
        <v>66</v>
      </c>
      <c r="D438" s="43" t="s">
        <v>25</v>
      </c>
      <c r="E438" s="43" t="s">
        <v>67</v>
      </c>
      <c r="F438" s="43" t="s">
        <v>22</v>
      </c>
      <c r="G438" s="43" t="s">
        <v>23</v>
      </c>
      <c r="H438" s="43" t="s">
        <v>23</v>
      </c>
      <c r="I438" s="43" t="s">
        <v>501</v>
      </c>
      <c r="J438" s="16" t="s">
        <v>502</v>
      </c>
      <c r="K438" s="16">
        <v>1267556</v>
      </c>
      <c r="L438" s="16">
        <v>-2450</v>
      </c>
      <c r="M438" s="16">
        <v>1265106</v>
      </c>
      <c r="N438" s="16">
        <v>0</v>
      </c>
      <c r="O438" s="47">
        <v>1046539.7</v>
      </c>
      <c r="P438" s="16">
        <v>218566.3</v>
      </c>
      <c r="Q438" s="47">
        <v>102008.48</v>
      </c>
      <c r="R438" s="16" t="s">
        <v>1807</v>
      </c>
      <c r="S438" s="3" t="s">
        <v>1440</v>
      </c>
      <c r="T438" s="2"/>
      <c r="U438" s="2"/>
      <c r="V438" s="2"/>
    </row>
    <row r="439" spans="1:22" s="16" customFormat="1" ht="15" customHeight="1" x14ac:dyDescent="0.3">
      <c r="A439" s="16" t="s">
        <v>465</v>
      </c>
      <c r="B439" s="16" t="s">
        <v>18</v>
      </c>
      <c r="C439" s="43" t="s">
        <v>66</v>
      </c>
      <c r="D439" s="43" t="s">
        <v>25</v>
      </c>
      <c r="E439" s="43" t="s">
        <v>67</v>
      </c>
      <c r="F439" s="43" t="s">
        <v>22</v>
      </c>
      <c r="G439" s="43" t="s">
        <v>23</v>
      </c>
      <c r="H439" s="43" t="s">
        <v>23</v>
      </c>
      <c r="I439" s="43" t="s">
        <v>493</v>
      </c>
      <c r="J439" s="16" t="s">
        <v>494</v>
      </c>
      <c r="K439" s="16">
        <v>34000</v>
      </c>
      <c r="L439" s="16">
        <v>0</v>
      </c>
      <c r="M439" s="16">
        <v>34000</v>
      </c>
      <c r="N439" s="16">
        <v>0</v>
      </c>
      <c r="O439" s="47">
        <v>7290.21</v>
      </c>
      <c r="P439" s="16">
        <v>26709.79</v>
      </c>
      <c r="Q439" s="47">
        <v>-260</v>
      </c>
      <c r="R439" s="16" t="s">
        <v>1807</v>
      </c>
      <c r="S439" s="3" t="s">
        <v>1440</v>
      </c>
      <c r="T439" s="2"/>
      <c r="U439" s="2"/>
      <c r="V439" s="2"/>
    </row>
    <row r="440" spans="1:22" s="16" customFormat="1" ht="15" customHeight="1" x14ac:dyDescent="0.3">
      <c r="A440" s="16" t="s">
        <v>465</v>
      </c>
      <c r="B440" s="16" t="s">
        <v>18</v>
      </c>
      <c r="C440" s="43" t="s">
        <v>66</v>
      </c>
      <c r="D440" s="43" t="s">
        <v>25</v>
      </c>
      <c r="E440" s="43" t="s">
        <v>67</v>
      </c>
      <c r="F440" s="43" t="s">
        <v>22</v>
      </c>
      <c r="G440" s="43" t="s">
        <v>23</v>
      </c>
      <c r="H440" s="43" t="s">
        <v>23</v>
      </c>
      <c r="I440" s="43" t="s">
        <v>1161</v>
      </c>
      <c r="J440" s="16" t="s">
        <v>1162</v>
      </c>
      <c r="K440" s="16">
        <v>-35000</v>
      </c>
      <c r="L440" s="16">
        <v>0</v>
      </c>
      <c r="M440" s="16">
        <v>-35000</v>
      </c>
      <c r="N440" s="16">
        <v>0</v>
      </c>
      <c r="O440" s="47">
        <v>0</v>
      </c>
      <c r="P440" s="16">
        <v>-35000</v>
      </c>
      <c r="Q440" s="47">
        <v>0</v>
      </c>
      <c r="R440" s="16" t="s">
        <v>1807</v>
      </c>
      <c r="S440" s="3" t="s">
        <v>1440</v>
      </c>
      <c r="T440" s="2"/>
      <c r="U440" s="2"/>
      <c r="V440" s="2"/>
    </row>
    <row r="441" spans="1:22" s="16" customFormat="1" ht="15" customHeight="1" x14ac:dyDescent="0.3">
      <c r="A441" s="16" t="s">
        <v>465</v>
      </c>
      <c r="B441" s="16" t="s">
        <v>18</v>
      </c>
      <c r="C441" s="43" t="s">
        <v>66</v>
      </c>
      <c r="D441" s="43" t="s">
        <v>25</v>
      </c>
      <c r="E441" s="43" t="s">
        <v>67</v>
      </c>
      <c r="F441" s="43" t="s">
        <v>22</v>
      </c>
      <c r="G441" s="43" t="s">
        <v>23</v>
      </c>
      <c r="H441" s="43" t="s">
        <v>23</v>
      </c>
      <c r="I441" s="43">
        <v>5100</v>
      </c>
      <c r="J441" s="16" t="s">
        <v>484</v>
      </c>
      <c r="K441" s="16">
        <v>18000</v>
      </c>
      <c r="L441" s="16">
        <v>0</v>
      </c>
      <c r="M441" s="16">
        <v>18000</v>
      </c>
      <c r="N441" s="16">
        <v>0</v>
      </c>
      <c r="O441" s="47">
        <v>15381.16</v>
      </c>
      <c r="P441" s="16">
        <v>2618.84</v>
      </c>
      <c r="Q441" s="47">
        <v>2099.79</v>
      </c>
      <c r="R441" s="16" t="s">
        <v>1807</v>
      </c>
      <c r="S441" s="3" t="s">
        <v>1440</v>
      </c>
      <c r="T441" s="2"/>
      <c r="U441" s="2"/>
      <c r="V441" s="2"/>
    </row>
    <row r="442" spans="1:22" s="16" customFormat="1" ht="15" customHeight="1" x14ac:dyDescent="0.3">
      <c r="A442" s="16" t="s">
        <v>465</v>
      </c>
      <c r="B442" s="16" t="s">
        <v>18</v>
      </c>
      <c r="C442" s="43" t="s">
        <v>66</v>
      </c>
      <c r="D442" s="43" t="s">
        <v>25</v>
      </c>
      <c r="E442" s="43" t="s">
        <v>67</v>
      </c>
      <c r="F442" s="43" t="s">
        <v>22</v>
      </c>
      <c r="G442" s="43" t="s">
        <v>23</v>
      </c>
      <c r="H442" s="43" t="s">
        <v>23</v>
      </c>
      <c r="I442" s="43" t="s">
        <v>481</v>
      </c>
      <c r="J442" s="16" t="s">
        <v>1040</v>
      </c>
      <c r="K442" s="16">
        <v>6500</v>
      </c>
      <c r="L442" s="16">
        <v>0</v>
      </c>
      <c r="M442" s="16">
        <v>6500</v>
      </c>
      <c r="N442" s="16">
        <v>0</v>
      </c>
      <c r="O442" s="47">
        <v>5468.39</v>
      </c>
      <c r="P442" s="16">
        <v>1031.6099999999999</v>
      </c>
      <c r="Q442" s="47">
        <v>0</v>
      </c>
      <c r="R442" s="16" t="s">
        <v>1807</v>
      </c>
      <c r="S442" s="3" t="s">
        <v>1440</v>
      </c>
      <c r="T442" s="2"/>
      <c r="U442" s="2"/>
      <c r="V442" s="2"/>
    </row>
    <row r="443" spans="1:22" s="16" customFormat="1" ht="15" customHeight="1" x14ac:dyDescent="0.3">
      <c r="A443" s="16" t="s">
        <v>465</v>
      </c>
      <c r="B443" s="16" t="s">
        <v>18</v>
      </c>
      <c r="C443" s="43" t="s">
        <v>66</v>
      </c>
      <c r="D443" s="43" t="s">
        <v>25</v>
      </c>
      <c r="E443" s="43" t="s">
        <v>67</v>
      </c>
      <c r="F443" s="43" t="s">
        <v>22</v>
      </c>
      <c r="G443" s="43" t="s">
        <v>23</v>
      </c>
      <c r="H443" s="43" t="s">
        <v>23</v>
      </c>
      <c r="I443" s="43" t="s">
        <v>1051</v>
      </c>
      <c r="J443" s="16" t="s">
        <v>1052</v>
      </c>
      <c r="K443" s="16">
        <v>3370</v>
      </c>
      <c r="L443" s="16">
        <v>0</v>
      </c>
      <c r="M443" s="16">
        <v>3370</v>
      </c>
      <c r="N443" s="16">
        <v>0</v>
      </c>
      <c r="O443" s="47">
        <v>3324.92</v>
      </c>
      <c r="P443" s="16">
        <v>45.08</v>
      </c>
      <c r="Q443" s="47">
        <v>1245</v>
      </c>
      <c r="R443" s="16" t="s">
        <v>1807</v>
      </c>
      <c r="S443" s="3" t="s">
        <v>1440</v>
      </c>
      <c r="T443" s="2"/>
      <c r="U443" s="2"/>
      <c r="V443" s="2"/>
    </row>
    <row r="444" spans="1:22" s="16" customFormat="1" ht="15" customHeight="1" x14ac:dyDescent="0.3">
      <c r="A444" s="16" t="s">
        <v>465</v>
      </c>
      <c r="B444" s="16" t="s">
        <v>18</v>
      </c>
      <c r="C444" s="43" t="s">
        <v>66</v>
      </c>
      <c r="D444" s="43" t="s">
        <v>25</v>
      </c>
      <c r="E444" s="43" t="s">
        <v>67</v>
      </c>
      <c r="F444" s="43" t="s">
        <v>22</v>
      </c>
      <c r="G444" s="43" t="s">
        <v>23</v>
      </c>
      <c r="H444" s="43" t="s">
        <v>23</v>
      </c>
      <c r="I444" s="43" t="s">
        <v>469</v>
      </c>
      <c r="J444" s="16" t="s">
        <v>1045</v>
      </c>
      <c r="K444" s="16">
        <v>100</v>
      </c>
      <c r="L444" s="16">
        <v>0</v>
      </c>
      <c r="M444" s="16">
        <v>100</v>
      </c>
      <c r="N444" s="16">
        <v>0</v>
      </c>
      <c r="O444" s="47">
        <v>71.28</v>
      </c>
      <c r="P444" s="16">
        <v>28.72</v>
      </c>
      <c r="Q444" s="47">
        <v>8.36</v>
      </c>
      <c r="R444" s="16" t="s">
        <v>1807</v>
      </c>
      <c r="S444" s="3" t="s">
        <v>1440</v>
      </c>
      <c r="T444" s="2"/>
      <c r="U444" s="2"/>
      <c r="V444" s="2"/>
    </row>
    <row r="445" spans="1:22" s="16" customFormat="1" ht="15" customHeight="1" x14ac:dyDescent="0.3">
      <c r="A445" s="16" t="s">
        <v>465</v>
      </c>
      <c r="B445" s="16" t="s">
        <v>18</v>
      </c>
      <c r="C445" s="43" t="s">
        <v>66</v>
      </c>
      <c r="D445" s="43" t="s">
        <v>25</v>
      </c>
      <c r="E445" s="43" t="s">
        <v>67</v>
      </c>
      <c r="F445" s="43" t="s">
        <v>22</v>
      </c>
      <c r="G445" s="43" t="s">
        <v>23</v>
      </c>
      <c r="H445" s="43" t="s">
        <v>23</v>
      </c>
      <c r="I445" s="43" t="s">
        <v>473</v>
      </c>
      <c r="J445" s="16" t="s">
        <v>1041</v>
      </c>
      <c r="K445" s="16">
        <v>8000</v>
      </c>
      <c r="L445" s="16">
        <v>0</v>
      </c>
      <c r="M445" s="16">
        <v>8000</v>
      </c>
      <c r="N445" s="16">
        <v>0</v>
      </c>
      <c r="O445" s="47">
        <v>8021.25</v>
      </c>
      <c r="P445" s="16">
        <v>-21.25</v>
      </c>
      <c r="Q445" s="47">
        <v>269.24</v>
      </c>
      <c r="R445" s="16" t="s">
        <v>1807</v>
      </c>
      <c r="S445" s="3" t="s">
        <v>1440</v>
      </c>
      <c r="T445" s="2"/>
      <c r="U445" s="2"/>
      <c r="V445" s="2"/>
    </row>
    <row r="446" spans="1:22" s="16" customFormat="1" ht="15" customHeight="1" x14ac:dyDescent="0.3">
      <c r="A446" s="16" t="s">
        <v>465</v>
      </c>
      <c r="B446" s="16" t="s">
        <v>18</v>
      </c>
      <c r="C446" s="43" t="s">
        <v>66</v>
      </c>
      <c r="D446" s="43" t="s">
        <v>25</v>
      </c>
      <c r="E446" s="43" t="s">
        <v>67</v>
      </c>
      <c r="F446" s="43" t="s">
        <v>22</v>
      </c>
      <c r="G446" s="43" t="s">
        <v>23</v>
      </c>
      <c r="H446" s="43" t="s">
        <v>23</v>
      </c>
      <c r="I446" s="43" t="s">
        <v>474</v>
      </c>
      <c r="J446" s="16" t="s">
        <v>475</v>
      </c>
      <c r="K446" s="16">
        <v>100689</v>
      </c>
      <c r="L446" s="16">
        <v>997</v>
      </c>
      <c r="M446" s="16">
        <v>101686</v>
      </c>
      <c r="N446" s="16">
        <v>0</v>
      </c>
      <c r="O446" s="47">
        <v>79767.509999999995</v>
      </c>
      <c r="P446" s="16">
        <v>21918.49</v>
      </c>
      <c r="Q446" s="47">
        <v>7735.61</v>
      </c>
      <c r="R446" s="16" t="s">
        <v>1807</v>
      </c>
      <c r="S446" s="3" t="s">
        <v>1440</v>
      </c>
      <c r="T446" s="2"/>
      <c r="U446" s="2"/>
      <c r="V446" s="2"/>
    </row>
    <row r="447" spans="1:22" s="16" customFormat="1" ht="15" customHeight="1" x14ac:dyDescent="0.3">
      <c r="A447" s="16" t="s">
        <v>465</v>
      </c>
      <c r="B447" s="16" t="s">
        <v>18</v>
      </c>
      <c r="C447" s="43" t="s">
        <v>66</v>
      </c>
      <c r="D447" s="43" t="s">
        <v>25</v>
      </c>
      <c r="E447" s="43" t="s">
        <v>67</v>
      </c>
      <c r="F447" s="43" t="s">
        <v>22</v>
      </c>
      <c r="G447" s="43" t="s">
        <v>23</v>
      </c>
      <c r="H447" s="43" t="s">
        <v>23</v>
      </c>
      <c r="I447" s="43" t="s">
        <v>531</v>
      </c>
      <c r="J447" s="16" t="s">
        <v>532</v>
      </c>
      <c r="K447" s="16">
        <v>156831</v>
      </c>
      <c r="L447" s="16">
        <v>0</v>
      </c>
      <c r="M447" s="16">
        <v>156831</v>
      </c>
      <c r="N447" s="16">
        <v>0</v>
      </c>
      <c r="O447" s="47">
        <v>146040.74</v>
      </c>
      <c r="P447" s="16">
        <v>10790.26</v>
      </c>
      <c r="Q447" s="47">
        <v>13248.22</v>
      </c>
      <c r="R447" s="16" t="s">
        <v>1807</v>
      </c>
      <c r="S447" s="3" t="s">
        <v>1440</v>
      </c>
      <c r="T447" s="2"/>
      <c r="U447" s="2"/>
      <c r="V447" s="2"/>
    </row>
    <row r="448" spans="1:22" s="16" customFormat="1" ht="15" customHeight="1" x14ac:dyDescent="0.3">
      <c r="A448" s="16" t="s">
        <v>465</v>
      </c>
      <c r="B448" s="16" t="s">
        <v>18</v>
      </c>
      <c r="C448" s="43" t="s">
        <v>66</v>
      </c>
      <c r="D448" s="43" t="s">
        <v>25</v>
      </c>
      <c r="E448" s="43" t="s">
        <v>67</v>
      </c>
      <c r="F448" s="43" t="s">
        <v>22</v>
      </c>
      <c r="G448" s="43" t="s">
        <v>23</v>
      </c>
      <c r="H448" s="43" t="s">
        <v>23</v>
      </c>
      <c r="I448" s="43" t="s">
        <v>519</v>
      </c>
      <c r="J448" s="16" t="s">
        <v>520</v>
      </c>
      <c r="K448" s="16">
        <v>47717</v>
      </c>
      <c r="L448" s="16">
        <v>0</v>
      </c>
      <c r="M448" s="16">
        <v>47717</v>
      </c>
      <c r="N448" s="16">
        <v>0</v>
      </c>
      <c r="O448" s="47">
        <v>43725</v>
      </c>
      <c r="P448" s="16">
        <v>3992</v>
      </c>
      <c r="Q448" s="47">
        <v>3975</v>
      </c>
      <c r="R448" s="16" t="s">
        <v>1807</v>
      </c>
      <c r="S448" s="3" t="s">
        <v>1440</v>
      </c>
      <c r="T448" s="2"/>
      <c r="U448" s="2"/>
      <c r="V448" s="2"/>
    </row>
    <row r="449" spans="1:22" s="16" customFormat="1" ht="15" customHeight="1" x14ac:dyDescent="0.3">
      <c r="A449" s="16" t="s">
        <v>465</v>
      </c>
      <c r="B449" s="16" t="s">
        <v>18</v>
      </c>
      <c r="C449" s="43" t="s">
        <v>66</v>
      </c>
      <c r="D449" s="43" t="s">
        <v>25</v>
      </c>
      <c r="E449" s="43" t="s">
        <v>67</v>
      </c>
      <c r="F449" s="43" t="s">
        <v>22</v>
      </c>
      <c r="G449" s="43" t="s">
        <v>23</v>
      </c>
      <c r="H449" s="43" t="s">
        <v>23</v>
      </c>
      <c r="I449" s="43" t="s">
        <v>638</v>
      </c>
      <c r="J449" s="16" t="s">
        <v>639</v>
      </c>
      <c r="K449" s="16">
        <v>209074</v>
      </c>
      <c r="L449" s="16">
        <v>0</v>
      </c>
      <c r="M449" s="16">
        <v>209074</v>
      </c>
      <c r="N449" s="16">
        <v>0</v>
      </c>
      <c r="O449" s="47">
        <v>191653</v>
      </c>
      <c r="P449" s="16">
        <v>17421</v>
      </c>
      <c r="Q449" s="47">
        <v>17423</v>
      </c>
      <c r="R449" s="16" t="s">
        <v>1807</v>
      </c>
      <c r="S449" s="3" t="s">
        <v>1440</v>
      </c>
      <c r="T449" s="2"/>
      <c r="U449" s="2"/>
      <c r="V449" s="2"/>
    </row>
    <row r="450" spans="1:22" s="16" customFormat="1" ht="15" customHeight="1" x14ac:dyDescent="0.3">
      <c r="A450" s="16" t="s">
        <v>465</v>
      </c>
      <c r="B450" s="16" t="s">
        <v>18</v>
      </c>
      <c r="C450" s="43" t="s">
        <v>66</v>
      </c>
      <c r="D450" s="43" t="s">
        <v>25</v>
      </c>
      <c r="E450" s="43" t="s">
        <v>67</v>
      </c>
      <c r="F450" s="43" t="s">
        <v>22</v>
      </c>
      <c r="G450" s="43" t="s">
        <v>23</v>
      </c>
      <c r="H450" s="43" t="s">
        <v>23</v>
      </c>
      <c r="I450" s="43" t="s">
        <v>466</v>
      </c>
      <c r="J450" s="16" t="s">
        <v>467</v>
      </c>
      <c r="K450" s="16">
        <v>16595</v>
      </c>
      <c r="L450" s="16">
        <v>0</v>
      </c>
      <c r="M450" s="16">
        <v>16595</v>
      </c>
      <c r="N450" s="16">
        <v>0</v>
      </c>
      <c r="O450" s="47">
        <v>15213</v>
      </c>
      <c r="P450" s="16">
        <v>1382</v>
      </c>
      <c r="Q450" s="47">
        <v>1383</v>
      </c>
      <c r="R450" s="16" t="s">
        <v>1807</v>
      </c>
      <c r="S450" s="3" t="s">
        <v>1440</v>
      </c>
      <c r="T450" s="2"/>
      <c r="U450" s="2"/>
      <c r="V450" s="2"/>
    </row>
    <row r="451" spans="1:22" s="16" customFormat="1" ht="15" customHeight="1" x14ac:dyDescent="0.3">
      <c r="A451" s="16" t="s">
        <v>465</v>
      </c>
      <c r="B451" s="16" t="s">
        <v>18</v>
      </c>
      <c r="C451" s="43" t="s">
        <v>66</v>
      </c>
      <c r="D451" s="43" t="s">
        <v>25</v>
      </c>
      <c r="E451" s="43" t="s">
        <v>67</v>
      </c>
      <c r="F451" s="43" t="s">
        <v>22</v>
      </c>
      <c r="G451" s="43" t="s">
        <v>23</v>
      </c>
      <c r="H451" s="43" t="s">
        <v>23</v>
      </c>
      <c r="I451" s="43" t="s">
        <v>470</v>
      </c>
      <c r="J451" s="16" t="s">
        <v>471</v>
      </c>
      <c r="K451" s="16">
        <v>2527</v>
      </c>
      <c r="L451" s="16">
        <v>0</v>
      </c>
      <c r="M451" s="16">
        <v>2527</v>
      </c>
      <c r="N451" s="16">
        <v>0</v>
      </c>
      <c r="O451" s="47">
        <v>2321</v>
      </c>
      <c r="P451" s="16">
        <v>206</v>
      </c>
      <c r="Q451" s="47">
        <v>211</v>
      </c>
      <c r="R451" s="16" t="s">
        <v>1807</v>
      </c>
      <c r="S451" s="3" t="s">
        <v>1440</v>
      </c>
      <c r="T451" s="2"/>
      <c r="U451" s="2"/>
      <c r="V451" s="2"/>
    </row>
    <row r="452" spans="1:22" s="16" customFormat="1" ht="15" customHeight="1" x14ac:dyDescent="0.3">
      <c r="A452" s="16" t="s">
        <v>465</v>
      </c>
      <c r="B452" s="16" t="s">
        <v>18</v>
      </c>
      <c r="C452" s="43" t="s">
        <v>66</v>
      </c>
      <c r="D452" s="43" t="s">
        <v>25</v>
      </c>
      <c r="E452" s="43" t="s">
        <v>67</v>
      </c>
      <c r="F452" s="43" t="s">
        <v>22</v>
      </c>
      <c r="G452" s="43" t="s">
        <v>23</v>
      </c>
      <c r="H452" s="43" t="s">
        <v>23</v>
      </c>
      <c r="I452" s="43" t="s">
        <v>525</v>
      </c>
      <c r="J452" s="16" t="s">
        <v>526</v>
      </c>
      <c r="K452" s="16">
        <v>3750</v>
      </c>
      <c r="L452" s="16">
        <v>0</v>
      </c>
      <c r="M452" s="16">
        <v>3750</v>
      </c>
      <c r="N452" s="16">
        <v>0</v>
      </c>
      <c r="O452" s="47">
        <v>2640</v>
      </c>
      <c r="P452" s="16">
        <v>1110</v>
      </c>
      <c r="Q452" s="47">
        <v>240</v>
      </c>
      <c r="R452" s="16" t="s">
        <v>1807</v>
      </c>
      <c r="S452" s="3" t="s">
        <v>1440</v>
      </c>
      <c r="T452" s="2"/>
      <c r="U452" s="2"/>
      <c r="V452" s="2"/>
    </row>
    <row r="453" spans="1:22" s="16" customFormat="1" ht="15" customHeight="1" x14ac:dyDescent="0.3">
      <c r="A453" s="16" t="s">
        <v>465</v>
      </c>
      <c r="B453" s="16" t="s">
        <v>18</v>
      </c>
      <c r="C453" s="43" t="s">
        <v>66</v>
      </c>
      <c r="D453" s="43" t="s">
        <v>25</v>
      </c>
      <c r="E453" s="43" t="s">
        <v>67</v>
      </c>
      <c r="F453" s="43" t="s">
        <v>22</v>
      </c>
      <c r="G453" s="43" t="s">
        <v>23</v>
      </c>
      <c r="H453" s="43" t="s">
        <v>23</v>
      </c>
      <c r="I453" s="43" t="s">
        <v>554</v>
      </c>
      <c r="J453" s="16" t="s">
        <v>555</v>
      </c>
      <c r="K453" s="16">
        <v>4000</v>
      </c>
      <c r="L453" s="16">
        <v>0</v>
      </c>
      <c r="M453" s="16">
        <v>4000</v>
      </c>
      <c r="N453" s="16">
        <v>0</v>
      </c>
      <c r="O453" s="47">
        <v>3125</v>
      </c>
      <c r="P453" s="16">
        <v>875</v>
      </c>
      <c r="Q453" s="47">
        <v>0</v>
      </c>
      <c r="R453" s="16" t="s">
        <v>1807</v>
      </c>
      <c r="S453" s="3" t="s">
        <v>1440</v>
      </c>
      <c r="T453" s="2"/>
      <c r="U453" s="2"/>
      <c r="V453" s="2"/>
    </row>
    <row r="454" spans="1:22" s="16" customFormat="1" ht="15" customHeight="1" x14ac:dyDescent="0.3">
      <c r="A454" s="16" t="s">
        <v>465</v>
      </c>
      <c r="B454" s="16" t="s">
        <v>18</v>
      </c>
      <c r="C454" s="43" t="s">
        <v>66</v>
      </c>
      <c r="D454" s="43" t="s">
        <v>25</v>
      </c>
      <c r="E454" s="43" t="s">
        <v>67</v>
      </c>
      <c r="F454" s="43" t="s">
        <v>22</v>
      </c>
      <c r="G454" s="43" t="s">
        <v>23</v>
      </c>
      <c r="H454" s="43" t="s">
        <v>23</v>
      </c>
      <c r="I454" s="43">
        <v>6000</v>
      </c>
      <c r="J454" s="16" t="s">
        <v>539</v>
      </c>
      <c r="K454" s="16">
        <v>14000</v>
      </c>
      <c r="L454" s="16">
        <v>0</v>
      </c>
      <c r="M454" s="16">
        <v>14000</v>
      </c>
      <c r="N454" s="16">
        <v>1650.26</v>
      </c>
      <c r="O454" s="47">
        <v>12446.2</v>
      </c>
      <c r="P454" s="16">
        <v>-96.46</v>
      </c>
      <c r="Q454" s="47">
        <v>51.91</v>
      </c>
      <c r="R454" s="16" t="s">
        <v>1807</v>
      </c>
      <c r="S454" s="3" t="s">
        <v>1440</v>
      </c>
      <c r="T454" s="2"/>
      <c r="U454" s="2"/>
      <c r="V454" s="2"/>
    </row>
    <row r="455" spans="1:22" s="16" customFormat="1" ht="15" customHeight="1" x14ac:dyDescent="0.3">
      <c r="A455" s="16" t="s">
        <v>465</v>
      </c>
      <c r="B455" s="16" t="s">
        <v>18</v>
      </c>
      <c r="C455" s="43" t="s">
        <v>66</v>
      </c>
      <c r="D455" s="43" t="s">
        <v>25</v>
      </c>
      <c r="E455" s="43" t="s">
        <v>67</v>
      </c>
      <c r="F455" s="43" t="s">
        <v>22</v>
      </c>
      <c r="G455" s="43" t="s">
        <v>23</v>
      </c>
      <c r="H455" s="43" t="s">
        <v>23</v>
      </c>
      <c r="I455" s="43">
        <v>6005</v>
      </c>
      <c r="J455" s="16" t="s">
        <v>556</v>
      </c>
      <c r="K455" s="16">
        <v>15000</v>
      </c>
      <c r="L455" s="16">
        <v>0</v>
      </c>
      <c r="M455" s="16">
        <v>15000</v>
      </c>
      <c r="N455" s="16">
        <v>2648.44</v>
      </c>
      <c r="O455" s="47">
        <v>8863.59</v>
      </c>
      <c r="P455" s="16">
        <v>3487.97</v>
      </c>
      <c r="Q455" s="47">
        <v>-1395.49</v>
      </c>
      <c r="R455" s="16" t="s">
        <v>1807</v>
      </c>
      <c r="S455" s="3" t="s">
        <v>1440</v>
      </c>
      <c r="T455" s="2"/>
      <c r="U455" s="2"/>
      <c r="V455" s="2"/>
    </row>
    <row r="456" spans="1:22" s="16" customFormat="1" ht="15" customHeight="1" x14ac:dyDescent="0.3">
      <c r="A456" s="16" t="s">
        <v>465</v>
      </c>
      <c r="B456" s="16" t="s">
        <v>18</v>
      </c>
      <c r="C456" s="43" t="s">
        <v>66</v>
      </c>
      <c r="D456" s="43" t="s">
        <v>25</v>
      </c>
      <c r="E456" s="43" t="s">
        <v>67</v>
      </c>
      <c r="F456" s="43" t="s">
        <v>22</v>
      </c>
      <c r="G456" s="43" t="s">
        <v>23</v>
      </c>
      <c r="H456" s="43" t="s">
        <v>23</v>
      </c>
      <c r="I456" s="43">
        <v>6015</v>
      </c>
      <c r="J456" s="16" t="s">
        <v>503</v>
      </c>
      <c r="K456" s="16">
        <v>0</v>
      </c>
      <c r="L456" s="16">
        <v>0</v>
      </c>
      <c r="M456" s="16">
        <v>0</v>
      </c>
      <c r="N456" s="16">
        <v>0</v>
      </c>
      <c r="O456" s="47">
        <v>129.9</v>
      </c>
      <c r="P456" s="16">
        <v>-129.9</v>
      </c>
      <c r="Q456" s="47">
        <v>0</v>
      </c>
      <c r="R456" s="16" t="s">
        <v>1807</v>
      </c>
      <c r="S456" s="3" t="s">
        <v>1440</v>
      </c>
      <c r="T456" s="2"/>
      <c r="U456" s="2"/>
      <c r="V456" s="2"/>
    </row>
    <row r="457" spans="1:22" s="16" customFormat="1" ht="15" customHeight="1" x14ac:dyDescent="0.3">
      <c r="A457" s="16" t="s">
        <v>465</v>
      </c>
      <c r="B457" s="16" t="s">
        <v>18</v>
      </c>
      <c r="C457" s="43" t="s">
        <v>66</v>
      </c>
      <c r="D457" s="43" t="s">
        <v>25</v>
      </c>
      <c r="E457" s="43" t="s">
        <v>67</v>
      </c>
      <c r="F457" s="43" t="s">
        <v>22</v>
      </c>
      <c r="G457" s="43" t="s">
        <v>23</v>
      </c>
      <c r="H457" s="43" t="s">
        <v>23</v>
      </c>
      <c r="I457" s="43">
        <v>6025</v>
      </c>
      <c r="J457" s="16" t="s">
        <v>564</v>
      </c>
      <c r="K457" s="16">
        <v>3000</v>
      </c>
      <c r="L457" s="16">
        <v>0</v>
      </c>
      <c r="M457" s="16">
        <v>3000</v>
      </c>
      <c r="N457" s="16">
        <v>0</v>
      </c>
      <c r="O457" s="47">
        <v>0</v>
      </c>
      <c r="P457" s="16">
        <v>3000</v>
      </c>
      <c r="Q457" s="47">
        <v>0</v>
      </c>
      <c r="R457" s="16" t="s">
        <v>1807</v>
      </c>
      <c r="S457" s="3" t="s">
        <v>1440</v>
      </c>
      <c r="T457" s="2"/>
      <c r="U457" s="2"/>
      <c r="V457" s="2"/>
    </row>
    <row r="458" spans="1:22" s="16" customFormat="1" ht="15" customHeight="1" x14ac:dyDescent="0.3">
      <c r="A458" s="16" t="s">
        <v>465</v>
      </c>
      <c r="B458" s="16" t="s">
        <v>18</v>
      </c>
      <c r="C458" s="43" t="s">
        <v>66</v>
      </c>
      <c r="D458" s="43" t="s">
        <v>25</v>
      </c>
      <c r="E458" s="43" t="s">
        <v>67</v>
      </c>
      <c r="F458" s="43" t="s">
        <v>22</v>
      </c>
      <c r="G458" s="43" t="s">
        <v>23</v>
      </c>
      <c r="H458" s="43" t="s">
        <v>23</v>
      </c>
      <c r="I458" s="43">
        <v>6200</v>
      </c>
      <c r="J458" s="16" t="s">
        <v>557</v>
      </c>
      <c r="K458" s="16">
        <v>1250</v>
      </c>
      <c r="L458" s="16">
        <v>0</v>
      </c>
      <c r="M458" s="16">
        <v>1250</v>
      </c>
      <c r="N458" s="16">
        <v>0</v>
      </c>
      <c r="O458" s="47">
        <v>220</v>
      </c>
      <c r="P458" s="16">
        <v>1030</v>
      </c>
      <c r="Q458" s="47">
        <v>0</v>
      </c>
      <c r="R458" s="16" t="s">
        <v>1807</v>
      </c>
      <c r="S458" s="3" t="s">
        <v>1440</v>
      </c>
      <c r="T458" s="2"/>
      <c r="U458" s="2"/>
      <c r="V458" s="2"/>
    </row>
    <row r="459" spans="1:22" s="16" customFormat="1" ht="15" customHeight="1" x14ac:dyDescent="0.3">
      <c r="A459" s="16" t="s">
        <v>465</v>
      </c>
      <c r="B459" s="16" t="s">
        <v>18</v>
      </c>
      <c r="C459" s="43" t="s">
        <v>66</v>
      </c>
      <c r="D459" s="43" t="s">
        <v>25</v>
      </c>
      <c r="E459" s="43" t="s">
        <v>67</v>
      </c>
      <c r="F459" s="43" t="s">
        <v>22</v>
      </c>
      <c r="G459" s="43" t="s">
        <v>23</v>
      </c>
      <c r="H459" s="43" t="s">
        <v>23</v>
      </c>
      <c r="I459" s="43">
        <v>6202</v>
      </c>
      <c r="J459" s="16" t="s">
        <v>558</v>
      </c>
      <c r="K459" s="16">
        <v>25000</v>
      </c>
      <c r="L459" s="16">
        <v>0</v>
      </c>
      <c r="M459" s="16">
        <v>25000</v>
      </c>
      <c r="N459" s="16">
        <v>0</v>
      </c>
      <c r="O459" s="47">
        <v>22510.28</v>
      </c>
      <c r="P459" s="16">
        <v>2489.7199999999998</v>
      </c>
      <c r="Q459" s="47">
        <v>0</v>
      </c>
      <c r="R459" s="16" t="s">
        <v>1807</v>
      </c>
      <c r="S459" s="3" t="s">
        <v>1440</v>
      </c>
      <c r="T459" s="2"/>
      <c r="U459" s="2"/>
      <c r="V459" s="2"/>
    </row>
    <row r="460" spans="1:22" s="16" customFormat="1" ht="15" customHeight="1" x14ac:dyDescent="0.3">
      <c r="A460" s="16" t="s">
        <v>465</v>
      </c>
      <c r="B460" s="16" t="s">
        <v>18</v>
      </c>
      <c r="C460" s="43" t="s">
        <v>66</v>
      </c>
      <c r="D460" s="43" t="s">
        <v>25</v>
      </c>
      <c r="E460" s="43" t="s">
        <v>67</v>
      </c>
      <c r="F460" s="43" t="s">
        <v>22</v>
      </c>
      <c r="G460" s="43" t="s">
        <v>23</v>
      </c>
      <c r="H460" s="43" t="s">
        <v>23</v>
      </c>
      <c r="I460" s="43">
        <v>6203</v>
      </c>
      <c r="J460" s="16" t="s">
        <v>559</v>
      </c>
      <c r="K460" s="16">
        <v>1000</v>
      </c>
      <c r="L460" s="16">
        <v>0</v>
      </c>
      <c r="M460" s="16">
        <v>1000</v>
      </c>
      <c r="N460" s="16">
        <v>0</v>
      </c>
      <c r="O460" s="47">
        <v>1464.03</v>
      </c>
      <c r="P460" s="16">
        <v>-464.03</v>
      </c>
      <c r="Q460" s="47">
        <v>0</v>
      </c>
      <c r="R460" s="16" t="s">
        <v>1807</v>
      </c>
      <c r="S460" s="3" t="s">
        <v>1440</v>
      </c>
      <c r="T460" s="2"/>
      <c r="U460" s="2"/>
      <c r="V460" s="2"/>
    </row>
    <row r="461" spans="1:22" s="16" customFormat="1" ht="15" customHeight="1" x14ac:dyDescent="0.3">
      <c r="A461" s="16" t="s">
        <v>465</v>
      </c>
      <c r="B461" s="16" t="s">
        <v>18</v>
      </c>
      <c r="C461" s="43" t="s">
        <v>66</v>
      </c>
      <c r="D461" s="43" t="s">
        <v>25</v>
      </c>
      <c r="E461" s="43" t="s">
        <v>67</v>
      </c>
      <c r="F461" s="43" t="s">
        <v>22</v>
      </c>
      <c r="G461" s="43" t="s">
        <v>23</v>
      </c>
      <c r="H461" s="43" t="s">
        <v>23</v>
      </c>
      <c r="I461" s="43">
        <v>6208</v>
      </c>
      <c r="J461" s="16" t="s">
        <v>496</v>
      </c>
      <c r="K461" s="16">
        <v>8000</v>
      </c>
      <c r="L461" s="16">
        <v>0</v>
      </c>
      <c r="M461" s="16">
        <v>8000</v>
      </c>
      <c r="N461" s="16">
        <v>584.66</v>
      </c>
      <c r="O461" s="47">
        <v>3275.68</v>
      </c>
      <c r="P461" s="16">
        <v>4139.66</v>
      </c>
      <c r="Q461" s="47">
        <v>100</v>
      </c>
      <c r="R461" s="16" t="s">
        <v>1807</v>
      </c>
      <c r="S461" s="3" t="s">
        <v>1440</v>
      </c>
      <c r="T461" s="2"/>
      <c r="U461" s="2"/>
      <c r="V461" s="2"/>
    </row>
    <row r="462" spans="1:22" s="16" customFormat="1" ht="15" customHeight="1" x14ac:dyDescent="0.3">
      <c r="A462" s="16" t="s">
        <v>465</v>
      </c>
      <c r="B462" s="16" t="s">
        <v>18</v>
      </c>
      <c r="C462" s="43" t="s">
        <v>66</v>
      </c>
      <c r="D462" s="43" t="s">
        <v>25</v>
      </c>
      <c r="E462" s="43" t="s">
        <v>67</v>
      </c>
      <c r="F462" s="43" t="s">
        <v>22</v>
      </c>
      <c r="G462" s="43" t="s">
        <v>23</v>
      </c>
      <c r="H462" s="43" t="s">
        <v>23</v>
      </c>
      <c r="I462" s="43">
        <v>6238</v>
      </c>
      <c r="J462" s="16" t="s">
        <v>720</v>
      </c>
      <c r="K462" s="16">
        <v>105000</v>
      </c>
      <c r="L462" s="16">
        <v>15000</v>
      </c>
      <c r="M462" s="16">
        <v>120000</v>
      </c>
      <c r="N462" s="16">
        <v>0</v>
      </c>
      <c r="O462" s="47">
        <v>116427.54</v>
      </c>
      <c r="P462" s="16">
        <v>3572.46</v>
      </c>
      <c r="Q462" s="47">
        <v>0</v>
      </c>
      <c r="R462" s="16" t="s">
        <v>1807</v>
      </c>
      <c r="S462" s="3" t="s">
        <v>1440</v>
      </c>
      <c r="T462" s="2"/>
      <c r="U462" s="2"/>
      <c r="V462" s="2"/>
    </row>
    <row r="463" spans="1:22" s="16" customFormat="1" ht="15" customHeight="1" x14ac:dyDescent="0.3">
      <c r="A463" s="16" t="s">
        <v>465</v>
      </c>
      <c r="B463" s="16" t="s">
        <v>18</v>
      </c>
      <c r="C463" s="43" t="s">
        <v>66</v>
      </c>
      <c r="D463" s="43" t="s">
        <v>25</v>
      </c>
      <c r="E463" s="43" t="s">
        <v>67</v>
      </c>
      <c r="F463" s="43" t="s">
        <v>22</v>
      </c>
      <c r="G463" s="43" t="s">
        <v>23</v>
      </c>
      <c r="H463" s="43" t="s">
        <v>23</v>
      </c>
      <c r="I463" s="43">
        <v>6300</v>
      </c>
      <c r="J463" s="16" t="s">
        <v>693</v>
      </c>
      <c r="K463" s="16">
        <v>110</v>
      </c>
      <c r="L463" s="16">
        <v>0</v>
      </c>
      <c r="M463" s="16">
        <v>110</v>
      </c>
      <c r="N463" s="16">
        <v>0</v>
      </c>
      <c r="O463" s="47">
        <v>0</v>
      </c>
      <c r="P463" s="16">
        <v>110</v>
      </c>
      <c r="Q463" s="47">
        <v>0</v>
      </c>
      <c r="R463" s="16" t="s">
        <v>1807</v>
      </c>
      <c r="S463" s="3" t="s">
        <v>1440</v>
      </c>
      <c r="T463" s="2"/>
      <c r="U463" s="2"/>
      <c r="V463" s="2"/>
    </row>
    <row r="464" spans="1:22" s="16" customFormat="1" ht="15" customHeight="1" x14ac:dyDescent="0.3">
      <c r="A464" s="16" t="s">
        <v>465</v>
      </c>
      <c r="B464" s="16" t="s">
        <v>18</v>
      </c>
      <c r="C464" s="43" t="s">
        <v>66</v>
      </c>
      <c r="D464" s="43" t="s">
        <v>25</v>
      </c>
      <c r="E464" s="43" t="s">
        <v>67</v>
      </c>
      <c r="F464" s="43" t="s">
        <v>22</v>
      </c>
      <c r="G464" s="43" t="s">
        <v>23</v>
      </c>
      <c r="H464" s="43" t="s">
        <v>23</v>
      </c>
      <c r="I464" s="43">
        <v>6350</v>
      </c>
      <c r="J464" s="16" t="s">
        <v>492</v>
      </c>
      <c r="K464" s="16">
        <v>35000</v>
      </c>
      <c r="L464" s="16">
        <v>0</v>
      </c>
      <c r="M464" s="16">
        <v>35000</v>
      </c>
      <c r="N464" s="16">
        <v>3303.58</v>
      </c>
      <c r="O464" s="47">
        <v>19350.919999999998</v>
      </c>
      <c r="P464" s="16">
        <v>12345.5</v>
      </c>
      <c r="Q464" s="47">
        <v>594.88</v>
      </c>
      <c r="R464" s="16" t="s">
        <v>1807</v>
      </c>
      <c r="S464" s="3" t="s">
        <v>1440</v>
      </c>
      <c r="T464" s="2"/>
      <c r="U464" s="2"/>
      <c r="V464" s="2"/>
    </row>
    <row r="465" spans="1:22" s="16" customFormat="1" ht="15" customHeight="1" x14ac:dyDescent="0.3">
      <c r="A465" s="16" t="s">
        <v>465</v>
      </c>
      <c r="B465" s="16" t="s">
        <v>18</v>
      </c>
      <c r="C465" s="43" t="s">
        <v>66</v>
      </c>
      <c r="D465" s="43" t="s">
        <v>25</v>
      </c>
      <c r="E465" s="43" t="s">
        <v>67</v>
      </c>
      <c r="F465" s="43" t="s">
        <v>22</v>
      </c>
      <c r="G465" s="43" t="s">
        <v>23</v>
      </c>
      <c r="H465" s="43" t="s">
        <v>23</v>
      </c>
      <c r="I465" s="43" t="s">
        <v>541</v>
      </c>
      <c r="J465" s="16" t="s">
        <v>542</v>
      </c>
      <c r="K465" s="16">
        <v>10000</v>
      </c>
      <c r="L465" s="16">
        <v>0</v>
      </c>
      <c r="M465" s="16">
        <v>10000</v>
      </c>
      <c r="N465" s="16">
        <v>0</v>
      </c>
      <c r="O465" s="47">
        <v>9884.2900000000009</v>
      </c>
      <c r="P465" s="16">
        <v>115.71</v>
      </c>
      <c r="Q465" s="47">
        <v>885.76</v>
      </c>
      <c r="R465" s="16" t="s">
        <v>1807</v>
      </c>
      <c r="S465" s="3" t="s">
        <v>1440</v>
      </c>
      <c r="T465" s="2"/>
      <c r="U465" s="2"/>
      <c r="V465" s="2"/>
    </row>
    <row r="466" spans="1:22" s="16" customFormat="1" ht="15" customHeight="1" x14ac:dyDescent="0.3">
      <c r="A466" s="16" t="s">
        <v>465</v>
      </c>
      <c r="B466" s="16" t="s">
        <v>18</v>
      </c>
      <c r="C466" s="43" t="s">
        <v>66</v>
      </c>
      <c r="D466" s="43" t="s">
        <v>25</v>
      </c>
      <c r="E466" s="43" t="s">
        <v>67</v>
      </c>
      <c r="F466" s="43" t="s">
        <v>22</v>
      </c>
      <c r="G466" s="43" t="s">
        <v>23</v>
      </c>
      <c r="H466" s="43" t="s">
        <v>23</v>
      </c>
      <c r="I466" s="43" t="s">
        <v>505</v>
      </c>
      <c r="J466" s="16" t="s">
        <v>506</v>
      </c>
      <c r="K466" s="16">
        <v>6000</v>
      </c>
      <c r="L466" s="16">
        <v>0</v>
      </c>
      <c r="M466" s="16">
        <v>6000</v>
      </c>
      <c r="N466" s="16">
        <v>0</v>
      </c>
      <c r="O466" s="47">
        <v>5442.62</v>
      </c>
      <c r="P466" s="16">
        <v>557.38</v>
      </c>
      <c r="Q466" s="47">
        <v>0</v>
      </c>
      <c r="R466" s="16" t="s">
        <v>1807</v>
      </c>
      <c r="S466" s="3" t="s">
        <v>1440</v>
      </c>
      <c r="T466" s="2"/>
      <c r="U466" s="2"/>
      <c r="V466" s="2"/>
    </row>
    <row r="467" spans="1:22" s="16" customFormat="1" ht="15" customHeight="1" x14ac:dyDescent="0.3">
      <c r="A467" s="16" t="s">
        <v>465</v>
      </c>
      <c r="B467" s="16" t="s">
        <v>18</v>
      </c>
      <c r="C467" s="43" t="s">
        <v>66</v>
      </c>
      <c r="D467" s="43" t="s">
        <v>25</v>
      </c>
      <c r="E467" s="43" t="s">
        <v>67</v>
      </c>
      <c r="F467" s="43" t="s">
        <v>22</v>
      </c>
      <c r="G467" s="43" t="s">
        <v>23</v>
      </c>
      <c r="H467" s="43" t="s">
        <v>23</v>
      </c>
      <c r="I467" s="43" t="s">
        <v>616</v>
      </c>
      <c r="J467" s="16" t="s">
        <v>617</v>
      </c>
      <c r="K467" s="16">
        <v>90000</v>
      </c>
      <c r="L467" s="16">
        <v>0</v>
      </c>
      <c r="M467" s="16">
        <v>90000</v>
      </c>
      <c r="N467" s="16">
        <v>0</v>
      </c>
      <c r="O467" s="47">
        <v>76000</v>
      </c>
      <c r="P467" s="16">
        <v>14000</v>
      </c>
      <c r="Q467" s="47">
        <v>0</v>
      </c>
      <c r="R467" s="16" t="s">
        <v>1807</v>
      </c>
      <c r="S467" s="3" t="s">
        <v>1440</v>
      </c>
      <c r="T467" s="2"/>
      <c r="U467" s="2"/>
      <c r="V467" s="2"/>
    </row>
    <row r="468" spans="1:22" s="16" customFormat="1" ht="15" customHeight="1" x14ac:dyDescent="0.3">
      <c r="A468" s="16" t="s">
        <v>465</v>
      </c>
      <c r="B468" s="16" t="s">
        <v>18</v>
      </c>
      <c r="C468" s="43" t="s">
        <v>66</v>
      </c>
      <c r="D468" s="43" t="s">
        <v>25</v>
      </c>
      <c r="E468" s="43" t="s">
        <v>67</v>
      </c>
      <c r="F468" s="43" t="s">
        <v>22</v>
      </c>
      <c r="G468" s="43" t="s">
        <v>23</v>
      </c>
      <c r="H468" s="43" t="s">
        <v>23</v>
      </c>
      <c r="I468" s="43" t="s">
        <v>600</v>
      </c>
      <c r="J468" s="16" t="s">
        <v>601</v>
      </c>
      <c r="K468" s="16">
        <v>5000</v>
      </c>
      <c r="L468" s="16">
        <v>0</v>
      </c>
      <c r="M468" s="16">
        <v>5000</v>
      </c>
      <c r="N468" s="16">
        <v>0</v>
      </c>
      <c r="O468" s="47">
        <v>4400.62</v>
      </c>
      <c r="P468" s="16">
        <v>599.38</v>
      </c>
      <c r="Q468" s="47">
        <v>0</v>
      </c>
      <c r="R468" s="16" t="s">
        <v>1807</v>
      </c>
      <c r="S468" s="3" t="s">
        <v>1440</v>
      </c>
      <c r="T468" s="2"/>
      <c r="U468" s="2"/>
      <c r="V468" s="2"/>
    </row>
    <row r="469" spans="1:22" s="16" customFormat="1" ht="15" customHeight="1" x14ac:dyDescent="0.3">
      <c r="A469" s="16" t="s">
        <v>465</v>
      </c>
      <c r="B469" s="16" t="s">
        <v>18</v>
      </c>
      <c r="C469" s="43" t="s">
        <v>66</v>
      </c>
      <c r="D469" s="43" t="s">
        <v>25</v>
      </c>
      <c r="E469" s="43" t="s">
        <v>67</v>
      </c>
      <c r="F469" s="43" t="s">
        <v>22</v>
      </c>
      <c r="G469" s="43" t="s">
        <v>23</v>
      </c>
      <c r="H469" s="43" t="s">
        <v>23</v>
      </c>
      <c r="I469" s="43" t="s">
        <v>487</v>
      </c>
      <c r="J469" s="16" t="s">
        <v>488</v>
      </c>
      <c r="K469" s="16">
        <v>45000</v>
      </c>
      <c r="L469" s="16">
        <v>0</v>
      </c>
      <c r="M469" s="16">
        <v>45000</v>
      </c>
      <c r="N469" s="16">
        <v>10782.35</v>
      </c>
      <c r="O469" s="47">
        <v>41239.949999999997</v>
      </c>
      <c r="P469" s="16">
        <v>-7022.3</v>
      </c>
      <c r="Q469" s="47">
        <v>1792</v>
      </c>
      <c r="R469" s="16" t="s">
        <v>1807</v>
      </c>
      <c r="S469" s="3" t="s">
        <v>1440</v>
      </c>
      <c r="T469" s="2"/>
      <c r="U469" s="2"/>
      <c r="V469" s="2"/>
    </row>
    <row r="470" spans="1:22" s="16" customFormat="1" ht="15" customHeight="1" x14ac:dyDescent="0.3">
      <c r="A470" s="16" t="s">
        <v>465</v>
      </c>
      <c r="B470" s="16" t="s">
        <v>18</v>
      </c>
      <c r="C470" s="43" t="s">
        <v>66</v>
      </c>
      <c r="D470" s="43" t="s">
        <v>25</v>
      </c>
      <c r="E470" s="43" t="s">
        <v>67</v>
      </c>
      <c r="F470" s="43" t="s">
        <v>22</v>
      </c>
      <c r="G470" s="43" t="s">
        <v>23</v>
      </c>
      <c r="H470" s="43" t="s">
        <v>23</v>
      </c>
      <c r="I470" s="43" t="s">
        <v>713</v>
      </c>
      <c r="J470" s="16" t="s">
        <v>714</v>
      </c>
      <c r="K470" s="16">
        <v>36000</v>
      </c>
      <c r="L470" s="16">
        <v>0</v>
      </c>
      <c r="M470" s="16">
        <v>36000</v>
      </c>
      <c r="N470" s="16">
        <v>2106.66</v>
      </c>
      <c r="O470" s="47">
        <v>30393.26</v>
      </c>
      <c r="P470" s="16">
        <v>3500.08</v>
      </c>
      <c r="Q470" s="47">
        <v>0</v>
      </c>
      <c r="R470" s="16" t="s">
        <v>1807</v>
      </c>
      <c r="S470" s="3" t="s">
        <v>1440</v>
      </c>
      <c r="T470" s="2"/>
      <c r="U470" s="2"/>
      <c r="V470" s="2"/>
    </row>
    <row r="471" spans="1:22" s="16" customFormat="1" ht="15" customHeight="1" x14ac:dyDescent="0.3">
      <c r="A471" s="16" t="s">
        <v>465</v>
      </c>
      <c r="B471" s="16" t="s">
        <v>18</v>
      </c>
      <c r="C471" s="43" t="s">
        <v>66</v>
      </c>
      <c r="D471" s="43" t="s">
        <v>25</v>
      </c>
      <c r="E471" s="43" t="s">
        <v>67</v>
      </c>
      <c r="F471" s="43" t="s">
        <v>22</v>
      </c>
      <c r="G471" s="43" t="s">
        <v>23</v>
      </c>
      <c r="H471" s="43" t="s">
        <v>23</v>
      </c>
      <c r="I471" s="43" t="s">
        <v>1213</v>
      </c>
      <c r="J471" s="16" t="s">
        <v>1214</v>
      </c>
      <c r="K471" s="16">
        <v>5450</v>
      </c>
      <c r="L471" s="16">
        <v>0</v>
      </c>
      <c r="M471" s="16">
        <v>5450</v>
      </c>
      <c r="N471" s="16">
        <v>1204.31</v>
      </c>
      <c r="O471" s="47">
        <v>4940.7299999999996</v>
      </c>
      <c r="P471" s="16">
        <v>-695.04</v>
      </c>
      <c r="Q471" s="47">
        <v>0</v>
      </c>
      <c r="R471" s="16" t="s">
        <v>1807</v>
      </c>
      <c r="S471" s="3" t="s">
        <v>1440</v>
      </c>
      <c r="T471" s="2"/>
      <c r="U471" s="2"/>
      <c r="V471" s="2"/>
    </row>
    <row r="472" spans="1:22" s="16" customFormat="1" ht="15" customHeight="1" x14ac:dyDescent="0.3">
      <c r="A472" s="16" t="s">
        <v>465</v>
      </c>
      <c r="B472" s="16" t="s">
        <v>18</v>
      </c>
      <c r="C472" s="43" t="s">
        <v>66</v>
      </c>
      <c r="D472" s="43" t="s">
        <v>25</v>
      </c>
      <c r="E472" s="43" t="s">
        <v>67</v>
      </c>
      <c r="F472" s="43" t="s">
        <v>22</v>
      </c>
      <c r="G472" s="43" t="s">
        <v>23</v>
      </c>
      <c r="H472" s="43" t="s">
        <v>23</v>
      </c>
      <c r="I472" s="43" t="s">
        <v>568</v>
      </c>
      <c r="J472" s="16" t="s">
        <v>569</v>
      </c>
      <c r="K472" s="16">
        <v>6000</v>
      </c>
      <c r="L472" s="16">
        <v>0</v>
      </c>
      <c r="M472" s="16">
        <v>6000</v>
      </c>
      <c r="N472" s="16">
        <v>2292</v>
      </c>
      <c r="O472" s="47">
        <v>1370</v>
      </c>
      <c r="P472" s="16">
        <v>2338</v>
      </c>
      <c r="Q472" s="47">
        <v>55</v>
      </c>
      <c r="R472" s="16" t="s">
        <v>1807</v>
      </c>
      <c r="S472" s="3" t="s">
        <v>1440</v>
      </c>
      <c r="T472" s="2"/>
      <c r="U472" s="2"/>
      <c r="V472" s="2"/>
    </row>
    <row r="473" spans="1:22" s="16" customFormat="1" ht="15" customHeight="1" x14ac:dyDescent="0.3">
      <c r="A473" s="16" t="s">
        <v>465</v>
      </c>
      <c r="B473" s="16" t="s">
        <v>18</v>
      </c>
      <c r="C473" s="43" t="s">
        <v>66</v>
      </c>
      <c r="D473" s="43" t="s">
        <v>25</v>
      </c>
      <c r="E473" s="43" t="s">
        <v>67</v>
      </c>
      <c r="F473" s="43" t="s">
        <v>22</v>
      </c>
      <c r="G473" s="43" t="s">
        <v>23</v>
      </c>
      <c r="H473" s="43" t="s">
        <v>23</v>
      </c>
      <c r="I473" s="43" t="s">
        <v>498</v>
      </c>
      <c r="J473" s="16" t="s">
        <v>499</v>
      </c>
      <c r="K473" s="16">
        <v>3000</v>
      </c>
      <c r="L473" s="16">
        <v>0</v>
      </c>
      <c r="M473" s="16">
        <v>3000</v>
      </c>
      <c r="N473" s="16">
        <v>0</v>
      </c>
      <c r="O473" s="47">
        <v>1067.1199999999999</v>
      </c>
      <c r="P473" s="16">
        <v>1932.88</v>
      </c>
      <c r="Q473" s="47">
        <v>0</v>
      </c>
      <c r="R473" s="16" t="s">
        <v>1807</v>
      </c>
      <c r="S473" s="3" t="s">
        <v>1440</v>
      </c>
      <c r="T473" s="2"/>
      <c r="U473" s="2"/>
      <c r="V473" s="2"/>
    </row>
    <row r="474" spans="1:22" s="16" customFormat="1" ht="15" customHeight="1" x14ac:dyDescent="0.3">
      <c r="A474" s="16" t="s">
        <v>465</v>
      </c>
      <c r="B474" s="16" t="s">
        <v>18</v>
      </c>
      <c r="C474" s="43" t="s">
        <v>66</v>
      </c>
      <c r="D474" s="43" t="s">
        <v>25</v>
      </c>
      <c r="E474" s="43" t="s">
        <v>67</v>
      </c>
      <c r="F474" s="43" t="s">
        <v>22</v>
      </c>
      <c r="G474" s="43" t="s">
        <v>23</v>
      </c>
      <c r="H474" s="43" t="s">
        <v>23</v>
      </c>
      <c r="I474" s="43" t="s">
        <v>476</v>
      </c>
      <c r="J474" s="16" t="s">
        <v>477</v>
      </c>
      <c r="K474" s="16">
        <v>4500</v>
      </c>
      <c r="L474" s="16">
        <v>0</v>
      </c>
      <c r="M474" s="16">
        <v>4500</v>
      </c>
      <c r="N474" s="16">
        <v>0</v>
      </c>
      <c r="O474" s="47">
        <v>124.15</v>
      </c>
      <c r="P474" s="16">
        <v>4375.8500000000004</v>
      </c>
      <c r="Q474" s="47">
        <v>0</v>
      </c>
      <c r="R474" s="16" t="s">
        <v>1807</v>
      </c>
      <c r="S474" s="3" t="s">
        <v>1440</v>
      </c>
      <c r="T474" s="2"/>
      <c r="U474" s="2"/>
      <c r="V474" s="2"/>
    </row>
    <row r="475" spans="1:22" s="16" customFormat="1" ht="15" customHeight="1" x14ac:dyDescent="0.3">
      <c r="A475" s="16" t="s">
        <v>465</v>
      </c>
      <c r="B475" s="16" t="s">
        <v>18</v>
      </c>
      <c r="C475" s="43" t="s">
        <v>66</v>
      </c>
      <c r="D475" s="43" t="s">
        <v>25</v>
      </c>
      <c r="E475" s="43" t="s">
        <v>67</v>
      </c>
      <c r="F475" s="43" t="s">
        <v>22</v>
      </c>
      <c r="G475" s="43" t="s">
        <v>23</v>
      </c>
      <c r="H475" s="43" t="s">
        <v>23</v>
      </c>
      <c r="I475" s="43" t="s">
        <v>510</v>
      </c>
      <c r="J475" s="16" t="s">
        <v>511</v>
      </c>
      <c r="K475" s="16">
        <v>300</v>
      </c>
      <c r="L475" s="16">
        <v>0</v>
      </c>
      <c r="M475" s="16">
        <v>300</v>
      </c>
      <c r="N475" s="16">
        <v>0</v>
      </c>
      <c r="O475" s="47">
        <v>0</v>
      </c>
      <c r="P475" s="16">
        <v>300</v>
      </c>
      <c r="Q475" s="47">
        <v>0</v>
      </c>
      <c r="R475" s="16" t="s">
        <v>1807</v>
      </c>
      <c r="S475" s="3" t="s">
        <v>1440</v>
      </c>
      <c r="T475" s="2"/>
      <c r="U475" s="2"/>
      <c r="V475" s="2"/>
    </row>
    <row r="476" spans="1:22" s="16" customFormat="1" ht="15" customHeight="1" x14ac:dyDescent="0.3">
      <c r="A476" s="16" t="s">
        <v>465</v>
      </c>
      <c r="B476" s="16" t="s">
        <v>18</v>
      </c>
      <c r="C476" s="43" t="s">
        <v>66</v>
      </c>
      <c r="D476" s="43" t="s">
        <v>25</v>
      </c>
      <c r="E476" s="43" t="s">
        <v>67</v>
      </c>
      <c r="F476" s="43" t="s">
        <v>22</v>
      </c>
      <c r="G476" s="43" t="s">
        <v>23</v>
      </c>
      <c r="H476" s="43" t="s">
        <v>23</v>
      </c>
      <c r="I476" s="43" t="s">
        <v>630</v>
      </c>
      <c r="J476" s="16" t="s">
        <v>631</v>
      </c>
      <c r="K476" s="16">
        <v>0</v>
      </c>
      <c r="L476" s="16">
        <v>0</v>
      </c>
      <c r="M476" s="16">
        <v>0</v>
      </c>
      <c r="N476" s="16">
        <v>0</v>
      </c>
      <c r="O476" s="47">
        <v>0</v>
      </c>
      <c r="P476" s="16">
        <v>0</v>
      </c>
      <c r="Q476" s="47">
        <v>0</v>
      </c>
      <c r="R476" s="16" t="s">
        <v>1807</v>
      </c>
      <c r="S476" s="3" t="s">
        <v>1440</v>
      </c>
      <c r="T476" s="2"/>
      <c r="U476" s="2"/>
      <c r="V476" s="2"/>
    </row>
    <row r="477" spans="1:22" s="16" customFormat="1" ht="15" customHeight="1" x14ac:dyDescent="0.3">
      <c r="A477" s="16" t="s">
        <v>465</v>
      </c>
      <c r="B477" s="16" t="s">
        <v>18</v>
      </c>
      <c r="C477" s="43" t="s">
        <v>66</v>
      </c>
      <c r="D477" s="43" t="s">
        <v>25</v>
      </c>
      <c r="E477" s="43" t="s">
        <v>67</v>
      </c>
      <c r="F477" s="43" t="s">
        <v>22</v>
      </c>
      <c r="G477" s="43" t="s">
        <v>23</v>
      </c>
      <c r="H477" s="43" t="s">
        <v>23</v>
      </c>
      <c r="I477" s="43">
        <v>7000</v>
      </c>
      <c r="J477" s="16" t="s">
        <v>580</v>
      </c>
      <c r="K477" s="16">
        <v>0</v>
      </c>
      <c r="L477" s="16">
        <v>0</v>
      </c>
      <c r="M477" s="16">
        <v>0</v>
      </c>
      <c r="N477" s="16">
        <v>0</v>
      </c>
      <c r="O477" s="47">
        <v>128</v>
      </c>
      <c r="P477" s="16">
        <v>-128</v>
      </c>
      <c r="Q477" s="47">
        <v>0</v>
      </c>
      <c r="R477" s="16" t="s">
        <v>1807</v>
      </c>
      <c r="S477" s="3" t="s">
        <v>1440</v>
      </c>
      <c r="T477" s="2"/>
      <c r="U477" s="2"/>
      <c r="V477" s="2"/>
    </row>
    <row r="478" spans="1:22" s="16" customFormat="1" ht="15" customHeight="1" x14ac:dyDescent="0.3">
      <c r="A478" s="16" t="s">
        <v>465</v>
      </c>
      <c r="B478" s="16" t="s">
        <v>18</v>
      </c>
      <c r="C478" s="43" t="s">
        <v>66</v>
      </c>
      <c r="D478" s="43" t="s">
        <v>25</v>
      </c>
      <c r="E478" s="43" t="s">
        <v>67</v>
      </c>
      <c r="F478" s="43" t="s">
        <v>22</v>
      </c>
      <c r="G478" s="43" t="s">
        <v>23</v>
      </c>
      <c r="H478" s="43" t="s">
        <v>23</v>
      </c>
      <c r="I478" s="43" t="s">
        <v>513</v>
      </c>
      <c r="J478" s="16" t="s">
        <v>1203</v>
      </c>
      <c r="K478" s="16">
        <v>7000</v>
      </c>
      <c r="L478" s="16">
        <v>0</v>
      </c>
      <c r="M478" s="16">
        <v>7000</v>
      </c>
      <c r="N478" s="16">
        <v>324.37</v>
      </c>
      <c r="O478" s="47">
        <v>4510.84</v>
      </c>
      <c r="P478" s="16">
        <v>2164.79</v>
      </c>
      <c r="Q478" s="47">
        <v>324.37</v>
      </c>
      <c r="R478" s="16" t="s">
        <v>1807</v>
      </c>
      <c r="S478" s="3" t="s">
        <v>1440</v>
      </c>
      <c r="T478" s="2"/>
      <c r="U478" s="2"/>
      <c r="V478" s="2"/>
    </row>
    <row r="479" spans="1:22" s="16" customFormat="1" ht="15" customHeight="1" x14ac:dyDescent="0.3">
      <c r="A479" s="16" t="s">
        <v>465</v>
      </c>
      <c r="B479" s="16" t="s">
        <v>18</v>
      </c>
      <c r="C479" s="43" t="s">
        <v>66</v>
      </c>
      <c r="D479" s="43" t="s">
        <v>25</v>
      </c>
      <c r="E479" s="43" t="s">
        <v>67</v>
      </c>
      <c r="F479" s="43" t="s">
        <v>22</v>
      </c>
      <c r="G479" s="43" t="s">
        <v>23</v>
      </c>
      <c r="H479" s="43" t="s">
        <v>23</v>
      </c>
      <c r="I479" s="43">
        <v>7303</v>
      </c>
      <c r="J479" s="16" t="s">
        <v>548</v>
      </c>
      <c r="K479" s="16">
        <v>1800</v>
      </c>
      <c r="L479" s="16">
        <v>0</v>
      </c>
      <c r="M479" s="16">
        <v>1800</v>
      </c>
      <c r="N479" s="16">
        <v>0</v>
      </c>
      <c r="O479" s="47">
        <v>3170.92</v>
      </c>
      <c r="P479" s="16">
        <v>-1370.92</v>
      </c>
      <c r="Q479" s="47">
        <v>264.89999999999998</v>
      </c>
      <c r="R479" s="16" t="s">
        <v>1807</v>
      </c>
      <c r="S479" s="3" t="s">
        <v>1440</v>
      </c>
      <c r="T479" s="2"/>
      <c r="U479" s="2"/>
      <c r="V479" s="2"/>
    </row>
    <row r="480" spans="1:22" s="16" customFormat="1" ht="15" customHeight="1" x14ac:dyDescent="0.3">
      <c r="A480" s="16" t="s">
        <v>465</v>
      </c>
      <c r="B480" s="16" t="s">
        <v>18</v>
      </c>
      <c r="C480" s="43" t="s">
        <v>66</v>
      </c>
      <c r="D480" s="43" t="s">
        <v>25</v>
      </c>
      <c r="E480" s="43" t="s">
        <v>67</v>
      </c>
      <c r="F480" s="43" t="s">
        <v>22</v>
      </c>
      <c r="G480" s="43" t="s">
        <v>23</v>
      </c>
      <c r="H480" s="43" t="s">
        <v>23</v>
      </c>
      <c r="I480" s="43">
        <v>8015</v>
      </c>
      <c r="J480" s="16" t="s">
        <v>553</v>
      </c>
      <c r="K480" s="16">
        <v>0</v>
      </c>
      <c r="L480" s="16">
        <v>0</v>
      </c>
      <c r="M480" s="16">
        <v>0</v>
      </c>
      <c r="N480" s="16">
        <v>0</v>
      </c>
      <c r="O480" s="47">
        <v>0</v>
      </c>
      <c r="P480" s="16">
        <v>0</v>
      </c>
      <c r="Q480" s="47">
        <v>0</v>
      </c>
      <c r="R480" s="16" t="s">
        <v>1807</v>
      </c>
      <c r="S480" s="3" t="s">
        <v>1440</v>
      </c>
      <c r="T480" s="2"/>
      <c r="U480" s="2"/>
      <c r="V480" s="2"/>
    </row>
    <row r="481" spans="1:22" s="16" customFormat="1" ht="15" customHeight="1" x14ac:dyDescent="0.3">
      <c r="A481" s="16" t="s">
        <v>465</v>
      </c>
      <c r="B481" s="16" t="s">
        <v>18</v>
      </c>
      <c r="C481" s="43" t="s">
        <v>66</v>
      </c>
      <c r="D481" s="43" t="s">
        <v>25</v>
      </c>
      <c r="E481" s="43" t="s">
        <v>67</v>
      </c>
      <c r="F481" s="43" t="s">
        <v>22</v>
      </c>
      <c r="G481" s="43" t="s">
        <v>23</v>
      </c>
      <c r="H481" s="43" t="s">
        <v>23</v>
      </c>
      <c r="I481" s="43">
        <v>8022</v>
      </c>
      <c r="J481" s="16" t="s">
        <v>2215</v>
      </c>
      <c r="K481" s="16">
        <v>12500</v>
      </c>
      <c r="L481" s="16">
        <v>0</v>
      </c>
      <c r="M481" s="16">
        <v>12500</v>
      </c>
      <c r="N481" s="16">
        <v>0</v>
      </c>
      <c r="O481" s="47">
        <v>0</v>
      </c>
      <c r="P481" s="16">
        <v>12500</v>
      </c>
      <c r="Q481" s="47">
        <v>0</v>
      </c>
      <c r="R481" s="16" t="s">
        <v>1807</v>
      </c>
      <c r="S481" s="3" t="s">
        <v>1440</v>
      </c>
      <c r="T481" s="2"/>
      <c r="U481" s="2"/>
      <c r="V481" s="2"/>
    </row>
    <row r="482" spans="1:22" s="16" customFormat="1" ht="15" customHeight="1" x14ac:dyDescent="0.3">
      <c r="A482" s="16" t="s">
        <v>465</v>
      </c>
      <c r="B482" s="16" t="s">
        <v>18</v>
      </c>
      <c r="C482" s="43" t="s">
        <v>710</v>
      </c>
      <c r="D482" s="43" t="s">
        <v>25</v>
      </c>
      <c r="E482" s="43" t="s">
        <v>67</v>
      </c>
      <c r="F482" s="43" t="s">
        <v>1249</v>
      </c>
      <c r="G482" s="43" t="s">
        <v>23</v>
      </c>
      <c r="H482" s="43" t="s">
        <v>23</v>
      </c>
      <c r="I482" s="43">
        <v>6005</v>
      </c>
      <c r="J482" s="16" t="s">
        <v>556</v>
      </c>
      <c r="K482" s="16">
        <v>0</v>
      </c>
      <c r="L482" s="16">
        <v>0</v>
      </c>
      <c r="M482" s="16">
        <v>0</v>
      </c>
      <c r="N482" s="16">
        <v>0</v>
      </c>
      <c r="O482" s="47">
        <v>758.9</v>
      </c>
      <c r="P482" s="16">
        <v>-758.9</v>
      </c>
      <c r="Q482" s="47">
        <v>8.5</v>
      </c>
      <c r="R482" s="16" t="s">
        <v>1870</v>
      </c>
      <c r="S482" s="3" t="s">
        <v>1440</v>
      </c>
      <c r="T482" s="2"/>
      <c r="U482" s="2"/>
      <c r="V482" s="2"/>
    </row>
    <row r="483" spans="1:22" s="16" customFormat="1" ht="15" customHeight="1" x14ac:dyDescent="0.3">
      <c r="A483" s="16" t="s">
        <v>465</v>
      </c>
      <c r="B483" s="16" t="s">
        <v>18</v>
      </c>
      <c r="C483" s="43" t="s">
        <v>710</v>
      </c>
      <c r="D483" s="43" t="s">
        <v>25</v>
      </c>
      <c r="E483" s="43" t="s">
        <v>67</v>
      </c>
      <c r="F483" s="43" t="s">
        <v>1249</v>
      </c>
      <c r="G483" s="43" t="s">
        <v>23</v>
      </c>
      <c r="H483" s="43" t="s">
        <v>23</v>
      </c>
      <c r="I483" s="43" t="s">
        <v>505</v>
      </c>
      <c r="J483" s="16" t="s">
        <v>506</v>
      </c>
      <c r="K483" s="16">
        <v>0</v>
      </c>
      <c r="L483" s="16">
        <v>0</v>
      </c>
      <c r="M483" s="16">
        <v>0</v>
      </c>
      <c r="N483" s="16">
        <v>0</v>
      </c>
      <c r="O483" s="47">
        <v>0</v>
      </c>
      <c r="P483" s="16">
        <v>0</v>
      </c>
      <c r="Q483" s="47">
        <v>0</v>
      </c>
      <c r="R483" s="16" t="s">
        <v>1870</v>
      </c>
      <c r="S483" s="3" t="s">
        <v>1440</v>
      </c>
      <c r="T483" s="2"/>
      <c r="U483" s="2"/>
      <c r="V483" s="2"/>
    </row>
    <row r="484" spans="1:22" s="16" customFormat="1" ht="15" customHeight="1" x14ac:dyDescent="0.3">
      <c r="A484" s="16" t="s">
        <v>465</v>
      </c>
      <c r="B484" s="16" t="s">
        <v>18</v>
      </c>
      <c r="C484" s="43" t="s">
        <v>523</v>
      </c>
      <c r="D484" s="43" t="s">
        <v>25</v>
      </c>
      <c r="E484" s="43" t="s">
        <v>67</v>
      </c>
      <c r="F484" s="43" t="s">
        <v>524</v>
      </c>
      <c r="G484" s="43" t="s">
        <v>23</v>
      </c>
      <c r="H484" s="43" t="s">
        <v>23</v>
      </c>
      <c r="I484" s="43" t="s">
        <v>501</v>
      </c>
      <c r="J484" s="16" t="s">
        <v>502</v>
      </c>
      <c r="K484" s="16">
        <v>219059</v>
      </c>
      <c r="L484" s="16">
        <v>2169</v>
      </c>
      <c r="M484" s="16">
        <v>221228</v>
      </c>
      <c r="N484" s="16">
        <v>0</v>
      </c>
      <c r="O484" s="47">
        <v>168391.23</v>
      </c>
      <c r="P484" s="16">
        <v>52836.77</v>
      </c>
      <c r="Q484" s="47">
        <v>16497.75</v>
      </c>
      <c r="R484" s="16" t="s">
        <v>1871</v>
      </c>
      <c r="S484" s="3" t="s">
        <v>1440</v>
      </c>
      <c r="T484" s="2"/>
      <c r="U484" s="2"/>
      <c r="V484" s="2"/>
    </row>
    <row r="485" spans="1:22" s="16" customFormat="1" ht="15" customHeight="1" x14ac:dyDescent="0.3">
      <c r="A485" s="16" t="s">
        <v>465</v>
      </c>
      <c r="B485" s="16" t="s">
        <v>18</v>
      </c>
      <c r="C485" s="43" t="s">
        <v>523</v>
      </c>
      <c r="D485" s="43" t="s">
        <v>25</v>
      </c>
      <c r="E485" s="43" t="s">
        <v>67</v>
      </c>
      <c r="F485" s="43" t="s">
        <v>524</v>
      </c>
      <c r="G485" s="43" t="s">
        <v>23</v>
      </c>
      <c r="H485" s="43" t="s">
        <v>23</v>
      </c>
      <c r="I485" s="43">
        <v>5100</v>
      </c>
      <c r="J485" s="16" t="s">
        <v>484</v>
      </c>
      <c r="K485" s="16">
        <v>8500</v>
      </c>
      <c r="L485" s="16">
        <v>0</v>
      </c>
      <c r="M485" s="16">
        <v>8500</v>
      </c>
      <c r="N485" s="16">
        <v>0</v>
      </c>
      <c r="O485" s="47">
        <v>21851.3</v>
      </c>
      <c r="P485" s="16">
        <v>-13351.3</v>
      </c>
      <c r="Q485" s="47">
        <v>2429.31</v>
      </c>
      <c r="R485" s="16" t="s">
        <v>1871</v>
      </c>
      <c r="S485" s="3" t="s">
        <v>1440</v>
      </c>
      <c r="T485" s="2"/>
      <c r="U485" s="2"/>
      <c r="V485" s="2"/>
    </row>
    <row r="486" spans="1:22" s="16" customFormat="1" ht="15" customHeight="1" x14ac:dyDescent="0.3">
      <c r="A486" s="16" t="s">
        <v>465</v>
      </c>
      <c r="B486" s="16" t="s">
        <v>18</v>
      </c>
      <c r="C486" s="43" t="s">
        <v>523</v>
      </c>
      <c r="D486" s="43" t="s">
        <v>25</v>
      </c>
      <c r="E486" s="43" t="s">
        <v>67</v>
      </c>
      <c r="F486" s="43" t="s">
        <v>524</v>
      </c>
      <c r="G486" s="43" t="s">
        <v>23</v>
      </c>
      <c r="H486" s="43" t="s">
        <v>23</v>
      </c>
      <c r="I486" s="43" t="s">
        <v>481</v>
      </c>
      <c r="J486" s="16" t="s">
        <v>1040</v>
      </c>
      <c r="K486" s="16">
        <v>5000</v>
      </c>
      <c r="L486" s="16">
        <v>0</v>
      </c>
      <c r="M486" s="16">
        <v>5000</v>
      </c>
      <c r="N486" s="16">
        <v>0</v>
      </c>
      <c r="O486" s="47">
        <v>2440.41</v>
      </c>
      <c r="P486" s="16">
        <v>2559.59</v>
      </c>
      <c r="Q486" s="47">
        <v>0</v>
      </c>
      <c r="R486" s="16" t="s">
        <v>1871</v>
      </c>
      <c r="S486" s="3" t="s">
        <v>1440</v>
      </c>
      <c r="T486" s="2"/>
      <c r="U486" s="2"/>
      <c r="V486" s="2"/>
    </row>
    <row r="487" spans="1:22" s="16" customFormat="1" ht="15" customHeight="1" x14ac:dyDescent="0.3">
      <c r="A487" s="16" t="s">
        <v>465</v>
      </c>
      <c r="B487" s="16" t="s">
        <v>18</v>
      </c>
      <c r="C487" s="43" t="s">
        <v>523</v>
      </c>
      <c r="D487" s="43" t="s">
        <v>25</v>
      </c>
      <c r="E487" s="43" t="s">
        <v>67</v>
      </c>
      <c r="F487" s="43" t="s">
        <v>524</v>
      </c>
      <c r="G487" s="43" t="s">
        <v>23</v>
      </c>
      <c r="H487" s="43" t="s">
        <v>23</v>
      </c>
      <c r="I487" s="43" t="s">
        <v>1051</v>
      </c>
      <c r="J487" s="16" t="s">
        <v>1052</v>
      </c>
      <c r="K487" s="16">
        <v>400</v>
      </c>
      <c r="L487" s="16">
        <v>0</v>
      </c>
      <c r="M487" s="16">
        <v>400</v>
      </c>
      <c r="N487" s="16">
        <v>0</v>
      </c>
      <c r="O487" s="47">
        <v>368.99</v>
      </c>
      <c r="P487" s="16">
        <v>31.01</v>
      </c>
      <c r="Q487" s="47">
        <v>0</v>
      </c>
      <c r="R487" s="16" t="s">
        <v>1871</v>
      </c>
      <c r="S487" s="3" t="s">
        <v>1440</v>
      </c>
      <c r="T487" s="2"/>
      <c r="U487" s="2"/>
      <c r="V487" s="2"/>
    </row>
    <row r="488" spans="1:22" s="16" customFormat="1" ht="15" customHeight="1" x14ac:dyDescent="0.3">
      <c r="A488" s="16" t="s">
        <v>465</v>
      </c>
      <c r="B488" s="16" t="s">
        <v>18</v>
      </c>
      <c r="C488" s="43" t="s">
        <v>523</v>
      </c>
      <c r="D488" s="43" t="s">
        <v>25</v>
      </c>
      <c r="E488" s="43" t="s">
        <v>67</v>
      </c>
      <c r="F488" s="43" t="s">
        <v>524</v>
      </c>
      <c r="G488" s="43" t="s">
        <v>23</v>
      </c>
      <c r="H488" s="43" t="s">
        <v>23</v>
      </c>
      <c r="I488" s="43" t="s">
        <v>469</v>
      </c>
      <c r="J488" s="16" t="s">
        <v>1045</v>
      </c>
      <c r="K488" s="16">
        <v>0</v>
      </c>
      <c r="L488" s="16">
        <v>0</v>
      </c>
      <c r="M488" s="16">
        <v>0</v>
      </c>
      <c r="N488" s="16">
        <v>0</v>
      </c>
      <c r="O488" s="47">
        <v>0</v>
      </c>
      <c r="P488" s="16">
        <v>0</v>
      </c>
      <c r="Q488" s="47">
        <v>0</v>
      </c>
      <c r="R488" s="16" t="s">
        <v>1871</v>
      </c>
      <c r="S488" s="3" t="s">
        <v>1440</v>
      </c>
      <c r="T488" s="2"/>
      <c r="U488" s="2"/>
      <c r="V488" s="2"/>
    </row>
    <row r="489" spans="1:22" s="16" customFormat="1" ht="15" customHeight="1" x14ac:dyDescent="0.3">
      <c r="A489" s="16" t="s">
        <v>465</v>
      </c>
      <c r="B489" s="16" t="s">
        <v>18</v>
      </c>
      <c r="C489" s="43" t="s">
        <v>523</v>
      </c>
      <c r="D489" s="43" t="s">
        <v>25</v>
      </c>
      <c r="E489" s="43" t="s">
        <v>67</v>
      </c>
      <c r="F489" s="43" t="s">
        <v>524</v>
      </c>
      <c r="G489" s="43" t="s">
        <v>23</v>
      </c>
      <c r="H489" s="43" t="s">
        <v>23</v>
      </c>
      <c r="I489" s="43" t="s">
        <v>473</v>
      </c>
      <c r="J489" s="16" t="s">
        <v>1041</v>
      </c>
      <c r="K489" s="16">
        <v>1275</v>
      </c>
      <c r="L489" s="16">
        <v>0</v>
      </c>
      <c r="M489" s="16">
        <v>1275</v>
      </c>
      <c r="N489" s="16">
        <v>0</v>
      </c>
      <c r="O489" s="47">
        <v>1585.56</v>
      </c>
      <c r="P489" s="16">
        <v>-310.56</v>
      </c>
      <c r="Q489" s="47">
        <v>0</v>
      </c>
      <c r="R489" s="16" t="s">
        <v>1871</v>
      </c>
      <c r="S489" s="3" t="s">
        <v>1440</v>
      </c>
      <c r="T489" s="2"/>
      <c r="U489" s="2"/>
      <c r="V489" s="2"/>
    </row>
    <row r="490" spans="1:22" s="16" customFormat="1" ht="15" customHeight="1" x14ac:dyDescent="0.3">
      <c r="A490" s="16" t="s">
        <v>465</v>
      </c>
      <c r="B490" s="16" t="s">
        <v>18</v>
      </c>
      <c r="C490" s="43" t="s">
        <v>523</v>
      </c>
      <c r="D490" s="43" t="s">
        <v>25</v>
      </c>
      <c r="E490" s="43" t="s">
        <v>67</v>
      </c>
      <c r="F490" s="43" t="s">
        <v>524</v>
      </c>
      <c r="G490" s="43" t="s">
        <v>23</v>
      </c>
      <c r="H490" s="43" t="s">
        <v>23</v>
      </c>
      <c r="I490" s="43" t="s">
        <v>474</v>
      </c>
      <c r="J490" s="16" t="s">
        <v>475</v>
      </c>
      <c r="K490" s="16">
        <v>18093</v>
      </c>
      <c r="L490" s="16">
        <v>179</v>
      </c>
      <c r="M490" s="16">
        <v>18272</v>
      </c>
      <c r="N490" s="16">
        <v>0</v>
      </c>
      <c r="O490" s="47">
        <v>14346.92</v>
      </c>
      <c r="P490" s="16">
        <v>3925.08</v>
      </c>
      <c r="Q490" s="47">
        <v>1391.1</v>
      </c>
      <c r="R490" s="16" t="s">
        <v>1871</v>
      </c>
      <c r="S490" s="3" t="s">
        <v>1440</v>
      </c>
      <c r="T490" s="2"/>
      <c r="U490" s="2"/>
      <c r="V490" s="2"/>
    </row>
    <row r="491" spans="1:22" s="16" customFormat="1" ht="15" customHeight="1" x14ac:dyDescent="0.3">
      <c r="A491" s="16" t="s">
        <v>465</v>
      </c>
      <c r="B491" s="16" t="s">
        <v>18</v>
      </c>
      <c r="C491" s="43" t="s">
        <v>523</v>
      </c>
      <c r="D491" s="43" t="s">
        <v>25</v>
      </c>
      <c r="E491" s="43" t="s">
        <v>67</v>
      </c>
      <c r="F491" s="43" t="s">
        <v>524</v>
      </c>
      <c r="G491" s="43" t="s">
        <v>23</v>
      </c>
      <c r="H491" s="43" t="s">
        <v>23</v>
      </c>
      <c r="I491" s="43" t="s">
        <v>519</v>
      </c>
      <c r="J491" s="16" t="s">
        <v>520</v>
      </c>
      <c r="K491" s="16">
        <v>8983</v>
      </c>
      <c r="L491" s="16">
        <v>0</v>
      </c>
      <c r="M491" s="16">
        <v>8983</v>
      </c>
      <c r="N491" s="16">
        <v>0</v>
      </c>
      <c r="O491" s="47">
        <v>8228</v>
      </c>
      <c r="P491" s="16">
        <v>755</v>
      </c>
      <c r="Q491" s="47">
        <v>748</v>
      </c>
      <c r="R491" s="16" t="s">
        <v>1871</v>
      </c>
      <c r="S491" s="3" t="s">
        <v>1440</v>
      </c>
      <c r="T491" s="2"/>
      <c r="U491" s="2"/>
      <c r="V491" s="2"/>
    </row>
    <row r="492" spans="1:22" s="16" customFormat="1" ht="15" customHeight="1" x14ac:dyDescent="0.3">
      <c r="A492" s="16" t="s">
        <v>465</v>
      </c>
      <c r="B492" s="16" t="s">
        <v>18</v>
      </c>
      <c r="C492" s="43" t="s">
        <v>523</v>
      </c>
      <c r="D492" s="43" t="s">
        <v>25</v>
      </c>
      <c r="E492" s="43" t="s">
        <v>67</v>
      </c>
      <c r="F492" s="43" t="s">
        <v>524</v>
      </c>
      <c r="G492" s="43" t="s">
        <v>23</v>
      </c>
      <c r="H492" s="43" t="s">
        <v>23</v>
      </c>
      <c r="I492" s="43" t="s">
        <v>525</v>
      </c>
      <c r="J492" s="16" t="s">
        <v>526</v>
      </c>
      <c r="K492" s="16">
        <v>240</v>
      </c>
      <c r="L492" s="16">
        <v>0</v>
      </c>
      <c r="M492" s="16">
        <v>240</v>
      </c>
      <c r="N492" s="16">
        <v>0</v>
      </c>
      <c r="O492" s="47">
        <v>240</v>
      </c>
      <c r="P492" s="16">
        <v>0</v>
      </c>
      <c r="Q492" s="47">
        <v>40</v>
      </c>
      <c r="R492" s="16" t="s">
        <v>1871</v>
      </c>
      <c r="S492" s="3" t="s">
        <v>1440</v>
      </c>
      <c r="T492" s="2"/>
      <c r="U492" s="2"/>
      <c r="V492" s="2"/>
    </row>
    <row r="493" spans="1:22" s="16" customFormat="1" ht="15" customHeight="1" x14ac:dyDescent="0.3">
      <c r="A493" s="16" t="s">
        <v>465</v>
      </c>
      <c r="B493" s="16" t="s">
        <v>18</v>
      </c>
      <c r="C493" s="43" t="s">
        <v>523</v>
      </c>
      <c r="D493" s="43" t="s">
        <v>25</v>
      </c>
      <c r="E493" s="43" t="s">
        <v>67</v>
      </c>
      <c r="F493" s="43" t="s">
        <v>524</v>
      </c>
      <c r="G493" s="43" t="s">
        <v>23</v>
      </c>
      <c r="H493" s="43" t="s">
        <v>23</v>
      </c>
      <c r="I493" s="43">
        <v>6000</v>
      </c>
      <c r="J493" s="16" t="s">
        <v>539</v>
      </c>
      <c r="K493" s="16">
        <v>5200</v>
      </c>
      <c r="L493" s="16">
        <v>0</v>
      </c>
      <c r="M493" s="16">
        <v>5200</v>
      </c>
      <c r="N493" s="16">
        <v>118.43</v>
      </c>
      <c r="O493" s="47">
        <v>1940.16</v>
      </c>
      <c r="P493" s="16">
        <v>3141.41</v>
      </c>
      <c r="Q493" s="47">
        <v>41.7</v>
      </c>
      <c r="R493" s="16" t="s">
        <v>1871</v>
      </c>
      <c r="S493" s="3" t="s">
        <v>1440</v>
      </c>
      <c r="T493" s="2"/>
      <c r="U493" s="2"/>
      <c r="V493" s="2"/>
    </row>
    <row r="494" spans="1:22" s="16" customFormat="1" ht="15" customHeight="1" x14ac:dyDescent="0.3">
      <c r="A494" s="16" t="s">
        <v>465</v>
      </c>
      <c r="B494" s="16" t="s">
        <v>18</v>
      </c>
      <c r="C494" s="43" t="s">
        <v>523</v>
      </c>
      <c r="D494" s="43" t="s">
        <v>25</v>
      </c>
      <c r="E494" s="43" t="s">
        <v>67</v>
      </c>
      <c r="F494" s="43" t="s">
        <v>524</v>
      </c>
      <c r="G494" s="43" t="s">
        <v>23</v>
      </c>
      <c r="H494" s="43" t="s">
        <v>23</v>
      </c>
      <c r="I494" s="43">
        <v>6200</v>
      </c>
      <c r="J494" s="16" t="s">
        <v>557</v>
      </c>
      <c r="K494" s="16">
        <v>200</v>
      </c>
      <c r="L494" s="16">
        <v>0</v>
      </c>
      <c r="M494" s="16">
        <v>200</v>
      </c>
      <c r="N494" s="16">
        <v>0</v>
      </c>
      <c r="O494" s="47">
        <v>0</v>
      </c>
      <c r="P494" s="16">
        <v>200</v>
      </c>
      <c r="Q494" s="47">
        <v>0</v>
      </c>
      <c r="R494" s="16" t="s">
        <v>1871</v>
      </c>
      <c r="S494" s="3" t="s">
        <v>1440</v>
      </c>
      <c r="T494" s="2"/>
      <c r="U494" s="2"/>
      <c r="V494" s="2"/>
    </row>
    <row r="495" spans="1:22" s="16" customFormat="1" ht="15" customHeight="1" x14ac:dyDescent="0.3">
      <c r="A495" s="16" t="s">
        <v>465</v>
      </c>
      <c r="B495" s="16" t="s">
        <v>18</v>
      </c>
      <c r="C495" s="43" t="s">
        <v>523</v>
      </c>
      <c r="D495" s="43" t="s">
        <v>25</v>
      </c>
      <c r="E495" s="43" t="s">
        <v>67</v>
      </c>
      <c r="F495" s="43" t="s">
        <v>524</v>
      </c>
      <c r="G495" s="43" t="s">
        <v>23</v>
      </c>
      <c r="H495" s="43" t="s">
        <v>23</v>
      </c>
      <c r="I495" s="43">
        <v>6202</v>
      </c>
      <c r="J495" s="16" t="s">
        <v>558</v>
      </c>
      <c r="K495" s="16">
        <v>700</v>
      </c>
      <c r="L495" s="16">
        <v>0</v>
      </c>
      <c r="M495" s="16">
        <v>700</v>
      </c>
      <c r="N495" s="16">
        <v>0</v>
      </c>
      <c r="O495" s="47">
        <v>199.8</v>
      </c>
      <c r="P495" s="16">
        <v>500.2</v>
      </c>
      <c r="Q495" s="47">
        <v>0</v>
      </c>
      <c r="R495" s="16" t="s">
        <v>1871</v>
      </c>
      <c r="S495" s="3" t="s">
        <v>1440</v>
      </c>
      <c r="T495" s="2"/>
      <c r="U495" s="2"/>
      <c r="V495" s="2"/>
    </row>
    <row r="496" spans="1:22" s="16" customFormat="1" ht="15" customHeight="1" x14ac:dyDescent="0.3">
      <c r="A496" s="16" t="s">
        <v>465</v>
      </c>
      <c r="B496" s="16" t="s">
        <v>18</v>
      </c>
      <c r="C496" s="43" t="s">
        <v>523</v>
      </c>
      <c r="D496" s="43" t="s">
        <v>25</v>
      </c>
      <c r="E496" s="43" t="s">
        <v>67</v>
      </c>
      <c r="F496" s="43" t="s">
        <v>524</v>
      </c>
      <c r="G496" s="43" t="s">
        <v>23</v>
      </c>
      <c r="H496" s="43" t="s">
        <v>23</v>
      </c>
      <c r="I496" s="43">
        <v>6350</v>
      </c>
      <c r="J496" s="16" t="s">
        <v>492</v>
      </c>
      <c r="K496" s="16">
        <v>500</v>
      </c>
      <c r="L496" s="16">
        <v>0</v>
      </c>
      <c r="M496" s="16">
        <v>500</v>
      </c>
      <c r="N496" s="16">
        <v>0</v>
      </c>
      <c r="O496" s="47">
        <v>841.5</v>
      </c>
      <c r="P496" s="16">
        <v>-341.5</v>
      </c>
      <c r="Q496" s="47">
        <v>0</v>
      </c>
      <c r="R496" s="16" t="s">
        <v>1871</v>
      </c>
      <c r="S496" s="3" t="s">
        <v>1440</v>
      </c>
      <c r="T496" s="2"/>
      <c r="U496" s="2"/>
      <c r="V496" s="2"/>
    </row>
    <row r="497" spans="1:22" s="16" customFormat="1" ht="15" customHeight="1" x14ac:dyDescent="0.3">
      <c r="A497" s="16" t="s">
        <v>465</v>
      </c>
      <c r="B497" s="16" t="s">
        <v>18</v>
      </c>
      <c r="C497" s="43" t="s">
        <v>523</v>
      </c>
      <c r="D497" s="43" t="s">
        <v>25</v>
      </c>
      <c r="E497" s="43" t="s">
        <v>67</v>
      </c>
      <c r="F497" s="43" t="s">
        <v>524</v>
      </c>
      <c r="G497" s="43" t="s">
        <v>23</v>
      </c>
      <c r="H497" s="43" t="s">
        <v>23</v>
      </c>
      <c r="I497" s="43" t="s">
        <v>541</v>
      </c>
      <c r="J497" s="16" t="s">
        <v>542</v>
      </c>
      <c r="K497" s="16">
        <v>2160</v>
      </c>
      <c r="L497" s="16">
        <v>0</v>
      </c>
      <c r="M497" s="16">
        <v>2160</v>
      </c>
      <c r="N497" s="16">
        <v>0</v>
      </c>
      <c r="O497" s="47">
        <v>1943.21</v>
      </c>
      <c r="P497" s="16">
        <v>216.79</v>
      </c>
      <c r="Q497" s="47">
        <v>174.69</v>
      </c>
      <c r="R497" s="16" t="s">
        <v>1871</v>
      </c>
      <c r="S497" s="3" t="s">
        <v>1440</v>
      </c>
      <c r="T497" s="2"/>
      <c r="U497" s="2"/>
      <c r="V497" s="2"/>
    </row>
    <row r="498" spans="1:22" s="16" customFormat="1" ht="15" customHeight="1" x14ac:dyDescent="0.3">
      <c r="A498" s="16" t="s">
        <v>465</v>
      </c>
      <c r="B498" s="16" t="s">
        <v>18</v>
      </c>
      <c r="C498" s="43" t="s">
        <v>523</v>
      </c>
      <c r="D498" s="43" t="s">
        <v>25</v>
      </c>
      <c r="E498" s="43" t="s">
        <v>67</v>
      </c>
      <c r="F498" s="43" t="s">
        <v>524</v>
      </c>
      <c r="G498" s="43" t="s">
        <v>23</v>
      </c>
      <c r="H498" s="43" t="s">
        <v>23</v>
      </c>
      <c r="I498" s="43" t="s">
        <v>505</v>
      </c>
      <c r="J498" s="16" t="s">
        <v>506</v>
      </c>
      <c r="K498" s="16">
        <v>624</v>
      </c>
      <c r="L498" s="16">
        <v>0</v>
      </c>
      <c r="M498" s="16">
        <v>624</v>
      </c>
      <c r="N498" s="16">
        <v>0</v>
      </c>
      <c r="O498" s="47">
        <v>354.19</v>
      </c>
      <c r="P498" s="16">
        <v>269.81</v>
      </c>
      <c r="Q498" s="47">
        <v>0</v>
      </c>
      <c r="R498" s="16" t="s">
        <v>1871</v>
      </c>
      <c r="S498" s="3" t="s">
        <v>1440</v>
      </c>
      <c r="T498" s="2"/>
      <c r="U498" s="2"/>
      <c r="V498" s="2"/>
    </row>
    <row r="499" spans="1:22" s="16" customFormat="1" ht="15" customHeight="1" x14ac:dyDescent="0.3">
      <c r="A499" s="16" t="s">
        <v>465</v>
      </c>
      <c r="B499" s="16" t="s">
        <v>18</v>
      </c>
      <c r="C499" s="43" t="s">
        <v>523</v>
      </c>
      <c r="D499" s="43" t="s">
        <v>25</v>
      </c>
      <c r="E499" s="43" t="s">
        <v>67</v>
      </c>
      <c r="F499" s="43" t="s">
        <v>524</v>
      </c>
      <c r="G499" s="43" t="s">
        <v>23</v>
      </c>
      <c r="H499" s="43" t="s">
        <v>23</v>
      </c>
      <c r="I499" s="43" t="s">
        <v>487</v>
      </c>
      <c r="J499" s="16" t="s">
        <v>488</v>
      </c>
      <c r="K499" s="16">
        <v>55000</v>
      </c>
      <c r="L499" s="16">
        <v>0</v>
      </c>
      <c r="M499" s="16">
        <v>55000</v>
      </c>
      <c r="N499" s="16">
        <v>0</v>
      </c>
      <c r="O499" s="47">
        <v>61156</v>
      </c>
      <c r="P499" s="16">
        <v>-6156</v>
      </c>
      <c r="Q499" s="47">
        <v>0</v>
      </c>
      <c r="R499" s="16" t="s">
        <v>1871</v>
      </c>
      <c r="S499" s="3" t="s">
        <v>1440</v>
      </c>
      <c r="T499" s="2"/>
      <c r="U499" s="2"/>
      <c r="V499" s="2"/>
    </row>
    <row r="500" spans="1:22" s="16" customFormat="1" ht="15" customHeight="1" x14ac:dyDescent="0.3">
      <c r="A500" s="16" t="s">
        <v>465</v>
      </c>
      <c r="B500" s="16" t="s">
        <v>18</v>
      </c>
      <c r="C500" s="43" t="s">
        <v>523</v>
      </c>
      <c r="D500" s="43" t="s">
        <v>25</v>
      </c>
      <c r="E500" s="43" t="s">
        <v>67</v>
      </c>
      <c r="F500" s="43" t="s">
        <v>524</v>
      </c>
      <c r="G500" s="43" t="s">
        <v>23</v>
      </c>
      <c r="H500" s="43" t="s">
        <v>23</v>
      </c>
      <c r="I500" s="43" t="s">
        <v>568</v>
      </c>
      <c r="J500" s="16" t="s">
        <v>569</v>
      </c>
      <c r="K500" s="16">
        <v>0</v>
      </c>
      <c r="L500" s="16">
        <v>0</v>
      </c>
      <c r="M500" s="16">
        <v>0</v>
      </c>
      <c r="N500" s="16">
        <v>0</v>
      </c>
      <c r="O500" s="47">
        <v>115</v>
      </c>
      <c r="P500" s="16">
        <v>-115</v>
      </c>
      <c r="Q500" s="47">
        <v>0</v>
      </c>
      <c r="R500" s="16" t="s">
        <v>1871</v>
      </c>
      <c r="S500" s="3" t="s">
        <v>1440</v>
      </c>
      <c r="T500" s="2"/>
      <c r="U500" s="2"/>
      <c r="V500" s="2"/>
    </row>
    <row r="501" spans="1:22" s="16" customFormat="1" ht="15" customHeight="1" x14ac:dyDescent="0.3">
      <c r="A501" s="16" t="s">
        <v>465</v>
      </c>
      <c r="B501" s="16" t="s">
        <v>18</v>
      </c>
      <c r="C501" s="43" t="s">
        <v>523</v>
      </c>
      <c r="D501" s="43" t="s">
        <v>25</v>
      </c>
      <c r="E501" s="43" t="s">
        <v>67</v>
      </c>
      <c r="F501" s="43" t="s">
        <v>524</v>
      </c>
      <c r="G501" s="43" t="s">
        <v>23</v>
      </c>
      <c r="H501" s="43" t="s">
        <v>23</v>
      </c>
      <c r="I501" s="43" t="s">
        <v>510</v>
      </c>
      <c r="J501" s="16" t="s">
        <v>511</v>
      </c>
      <c r="K501" s="16">
        <v>500</v>
      </c>
      <c r="L501" s="16">
        <v>0</v>
      </c>
      <c r="M501" s="16">
        <v>500</v>
      </c>
      <c r="N501" s="16">
        <v>0</v>
      </c>
      <c r="O501" s="47">
        <v>0</v>
      </c>
      <c r="P501" s="16">
        <v>500</v>
      </c>
      <c r="Q501" s="47">
        <v>0</v>
      </c>
      <c r="R501" s="16" t="s">
        <v>1871</v>
      </c>
      <c r="S501" s="3" t="s">
        <v>1440</v>
      </c>
      <c r="T501" s="2"/>
      <c r="U501" s="2"/>
      <c r="V501" s="2"/>
    </row>
    <row r="502" spans="1:22" s="16" customFormat="1" ht="15" customHeight="1" x14ac:dyDescent="0.3">
      <c r="A502" s="16" t="s">
        <v>465</v>
      </c>
      <c r="B502" s="16" t="s">
        <v>18</v>
      </c>
      <c r="C502" s="43" t="s">
        <v>523</v>
      </c>
      <c r="D502" s="43" t="s">
        <v>25</v>
      </c>
      <c r="E502" s="43" t="s">
        <v>67</v>
      </c>
      <c r="F502" s="43" t="s">
        <v>524</v>
      </c>
      <c r="G502" s="43" t="s">
        <v>23</v>
      </c>
      <c r="H502" s="43" t="s">
        <v>23</v>
      </c>
      <c r="I502" s="43" t="s">
        <v>513</v>
      </c>
      <c r="J502" s="16" t="s">
        <v>1203</v>
      </c>
      <c r="K502" s="16">
        <v>2000</v>
      </c>
      <c r="L502" s="16">
        <v>0</v>
      </c>
      <c r="M502" s="16">
        <v>2000</v>
      </c>
      <c r="N502" s="16">
        <v>67.510000000000005</v>
      </c>
      <c r="O502" s="47">
        <v>1109.68</v>
      </c>
      <c r="P502" s="16">
        <v>822.81</v>
      </c>
      <c r="Q502" s="47">
        <v>67.510000000000005</v>
      </c>
      <c r="R502" s="16" t="s">
        <v>1871</v>
      </c>
      <c r="S502" s="3" t="s">
        <v>1440</v>
      </c>
      <c r="T502" s="2"/>
      <c r="U502" s="2"/>
      <c r="V502" s="2"/>
    </row>
    <row r="503" spans="1:22" s="16" customFormat="1" ht="15" customHeight="1" x14ac:dyDescent="0.3">
      <c r="A503" s="16" t="s">
        <v>465</v>
      </c>
      <c r="B503" s="16" t="s">
        <v>18</v>
      </c>
      <c r="C503" s="43" t="s">
        <v>523</v>
      </c>
      <c r="D503" s="43" t="s">
        <v>25</v>
      </c>
      <c r="E503" s="43" t="s">
        <v>67</v>
      </c>
      <c r="F503" s="43" t="s">
        <v>524</v>
      </c>
      <c r="G503" s="43" t="s">
        <v>23</v>
      </c>
      <c r="H503" s="43" t="s">
        <v>23</v>
      </c>
      <c r="I503" s="43">
        <v>7303</v>
      </c>
      <c r="J503" s="16" t="s">
        <v>548</v>
      </c>
      <c r="K503" s="16">
        <v>0</v>
      </c>
      <c r="L503" s="16">
        <v>0</v>
      </c>
      <c r="M503" s="16">
        <v>0</v>
      </c>
      <c r="N503" s="16">
        <v>0</v>
      </c>
      <c r="O503" s="47">
        <v>200</v>
      </c>
      <c r="P503" s="16">
        <v>-200</v>
      </c>
      <c r="Q503" s="47">
        <v>0</v>
      </c>
      <c r="R503" s="16" t="s">
        <v>1871</v>
      </c>
      <c r="S503" s="3" t="s">
        <v>1440</v>
      </c>
      <c r="T503" s="2"/>
      <c r="U503" s="2"/>
      <c r="V503" s="2"/>
    </row>
    <row r="504" spans="1:22" s="16" customFormat="1" ht="15" customHeight="1" x14ac:dyDescent="0.3">
      <c r="A504" s="16" t="s">
        <v>465</v>
      </c>
      <c r="B504" s="16" t="s">
        <v>18</v>
      </c>
      <c r="C504" s="43" t="s">
        <v>73</v>
      </c>
      <c r="D504" s="43" t="s">
        <v>25</v>
      </c>
      <c r="E504" s="43" t="s">
        <v>74</v>
      </c>
      <c r="F504" s="43" t="s">
        <v>22</v>
      </c>
      <c r="G504" s="43" t="s">
        <v>23</v>
      </c>
      <c r="H504" s="43" t="s">
        <v>23</v>
      </c>
      <c r="I504" s="43" t="s">
        <v>501</v>
      </c>
      <c r="J504" s="16" t="s">
        <v>502</v>
      </c>
      <c r="K504" s="16">
        <v>721970</v>
      </c>
      <c r="L504" s="16">
        <v>7148</v>
      </c>
      <c r="M504" s="16">
        <v>729118</v>
      </c>
      <c r="N504" s="16">
        <v>0</v>
      </c>
      <c r="O504" s="47">
        <v>606275.37</v>
      </c>
      <c r="P504" s="16">
        <v>122842.63</v>
      </c>
      <c r="Q504" s="47">
        <v>54133.72</v>
      </c>
      <c r="R504" s="16" t="s">
        <v>1808</v>
      </c>
      <c r="S504" s="3" t="s">
        <v>1441</v>
      </c>
      <c r="T504" s="2"/>
      <c r="U504" s="2"/>
      <c r="V504" s="2"/>
    </row>
    <row r="505" spans="1:22" s="16" customFormat="1" ht="15" customHeight="1" x14ac:dyDescent="0.3">
      <c r="A505" s="16" t="s">
        <v>465</v>
      </c>
      <c r="B505" s="16" t="s">
        <v>18</v>
      </c>
      <c r="C505" s="43" t="s">
        <v>73</v>
      </c>
      <c r="D505" s="43" t="s">
        <v>25</v>
      </c>
      <c r="E505" s="43" t="s">
        <v>74</v>
      </c>
      <c r="F505" s="43" t="s">
        <v>22</v>
      </c>
      <c r="G505" s="43" t="s">
        <v>23</v>
      </c>
      <c r="H505" s="43" t="s">
        <v>23</v>
      </c>
      <c r="I505" s="43">
        <v>5100</v>
      </c>
      <c r="J505" s="16" t="s">
        <v>484</v>
      </c>
      <c r="K505" s="16">
        <v>0</v>
      </c>
      <c r="L505" s="16">
        <v>0</v>
      </c>
      <c r="M505" s="16">
        <v>0</v>
      </c>
      <c r="N505" s="16">
        <v>0</v>
      </c>
      <c r="O505" s="47">
        <v>0</v>
      </c>
      <c r="P505" s="16">
        <v>0</v>
      </c>
      <c r="Q505" s="47">
        <v>0</v>
      </c>
      <c r="R505" s="16" t="s">
        <v>1808</v>
      </c>
      <c r="S505" s="3" t="s">
        <v>1441</v>
      </c>
      <c r="T505" s="2"/>
      <c r="U505" s="2"/>
      <c r="V505" s="2"/>
    </row>
    <row r="506" spans="1:22" s="16" customFormat="1" ht="15" customHeight="1" x14ac:dyDescent="0.3">
      <c r="A506" s="16" t="s">
        <v>465</v>
      </c>
      <c r="B506" s="16" t="s">
        <v>18</v>
      </c>
      <c r="C506" s="43" t="s">
        <v>73</v>
      </c>
      <c r="D506" s="43" t="s">
        <v>25</v>
      </c>
      <c r="E506" s="43" t="s">
        <v>74</v>
      </c>
      <c r="F506" s="43" t="s">
        <v>22</v>
      </c>
      <c r="G506" s="43" t="s">
        <v>23</v>
      </c>
      <c r="H506" s="43" t="s">
        <v>23</v>
      </c>
      <c r="I506" s="43" t="s">
        <v>481</v>
      </c>
      <c r="J506" s="16" t="s">
        <v>1040</v>
      </c>
      <c r="K506" s="16">
        <v>2500</v>
      </c>
      <c r="L506" s="16">
        <v>0</v>
      </c>
      <c r="M506" s="16">
        <v>2500</v>
      </c>
      <c r="N506" s="16">
        <v>0</v>
      </c>
      <c r="O506" s="47">
        <v>1810</v>
      </c>
      <c r="P506" s="16">
        <v>690</v>
      </c>
      <c r="Q506" s="47">
        <v>0</v>
      </c>
      <c r="R506" s="16" t="s">
        <v>1808</v>
      </c>
      <c r="S506" s="3" t="s">
        <v>1441</v>
      </c>
      <c r="T506" s="2"/>
      <c r="U506" s="2"/>
      <c r="V506" s="2"/>
    </row>
    <row r="507" spans="1:22" s="16" customFormat="1" ht="15" customHeight="1" x14ac:dyDescent="0.3">
      <c r="A507" s="16" t="s">
        <v>465</v>
      </c>
      <c r="B507" s="16" t="s">
        <v>18</v>
      </c>
      <c r="C507" s="43" t="s">
        <v>73</v>
      </c>
      <c r="D507" s="43" t="s">
        <v>25</v>
      </c>
      <c r="E507" s="43" t="s">
        <v>74</v>
      </c>
      <c r="F507" s="43" t="s">
        <v>22</v>
      </c>
      <c r="G507" s="43" t="s">
        <v>23</v>
      </c>
      <c r="H507" s="43" t="s">
        <v>23</v>
      </c>
      <c r="I507" s="43" t="s">
        <v>1051</v>
      </c>
      <c r="J507" s="16" t="s">
        <v>1052</v>
      </c>
      <c r="K507" s="16">
        <v>1330</v>
      </c>
      <c r="L507" s="16">
        <v>0</v>
      </c>
      <c r="M507" s="16">
        <v>1330</v>
      </c>
      <c r="N507" s="16">
        <v>0</v>
      </c>
      <c r="O507" s="47">
        <v>665</v>
      </c>
      <c r="P507" s="16">
        <v>665</v>
      </c>
      <c r="Q507" s="47">
        <v>0</v>
      </c>
      <c r="R507" s="16" t="s">
        <v>1808</v>
      </c>
      <c r="S507" s="3" t="s">
        <v>1441</v>
      </c>
      <c r="T507" s="2"/>
      <c r="U507" s="2"/>
      <c r="V507" s="2"/>
    </row>
    <row r="508" spans="1:22" s="16" customFormat="1" ht="15" customHeight="1" x14ac:dyDescent="0.3">
      <c r="A508" s="16" t="s">
        <v>465</v>
      </c>
      <c r="B508" s="16" t="s">
        <v>18</v>
      </c>
      <c r="C508" s="43" t="s">
        <v>73</v>
      </c>
      <c r="D508" s="43" t="s">
        <v>25</v>
      </c>
      <c r="E508" s="43" t="s">
        <v>74</v>
      </c>
      <c r="F508" s="43" t="s">
        <v>22</v>
      </c>
      <c r="G508" s="43" t="s">
        <v>23</v>
      </c>
      <c r="H508" s="43" t="s">
        <v>23</v>
      </c>
      <c r="I508" s="43" t="s">
        <v>472</v>
      </c>
      <c r="J508" s="16" t="s">
        <v>1039</v>
      </c>
      <c r="K508" s="16">
        <v>1000</v>
      </c>
      <c r="L508" s="16">
        <v>0</v>
      </c>
      <c r="M508" s="16">
        <v>1000</v>
      </c>
      <c r="N508" s="16">
        <v>0</v>
      </c>
      <c r="O508" s="47">
        <v>0</v>
      </c>
      <c r="P508" s="16">
        <v>1000</v>
      </c>
      <c r="Q508" s="47">
        <v>0</v>
      </c>
      <c r="R508" s="16" t="s">
        <v>1808</v>
      </c>
      <c r="S508" s="3" t="s">
        <v>1441</v>
      </c>
      <c r="T508" s="2"/>
      <c r="U508" s="2"/>
      <c r="V508" s="2"/>
    </row>
    <row r="509" spans="1:22" s="16" customFormat="1" ht="15" customHeight="1" x14ac:dyDescent="0.3">
      <c r="A509" s="16" t="s">
        <v>465</v>
      </c>
      <c r="B509" s="16" t="s">
        <v>18</v>
      </c>
      <c r="C509" s="43" t="s">
        <v>73</v>
      </c>
      <c r="D509" s="43" t="s">
        <v>25</v>
      </c>
      <c r="E509" s="43" t="s">
        <v>74</v>
      </c>
      <c r="F509" s="43" t="s">
        <v>22</v>
      </c>
      <c r="G509" s="43" t="s">
        <v>23</v>
      </c>
      <c r="H509" s="43" t="s">
        <v>23</v>
      </c>
      <c r="I509" s="43" t="s">
        <v>473</v>
      </c>
      <c r="J509" s="16" t="s">
        <v>1041</v>
      </c>
      <c r="K509" s="16">
        <v>0</v>
      </c>
      <c r="L509" s="16">
        <v>0</v>
      </c>
      <c r="M509" s="16">
        <v>0</v>
      </c>
      <c r="N509" s="16">
        <v>0</v>
      </c>
      <c r="O509" s="47">
        <v>1269.18</v>
      </c>
      <c r="P509" s="16">
        <v>-1269.18</v>
      </c>
      <c r="Q509" s="47">
        <v>76.92</v>
      </c>
      <c r="R509" s="16" t="s">
        <v>1808</v>
      </c>
      <c r="S509" s="3" t="s">
        <v>1441</v>
      </c>
      <c r="T509" s="2"/>
      <c r="U509" s="2"/>
      <c r="V509" s="2"/>
    </row>
    <row r="510" spans="1:22" s="16" customFormat="1" ht="15" customHeight="1" x14ac:dyDescent="0.3">
      <c r="A510" s="16" t="s">
        <v>465</v>
      </c>
      <c r="B510" s="16" t="s">
        <v>18</v>
      </c>
      <c r="C510" s="43" t="s">
        <v>73</v>
      </c>
      <c r="D510" s="43" t="s">
        <v>25</v>
      </c>
      <c r="E510" s="43" t="s">
        <v>74</v>
      </c>
      <c r="F510" s="43" t="s">
        <v>22</v>
      </c>
      <c r="G510" s="43" t="s">
        <v>23</v>
      </c>
      <c r="H510" s="43" t="s">
        <v>23</v>
      </c>
      <c r="I510" s="43" t="s">
        <v>474</v>
      </c>
      <c r="J510" s="16" t="s">
        <v>475</v>
      </c>
      <c r="K510" s="16">
        <v>56148</v>
      </c>
      <c r="L510" s="16">
        <v>556</v>
      </c>
      <c r="M510" s="16">
        <v>56704</v>
      </c>
      <c r="N510" s="16">
        <v>0</v>
      </c>
      <c r="O510" s="47">
        <v>43885.18</v>
      </c>
      <c r="P510" s="16">
        <v>12818.82</v>
      </c>
      <c r="Q510" s="47">
        <v>3876.45</v>
      </c>
      <c r="R510" s="16" t="s">
        <v>1808</v>
      </c>
      <c r="S510" s="3" t="s">
        <v>1441</v>
      </c>
      <c r="T510" s="2"/>
      <c r="U510" s="2"/>
      <c r="V510" s="2"/>
    </row>
    <row r="511" spans="1:22" s="16" customFormat="1" ht="15" customHeight="1" x14ac:dyDescent="0.3">
      <c r="A511" s="16" t="s">
        <v>465</v>
      </c>
      <c r="B511" s="16" t="s">
        <v>18</v>
      </c>
      <c r="C511" s="43" t="s">
        <v>73</v>
      </c>
      <c r="D511" s="43" t="s">
        <v>25</v>
      </c>
      <c r="E511" s="43" t="s">
        <v>74</v>
      </c>
      <c r="F511" s="43" t="s">
        <v>22</v>
      </c>
      <c r="G511" s="43" t="s">
        <v>23</v>
      </c>
      <c r="H511" s="43" t="s">
        <v>23</v>
      </c>
      <c r="I511" s="43" t="s">
        <v>531</v>
      </c>
      <c r="J511" s="16" t="s">
        <v>532</v>
      </c>
      <c r="K511" s="16">
        <v>81852</v>
      </c>
      <c r="L511" s="16">
        <v>0</v>
      </c>
      <c r="M511" s="16">
        <v>81852</v>
      </c>
      <c r="N511" s="16">
        <v>0</v>
      </c>
      <c r="O511" s="47">
        <v>75031</v>
      </c>
      <c r="P511" s="16">
        <v>6821</v>
      </c>
      <c r="Q511" s="47">
        <v>6821</v>
      </c>
      <c r="R511" s="16" t="s">
        <v>1808</v>
      </c>
      <c r="S511" s="3" t="s">
        <v>1441</v>
      </c>
      <c r="T511" s="2"/>
      <c r="U511" s="2"/>
      <c r="V511" s="2"/>
    </row>
    <row r="512" spans="1:22" s="16" customFormat="1" ht="15" customHeight="1" x14ac:dyDescent="0.3">
      <c r="A512" s="16" t="s">
        <v>465</v>
      </c>
      <c r="B512" s="16" t="s">
        <v>18</v>
      </c>
      <c r="C512" s="43" t="s">
        <v>73</v>
      </c>
      <c r="D512" s="43" t="s">
        <v>25</v>
      </c>
      <c r="E512" s="43" t="s">
        <v>74</v>
      </c>
      <c r="F512" s="43" t="s">
        <v>22</v>
      </c>
      <c r="G512" s="43" t="s">
        <v>23</v>
      </c>
      <c r="H512" s="43" t="s">
        <v>23</v>
      </c>
      <c r="I512" s="43" t="s">
        <v>519</v>
      </c>
      <c r="J512" s="16" t="s">
        <v>520</v>
      </c>
      <c r="K512" s="16">
        <v>24294</v>
      </c>
      <c r="L512" s="16">
        <v>0</v>
      </c>
      <c r="M512" s="16">
        <v>24294</v>
      </c>
      <c r="N512" s="16">
        <v>0</v>
      </c>
      <c r="O512" s="47">
        <v>22264</v>
      </c>
      <c r="P512" s="16">
        <v>2030</v>
      </c>
      <c r="Q512" s="47">
        <v>2024</v>
      </c>
      <c r="R512" s="16" t="s">
        <v>1808</v>
      </c>
      <c r="S512" s="3" t="s">
        <v>1441</v>
      </c>
      <c r="T512" s="2"/>
      <c r="U512" s="2"/>
      <c r="V512" s="2"/>
    </row>
    <row r="513" spans="1:22" s="16" customFormat="1" ht="15" customHeight="1" x14ac:dyDescent="0.3">
      <c r="A513" s="16" t="s">
        <v>465</v>
      </c>
      <c r="B513" s="16" t="s">
        <v>18</v>
      </c>
      <c r="C513" s="43" t="s">
        <v>73</v>
      </c>
      <c r="D513" s="43" t="s">
        <v>25</v>
      </c>
      <c r="E513" s="43" t="s">
        <v>74</v>
      </c>
      <c r="F513" s="43" t="s">
        <v>22</v>
      </c>
      <c r="G513" s="43" t="s">
        <v>23</v>
      </c>
      <c r="H513" s="43" t="s">
        <v>23</v>
      </c>
      <c r="I513" s="43" t="s">
        <v>638</v>
      </c>
      <c r="J513" s="16" t="s">
        <v>639</v>
      </c>
      <c r="K513" s="16">
        <v>117655</v>
      </c>
      <c r="L513" s="16">
        <v>0</v>
      </c>
      <c r="M513" s="16">
        <v>117655</v>
      </c>
      <c r="N513" s="16">
        <v>0</v>
      </c>
      <c r="O513" s="47">
        <v>107855</v>
      </c>
      <c r="P513" s="16">
        <v>9800</v>
      </c>
      <c r="Q513" s="47">
        <v>9805</v>
      </c>
      <c r="R513" s="16" t="s">
        <v>1808</v>
      </c>
      <c r="S513" s="3" t="s">
        <v>1441</v>
      </c>
      <c r="T513" s="2"/>
      <c r="U513" s="2"/>
      <c r="V513" s="2"/>
    </row>
    <row r="514" spans="1:22" s="16" customFormat="1" ht="15" customHeight="1" x14ac:dyDescent="0.3">
      <c r="A514" s="16" t="s">
        <v>465</v>
      </c>
      <c r="B514" s="16" t="s">
        <v>18</v>
      </c>
      <c r="C514" s="43" t="s">
        <v>73</v>
      </c>
      <c r="D514" s="43" t="s">
        <v>25</v>
      </c>
      <c r="E514" s="43" t="s">
        <v>74</v>
      </c>
      <c r="F514" s="43" t="s">
        <v>22</v>
      </c>
      <c r="G514" s="43" t="s">
        <v>23</v>
      </c>
      <c r="H514" s="43" t="s">
        <v>23</v>
      </c>
      <c r="I514" s="43" t="s">
        <v>466</v>
      </c>
      <c r="J514" s="16" t="s">
        <v>467</v>
      </c>
      <c r="K514" s="16">
        <v>7172</v>
      </c>
      <c r="L514" s="16">
        <v>0</v>
      </c>
      <c r="M514" s="16">
        <v>7172</v>
      </c>
      <c r="N514" s="16">
        <v>0</v>
      </c>
      <c r="O514" s="47">
        <v>6578</v>
      </c>
      <c r="P514" s="16">
        <v>594</v>
      </c>
      <c r="Q514" s="47">
        <v>598</v>
      </c>
      <c r="R514" s="16" t="s">
        <v>1808</v>
      </c>
      <c r="S514" s="3" t="s">
        <v>1441</v>
      </c>
      <c r="T514" s="2"/>
      <c r="U514" s="2"/>
      <c r="V514" s="2"/>
    </row>
    <row r="515" spans="1:22" s="16" customFormat="1" ht="15" customHeight="1" x14ac:dyDescent="0.3">
      <c r="A515" s="16" t="s">
        <v>465</v>
      </c>
      <c r="B515" s="16" t="s">
        <v>18</v>
      </c>
      <c r="C515" s="43" t="s">
        <v>73</v>
      </c>
      <c r="D515" s="43" t="s">
        <v>25</v>
      </c>
      <c r="E515" s="43" t="s">
        <v>74</v>
      </c>
      <c r="F515" s="43" t="s">
        <v>22</v>
      </c>
      <c r="G515" s="43" t="s">
        <v>23</v>
      </c>
      <c r="H515" s="43" t="s">
        <v>23</v>
      </c>
      <c r="I515" s="43" t="s">
        <v>470</v>
      </c>
      <c r="J515" s="16" t="s">
        <v>471</v>
      </c>
      <c r="K515" s="16">
        <v>983</v>
      </c>
      <c r="L515" s="16">
        <v>0</v>
      </c>
      <c r="M515" s="16">
        <v>983</v>
      </c>
      <c r="N515" s="16">
        <v>0</v>
      </c>
      <c r="O515" s="47">
        <v>902</v>
      </c>
      <c r="P515" s="16">
        <v>81</v>
      </c>
      <c r="Q515" s="47">
        <v>82</v>
      </c>
      <c r="R515" s="16" t="s">
        <v>1808</v>
      </c>
      <c r="S515" s="3" t="s">
        <v>1441</v>
      </c>
      <c r="T515" s="2"/>
      <c r="U515" s="2"/>
      <c r="V515" s="2"/>
    </row>
    <row r="516" spans="1:22" s="16" customFormat="1" ht="15" customHeight="1" x14ac:dyDescent="0.3">
      <c r="A516" s="16" t="s">
        <v>465</v>
      </c>
      <c r="B516" s="16" t="s">
        <v>18</v>
      </c>
      <c r="C516" s="43" t="s">
        <v>73</v>
      </c>
      <c r="D516" s="43" t="s">
        <v>25</v>
      </c>
      <c r="E516" s="43" t="s">
        <v>74</v>
      </c>
      <c r="F516" s="43" t="s">
        <v>22</v>
      </c>
      <c r="G516" s="43" t="s">
        <v>23</v>
      </c>
      <c r="H516" s="43" t="s">
        <v>23</v>
      </c>
      <c r="I516" s="43" t="s">
        <v>525</v>
      </c>
      <c r="J516" s="16" t="s">
        <v>526</v>
      </c>
      <c r="K516" s="16">
        <v>1820</v>
      </c>
      <c r="L516" s="16">
        <v>0</v>
      </c>
      <c r="M516" s="16">
        <v>1820</v>
      </c>
      <c r="N516" s="16">
        <v>0</v>
      </c>
      <c r="O516" s="47">
        <v>1720</v>
      </c>
      <c r="P516" s="16">
        <v>100</v>
      </c>
      <c r="Q516" s="47">
        <v>160</v>
      </c>
      <c r="R516" s="16" t="s">
        <v>1808</v>
      </c>
      <c r="S516" s="3" t="s">
        <v>1441</v>
      </c>
      <c r="T516" s="2"/>
      <c r="U516" s="2"/>
      <c r="V516" s="2"/>
    </row>
    <row r="517" spans="1:22" s="16" customFormat="1" ht="15" customHeight="1" x14ac:dyDescent="0.3">
      <c r="A517" s="16" t="s">
        <v>465</v>
      </c>
      <c r="B517" s="16" t="s">
        <v>18</v>
      </c>
      <c r="C517" s="43" t="s">
        <v>73</v>
      </c>
      <c r="D517" s="43" t="s">
        <v>25</v>
      </c>
      <c r="E517" s="43" t="s">
        <v>74</v>
      </c>
      <c r="F517" s="43" t="s">
        <v>22</v>
      </c>
      <c r="G517" s="43" t="s">
        <v>23</v>
      </c>
      <c r="H517" s="43" t="s">
        <v>23</v>
      </c>
      <c r="I517" s="43" t="s">
        <v>554</v>
      </c>
      <c r="J517" s="16" t="s">
        <v>555</v>
      </c>
      <c r="K517" s="16">
        <v>0</v>
      </c>
      <c r="L517" s="16">
        <v>0</v>
      </c>
      <c r="M517" s="16">
        <v>0</v>
      </c>
      <c r="N517" s="16">
        <v>0</v>
      </c>
      <c r="O517" s="47">
        <v>0</v>
      </c>
      <c r="P517" s="16">
        <v>0</v>
      </c>
      <c r="Q517" s="47">
        <v>0</v>
      </c>
      <c r="R517" s="16" t="s">
        <v>1808</v>
      </c>
      <c r="S517" s="3" t="s">
        <v>1441</v>
      </c>
      <c r="T517" s="2"/>
      <c r="U517" s="2"/>
      <c r="V517" s="2"/>
    </row>
    <row r="518" spans="1:22" s="16" customFormat="1" ht="15" customHeight="1" x14ac:dyDescent="0.3">
      <c r="A518" s="16" t="s">
        <v>465</v>
      </c>
      <c r="B518" s="16" t="s">
        <v>18</v>
      </c>
      <c r="C518" s="43" t="s">
        <v>73</v>
      </c>
      <c r="D518" s="43" t="s">
        <v>25</v>
      </c>
      <c r="E518" s="43" t="s">
        <v>74</v>
      </c>
      <c r="F518" s="43" t="s">
        <v>22</v>
      </c>
      <c r="G518" s="43" t="s">
        <v>23</v>
      </c>
      <c r="H518" s="43" t="s">
        <v>23</v>
      </c>
      <c r="I518" s="43">
        <v>6000</v>
      </c>
      <c r="J518" s="16" t="s">
        <v>539</v>
      </c>
      <c r="K518" s="16">
        <v>2500</v>
      </c>
      <c r="L518" s="16">
        <v>0</v>
      </c>
      <c r="M518" s="16">
        <v>2500</v>
      </c>
      <c r="N518" s="16">
        <v>122.64</v>
      </c>
      <c r="O518" s="47">
        <v>1379</v>
      </c>
      <c r="P518" s="16">
        <v>998.36</v>
      </c>
      <c r="Q518" s="47">
        <v>0</v>
      </c>
      <c r="R518" s="16" t="s">
        <v>1808</v>
      </c>
      <c r="S518" s="3" t="s">
        <v>1441</v>
      </c>
      <c r="T518" s="2"/>
      <c r="U518" s="2"/>
      <c r="V518" s="2"/>
    </row>
    <row r="519" spans="1:22" s="16" customFormat="1" ht="15" customHeight="1" x14ac:dyDescent="0.3">
      <c r="A519" s="16" t="s">
        <v>465</v>
      </c>
      <c r="B519" s="16" t="s">
        <v>18</v>
      </c>
      <c r="C519" s="43" t="s">
        <v>73</v>
      </c>
      <c r="D519" s="43" t="s">
        <v>25</v>
      </c>
      <c r="E519" s="43" t="s">
        <v>74</v>
      </c>
      <c r="F519" s="43" t="s">
        <v>22</v>
      </c>
      <c r="G519" s="43" t="s">
        <v>23</v>
      </c>
      <c r="H519" s="43" t="s">
        <v>23</v>
      </c>
      <c r="I519" s="43">
        <v>6005</v>
      </c>
      <c r="J519" s="16" t="s">
        <v>556</v>
      </c>
      <c r="K519" s="16">
        <v>2000</v>
      </c>
      <c r="L519" s="16">
        <v>0</v>
      </c>
      <c r="M519" s="16">
        <v>2000</v>
      </c>
      <c r="N519" s="16">
        <v>0</v>
      </c>
      <c r="O519" s="47">
        <v>1461.49</v>
      </c>
      <c r="P519" s="16">
        <v>538.51</v>
      </c>
      <c r="Q519" s="47">
        <v>124.75</v>
      </c>
      <c r="R519" s="16" t="s">
        <v>1808</v>
      </c>
      <c r="S519" s="3" t="s">
        <v>1441</v>
      </c>
      <c r="T519" s="2"/>
      <c r="U519" s="2"/>
      <c r="V519" s="2"/>
    </row>
    <row r="520" spans="1:22" s="16" customFormat="1" ht="15" customHeight="1" x14ac:dyDescent="0.3">
      <c r="A520" s="16" t="s">
        <v>465</v>
      </c>
      <c r="B520" s="16" t="s">
        <v>18</v>
      </c>
      <c r="C520" s="43" t="s">
        <v>73</v>
      </c>
      <c r="D520" s="43" t="s">
        <v>25</v>
      </c>
      <c r="E520" s="43" t="s">
        <v>74</v>
      </c>
      <c r="F520" s="43" t="s">
        <v>22</v>
      </c>
      <c r="G520" s="43" t="s">
        <v>23</v>
      </c>
      <c r="H520" s="43" t="s">
        <v>23</v>
      </c>
      <c r="I520" s="43">
        <v>6020</v>
      </c>
      <c r="J520" s="16" t="s">
        <v>540</v>
      </c>
      <c r="K520" s="16">
        <v>2000</v>
      </c>
      <c r="L520" s="16">
        <v>0</v>
      </c>
      <c r="M520" s="16">
        <v>2000</v>
      </c>
      <c r="N520" s="16">
        <v>0</v>
      </c>
      <c r="O520" s="47">
        <v>0</v>
      </c>
      <c r="P520" s="16">
        <v>2000</v>
      </c>
      <c r="Q520" s="47">
        <v>0</v>
      </c>
      <c r="R520" s="16" t="s">
        <v>1808</v>
      </c>
      <c r="S520" s="3" t="s">
        <v>1441</v>
      </c>
      <c r="T520" s="2"/>
      <c r="U520" s="2"/>
      <c r="V520" s="2"/>
    </row>
    <row r="521" spans="1:22" s="16" customFormat="1" ht="15" customHeight="1" x14ac:dyDescent="0.3">
      <c r="A521" s="16" t="s">
        <v>465</v>
      </c>
      <c r="B521" s="16" t="s">
        <v>18</v>
      </c>
      <c r="C521" s="43" t="s">
        <v>73</v>
      </c>
      <c r="D521" s="43" t="s">
        <v>25</v>
      </c>
      <c r="E521" s="43" t="s">
        <v>74</v>
      </c>
      <c r="F521" s="43" t="s">
        <v>22</v>
      </c>
      <c r="G521" s="43" t="s">
        <v>23</v>
      </c>
      <c r="H521" s="43" t="s">
        <v>23</v>
      </c>
      <c r="I521" s="43">
        <v>6200</v>
      </c>
      <c r="J521" s="16" t="s">
        <v>557</v>
      </c>
      <c r="K521" s="16">
        <v>150</v>
      </c>
      <c r="L521" s="16">
        <v>0</v>
      </c>
      <c r="M521" s="16">
        <v>150</v>
      </c>
      <c r="N521" s="16">
        <v>0</v>
      </c>
      <c r="O521" s="47">
        <v>220</v>
      </c>
      <c r="P521" s="16">
        <v>-70</v>
      </c>
      <c r="Q521" s="47">
        <v>0</v>
      </c>
      <c r="R521" s="16" t="s">
        <v>1808</v>
      </c>
      <c r="S521" s="3" t="s">
        <v>1441</v>
      </c>
      <c r="T521" s="2"/>
      <c r="U521" s="2"/>
      <c r="V521" s="2"/>
    </row>
    <row r="522" spans="1:22" s="16" customFormat="1" ht="15" customHeight="1" x14ac:dyDescent="0.3">
      <c r="A522" s="16" t="s">
        <v>465</v>
      </c>
      <c r="B522" s="16" t="s">
        <v>18</v>
      </c>
      <c r="C522" s="43" t="s">
        <v>73</v>
      </c>
      <c r="D522" s="43" t="s">
        <v>25</v>
      </c>
      <c r="E522" s="43" t="s">
        <v>74</v>
      </c>
      <c r="F522" s="43" t="s">
        <v>22</v>
      </c>
      <c r="G522" s="43" t="s">
        <v>23</v>
      </c>
      <c r="H522" s="43" t="s">
        <v>23</v>
      </c>
      <c r="I522" s="43">
        <v>6202</v>
      </c>
      <c r="J522" s="16" t="s">
        <v>558</v>
      </c>
      <c r="K522" s="16">
        <v>3000</v>
      </c>
      <c r="L522" s="16">
        <v>0</v>
      </c>
      <c r="M522" s="16">
        <v>3000</v>
      </c>
      <c r="N522" s="16">
        <v>0</v>
      </c>
      <c r="O522" s="47">
        <v>911.21</v>
      </c>
      <c r="P522" s="16">
        <v>2088.79</v>
      </c>
      <c r="Q522" s="47">
        <v>0</v>
      </c>
      <c r="R522" s="16" t="s">
        <v>1808</v>
      </c>
      <c r="S522" s="3" t="s">
        <v>1441</v>
      </c>
      <c r="T522" s="2"/>
      <c r="U522" s="2"/>
      <c r="V522" s="2"/>
    </row>
    <row r="523" spans="1:22" s="16" customFormat="1" ht="15" customHeight="1" x14ac:dyDescent="0.3">
      <c r="A523" s="16" t="s">
        <v>465</v>
      </c>
      <c r="B523" s="16" t="s">
        <v>18</v>
      </c>
      <c r="C523" s="43" t="s">
        <v>73</v>
      </c>
      <c r="D523" s="43" t="s">
        <v>25</v>
      </c>
      <c r="E523" s="43" t="s">
        <v>74</v>
      </c>
      <c r="F523" s="43" t="s">
        <v>22</v>
      </c>
      <c r="G523" s="43" t="s">
        <v>23</v>
      </c>
      <c r="H523" s="43" t="s">
        <v>23</v>
      </c>
      <c r="I523" s="43">
        <v>6203</v>
      </c>
      <c r="J523" s="16" t="s">
        <v>559</v>
      </c>
      <c r="K523" s="16">
        <v>3500</v>
      </c>
      <c r="L523" s="16">
        <v>0</v>
      </c>
      <c r="M523" s="16">
        <v>3500</v>
      </c>
      <c r="N523" s="16">
        <v>0</v>
      </c>
      <c r="O523" s="47">
        <v>3181</v>
      </c>
      <c r="P523" s="16">
        <v>319</v>
      </c>
      <c r="Q523" s="47">
        <v>0</v>
      </c>
      <c r="R523" s="16" t="s">
        <v>1808</v>
      </c>
      <c r="S523" s="3" t="s">
        <v>1441</v>
      </c>
      <c r="T523" s="2"/>
      <c r="U523" s="2"/>
      <c r="V523" s="2"/>
    </row>
    <row r="524" spans="1:22" s="16" customFormat="1" ht="15" customHeight="1" x14ac:dyDescent="0.3">
      <c r="A524" s="16" t="s">
        <v>465</v>
      </c>
      <c r="B524" s="16" t="s">
        <v>18</v>
      </c>
      <c r="C524" s="43" t="s">
        <v>73</v>
      </c>
      <c r="D524" s="43" t="s">
        <v>25</v>
      </c>
      <c r="E524" s="43" t="s">
        <v>74</v>
      </c>
      <c r="F524" s="43" t="s">
        <v>22</v>
      </c>
      <c r="G524" s="43" t="s">
        <v>23</v>
      </c>
      <c r="H524" s="43" t="s">
        <v>23</v>
      </c>
      <c r="I524" s="43">
        <v>6204</v>
      </c>
      <c r="J524" s="16" t="s">
        <v>582</v>
      </c>
      <c r="K524" s="16">
        <v>31000</v>
      </c>
      <c r="L524" s="16">
        <v>0</v>
      </c>
      <c r="M524" s="16">
        <v>31000</v>
      </c>
      <c r="N524" s="16">
        <v>67.2</v>
      </c>
      <c r="O524" s="47">
        <v>23795.82</v>
      </c>
      <c r="P524" s="16">
        <v>7136.98</v>
      </c>
      <c r="Q524" s="47">
        <v>2201.91</v>
      </c>
      <c r="R524" s="16" t="s">
        <v>1808</v>
      </c>
      <c r="S524" s="3" t="s">
        <v>1441</v>
      </c>
      <c r="T524" s="2"/>
      <c r="U524" s="2"/>
      <c r="V524" s="2"/>
    </row>
    <row r="525" spans="1:22" s="16" customFormat="1" ht="15" customHeight="1" x14ac:dyDescent="0.3">
      <c r="A525" s="16" t="s">
        <v>465</v>
      </c>
      <c r="B525" s="16" t="s">
        <v>18</v>
      </c>
      <c r="C525" s="43" t="s">
        <v>73</v>
      </c>
      <c r="D525" s="43" t="s">
        <v>25</v>
      </c>
      <c r="E525" s="43" t="s">
        <v>74</v>
      </c>
      <c r="F525" s="43" t="s">
        <v>22</v>
      </c>
      <c r="G525" s="43" t="s">
        <v>23</v>
      </c>
      <c r="H525" s="43" t="s">
        <v>23</v>
      </c>
      <c r="I525" s="43">
        <v>6350</v>
      </c>
      <c r="J525" s="16" t="s">
        <v>492</v>
      </c>
      <c r="K525" s="16">
        <v>0</v>
      </c>
      <c r="L525" s="16">
        <v>0</v>
      </c>
      <c r="M525" s="16">
        <v>0</v>
      </c>
      <c r="N525" s="16">
        <v>0</v>
      </c>
      <c r="O525" s="47">
        <v>0</v>
      </c>
      <c r="P525" s="16">
        <v>0</v>
      </c>
      <c r="Q525" s="47">
        <v>0</v>
      </c>
      <c r="R525" s="16" t="s">
        <v>1808</v>
      </c>
      <c r="S525" s="3" t="s">
        <v>1441</v>
      </c>
      <c r="T525" s="2"/>
      <c r="U525" s="2"/>
      <c r="V525" s="2"/>
    </row>
    <row r="526" spans="1:22" s="16" customFormat="1" ht="15" customHeight="1" x14ac:dyDescent="0.3">
      <c r="A526" s="16" t="s">
        <v>465</v>
      </c>
      <c r="B526" s="16" t="s">
        <v>18</v>
      </c>
      <c r="C526" s="43" t="s">
        <v>73</v>
      </c>
      <c r="D526" s="43" t="s">
        <v>25</v>
      </c>
      <c r="E526" s="43" t="s">
        <v>74</v>
      </c>
      <c r="F526" s="43" t="s">
        <v>22</v>
      </c>
      <c r="G526" s="43" t="s">
        <v>23</v>
      </c>
      <c r="H526" s="43" t="s">
        <v>23</v>
      </c>
      <c r="I526" s="43" t="s">
        <v>541</v>
      </c>
      <c r="J526" s="16" t="s">
        <v>542</v>
      </c>
      <c r="K526" s="16">
        <v>3500</v>
      </c>
      <c r="L526" s="16">
        <v>0</v>
      </c>
      <c r="M526" s="16">
        <v>3500</v>
      </c>
      <c r="N526" s="16">
        <v>0</v>
      </c>
      <c r="O526" s="47">
        <v>3104.35</v>
      </c>
      <c r="P526" s="16">
        <v>395.65</v>
      </c>
      <c r="Q526" s="47">
        <v>275.85000000000002</v>
      </c>
      <c r="R526" s="16" t="s">
        <v>1808</v>
      </c>
      <c r="S526" s="3" t="s">
        <v>1441</v>
      </c>
      <c r="T526" s="2"/>
      <c r="U526" s="2"/>
      <c r="V526" s="2"/>
    </row>
    <row r="527" spans="1:22" s="16" customFormat="1" ht="15" customHeight="1" x14ac:dyDescent="0.3">
      <c r="A527" s="16" t="s">
        <v>465</v>
      </c>
      <c r="B527" s="16" t="s">
        <v>18</v>
      </c>
      <c r="C527" s="43" t="s">
        <v>73</v>
      </c>
      <c r="D527" s="43" t="s">
        <v>25</v>
      </c>
      <c r="E527" s="43" t="s">
        <v>74</v>
      </c>
      <c r="F527" s="43" t="s">
        <v>22</v>
      </c>
      <c r="G527" s="43" t="s">
        <v>23</v>
      </c>
      <c r="H527" s="43" t="s">
        <v>23</v>
      </c>
      <c r="I527" s="43" t="s">
        <v>2216</v>
      </c>
      <c r="J527" s="16" t="s">
        <v>2217</v>
      </c>
      <c r="K527" s="16">
        <v>75000</v>
      </c>
      <c r="L527" s="16">
        <v>0</v>
      </c>
      <c r="M527" s="16">
        <v>75000</v>
      </c>
      <c r="N527" s="16">
        <v>0</v>
      </c>
      <c r="O527" s="47">
        <v>15000</v>
      </c>
      <c r="P527" s="16">
        <v>60000</v>
      </c>
      <c r="Q527" s="47">
        <v>5000</v>
      </c>
      <c r="R527" s="16" t="s">
        <v>1808</v>
      </c>
      <c r="S527" s="3" t="s">
        <v>1441</v>
      </c>
      <c r="T527" s="2"/>
      <c r="U527" s="2"/>
      <c r="V527" s="2"/>
    </row>
    <row r="528" spans="1:22" s="16" customFormat="1" ht="15" customHeight="1" x14ac:dyDescent="0.3">
      <c r="A528" s="16" t="s">
        <v>465</v>
      </c>
      <c r="B528" s="16" t="s">
        <v>18</v>
      </c>
      <c r="C528" s="43" t="s">
        <v>73</v>
      </c>
      <c r="D528" s="43" t="s">
        <v>25</v>
      </c>
      <c r="E528" s="43" t="s">
        <v>74</v>
      </c>
      <c r="F528" s="43" t="s">
        <v>22</v>
      </c>
      <c r="G528" s="43" t="s">
        <v>23</v>
      </c>
      <c r="H528" s="43" t="s">
        <v>23</v>
      </c>
      <c r="I528" s="43" t="s">
        <v>600</v>
      </c>
      <c r="J528" s="16" t="s">
        <v>601</v>
      </c>
      <c r="K528" s="16">
        <v>65000</v>
      </c>
      <c r="L528" s="16">
        <v>0</v>
      </c>
      <c r="M528" s="16">
        <v>65000</v>
      </c>
      <c r="N528" s="16">
        <v>0</v>
      </c>
      <c r="O528" s="47">
        <v>42110.82</v>
      </c>
      <c r="P528" s="16">
        <v>22889.18</v>
      </c>
      <c r="Q528" s="47">
        <v>425.5</v>
      </c>
      <c r="R528" s="16" t="s">
        <v>1808</v>
      </c>
      <c r="S528" s="3" t="s">
        <v>1441</v>
      </c>
      <c r="T528" s="2"/>
      <c r="U528" s="2"/>
      <c r="V528" s="2"/>
    </row>
    <row r="529" spans="1:22" s="16" customFormat="1" ht="15" customHeight="1" x14ac:dyDescent="0.3">
      <c r="A529" s="16" t="s">
        <v>465</v>
      </c>
      <c r="B529" s="16" t="s">
        <v>18</v>
      </c>
      <c r="C529" s="43" t="s">
        <v>73</v>
      </c>
      <c r="D529" s="43" t="s">
        <v>25</v>
      </c>
      <c r="E529" s="43" t="s">
        <v>74</v>
      </c>
      <c r="F529" s="43" t="s">
        <v>22</v>
      </c>
      <c r="G529" s="43" t="s">
        <v>23</v>
      </c>
      <c r="H529" s="43" t="s">
        <v>23</v>
      </c>
      <c r="I529" s="43" t="s">
        <v>487</v>
      </c>
      <c r="J529" s="16" t="s">
        <v>488</v>
      </c>
      <c r="K529" s="16">
        <v>0</v>
      </c>
      <c r="L529" s="16">
        <v>0</v>
      </c>
      <c r="M529" s="16">
        <v>0</v>
      </c>
      <c r="N529" s="16">
        <v>20</v>
      </c>
      <c r="O529" s="47">
        <v>15375.1</v>
      </c>
      <c r="P529" s="16">
        <v>-15395.1</v>
      </c>
      <c r="Q529" s="47">
        <v>20</v>
      </c>
      <c r="R529" s="16" t="s">
        <v>1808</v>
      </c>
      <c r="S529" s="3" t="s">
        <v>1441</v>
      </c>
      <c r="T529" s="2"/>
      <c r="U529" s="2"/>
      <c r="V529" s="2"/>
    </row>
    <row r="530" spans="1:22" s="16" customFormat="1" ht="15" customHeight="1" x14ac:dyDescent="0.3">
      <c r="A530" s="16" t="s">
        <v>465</v>
      </c>
      <c r="B530" s="16" t="s">
        <v>18</v>
      </c>
      <c r="C530" s="43" t="s">
        <v>73</v>
      </c>
      <c r="D530" s="43" t="s">
        <v>25</v>
      </c>
      <c r="E530" s="43" t="s">
        <v>74</v>
      </c>
      <c r="F530" s="43" t="s">
        <v>22</v>
      </c>
      <c r="G530" s="43" t="s">
        <v>23</v>
      </c>
      <c r="H530" s="43" t="s">
        <v>23</v>
      </c>
      <c r="I530" s="43" t="s">
        <v>568</v>
      </c>
      <c r="J530" s="16" t="s">
        <v>569</v>
      </c>
      <c r="K530" s="16">
        <v>4000</v>
      </c>
      <c r="L530" s="16">
        <v>0</v>
      </c>
      <c r="M530" s="16">
        <v>4000</v>
      </c>
      <c r="N530" s="16">
        <v>0</v>
      </c>
      <c r="O530" s="47">
        <v>2640</v>
      </c>
      <c r="P530" s="16">
        <v>1360</v>
      </c>
      <c r="Q530" s="47">
        <v>0</v>
      </c>
      <c r="R530" s="16" t="s">
        <v>1808</v>
      </c>
      <c r="S530" s="3" t="s">
        <v>1441</v>
      </c>
      <c r="T530" s="2"/>
      <c r="U530" s="2"/>
      <c r="V530" s="2"/>
    </row>
    <row r="531" spans="1:22" s="16" customFormat="1" ht="15" customHeight="1" x14ac:dyDescent="0.3">
      <c r="A531" s="16" t="s">
        <v>465</v>
      </c>
      <c r="B531" s="16" t="s">
        <v>18</v>
      </c>
      <c r="C531" s="43" t="s">
        <v>73</v>
      </c>
      <c r="D531" s="43" t="s">
        <v>25</v>
      </c>
      <c r="E531" s="43" t="s">
        <v>74</v>
      </c>
      <c r="F531" s="43" t="s">
        <v>22</v>
      </c>
      <c r="G531" s="43" t="s">
        <v>23</v>
      </c>
      <c r="H531" s="43" t="s">
        <v>23</v>
      </c>
      <c r="I531" s="43" t="s">
        <v>476</v>
      </c>
      <c r="J531" s="16" t="s">
        <v>477</v>
      </c>
      <c r="K531" s="16">
        <v>1000</v>
      </c>
      <c r="L531" s="16">
        <v>0</v>
      </c>
      <c r="M531" s="16">
        <v>1000</v>
      </c>
      <c r="N531" s="16">
        <v>0</v>
      </c>
      <c r="O531" s="47">
        <v>772.86</v>
      </c>
      <c r="P531" s="16">
        <v>227.14</v>
      </c>
      <c r="Q531" s="47">
        <v>89.77</v>
      </c>
      <c r="R531" s="16" t="s">
        <v>1808</v>
      </c>
      <c r="S531" s="3" t="s">
        <v>1441</v>
      </c>
      <c r="T531" s="2"/>
      <c r="U531" s="2"/>
      <c r="V531" s="2"/>
    </row>
    <row r="532" spans="1:22" s="16" customFormat="1" ht="15" customHeight="1" x14ac:dyDescent="0.3">
      <c r="A532" s="16" t="s">
        <v>465</v>
      </c>
      <c r="B532" s="16" t="s">
        <v>18</v>
      </c>
      <c r="C532" s="43" t="s">
        <v>73</v>
      </c>
      <c r="D532" s="43" t="s">
        <v>25</v>
      </c>
      <c r="E532" s="43" t="s">
        <v>74</v>
      </c>
      <c r="F532" s="43" t="s">
        <v>22</v>
      </c>
      <c r="G532" s="43" t="s">
        <v>23</v>
      </c>
      <c r="H532" s="43" t="s">
        <v>23</v>
      </c>
      <c r="I532" s="43" t="s">
        <v>513</v>
      </c>
      <c r="J532" s="16" t="s">
        <v>1203</v>
      </c>
      <c r="K532" s="16">
        <v>2600</v>
      </c>
      <c r="L532" s="16">
        <v>0</v>
      </c>
      <c r="M532" s="16">
        <v>2600</v>
      </c>
      <c r="N532" s="16">
        <v>129.24</v>
      </c>
      <c r="O532" s="47">
        <v>1786.8</v>
      </c>
      <c r="P532" s="16">
        <v>683.96</v>
      </c>
      <c r="Q532" s="47">
        <v>129.24</v>
      </c>
      <c r="R532" s="16" t="s">
        <v>1808</v>
      </c>
      <c r="S532" s="3" t="s">
        <v>1441</v>
      </c>
      <c r="T532" s="2"/>
      <c r="U532" s="2"/>
      <c r="V532" s="2"/>
    </row>
    <row r="533" spans="1:22" s="16" customFormat="1" ht="15" customHeight="1" x14ac:dyDescent="0.3">
      <c r="A533" s="16" t="s">
        <v>465</v>
      </c>
      <c r="B533" s="16" t="s">
        <v>18</v>
      </c>
      <c r="C533" s="43" t="s">
        <v>93</v>
      </c>
      <c r="D533" s="43" t="s">
        <v>25</v>
      </c>
      <c r="E533" s="43" t="s">
        <v>94</v>
      </c>
      <c r="F533" s="43" t="s">
        <v>22</v>
      </c>
      <c r="G533" s="43" t="s">
        <v>23</v>
      </c>
      <c r="H533" s="43" t="s">
        <v>23</v>
      </c>
      <c r="I533" s="43" t="s">
        <v>501</v>
      </c>
      <c r="J533" s="16" t="s">
        <v>502</v>
      </c>
      <c r="K533" s="16">
        <v>540043</v>
      </c>
      <c r="L533" s="16">
        <v>5347</v>
      </c>
      <c r="M533" s="16">
        <v>545390</v>
      </c>
      <c r="N533" s="16">
        <v>0</v>
      </c>
      <c r="O533" s="47">
        <v>468447.15</v>
      </c>
      <c r="P533" s="16">
        <v>76942.850000000006</v>
      </c>
      <c r="Q533" s="47">
        <v>38704.21</v>
      </c>
      <c r="R533" s="16" t="s">
        <v>1809</v>
      </c>
      <c r="S533" s="3" t="s">
        <v>1442</v>
      </c>
      <c r="T533" s="2"/>
      <c r="U533" s="2"/>
      <c r="V533" s="2"/>
    </row>
    <row r="534" spans="1:22" s="16" customFormat="1" ht="15" customHeight="1" x14ac:dyDescent="0.3">
      <c r="A534" s="16" t="s">
        <v>465</v>
      </c>
      <c r="B534" s="16" t="s">
        <v>18</v>
      </c>
      <c r="C534" s="43" t="s">
        <v>93</v>
      </c>
      <c r="D534" s="43" t="s">
        <v>25</v>
      </c>
      <c r="E534" s="43" t="s">
        <v>94</v>
      </c>
      <c r="F534" s="43" t="s">
        <v>22</v>
      </c>
      <c r="G534" s="43" t="s">
        <v>23</v>
      </c>
      <c r="H534" s="43" t="s">
        <v>23</v>
      </c>
      <c r="I534" s="43" t="s">
        <v>493</v>
      </c>
      <c r="J534" s="16" t="s">
        <v>494</v>
      </c>
      <c r="K534" s="16">
        <v>26951</v>
      </c>
      <c r="L534" s="16">
        <v>0</v>
      </c>
      <c r="M534" s="16">
        <v>26951</v>
      </c>
      <c r="N534" s="16">
        <v>0</v>
      </c>
      <c r="O534" s="47">
        <v>21552.3</v>
      </c>
      <c r="P534" s="16">
        <v>5398.7</v>
      </c>
      <c r="Q534" s="47">
        <v>1778</v>
      </c>
      <c r="R534" s="16" t="s">
        <v>1809</v>
      </c>
      <c r="S534" s="3" t="s">
        <v>1442</v>
      </c>
      <c r="T534" s="2"/>
      <c r="U534" s="2"/>
      <c r="V534" s="2"/>
    </row>
    <row r="535" spans="1:22" s="16" customFormat="1" ht="15" customHeight="1" x14ac:dyDescent="0.3">
      <c r="A535" s="16" t="s">
        <v>465</v>
      </c>
      <c r="B535" s="16" t="s">
        <v>18</v>
      </c>
      <c r="C535" s="43" t="s">
        <v>93</v>
      </c>
      <c r="D535" s="43" t="s">
        <v>25</v>
      </c>
      <c r="E535" s="43" t="s">
        <v>94</v>
      </c>
      <c r="F535" s="43" t="s">
        <v>22</v>
      </c>
      <c r="G535" s="43" t="s">
        <v>23</v>
      </c>
      <c r="H535" s="43" t="s">
        <v>23</v>
      </c>
      <c r="I535" s="43" t="s">
        <v>1161</v>
      </c>
      <c r="J535" s="16" t="s">
        <v>1162</v>
      </c>
      <c r="K535" s="16">
        <v>-12500</v>
      </c>
      <c r="L535" s="16">
        <v>0</v>
      </c>
      <c r="M535" s="16">
        <v>-12500</v>
      </c>
      <c r="N535" s="16">
        <v>0</v>
      </c>
      <c r="O535" s="47">
        <v>0</v>
      </c>
      <c r="P535" s="16">
        <v>-12500</v>
      </c>
      <c r="Q535" s="47">
        <v>0</v>
      </c>
      <c r="R535" s="16" t="s">
        <v>1809</v>
      </c>
      <c r="S535" s="3" t="s">
        <v>1442</v>
      </c>
      <c r="T535" s="2"/>
      <c r="U535" s="2"/>
      <c r="V535" s="2"/>
    </row>
    <row r="536" spans="1:22" s="16" customFormat="1" ht="15" customHeight="1" x14ac:dyDescent="0.3">
      <c r="A536" s="16" t="s">
        <v>465</v>
      </c>
      <c r="B536" s="16" t="s">
        <v>18</v>
      </c>
      <c r="C536" s="43" t="s">
        <v>93</v>
      </c>
      <c r="D536" s="43" t="s">
        <v>25</v>
      </c>
      <c r="E536" s="43" t="s">
        <v>94</v>
      </c>
      <c r="F536" s="43" t="s">
        <v>22</v>
      </c>
      <c r="G536" s="43" t="s">
        <v>23</v>
      </c>
      <c r="H536" s="43" t="s">
        <v>23</v>
      </c>
      <c r="I536" s="43">
        <v>5100</v>
      </c>
      <c r="J536" s="16" t="s">
        <v>484</v>
      </c>
      <c r="K536" s="16">
        <v>500</v>
      </c>
      <c r="L536" s="16">
        <v>0</v>
      </c>
      <c r="M536" s="16">
        <v>500</v>
      </c>
      <c r="N536" s="16">
        <v>0</v>
      </c>
      <c r="O536" s="47">
        <v>290.49</v>
      </c>
      <c r="P536" s="16">
        <v>209.51</v>
      </c>
      <c r="Q536" s="47">
        <v>64.510000000000005</v>
      </c>
      <c r="R536" s="16" t="s">
        <v>1809</v>
      </c>
      <c r="S536" s="3" t="s">
        <v>1442</v>
      </c>
      <c r="T536" s="2"/>
      <c r="U536" s="2"/>
      <c r="V536" s="2"/>
    </row>
    <row r="537" spans="1:22" s="16" customFormat="1" ht="15" customHeight="1" x14ac:dyDescent="0.3">
      <c r="A537" s="16" t="s">
        <v>465</v>
      </c>
      <c r="B537" s="16" t="s">
        <v>18</v>
      </c>
      <c r="C537" s="43" t="s">
        <v>93</v>
      </c>
      <c r="D537" s="43" t="s">
        <v>25</v>
      </c>
      <c r="E537" s="43" t="s">
        <v>94</v>
      </c>
      <c r="F537" s="43" t="s">
        <v>22</v>
      </c>
      <c r="G537" s="43" t="s">
        <v>23</v>
      </c>
      <c r="H537" s="43" t="s">
        <v>23</v>
      </c>
      <c r="I537" s="43" t="s">
        <v>481</v>
      </c>
      <c r="J537" s="16" t="s">
        <v>1040</v>
      </c>
      <c r="K537" s="16">
        <v>1600</v>
      </c>
      <c r="L537" s="16">
        <v>0</v>
      </c>
      <c r="M537" s="16">
        <v>1600</v>
      </c>
      <c r="N537" s="16">
        <v>0</v>
      </c>
      <c r="O537" s="47">
        <v>1400</v>
      </c>
      <c r="P537" s="16">
        <v>200</v>
      </c>
      <c r="Q537" s="47">
        <v>0</v>
      </c>
      <c r="R537" s="16" t="s">
        <v>1809</v>
      </c>
      <c r="S537" s="3" t="s">
        <v>1442</v>
      </c>
      <c r="T537" s="2"/>
      <c r="U537" s="2"/>
      <c r="V537" s="2"/>
    </row>
    <row r="538" spans="1:22" s="16" customFormat="1" ht="15" customHeight="1" x14ac:dyDescent="0.3">
      <c r="A538" s="16" t="s">
        <v>465</v>
      </c>
      <c r="B538" s="16" t="s">
        <v>18</v>
      </c>
      <c r="C538" s="43" t="s">
        <v>93</v>
      </c>
      <c r="D538" s="43" t="s">
        <v>25</v>
      </c>
      <c r="E538" s="43" t="s">
        <v>94</v>
      </c>
      <c r="F538" s="43" t="s">
        <v>22</v>
      </c>
      <c r="G538" s="43" t="s">
        <v>23</v>
      </c>
      <c r="H538" s="43" t="s">
        <v>23</v>
      </c>
      <c r="I538" s="43" t="s">
        <v>469</v>
      </c>
      <c r="J538" s="16" t="s">
        <v>1045</v>
      </c>
      <c r="K538" s="16">
        <v>0</v>
      </c>
      <c r="L538" s="16">
        <v>0</v>
      </c>
      <c r="M538" s="16">
        <v>0</v>
      </c>
      <c r="N538" s="16">
        <v>0</v>
      </c>
      <c r="O538" s="47">
        <v>5.2</v>
      </c>
      <c r="P538" s="16">
        <v>-5.2</v>
      </c>
      <c r="Q538" s="47">
        <v>0</v>
      </c>
      <c r="R538" s="16" t="s">
        <v>1809</v>
      </c>
      <c r="S538" s="3" t="s">
        <v>1442</v>
      </c>
      <c r="T538" s="2"/>
      <c r="U538" s="2"/>
      <c r="V538" s="2"/>
    </row>
    <row r="539" spans="1:22" s="16" customFormat="1" ht="15" customHeight="1" x14ac:dyDescent="0.3">
      <c r="A539" s="16" t="s">
        <v>465</v>
      </c>
      <c r="B539" s="16" t="s">
        <v>18</v>
      </c>
      <c r="C539" s="43" t="s">
        <v>93</v>
      </c>
      <c r="D539" s="43" t="s">
        <v>25</v>
      </c>
      <c r="E539" s="43" t="s">
        <v>94</v>
      </c>
      <c r="F539" s="43" t="s">
        <v>22</v>
      </c>
      <c r="G539" s="43" t="s">
        <v>23</v>
      </c>
      <c r="H539" s="43" t="s">
        <v>23</v>
      </c>
      <c r="I539" s="43" t="s">
        <v>473</v>
      </c>
      <c r="J539" s="16" t="s">
        <v>1041</v>
      </c>
      <c r="K539" s="16">
        <v>1400</v>
      </c>
      <c r="L539" s="16">
        <v>0</v>
      </c>
      <c r="M539" s="16">
        <v>1400</v>
      </c>
      <c r="N539" s="16">
        <v>0</v>
      </c>
      <c r="O539" s="47">
        <v>1117.28</v>
      </c>
      <c r="P539" s="16">
        <v>282.72000000000003</v>
      </c>
      <c r="Q539" s="47">
        <v>0</v>
      </c>
      <c r="R539" s="16" t="s">
        <v>1809</v>
      </c>
      <c r="S539" s="3" t="s">
        <v>1442</v>
      </c>
      <c r="T539" s="2"/>
      <c r="U539" s="2"/>
      <c r="V539" s="2"/>
    </row>
    <row r="540" spans="1:22" s="16" customFormat="1" ht="15" customHeight="1" x14ac:dyDescent="0.3">
      <c r="A540" s="16" t="s">
        <v>465</v>
      </c>
      <c r="B540" s="16" t="s">
        <v>18</v>
      </c>
      <c r="C540" s="43" t="s">
        <v>93</v>
      </c>
      <c r="D540" s="43" t="s">
        <v>25</v>
      </c>
      <c r="E540" s="43" t="s">
        <v>94</v>
      </c>
      <c r="F540" s="43" t="s">
        <v>22</v>
      </c>
      <c r="G540" s="43" t="s">
        <v>23</v>
      </c>
      <c r="H540" s="43" t="s">
        <v>23</v>
      </c>
      <c r="I540" s="43" t="s">
        <v>474</v>
      </c>
      <c r="J540" s="16" t="s">
        <v>475</v>
      </c>
      <c r="K540" s="16">
        <v>43287</v>
      </c>
      <c r="L540" s="16">
        <v>429</v>
      </c>
      <c r="M540" s="16">
        <v>43716</v>
      </c>
      <c r="N540" s="16">
        <v>0</v>
      </c>
      <c r="O540" s="47">
        <v>35969.82</v>
      </c>
      <c r="P540" s="16">
        <v>7746.18</v>
      </c>
      <c r="Q540" s="47">
        <v>2948.24</v>
      </c>
      <c r="R540" s="16" t="s">
        <v>1809</v>
      </c>
      <c r="S540" s="3" t="s">
        <v>1442</v>
      </c>
      <c r="T540" s="2"/>
      <c r="U540" s="2"/>
      <c r="V540" s="2"/>
    </row>
    <row r="541" spans="1:22" s="16" customFormat="1" ht="15" customHeight="1" x14ac:dyDescent="0.3">
      <c r="A541" s="16" t="s">
        <v>465</v>
      </c>
      <c r="B541" s="16" t="s">
        <v>18</v>
      </c>
      <c r="C541" s="43" t="s">
        <v>93</v>
      </c>
      <c r="D541" s="43" t="s">
        <v>25</v>
      </c>
      <c r="E541" s="43" t="s">
        <v>94</v>
      </c>
      <c r="F541" s="43" t="s">
        <v>22</v>
      </c>
      <c r="G541" s="43" t="s">
        <v>23</v>
      </c>
      <c r="H541" s="43" t="s">
        <v>23</v>
      </c>
      <c r="I541" s="43" t="s">
        <v>531</v>
      </c>
      <c r="J541" s="16" t="s">
        <v>532</v>
      </c>
      <c r="K541" s="16">
        <v>61226</v>
      </c>
      <c r="L541" s="16">
        <v>0</v>
      </c>
      <c r="M541" s="16">
        <v>61226</v>
      </c>
      <c r="N541" s="16">
        <v>0</v>
      </c>
      <c r="O541" s="47">
        <v>56122</v>
      </c>
      <c r="P541" s="16">
        <v>5104</v>
      </c>
      <c r="Q541" s="47">
        <v>5102</v>
      </c>
      <c r="R541" s="16" t="s">
        <v>1809</v>
      </c>
      <c r="S541" s="3" t="s">
        <v>1442</v>
      </c>
      <c r="T541" s="2"/>
      <c r="U541" s="2"/>
      <c r="V541" s="2"/>
    </row>
    <row r="542" spans="1:22" s="16" customFormat="1" ht="15" customHeight="1" x14ac:dyDescent="0.3">
      <c r="A542" s="16" t="s">
        <v>465</v>
      </c>
      <c r="B542" s="16" t="s">
        <v>18</v>
      </c>
      <c r="C542" s="43" t="s">
        <v>93</v>
      </c>
      <c r="D542" s="43" t="s">
        <v>25</v>
      </c>
      <c r="E542" s="43" t="s">
        <v>94</v>
      </c>
      <c r="F542" s="43" t="s">
        <v>22</v>
      </c>
      <c r="G542" s="43" t="s">
        <v>23</v>
      </c>
      <c r="H542" s="43" t="s">
        <v>23</v>
      </c>
      <c r="I542" s="43" t="s">
        <v>519</v>
      </c>
      <c r="J542" s="16" t="s">
        <v>520</v>
      </c>
      <c r="K542" s="16">
        <v>19998</v>
      </c>
      <c r="L542" s="16">
        <v>0</v>
      </c>
      <c r="M542" s="16">
        <v>19998</v>
      </c>
      <c r="N542" s="16">
        <v>0</v>
      </c>
      <c r="O542" s="47">
        <v>18326</v>
      </c>
      <c r="P542" s="16">
        <v>1672</v>
      </c>
      <c r="Q542" s="47">
        <v>1666</v>
      </c>
      <c r="R542" s="16" t="s">
        <v>1809</v>
      </c>
      <c r="S542" s="3" t="s">
        <v>1442</v>
      </c>
      <c r="T542" s="2"/>
      <c r="U542" s="2"/>
      <c r="V542" s="2"/>
    </row>
    <row r="543" spans="1:22" s="16" customFormat="1" ht="15" customHeight="1" x14ac:dyDescent="0.3">
      <c r="A543" s="16" t="s">
        <v>465</v>
      </c>
      <c r="B543" s="16" t="s">
        <v>18</v>
      </c>
      <c r="C543" s="43" t="s">
        <v>93</v>
      </c>
      <c r="D543" s="43" t="s">
        <v>25</v>
      </c>
      <c r="E543" s="43" t="s">
        <v>94</v>
      </c>
      <c r="F543" s="43" t="s">
        <v>22</v>
      </c>
      <c r="G543" s="43" t="s">
        <v>23</v>
      </c>
      <c r="H543" s="43" t="s">
        <v>23</v>
      </c>
      <c r="I543" s="43" t="s">
        <v>638</v>
      </c>
      <c r="J543" s="16" t="s">
        <v>639</v>
      </c>
      <c r="K543" s="16">
        <v>117655</v>
      </c>
      <c r="L543" s="16">
        <v>0</v>
      </c>
      <c r="M543" s="16">
        <v>117655</v>
      </c>
      <c r="N543" s="16">
        <v>0</v>
      </c>
      <c r="O543" s="47">
        <v>107855</v>
      </c>
      <c r="P543" s="16">
        <v>9800</v>
      </c>
      <c r="Q543" s="47">
        <v>9805</v>
      </c>
      <c r="R543" s="16" t="s">
        <v>1809</v>
      </c>
      <c r="S543" s="3" t="s">
        <v>1442</v>
      </c>
      <c r="T543" s="2"/>
      <c r="U543" s="2"/>
      <c r="V543" s="2"/>
    </row>
    <row r="544" spans="1:22" s="16" customFormat="1" ht="15" customHeight="1" x14ac:dyDescent="0.3">
      <c r="A544" s="16" t="s">
        <v>465</v>
      </c>
      <c r="B544" s="16" t="s">
        <v>18</v>
      </c>
      <c r="C544" s="43" t="s">
        <v>93</v>
      </c>
      <c r="D544" s="43" t="s">
        <v>25</v>
      </c>
      <c r="E544" s="43" t="s">
        <v>94</v>
      </c>
      <c r="F544" s="43" t="s">
        <v>22</v>
      </c>
      <c r="G544" s="43" t="s">
        <v>23</v>
      </c>
      <c r="H544" s="43" t="s">
        <v>23</v>
      </c>
      <c r="I544" s="43" t="s">
        <v>466</v>
      </c>
      <c r="J544" s="16" t="s">
        <v>467</v>
      </c>
      <c r="K544" s="16">
        <v>6829</v>
      </c>
      <c r="L544" s="16">
        <v>0</v>
      </c>
      <c r="M544" s="16">
        <v>6829</v>
      </c>
      <c r="N544" s="16">
        <v>0</v>
      </c>
      <c r="O544" s="47">
        <v>6259</v>
      </c>
      <c r="P544" s="16">
        <v>570</v>
      </c>
      <c r="Q544" s="47">
        <v>569</v>
      </c>
      <c r="R544" s="16" t="s">
        <v>1809</v>
      </c>
      <c r="S544" s="3" t="s">
        <v>1442</v>
      </c>
      <c r="T544" s="2"/>
      <c r="U544" s="2"/>
      <c r="V544" s="2"/>
    </row>
    <row r="545" spans="1:22" s="16" customFormat="1" ht="15" customHeight="1" x14ac:dyDescent="0.3">
      <c r="A545" s="16" t="s">
        <v>465</v>
      </c>
      <c r="B545" s="16" t="s">
        <v>18</v>
      </c>
      <c r="C545" s="43" t="s">
        <v>93</v>
      </c>
      <c r="D545" s="43" t="s">
        <v>25</v>
      </c>
      <c r="E545" s="43" t="s">
        <v>94</v>
      </c>
      <c r="F545" s="43" t="s">
        <v>22</v>
      </c>
      <c r="G545" s="43" t="s">
        <v>23</v>
      </c>
      <c r="H545" s="43" t="s">
        <v>23</v>
      </c>
      <c r="I545" s="43" t="s">
        <v>470</v>
      </c>
      <c r="J545" s="16" t="s">
        <v>471</v>
      </c>
      <c r="K545" s="16">
        <v>874</v>
      </c>
      <c r="L545" s="16">
        <v>0</v>
      </c>
      <c r="M545" s="16">
        <v>874</v>
      </c>
      <c r="N545" s="16">
        <v>0</v>
      </c>
      <c r="O545" s="47">
        <v>803</v>
      </c>
      <c r="P545" s="16">
        <v>71</v>
      </c>
      <c r="Q545" s="47">
        <v>73</v>
      </c>
      <c r="R545" s="16" t="s">
        <v>1809</v>
      </c>
      <c r="S545" s="3" t="s">
        <v>1442</v>
      </c>
      <c r="T545" s="2"/>
      <c r="U545" s="2"/>
      <c r="V545" s="2"/>
    </row>
    <row r="546" spans="1:22" s="16" customFormat="1" ht="15" customHeight="1" x14ac:dyDescent="0.3">
      <c r="A546" s="16" t="s">
        <v>465</v>
      </c>
      <c r="B546" s="16" t="s">
        <v>18</v>
      </c>
      <c r="C546" s="43" t="s">
        <v>93</v>
      </c>
      <c r="D546" s="43" t="s">
        <v>25</v>
      </c>
      <c r="E546" s="43" t="s">
        <v>94</v>
      </c>
      <c r="F546" s="43" t="s">
        <v>22</v>
      </c>
      <c r="G546" s="43" t="s">
        <v>23</v>
      </c>
      <c r="H546" s="43" t="s">
        <v>23</v>
      </c>
      <c r="I546" s="43" t="s">
        <v>525</v>
      </c>
      <c r="J546" s="16" t="s">
        <v>526</v>
      </c>
      <c r="K546" s="16">
        <v>1700</v>
      </c>
      <c r="L546" s="16">
        <v>0</v>
      </c>
      <c r="M546" s="16">
        <v>1700</v>
      </c>
      <c r="N546" s="16">
        <v>0</v>
      </c>
      <c r="O546" s="47">
        <v>1480</v>
      </c>
      <c r="P546" s="16">
        <v>220</v>
      </c>
      <c r="Q546" s="47">
        <v>120</v>
      </c>
      <c r="R546" s="16" t="s">
        <v>1809</v>
      </c>
      <c r="S546" s="3" t="s">
        <v>1442</v>
      </c>
      <c r="T546" s="2"/>
      <c r="U546" s="2"/>
      <c r="V546" s="2"/>
    </row>
    <row r="547" spans="1:22" s="16" customFormat="1" ht="15" customHeight="1" x14ac:dyDescent="0.3">
      <c r="A547" s="16" t="s">
        <v>465</v>
      </c>
      <c r="B547" s="16" t="s">
        <v>18</v>
      </c>
      <c r="C547" s="43" t="s">
        <v>93</v>
      </c>
      <c r="D547" s="43" t="s">
        <v>25</v>
      </c>
      <c r="E547" s="43" t="s">
        <v>94</v>
      </c>
      <c r="F547" s="43" t="s">
        <v>22</v>
      </c>
      <c r="G547" s="43" t="s">
        <v>23</v>
      </c>
      <c r="H547" s="43" t="s">
        <v>23</v>
      </c>
      <c r="I547" s="43">
        <v>6000</v>
      </c>
      <c r="J547" s="16" t="s">
        <v>539</v>
      </c>
      <c r="K547" s="16">
        <v>3800</v>
      </c>
      <c r="L547" s="16">
        <v>0</v>
      </c>
      <c r="M547" s="16">
        <v>3800</v>
      </c>
      <c r="N547" s="16">
        <v>385.83</v>
      </c>
      <c r="O547" s="47">
        <v>2206.4899999999998</v>
      </c>
      <c r="P547" s="16">
        <v>1207.68</v>
      </c>
      <c r="Q547" s="47">
        <v>103.99</v>
      </c>
      <c r="R547" s="16" t="s">
        <v>1809</v>
      </c>
      <c r="S547" s="3" t="s">
        <v>1442</v>
      </c>
      <c r="T547" s="2"/>
      <c r="U547" s="2"/>
      <c r="V547" s="2"/>
    </row>
    <row r="548" spans="1:22" s="16" customFormat="1" ht="15" customHeight="1" x14ac:dyDescent="0.3">
      <c r="A548" s="16" t="s">
        <v>465</v>
      </c>
      <c r="B548" s="16" t="s">
        <v>18</v>
      </c>
      <c r="C548" s="43" t="s">
        <v>93</v>
      </c>
      <c r="D548" s="43" t="s">
        <v>25</v>
      </c>
      <c r="E548" s="43" t="s">
        <v>94</v>
      </c>
      <c r="F548" s="43" t="s">
        <v>22</v>
      </c>
      <c r="G548" s="43" t="s">
        <v>23</v>
      </c>
      <c r="H548" s="43" t="s">
        <v>23</v>
      </c>
      <c r="I548" s="43">
        <v>6005</v>
      </c>
      <c r="J548" s="16" t="s">
        <v>556</v>
      </c>
      <c r="K548" s="16">
        <v>4500</v>
      </c>
      <c r="L548" s="16">
        <v>0</v>
      </c>
      <c r="M548" s="16">
        <v>4500</v>
      </c>
      <c r="N548" s="16">
        <v>0</v>
      </c>
      <c r="O548" s="47">
        <v>1682.93</v>
      </c>
      <c r="P548" s="16">
        <v>2817.07</v>
      </c>
      <c r="Q548" s="47">
        <v>266.39999999999998</v>
      </c>
      <c r="R548" s="16" t="s">
        <v>1809</v>
      </c>
      <c r="S548" s="3" t="s">
        <v>1442</v>
      </c>
      <c r="T548" s="2"/>
      <c r="U548" s="2"/>
      <c r="V548" s="2"/>
    </row>
    <row r="549" spans="1:22" s="16" customFormat="1" ht="15" customHeight="1" x14ac:dyDescent="0.3">
      <c r="A549" s="16" t="s">
        <v>465</v>
      </c>
      <c r="B549" s="16" t="s">
        <v>18</v>
      </c>
      <c r="C549" s="43" t="s">
        <v>93</v>
      </c>
      <c r="D549" s="43" t="s">
        <v>25</v>
      </c>
      <c r="E549" s="43" t="s">
        <v>94</v>
      </c>
      <c r="F549" s="43" t="s">
        <v>22</v>
      </c>
      <c r="G549" s="43" t="s">
        <v>23</v>
      </c>
      <c r="H549" s="43" t="s">
        <v>23</v>
      </c>
      <c r="I549" s="43">
        <v>6015</v>
      </c>
      <c r="J549" s="16" t="s">
        <v>503</v>
      </c>
      <c r="K549" s="16">
        <v>500</v>
      </c>
      <c r="L549" s="16">
        <v>0</v>
      </c>
      <c r="M549" s="16">
        <v>500</v>
      </c>
      <c r="N549" s="16">
        <v>0</v>
      </c>
      <c r="O549" s="47">
        <v>0</v>
      </c>
      <c r="P549" s="16">
        <v>500</v>
      </c>
      <c r="Q549" s="47">
        <v>0</v>
      </c>
      <c r="R549" s="16" t="s">
        <v>1809</v>
      </c>
      <c r="S549" s="3" t="s">
        <v>1442</v>
      </c>
      <c r="T549" s="2"/>
      <c r="U549" s="2"/>
      <c r="V549" s="2"/>
    </row>
    <row r="550" spans="1:22" s="16" customFormat="1" ht="15" customHeight="1" x14ac:dyDescent="0.3">
      <c r="A550" s="16" t="s">
        <v>465</v>
      </c>
      <c r="B550" s="16" t="s">
        <v>18</v>
      </c>
      <c r="C550" s="43" t="s">
        <v>93</v>
      </c>
      <c r="D550" s="43" t="s">
        <v>25</v>
      </c>
      <c r="E550" s="43" t="s">
        <v>94</v>
      </c>
      <c r="F550" s="43" t="s">
        <v>22</v>
      </c>
      <c r="G550" s="43" t="s">
        <v>23</v>
      </c>
      <c r="H550" s="43" t="s">
        <v>23</v>
      </c>
      <c r="I550" s="43">
        <v>6020</v>
      </c>
      <c r="J550" s="16" t="s">
        <v>540</v>
      </c>
      <c r="K550" s="16">
        <v>2000</v>
      </c>
      <c r="L550" s="16">
        <v>0</v>
      </c>
      <c r="M550" s="16">
        <v>2000</v>
      </c>
      <c r="N550" s="16">
        <v>0</v>
      </c>
      <c r="O550" s="47">
        <v>0</v>
      </c>
      <c r="P550" s="16">
        <v>2000</v>
      </c>
      <c r="Q550" s="47">
        <v>0</v>
      </c>
      <c r="R550" s="16" t="s">
        <v>1809</v>
      </c>
      <c r="S550" s="3" t="s">
        <v>1442</v>
      </c>
      <c r="T550" s="2"/>
      <c r="U550" s="2"/>
      <c r="V550" s="2"/>
    </row>
    <row r="551" spans="1:22" s="16" customFormat="1" ht="15" customHeight="1" x14ac:dyDescent="0.3">
      <c r="A551" s="16" t="s">
        <v>465</v>
      </c>
      <c r="B551" s="16" t="s">
        <v>18</v>
      </c>
      <c r="C551" s="43" t="s">
        <v>93</v>
      </c>
      <c r="D551" s="43" t="s">
        <v>25</v>
      </c>
      <c r="E551" s="43" t="s">
        <v>94</v>
      </c>
      <c r="F551" s="43" t="s">
        <v>22</v>
      </c>
      <c r="G551" s="43" t="s">
        <v>23</v>
      </c>
      <c r="H551" s="43" t="s">
        <v>23</v>
      </c>
      <c r="I551" s="43">
        <v>6200</v>
      </c>
      <c r="J551" s="16" t="s">
        <v>557</v>
      </c>
      <c r="K551" s="16">
        <v>0</v>
      </c>
      <c r="L551" s="16">
        <v>0</v>
      </c>
      <c r="M551" s="16">
        <v>0</v>
      </c>
      <c r="N551" s="16">
        <v>0</v>
      </c>
      <c r="O551" s="47">
        <v>0</v>
      </c>
      <c r="P551" s="16">
        <v>0</v>
      </c>
      <c r="Q551" s="47">
        <v>0</v>
      </c>
      <c r="R551" s="16" t="s">
        <v>1809</v>
      </c>
      <c r="S551" s="3" t="s">
        <v>1442</v>
      </c>
      <c r="T551" s="2"/>
      <c r="U551" s="2"/>
      <c r="V551" s="2"/>
    </row>
    <row r="552" spans="1:22" s="16" customFormat="1" ht="15" customHeight="1" x14ac:dyDescent="0.3">
      <c r="A552" s="16" t="s">
        <v>465</v>
      </c>
      <c r="B552" s="16" t="s">
        <v>18</v>
      </c>
      <c r="C552" s="43" t="s">
        <v>93</v>
      </c>
      <c r="D552" s="43" t="s">
        <v>25</v>
      </c>
      <c r="E552" s="43" t="s">
        <v>94</v>
      </c>
      <c r="F552" s="43" t="s">
        <v>22</v>
      </c>
      <c r="G552" s="43" t="s">
        <v>23</v>
      </c>
      <c r="H552" s="43" t="s">
        <v>23</v>
      </c>
      <c r="I552" s="43">
        <v>6202</v>
      </c>
      <c r="J552" s="16" t="s">
        <v>558</v>
      </c>
      <c r="K552" s="16">
        <v>7500</v>
      </c>
      <c r="L552" s="16">
        <v>0</v>
      </c>
      <c r="M552" s="16">
        <v>7500</v>
      </c>
      <c r="N552" s="16">
        <v>4065</v>
      </c>
      <c r="O552" s="47">
        <v>2075.5700000000002</v>
      </c>
      <c r="P552" s="16">
        <v>1359.43</v>
      </c>
      <c r="Q552" s="47">
        <v>0</v>
      </c>
      <c r="R552" s="16" t="s">
        <v>1809</v>
      </c>
      <c r="S552" s="3" t="s">
        <v>1442</v>
      </c>
      <c r="T552" s="2"/>
      <c r="U552" s="2"/>
      <c r="V552" s="2"/>
    </row>
    <row r="553" spans="1:22" s="16" customFormat="1" ht="15" customHeight="1" x14ac:dyDescent="0.3">
      <c r="A553" s="16" t="s">
        <v>465</v>
      </c>
      <c r="B553" s="16" t="s">
        <v>18</v>
      </c>
      <c r="C553" s="43" t="s">
        <v>93</v>
      </c>
      <c r="D553" s="43" t="s">
        <v>25</v>
      </c>
      <c r="E553" s="43" t="s">
        <v>94</v>
      </c>
      <c r="F553" s="43" t="s">
        <v>22</v>
      </c>
      <c r="G553" s="43" t="s">
        <v>23</v>
      </c>
      <c r="H553" s="43" t="s">
        <v>23</v>
      </c>
      <c r="I553" s="43">
        <v>6203</v>
      </c>
      <c r="J553" s="16" t="s">
        <v>559</v>
      </c>
      <c r="K553" s="16">
        <v>2103</v>
      </c>
      <c r="L553" s="16">
        <v>0</v>
      </c>
      <c r="M553" s="16">
        <v>2103</v>
      </c>
      <c r="N553" s="16">
        <v>0</v>
      </c>
      <c r="O553" s="47">
        <v>1505.68</v>
      </c>
      <c r="P553" s="16">
        <v>597.32000000000005</v>
      </c>
      <c r="Q553" s="47">
        <v>212.97</v>
      </c>
      <c r="R553" s="16" t="s">
        <v>1809</v>
      </c>
      <c r="S553" s="3" t="s">
        <v>1442</v>
      </c>
      <c r="T553" s="2"/>
      <c r="U553" s="2"/>
      <c r="V553" s="2"/>
    </row>
    <row r="554" spans="1:22" s="16" customFormat="1" ht="15" customHeight="1" x14ac:dyDescent="0.3">
      <c r="A554" s="16" t="s">
        <v>465</v>
      </c>
      <c r="B554" s="16" t="s">
        <v>18</v>
      </c>
      <c r="C554" s="43" t="s">
        <v>93</v>
      </c>
      <c r="D554" s="43" t="s">
        <v>25</v>
      </c>
      <c r="E554" s="43" t="s">
        <v>94</v>
      </c>
      <c r="F554" s="43" t="s">
        <v>22</v>
      </c>
      <c r="G554" s="43" t="s">
        <v>23</v>
      </c>
      <c r="H554" s="43" t="s">
        <v>23</v>
      </c>
      <c r="I554" s="43">
        <v>6208</v>
      </c>
      <c r="J554" s="16" t="s">
        <v>496</v>
      </c>
      <c r="K554" s="16">
        <v>2500</v>
      </c>
      <c r="L554" s="16">
        <v>-1000</v>
      </c>
      <c r="M554" s="16">
        <v>1500</v>
      </c>
      <c r="N554" s="16">
        <v>0</v>
      </c>
      <c r="O554" s="47">
        <v>577.29999999999995</v>
      </c>
      <c r="P554" s="16">
        <v>922.7</v>
      </c>
      <c r="Q554" s="47">
        <v>0</v>
      </c>
      <c r="R554" s="16" t="s">
        <v>1809</v>
      </c>
      <c r="S554" s="3" t="s">
        <v>1442</v>
      </c>
      <c r="T554" s="2"/>
      <c r="U554" s="2"/>
      <c r="V554" s="2"/>
    </row>
    <row r="555" spans="1:22" s="16" customFormat="1" ht="15" customHeight="1" x14ac:dyDescent="0.3">
      <c r="A555" s="16" t="s">
        <v>465</v>
      </c>
      <c r="B555" s="16" t="s">
        <v>18</v>
      </c>
      <c r="C555" s="43" t="s">
        <v>93</v>
      </c>
      <c r="D555" s="43" t="s">
        <v>25</v>
      </c>
      <c r="E555" s="43" t="s">
        <v>94</v>
      </c>
      <c r="F555" s="43" t="s">
        <v>22</v>
      </c>
      <c r="G555" s="43" t="s">
        <v>23</v>
      </c>
      <c r="H555" s="43" t="s">
        <v>23</v>
      </c>
      <c r="I555" s="43">
        <v>6327</v>
      </c>
      <c r="J555" s="16" t="s">
        <v>688</v>
      </c>
      <c r="K555" s="16">
        <v>4500</v>
      </c>
      <c r="L555" s="16">
        <v>-1100</v>
      </c>
      <c r="M555" s="16">
        <v>3400</v>
      </c>
      <c r="N555" s="16">
        <v>0</v>
      </c>
      <c r="O555" s="47">
        <v>1627</v>
      </c>
      <c r="P555" s="16">
        <v>1773</v>
      </c>
      <c r="Q555" s="47">
        <v>87</v>
      </c>
      <c r="R555" s="16" t="s">
        <v>1809</v>
      </c>
      <c r="S555" s="3" t="s">
        <v>1442</v>
      </c>
      <c r="T555" s="2"/>
      <c r="U555" s="2"/>
      <c r="V555" s="2"/>
    </row>
    <row r="556" spans="1:22" s="16" customFormat="1" ht="15" customHeight="1" x14ac:dyDescent="0.3">
      <c r="A556" s="16" t="s">
        <v>465</v>
      </c>
      <c r="B556" s="16" t="s">
        <v>18</v>
      </c>
      <c r="C556" s="43" t="s">
        <v>93</v>
      </c>
      <c r="D556" s="43" t="s">
        <v>25</v>
      </c>
      <c r="E556" s="43" t="s">
        <v>94</v>
      </c>
      <c r="F556" s="43" t="s">
        <v>22</v>
      </c>
      <c r="G556" s="43" t="s">
        <v>23</v>
      </c>
      <c r="H556" s="43" t="s">
        <v>23</v>
      </c>
      <c r="I556" s="43">
        <v>6350</v>
      </c>
      <c r="J556" s="16" t="s">
        <v>492</v>
      </c>
      <c r="K556" s="16">
        <v>7500</v>
      </c>
      <c r="L556" s="16">
        <v>0</v>
      </c>
      <c r="M556" s="16">
        <v>7500</v>
      </c>
      <c r="N556" s="16">
        <v>161.72</v>
      </c>
      <c r="O556" s="47">
        <v>4049.28</v>
      </c>
      <c r="P556" s="16">
        <v>3289</v>
      </c>
      <c r="Q556" s="47">
        <v>298.48</v>
      </c>
      <c r="R556" s="16" t="s">
        <v>1809</v>
      </c>
      <c r="S556" s="3" t="s">
        <v>1442</v>
      </c>
      <c r="T556" s="2"/>
      <c r="U556" s="2"/>
      <c r="V556" s="2"/>
    </row>
    <row r="557" spans="1:22" s="16" customFormat="1" ht="15" customHeight="1" x14ac:dyDescent="0.3">
      <c r="A557" s="16" t="s">
        <v>465</v>
      </c>
      <c r="B557" s="16" t="s">
        <v>18</v>
      </c>
      <c r="C557" s="43" t="s">
        <v>93</v>
      </c>
      <c r="D557" s="43" t="s">
        <v>25</v>
      </c>
      <c r="E557" s="43" t="s">
        <v>94</v>
      </c>
      <c r="F557" s="43" t="s">
        <v>22</v>
      </c>
      <c r="G557" s="43" t="s">
        <v>23</v>
      </c>
      <c r="H557" s="43" t="s">
        <v>23</v>
      </c>
      <c r="I557" s="43" t="s">
        <v>541</v>
      </c>
      <c r="J557" s="16" t="s">
        <v>542</v>
      </c>
      <c r="K557" s="16">
        <v>4500</v>
      </c>
      <c r="L557" s="16">
        <v>0</v>
      </c>
      <c r="M557" s="16">
        <v>4500</v>
      </c>
      <c r="N557" s="16">
        <v>0</v>
      </c>
      <c r="O557" s="47">
        <v>4333.3500000000004</v>
      </c>
      <c r="P557" s="16">
        <v>166.65</v>
      </c>
      <c r="Q557" s="47">
        <v>398.77</v>
      </c>
      <c r="R557" s="16" t="s">
        <v>1809</v>
      </c>
      <c r="S557" s="3" t="s">
        <v>1442</v>
      </c>
      <c r="T557" s="2"/>
      <c r="U557" s="2"/>
      <c r="V557" s="2"/>
    </row>
    <row r="558" spans="1:22" s="16" customFormat="1" ht="15" customHeight="1" x14ac:dyDescent="0.3">
      <c r="A558" s="16" t="s">
        <v>465</v>
      </c>
      <c r="B558" s="16" t="s">
        <v>18</v>
      </c>
      <c r="C558" s="43" t="s">
        <v>93</v>
      </c>
      <c r="D558" s="43" t="s">
        <v>25</v>
      </c>
      <c r="E558" s="43" t="s">
        <v>94</v>
      </c>
      <c r="F558" s="43" t="s">
        <v>22</v>
      </c>
      <c r="G558" s="43" t="s">
        <v>23</v>
      </c>
      <c r="H558" s="43" t="s">
        <v>23</v>
      </c>
      <c r="I558" s="43" t="s">
        <v>487</v>
      </c>
      <c r="J558" s="16" t="s">
        <v>488</v>
      </c>
      <c r="K558" s="16">
        <v>30581</v>
      </c>
      <c r="L558" s="16">
        <v>0</v>
      </c>
      <c r="M558" s="16">
        <v>30581</v>
      </c>
      <c r="N558" s="16">
        <v>0</v>
      </c>
      <c r="O558" s="47">
        <v>6164.98</v>
      </c>
      <c r="P558" s="16">
        <v>24416.02</v>
      </c>
      <c r="Q558" s="47">
        <v>0</v>
      </c>
      <c r="R558" s="16" t="s">
        <v>1809</v>
      </c>
      <c r="S558" s="3" t="s">
        <v>1442</v>
      </c>
      <c r="T558" s="2"/>
      <c r="U558" s="2"/>
      <c r="V558" s="2"/>
    </row>
    <row r="559" spans="1:22" s="16" customFormat="1" ht="15" customHeight="1" x14ac:dyDescent="0.3">
      <c r="A559" s="16" t="s">
        <v>465</v>
      </c>
      <c r="B559" s="16" t="s">
        <v>18</v>
      </c>
      <c r="C559" s="43" t="s">
        <v>93</v>
      </c>
      <c r="D559" s="43" t="s">
        <v>25</v>
      </c>
      <c r="E559" s="43" t="s">
        <v>94</v>
      </c>
      <c r="F559" s="43" t="s">
        <v>22</v>
      </c>
      <c r="G559" s="43" t="s">
        <v>23</v>
      </c>
      <c r="H559" s="43" t="s">
        <v>23</v>
      </c>
      <c r="I559" s="43" t="s">
        <v>568</v>
      </c>
      <c r="J559" s="16" t="s">
        <v>569</v>
      </c>
      <c r="K559" s="16">
        <v>4500</v>
      </c>
      <c r="L559" s="16">
        <v>0</v>
      </c>
      <c r="M559" s="16">
        <v>4500</v>
      </c>
      <c r="N559" s="16">
        <v>0</v>
      </c>
      <c r="O559" s="47">
        <v>4029.87</v>
      </c>
      <c r="P559" s="16">
        <v>470.13</v>
      </c>
      <c r="Q559" s="47">
        <v>1899.87</v>
      </c>
      <c r="R559" s="16" t="s">
        <v>1809</v>
      </c>
      <c r="S559" s="3" t="s">
        <v>1442</v>
      </c>
      <c r="T559" s="2"/>
      <c r="U559" s="2"/>
      <c r="V559" s="2"/>
    </row>
    <row r="560" spans="1:22" s="16" customFormat="1" ht="15" customHeight="1" x14ac:dyDescent="0.3">
      <c r="A560" s="16" t="s">
        <v>465</v>
      </c>
      <c r="B560" s="16" t="s">
        <v>18</v>
      </c>
      <c r="C560" s="43" t="s">
        <v>93</v>
      </c>
      <c r="D560" s="43" t="s">
        <v>25</v>
      </c>
      <c r="E560" s="43" t="s">
        <v>94</v>
      </c>
      <c r="F560" s="43" t="s">
        <v>22</v>
      </c>
      <c r="G560" s="43" t="s">
        <v>23</v>
      </c>
      <c r="H560" s="43" t="s">
        <v>23</v>
      </c>
      <c r="I560" s="43" t="s">
        <v>521</v>
      </c>
      <c r="J560" s="16" t="s">
        <v>522</v>
      </c>
      <c r="K560" s="16">
        <v>300</v>
      </c>
      <c r="L560" s="16">
        <v>0</v>
      </c>
      <c r="M560" s="16">
        <v>300</v>
      </c>
      <c r="N560" s="16">
        <v>0</v>
      </c>
      <c r="O560" s="47">
        <v>0</v>
      </c>
      <c r="P560" s="16">
        <v>300</v>
      </c>
      <c r="Q560" s="47">
        <v>0</v>
      </c>
      <c r="R560" s="16" t="s">
        <v>1809</v>
      </c>
      <c r="S560" s="3" t="s">
        <v>1442</v>
      </c>
      <c r="T560" s="2"/>
      <c r="U560" s="2"/>
      <c r="V560" s="2"/>
    </row>
    <row r="561" spans="1:22" s="16" customFormat="1" ht="15" customHeight="1" x14ac:dyDescent="0.3">
      <c r="A561" s="16" t="s">
        <v>465</v>
      </c>
      <c r="B561" s="16" t="s">
        <v>18</v>
      </c>
      <c r="C561" s="43" t="s">
        <v>93</v>
      </c>
      <c r="D561" s="43" t="s">
        <v>25</v>
      </c>
      <c r="E561" s="43" t="s">
        <v>94</v>
      </c>
      <c r="F561" s="43" t="s">
        <v>22</v>
      </c>
      <c r="G561" s="43" t="s">
        <v>23</v>
      </c>
      <c r="H561" s="43" t="s">
        <v>23</v>
      </c>
      <c r="I561" s="43" t="s">
        <v>476</v>
      </c>
      <c r="J561" s="16" t="s">
        <v>477</v>
      </c>
      <c r="K561" s="16">
        <v>6750</v>
      </c>
      <c r="L561" s="16">
        <v>3100</v>
      </c>
      <c r="M561" s="16">
        <v>9850</v>
      </c>
      <c r="N561" s="16">
        <v>1440.3</v>
      </c>
      <c r="O561" s="47">
        <v>6444</v>
      </c>
      <c r="P561" s="16">
        <v>1965.7</v>
      </c>
      <c r="Q561" s="47">
        <v>0</v>
      </c>
      <c r="R561" s="16" t="s">
        <v>1809</v>
      </c>
      <c r="S561" s="3" t="s">
        <v>1442</v>
      </c>
      <c r="T561" s="2"/>
      <c r="U561" s="2"/>
      <c r="V561" s="2"/>
    </row>
    <row r="562" spans="1:22" s="16" customFormat="1" ht="15" customHeight="1" x14ac:dyDescent="0.3">
      <c r="A562" s="16" t="s">
        <v>465</v>
      </c>
      <c r="B562" s="16" t="s">
        <v>18</v>
      </c>
      <c r="C562" s="43" t="s">
        <v>93</v>
      </c>
      <c r="D562" s="43" t="s">
        <v>25</v>
      </c>
      <c r="E562" s="43" t="s">
        <v>94</v>
      </c>
      <c r="F562" s="43" t="s">
        <v>22</v>
      </c>
      <c r="G562" s="43" t="s">
        <v>23</v>
      </c>
      <c r="H562" s="43" t="s">
        <v>23</v>
      </c>
      <c r="I562" s="43" t="s">
        <v>510</v>
      </c>
      <c r="J562" s="16" t="s">
        <v>511</v>
      </c>
      <c r="K562" s="16">
        <v>1675</v>
      </c>
      <c r="L562" s="16">
        <v>-1000</v>
      </c>
      <c r="M562" s="16">
        <v>675</v>
      </c>
      <c r="N562" s="16">
        <v>0</v>
      </c>
      <c r="O562" s="47">
        <v>327</v>
      </c>
      <c r="P562" s="16">
        <v>348</v>
      </c>
      <c r="Q562" s="47">
        <v>0</v>
      </c>
      <c r="R562" s="16" t="s">
        <v>1809</v>
      </c>
      <c r="S562" s="3" t="s">
        <v>1442</v>
      </c>
      <c r="T562" s="2"/>
      <c r="U562" s="2"/>
      <c r="V562" s="2"/>
    </row>
    <row r="563" spans="1:22" s="16" customFormat="1" ht="15" customHeight="1" x14ac:dyDescent="0.3">
      <c r="A563" s="16" t="s">
        <v>465</v>
      </c>
      <c r="B563" s="16" t="s">
        <v>18</v>
      </c>
      <c r="C563" s="43" t="s">
        <v>93</v>
      </c>
      <c r="D563" s="43" t="s">
        <v>25</v>
      </c>
      <c r="E563" s="43" t="s">
        <v>94</v>
      </c>
      <c r="F563" s="43" t="s">
        <v>22</v>
      </c>
      <c r="G563" s="43" t="s">
        <v>23</v>
      </c>
      <c r="H563" s="43" t="s">
        <v>23</v>
      </c>
      <c r="I563" s="43" t="s">
        <v>513</v>
      </c>
      <c r="J563" s="16" t="s">
        <v>1203</v>
      </c>
      <c r="K563" s="16">
        <v>4200</v>
      </c>
      <c r="L563" s="16">
        <v>0</v>
      </c>
      <c r="M563" s="16">
        <v>4200</v>
      </c>
      <c r="N563" s="16">
        <v>165.45</v>
      </c>
      <c r="O563" s="47">
        <v>2218.38</v>
      </c>
      <c r="P563" s="16">
        <v>1816.17</v>
      </c>
      <c r="Q563" s="47">
        <v>165.45</v>
      </c>
      <c r="R563" s="16" t="s">
        <v>1809</v>
      </c>
      <c r="S563" s="3" t="s">
        <v>1442</v>
      </c>
      <c r="T563" s="2"/>
      <c r="U563" s="2"/>
      <c r="V563" s="2"/>
    </row>
    <row r="564" spans="1:22" s="16" customFormat="1" ht="15" customHeight="1" x14ac:dyDescent="0.3">
      <c r="A564" s="16" t="s">
        <v>465</v>
      </c>
      <c r="B564" s="16" t="s">
        <v>18</v>
      </c>
      <c r="C564" s="43" t="s">
        <v>93</v>
      </c>
      <c r="D564" s="43" t="s">
        <v>25</v>
      </c>
      <c r="E564" s="43" t="s">
        <v>94</v>
      </c>
      <c r="F564" s="43" t="s">
        <v>22</v>
      </c>
      <c r="G564" s="43" t="s">
        <v>23</v>
      </c>
      <c r="H564" s="43" t="s">
        <v>23</v>
      </c>
      <c r="I564" s="43">
        <v>7250</v>
      </c>
      <c r="J564" s="16" t="s">
        <v>1675</v>
      </c>
      <c r="K564" s="16">
        <v>10</v>
      </c>
      <c r="L564" s="16">
        <v>0</v>
      </c>
      <c r="M564" s="16">
        <v>10</v>
      </c>
      <c r="N564" s="16">
        <v>0</v>
      </c>
      <c r="O564" s="47">
        <v>0</v>
      </c>
      <c r="P564" s="16">
        <v>10</v>
      </c>
      <c r="Q564" s="47">
        <v>0</v>
      </c>
      <c r="R564" s="16" t="s">
        <v>1809</v>
      </c>
      <c r="S564" s="3" t="s">
        <v>1442</v>
      </c>
      <c r="T564" s="2"/>
      <c r="U564" s="2"/>
      <c r="V564" s="2"/>
    </row>
    <row r="565" spans="1:22" s="16" customFormat="1" ht="15" customHeight="1" x14ac:dyDescent="0.3">
      <c r="A565" s="16" t="s">
        <v>465</v>
      </c>
      <c r="B565" s="16" t="s">
        <v>18</v>
      </c>
      <c r="C565" s="43" t="s">
        <v>93</v>
      </c>
      <c r="D565" s="43" t="s">
        <v>25</v>
      </c>
      <c r="E565" s="43" t="s">
        <v>94</v>
      </c>
      <c r="F565" s="43" t="s">
        <v>22</v>
      </c>
      <c r="G565" s="43" t="s">
        <v>23</v>
      </c>
      <c r="H565" s="43" t="s">
        <v>23</v>
      </c>
      <c r="I565" s="43">
        <v>7303</v>
      </c>
      <c r="J565" s="16" t="s">
        <v>548</v>
      </c>
      <c r="K565" s="16">
        <v>0</v>
      </c>
      <c r="L565" s="16">
        <v>0</v>
      </c>
      <c r="M565" s="16">
        <v>0</v>
      </c>
      <c r="N565" s="16">
        <v>0</v>
      </c>
      <c r="O565" s="47">
        <v>-66</v>
      </c>
      <c r="P565" s="16">
        <v>66</v>
      </c>
      <c r="Q565" s="47">
        <v>0</v>
      </c>
      <c r="R565" s="16" t="s">
        <v>1809</v>
      </c>
      <c r="S565" s="3" t="s">
        <v>1442</v>
      </c>
      <c r="T565" s="2"/>
      <c r="U565" s="2"/>
      <c r="V565" s="2"/>
    </row>
    <row r="566" spans="1:22" s="16" customFormat="1" ht="15" customHeight="1" x14ac:dyDescent="0.3">
      <c r="A566" s="16" t="s">
        <v>465</v>
      </c>
      <c r="B566" s="16" t="s">
        <v>18</v>
      </c>
      <c r="C566" s="43" t="s">
        <v>250</v>
      </c>
      <c r="D566" s="43" t="s">
        <v>25</v>
      </c>
      <c r="E566" s="43" t="s">
        <v>251</v>
      </c>
      <c r="F566" s="43" t="s">
        <v>22</v>
      </c>
      <c r="G566" s="43" t="s">
        <v>23</v>
      </c>
      <c r="H566" s="43" t="s">
        <v>23</v>
      </c>
      <c r="I566" s="43" t="s">
        <v>501</v>
      </c>
      <c r="J566" s="16" t="s">
        <v>502</v>
      </c>
      <c r="K566" s="16">
        <v>199856</v>
      </c>
      <c r="L566" s="16">
        <v>1979</v>
      </c>
      <c r="M566" s="16">
        <v>201835</v>
      </c>
      <c r="N566" s="16">
        <v>0</v>
      </c>
      <c r="O566" s="47">
        <v>179513.55</v>
      </c>
      <c r="P566" s="16">
        <v>22321.45</v>
      </c>
      <c r="Q566" s="47">
        <v>16531.84</v>
      </c>
      <c r="R566" s="16" t="s">
        <v>1810</v>
      </c>
      <c r="S566" s="3" t="s">
        <v>1443</v>
      </c>
      <c r="T566" s="2"/>
      <c r="U566" s="2"/>
      <c r="V566" s="2"/>
    </row>
    <row r="567" spans="1:22" s="16" customFormat="1" ht="15" customHeight="1" x14ac:dyDescent="0.3">
      <c r="A567" s="16" t="s">
        <v>465</v>
      </c>
      <c r="B567" s="16" t="s">
        <v>18</v>
      </c>
      <c r="C567" s="43" t="s">
        <v>250</v>
      </c>
      <c r="D567" s="43" t="s">
        <v>25</v>
      </c>
      <c r="E567" s="43" t="s">
        <v>251</v>
      </c>
      <c r="F567" s="43" t="s">
        <v>22</v>
      </c>
      <c r="G567" s="43" t="s">
        <v>23</v>
      </c>
      <c r="H567" s="43" t="s">
        <v>23</v>
      </c>
      <c r="I567" s="43" t="s">
        <v>493</v>
      </c>
      <c r="J567" s="16" t="s">
        <v>494</v>
      </c>
      <c r="K567" s="16">
        <v>9000</v>
      </c>
      <c r="L567" s="16">
        <v>0</v>
      </c>
      <c r="M567" s="16">
        <v>9000</v>
      </c>
      <c r="N567" s="16">
        <v>0</v>
      </c>
      <c r="O567" s="47">
        <v>1387.2</v>
      </c>
      <c r="P567" s="16">
        <v>7612.8</v>
      </c>
      <c r="Q567" s="47">
        <v>504</v>
      </c>
      <c r="R567" s="16" t="s">
        <v>1810</v>
      </c>
      <c r="S567" s="3" t="s">
        <v>1443</v>
      </c>
      <c r="T567" s="2"/>
      <c r="U567" s="2"/>
      <c r="V567" s="2"/>
    </row>
    <row r="568" spans="1:22" s="16" customFormat="1" ht="15" customHeight="1" x14ac:dyDescent="0.3">
      <c r="A568" s="16" t="s">
        <v>465</v>
      </c>
      <c r="B568" s="16" t="s">
        <v>18</v>
      </c>
      <c r="C568" s="43" t="s">
        <v>250</v>
      </c>
      <c r="D568" s="43" t="s">
        <v>25</v>
      </c>
      <c r="E568" s="43" t="s">
        <v>251</v>
      </c>
      <c r="F568" s="43" t="s">
        <v>22</v>
      </c>
      <c r="G568" s="43" t="s">
        <v>23</v>
      </c>
      <c r="H568" s="43" t="s">
        <v>23</v>
      </c>
      <c r="I568" s="43">
        <v>5100</v>
      </c>
      <c r="J568" s="16" t="s">
        <v>484</v>
      </c>
      <c r="K568" s="16">
        <v>600</v>
      </c>
      <c r="L568" s="16">
        <v>0</v>
      </c>
      <c r="M568" s="16">
        <v>600</v>
      </c>
      <c r="N568" s="16">
        <v>0</v>
      </c>
      <c r="O568" s="47">
        <v>449.24</v>
      </c>
      <c r="P568" s="16">
        <v>150.76</v>
      </c>
      <c r="Q568" s="47">
        <v>0</v>
      </c>
      <c r="R568" s="16" t="s">
        <v>1810</v>
      </c>
      <c r="S568" s="3" t="s">
        <v>1443</v>
      </c>
      <c r="T568" s="2"/>
      <c r="U568" s="2"/>
      <c r="V568" s="2"/>
    </row>
    <row r="569" spans="1:22" s="16" customFormat="1" ht="15" customHeight="1" x14ac:dyDescent="0.3">
      <c r="A569" s="16" t="s">
        <v>465</v>
      </c>
      <c r="B569" s="16" t="s">
        <v>18</v>
      </c>
      <c r="C569" s="43" t="s">
        <v>250</v>
      </c>
      <c r="D569" s="43" t="s">
        <v>25</v>
      </c>
      <c r="E569" s="43" t="s">
        <v>251</v>
      </c>
      <c r="F569" s="43" t="s">
        <v>22</v>
      </c>
      <c r="G569" s="43" t="s">
        <v>23</v>
      </c>
      <c r="H569" s="43" t="s">
        <v>23</v>
      </c>
      <c r="I569" s="43" t="s">
        <v>481</v>
      </c>
      <c r="J569" s="16" t="s">
        <v>1040</v>
      </c>
      <c r="K569" s="16">
        <v>900</v>
      </c>
      <c r="L569" s="16">
        <v>0</v>
      </c>
      <c r="M569" s="16">
        <v>900</v>
      </c>
      <c r="N569" s="16">
        <v>0</v>
      </c>
      <c r="O569" s="47">
        <v>250</v>
      </c>
      <c r="P569" s="16">
        <v>650</v>
      </c>
      <c r="Q569" s="47">
        <v>100</v>
      </c>
      <c r="R569" s="16" t="s">
        <v>1810</v>
      </c>
      <c r="S569" s="3" t="s">
        <v>1443</v>
      </c>
      <c r="T569" s="2"/>
      <c r="U569" s="2"/>
      <c r="V569" s="2"/>
    </row>
    <row r="570" spans="1:22" s="16" customFormat="1" ht="15" customHeight="1" x14ac:dyDescent="0.3">
      <c r="A570" s="16" t="s">
        <v>465</v>
      </c>
      <c r="B570" s="16" t="s">
        <v>18</v>
      </c>
      <c r="C570" s="43" t="s">
        <v>250</v>
      </c>
      <c r="D570" s="43" t="s">
        <v>25</v>
      </c>
      <c r="E570" s="43" t="s">
        <v>251</v>
      </c>
      <c r="F570" s="43" t="s">
        <v>22</v>
      </c>
      <c r="G570" s="43" t="s">
        <v>23</v>
      </c>
      <c r="H570" s="43" t="s">
        <v>23</v>
      </c>
      <c r="I570" s="43" t="s">
        <v>473</v>
      </c>
      <c r="J570" s="16" t="s">
        <v>1041</v>
      </c>
      <c r="K570" s="16">
        <v>600</v>
      </c>
      <c r="L570" s="16">
        <v>0</v>
      </c>
      <c r="M570" s="16">
        <v>600</v>
      </c>
      <c r="N570" s="16">
        <v>0</v>
      </c>
      <c r="O570" s="47">
        <v>425</v>
      </c>
      <c r="P570" s="16">
        <v>175</v>
      </c>
      <c r="Q570" s="47">
        <v>0</v>
      </c>
      <c r="R570" s="16" t="s">
        <v>1810</v>
      </c>
      <c r="S570" s="3" t="s">
        <v>1443</v>
      </c>
      <c r="T570" s="2"/>
      <c r="U570" s="2"/>
      <c r="V570" s="2"/>
    </row>
    <row r="571" spans="1:22" s="16" customFormat="1" ht="15" customHeight="1" x14ac:dyDescent="0.3">
      <c r="A571" s="16" t="s">
        <v>465</v>
      </c>
      <c r="B571" s="16" t="s">
        <v>18</v>
      </c>
      <c r="C571" s="43" t="s">
        <v>250</v>
      </c>
      <c r="D571" s="43" t="s">
        <v>25</v>
      </c>
      <c r="E571" s="43" t="s">
        <v>251</v>
      </c>
      <c r="F571" s="43" t="s">
        <v>22</v>
      </c>
      <c r="G571" s="43" t="s">
        <v>23</v>
      </c>
      <c r="H571" s="43" t="s">
        <v>23</v>
      </c>
      <c r="I571" s="43" t="s">
        <v>474</v>
      </c>
      <c r="J571" s="16" t="s">
        <v>475</v>
      </c>
      <c r="K571" s="16">
        <v>16290</v>
      </c>
      <c r="L571" s="16">
        <v>161</v>
      </c>
      <c r="M571" s="16">
        <v>16451</v>
      </c>
      <c r="N571" s="16">
        <v>0</v>
      </c>
      <c r="O571" s="47">
        <v>13267.1</v>
      </c>
      <c r="P571" s="16">
        <v>3183.9</v>
      </c>
      <c r="Q571" s="47">
        <v>1250.32</v>
      </c>
      <c r="R571" s="16" t="s">
        <v>1810</v>
      </c>
      <c r="S571" s="3" t="s">
        <v>1443</v>
      </c>
      <c r="T571" s="2"/>
      <c r="U571" s="2"/>
      <c r="V571" s="2"/>
    </row>
    <row r="572" spans="1:22" s="16" customFormat="1" ht="15" customHeight="1" x14ac:dyDescent="0.3">
      <c r="A572" s="16" t="s">
        <v>465</v>
      </c>
      <c r="B572" s="16" t="s">
        <v>18</v>
      </c>
      <c r="C572" s="43" t="s">
        <v>250</v>
      </c>
      <c r="D572" s="43" t="s">
        <v>25</v>
      </c>
      <c r="E572" s="43" t="s">
        <v>251</v>
      </c>
      <c r="F572" s="43" t="s">
        <v>22</v>
      </c>
      <c r="G572" s="43" t="s">
        <v>23</v>
      </c>
      <c r="H572" s="43" t="s">
        <v>23</v>
      </c>
      <c r="I572" s="43" t="s">
        <v>531</v>
      </c>
      <c r="J572" s="16" t="s">
        <v>532</v>
      </c>
      <c r="K572" s="16">
        <v>22658</v>
      </c>
      <c r="L572" s="16">
        <v>0</v>
      </c>
      <c r="M572" s="16">
        <v>22658</v>
      </c>
      <c r="N572" s="16">
        <v>0</v>
      </c>
      <c r="O572" s="47">
        <v>20768</v>
      </c>
      <c r="P572" s="16">
        <v>1890</v>
      </c>
      <c r="Q572" s="47">
        <v>1888</v>
      </c>
      <c r="R572" s="16" t="s">
        <v>1810</v>
      </c>
      <c r="S572" s="3" t="s">
        <v>1443</v>
      </c>
      <c r="T572" s="2"/>
      <c r="U572" s="2"/>
      <c r="V572" s="2"/>
    </row>
    <row r="573" spans="1:22" s="16" customFormat="1" ht="15" customHeight="1" x14ac:dyDescent="0.3">
      <c r="A573" s="16" t="s">
        <v>465</v>
      </c>
      <c r="B573" s="16" t="s">
        <v>18</v>
      </c>
      <c r="C573" s="43" t="s">
        <v>250</v>
      </c>
      <c r="D573" s="43" t="s">
        <v>25</v>
      </c>
      <c r="E573" s="43" t="s">
        <v>251</v>
      </c>
      <c r="F573" s="43" t="s">
        <v>22</v>
      </c>
      <c r="G573" s="43" t="s">
        <v>23</v>
      </c>
      <c r="H573" s="43" t="s">
        <v>23</v>
      </c>
      <c r="I573" s="43" t="s">
        <v>519</v>
      </c>
      <c r="J573" s="16" t="s">
        <v>520</v>
      </c>
      <c r="K573" s="16">
        <v>7458</v>
      </c>
      <c r="L573" s="16">
        <v>0</v>
      </c>
      <c r="M573" s="16">
        <v>7458</v>
      </c>
      <c r="N573" s="16">
        <v>0</v>
      </c>
      <c r="O573" s="47">
        <v>6831</v>
      </c>
      <c r="P573" s="16">
        <v>627</v>
      </c>
      <c r="Q573" s="47">
        <v>621</v>
      </c>
      <c r="R573" s="16" t="s">
        <v>1810</v>
      </c>
      <c r="S573" s="3" t="s">
        <v>1443</v>
      </c>
      <c r="T573" s="2"/>
      <c r="U573" s="2"/>
      <c r="V573" s="2"/>
    </row>
    <row r="574" spans="1:22" s="16" customFormat="1" ht="15" customHeight="1" x14ac:dyDescent="0.3">
      <c r="A574" s="16" t="s">
        <v>465</v>
      </c>
      <c r="B574" s="16" t="s">
        <v>18</v>
      </c>
      <c r="C574" s="43" t="s">
        <v>250</v>
      </c>
      <c r="D574" s="43" t="s">
        <v>25</v>
      </c>
      <c r="E574" s="43" t="s">
        <v>251</v>
      </c>
      <c r="F574" s="43" t="s">
        <v>22</v>
      </c>
      <c r="G574" s="43" t="s">
        <v>23</v>
      </c>
      <c r="H574" s="43" t="s">
        <v>23</v>
      </c>
      <c r="I574" s="43" t="s">
        <v>638</v>
      </c>
      <c r="J574" s="16" t="s">
        <v>639</v>
      </c>
      <c r="K574" s="16">
        <v>28679</v>
      </c>
      <c r="L574" s="16">
        <v>0</v>
      </c>
      <c r="M574" s="16">
        <v>28679</v>
      </c>
      <c r="N574" s="16">
        <v>0</v>
      </c>
      <c r="O574" s="47">
        <v>26290</v>
      </c>
      <c r="P574" s="16">
        <v>2389</v>
      </c>
      <c r="Q574" s="47">
        <v>2390</v>
      </c>
      <c r="R574" s="16" t="s">
        <v>1810</v>
      </c>
      <c r="S574" s="3" t="s">
        <v>1443</v>
      </c>
      <c r="T574" s="2"/>
      <c r="U574" s="2"/>
      <c r="V574" s="2"/>
    </row>
    <row r="575" spans="1:22" s="16" customFormat="1" ht="15" customHeight="1" x14ac:dyDescent="0.3">
      <c r="A575" s="16" t="s">
        <v>465</v>
      </c>
      <c r="B575" s="16" t="s">
        <v>18</v>
      </c>
      <c r="C575" s="43" t="s">
        <v>250</v>
      </c>
      <c r="D575" s="43" t="s">
        <v>25</v>
      </c>
      <c r="E575" s="43" t="s">
        <v>251</v>
      </c>
      <c r="F575" s="43" t="s">
        <v>22</v>
      </c>
      <c r="G575" s="43" t="s">
        <v>23</v>
      </c>
      <c r="H575" s="43" t="s">
        <v>23</v>
      </c>
      <c r="I575" s="43" t="s">
        <v>466</v>
      </c>
      <c r="J575" s="16" t="s">
        <v>467</v>
      </c>
      <c r="K575" s="16">
        <v>1700</v>
      </c>
      <c r="L575" s="16">
        <v>0</v>
      </c>
      <c r="M575" s="16">
        <v>1700</v>
      </c>
      <c r="N575" s="16">
        <v>0</v>
      </c>
      <c r="O575" s="47">
        <v>1562</v>
      </c>
      <c r="P575" s="16">
        <v>138</v>
      </c>
      <c r="Q575" s="47">
        <v>142</v>
      </c>
      <c r="R575" s="16" t="s">
        <v>1810</v>
      </c>
      <c r="S575" s="3" t="s">
        <v>1443</v>
      </c>
      <c r="T575" s="2"/>
      <c r="U575" s="2"/>
      <c r="V575" s="2"/>
    </row>
    <row r="576" spans="1:22" s="16" customFormat="1" ht="15" customHeight="1" x14ac:dyDescent="0.3">
      <c r="A576" s="16" t="s">
        <v>465</v>
      </c>
      <c r="B576" s="16" t="s">
        <v>18</v>
      </c>
      <c r="C576" s="43" t="s">
        <v>250</v>
      </c>
      <c r="D576" s="43" t="s">
        <v>25</v>
      </c>
      <c r="E576" s="43" t="s">
        <v>251</v>
      </c>
      <c r="F576" s="43" t="s">
        <v>22</v>
      </c>
      <c r="G576" s="43" t="s">
        <v>23</v>
      </c>
      <c r="H576" s="43" t="s">
        <v>23</v>
      </c>
      <c r="I576" s="43" t="s">
        <v>470</v>
      </c>
      <c r="J576" s="16" t="s">
        <v>471</v>
      </c>
      <c r="K576" s="16">
        <v>328</v>
      </c>
      <c r="L576" s="16">
        <v>0</v>
      </c>
      <c r="M576" s="16">
        <v>328</v>
      </c>
      <c r="N576" s="16">
        <v>0</v>
      </c>
      <c r="O576" s="47">
        <v>297</v>
      </c>
      <c r="P576" s="16">
        <v>31</v>
      </c>
      <c r="Q576" s="47">
        <v>27</v>
      </c>
      <c r="R576" s="16" t="s">
        <v>1810</v>
      </c>
      <c r="S576" s="3" t="s">
        <v>1443</v>
      </c>
      <c r="T576" s="2"/>
      <c r="U576" s="2"/>
      <c r="V576" s="2"/>
    </row>
    <row r="577" spans="1:22" s="16" customFormat="1" ht="15" customHeight="1" x14ac:dyDescent="0.3">
      <c r="A577" s="16" t="s">
        <v>465</v>
      </c>
      <c r="B577" s="16" t="s">
        <v>18</v>
      </c>
      <c r="C577" s="43" t="s">
        <v>250</v>
      </c>
      <c r="D577" s="43" t="s">
        <v>25</v>
      </c>
      <c r="E577" s="43" t="s">
        <v>251</v>
      </c>
      <c r="F577" s="43" t="s">
        <v>22</v>
      </c>
      <c r="G577" s="43" t="s">
        <v>23</v>
      </c>
      <c r="H577" s="43" t="s">
        <v>23</v>
      </c>
      <c r="I577" s="43" t="s">
        <v>525</v>
      </c>
      <c r="J577" s="16" t="s">
        <v>526</v>
      </c>
      <c r="K577" s="16">
        <v>720</v>
      </c>
      <c r="L577" s="16">
        <v>0</v>
      </c>
      <c r="M577" s="16">
        <v>720</v>
      </c>
      <c r="N577" s="16">
        <v>0</v>
      </c>
      <c r="O577" s="47">
        <v>660</v>
      </c>
      <c r="P577" s="16">
        <v>60</v>
      </c>
      <c r="Q577" s="47">
        <v>60</v>
      </c>
      <c r="R577" s="16" t="s">
        <v>1810</v>
      </c>
      <c r="S577" s="3" t="s">
        <v>1443</v>
      </c>
      <c r="T577" s="2"/>
      <c r="U577" s="2"/>
      <c r="V577" s="2"/>
    </row>
    <row r="578" spans="1:22" s="16" customFormat="1" ht="15" customHeight="1" x14ac:dyDescent="0.3">
      <c r="A578" s="16" t="s">
        <v>465</v>
      </c>
      <c r="B578" s="16" t="s">
        <v>18</v>
      </c>
      <c r="C578" s="43" t="s">
        <v>250</v>
      </c>
      <c r="D578" s="43" t="s">
        <v>25</v>
      </c>
      <c r="E578" s="43" t="s">
        <v>251</v>
      </c>
      <c r="F578" s="43" t="s">
        <v>22</v>
      </c>
      <c r="G578" s="43" t="s">
        <v>23</v>
      </c>
      <c r="H578" s="43" t="s">
        <v>23</v>
      </c>
      <c r="I578" s="43">
        <v>6000</v>
      </c>
      <c r="J578" s="16" t="s">
        <v>539</v>
      </c>
      <c r="K578" s="16">
        <v>500</v>
      </c>
      <c r="L578" s="16">
        <v>0</v>
      </c>
      <c r="M578" s="16">
        <v>500</v>
      </c>
      <c r="N578" s="16">
        <v>0</v>
      </c>
      <c r="O578" s="47">
        <v>0</v>
      </c>
      <c r="P578" s="16">
        <v>500</v>
      </c>
      <c r="Q578" s="47">
        <v>0</v>
      </c>
      <c r="R578" s="16" t="s">
        <v>1810</v>
      </c>
      <c r="S578" s="3" t="s">
        <v>1443</v>
      </c>
      <c r="T578" s="2"/>
      <c r="U578" s="2"/>
      <c r="V578" s="2"/>
    </row>
    <row r="579" spans="1:22" s="16" customFormat="1" ht="15" customHeight="1" x14ac:dyDescent="0.3">
      <c r="A579" s="16" t="s">
        <v>465</v>
      </c>
      <c r="B579" s="16" t="s">
        <v>18</v>
      </c>
      <c r="C579" s="43" t="s">
        <v>250</v>
      </c>
      <c r="D579" s="43" t="s">
        <v>25</v>
      </c>
      <c r="E579" s="43" t="s">
        <v>251</v>
      </c>
      <c r="F579" s="43" t="s">
        <v>22</v>
      </c>
      <c r="G579" s="43" t="s">
        <v>23</v>
      </c>
      <c r="H579" s="43" t="s">
        <v>23</v>
      </c>
      <c r="I579" s="43">
        <v>6005</v>
      </c>
      <c r="J579" s="16" t="s">
        <v>556</v>
      </c>
      <c r="K579" s="16">
        <v>1700</v>
      </c>
      <c r="L579" s="16">
        <v>0</v>
      </c>
      <c r="M579" s="16">
        <v>1700</v>
      </c>
      <c r="N579" s="16">
        <v>0</v>
      </c>
      <c r="O579" s="47">
        <v>778.61</v>
      </c>
      <c r="P579" s="16">
        <v>921.39</v>
      </c>
      <c r="Q579" s="47">
        <v>326.64999999999998</v>
      </c>
      <c r="R579" s="16" t="s">
        <v>1810</v>
      </c>
      <c r="S579" s="3" t="s">
        <v>1443</v>
      </c>
      <c r="T579" s="2"/>
      <c r="U579" s="2"/>
      <c r="V579" s="2"/>
    </row>
    <row r="580" spans="1:22" s="16" customFormat="1" ht="15" customHeight="1" x14ac:dyDescent="0.3">
      <c r="A580" s="16" t="s">
        <v>465</v>
      </c>
      <c r="B580" s="16" t="s">
        <v>18</v>
      </c>
      <c r="C580" s="43" t="s">
        <v>250</v>
      </c>
      <c r="D580" s="43" t="s">
        <v>25</v>
      </c>
      <c r="E580" s="43" t="s">
        <v>251</v>
      </c>
      <c r="F580" s="43" t="s">
        <v>22</v>
      </c>
      <c r="G580" s="43" t="s">
        <v>23</v>
      </c>
      <c r="H580" s="43" t="s">
        <v>23</v>
      </c>
      <c r="I580" s="43">
        <v>6020</v>
      </c>
      <c r="J580" s="16" t="s">
        <v>540</v>
      </c>
      <c r="K580" s="16">
        <v>905</v>
      </c>
      <c r="L580" s="16">
        <v>0</v>
      </c>
      <c r="M580" s="16">
        <v>905</v>
      </c>
      <c r="N580" s="16">
        <v>265.27999999999997</v>
      </c>
      <c r="O580" s="47">
        <v>-13.87</v>
      </c>
      <c r="P580" s="16">
        <v>653.59</v>
      </c>
      <c r="Q580" s="47">
        <v>0</v>
      </c>
      <c r="R580" s="16" t="s">
        <v>1810</v>
      </c>
      <c r="S580" s="3" t="s">
        <v>1443</v>
      </c>
      <c r="T580" s="2"/>
      <c r="U580" s="2"/>
      <c r="V580" s="2"/>
    </row>
    <row r="581" spans="1:22" s="16" customFormat="1" ht="15" customHeight="1" x14ac:dyDescent="0.3">
      <c r="A581" s="16" t="s">
        <v>465</v>
      </c>
      <c r="B581" s="16" t="s">
        <v>18</v>
      </c>
      <c r="C581" s="43" t="s">
        <v>250</v>
      </c>
      <c r="D581" s="43" t="s">
        <v>25</v>
      </c>
      <c r="E581" s="43" t="s">
        <v>251</v>
      </c>
      <c r="F581" s="43" t="s">
        <v>22</v>
      </c>
      <c r="G581" s="43" t="s">
        <v>23</v>
      </c>
      <c r="H581" s="43" t="s">
        <v>23</v>
      </c>
      <c r="I581" s="43">
        <v>6202</v>
      </c>
      <c r="J581" s="16" t="s">
        <v>558</v>
      </c>
      <c r="K581" s="16">
        <v>1000</v>
      </c>
      <c r="L581" s="16">
        <v>0</v>
      </c>
      <c r="M581" s="16">
        <v>1000</v>
      </c>
      <c r="N581" s="16">
        <v>0</v>
      </c>
      <c r="O581" s="47">
        <v>66.569999999999993</v>
      </c>
      <c r="P581" s="16">
        <v>933.43</v>
      </c>
      <c r="Q581" s="47">
        <v>0</v>
      </c>
      <c r="R581" s="16" t="s">
        <v>1810</v>
      </c>
      <c r="S581" s="3" t="s">
        <v>1443</v>
      </c>
      <c r="T581" s="2"/>
      <c r="U581" s="2"/>
      <c r="V581" s="2"/>
    </row>
    <row r="582" spans="1:22" s="16" customFormat="1" ht="15" customHeight="1" x14ac:dyDescent="0.3">
      <c r="A582" s="16" t="s">
        <v>465</v>
      </c>
      <c r="B582" s="16" t="s">
        <v>18</v>
      </c>
      <c r="C582" s="43" t="s">
        <v>250</v>
      </c>
      <c r="D582" s="43" t="s">
        <v>25</v>
      </c>
      <c r="E582" s="43" t="s">
        <v>251</v>
      </c>
      <c r="F582" s="43" t="s">
        <v>22</v>
      </c>
      <c r="G582" s="43" t="s">
        <v>23</v>
      </c>
      <c r="H582" s="43" t="s">
        <v>23</v>
      </c>
      <c r="I582" s="43">
        <v>6203</v>
      </c>
      <c r="J582" s="16" t="s">
        <v>559</v>
      </c>
      <c r="K582" s="16">
        <v>3200</v>
      </c>
      <c r="L582" s="16">
        <v>0</v>
      </c>
      <c r="M582" s="16">
        <v>3200</v>
      </c>
      <c r="N582" s="16">
        <v>306</v>
      </c>
      <c r="O582" s="47">
        <v>1852.2</v>
      </c>
      <c r="P582" s="16">
        <v>1041.8</v>
      </c>
      <c r="Q582" s="47">
        <v>0</v>
      </c>
      <c r="R582" s="16" t="s">
        <v>1810</v>
      </c>
      <c r="S582" s="3" t="s">
        <v>1443</v>
      </c>
      <c r="T582" s="2"/>
      <c r="U582" s="2"/>
      <c r="V582" s="2"/>
    </row>
    <row r="583" spans="1:22" s="16" customFormat="1" ht="15" customHeight="1" x14ac:dyDescent="0.3">
      <c r="A583" s="16" t="s">
        <v>465</v>
      </c>
      <c r="B583" s="16" t="s">
        <v>18</v>
      </c>
      <c r="C583" s="43" t="s">
        <v>250</v>
      </c>
      <c r="D583" s="43" t="s">
        <v>25</v>
      </c>
      <c r="E583" s="43" t="s">
        <v>251</v>
      </c>
      <c r="F583" s="43" t="s">
        <v>22</v>
      </c>
      <c r="G583" s="43" t="s">
        <v>23</v>
      </c>
      <c r="H583" s="43" t="s">
        <v>23</v>
      </c>
      <c r="I583" s="43">
        <v>6214</v>
      </c>
      <c r="J583" s="16" t="s">
        <v>495</v>
      </c>
      <c r="K583" s="16">
        <v>425</v>
      </c>
      <c r="L583" s="16">
        <v>0</v>
      </c>
      <c r="M583" s="16">
        <v>425</v>
      </c>
      <c r="N583" s="16">
        <v>0</v>
      </c>
      <c r="O583" s="47">
        <v>0</v>
      </c>
      <c r="P583" s="16">
        <v>425</v>
      </c>
      <c r="Q583" s="47">
        <v>0</v>
      </c>
      <c r="R583" s="16" t="s">
        <v>1810</v>
      </c>
      <c r="S583" s="3" t="s">
        <v>1443</v>
      </c>
      <c r="T583" s="2"/>
      <c r="U583" s="2"/>
      <c r="V583" s="2"/>
    </row>
    <row r="584" spans="1:22" s="16" customFormat="1" ht="15" customHeight="1" x14ac:dyDescent="0.3">
      <c r="A584" s="16" t="s">
        <v>465</v>
      </c>
      <c r="B584" s="16" t="s">
        <v>18</v>
      </c>
      <c r="C584" s="43" t="s">
        <v>250</v>
      </c>
      <c r="D584" s="43" t="s">
        <v>25</v>
      </c>
      <c r="E584" s="43" t="s">
        <v>251</v>
      </c>
      <c r="F584" s="43" t="s">
        <v>22</v>
      </c>
      <c r="G584" s="43" t="s">
        <v>23</v>
      </c>
      <c r="H584" s="43" t="s">
        <v>23</v>
      </c>
      <c r="I584" s="43">
        <v>6315</v>
      </c>
      <c r="J584" s="16" t="s">
        <v>1053</v>
      </c>
      <c r="K584" s="16">
        <v>90000</v>
      </c>
      <c r="L584" s="16">
        <v>0</v>
      </c>
      <c r="M584" s="16">
        <v>90000</v>
      </c>
      <c r="N584" s="16">
        <v>0</v>
      </c>
      <c r="O584" s="47">
        <v>54694</v>
      </c>
      <c r="P584" s="16">
        <v>35306</v>
      </c>
      <c r="Q584" s="47">
        <v>54694</v>
      </c>
      <c r="R584" s="16" t="s">
        <v>1810</v>
      </c>
      <c r="S584" s="3" t="s">
        <v>1443</v>
      </c>
      <c r="T584" s="2"/>
      <c r="U584" s="2"/>
      <c r="V584" s="2"/>
    </row>
    <row r="585" spans="1:22" s="16" customFormat="1" ht="15" customHeight="1" x14ac:dyDescent="0.3">
      <c r="A585" s="16" t="s">
        <v>465</v>
      </c>
      <c r="B585" s="16" t="s">
        <v>18</v>
      </c>
      <c r="C585" s="43" t="s">
        <v>250</v>
      </c>
      <c r="D585" s="43" t="s">
        <v>25</v>
      </c>
      <c r="E585" s="43" t="s">
        <v>251</v>
      </c>
      <c r="F585" s="43" t="s">
        <v>22</v>
      </c>
      <c r="G585" s="43" t="s">
        <v>23</v>
      </c>
      <c r="H585" s="43" t="s">
        <v>23</v>
      </c>
      <c r="I585" s="43">
        <v>6350</v>
      </c>
      <c r="J585" s="16" t="s">
        <v>492</v>
      </c>
      <c r="K585" s="16">
        <v>480</v>
      </c>
      <c r="L585" s="16">
        <v>0</v>
      </c>
      <c r="M585" s="16">
        <v>480</v>
      </c>
      <c r="N585" s="16">
        <v>0</v>
      </c>
      <c r="O585" s="47">
        <v>0</v>
      </c>
      <c r="P585" s="16">
        <v>480</v>
      </c>
      <c r="Q585" s="47">
        <v>0</v>
      </c>
      <c r="R585" s="16" t="s">
        <v>1810</v>
      </c>
      <c r="S585" s="3" t="s">
        <v>1443</v>
      </c>
      <c r="T585" s="2"/>
      <c r="U585" s="2"/>
      <c r="V585" s="2"/>
    </row>
    <row r="586" spans="1:22" s="16" customFormat="1" ht="15" customHeight="1" x14ac:dyDescent="0.3">
      <c r="A586" s="16" t="s">
        <v>465</v>
      </c>
      <c r="B586" s="16" t="s">
        <v>18</v>
      </c>
      <c r="C586" s="43" t="s">
        <v>250</v>
      </c>
      <c r="D586" s="43" t="s">
        <v>25</v>
      </c>
      <c r="E586" s="43" t="s">
        <v>251</v>
      </c>
      <c r="F586" s="43" t="s">
        <v>22</v>
      </c>
      <c r="G586" s="43" t="s">
        <v>23</v>
      </c>
      <c r="H586" s="43" t="s">
        <v>23</v>
      </c>
      <c r="I586" s="43" t="s">
        <v>541</v>
      </c>
      <c r="J586" s="16" t="s">
        <v>542</v>
      </c>
      <c r="K586" s="16">
        <v>1700</v>
      </c>
      <c r="L586" s="16">
        <v>700</v>
      </c>
      <c r="M586" s="16">
        <v>2400</v>
      </c>
      <c r="N586" s="16">
        <v>0</v>
      </c>
      <c r="O586" s="47">
        <v>2252.06</v>
      </c>
      <c r="P586" s="16">
        <v>147.94</v>
      </c>
      <c r="Q586" s="47">
        <v>209.3</v>
      </c>
      <c r="R586" s="16" t="s">
        <v>1810</v>
      </c>
      <c r="S586" s="3" t="s">
        <v>1443</v>
      </c>
      <c r="T586" s="2"/>
      <c r="U586" s="2"/>
      <c r="V586" s="2"/>
    </row>
    <row r="587" spans="1:22" s="16" customFormat="1" ht="15" customHeight="1" x14ac:dyDescent="0.3">
      <c r="A587" s="16" t="s">
        <v>465</v>
      </c>
      <c r="B587" s="16" t="s">
        <v>18</v>
      </c>
      <c r="C587" s="43" t="s">
        <v>250</v>
      </c>
      <c r="D587" s="43" t="s">
        <v>25</v>
      </c>
      <c r="E587" s="43" t="s">
        <v>251</v>
      </c>
      <c r="F587" s="43" t="s">
        <v>22</v>
      </c>
      <c r="G587" s="43" t="s">
        <v>23</v>
      </c>
      <c r="H587" s="43" t="s">
        <v>23</v>
      </c>
      <c r="I587" s="43" t="s">
        <v>487</v>
      </c>
      <c r="J587" s="16" t="s">
        <v>488</v>
      </c>
      <c r="K587" s="16">
        <v>25000</v>
      </c>
      <c r="L587" s="16">
        <v>-700</v>
      </c>
      <c r="M587" s="16">
        <v>24300</v>
      </c>
      <c r="N587" s="16">
        <v>0</v>
      </c>
      <c r="O587" s="47">
        <v>0</v>
      </c>
      <c r="P587" s="16">
        <v>24300</v>
      </c>
      <c r="Q587" s="47">
        <v>0</v>
      </c>
      <c r="R587" s="16" t="s">
        <v>1810</v>
      </c>
      <c r="S587" s="3" t="s">
        <v>1443</v>
      </c>
      <c r="T587" s="2"/>
      <c r="U587" s="2"/>
      <c r="V587" s="2"/>
    </row>
    <row r="588" spans="1:22" s="16" customFormat="1" ht="15" customHeight="1" x14ac:dyDescent="0.3">
      <c r="A588" s="16" t="s">
        <v>465</v>
      </c>
      <c r="B588" s="16" t="s">
        <v>18</v>
      </c>
      <c r="C588" s="43" t="s">
        <v>250</v>
      </c>
      <c r="D588" s="43" t="s">
        <v>25</v>
      </c>
      <c r="E588" s="43" t="s">
        <v>251</v>
      </c>
      <c r="F588" s="43" t="s">
        <v>22</v>
      </c>
      <c r="G588" s="43" t="s">
        <v>23</v>
      </c>
      <c r="H588" s="43" t="s">
        <v>23</v>
      </c>
      <c r="I588" s="43">
        <v>6600</v>
      </c>
      <c r="J588" s="16" t="s">
        <v>530</v>
      </c>
      <c r="K588" s="16">
        <v>3700</v>
      </c>
      <c r="L588" s="16">
        <v>0</v>
      </c>
      <c r="M588" s="16">
        <v>3700</v>
      </c>
      <c r="N588" s="16">
        <v>0</v>
      </c>
      <c r="O588" s="47">
        <v>0</v>
      </c>
      <c r="P588" s="16">
        <v>3700</v>
      </c>
      <c r="Q588" s="47">
        <v>0</v>
      </c>
      <c r="R588" s="16" t="s">
        <v>1810</v>
      </c>
      <c r="S588" s="3" t="s">
        <v>1443</v>
      </c>
      <c r="T588" s="2"/>
      <c r="U588" s="2"/>
      <c r="V588" s="2"/>
    </row>
    <row r="589" spans="1:22" s="16" customFormat="1" ht="15" customHeight="1" x14ac:dyDescent="0.3">
      <c r="A589" s="16" t="s">
        <v>465</v>
      </c>
      <c r="B589" s="16" t="s">
        <v>18</v>
      </c>
      <c r="C589" s="43" t="s">
        <v>250</v>
      </c>
      <c r="D589" s="43" t="s">
        <v>25</v>
      </c>
      <c r="E589" s="43" t="s">
        <v>251</v>
      </c>
      <c r="F589" s="43" t="s">
        <v>22</v>
      </c>
      <c r="G589" s="43" t="s">
        <v>23</v>
      </c>
      <c r="H589" s="43" t="s">
        <v>23</v>
      </c>
      <c r="I589" s="43" t="s">
        <v>568</v>
      </c>
      <c r="J589" s="16" t="s">
        <v>569</v>
      </c>
      <c r="K589" s="16">
        <v>1275</v>
      </c>
      <c r="L589" s="16">
        <v>0</v>
      </c>
      <c r="M589" s="16">
        <v>1275</v>
      </c>
      <c r="N589" s="16">
        <v>0</v>
      </c>
      <c r="O589" s="47">
        <v>50</v>
      </c>
      <c r="P589" s="16">
        <v>1225</v>
      </c>
      <c r="Q589" s="47">
        <v>0</v>
      </c>
      <c r="R589" s="16" t="s">
        <v>1810</v>
      </c>
      <c r="S589" s="3" t="s">
        <v>1443</v>
      </c>
      <c r="T589" s="2"/>
      <c r="U589" s="2"/>
      <c r="V589" s="2"/>
    </row>
    <row r="590" spans="1:22" s="16" customFormat="1" ht="15" customHeight="1" x14ac:dyDescent="0.3">
      <c r="A590" s="16" t="s">
        <v>465</v>
      </c>
      <c r="B590" s="16" t="s">
        <v>18</v>
      </c>
      <c r="C590" s="43" t="s">
        <v>250</v>
      </c>
      <c r="D590" s="43" t="s">
        <v>25</v>
      </c>
      <c r="E590" s="43" t="s">
        <v>251</v>
      </c>
      <c r="F590" s="43" t="s">
        <v>22</v>
      </c>
      <c r="G590" s="43" t="s">
        <v>23</v>
      </c>
      <c r="H590" s="43" t="s">
        <v>23</v>
      </c>
      <c r="I590" s="43" t="s">
        <v>476</v>
      </c>
      <c r="J590" s="16" t="s">
        <v>477</v>
      </c>
      <c r="K590" s="16">
        <v>1100</v>
      </c>
      <c r="L590" s="16">
        <v>0</v>
      </c>
      <c r="M590" s="16">
        <v>1100</v>
      </c>
      <c r="N590" s="16">
        <v>0</v>
      </c>
      <c r="O590" s="47">
        <v>85.57</v>
      </c>
      <c r="P590" s="16">
        <v>1014.43</v>
      </c>
      <c r="Q590" s="47">
        <v>0</v>
      </c>
      <c r="R590" s="16" t="s">
        <v>1810</v>
      </c>
      <c r="S590" s="3" t="s">
        <v>1443</v>
      </c>
      <c r="T590" s="2"/>
      <c r="U590" s="2"/>
      <c r="V590" s="2"/>
    </row>
    <row r="591" spans="1:22" s="16" customFormat="1" ht="15" customHeight="1" x14ac:dyDescent="0.3">
      <c r="A591" s="16" t="s">
        <v>465</v>
      </c>
      <c r="B591" s="16" t="s">
        <v>18</v>
      </c>
      <c r="C591" s="43" t="s">
        <v>234</v>
      </c>
      <c r="D591" s="43" t="s">
        <v>25</v>
      </c>
      <c r="E591" s="43" t="s">
        <v>235</v>
      </c>
      <c r="F591" s="43" t="s">
        <v>22</v>
      </c>
      <c r="G591" s="43" t="s">
        <v>23</v>
      </c>
      <c r="H591" s="43" t="s">
        <v>23</v>
      </c>
      <c r="I591" s="43" t="s">
        <v>501</v>
      </c>
      <c r="J591" s="16" t="s">
        <v>502</v>
      </c>
      <c r="K591" s="16">
        <v>476757</v>
      </c>
      <c r="L591" s="16">
        <v>4720</v>
      </c>
      <c r="M591" s="16">
        <v>481477</v>
      </c>
      <c r="N591" s="16">
        <v>0</v>
      </c>
      <c r="O591" s="47">
        <v>343074.23</v>
      </c>
      <c r="P591" s="16">
        <v>138402.76999999999</v>
      </c>
      <c r="Q591" s="47">
        <v>31274.9</v>
      </c>
      <c r="R591" s="16" t="s">
        <v>1872</v>
      </c>
      <c r="S591" s="3" t="s">
        <v>1444</v>
      </c>
      <c r="T591" s="2"/>
      <c r="U591" s="2"/>
      <c r="V591" s="2"/>
    </row>
    <row r="592" spans="1:22" s="16" customFormat="1" ht="15" customHeight="1" x14ac:dyDescent="0.3">
      <c r="A592" s="16" t="s">
        <v>465</v>
      </c>
      <c r="B592" s="16" t="s">
        <v>18</v>
      </c>
      <c r="C592" s="43" t="s">
        <v>234</v>
      </c>
      <c r="D592" s="43" t="s">
        <v>25</v>
      </c>
      <c r="E592" s="43" t="s">
        <v>235</v>
      </c>
      <c r="F592" s="43" t="s">
        <v>22</v>
      </c>
      <c r="G592" s="43" t="s">
        <v>23</v>
      </c>
      <c r="H592" s="43" t="s">
        <v>23</v>
      </c>
      <c r="I592" s="43" t="s">
        <v>493</v>
      </c>
      <c r="J592" s="16" t="s">
        <v>494</v>
      </c>
      <c r="K592" s="16">
        <v>0</v>
      </c>
      <c r="L592" s="16">
        <v>0</v>
      </c>
      <c r="M592" s="16">
        <v>0</v>
      </c>
      <c r="N592" s="16">
        <v>0</v>
      </c>
      <c r="O592" s="47">
        <v>1143.83</v>
      </c>
      <c r="P592" s="16">
        <v>-1143.83</v>
      </c>
      <c r="Q592" s="47">
        <v>797.51</v>
      </c>
      <c r="R592" s="16" t="s">
        <v>1872</v>
      </c>
      <c r="S592" s="3" t="s">
        <v>1444</v>
      </c>
      <c r="T592" s="2"/>
      <c r="U592" s="2"/>
      <c r="V592" s="2"/>
    </row>
    <row r="593" spans="1:22" s="16" customFormat="1" ht="15" customHeight="1" x14ac:dyDescent="0.3">
      <c r="A593" s="16" t="s">
        <v>465</v>
      </c>
      <c r="B593" s="16" t="s">
        <v>18</v>
      </c>
      <c r="C593" s="43" t="s">
        <v>234</v>
      </c>
      <c r="D593" s="43" t="s">
        <v>25</v>
      </c>
      <c r="E593" s="43" t="s">
        <v>235</v>
      </c>
      <c r="F593" s="43" t="s">
        <v>22</v>
      </c>
      <c r="G593" s="43" t="s">
        <v>23</v>
      </c>
      <c r="H593" s="43" t="s">
        <v>23</v>
      </c>
      <c r="I593" s="43" t="s">
        <v>1161</v>
      </c>
      <c r="J593" s="16" t="s">
        <v>1162</v>
      </c>
      <c r="K593" s="16">
        <v>-10000</v>
      </c>
      <c r="L593" s="16">
        <v>0</v>
      </c>
      <c r="M593" s="16">
        <v>-10000</v>
      </c>
      <c r="N593" s="16">
        <v>0</v>
      </c>
      <c r="O593" s="47">
        <v>0</v>
      </c>
      <c r="P593" s="16">
        <v>-10000</v>
      </c>
      <c r="Q593" s="47">
        <v>0</v>
      </c>
      <c r="R593" s="16" t="s">
        <v>1872</v>
      </c>
      <c r="S593" s="3" t="s">
        <v>1444</v>
      </c>
      <c r="T593" s="2"/>
      <c r="U593" s="2"/>
      <c r="V593" s="2"/>
    </row>
    <row r="594" spans="1:22" s="16" customFormat="1" ht="15" customHeight="1" x14ac:dyDescent="0.3">
      <c r="A594" s="16" t="s">
        <v>465</v>
      </c>
      <c r="B594" s="16" t="s">
        <v>18</v>
      </c>
      <c r="C594" s="43" t="s">
        <v>234</v>
      </c>
      <c r="D594" s="43" t="s">
        <v>25</v>
      </c>
      <c r="E594" s="43" t="s">
        <v>235</v>
      </c>
      <c r="F594" s="43" t="s">
        <v>22</v>
      </c>
      <c r="G594" s="43" t="s">
        <v>23</v>
      </c>
      <c r="H594" s="43" t="s">
        <v>23</v>
      </c>
      <c r="I594" s="43">
        <v>5100</v>
      </c>
      <c r="J594" s="16" t="s">
        <v>484</v>
      </c>
      <c r="K594" s="16">
        <v>2000</v>
      </c>
      <c r="L594" s="16">
        <v>0</v>
      </c>
      <c r="M594" s="16">
        <v>2000</v>
      </c>
      <c r="N594" s="16">
        <v>0</v>
      </c>
      <c r="O594" s="47">
        <v>141.24</v>
      </c>
      <c r="P594" s="16">
        <v>1858.76</v>
      </c>
      <c r="Q594" s="47">
        <v>0</v>
      </c>
      <c r="R594" s="16" t="s">
        <v>1872</v>
      </c>
      <c r="S594" s="3" t="s">
        <v>1444</v>
      </c>
      <c r="T594" s="2"/>
      <c r="U594" s="2"/>
      <c r="V594" s="2"/>
    </row>
    <row r="595" spans="1:22" s="16" customFormat="1" ht="15" customHeight="1" x14ac:dyDescent="0.3">
      <c r="A595" s="16" t="s">
        <v>465</v>
      </c>
      <c r="B595" s="16" t="s">
        <v>18</v>
      </c>
      <c r="C595" s="43" t="s">
        <v>234</v>
      </c>
      <c r="D595" s="43" t="s">
        <v>25</v>
      </c>
      <c r="E595" s="43" t="s">
        <v>235</v>
      </c>
      <c r="F595" s="43" t="s">
        <v>22</v>
      </c>
      <c r="G595" s="43" t="s">
        <v>23</v>
      </c>
      <c r="H595" s="43" t="s">
        <v>23</v>
      </c>
      <c r="I595" s="43" t="s">
        <v>481</v>
      </c>
      <c r="J595" s="16" t="s">
        <v>1040</v>
      </c>
      <c r="K595" s="16">
        <v>3200</v>
      </c>
      <c r="L595" s="16">
        <v>0</v>
      </c>
      <c r="M595" s="16">
        <v>3200</v>
      </c>
      <c r="N595" s="16">
        <v>0</v>
      </c>
      <c r="O595" s="47">
        <v>1350</v>
      </c>
      <c r="P595" s="16">
        <v>1850</v>
      </c>
      <c r="Q595" s="47">
        <v>100</v>
      </c>
      <c r="R595" s="16" t="s">
        <v>1872</v>
      </c>
      <c r="S595" s="3" t="s">
        <v>1444</v>
      </c>
      <c r="T595" s="2"/>
      <c r="U595" s="2"/>
      <c r="V595" s="2"/>
    </row>
    <row r="596" spans="1:22" s="16" customFormat="1" ht="15" customHeight="1" x14ac:dyDescent="0.3">
      <c r="A596" s="16" t="s">
        <v>465</v>
      </c>
      <c r="B596" s="16" t="s">
        <v>18</v>
      </c>
      <c r="C596" s="43" t="s">
        <v>234</v>
      </c>
      <c r="D596" s="43" t="s">
        <v>25</v>
      </c>
      <c r="E596" s="43" t="s">
        <v>235</v>
      </c>
      <c r="F596" s="43" t="s">
        <v>22</v>
      </c>
      <c r="G596" s="43" t="s">
        <v>23</v>
      </c>
      <c r="H596" s="43" t="s">
        <v>23</v>
      </c>
      <c r="I596" s="43" t="s">
        <v>473</v>
      </c>
      <c r="J596" s="16" t="s">
        <v>1041</v>
      </c>
      <c r="K596" s="16">
        <v>3000</v>
      </c>
      <c r="L596" s="16">
        <v>0</v>
      </c>
      <c r="M596" s="16">
        <v>3000</v>
      </c>
      <c r="N596" s="16">
        <v>0</v>
      </c>
      <c r="O596" s="47">
        <v>43172.88</v>
      </c>
      <c r="P596" s="16">
        <v>-40172.879999999997</v>
      </c>
      <c r="Q596" s="47">
        <v>76.92</v>
      </c>
      <c r="R596" s="16" t="s">
        <v>1872</v>
      </c>
      <c r="S596" s="3" t="s">
        <v>1444</v>
      </c>
      <c r="T596" s="2"/>
      <c r="U596" s="2"/>
      <c r="V596" s="2"/>
    </row>
    <row r="597" spans="1:22" s="16" customFormat="1" ht="15" customHeight="1" x14ac:dyDescent="0.3">
      <c r="A597" s="16" t="s">
        <v>465</v>
      </c>
      <c r="B597" s="16" t="s">
        <v>18</v>
      </c>
      <c r="C597" s="43" t="s">
        <v>234</v>
      </c>
      <c r="D597" s="43" t="s">
        <v>25</v>
      </c>
      <c r="E597" s="43" t="s">
        <v>235</v>
      </c>
      <c r="F597" s="43" t="s">
        <v>22</v>
      </c>
      <c r="G597" s="43" t="s">
        <v>23</v>
      </c>
      <c r="H597" s="43" t="s">
        <v>23</v>
      </c>
      <c r="I597" s="43" t="s">
        <v>474</v>
      </c>
      <c r="J597" s="16" t="s">
        <v>475</v>
      </c>
      <c r="K597" s="16">
        <v>36696</v>
      </c>
      <c r="L597" s="16">
        <v>363</v>
      </c>
      <c r="M597" s="16">
        <v>37059</v>
      </c>
      <c r="N597" s="16">
        <v>0</v>
      </c>
      <c r="O597" s="47">
        <v>28662.799999999999</v>
      </c>
      <c r="P597" s="16">
        <v>8396.2000000000007</v>
      </c>
      <c r="Q597" s="47">
        <v>2366.37</v>
      </c>
      <c r="R597" s="16" t="s">
        <v>1872</v>
      </c>
      <c r="S597" s="3" t="s">
        <v>1444</v>
      </c>
      <c r="T597" s="2"/>
      <c r="U597" s="2"/>
      <c r="V597" s="2"/>
    </row>
    <row r="598" spans="1:22" s="16" customFormat="1" ht="15" customHeight="1" x14ac:dyDescent="0.3">
      <c r="A598" s="16" t="s">
        <v>465</v>
      </c>
      <c r="B598" s="16" t="s">
        <v>18</v>
      </c>
      <c r="C598" s="43" t="s">
        <v>234</v>
      </c>
      <c r="D598" s="43" t="s">
        <v>25</v>
      </c>
      <c r="E598" s="43" t="s">
        <v>235</v>
      </c>
      <c r="F598" s="43" t="s">
        <v>22</v>
      </c>
      <c r="G598" s="43" t="s">
        <v>23</v>
      </c>
      <c r="H598" s="43" t="s">
        <v>23</v>
      </c>
      <c r="I598" s="43" t="s">
        <v>531</v>
      </c>
      <c r="J598" s="16" t="s">
        <v>532</v>
      </c>
      <c r="K598" s="16">
        <v>54052</v>
      </c>
      <c r="L598" s="16">
        <v>0</v>
      </c>
      <c r="M598" s="16">
        <v>54052</v>
      </c>
      <c r="N598" s="16">
        <v>0</v>
      </c>
      <c r="O598" s="47">
        <v>49544</v>
      </c>
      <c r="P598" s="16">
        <v>4508</v>
      </c>
      <c r="Q598" s="47">
        <v>4504</v>
      </c>
      <c r="R598" s="16" t="s">
        <v>1872</v>
      </c>
      <c r="S598" s="3" t="s">
        <v>1444</v>
      </c>
      <c r="T598" s="2"/>
      <c r="U598" s="2"/>
      <c r="V598" s="2"/>
    </row>
    <row r="599" spans="1:22" s="16" customFormat="1" ht="15" customHeight="1" x14ac:dyDescent="0.3">
      <c r="A599" s="16" t="s">
        <v>465</v>
      </c>
      <c r="B599" s="16" t="s">
        <v>18</v>
      </c>
      <c r="C599" s="43" t="s">
        <v>234</v>
      </c>
      <c r="D599" s="43" t="s">
        <v>25</v>
      </c>
      <c r="E599" s="43" t="s">
        <v>235</v>
      </c>
      <c r="F599" s="43" t="s">
        <v>22</v>
      </c>
      <c r="G599" s="43" t="s">
        <v>23</v>
      </c>
      <c r="H599" s="43" t="s">
        <v>23</v>
      </c>
      <c r="I599" s="43" t="s">
        <v>519</v>
      </c>
      <c r="J599" s="16" t="s">
        <v>520</v>
      </c>
      <c r="K599" s="16">
        <v>17554</v>
      </c>
      <c r="L599" s="16">
        <v>0</v>
      </c>
      <c r="M599" s="16">
        <v>17554</v>
      </c>
      <c r="N599" s="16">
        <v>0</v>
      </c>
      <c r="O599" s="47">
        <v>16082</v>
      </c>
      <c r="P599" s="16">
        <v>1472</v>
      </c>
      <c r="Q599" s="47">
        <v>1462</v>
      </c>
      <c r="R599" s="16" t="s">
        <v>1872</v>
      </c>
      <c r="S599" s="3" t="s">
        <v>1444</v>
      </c>
      <c r="T599" s="2"/>
      <c r="U599" s="2"/>
      <c r="V599" s="2"/>
    </row>
    <row r="600" spans="1:22" s="16" customFormat="1" ht="15" customHeight="1" x14ac:dyDescent="0.3">
      <c r="A600" s="16" t="s">
        <v>465</v>
      </c>
      <c r="B600" s="16" t="s">
        <v>18</v>
      </c>
      <c r="C600" s="43" t="s">
        <v>234</v>
      </c>
      <c r="D600" s="43" t="s">
        <v>25</v>
      </c>
      <c r="E600" s="43" t="s">
        <v>235</v>
      </c>
      <c r="F600" s="43" t="s">
        <v>22</v>
      </c>
      <c r="G600" s="43" t="s">
        <v>23</v>
      </c>
      <c r="H600" s="43" t="s">
        <v>23</v>
      </c>
      <c r="I600" s="43" t="s">
        <v>638</v>
      </c>
      <c r="J600" s="16" t="s">
        <v>639</v>
      </c>
      <c r="K600" s="16">
        <v>83094</v>
      </c>
      <c r="L600" s="16">
        <v>0</v>
      </c>
      <c r="M600" s="16">
        <v>83094</v>
      </c>
      <c r="N600" s="16">
        <v>0</v>
      </c>
      <c r="O600" s="47">
        <v>76175</v>
      </c>
      <c r="P600" s="16">
        <v>6919</v>
      </c>
      <c r="Q600" s="47">
        <v>6925</v>
      </c>
      <c r="R600" s="16" t="s">
        <v>1872</v>
      </c>
      <c r="S600" s="3" t="s">
        <v>1444</v>
      </c>
      <c r="T600" s="2"/>
      <c r="U600" s="2"/>
      <c r="V600" s="2"/>
    </row>
    <row r="601" spans="1:22" s="16" customFormat="1" ht="15" customHeight="1" x14ac:dyDescent="0.3">
      <c r="A601" s="16" t="s">
        <v>465</v>
      </c>
      <c r="B601" s="16" t="s">
        <v>18</v>
      </c>
      <c r="C601" s="43" t="s">
        <v>234</v>
      </c>
      <c r="D601" s="43" t="s">
        <v>25</v>
      </c>
      <c r="E601" s="43" t="s">
        <v>235</v>
      </c>
      <c r="F601" s="43" t="s">
        <v>22</v>
      </c>
      <c r="G601" s="43" t="s">
        <v>23</v>
      </c>
      <c r="H601" s="43" t="s">
        <v>23</v>
      </c>
      <c r="I601" s="43" t="s">
        <v>466</v>
      </c>
      <c r="J601" s="16" t="s">
        <v>467</v>
      </c>
      <c r="K601" s="16">
        <v>5929</v>
      </c>
      <c r="L601" s="16">
        <v>0</v>
      </c>
      <c r="M601" s="16">
        <v>5929</v>
      </c>
      <c r="N601" s="16">
        <v>0</v>
      </c>
      <c r="O601" s="47">
        <v>5434</v>
      </c>
      <c r="P601" s="16">
        <v>495</v>
      </c>
      <c r="Q601" s="47">
        <v>494</v>
      </c>
      <c r="R601" s="16" t="s">
        <v>1872</v>
      </c>
      <c r="S601" s="3" t="s">
        <v>1444</v>
      </c>
      <c r="T601" s="2"/>
      <c r="U601" s="2"/>
      <c r="V601" s="2"/>
    </row>
    <row r="602" spans="1:22" s="16" customFormat="1" ht="15" customHeight="1" x14ac:dyDescent="0.3">
      <c r="A602" s="16" t="s">
        <v>465</v>
      </c>
      <c r="B602" s="16" t="s">
        <v>18</v>
      </c>
      <c r="C602" s="43" t="s">
        <v>234</v>
      </c>
      <c r="D602" s="43" t="s">
        <v>25</v>
      </c>
      <c r="E602" s="43" t="s">
        <v>235</v>
      </c>
      <c r="F602" s="43" t="s">
        <v>22</v>
      </c>
      <c r="G602" s="43" t="s">
        <v>23</v>
      </c>
      <c r="H602" s="43" t="s">
        <v>23</v>
      </c>
      <c r="I602" s="43" t="s">
        <v>470</v>
      </c>
      <c r="J602" s="16" t="s">
        <v>471</v>
      </c>
      <c r="K602" s="16">
        <v>765</v>
      </c>
      <c r="L602" s="16">
        <v>0</v>
      </c>
      <c r="M602" s="16">
        <v>765</v>
      </c>
      <c r="N602" s="16">
        <v>0</v>
      </c>
      <c r="O602" s="47">
        <v>704</v>
      </c>
      <c r="P602" s="16">
        <v>61</v>
      </c>
      <c r="Q602" s="47">
        <v>64</v>
      </c>
      <c r="R602" s="16" t="s">
        <v>1872</v>
      </c>
      <c r="S602" s="3" t="s">
        <v>1444</v>
      </c>
      <c r="T602" s="2"/>
      <c r="U602" s="2"/>
      <c r="V602" s="2"/>
    </row>
    <row r="603" spans="1:22" s="16" customFormat="1" ht="15" customHeight="1" x14ac:dyDescent="0.3">
      <c r="A603" s="16" t="s">
        <v>465</v>
      </c>
      <c r="B603" s="16" t="s">
        <v>18</v>
      </c>
      <c r="C603" s="43" t="s">
        <v>234</v>
      </c>
      <c r="D603" s="43" t="s">
        <v>25</v>
      </c>
      <c r="E603" s="43" t="s">
        <v>235</v>
      </c>
      <c r="F603" s="43" t="s">
        <v>22</v>
      </c>
      <c r="G603" s="43" t="s">
        <v>23</v>
      </c>
      <c r="H603" s="43" t="s">
        <v>23</v>
      </c>
      <c r="I603" s="43" t="s">
        <v>525</v>
      </c>
      <c r="J603" s="16" t="s">
        <v>526</v>
      </c>
      <c r="K603" s="16">
        <v>400</v>
      </c>
      <c r="L603" s="16">
        <v>0</v>
      </c>
      <c r="M603" s="16">
        <v>400</v>
      </c>
      <c r="N603" s="16">
        <v>0</v>
      </c>
      <c r="O603" s="47">
        <v>0</v>
      </c>
      <c r="P603" s="16">
        <v>400</v>
      </c>
      <c r="Q603" s="47">
        <v>0</v>
      </c>
      <c r="R603" s="16" t="s">
        <v>1872</v>
      </c>
      <c r="S603" s="3" t="s">
        <v>1444</v>
      </c>
      <c r="T603" s="2"/>
      <c r="U603" s="2"/>
      <c r="V603" s="2"/>
    </row>
    <row r="604" spans="1:22" s="16" customFormat="1" ht="15" customHeight="1" x14ac:dyDescent="0.3">
      <c r="A604" s="16" t="s">
        <v>465</v>
      </c>
      <c r="B604" s="16" t="s">
        <v>18</v>
      </c>
      <c r="C604" s="43" t="s">
        <v>234</v>
      </c>
      <c r="D604" s="43" t="s">
        <v>25</v>
      </c>
      <c r="E604" s="43" t="s">
        <v>235</v>
      </c>
      <c r="F604" s="43" t="s">
        <v>22</v>
      </c>
      <c r="G604" s="43" t="s">
        <v>23</v>
      </c>
      <c r="H604" s="43" t="s">
        <v>23</v>
      </c>
      <c r="I604" s="43">
        <v>6000</v>
      </c>
      <c r="J604" s="16" t="s">
        <v>539</v>
      </c>
      <c r="K604" s="16">
        <v>2150</v>
      </c>
      <c r="L604" s="16">
        <v>0</v>
      </c>
      <c r="M604" s="16">
        <v>2150</v>
      </c>
      <c r="N604" s="16">
        <v>548.91</v>
      </c>
      <c r="O604" s="47">
        <v>1372.66</v>
      </c>
      <c r="P604" s="16">
        <v>228.43</v>
      </c>
      <c r="Q604" s="47">
        <v>42.44</v>
      </c>
      <c r="R604" s="16" t="s">
        <v>1872</v>
      </c>
      <c r="S604" s="3" t="s">
        <v>1444</v>
      </c>
      <c r="T604" s="2"/>
      <c r="U604" s="2"/>
      <c r="V604" s="2"/>
    </row>
    <row r="605" spans="1:22" s="16" customFormat="1" ht="15" customHeight="1" x14ac:dyDescent="0.3">
      <c r="A605" s="16" t="s">
        <v>465</v>
      </c>
      <c r="B605" s="16" t="s">
        <v>18</v>
      </c>
      <c r="C605" s="43" t="s">
        <v>234</v>
      </c>
      <c r="D605" s="43" t="s">
        <v>25</v>
      </c>
      <c r="E605" s="43" t="s">
        <v>235</v>
      </c>
      <c r="F605" s="43" t="s">
        <v>22</v>
      </c>
      <c r="G605" s="43" t="s">
        <v>23</v>
      </c>
      <c r="H605" s="43" t="s">
        <v>23</v>
      </c>
      <c r="I605" s="43">
        <v>6005</v>
      </c>
      <c r="J605" s="16" t="s">
        <v>556</v>
      </c>
      <c r="K605" s="16">
        <v>150</v>
      </c>
      <c r="L605" s="16">
        <v>0</v>
      </c>
      <c r="M605" s="16">
        <v>150</v>
      </c>
      <c r="N605" s="16">
        <v>0</v>
      </c>
      <c r="O605" s="47">
        <v>106.43</v>
      </c>
      <c r="P605" s="16">
        <v>43.57</v>
      </c>
      <c r="Q605" s="47">
        <v>7.8</v>
      </c>
      <c r="R605" s="16" t="s">
        <v>1872</v>
      </c>
      <c r="S605" s="3" t="s">
        <v>1444</v>
      </c>
      <c r="T605" s="2"/>
      <c r="U605" s="2"/>
      <c r="V605" s="2"/>
    </row>
    <row r="606" spans="1:22" s="16" customFormat="1" ht="15" customHeight="1" x14ac:dyDescent="0.3">
      <c r="A606" s="16" t="s">
        <v>465</v>
      </c>
      <c r="B606" s="16" t="s">
        <v>18</v>
      </c>
      <c r="C606" s="43" t="s">
        <v>234</v>
      </c>
      <c r="D606" s="43" t="s">
        <v>25</v>
      </c>
      <c r="E606" s="43" t="s">
        <v>235</v>
      </c>
      <c r="F606" s="43" t="s">
        <v>22</v>
      </c>
      <c r="G606" s="43" t="s">
        <v>23</v>
      </c>
      <c r="H606" s="43" t="s">
        <v>23</v>
      </c>
      <c r="I606" s="43">
        <v>6020</v>
      </c>
      <c r="J606" s="16" t="s">
        <v>540</v>
      </c>
      <c r="K606" s="16">
        <v>750</v>
      </c>
      <c r="L606" s="16">
        <v>0</v>
      </c>
      <c r="M606" s="16">
        <v>750</v>
      </c>
      <c r="N606" s="16">
        <v>0</v>
      </c>
      <c r="O606" s="47">
        <v>257.49</v>
      </c>
      <c r="P606" s="16">
        <v>492.51</v>
      </c>
      <c r="Q606" s="47">
        <v>0</v>
      </c>
      <c r="R606" s="16" t="s">
        <v>1872</v>
      </c>
      <c r="S606" s="3" t="s">
        <v>1444</v>
      </c>
      <c r="T606" s="2"/>
      <c r="U606" s="2"/>
      <c r="V606" s="2"/>
    </row>
    <row r="607" spans="1:22" s="16" customFormat="1" ht="15" customHeight="1" x14ac:dyDescent="0.3">
      <c r="A607" s="16" t="s">
        <v>465</v>
      </c>
      <c r="B607" s="16" t="s">
        <v>18</v>
      </c>
      <c r="C607" s="43" t="s">
        <v>234</v>
      </c>
      <c r="D607" s="43" t="s">
        <v>25</v>
      </c>
      <c r="E607" s="43" t="s">
        <v>235</v>
      </c>
      <c r="F607" s="43" t="s">
        <v>22</v>
      </c>
      <c r="G607" s="43" t="s">
        <v>23</v>
      </c>
      <c r="H607" s="43" t="s">
        <v>23</v>
      </c>
      <c r="I607" s="43">
        <v>6200</v>
      </c>
      <c r="J607" s="16" t="s">
        <v>557</v>
      </c>
      <c r="K607" s="16">
        <v>200</v>
      </c>
      <c r="L607" s="16">
        <v>0</v>
      </c>
      <c r="M607" s="16">
        <v>200</v>
      </c>
      <c r="N607" s="16">
        <v>0</v>
      </c>
      <c r="O607" s="47">
        <v>110</v>
      </c>
      <c r="P607" s="16">
        <v>90</v>
      </c>
      <c r="Q607" s="47">
        <v>110</v>
      </c>
      <c r="R607" s="16" t="s">
        <v>1872</v>
      </c>
      <c r="S607" s="3" t="s">
        <v>1444</v>
      </c>
      <c r="T607" s="2"/>
      <c r="U607" s="2"/>
      <c r="V607" s="2"/>
    </row>
    <row r="608" spans="1:22" s="16" customFormat="1" ht="15" customHeight="1" x14ac:dyDescent="0.3">
      <c r="A608" s="16" t="s">
        <v>465</v>
      </c>
      <c r="B608" s="16" t="s">
        <v>18</v>
      </c>
      <c r="C608" s="43" t="s">
        <v>234</v>
      </c>
      <c r="D608" s="43" t="s">
        <v>25</v>
      </c>
      <c r="E608" s="43" t="s">
        <v>235</v>
      </c>
      <c r="F608" s="43" t="s">
        <v>22</v>
      </c>
      <c r="G608" s="43" t="s">
        <v>23</v>
      </c>
      <c r="H608" s="43" t="s">
        <v>23</v>
      </c>
      <c r="I608" s="43">
        <v>6202</v>
      </c>
      <c r="J608" s="16" t="s">
        <v>558</v>
      </c>
      <c r="K608" s="16">
        <v>2500</v>
      </c>
      <c r="L608" s="16">
        <v>0</v>
      </c>
      <c r="M608" s="16">
        <v>2500</v>
      </c>
      <c r="N608" s="16">
        <v>0</v>
      </c>
      <c r="O608" s="47">
        <v>1735.08</v>
      </c>
      <c r="P608" s="16">
        <v>764.92</v>
      </c>
      <c r="Q608" s="47">
        <v>1180</v>
      </c>
      <c r="R608" s="16" t="s">
        <v>1872</v>
      </c>
      <c r="S608" s="3" t="s">
        <v>1444</v>
      </c>
      <c r="T608" s="2"/>
      <c r="U608" s="2"/>
      <c r="V608" s="2"/>
    </row>
    <row r="609" spans="1:22" s="16" customFormat="1" ht="15" customHeight="1" x14ac:dyDescent="0.3">
      <c r="A609" s="16" t="s">
        <v>465</v>
      </c>
      <c r="B609" s="16" t="s">
        <v>18</v>
      </c>
      <c r="C609" s="43" t="s">
        <v>234</v>
      </c>
      <c r="D609" s="43" t="s">
        <v>25</v>
      </c>
      <c r="E609" s="43" t="s">
        <v>235</v>
      </c>
      <c r="F609" s="43" t="s">
        <v>22</v>
      </c>
      <c r="G609" s="43" t="s">
        <v>23</v>
      </c>
      <c r="H609" s="43" t="s">
        <v>23</v>
      </c>
      <c r="I609" s="43">
        <v>6203</v>
      </c>
      <c r="J609" s="16" t="s">
        <v>559</v>
      </c>
      <c r="K609" s="16">
        <v>3000</v>
      </c>
      <c r="L609" s="16">
        <v>0</v>
      </c>
      <c r="M609" s="16">
        <v>3000</v>
      </c>
      <c r="N609" s="16">
        <v>0</v>
      </c>
      <c r="O609" s="47">
        <v>3070.46</v>
      </c>
      <c r="P609" s="16">
        <v>-70.459999999999994</v>
      </c>
      <c r="Q609" s="47">
        <v>0</v>
      </c>
      <c r="R609" s="16" t="s">
        <v>1872</v>
      </c>
      <c r="S609" s="3" t="s">
        <v>1444</v>
      </c>
      <c r="T609" s="2"/>
      <c r="U609" s="2"/>
      <c r="V609" s="2"/>
    </row>
    <row r="610" spans="1:22" s="16" customFormat="1" ht="15" customHeight="1" x14ac:dyDescent="0.3">
      <c r="A610" s="16" t="s">
        <v>465</v>
      </c>
      <c r="B610" s="16" t="s">
        <v>18</v>
      </c>
      <c r="C610" s="43" t="s">
        <v>234</v>
      </c>
      <c r="D610" s="43" t="s">
        <v>25</v>
      </c>
      <c r="E610" s="43" t="s">
        <v>235</v>
      </c>
      <c r="F610" s="43" t="s">
        <v>22</v>
      </c>
      <c r="G610" s="43" t="s">
        <v>23</v>
      </c>
      <c r="H610" s="43" t="s">
        <v>23</v>
      </c>
      <c r="I610" s="43">
        <v>6350</v>
      </c>
      <c r="J610" s="16" t="s">
        <v>492</v>
      </c>
      <c r="K610" s="16">
        <v>400</v>
      </c>
      <c r="L610" s="16">
        <v>0</v>
      </c>
      <c r="M610" s="16">
        <v>400</v>
      </c>
      <c r="N610" s="16">
        <v>0</v>
      </c>
      <c r="O610" s="47">
        <v>395</v>
      </c>
      <c r="P610" s="16">
        <v>5</v>
      </c>
      <c r="Q610" s="47">
        <v>0</v>
      </c>
      <c r="R610" s="16" t="s">
        <v>1872</v>
      </c>
      <c r="S610" s="3" t="s">
        <v>1444</v>
      </c>
      <c r="T610" s="2"/>
      <c r="U610" s="2"/>
      <c r="V610" s="2"/>
    </row>
    <row r="611" spans="1:22" s="16" customFormat="1" ht="15" customHeight="1" x14ac:dyDescent="0.3">
      <c r="A611" s="16" t="s">
        <v>465</v>
      </c>
      <c r="B611" s="16" t="s">
        <v>18</v>
      </c>
      <c r="C611" s="43" t="s">
        <v>234</v>
      </c>
      <c r="D611" s="43" t="s">
        <v>25</v>
      </c>
      <c r="E611" s="43" t="s">
        <v>235</v>
      </c>
      <c r="F611" s="43" t="s">
        <v>22</v>
      </c>
      <c r="G611" s="43" t="s">
        <v>23</v>
      </c>
      <c r="H611" s="43" t="s">
        <v>23</v>
      </c>
      <c r="I611" s="43" t="s">
        <v>541</v>
      </c>
      <c r="J611" s="16" t="s">
        <v>542</v>
      </c>
      <c r="K611" s="16">
        <v>3600</v>
      </c>
      <c r="L611" s="16">
        <v>0</v>
      </c>
      <c r="M611" s="16">
        <v>3600</v>
      </c>
      <c r="N611" s="16">
        <v>0</v>
      </c>
      <c r="O611" s="47">
        <v>3590</v>
      </c>
      <c r="P611" s="16">
        <v>10</v>
      </c>
      <c r="Q611" s="47">
        <v>343.73</v>
      </c>
      <c r="R611" s="16" t="s">
        <v>1872</v>
      </c>
      <c r="S611" s="3" t="s">
        <v>1444</v>
      </c>
      <c r="T611" s="2"/>
      <c r="U611" s="2"/>
      <c r="V611" s="2"/>
    </row>
    <row r="612" spans="1:22" s="16" customFormat="1" ht="15" customHeight="1" x14ac:dyDescent="0.3">
      <c r="A612" s="16" t="s">
        <v>465</v>
      </c>
      <c r="B612" s="16" t="s">
        <v>18</v>
      </c>
      <c r="C612" s="43" t="s">
        <v>234</v>
      </c>
      <c r="D612" s="43" t="s">
        <v>25</v>
      </c>
      <c r="E612" s="43" t="s">
        <v>235</v>
      </c>
      <c r="F612" s="43" t="s">
        <v>22</v>
      </c>
      <c r="G612" s="43" t="s">
        <v>23</v>
      </c>
      <c r="H612" s="43" t="s">
        <v>23</v>
      </c>
      <c r="I612" s="43" t="s">
        <v>487</v>
      </c>
      <c r="J612" s="16" t="s">
        <v>488</v>
      </c>
      <c r="K612" s="16">
        <v>20000</v>
      </c>
      <c r="L612" s="16">
        <v>0</v>
      </c>
      <c r="M612" s="16">
        <v>20000</v>
      </c>
      <c r="N612" s="16">
        <v>1100</v>
      </c>
      <c r="O612" s="47">
        <v>2837.85</v>
      </c>
      <c r="P612" s="16">
        <v>16062.15</v>
      </c>
      <c r="Q612" s="47">
        <v>0</v>
      </c>
      <c r="R612" s="16" t="s">
        <v>1872</v>
      </c>
      <c r="S612" s="3" t="s">
        <v>1444</v>
      </c>
      <c r="T612" s="2"/>
      <c r="U612" s="2"/>
      <c r="V612" s="2"/>
    </row>
    <row r="613" spans="1:22" s="16" customFormat="1" ht="15" customHeight="1" x14ac:dyDescent="0.3">
      <c r="A613" s="16" t="s">
        <v>465</v>
      </c>
      <c r="B613" s="16" t="s">
        <v>18</v>
      </c>
      <c r="C613" s="43" t="s">
        <v>234</v>
      </c>
      <c r="D613" s="43" t="s">
        <v>25</v>
      </c>
      <c r="E613" s="43" t="s">
        <v>235</v>
      </c>
      <c r="F613" s="43" t="s">
        <v>22</v>
      </c>
      <c r="G613" s="43" t="s">
        <v>23</v>
      </c>
      <c r="H613" s="43" t="s">
        <v>23</v>
      </c>
      <c r="I613" s="43" t="s">
        <v>653</v>
      </c>
      <c r="J613" s="16" t="s">
        <v>654</v>
      </c>
      <c r="K613" s="16">
        <v>19750</v>
      </c>
      <c r="L613" s="16">
        <v>0</v>
      </c>
      <c r="M613" s="16">
        <v>19750</v>
      </c>
      <c r="N613" s="16">
        <v>0</v>
      </c>
      <c r="O613" s="47">
        <v>17901</v>
      </c>
      <c r="P613" s="16">
        <v>1849</v>
      </c>
      <c r="Q613" s="47">
        <v>0</v>
      </c>
      <c r="R613" s="16" t="s">
        <v>1872</v>
      </c>
      <c r="S613" s="3" t="s">
        <v>1444</v>
      </c>
      <c r="T613" s="2"/>
      <c r="U613" s="2"/>
      <c r="V613" s="2"/>
    </row>
    <row r="614" spans="1:22" s="16" customFormat="1" ht="15" customHeight="1" x14ac:dyDescent="0.3">
      <c r="A614" s="16" t="s">
        <v>465</v>
      </c>
      <c r="B614" s="16" t="s">
        <v>18</v>
      </c>
      <c r="C614" s="43" t="s">
        <v>234</v>
      </c>
      <c r="D614" s="43" t="s">
        <v>25</v>
      </c>
      <c r="E614" s="43" t="s">
        <v>235</v>
      </c>
      <c r="F614" s="43" t="s">
        <v>22</v>
      </c>
      <c r="G614" s="43" t="s">
        <v>23</v>
      </c>
      <c r="H614" s="43" t="s">
        <v>23</v>
      </c>
      <c r="I614" s="43" t="s">
        <v>568</v>
      </c>
      <c r="J614" s="16" t="s">
        <v>569</v>
      </c>
      <c r="K614" s="16">
        <v>12000</v>
      </c>
      <c r="L614" s="16">
        <v>0</v>
      </c>
      <c r="M614" s="16">
        <v>12000</v>
      </c>
      <c r="N614" s="16">
        <v>377.93</v>
      </c>
      <c r="O614" s="47">
        <v>6693.6</v>
      </c>
      <c r="P614" s="16">
        <v>4928.47</v>
      </c>
      <c r="Q614" s="47">
        <v>995.02</v>
      </c>
      <c r="R614" s="16" t="s">
        <v>1872</v>
      </c>
      <c r="S614" s="3" t="s">
        <v>1444</v>
      </c>
      <c r="T614" s="2"/>
      <c r="U614" s="2"/>
      <c r="V614" s="2"/>
    </row>
    <row r="615" spans="1:22" s="16" customFormat="1" ht="15" customHeight="1" x14ac:dyDescent="0.3">
      <c r="A615" s="16" t="s">
        <v>465</v>
      </c>
      <c r="B615" s="16" t="s">
        <v>18</v>
      </c>
      <c r="C615" s="43" t="s">
        <v>234</v>
      </c>
      <c r="D615" s="43" t="s">
        <v>25</v>
      </c>
      <c r="E615" s="43" t="s">
        <v>235</v>
      </c>
      <c r="F615" s="43" t="s">
        <v>22</v>
      </c>
      <c r="G615" s="43" t="s">
        <v>23</v>
      </c>
      <c r="H615" s="43" t="s">
        <v>23</v>
      </c>
      <c r="I615" s="43" t="s">
        <v>498</v>
      </c>
      <c r="J615" s="16" t="s">
        <v>499</v>
      </c>
      <c r="K615" s="16">
        <v>20000</v>
      </c>
      <c r="L615" s="16">
        <v>0</v>
      </c>
      <c r="M615" s="16">
        <v>20000</v>
      </c>
      <c r="N615" s="16">
        <v>3600</v>
      </c>
      <c r="O615" s="47">
        <v>7980.81</v>
      </c>
      <c r="P615" s="16">
        <v>8419.19</v>
      </c>
      <c r="Q615" s="47">
        <v>3500</v>
      </c>
      <c r="R615" s="16" t="s">
        <v>1872</v>
      </c>
      <c r="S615" s="3" t="s">
        <v>1444</v>
      </c>
      <c r="T615" s="2"/>
      <c r="U615" s="2"/>
      <c r="V615" s="2"/>
    </row>
    <row r="616" spans="1:22" s="16" customFormat="1" ht="15" customHeight="1" x14ac:dyDescent="0.3">
      <c r="A616" s="16" t="s">
        <v>465</v>
      </c>
      <c r="B616" s="16" t="s">
        <v>18</v>
      </c>
      <c r="C616" s="43" t="s">
        <v>234</v>
      </c>
      <c r="D616" s="43" t="s">
        <v>25</v>
      </c>
      <c r="E616" s="43" t="s">
        <v>235</v>
      </c>
      <c r="F616" s="43" t="s">
        <v>22</v>
      </c>
      <c r="G616" s="43" t="s">
        <v>23</v>
      </c>
      <c r="H616" s="43" t="s">
        <v>23</v>
      </c>
      <c r="I616" s="43" t="s">
        <v>476</v>
      </c>
      <c r="J616" s="16" t="s">
        <v>477</v>
      </c>
      <c r="K616" s="16">
        <v>0</v>
      </c>
      <c r="L616" s="16">
        <v>0</v>
      </c>
      <c r="M616" s="16">
        <v>0</v>
      </c>
      <c r="N616" s="16">
        <v>0</v>
      </c>
      <c r="O616" s="47">
        <v>6</v>
      </c>
      <c r="P616" s="16">
        <v>-6</v>
      </c>
      <c r="Q616" s="47">
        <v>0</v>
      </c>
      <c r="R616" s="16" t="s">
        <v>1872</v>
      </c>
      <c r="S616" s="3" t="s">
        <v>1444</v>
      </c>
      <c r="T616" s="2"/>
      <c r="U616" s="2"/>
      <c r="V616" s="2"/>
    </row>
    <row r="617" spans="1:22" s="16" customFormat="1" ht="15" customHeight="1" x14ac:dyDescent="0.3">
      <c r="A617" s="16" t="s">
        <v>465</v>
      </c>
      <c r="B617" s="16" t="s">
        <v>18</v>
      </c>
      <c r="C617" s="43" t="s">
        <v>234</v>
      </c>
      <c r="D617" s="43" t="s">
        <v>25</v>
      </c>
      <c r="E617" s="43" t="s">
        <v>235</v>
      </c>
      <c r="F617" s="43" t="s">
        <v>22</v>
      </c>
      <c r="G617" s="43" t="s">
        <v>23</v>
      </c>
      <c r="H617" s="43" t="s">
        <v>23</v>
      </c>
      <c r="I617" s="43" t="s">
        <v>513</v>
      </c>
      <c r="J617" s="16" t="s">
        <v>1203</v>
      </c>
      <c r="K617" s="16">
        <v>2500</v>
      </c>
      <c r="L617" s="16">
        <v>0</v>
      </c>
      <c r="M617" s="16">
        <v>2500</v>
      </c>
      <c r="N617" s="16">
        <v>129.24</v>
      </c>
      <c r="O617" s="47">
        <v>1744.44</v>
      </c>
      <c r="P617" s="16">
        <v>626.32000000000005</v>
      </c>
      <c r="Q617" s="47">
        <v>129.24</v>
      </c>
      <c r="R617" s="16" t="s">
        <v>1872</v>
      </c>
      <c r="S617" s="3" t="s">
        <v>1444</v>
      </c>
      <c r="T617" s="2"/>
      <c r="U617" s="2"/>
      <c r="V617" s="2"/>
    </row>
    <row r="618" spans="1:22" s="16" customFormat="1" ht="15" customHeight="1" x14ac:dyDescent="0.3">
      <c r="A618" s="16" t="s">
        <v>465</v>
      </c>
      <c r="B618" s="16" t="s">
        <v>18</v>
      </c>
      <c r="C618" s="43" t="s">
        <v>1054</v>
      </c>
      <c r="D618" s="43" t="s">
        <v>25</v>
      </c>
      <c r="E618" s="43" t="s">
        <v>1055</v>
      </c>
      <c r="F618" s="43" t="s">
        <v>22</v>
      </c>
      <c r="G618" s="43" t="s">
        <v>23</v>
      </c>
      <c r="H618" s="43" t="s">
        <v>23</v>
      </c>
      <c r="I618" s="43" t="s">
        <v>501</v>
      </c>
      <c r="J618" s="16" t="s">
        <v>502</v>
      </c>
      <c r="K618" s="16">
        <v>468567</v>
      </c>
      <c r="L618" s="16">
        <v>4639</v>
      </c>
      <c r="M618" s="16">
        <v>473206</v>
      </c>
      <c r="N618" s="16">
        <v>0</v>
      </c>
      <c r="O618" s="47">
        <v>388300.84</v>
      </c>
      <c r="P618" s="16">
        <v>84905.16</v>
      </c>
      <c r="Q618" s="47">
        <v>35779.32</v>
      </c>
      <c r="R618" s="16" t="s">
        <v>1811</v>
      </c>
      <c r="S618" s="3" t="s">
        <v>1445</v>
      </c>
      <c r="T618" s="2"/>
      <c r="U618" s="2"/>
      <c r="V618" s="2"/>
    </row>
    <row r="619" spans="1:22" s="16" customFormat="1" ht="15" customHeight="1" x14ac:dyDescent="0.3">
      <c r="A619" s="16" t="s">
        <v>465</v>
      </c>
      <c r="B619" s="16" t="s">
        <v>18</v>
      </c>
      <c r="C619" s="43" t="s">
        <v>1054</v>
      </c>
      <c r="D619" s="43" t="s">
        <v>25</v>
      </c>
      <c r="E619" s="43" t="s">
        <v>1055</v>
      </c>
      <c r="F619" s="43" t="s">
        <v>22</v>
      </c>
      <c r="G619" s="43" t="s">
        <v>23</v>
      </c>
      <c r="H619" s="43" t="s">
        <v>23</v>
      </c>
      <c r="I619" s="43" t="s">
        <v>493</v>
      </c>
      <c r="J619" s="16" t="s">
        <v>494</v>
      </c>
      <c r="K619" s="16">
        <v>0</v>
      </c>
      <c r="L619" s="16">
        <v>0</v>
      </c>
      <c r="M619" s="16">
        <v>0</v>
      </c>
      <c r="N619" s="16">
        <v>0</v>
      </c>
      <c r="O619" s="47">
        <v>-1052.79</v>
      </c>
      <c r="P619" s="16">
        <v>1052.79</v>
      </c>
      <c r="Q619" s="47">
        <v>0</v>
      </c>
      <c r="R619" s="16" t="s">
        <v>1811</v>
      </c>
      <c r="S619" s="3" t="s">
        <v>1445</v>
      </c>
      <c r="T619" s="2"/>
      <c r="U619" s="2"/>
      <c r="V619" s="2"/>
    </row>
    <row r="620" spans="1:22" s="16" customFormat="1" ht="15" customHeight="1" x14ac:dyDescent="0.3">
      <c r="A620" s="16" t="s">
        <v>465</v>
      </c>
      <c r="B620" s="16" t="s">
        <v>18</v>
      </c>
      <c r="C620" s="43" t="s">
        <v>1054</v>
      </c>
      <c r="D620" s="43" t="s">
        <v>25</v>
      </c>
      <c r="E620" s="43" t="s">
        <v>1055</v>
      </c>
      <c r="F620" s="43" t="s">
        <v>22</v>
      </c>
      <c r="G620" s="43" t="s">
        <v>23</v>
      </c>
      <c r="H620" s="43" t="s">
        <v>23</v>
      </c>
      <c r="I620" s="43" t="s">
        <v>1161</v>
      </c>
      <c r="J620" s="16" t="s">
        <v>1162</v>
      </c>
      <c r="K620" s="16">
        <v>-10000</v>
      </c>
      <c r="L620" s="16">
        <v>0</v>
      </c>
      <c r="M620" s="16">
        <v>-10000</v>
      </c>
      <c r="N620" s="16">
        <v>0</v>
      </c>
      <c r="O620" s="47">
        <v>0</v>
      </c>
      <c r="P620" s="16">
        <v>-10000</v>
      </c>
      <c r="Q620" s="47">
        <v>0</v>
      </c>
      <c r="R620" s="16" t="s">
        <v>1811</v>
      </c>
      <c r="S620" s="3" t="s">
        <v>1445</v>
      </c>
      <c r="T620" s="2"/>
      <c r="U620" s="2"/>
      <c r="V620" s="2"/>
    </row>
    <row r="621" spans="1:22" s="16" customFormat="1" ht="15" customHeight="1" x14ac:dyDescent="0.3">
      <c r="A621" s="16" t="s">
        <v>465</v>
      </c>
      <c r="B621" s="16" t="s">
        <v>18</v>
      </c>
      <c r="C621" s="43" t="s">
        <v>1054</v>
      </c>
      <c r="D621" s="43" t="s">
        <v>25</v>
      </c>
      <c r="E621" s="43" t="s">
        <v>1055</v>
      </c>
      <c r="F621" s="43" t="s">
        <v>22</v>
      </c>
      <c r="G621" s="43" t="s">
        <v>23</v>
      </c>
      <c r="H621" s="43" t="s">
        <v>23</v>
      </c>
      <c r="I621" s="43">
        <v>5100</v>
      </c>
      <c r="J621" s="16" t="s">
        <v>484</v>
      </c>
      <c r="K621" s="16">
        <v>150</v>
      </c>
      <c r="L621" s="16">
        <v>0</v>
      </c>
      <c r="M621" s="16">
        <v>150</v>
      </c>
      <c r="N621" s="16">
        <v>0</v>
      </c>
      <c r="O621" s="47">
        <v>55.7</v>
      </c>
      <c r="P621" s="16">
        <v>94.3</v>
      </c>
      <c r="Q621" s="47">
        <v>34.82</v>
      </c>
      <c r="R621" s="16" t="s">
        <v>1811</v>
      </c>
      <c r="S621" s="3" t="s">
        <v>1445</v>
      </c>
      <c r="T621" s="2"/>
      <c r="U621" s="2"/>
      <c r="V621" s="2"/>
    </row>
    <row r="622" spans="1:22" s="16" customFormat="1" ht="15" customHeight="1" x14ac:dyDescent="0.3">
      <c r="A622" s="16" t="s">
        <v>465</v>
      </c>
      <c r="B622" s="16" t="s">
        <v>18</v>
      </c>
      <c r="C622" s="43" t="s">
        <v>1054</v>
      </c>
      <c r="D622" s="43" t="s">
        <v>25</v>
      </c>
      <c r="E622" s="43" t="s">
        <v>1055</v>
      </c>
      <c r="F622" s="43" t="s">
        <v>22</v>
      </c>
      <c r="G622" s="43" t="s">
        <v>23</v>
      </c>
      <c r="H622" s="43" t="s">
        <v>23</v>
      </c>
      <c r="I622" s="43" t="s">
        <v>481</v>
      </c>
      <c r="J622" s="16" t="s">
        <v>1040</v>
      </c>
      <c r="K622" s="16">
        <v>1000</v>
      </c>
      <c r="L622" s="16">
        <v>0</v>
      </c>
      <c r="M622" s="16">
        <v>1000</v>
      </c>
      <c r="N622" s="16">
        <v>0</v>
      </c>
      <c r="O622" s="47">
        <v>550</v>
      </c>
      <c r="P622" s="16">
        <v>450</v>
      </c>
      <c r="Q622" s="47">
        <v>0</v>
      </c>
      <c r="R622" s="16" t="s">
        <v>1811</v>
      </c>
      <c r="S622" s="3" t="s">
        <v>1445</v>
      </c>
      <c r="T622" s="2"/>
      <c r="U622" s="2"/>
      <c r="V622" s="2"/>
    </row>
    <row r="623" spans="1:22" s="16" customFormat="1" ht="15" customHeight="1" x14ac:dyDescent="0.3">
      <c r="A623" s="16" t="s">
        <v>465</v>
      </c>
      <c r="B623" s="16" t="s">
        <v>18</v>
      </c>
      <c r="C623" s="43" t="s">
        <v>1054</v>
      </c>
      <c r="D623" s="43" t="s">
        <v>25</v>
      </c>
      <c r="E623" s="43" t="s">
        <v>1055</v>
      </c>
      <c r="F623" s="43" t="s">
        <v>22</v>
      </c>
      <c r="G623" s="43" t="s">
        <v>23</v>
      </c>
      <c r="H623" s="43" t="s">
        <v>23</v>
      </c>
      <c r="I623" s="43" t="s">
        <v>473</v>
      </c>
      <c r="J623" s="16" t="s">
        <v>1041</v>
      </c>
      <c r="K623" s="16">
        <v>1000</v>
      </c>
      <c r="L623" s="16">
        <v>0</v>
      </c>
      <c r="M623" s="16">
        <v>1000</v>
      </c>
      <c r="N623" s="16">
        <v>0</v>
      </c>
      <c r="O623" s="47">
        <v>0</v>
      </c>
      <c r="P623" s="16">
        <v>1000</v>
      </c>
      <c r="Q623" s="47">
        <v>0</v>
      </c>
      <c r="R623" s="16" t="s">
        <v>1811</v>
      </c>
      <c r="S623" s="3" t="s">
        <v>1445</v>
      </c>
      <c r="T623" s="2"/>
      <c r="U623" s="2"/>
      <c r="V623" s="2"/>
    </row>
    <row r="624" spans="1:22" s="16" customFormat="1" ht="15" customHeight="1" x14ac:dyDescent="0.3">
      <c r="A624" s="16" t="s">
        <v>465</v>
      </c>
      <c r="B624" s="16" t="s">
        <v>18</v>
      </c>
      <c r="C624" s="43" t="s">
        <v>1054</v>
      </c>
      <c r="D624" s="43" t="s">
        <v>25</v>
      </c>
      <c r="E624" s="43" t="s">
        <v>1055</v>
      </c>
      <c r="F624" s="43" t="s">
        <v>22</v>
      </c>
      <c r="G624" s="43" t="s">
        <v>23</v>
      </c>
      <c r="H624" s="43" t="s">
        <v>23</v>
      </c>
      <c r="I624" s="43" t="s">
        <v>474</v>
      </c>
      <c r="J624" s="16" t="s">
        <v>475</v>
      </c>
      <c r="K624" s="16">
        <v>36365</v>
      </c>
      <c r="L624" s="16">
        <v>360</v>
      </c>
      <c r="M624" s="16">
        <v>36725</v>
      </c>
      <c r="N624" s="16">
        <v>0</v>
      </c>
      <c r="O624" s="47">
        <v>28059.86</v>
      </c>
      <c r="P624" s="16">
        <v>8665.14</v>
      </c>
      <c r="Q624" s="47">
        <v>2573.25</v>
      </c>
      <c r="R624" s="16" t="s">
        <v>1811</v>
      </c>
      <c r="S624" s="3" t="s">
        <v>1445</v>
      </c>
      <c r="T624" s="2"/>
      <c r="U624" s="2"/>
      <c r="V624" s="2"/>
    </row>
    <row r="625" spans="1:22" s="16" customFormat="1" ht="15" customHeight="1" x14ac:dyDescent="0.3">
      <c r="A625" s="16" t="s">
        <v>465</v>
      </c>
      <c r="B625" s="16" t="s">
        <v>18</v>
      </c>
      <c r="C625" s="43" t="s">
        <v>1054</v>
      </c>
      <c r="D625" s="43" t="s">
        <v>25</v>
      </c>
      <c r="E625" s="43" t="s">
        <v>1055</v>
      </c>
      <c r="F625" s="43" t="s">
        <v>22</v>
      </c>
      <c r="G625" s="43" t="s">
        <v>23</v>
      </c>
      <c r="H625" s="43" t="s">
        <v>23</v>
      </c>
      <c r="I625" s="43" t="s">
        <v>531</v>
      </c>
      <c r="J625" s="16" t="s">
        <v>532</v>
      </c>
      <c r="K625" s="16">
        <v>46157</v>
      </c>
      <c r="L625" s="16">
        <v>0</v>
      </c>
      <c r="M625" s="16">
        <v>46157</v>
      </c>
      <c r="N625" s="16">
        <v>0</v>
      </c>
      <c r="O625" s="47">
        <v>42306</v>
      </c>
      <c r="P625" s="16">
        <v>3851</v>
      </c>
      <c r="Q625" s="47">
        <v>3846</v>
      </c>
      <c r="R625" s="16" t="s">
        <v>1811</v>
      </c>
      <c r="S625" s="3" t="s">
        <v>1445</v>
      </c>
      <c r="T625" s="2"/>
      <c r="U625" s="2"/>
      <c r="V625" s="2"/>
    </row>
    <row r="626" spans="1:22" s="16" customFormat="1" ht="15" customHeight="1" x14ac:dyDescent="0.3">
      <c r="A626" s="16" t="s">
        <v>465</v>
      </c>
      <c r="B626" s="16" t="s">
        <v>18</v>
      </c>
      <c r="C626" s="43" t="s">
        <v>1054</v>
      </c>
      <c r="D626" s="43" t="s">
        <v>25</v>
      </c>
      <c r="E626" s="43" t="s">
        <v>1055</v>
      </c>
      <c r="F626" s="43" t="s">
        <v>22</v>
      </c>
      <c r="G626" s="43" t="s">
        <v>23</v>
      </c>
      <c r="H626" s="43" t="s">
        <v>23</v>
      </c>
      <c r="I626" s="43" t="s">
        <v>519</v>
      </c>
      <c r="J626" s="16" t="s">
        <v>520</v>
      </c>
      <c r="K626" s="16">
        <v>15996</v>
      </c>
      <c r="L626" s="16">
        <v>0</v>
      </c>
      <c r="M626" s="16">
        <v>15996</v>
      </c>
      <c r="N626" s="16">
        <v>0</v>
      </c>
      <c r="O626" s="47">
        <v>14663</v>
      </c>
      <c r="P626" s="16">
        <v>1333</v>
      </c>
      <c r="Q626" s="47">
        <v>1333</v>
      </c>
      <c r="R626" s="16" t="s">
        <v>1811</v>
      </c>
      <c r="S626" s="3" t="s">
        <v>1445</v>
      </c>
      <c r="T626" s="2"/>
      <c r="U626" s="2"/>
      <c r="V626" s="2"/>
    </row>
    <row r="627" spans="1:22" s="16" customFormat="1" ht="15" customHeight="1" x14ac:dyDescent="0.3">
      <c r="A627" s="16" t="s">
        <v>465</v>
      </c>
      <c r="B627" s="16" t="s">
        <v>18</v>
      </c>
      <c r="C627" s="43" t="s">
        <v>1054</v>
      </c>
      <c r="D627" s="43" t="s">
        <v>25</v>
      </c>
      <c r="E627" s="43" t="s">
        <v>1055</v>
      </c>
      <c r="F627" s="43" t="s">
        <v>22</v>
      </c>
      <c r="G627" s="43" t="s">
        <v>23</v>
      </c>
      <c r="H627" s="43" t="s">
        <v>23</v>
      </c>
      <c r="I627" s="43" t="s">
        <v>638</v>
      </c>
      <c r="J627" s="16" t="s">
        <v>639</v>
      </c>
      <c r="K627" s="16">
        <v>63240</v>
      </c>
      <c r="L627" s="16">
        <v>0</v>
      </c>
      <c r="M627" s="16">
        <v>63240</v>
      </c>
      <c r="N627" s="16">
        <v>0</v>
      </c>
      <c r="O627" s="47">
        <v>57970</v>
      </c>
      <c r="P627" s="16">
        <v>5270</v>
      </c>
      <c r="Q627" s="47">
        <v>5270</v>
      </c>
      <c r="R627" s="16" t="s">
        <v>1811</v>
      </c>
      <c r="S627" s="3" t="s">
        <v>1445</v>
      </c>
      <c r="T627" s="2"/>
      <c r="U627" s="2"/>
      <c r="V627" s="2"/>
    </row>
    <row r="628" spans="1:22" s="16" customFormat="1" ht="15" customHeight="1" x14ac:dyDescent="0.3">
      <c r="A628" s="16" t="s">
        <v>465</v>
      </c>
      <c r="B628" s="16" t="s">
        <v>18</v>
      </c>
      <c r="C628" s="43" t="s">
        <v>1054</v>
      </c>
      <c r="D628" s="43" t="s">
        <v>25</v>
      </c>
      <c r="E628" s="43" t="s">
        <v>1055</v>
      </c>
      <c r="F628" s="43" t="s">
        <v>22</v>
      </c>
      <c r="G628" s="43" t="s">
        <v>23</v>
      </c>
      <c r="H628" s="43" t="s">
        <v>23</v>
      </c>
      <c r="I628" s="43" t="s">
        <v>466</v>
      </c>
      <c r="J628" s="16" t="s">
        <v>467</v>
      </c>
      <c r="K628" s="16">
        <v>4115</v>
      </c>
      <c r="L628" s="16">
        <v>0</v>
      </c>
      <c r="M628" s="16">
        <v>4115</v>
      </c>
      <c r="N628" s="16">
        <v>0</v>
      </c>
      <c r="O628" s="47">
        <v>3773</v>
      </c>
      <c r="P628" s="16">
        <v>342</v>
      </c>
      <c r="Q628" s="47">
        <v>343</v>
      </c>
      <c r="R628" s="16" t="s">
        <v>1811</v>
      </c>
      <c r="S628" s="3" t="s">
        <v>1445</v>
      </c>
      <c r="T628" s="2"/>
      <c r="U628" s="2"/>
      <c r="V628" s="2"/>
    </row>
    <row r="629" spans="1:22" s="16" customFormat="1" ht="15" customHeight="1" x14ac:dyDescent="0.3">
      <c r="A629" s="16" t="s">
        <v>465</v>
      </c>
      <c r="B629" s="16" t="s">
        <v>18</v>
      </c>
      <c r="C629" s="43" t="s">
        <v>1054</v>
      </c>
      <c r="D629" s="43" t="s">
        <v>25</v>
      </c>
      <c r="E629" s="43" t="s">
        <v>1055</v>
      </c>
      <c r="F629" s="43" t="s">
        <v>22</v>
      </c>
      <c r="G629" s="43" t="s">
        <v>23</v>
      </c>
      <c r="H629" s="43" t="s">
        <v>23</v>
      </c>
      <c r="I629" s="43" t="s">
        <v>470</v>
      </c>
      <c r="J629" s="16" t="s">
        <v>471</v>
      </c>
      <c r="K629" s="16">
        <v>656</v>
      </c>
      <c r="L629" s="16">
        <v>0</v>
      </c>
      <c r="M629" s="16">
        <v>656</v>
      </c>
      <c r="N629" s="16">
        <v>0</v>
      </c>
      <c r="O629" s="47">
        <v>605</v>
      </c>
      <c r="P629" s="16">
        <v>51</v>
      </c>
      <c r="Q629" s="47">
        <v>55</v>
      </c>
      <c r="R629" s="16" t="s">
        <v>1811</v>
      </c>
      <c r="S629" s="3" t="s">
        <v>1445</v>
      </c>
      <c r="T629" s="2"/>
      <c r="U629" s="2"/>
      <c r="V629" s="2"/>
    </row>
    <row r="630" spans="1:22" s="16" customFormat="1" ht="15" customHeight="1" x14ac:dyDescent="0.3">
      <c r="A630" s="16" t="s">
        <v>465</v>
      </c>
      <c r="B630" s="16" t="s">
        <v>18</v>
      </c>
      <c r="C630" s="43" t="s">
        <v>1054</v>
      </c>
      <c r="D630" s="43" t="s">
        <v>25</v>
      </c>
      <c r="E630" s="43" t="s">
        <v>1055</v>
      </c>
      <c r="F630" s="43" t="s">
        <v>22</v>
      </c>
      <c r="G630" s="43" t="s">
        <v>23</v>
      </c>
      <c r="H630" s="43" t="s">
        <v>23</v>
      </c>
      <c r="I630" s="43" t="s">
        <v>525</v>
      </c>
      <c r="J630" s="16" t="s">
        <v>526</v>
      </c>
      <c r="K630" s="16">
        <v>1200</v>
      </c>
      <c r="L630" s="16">
        <v>0</v>
      </c>
      <c r="M630" s="16">
        <v>1200</v>
      </c>
      <c r="N630" s="16">
        <v>0</v>
      </c>
      <c r="O630" s="47">
        <v>704.58</v>
      </c>
      <c r="P630" s="16">
        <v>495.42</v>
      </c>
      <c r="Q630" s="47">
        <v>60</v>
      </c>
      <c r="R630" s="16" t="s">
        <v>1811</v>
      </c>
      <c r="S630" s="3" t="s">
        <v>1445</v>
      </c>
      <c r="T630" s="2"/>
      <c r="U630" s="2"/>
      <c r="V630" s="2"/>
    </row>
    <row r="631" spans="1:22" s="16" customFormat="1" ht="15" customHeight="1" x14ac:dyDescent="0.3">
      <c r="A631" s="16" t="s">
        <v>465</v>
      </c>
      <c r="B631" s="16" t="s">
        <v>18</v>
      </c>
      <c r="C631" s="43" t="s">
        <v>1054</v>
      </c>
      <c r="D631" s="43" t="s">
        <v>25</v>
      </c>
      <c r="E631" s="43" t="s">
        <v>1055</v>
      </c>
      <c r="F631" s="43" t="s">
        <v>22</v>
      </c>
      <c r="G631" s="43" t="s">
        <v>23</v>
      </c>
      <c r="H631" s="43" t="s">
        <v>23</v>
      </c>
      <c r="I631" s="43" t="s">
        <v>554</v>
      </c>
      <c r="J631" s="16" t="s">
        <v>555</v>
      </c>
      <c r="K631" s="16">
        <v>780</v>
      </c>
      <c r="L631" s="16">
        <v>0</v>
      </c>
      <c r="M631" s="16">
        <v>780</v>
      </c>
      <c r="N631" s="16">
        <v>0</v>
      </c>
      <c r="O631" s="47">
        <v>0</v>
      </c>
      <c r="P631" s="16">
        <v>780</v>
      </c>
      <c r="Q631" s="47">
        <v>0</v>
      </c>
      <c r="R631" s="16" t="s">
        <v>1811</v>
      </c>
      <c r="S631" s="3" t="s">
        <v>1445</v>
      </c>
      <c r="T631" s="2"/>
      <c r="U631" s="2"/>
      <c r="V631" s="2"/>
    </row>
    <row r="632" spans="1:22" s="16" customFormat="1" ht="15" customHeight="1" x14ac:dyDescent="0.3">
      <c r="A632" s="16" t="s">
        <v>465</v>
      </c>
      <c r="B632" s="16" t="s">
        <v>18</v>
      </c>
      <c r="C632" s="43" t="s">
        <v>1054</v>
      </c>
      <c r="D632" s="43" t="s">
        <v>25</v>
      </c>
      <c r="E632" s="43" t="s">
        <v>1055</v>
      </c>
      <c r="F632" s="43" t="s">
        <v>22</v>
      </c>
      <c r="G632" s="43" t="s">
        <v>23</v>
      </c>
      <c r="H632" s="43" t="s">
        <v>23</v>
      </c>
      <c r="I632" s="43">
        <v>6000</v>
      </c>
      <c r="J632" s="16" t="s">
        <v>539</v>
      </c>
      <c r="K632" s="16">
        <v>800</v>
      </c>
      <c r="L632" s="16">
        <v>0</v>
      </c>
      <c r="M632" s="16">
        <v>800</v>
      </c>
      <c r="N632" s="16">
        <v>263.98</v>
      </c>
      <c r="O632" s="47">
        <v>404.91</v>
      </c>
      <c r="P632" s="16">
        <v>131.11000000000001</v>
      </c>
      <c r="Q632" s="47">
        <v>0</v>
      </c>
      <c r="R632" s="16" t="s">
        <v>1811</v>
      </c>
      <c r="S632" s="3" t="s">
        <v>1445</v>
      </c>
      <c r="T632" s="2"/>
      <c r="U632" s="2"/>
      <c r="V632" s="2"/>
    </row>
    <row r="633" spans="1:22" s="16" customFormat="1" ht="15" customHeight="1" x14ac:dyDescent="0.3">
      <c r="A633" s="16" t="s">
        <v>465</v>
      </c>
      <c r="B633" s="16" t="s">
        <v>18</v>
      </c>
      <c r="C633" s="43" t="s">
        <v>1054</v>
      </c>
      <c r="D633" s="43" t="s">
        <v>25</v>
      </c>
      <c r="E633" s="43" t="s">
        <v>1055</v>
      </c>
      <c r="F633" s="43" t="s">
        <v>22</v>
      </c>
      <c r="G633" s="43" t="s">
        <v>23</v>
      </c>
      <c r="H633" s="43" t="s">
        <v>23</v>
      </c>
      <c r="I633" s="43">
        <v>6005</v>
      </c>
      <c r="J633" s="16" t="s">
        <v>556</v>
      </c>
      <c r="K633" s="16">
        <v>400</v>
      </c>
      <c r="L633" s="16">
        <v>0</v>
      </c>
      <c r="M633" s="16">
        <v>400</v>
      </c>
      <c r="N633" s="16">
        <v>0</v>
      </c>
      <c r="O633" s="47">
        <v>0</v>
      </c>
      <c r="P633" s="16">
        <v>400</v>
      </c>
      <c r="Q633" s="47">
        <v>0</v>
      </c>
      <c r="R633" s="16" t="s">
        <v>1811</v>
      </c>
      <c r="S633" s="3" t="s">
        <v>1445</v>
      </c>
      <c r="T633" s="2"/>
      <c r="U633" s="2"/>
      <c r="V633" s="2"/>
    </row>
    <row r="634" spans="1:22" s="16" customFormat="1" ht="15" customHeight="1" x14ac:dyDescent="0.3">
      <c r="A634" s="16" t="s">
        <v>465</v>
      </c>
      <c r="B634" s="16" t="s">
        <v>18</v>
      </c>
      <c r="C634" s="43" t="s">
        <v>1054</v>
      </c>
      <c r="D634" s="43" t="s">
        <v>25</v>
      </c>
      <c r="E634" s="43" t="s">
        <v>1055</v>
      </c>
      <c r="F634" s="43" t="s">
        <v>22</v>
      </c>
      <c r="G634" s="43" t="s">
        <v>23</v>
      </c>
      <c r="H634" s="43" t="s">
        <v>23</v>
      </c>
      <c r="I634" s="43">
        <v>6010</v>
      </c>
      <c r="J634" s="16" t="s">
        <v>504</v>
      </c>
      <c r="K634" s="16">
        <v>15000</v>
      </c>
      <c r="L634" s="16">
        <v>0</v>
      </c>
      <c r="M634" s="16">
        <v>15000</v>
      </c>
      <c r="N634" s="16">
        <v>178.25</v>
      </c>
      <c r="O634" s="47">
        <v>12957.41</v>
      </c>
      <c r="P634" s="16">
        <v>1864.34</v>
      </c>
      <c r="Q634" s="47">
        <v>0</v>
      </c>
      <c r="R634" s="16" t="s">
        <v>1811</v>
      </c>
      <c r="S634" s="3" t="s">
        <v>1445</v>
      </c>
      <c r="T634" s="2"/>
      <c r="U634" s="2"/>
      <c r="V634" s="2"/>
    </row>
    <row r="635" spans="1:22" s="16" customFormat="1" ht="15" customHeight="1" x14ac:dyDescent="0.3">
      <c r="A635" s="16" t="s">
        <v>465</v>
      </c>
      <c r="B635" s="16" t="s">
        <v>18</v>
      </c>
      <c r="C635" s="43" t="s">
        <v>1054</v>
      </c>
      <c r="D635" s="43" t="s">
        <v>25</v>
      </c>
      <c r="E635" s="43" t="s">
        <v>1055</v>
      </c>
      <c r="F635" s="43" t="s">
        <v>22</v>
      </c>
      <c r="G635" s="43" t="s">
        <v>23</v>
      </c>
      <c r="H635" s="43" t="s">
        <v>23</v>
      </c>
      <c r="I635" s="43">
        <v>6015</v>
      </c>
      <c r="J635" s="16" t="s">
        <v>503</v>
      </c>
      <c r="K635" s="16">
        <v>10000</v>
      </c>
      <c r="L635" s="16">
        <v>0</v>
      </c>
      <c r="M635" s="16">
        <v>10000</v>
      </c>
      <c r="N635" s="16">
        <v>0</v>
      </c>
      <c r="O635" s="47">
        <v>3202.22</v>
      </c>
      <c r="P635" s="16">
        <v>6797.78</v>
      </c>
      <c r="Q635" s="47">
        <v>0</v>
      </c>
      <c r="R635" s="16" t="s">
        <v>1811</v>
      </c>
      <c r="S635" s="3" t="s">
        <v>1445</v>
      </c>
      <c r="T635" s="2"/>
      <c r="U635" s="2"/>
      <c r="V635" s="2"/>
    </row>
    <row r="636" spans="1:22" s="16" customFormat="1" ht="15" customHeight="1" x14ac:dyDescent="0.3">
      <c r="A636" s="16" t="s">
        <v>465</v>
      </c>
      <c r="B636" s="16" t="s">
        <v>18</v>
      </c>
      <c r="C636" s="43" t="s">
        <v>1054</v>
      </c>
      <c r="D636" s="43" t="s">
        <v>25</v>
      </c>
      <c r="E636" s="43" t="s">
        <v>1055</v>
      </c>
      <c r="F636" s="43" t="s">
        <v>22</v>
      </c>
      <c r="G636" s="43" t="s">
        <v>23</v>
      </c>
      <c r="H636" s="43" t="s">
        <v>23</v>
      </c>
      <c r="I636" s="43">
        <v>6017</v>
      </c>
      <c r="J636" s="16" t="s">
        <v>529</v>
      </c>
      <c r="K636" s="16">
        <v>610683</v>
      </c>
      <c r="L636" s="16">
        <v>0</v>
      </c>
      <c r="M636" s="16">
        <v>610683</v>
      </c>
      <c r="N636" s="16">
        <v>19365.84</v>
      </c>
      <c r="O636" s="47">
        <v>445995.22</v>
      </c>
      <c r="P636" s="16">
        <v>145321.94</v>
      </c>
      <c r="Q636" s="47">
        <v>9694.76</v>
      </c>
      <c r="R636" s="16" t="s">
        <v>1811</v>
      </c>
      <c r="S636" s="3" t="s">
        <v>1445</v>
      </c>
      <c r="T636" s="2"/>
      <c r="U636" s="2"/>
      <c r="V636" s="2"/>
    </row>
    <row r="637" spans="1:22" s="16" customFormat="1" ht="15" customHeight="1" x14ac:dyDescent="0.3">
      <c r="A637" s="16" t="s">
        <v>465</v>
      </c>
      <c r="B637" s="16" t="s">
        <v>18</v>
      </c>
      <c r="C637" s="43" t="s">
        <v>1054</v>
      </c>
      <c r="D637" s="43" t="s">
        <v>25</v>
      </c>
      <c r="E637" s="43" t="s">
        <v>1055</v>
      </c>
      <c r="F637" s="43" t="s">
        <v>22</v>
      </c>
      <c r="G637" s="43" t="s">
        <v>23</v>
      </c>
      <c r="H637" s="43" t="s">
        <v>23</v>
      </c>
      <c r="I637" s="43">
        <v>6025</v>
      </c>
      <c r="J637" s="16" t="s">
        <v>564</v>
      </c>
      <c r="K637" s="16">
        <v>0</v>
      </c>
      <c r="L637" s="16">
        <v>0</v>
      </c>
      <c r="M637" s="16">
        <v>0</v>
      </c>
      <c r="N637" s="16">
        <v>0</v>
      </c>
      <c r="O637" s="47">
        <v>0</v>
      </c>
      <c r="P637" s="16">
        <v>0</v>
      </c>
      <c r="Q637" s="47">
        <v>0</v>
      </c>
      <c r="R637" s="16" t="s">
        <v>1811</v>
      </c>
      <c r="S637" s="3" t="s">
        <v>1445</v>
      </c>
      <c r="T637" s="2"/>
      <c r="U637" s="2"/>
      <c r="V637" s="2"/>
    </row>
    <row r="638" spans="1:22" s="16" customFormat="1" ht="15" customHeight="1" x14ac:dyDescent="0.3">
      <c r="A638" s="16" t="s">
        <v>465</v>
      </c>
      <c r="B638" s="16" t="s">
        <v>18</v>
      </c>
      <c r="C638" s="43" t="s">
        <v>1054</v>
      </c>
      <c r="D638" s="43" t="s">
        <v>25</v>
      </c>
      <c r="E638" s="43" t="s">
        <v>1055</v>
      </c>
      <c r="F638" s="43" t="s">
        <v>22</v>
      </c>
      <c r="G638" s="43" t="s">
        <v>23</v>
      </c>
      <c r="H638" s="43" t="s">
        <v>23</v>
      </c>
      <c r="I638" s="43">
        <v>6200</v>
      </c>
      <c r="J638" s="16" t="s">
        <v>557</v>
      </c>
      <c r="K638" s="16">
        <v>0</v>
      </c>
      <c r="L638" s="16">
        <v>110</v>
      </c>
      <c r="M638" s="16">
        <v>110</v>
      </c>
      <c r="N638" s="16">
        <v>0</v>
      </c>
      <c r="O638" s="47">
        <v>110</v>
      </c>
      <c r="P638" s="16">
        <v>0</v>
      </c>
      <c r="Q638" s="47">
        <v>0</v>
      </c>
      <c r="R638" s="16" t="s">
        <v>1811</v>
      </c>
      <c r="S638" s="3" t="s">
        <v>1445</v>
      </c>
      <c r="T638" s="2"/>
      <c r="U638" s="2"/>
      <c r="V638" s="2"/>
    </row>
    <row r="639" spans="1:22" s="16" customFormat="1" ht="15" customHeight="1" x14ac:dyDescent="0.3">
      <c r="A639" s="16" t="s">
        <v>465</v>
      </c>
      <c r="B639" s="16" t="s">
        <v>18</v>
      </c>
      <c r="C639" s="43" t="s">
        <v>1054</v>
      </c>
      <c r="D639" s="43" t="s">
        <v>25</v>
      </c>
      <c r="E639" s="43" t="s">
        <v>1055</v>
      </c>
      <c r="F639" s="43" t="s">
        <v>22</v>
      </c>
      <c r="G639" s="43" t="s">
        <v>23</v>
      </c>
      <c r="H639" s="43" t="s">
        <v>23</v>
      </c>
      <c r="I639" s="43">
        <v>6202</v>
      </c>
      <c r="J639" s="16" t="s">
        <v>558</v>
      </c>
      <c r="K639" s="16">
        <v>1000</v>
      </c>
      <c r="L639" s="16">
        <v>0</v>
      </c>
      <c r="M639" s="16">
        <v>1000</v>
      </c>
      <c r="N639" s="16">
        <v>0</v>
      </c>
      <c r="O639" s="47">
        <v>443.88</v>
      </c>
      <c r="P639" s="16">
        <v>556.12</v>
      </c>
      <c r="Q639" s="47">
        <v>0</v>
      </c>
      <c r="R639" s="16" t="s">
        <v>1811</v>
      </c>
      <c r="S639" s="3" t="s">
        <v>1445</v>
      </c>
      <c r="T639" s="2"/>
      <c r="U639" s="2"/>
      <c r="V639" s="2"/>
    </row>
    <row r="640" spans="1:22" s="16" customFormat="1" ht="15" customHeight="1" x14ac:dyDescent="0.3">
      <c r="A640" s="16" t="s">
        <v>465</v>
      </c>
      <c r="B640" s="16" t="s">
        <v>18</v>
      </c>
      <c r="C640" s="43" t="s">
        <v>1054</v>
      </c>
      <c r="D640" s="43" t="s">
        <v>25</v>
      </c>
      <c r="E640" s="43" t="s">
        <v>1055</v>
      </c>
      <c r="F640" s="43" t="s">
        <v>22</v>
      </c>
      <c r="G640" s="43" t="s">
        <v>23</v>
      </c>
      <c r="H640" s="43" t="s">
        <v>23</v>
      </c>
      <c r="I640" s="43">
        <v>6203</v>
      </c>
      <c r="J640" s="16" t="s">
        <v>559</v>
      </c>
      <c r="K640" s="16">
        <v>1000</v>
      </c>
      <c r="L640" s="16">
        <v>0</v>
      </c>
      <c r="M640" s="16">
        <v>1000</v>
      </c>
      <c r="N640" s="16">
        <v>0</v>
      </c>
      <c r="O640" s="47">
        <v>0</v>
      </c>
      <c r="P640" s="16">
        <v>1000</v>
      </c>
      <c r="Q640" s="47">
        <v>0</v>
      </c>
      <c r="R640" s="16" t="s">
        <v>1811</v>
      </c>
      <c r="S640" s="3" t="s">
        <v>1445</v>
      </c>
      <c r="T640" s="2"/>
      <c r="U640" s="2"/>
      <c r="V640" s="2"/>
    </row>
    <row r="641" spans="1:22" s="16" customFormat="1" ht="15" customHeight="1" x14ac:dyDescent="0.3">
      <c r="A641" s="16" t="s">
        <v>465</v>
      </c>
      <c r="B641" s="16" t="s">
        <v>18</v>
      </c>
      <c r="C641" s="43" t="s">
        <v>1054</v>
      </c>
      <c r="D641" s="43" t="s">
        <v>25</v>
      </c>
      <c r="E641" s="43" t="s">
        <v>1055</v>
      </c>
      <c r="F641" s="43" t="s">
        <v>22</v>
      </c>
      <c r="G641" s="43" t="s">
        <v>23</v>
      </c>
      <c r="H641" s="43" t="s">
        <v>23</v>
      </c>
      <c r="I641" s="43">
        <v>6210</v>
      </c>
      <c r="J641" s="16" t="s">
        <v>565</v>
      </c>
      <c r="K641" s="16">
        <v>500</v>
      </c>
      <c r="L641" s="16">
        <v>0</v>
      </c>
      <c r="M641" s="16">
        <v>500</v>
      </c>
      <c r="N641" s="16">
        <v>0</v>
      </c>
      <c r="O641" s="47">
        <v>289.14</v>
      </c>
      <c r="P641" s="16">
        <v>210.86</v>
      </c>
      <c r="Q641" s="47">
        <v>0</v>
      </c>
      <c r="R641" s="16" t="s">
        <v>1811</v>
      </c>
      <c r="S641" s="3" t="s">
        <v>1445</v>
      </c>
      <c r="T641" s="2"/>
      <c r="U641" s="2"/>
      <c r="V641" s="2"/>
    </row>
    <row r="642" spans="1:22" s="16" customFormat="1" ht="15" customHeight="1" x14ac:dyDescent="0.3">
      <c r="A642" s="16" t="s">
        <v>465</v>
      </c>
      <c r="B642" s="16" t="s">
        <v>18</v>
      </c>
      <c r="C642" s="43" t="s">
        <v>1054</v>
      </c>
      <c r="D642" s="43" t="s">
        <v>25</v>
      </c>
      <c r="E642" s="43" t="s">
        <v>1055</v>
      </c>
      <c r="F642" s="43" t="s">
        <v>22</v>
      </c>
      <c r="G642" s="43" t="s">
        <v>23</v>
      </c>
      <c r="H642" s="43" t="s">
        <v>23</v>
      </c>
      <c r="I642" s="43">
        <v>6350</v>
      </c>
      <c r="J642" s="16" t="s">
        <v>492</v>
      </c>
      <c r="K642" s="16">
        <v>600</v>
      </c>
      <c r="L642" s="16">
        <v>0</v>
      </c>
      <c r="M642" s="16">
        <v>600</v>
      </c>
      <c r="N642" s="16">
        <v>0</v>
      </c>
      <c r="O642" s="47">
        <v>249</v>
      </c>
      <c r="P642" s="16">
        <v>351</v>
      </c>
      <c r="Q642" s="47">
        <v>0</v>
      </c>
      <c r="R642" s="16" t="s">
        <v>1811</v>
      </c>
      <c r="S642" s="3" t="s">
        <v>1445</v>
      </c>
      <c r="T642" s="2"/>
      <c r="U642" s="2"/>
      <c r="V642" s="2"/>
    </row>
    <row r="643" spans="1:22" s="16" customFormat="1" ht="15" customHeight="1" x14ac:dyDescent="0.3">
      <c r="A643" s="16" t="s">
        <v>465</v>
      </c>
      <c r="B643" s="16" t="s">
        <v>18</v>
      </c>
      <c r="C643" s="43" t="s">
        <v>1054</v>
      </c>
      <c r="D643" s="43" t="s">
        <v>25</v>
      </c>
      <c r="E643" s="43" t="s">
        <v>1055</v>
      </c>
      <c r="F643" s="43" t="s">
        <v>22</v>
      </c>
      <c r="G643" s="43" t="s">
        <v>23</v>
      </c>
      <c r="H643" s="43" t="s">
        <v>23</v>
      </c>
      <c r="I643" s="43" t="s">
        <v>541</v>
      </c>
      <c r="J643" s="16" t="s">
        <v>542</v>
      </c>
      <c r="K643" s="16">
        <v>3500</v>
      </c>
      <c r="L643" s="16">
        <v>0</v>
      </c>
      <c r="M643" s="16">
        <v>3500</v>
      </c>
      <c r="N643" s="16">
        <v>0</v>
      </c>
      <c r="O643" s="47">
        <v>0</v>
      </c>
      <c r="P643" s="16">
        <v>3500</v>
      </c>
      <c r="Q643" s="47">
        <v>0</v>
      </c>
      <c r="R643" s="16" t="s">
        <v>1811</v>
      </c>
      <c r="S643" s="3" t="s">
        <v>1445</v>
      </c>
      <c r="T643" s="2"/>
      <c r="U643" s="2"/>
      <c r="V643" s="2"/>
    </row>
    <row r="644" spans="1:22" s="16" customFormat="1" ht="15" customHeight="1" x14ac:dyDescent="0.3">
      <c r="A644" s="16" t="s">
        <v>465</v>
      </c>
      <c r="B644" s="16" t="s">
        <v>18</v>
      </c>
      <c r="C644" s="43" t="s">
        <v>1054</v>
      </c>
      <c r="D644" s="43" t="s">
        <v>25</v>
      </c>
      <c r="E644" s="43" t="s">
        <v>1055</v>
      </c>
      <c r="F644" s="43" t="s">
        <v>22</v>
      </c>
      <c r="G644" s="43" t="s">
        <v>23</v>
      </c>
      <c r="H644" s="43" t="s">
        <v>23</v>
      </c>
      <c r="I644" s="43" t="s">
        <v>505</v>
      </c>
      <c r="J644" s="16" t="s">
        <v>506</v>
      </c>
      <c r="K644" s="16">
        <v>1000</v>
      </c>
      <c r="L644" s="16">
        <v>0</v>
      </c>
      <c r="M644" s="16">
        <v>1000</v>
      </c>
      <c r="N644" s="16">
        <v>0</v>
      </c>
      <c r="O644" s="47">
        <v>950.95</v>
      </c>
      <c r="P644" s="16">
        <v>49.05</v>
      </c>
      <c r="Q644" s="47">
        <v>0</v>
      </c>
      <c r="R644" s="16" t="s">
        <v>1811</v>
      </c>
      <c r="S644" s="3" t="s">
        <v>1445</v>
      </c>
      <c r="T644" s="2"/>
      <c r="U644" s="2"/>
      <c r="V644" s="2"/>
    </row>
    <row r="645" spans="1:22" s="16" customFormat="1" ht="15" customHeight="1" x14ac:dyDescent="0.3">
      <c r="A645" s="16" t="s">
        <v>465</v>
      </c>
      <c r="B645" s="16" t="s">
        <v>18</v>
      </c>
      <c r="C645" s="43" t="s">
        <v>1054</v>
      </c>
      <c r="D645" s="43" t="s">
        <v>25</v>
      </c>
      <c r="E645" s="43" t="s">
        <v>1055</v>
      </c>
      <c r="F645" s="43" t="s">
        <v>22</v>
      </c>
      <c r="G645" s="43" t="s">
        <v>23</v>
      </c>
      <c r="H645" s="43" t="s">
        <v>23</v>
      </c>
      <c r="I645" s="43" t="s">
        <v>487</v>
      </c>
      <c r="J645" s="16" t="s">
        <v>488</v>
      </c>
      <c r="K645" s="16">
        <v>189900</v>
      </c>
      <c r="L645" s="16">
        <v>-110</v>
      </c>
      <c r="M645" s="16">
        <v>189790</v>
      </c>
      <c r="N645" s="16">
        <v>19647.21</v>
      </c>
      <c r="O645" s="47">
        <v>96436.79</v>
      </c>
      <c r="P645" s="16">
        <v>73706</v>
      </c>
      <c r="Q645" s="47">
        <v>4864.75</v>
      </c>
      <c r="R645" s="16" t="s">
        <v>1811</v>
      </c>
      <c r="S645" s="3" t="s">
        <v>1445</v>
      </c>
      <c r="T645" s="2"/>
      <c r="U645" s="2"/>
      <c r="V645" s="2"/>
    </row>
    <row r="646" spans="1:22" s="16" customFormat="1" ht="15" customHeight="1" x14ac:dyDescent="0.3">
      <c r="A646" s="16" t="s">
        <v>465</v>
      </c>
      <c r="B646" s="16" t="s">
        <v>18</v>
      </c>
      <c r="C646" s="43" t="s">
        <v>1054</v>
      </c>
      <c r="D646" s="43" t="s">
        <v>25</v>
      </c>
      <c r="E646" s="43" t="s">
        <v>1055</v>
      </c>
      <c r="F646" s="43" t="s">
        <v>22</v>
      </c>
      <c r="G646" s="43" t="s">
        <v>23</v>
      </c>
      <c r="H646" s="43" t="s">
        <v>23</v>
      </c>
      <c r="I646" s="43" t="s">
        <v>568</v>
      </c>
      <c r="J646" s="16" t="s">
        <v>569</v>
      </c>
      <c r="K646" s="16">
        <v>15000</v>
      </c>
      <c r="L646" s="16">
        <v>0</v>
      </c>
      <c r="M646" s="16">
        <v>15000</v>
      </c>
      <c r="N646" s="16">
        <v>1098.8499999999999</v>
      </c>
      <c r="O646" s="47">
        <v>8889.4599999999991</v>
      </c>
      <c r="P646" s="16">
        <v>5011.6899999999996</v>
      </c>
      <c r="Q646" s="47">
        <v>0</v>
      </c>
      <c r="R646" s="16" t="s">
        <v>1811</v>
      </c>
      <c r="S646" s="3" t="s">
        <v>1445</v>
      </c>
      <c r="T646" s="2"/>
      <c r="U646" s="2"/>
      <c r="V646" s="2"/>
    </row>
    <row r="647" spans="1:22" s="16" customFormat="1" ht="15" customHeight="1" x14ac:dyDescent="0.3">
      <c r="A647" s="16" t="s">
        <v>465</v>
      </c>
      <c r="B647" s="16" t="s">
        <v>18</v>
      </c>
      <c r="C647" s="43" t="s">
        <v>1054</v>
      </c>
      <c r="D647" s="43" t="s">
        <v>25</v>
      </c>
      <c r="E647" s="43" t="s">
        <v>1055</v>
      </c>
      <c r="F647" s="43" t="s">
        <v>22</v>
      </c>
      <c r="G647" s="43" t="s">
        <v>23</v>
      </c>
      <c r="H647" s="43" t="s">
        <v>23</v>
      </c>
      <c r="I647" s="43" t="s">
        <v>498</v>
      </c>
      <c r="J647" s="16" t="s">
        <v>499</v>
      </c>
      <c r="K647" s="16">
        <v>6000</v>
      </c>
      <c r="L647" s="16">
        <v>-500</v>
      </c>
      <c r="M647" s="16">
        <v>5500</v>
      </c>
      <c r="N647" s="16">
        <v>0</v>
      </c>
      <c r="O647" s="47">
        <v>533.67999999999995</v>
      </c>
      <c r="P647" s="16">
        <v>4966.32</v>
      </c>
      <c r="Q647" s="47">
        <v>0</v>
      </c>
      <c r="R647" s="16" t="s">
        <v>1811</v>
      </c>
      <c r="S647" s="3" t="s">
        <v>1445</v>
      </c>
      <c r="T647" s="2"/>
      <c r="U647" s="2"/>
      <c r="V647" s="2"/>
    </row>
    <row r="648" spans="1:22" s="16" customFormat="1" ht="15" customHeight="1" x14ac:dyDescent="0.3">
      <c r="A648" s="16" t="s">
        <v>465</v>
      </c>
      <c r="B648" s="16" t="s">
        <v>18</v>
      </c>
      <c r="C648" s="43" t="s">
        <v>1054</v>
      </c>
      <c r="D648" s="43" t="s">
        <v>25</v>
      </c>
      <c r="E648" s="43" t="s">
        <v>1055</v>
      </c>
      <c r="F648" s="43" t="s">
        <v>22</v>
      </c>
      <c r="G648" s="43" t="s">
        <v>23</v>
      </c>
      <c r="H648" s="43" t="s">
        <v>23</v>
      </c>
      <c r="I648" s="43" t="s">
        <v>476</v>
      </c>
      <c r="J648" s="16" t="s">
        <v>477</v>
      </c>
      <c r="K648" s="16">
        <v>1000</v>
      </c>
      <c r="L648" s="16">
        <v>0</v>
      </c>
      <c r="M648" s="16">
        <v>1000</v>
      </c>
      <c r="N648" s="16">
        <v>0</v>
      </c>
      <c r="O648" s="47">
        <v>651.54</v>
      </c>
      <c r="P648" s="16">
        <v>348.46</v>
      </c>
      <c r="Q648" s="47">
        <v>0</v>
      </c>
      <c r="R648" s="16" t="s">
        <v>1811</v>
      </c>
      <c r="S648" s="3" t="s">
        <v>1445</v>
      </c>
      <c r="T648" s="2"/>
      <c r="U648" s="2"/>
      <c r="V648" s="2"/>
    </row>
    <row r="649" spans="1:22" s="16" customFormat="1" ht="15" customHeight="1" x14ac:dyDescent="0.3">
      <c r="A649" s="16" t="s">
        <v>465</v>
      </c>
      <c r="B649" s="16" t="s">
        <v>18</v>
      </c>
      <c r="C649" s="43" t="s">
        <v>1054</v>
      </c>
      <c r="D649" s="43" t="s">
        <v>25</v>
      </c>
      <c r="E649" s="43" t="s">
        <v>1055</v>
      </c>
      <c r="F649" s="43" t="s">
        <v>22</v>
      </c>
      <c r="G649" s="43" t="s">
        <v>23</v>
      </c>
      <c r="H649" s="43" t="s">
        <v>23</v>
      </c>
      <c r="I649" s="43" t="s">
        <v>527</v>
      </c>
      <c r="J649" s="16" t="s">
        <v>528</v>
      </c>
      <c r="K649" s="16">
        <v>800</v>
      </c>
      <c r="L649" s="16">
        <v>500</v>
      </c>
      <c r="M649" s="16">
        <v>1300</v>
      </c>
      <c r="N649" s="16">
        <v>0</v>
      </c>
      <c r="O649" s="47">
        <v>1139.49</v>
      </c>
      <c r="P649" s="16">
        <v>160.51</v>
      </c>
      <c r="Q649" s="47">
        <v>89.93</v>
      </c>
      <c r="R649" s="16" t="s">
        <v>1811</v>
      </c>
      <c r="S649" s="3" t="s">
        <v>1445</v>
      </c>
      <c r="T649" s="2"/>
      <c r="U649" s="2"/>
      <c r="V649" s="2"/>
    </row>
    <row r="650" spans="1:22" s="16" customFormat="1" ht="15" customHeight="1" x14ac:dyDescent="0.3">
      <c r="A650" s="16" t="s">
        <v>465</v>
      </c>
      <c r="B650" s="16" t="s">
        <v>18</v>
      </c>
      <c r="C650" s="43" t="s">
        <v>24</v>
      </c>
      <c r="D650" s="43" t="s">
        <v>25</v>
      </c>
      <c r="E650" s="43" t="s">
        <v>26</v>
      </c>
      <c r="F650" s="43" t="s">
        <v>22</v>
      </c>
      <c r="G650" s="43" t="s">
        <v>23</v>
      </c>
      <c r="H650" s="43" t="s">
        <v>23</v>
      </c>
      <c r="I650" s="43" t="s">
        <v>501</v>
      </c>
      <c r="J650" s="16" t="s">
        <v>502</v>
      </c>
      <c r="K650" s="16">
        <v>739538</v>
      </c>
      <c r="L650" s="16">
        <v>7322</v>
      </c>
      <c r="M650" s="16">
        <v>746860</v>
      </c>
      <c r="N650" s="16">
        <v>0</v>
      </c>
      <c r="O650" s="47">
        <v>649133.6</v>
      </c>
      <c r="P650" s="16">
        <v>97726.399999999994</v>
      </c>
      <c r="Q650" s="47">
        <v>71117.100000000006</v>
      </c>
      <c r="R650" s="16" t="s">
        <v>1812</v>
      </c>
      <c r="S650" s="3" t="s">
        <v>1446</v>
      </c>
      <c r="T650" s="2"/>
      <c r="U650" s="2"/>
      <c r="V650" s="2"/>
    </row>
    <row r="651" spans="1:22" s="16" customFormat="1" ht="15" customHeight="1" x14ac:dyDescent="0.3">
      <c r="A651" s="16" t="s">
        <v>465</v>
      </c>
      <c r="B651" s="16" t="s">
        <v>18</v>
      </c>
      <c r="C651" s="43" t="s">
        <v>24</v>
      </c>
      <c r="D651" s="43" t="s">
        <v>25</v>
      </c>
      <c r="E651" s="43" t="s">
        <v>26</v>
      </c>
      <c r="F651" s="43" t="s">
        <v>22</v>
      </c>
      <c r="G651" s="43" t="s">
        <v>23</v>
      </c>
      <c r="H651" s="43" t="s">
        <v>23</v>
      </c>
      <c r="I651" s="43" t="s">
        <v>1161</v>
      </c>
      <c r="J651" s="16" t="s">
        <v>1162</v>
      </c>
      <c r="K651" s="16">
        <v>-27500</v>
      </c>
      <c r="L651" s="16">
        <v>0</v>
      </c>
      <c r="M651" s="16">
        <v>-27500</v>
      </c>
      <c r="N651" s="16">
        <v>0</v>
      </c>
      <c r="O651" s="47">
        <v>0</v>
      </c>
      <c r="P651" s="16">
        <v>-27500</v>
      </c>
      <c r="Q651" s="47">
        <v>0</v>
      </c>
      <c r="R651" s="16" t="s">
        <v>1812</v>
      </c>
      <c r="S651" s="3" t="s">
        <v>1446</v>
      </c>
      <c r="T651" s="2"/>
      <c r="U651" s="2"/>
      <c r="V651" s="2"/>
    </row>
    <row r="652" spans="1:22" s="16" customFormat="1" ht="15" customHeight="1" x14ac:dyDescent="0.3">
      <c r="A652" s="16" t="s">
        <v>465</v>
      </c>
      <c r="B652" s="16" t="s">
        <v>18</v>
      </c>
      <c r="C652" s="43" t="s">
        <v>24</v>
      </c>
      <c r="D652" s="43" t="s">
        <v>25</v>
      </c>
      <c r="E652" s="43" t="s">
        <v>26</v>
      </c>
      <c r="F652" s="43" t="s">
        <v>22</v>
      </c>
      <c r="G652" s="43" t="s">
        <v>23</v>
      </c>
      <c r="H652" s="43" t="s">
        <v>23</v>
      </c>
      <c r="I652" s="43">
        <v>5100</v>
      </c>
      <c r="J652" s="16" t="s">
        <v>484</v>
      </c>
      <c r="K652" s="16">
        <v>11000</v>
      </c>
      <c r="L652" s="16">
        <v>0</v>
      </c>
      <c r="M652" s="16">
        <v>11000</v>
      </c>
      <c r="N652" s="16">
        <v>0</v>
      </c>
      <c r="O652" s="47">
        <v>5943.56</v>
      </c>
      <c r="P652" s="16">
        <v>5056.4399999999996</v>
      </c>
      <c r="Q652" s="47">
        <v>1722.38</v>
      </c>
      <c r="R652" s="16" t="s">
        <v>1812</v>
      </c>
      <c r="S652" s="3" t="s">
        <v>1446</v>
      </c>
      <c r="T652" s="2"/>
      <c r="U652" s="2"/>
      <c r="V652" s="2"/>
    </row>
    <row r="653" spans="1:22" s="16" customFormat="1" ht="15" customHeight="1" x14ac:dyDescent="0.3">
      <c r="A653" s="16" t="s">
        <v>465</v>
      </c>
      <c r="B653" s="16" t="s">
        <v>18</v>
      </c>
      <c r="C653" s="43" t="s">
        <v>24</v>
      </c>
      <c r="D653" s="43" t="s">
        <v>25</v>
      </c>
      <c r="E653" s="43" t="s">
        <v>26</v>
      </c>
      <c r="F653" s="43" t="s">
        <v>22</v>
      </c>
      <c r="G653" s="43" t="s">
        <v>23</v>
      </c>
      <c r="H653" s="43" t="s">
        <v>23</v>
      </c>
      <c r="I653" s="43" t="s">
        <v>480</v>
      </c>
      <c r="J653" s="16" t="s">
        <v>1042</v>
      </c>
      <c r="K653" s="16">
        <v>35000</v>
      </c>
      <c r="L653" s="16">
        <v>0</v>
      </c>
      <c r="M653" s="16">
        <v>35000</v>
      </c>
      <c r="N653" s="16">
        <v>0</v>
      </c>
      <c r="O653" s="47">
        <v>34780.53</v>
      </c>
      <c r="P653" s="16">
        <v>219.47</v>
      </c>
      <c r="Q653" s="47">
        <v>9603.0300000000007</v>
      </c>
      <c r="R653" s="16" t="s">
        <v>1812</v>
      </c>
      <c r="S653" s="3" t="s">
        <v>1446</v>
      </c>
      <c r="T653" s="2"/>
      <c r="U653" s="2"/>
      <c r="V653" s="2"/>
    </row>
    <row r="654" spans="1:22" s="16" customFormat="1" ht="15" customHeight="1" x14ac:dyDescent="0.3">
      <c r="A654" s="16" t="s">
        <v>465</v>
      </c>
      <c r="B654" s="16" t="s">
        <v>18</v>
      </c>
      <c r="C654" s="43" t="s">
        <v>24</v>
      </c>
      <c r="D654" s="43" t="s">
        <v>25</v>
      </c>
      <c r="E654" s="43" t="s">
        <v>26</v>
      </c>
      <c r="F654" s="43" t="s">
        <v>22</v>
      </c>
      <c r="G654" s="43" t="s">
        <v>23</v>
      </c>
      <c r="H654" s="43" t="s">
        <v>23</v>
      </c>
      <c r="I654" s="43" t="s">
        <v>481</v>
      </c>
      <c r="J654" s="16" t="s">
        <v>1040</v>
      </c>
      <c r="K654" s="16">
        <v>3500</v>
      </c>
      <c r="L654" s="16">
        <v>0</v>
      </c>
      <c r="M654" s="16">
        <v>3500</v>
      </c>
      <c r="N654" s="16">
        <v>0</v>
      </c>
      <c r="O654" s="47">
        <v>1865</v>
      </c>
      <c r="P654" s="16">
        <v>1635</v>
      </c>
      <c r="Q654" s="47">
        <v>0</v>
      </c>
      <c r="R654" s="16" t="s">
        <v>1812</v>
      </c>
      <c r="S654" s="3" t="s">
        <v>1446</v>
      </c>
      <c r="T654" s="2"/>
      <c r="U654" s="2"/>
      <c r="V654" s="2"/>
    </row>
    <row r="655" spans="1:22" s="16" customFormat="1" ht="15" customHeight="1" x14ac:dyDescent="0.3">
      <c r="A655" s="16" t="s">
        <v>465</v>
      </c>
      <c r="B655" s="16" t="s">
        <v>18</v>
      </c>
      <c r="C655" s="43" t="s">
        <v>24</v>
      </c>
      <c r="D655" s="43" t="s">
        <v>25</v>
      </c>
      <c r="E655" s="43" t="s">
        <v>26</v>
      </c>
      <c r="F655" s="43" t="s">
        <v>22</v>
      </c>
      <c r="G655" s="43" t="s">
        <v>23</v>
      </c>
      <c r="H655" s="43" t="s">
        <v>23</v>
      </c>
      <c r="I655" s="43" t="s">
        <v>469</v>
      </c>
      <c r="J655" s="16" t="s">
        <v>1045</v>
      </c>
      <c r="K655" s="16">
        <v>0</v>
      </c>
      <c r="L655" s="16">
        <v>0</v>
      </c>
      <c r="M655" s="16">
        <v>0</v>
      </c>
      <c r="N655" s="16">
        <v>0</v>
      </c>
      <c r="O655" s="47">
        <v>0.36</v>
      </c>
      <c r="P655" s="16">
        <v>-0.36</v>
      </c>
      <c r="Q655" s="47">
        <v>0</v>
      </c>
      <c r="R655" s="16" t="s">
        <v>1812</v>
      </c>
      <c r="S655" s="3" t="s">
        <v>1446</v>
      </c>
      <c r="T655" s="2"/>
      <c r="U655" s="2"/>
      <c r="V655" s="2"/>
    </row>
    <row r="656" spans="1:22" s="16" customFormat="1" ht="15" customHeight="1" x14ac:dyDescent="0.3">
      <c r="A656" s="16" t="s">
        <v>465</v>
      </c>
      <c r="B656" s="16" t="s">
        <v>18</v>
      </c>
      <c r="C656" s="43" t="s">
        <v>24</v>
      </c>
      <c r="D656" s="43" t="s">
        <v>25</v>
      </c>
      <c r="E656" s="43" t="s">
        <v>26</v>
      </c>
      <c r="F656" s="43" t="s">
        <v>22</v>
      </c>
      <c r="G656" s="43" t="s">
        <v>23</v>
      </c>
      <c r="H656" s="43" t="s">
        <v>23</v>
      </c>
      <c r="I656" s="43" t="s">
        <v>473</v>
      </c>
      <c r="J656" s="16" t="s">
        <v>1041</v>
      </c>
      <c r="K656" s="16">
        <v>4825</v>
      </c>
      <c r="L656" s="16">
        <v>0</v>
      </c>
      <c r="M656" s="16">
        <v>4825</v>
      </c>
      <c r="N656" s="16">
        <v>0</v>
      </c>
      <c r="O656" s="47">
        <v>4270.7</v>
      </c>
      <c r="P656" s="16">
        <v>554.29999999999995</v>
      </c>
      <c r="Q656" s="47">
        <v>392.3</v>
      </c>
      <c r="R656" s="16" t="s">
        <v>1812</v>
      </c>
      <c r="S656" s="3" t="s">
        <v>1446</v>
      </c>
      <c r="T656" s="2"/>
      <c r="U656" s="2"/>
      <c r="V656" s="2"/>
    </row>
    <row r="657" spans="1:22" s="16" customFormat="1" ht="15" customHeight="1" x14ac:dyDescent="0.3">
      <c r="A657" s="16" t="s">
        <v>465</v>
      </c>
      <c r="B657" s="16" t="s">
        <v>18</v>
      </c>
      <c r="C657" s="43" t="s">
        <v>24</v>
      </c>
      <c r="D657" s="43" t="s">
        <v>25</v>
      </c>
      <c r="E657" s="43" t="s">
        <v>26</v>
      </c>
      <c r="F657" s="43" t="s">
        <v>22</v>
      </c>
      <c r="G657" s="43" t="s">
        <v>23</v>
      </c>
      <c r="H657" s="43" t="s">
        <v>23</v>
      </c>
      <c r="I657" s="43" t="s">
        <v>474</v>
      </c>
      <c r="J657" s="16" t="s">
        <v>475</v>
      </c>
      <c r="K657" s="16">
        <v>13506</v>
      </c>
      <c r="L657" s="16">
        <v>134</v>
      </c>
      <c r="M657" s="16">
        <v>13640</v>
      </c>
      <c r="N657" s="16">
        <v>0</v>
      </c>
      <c r="O657" s="47">
        <v>11582.49</v>
      </c>
      <c r="P657" s="16">
        <v>2057.5100000000002</v>
      </c>
      <c r="Q657" s="47">
        <v>1370</v>
      </c>
      <c r="R657" s="16" t="s">
        <v>1812</v>
      </c>
      <c r="S657" s="3" t="s">
        <v>1446</v>
      </c>
      <c r="T657" s="2"/>
      <c r="U657" s="2"/>
      <c r="V657" s="2"/>
    </row>
    <row r="658" spans="1:22" s="16" customFormat="1" ht="15" customHeight="1" x14ac:dyDescent="0.3">
      <c r="A658" s="16" t="s">
        <v>465</v>
      </c>
      <c r="B658" s="16" t="s">
        <v>18</v>
      </c>
      <c r="C658" s="43" t="s">
        <v>24</v>
      </c>
      <c r="D658" s="43" t="s">
        <v>25</v>
      </c>
      <c r="E658" s="43" t="s">
        <v>26</v>
      </c>
      <c r="F658" s="43" t="s">
        <v>22</v>
      </c>
      <c r="G658" s="43" t="s">
        <v>23</v>
      </c>
      <c r="H658" s="43" t="s">
        <v>23</v>
      </c>
      <c r="I658" s="43" t="s">
        <v>482</v>
      </c>
      <c r="J658" s="16" t="s">
        <v>483</v>
      </c>
      <c r="K658" s="16">
        <v>1907577</v>
      </c>
      <c r="L658" s="16">
        <v>0</v>
      </c>
      <c r="M658" s="16">
        <v>1907577</v>
      </c>
      <c r="N658" s="16">
        <v>0</v>
      </c>
      <c r="O658" s="47">
        <v>1748615</v>
      </c>
      <c r="P658" s="16">
        <v>158962</v>
      </c>
      <c r="Q658" s="47">
        <v>158965</v>
      </c>
      <c r="R658" s="16" t="s">
        <v>1812</v>
      </c>
      <c r="S658" s="3" t="s">
        <v>1446</v>
      </c>
      <c r="T658" s="2"/>
      <c r="U658" s="2"/>
      <c r="V658" s="2"/>
    </row>
    <row r="659" spans="1:22" s="16" customFormat="1" ht="15" customHeight="1" x14ac:dyDescent="0.3">
      <c r="A659" s="16" t="s">
        <v>465</v>
      </c>
      <c r="B659" s="16" t="s">
        <v>18</v>
      </c>
      <c r="C659" s="43" t="s">
        <v>24</v>
      </c>
      <c r="D659" s="43" t="s">
        <v>25</v>
      </c>
      <c r="E659" s="43" t="s">
        <v>26</v>
      </c>
      <c r="F659" s="43" t="s">
        <v>22</v>
      </c>
      <c r="G659" s="43" t="s">
        <v>23</v>
      </c>
      <c r="H659" s="43" t="s">
        <v>23</v>
      </c>
      <c r="I659" s="43" t="s">
        <v>531</v>
      </c>
      <c r="J659" s="16" t="s">
        <v>532</v>
      </c>
      <c r="K659" s="16">
        <v>4133</v>
      </c>
      <c r="L659" s="16">
        <v>0</v>
      </c>
      <c r="M659" s="16">
        <v>4133</v>
      </c>
      <c r="N659" s="16">
        <v>0</v>
      </c>
      <c r="O659" s="47">
        <v>3784</v>
      </c>
      <c r="P659" s="16">
        <v>349</v>
      </c>
      <c r="Q659" s="47">
        <v>344</v>
      </c>
      <c r="R659" s="16" t="s">
        <v>1812</v>
      </c>
      <c r="S659" s="3" t="s">
        <v>1446</v>
      </c>
      <c r="T659" s="2"/>
      <c r="U659" s="2"/>
      <c r="V659" s="2"/>
    </row>
    <row r="660" spans="1:22" s="16" customFormat="1" ht="15" customHeight="1" x14ac:dyDescent="0.3">
      <c r="A660" s="16" t="s">
        <v>465</v>
      </c>
      <c r="B660" s="16" t="s">
        <v>18</v>
      </c>
      <c r="C660" s="43" t="s">
        <v>24</v>
      </c>
      <c r="D660" s="43" t="s">
        <v>25</v>
      </c>
      <c r="E660" s="43" t="s">
        <v>26</v>
      </c>
      <c r="F660" s="43" t="s">
        <v>22</v>
      </c>
      <c r="G660" s="43" t="s">
        <v>23</v>
      </c>
      <c r="H660" s="43" t="s">
        <v>23</v>
      </c>
      <c r="I660" s="43" t="s">
        <v>519</v>
      </c>
      <c r="J660" s="16" t="s">
        <v>520</v>
      </c>
      <c r="K660" s="16">
        <v>22277</v>
      </c>
      <c r="L660" s="16">
        <v>0</v>
      </c>
      <c r="M660" s="16">
        <v>22277</v>
      </c>
      <c r="N660" s="16">
        <v>0</v>
      </c>
      <c r="O660" s="47">
        <v>20416</v>
      </c>
      <c r="P660" s="16">
        <v>1861</v>
      </c>
      <c r="Q660" s="47">
        <v>1856</v>
      </c>
      <c r="R660" s="16" t="s">
        <v>1812</v>
      </c>
      <c r="S660" s="3" t="s">
        <v>1446</v>
      </c>
      <c r="T660" s="2"/>
      <c r="U660" s="2"/>
      <c r="V660" s="2"/>
    </row>
    <row r="661" spans="1:22" s="16" customFormat="1" ht="15" customHeight="1" x14ac:dyDescent="0.3">
      <c r="A661" s="16" t="s">
        <v>465</v>
      </c>
      <c r="B661" s="16" t="s">
        <v>18</v>
      </c>
      <c r="C661" s="43" t="s">
        <v>24</v>
      </c>
      <c r="D661" s="43" t="s">
        <v>25</v>
      </c>
      <c r="E661" s="43" t="s">
        <v>26</v>
      </c>
      <c r="F661" s="43" t="s">
        <v>22</v>
      </c>
      <c r="G661" s="43" t="s">
        <v>23</v>
      </c>
      <c r="H661" s="43" t="s">
        <v>23</v>
      </c>
      <c r="I661" s="43" t="s">
        <v>638</v>
      </c>
      <c r="J661" s="16" t="s">
        <v>639</v>
      </c>
      <c r="K661" s="16">
        <v>1322442</v>
      </c>
      <c r="L661" s="16">
        <v>0</v>
      </c>
      <c r="M661" s="16">
        <v>1322442</v>
      </c>
      <c r="N661" s="16">
        <v>0</v>
      </c>
      <c r="O661" s="47">
        <v>1212244</v>
      </c>
      <c r="P661" s="16">
        <v>110198</v>
      </c>
      <c r="Q661" s="47">
        <v>110204</v>
      </c>
      <c r="R661" s="16" t="s">
        <v>1812</v>
      </c>
      <c r="S661" s="3" t="s">
        <v>1446</v>
      </c>
      <c r="T661" s="2"/>
      <c r="U661" s="2"/>
      <c r="V661" s="2"/>
    </row>
    <row r="662" spans="1:22" s="16" customFormat="1" ht="15" customHeight="1" x14ac:dyDescent="0.3">
      <c r="A662" s="16" t="s">
        <v>465</v>
      </c>
      <c r="B662" s="16" t="s">
        <v>18</v>
      </c>
      <c r="C662" s="43" t="s">
        <v>24</v>
      </c>
      <c r="D662" s="43" t="s">
        <v>25</v>
      </c>
      <c r="E662" s="43" t="s">
        <v>26</v>
      </c>
      <c r="F662" s="43" t="s">
        <v>22</v>
      </c>
      <c r="G662" s="43" t="s">
        <v>23</v>
      </c>
      <c r="H662" s="43" t="s">
        <v>23</v>
      </c>
      <c r="I662" s="43" t="s">
        <v>466</v>
      </c>
      <c r="J662" s="16" t="s">
        <v>467</v>
      </c>
      <c r="K662" s="16">
        <v>73515</v>
      </c>
      <c r="L662" s="16">
        <v>0</v>
      </c>
      <c r="M662" s="16">
        <v>73515</v>
      </c>
      <c r="N662" s="16">
        <v>0</v>
      </c>
      <c r="O662" s="47">
        <v>67386</v>
      </c>
      <c r="P662" s="16">
        <v>6129</v>
      </c>
      <c r="Q662" s="47">
        <v>6126</v>
      </c>
      <c r="R662" s="16" t="s">
        <v>1812</v>
      </c>
      <c r="S662" s="3" t="s">
        <v>1446</v>
      </c>
      <c r="T662" s="2"/>
      <c r="U662" s="2"/>
      <c r="V662" s="2"/>
    </row>
    <row r="663" spans="1:22" s="16" customFormat="1" ht="15" customHeight="1" x14ac:dyDescent="0.3">
      <c r="A663" s="16" t="s">
        <v>465</v>
      </c>
      <c r="B663" s="16" t="s">
        <v>18</v>
      </c>
      <c r="C663" s="43" t="s">
        <v>24</v>
      </c>
      <c r="D663" s="43" t="s">
        <v>25</v>
      </c>
      <c r="E663" s="43" t="s">
        <v>26</v>
      </c>
      <c r="F663" s="43" t="s">
        <v>22</v>
      </c>
      <c r="G663" s="43" t="s">
        <v>23</v>
      </c>
      <c r="H663" s="43" t="s">
        <v>23</v>
      </c>
      <c r="I663" s="43" t="s">
        <v>470</v>
      </c>
      <c r="J663" s="16" t="s">
        <v>471</v>
      </c>
      <c r="K663" s="16">
        <v>9152</v>
      </c>
      <c r="L663" s="16">
        <v>0</v>
      </c>
      <c r="M663" s="16">
        <v>9152</v>
      </c>
      <c r="N663" s="16">
        <v>0</v>
      </c>
      <c r="O663" s="47">
        <v>8589.7099999999991</v>
      </c>
      <c r="P663" s="16">
        <v>562.29</v>
      </c>
      <c r="Q663" s="47">
        <v>785.77</v>
      </c>
      <c r="R663" s="16" t="s">
        <v>1812</v>
      </c>
      <c r="S663" s="3" t="s">
        <v>1446</v>
      </c>
      <c r="T663" s="2"/>
      <c r="U663" s="2"/>
      <c r="V663" s="2"/>
    </row>
    <row r="664" spans="1:22" s="16" customFormat="1" ht="15" customHeight="1" x14ac:dyDescent="0.3">
      <c r="A664" s="16" t="s">
        <v>465</v>
      </c>
      <c r="B664" s="16" t="s">
        <v>18</v>
      </c>
      <c r="C664" s="43" t="s">
        <v>24</v>
      </c>
      <c r="D664" s="43" t="s">
        <v>25</v>
      </c>
      <c r="E664" s="43" t="s">
        <v>26</v>
      </c>
      <c r="F664" s="43" t="s">
        <v>22</v>
      </c>
      <c r="G664" s="43" t="s">
        <v>23</v>
      </c>
      <c r="H664" s="43" t="s">
        <v>23</v>
      </c>
      <c r="I664" s="43" t="s">
        <v>1159</v>
      </c>
      <c r="J664" s="16" t="s">
        <v>1160</v>
      </c>
      <c r="K664" s="16">
        <v>45000</v>
      </c>
      <c r="L664" s="16">
        <v>0</v>
      </c>
      <c r="M664" s="16">
        <v>45000</v>
      </c>
      <c r="N664" s="16">
        <v>0</v>
      </c>
      <c r="O664" s="47">
        <v>39913.31</v>
      </c>
      <c r="P664" s="16">
        <v>5086.6899999999996</v>
      </c>
      <c r="Q664" s="47">
        <v>4740.42</v>
      </c>
      <c r="R664" s="16" t="s">
        <v>1812</v>
      </c>
      <c r="S664" s="3" t="s">
        <v>1446</v>
      </c>
      <c r="T664" s="2"/>
      <c r="U664" s="2"/>
      <c r="V664" s="2"/>
    </row>
    <row r="665" spans="1:22" s="16" customFormat="1" ht="15" customHeight="1" x14ac:dyDescent="0.3">
      <c r="A665" s="16" t="s">
        <v>465</v>
      </c>
      <c r="B665" s="16" t="s">
        <v>18</v>
      </c>
      <c r="C665" s="43" t="s">
        <v>24</v>
      </c>
      <c r="D665" s="43" t="s">
        <v>25</v>
      </c>
      <c r="E665" s="43" t="s">
        <v>26</v>
      </c>
      <c r="F665" s="43" t="s">
        <v>22</v>
      </c>
      <c r="G665" s="43" t="s">
        <v>23</v>
      </c>
      <c r="H665" s="43" t="s">
        <v>23</v>
      </c>
      <c r="I665" s="43">
        <v>6000</v>
      </c>
      <c r="J665" s="16" t="s">
        <v>539</v>
      </c>
      <c r="K665" s="16">
        <v>4300</v>
      </c>
      <c r="L665" s="16">
        <v>-975</v>
      </c>
      <c r="M665" s="16">
        <v>3325</v>
      </c>
      <c r="N665" s="16">
        <v>466.47</v>
      </c>
      <c r="O665" s="47">
        <v>1762.45</v>
      </c>
      <c r="P665" s="16">
        <v>1096.08</v>
      </c>
      <c r="Q665" s="47">
        <v>47.78</v>
      </c>
      <c r="R665" s="16" t="s">
        <v>1812</v>
      </c>
      <c r="S665" s="3" t="s">
        <v>1446</v>
      </c>
      <c r="T665" s="2"/>
      <c r="U665" s="2"/>
      <c r="V665" s="2"/>
    </row>
    <row r="666" spans="1:22" s="16" customFormat="1" ht="15" customHeight="1" x14ac:dyDescent="0.3">
      <c r="A666" s="16" t="s">
        <v>465</v>
      </c>
      <c r="B666" s="16" t="s">
        <v>18</v>
      </c>
      <c r="C666" s="43" t="s">
        <v>24</v>
      </c>
      <c r="D666" s="43" t="s">
        <v>25</v>
      </c>
      <c r="E666" s="43" t="s">
        <v>26</v>
      </c>
      <c r="F666" s="43" t="s">
        <v>22</v>
      </c>
      <c r="G666" s="43" t="s">
        <v>23</v>
      </c>
      <c r="H666" s="43" t="s">
        <v>23</v>
      </c>
      <c r="I666" s="43">
        <v>6005</v>
      </c>
      <c r="J666" s="16" t="s">
        <v>556</v>
      </c>
      <c r="K666" s="16">
        <v>600</v>
      </c>
      <c r="L666" s="16">
        <v>1005</v>
      </c>
      <c r="M666" s="16">
        <v>1605</v>
      </c>
      <c r="N666" s="16">
        <v>185.29</v>
      </c>
      <c r="O666" s="47">
        <v>1266.4000000000001</v>
      </c>
      <c r="P666" s="16">
        <v>153.31</v>
      </c>
      <c r="Q666" s="47">
        <v>434.27</v>
      </c>
      <c r="R666" s="16" t="s">
        <v>1812</v>
      </c>
      <c r="S666" s="3" t="s">
        <v>1446</v>
      </c>
      <c r="T666" s="2"/>
      <c r="U666" s="2"/>
      <c r="V666" s="2"/>
    </row>
    <row r="667" spans="1:22" s="16" customFormat="1" ht="15" customHeight="1" x14ac:dyDescent="0.3">
      <c r="A667" s="16" t="s">
        <v>465</v>
      </c>
      <c r="B667" s="16" t="s">
        <v>18</v>
      </c>
      <c r="C667" s="43" t="s">
        <v>24</v>
      </c>
      <c r="D667" s="43" t="s">
        <v>25</v>
      </c>
      <c r="E667" s="43" t="s">
        <v>26</v>
      </c>
      <c r="F667" s="43" t="s">
        <v>22</v>
      </c>
      <c r="G667" s="43" t="s">
        <v>23</v>
      </c>
      <c r="H667" s="43" t="s">
        <v>23</v>
      </c>
      <c r="I667" s="43">
        <v>6020</v>
      </c>
      <c r="J667" s="16" t="s">
        <v>540</v>
      </c>
      <c r="K667" s="16">
        <v>1000</v>
      </c>
      <c r="L667" s="16">
        <v>-298</v>
      </c>
      <c r="M667" s="16">
        <v>702</v>
      </c>
      <c r="N667" s="16">
        <v>0</v>
      </c>
      <c r="O667" s="47">
        <v>684.52</v>
      </c>
      <c r="P667" s="16">
        <v>17.48</v>
      </c>
      <c r="Q667" s="47">
        <v>309.98</v>
      </c>
      <c r="R667" s="16" t="s">
        <v>1812</v>
      </c>
      <c r="S667" s="3" t="s">
        <v>1446</v>
      </c>
      <c r="T667" s="2"/>
      <c r="U667" s="2"/>
      <c r="V667" s="2"/>
    </row>
    <row r="668" spans="1:22" s="16" customFormat="1" ht="15" customHeight="1" x14ac:dyDescent="0.3">
      <c r="A668" s="16" t="s">
        <v>465</v>
      </c>
      <c r="B668" s="16" t="s">
        <v>18</v>
      </c>
      <c r="C668" s="43" t="s">
        <v>24</v>
      </c>
      <c r="D668" s="43" t="s">
        <v>25</v>
      </c>
      <c r="E668" s="43" t="s">
        <v>26</v>
      </c>
      <c r="F668" s="43" t="s">
        <v>22</v>
      </c>
      <c r="G668" s="43" t="s">
        <v>23</v>
      </c>
      <c r="H668" s="43" t="s">
        <v>23</v>
      </c>
      <c r="I668" s="43">
        <v>6025</v>
      </c>
      <c r="J668" s="16" t="s">
        <v>564</v>
      </c>
      <c r="K668" s="16">
        <v>7300</v>
      </c>
      <c r="L668" s="16">
        <v>1700</v>
      </c>
      <c r="M668" s="16">
        <v>9000</v>
      </c>
      <c r="N668" s="16">
        <v>2050</v>
      </c>
      <c r="O668" s="47">
        <v>5846.72</v>
      </c>
      <c r="P668" s="16">
        <v>1103.28</v>
      </c>
      <c r="Q668" s="47">
        <v>642.54999999999995</v>
      </c>
      <c r="R668" s="16" t="s">
        <v>1812</v>
      </c>
      <c r="S668" s="3" t="s">
        <v>1446</v>
      </c>
      <c r="T668" s="2"/>
      <c r="U668" s="2"/>
      <c r="V668" s="2"/>
    </row>
    <row r="669" spans="1:22" s="16" customFormat="1" ht="15" customHeight="1" x14ac:dyDescent="0.3">
      <c r="A669" s="16" t="s">
        <v>465</v>
      </c>
      <c r="B669" s="16" t="s">
        <v>18</v>
      </c>
      <c r="C669" s="43" t="s">
        <v>24</v>
      </c>
      <c r="D669" s="43" t="s">
        <v>25</v>
      </c>
      <c r="E669" s="43" t="s">
        <v>26</v>
      </c>
      <c r="F669" s="43" t="s">
        <v>22</v>
      </c>
      <c r="G669" s="43" t="s">
        <v>23</v>
      </c>
      <c r="H669" s="43" t="s">
        <v>23</v>
      </c>
      <c r="I669" s="43">
        <v>6200</v>
      </c>
      <c r="J669" s="16" t="s">
        <v>557</v>
      </c>
      <c r="K669" s="16">
        <v>3800</v>
      </c>
      <c r="L669" s="16">
        <v>0</v>
      </c>
      <c r="M669" s="16">
        <v>3800</v>
      </c>
      <c r="N669" s="16">
        <v>0</v>
      </c>
      <c r="O669" s="47">
        <v>3274.35</v>
      </c>
      <c r="P669" s="16">
        <v>525.65</v>
      </c>
      <c r="Q669" s="47">
        <v>0</v>
      </c>
      <c r="R669" s="16" t="s">
        <v>1812</v>
      </c>
      <c r="S669" s="3" t="s">
        <v>1446</v>
      </c>
      <c r="T669" s="2"/>
      <c r="U669" s="2"/>
      <c r="V669" s="2"/>
    </row>
    <row r="670" spans="1:22" s="16" customFormat="1" ht="15" customHeight="1" x14ac:dyDescent="0.3">
      <c r="A670" s="16" t="s">
        <v>465</v>
      </c>
      <c r="B670" s="16" t="s">
        <v>18</v>
      </c>
      <c r="C670" s="43" t="s">
        <v>24</v>
      </c>
      <c r="D670" s="43" t="s">
        <v>25</v>
      </c>
      <c r="E670" s="43" t="s">
        <v>26</v>
      </c>
      <c r="F670" s="43" t="s">
        <v>22</v>
      </c>
      <c r="G670" s="43" t="s">
        <v>23</v>
      </c>
      <c r="H670" s="43" t="s">
        <v>23</v>
      </c>
      <c r="I670" s="43">
        <v>6202</v>
      </c>
      <c r="J670" s="16" t="s">
        <v>558</v>
      </c>
      <c r="K670" s="16">
        <v>3300</v>
      </c>
      <c r="L670" s="16">
        <v>0</v>
      </c>
      <c r="M670" s="16">
        <v>3300</v>
      </c>
      <c r="N670" s="16">
        <v>0</v>
      </c>
      <c r="O670" s="47">
        <v>1374.3</v>
      </c>
      <c r="P670" s="16">
        <v>1925.7</v>
      </c>
      <c r="Q670" s="47">
        <v>0</v>
      </c>
      <c r="R670" s="16" t="s">
        <v>1812</v>
      </c>
      <c r="S670" s="3" t="s">
        <v>1446</v>
      </c>
      <c r="T670" s="2"/>
      <c r="U670" s="2"/>
      <c r="V670" s="2"/>
    </row>
    <row r="671" spans="1:22" s="16" customFormat="1" ht="15" customHeight="1" x14ac:dyDescent="0.3">
      <c r="A671" s="16" t="s">
        <v>465</v>
      </c>
      <c r="B671" s="16" t="s">
        <v>18</v>
      </c>
      <c r="C671" s="43" t="s">
        <v>24</v>
      </c>
      <c r="D671" s="43" t="s">
        <v>25</v>
      </c>
      <c r="E671" s="43" t="s">
        <v>26</v>
      </c>
      <c r="F671" s="43" t="s">
        <v>22</v>
      </c>
      <c r="G671" s="43" t="s">
        <v>23</v>
      </c>
      <c r="H671" s="43" t="s">
        <v>23</v>
      </c>
      <c r="I671" s="43">
        <v>6203</v>
      </c>
      <c r="J671" s="16" t="s">
        <v>559</v>
      </c>
      <c r="K671" s="16">
        <v>5800</v>
      </c>
      <c r="L671" s="16">
        <v>0</v>
      </c>
      <c r="M671" s="16">
        <v>5800</v>
      </c>
      <c r="N671" s="16">
        <v>75</v>
      </c>
      <c r="O671" s="47">
        <v>4310.1000000000004</v>
      </c>
      <c r="P671" s="16">
        <v>1414.9</v>
      </c>
      <c r="Q671" s="47">
        <v>125</v>
      </c>
      <c r="R671" s="16" t="s">
        <v>1812</v>
      </c>
      <c r="S671" s="3" t="s">
        <v>1446</v>
      </c>
      <c r="T671" s="2"/>
      <c r="U671" s="2"/>
      <c r="V671" s="2"/>
    </row>
    <row r="672" spans="1:22" s="16" customFormat="1" ht="15" customHeight="1" x14ac:dyDescent="0.3">
      <c r="A672" s="16" t="s">
        <v>465</v>
      </c>
      <c r="B672" s="16" t="s">
        <v>18</v>
      </c>
      <c r="C672" s="43" t="s">
        <v>24</v>
      </c>
      <c r="D672" s="43" t="s">
        <v>25</v>
      </c>
      <c r="E672" s="43" t="s">
        <v>26</v>
      </c>
      <c r="F672" s="43" t="s">
        <v>22</v>
      </c>
      <c r="G672" s="43" t="s">
        <v>23</v>
      </c>
      <c r="H672" s="43" t="s">
        <v>23</v>
      </c>
      <c r="I672" s="43">
        <v>6206</v>
      </c>
      <c r="J672" s="16" t="s">
        <v>571</v>
      </c>
      <c r="K672" s="16">
        <v>8000</v>
      </c>
      <c r="L672" s="16">
        <v>-1200</v>
      </c>
      <c r="M672" s="16">
        <v>6800</v>
      </c>
      <c r="N672" s="16">
        <v>151.72999999999999</v>
      </c>
      <c r="O672" s="47">
        <v>6386.88</v>
      </c>
      <c r="P672" s="16">
        <v>261.39</v>
      </c>
      <c r="Q672" s="47">
        <v>175.01</v>
      </c>
      <c r="R672" s="16" t="s">
        <v>1812</v>
      </c>
      <c r="S672" s="3" t="s">
        <v>1446</v>
      </c>
      <c r="T672" s="2"/>
      <c r="U672" s="2"/>
      <c r="V672" s="2"/>
    </row>
    <row r="673" spans="1:22" s="16" customFormat="1" ht="15" customHeight="1" x14ac:dyDescent="0.3">
      <c r="A673" s="16" t="s">
        <v>465</v>
      </c>
      <c r="B673" s="16" t="s">
        <v>18</v>
      </c>
      <c r="C673" s="43" t="s">
        <v>24</v>
      </c>
      <c r="D673" s="43" t="s">
        <v>25</v>
      </c>
      <c r="E673" s="43" t="s">
        <v>26</v>
      </c>
      <c r="F673" s="43" t="s">
        <v>22</v>
      </c>
      <c r="G673" s="43" t="s">
        <v>23</v>
      </c>
      <c r="H673" s="43" t="s">
        <v>23</v>
      </c>
      <c r="I673" s="43">
        <v>6208</v>
      </c>
      <c r="J673" s="16" t="s">
        <v>496</v>
      </c>
      <c r="K673" s="16">
        <v>3290</v>
      </c>
      <c r="L673" s="16">
        <v>4350</v>
      </c>
      <c r="M673" s="16">
        <v>7640</v>
      </c>
      <c r="N673" s="16">
        <v>0</v>
      </c>
      <c r="O673" s="47">
        <v>0</v>
      </c>
      <c r="P673" s="16">
        <v>7640</v>
      </c>
      <c r="Q673" s="47">
        <v>0</v>
      </c>
      <c r="R673" s="16" t="s">
        <v>1812</v>
      </c>
      <c r="S673" s="3" t="s">
        <v>1446</v>
      </c>
      <c r="T673" s="2"/>
      <c r="U673" s="2"/>
      <c r="V673" s="2"/>
    </row>
    <row r="674" spans="1:22" s="16" customFormat="1" ht="15" customHeight="1" x14ac:dyDescent="0.3">
      <c r="A674" s="16" t="s">
        <v>465</v>
      </c>
      <c r="B674" s="16" t="s">
        <v>18</v>
      </c>
      <c r="C674" s="43" t="s">
        <v>24</v>
      </c>
      <c r="D674" s="43" t="s">
        <v>25</v>
      </c>
      <c r="E674" s="43" t="s">
        <v>26</v>
      </c>
      <c r="F674" s="43" t="s">
        <v>22</v>
      </c>
      <c r="G674" s="43" t="s">
        <v>23</v>
      </c>
      <c r="H674" s="43" t="s">
        <v>23</v>
      </c>
      <c r="I674" s="43">
        <v>6210</v>
      </c>
      <c r="J674" s="16" t="s">
        <v>565</v>
      </c>
      <c r="K674" s="16">
        <v>0</v>
      </c>
      <c r="L674" s="16">
        <v>0</v>
      </c>
      <c r="M674" s="16">
        <v>0</v>
      </c>
      <c r="N674" s="16">
        <v>0</v>
      </c>
      <c r="O674" s="47">
        <v>0</v>
      </c>
      <c r="P674" s="16">
        <v>0</v>
      </c>
      <c r="Q674" s="47">
        <v>0</v>
      </c>
      <c r="R674" s="16" t="s">
        <v>1812</v>
      </c>
      <c r="S674" s="3" t="s">
        <v>1446</v>
      </c>
      <c r="T674" s="2"/>
      <c r="U674" s="2"/>
      <c r="V674" s="2"/>
    </row>
    <row r="675" spans="1:22" s="16" customFormat="1" ht="15" customHeight="1" x14ac:dyDescent="0.3">
      <c r="A675" s="16" t="s">
        <v>465</v>
      </c>
      <c r="B675" s="16" t="s">
        <v>18</v>
      </c>
      <c r="C675" s="43" t="s">
        <v>24</v>
      </c>
      <c r="D675" s="43" t="s">
        <v>25</v>
      </c>
      <c r="E675" s="43" t="s">
        <v>26</v>
      </c>
      <c r="F675" s="43" t="s">
        <v>22</v>
      </c>
      <c r="G675" s="43" t="s">
        <v>23</v>
      </c>
      <c r="H675" s="43" t="s">
        <v>23</v>
      </c>
      <c r="I675" s="43">
        <v>6211</v>
      </c>
      <c r="J675" s="16" t="s">
        <v>497</v>
      </c>
      <c r="K675" s="16">
        <v>3390</v>
      </c>
      <c r="L675" s="16">
        <v>0</v>
      </c>
      <c r="M675" s="16">
        <v>3390</v>
      </c>
      <c r="N675" s="16">
        <v>0</v>
      </c>
      <c r="O675" s="47">
        <v>1682.4</v>
      </c>
      <c r="P675" s="16">
        <v>1707.6</v>
      </c>
      <c r="Q675" s="47">
        <v>60</v>
      </c>
      <c r="R675" s="16" t="s">
        <v>1812</v>
      </c>
      <c r="S675" s="3" t="s">
        <v>1446</v>
      </c>
      <c r="T675" s="2"/>
      <c r="U675" s="2"/>
      <c r="V675" s="2"/>
    </row>
    <row r="676" spans="1:22" s="16" customFormat="1" ht="15" customHeight="1" x14ac:dyDescent="0.3">
      <c r="A676" s="16" t="s">
        <v>465</v>
      </c>
      <c r="B676" s="16" t="s">
        <v>18</v>
      </c>
      <c r="C676" s="43" t="s">
        <v>24</v>
      </c>
      <c r="D676" s="43" t="s">
        <v>25</v>
      </c>
      <c r="E676" s="43" t="s">
        <v>26</v>
      </c>
      <c r="F676" s="43" t="s">
        <v>22</v>
      </c>
      <c r="G676" s="43" t="s">
        <v>23</v>
      </c>
      <c r="H676" s="43" t="s">
        <v>23</v>
      </c>
      <c r="I676" s="43">
        <v>6215</v>
      </c>
      <c r="J676" s="16" t="s">
        <v>588</v>
      </c>
      <c r="K676" s="16">
        <v>500</v>
      </c>
      <c r="L676" s="16">
        <v>0</v>
      </c>
      <c r="M676" s="16">
        <v>500</v>
      </c>
      <c r="N676" s="16">
        <v>0</v>
      </c>
      <c r="O676" s="47">
        <v>49.86</v>
      </c>
      <c r="P676" s="16">
        <v>450.14</v>
      </c>
      <c r="Q676" s="47">
        <v>0</v>
      </c>
      <c r="R676" s="16" t="s">
        <v>1812</v>
      </c>
      <c r="S676" s="3" t="s">
        <v>1446</v>
      </c>
      <c r="T676" s="2"/>
      <c r="U676" s="2"/>
      <c r="V676" s="2"/>
    </row>
    <row r="677" spans="1:22" s="16" customFormat="1" ht="15" customHeight="1" x14ac:dyDescent="0.3">
      <c r="A677" s="16" t="s">
        <v>465</v>
      </c>
      <c r="B677" s="16" t="s">
        <v>18</v>
      </c>
      <c r="C677" s="43" t="s">
        <v>24</v>
      </c>
      <c r="D677" s="43" t="s">
        <v>25</v>
      </c>
      <c r="E677" s="43" t="s">
        <v>26</v>
      </c>
      <c r="F677" s="43" t="s">
        <v>22</v>
      </c>
      <c r="G677" s="43" t="s">
        <v>23</v>
      </c>
      <c r="H677" s="43" t="s">
        <v>23</v>
      </c>
      <c r="I677" s="43">
        <v>6276</v>
      </c>
      <c r="J677" s="16" t="s">
        <v>589</v>
      </c>
      <c r="K677" s="16">
        <v>5000</v>
      </c>
      <c r="L677" s="16">
        <v>-4730</v>
      </c>
      <c r="M677" s="16">
        <v>270</v>
      </c>
      <c r="N677" s="16">
        <v>0</v>
      </c>
      <c r="O677" s="47">
        <v>263</v>
      </c>
      <c r="P677" s="16">
        <v>7</v>
      </c>
      <c r="Q677" s="47">
        <v>0</v>
      </c>
      <c r="R677" s="16" t="s">
        <v>1812</v>
      </c>
      <c r="S677" s="3" t="s">
        <v>1446</v>
      </c>
      <c r="T677" s="2"/>
      <c r="U677" s="2"/>
      <c r="V677" s="2"/>
    </row>
    <row r="678" spans="1:22" s="16" customFormat="1" ht="15" customHeight="1" x14ac:dyDescent="0.3">
      <c r="A678" s="16" t="s">
        <v>465</v>
      </c>
      <c r="B678" s="16" t="s">
        <v>18</v>
      </c>
      <c r="C678" s="43" t="s">
        <v>24</v>
      </c>
      <c r="D678" s="43" t="s">
        <v>25</v>
      </c>
      <c r="E678" s="43" t="s">
        <v>26</v>
      </c>
      <c r="F678" s="43" t="s">
        <v>22</v>
      </c>
      <c r="G678" s="43" t="s">
        <v>23</v>
      </c>
      <c r="H678" s="43" t="s">
        <v>23</v>
      </c>
      <c r="I678" s="43" t="s">
        <v>566</v>
      </c>
      <c r="J678" s="16" t="s">
        <v>567</v>
      </c>
      <c r="K678" s="16">
        <v>2000</v>
      </c>
      <c r="L678" s="16">
        <v>0</v>
      </c>
      <c r="M678" s="16">
        <v>2000</v>
      </c>
      <c r="N678" s="16">
        <v>0</v>
      </c>
      <c r="O678" s="47">
        <v>1577.5</v>
      </c>
      <c r="P678" s="16">
        <v>422.5</v>
      </c>
      <c r="Q678" s="47">
        <v>0</v>
      </c>
      <c r="R678" s="16" t="s">
        <v>1812</v>
      </c>
      <c r="S678" s="3" t="s">
        <v>1446</v>
      </c>
      <c r="T678" s="2"/>
      <c r="U678" s="2"/>
      <c r="V678" s="2"/>
    </row>
    <row r="679" spans="1:22" s="16" customFormat="1" ht="15" customHeight="1" x14ac:dyDescent="0.3">
      <c r="A679" s="16" t="s">
        <v>465</v>
      </c>
      <c r="B679" s="16" t="s">
        <v>18</v>
      </c>
      <c r="C679" s="43" t="s">
        <v>24</v>
      </c>
      <c r="D679" s="43" t="s">
        <v>25</v>
      </c>
      <c r="E679" s="43" t="s">
        <v>26</v>
      </c>
      <c r="F679" s="43" t="s">
        <v>22</v>
      </c>
      <c r="G679" s="43" t="s">
        <v>23</v>
      </c>
      <c r="H679" s="43" t="s">
        <v>23</v>
      </c>
      <c r="I679" s="43" t="s">
        <v>586</v>
      </c>
      <c r="J679" s="16" t="s">
        <v>587</v>
      </c>
      <c r="K679" s="16">
        <v>25000</v>
      </c>
      <c r="L679" s="16">
        <v>900</v>
      </c>
      <c r="M679" s="16">
        <v>25900</v>
      </c>
      <c r="N679" s="16">
        <v>1588.32</v>
      </c>
      <c r="O679" s="47">
        <v>21194.48</v>
      </c>
      <c r="P679" s="16">
        <v>3117.2</v>
      </c>
      <c r="Q679" s="47">
        <v>4203</v>
      </c>
      <c r="R679" s="16" t="s">
        <v>1812</v>
      </c>
      <c r="S679" s="3" t="s">
        <v>1446</v>
      </c>
      <c r="T679" s="2"/>
      <c r="U679" s="2"/>
      <c r="V679" s="2"/>
    </row>
    <row r="680" spans="1:22" s="16" customFormat="1" ht="15" customHeight="1" x14ac:dyDescent="0.3">
      <c r="A680" s="16" t="s">
        <v>465</v>
      </c>
      <c r="B680" s="16" t="s">
        <v>18</v>
      </c>
      <c r="C680" s="43" t="s">
        <v>24</v>
      </c>
      <c r="D680" s="43" t="s">
        <v>25</v>
      </c>
      <c r="E680" s="43" t="s">
        <v>26</v>
      </c>
      <c r="F680" s="43" t="s">
        <v>22</v>
      </c>
      <c r="G680" s="43" t="s">
        <v>23</v>
      </c>
      <c r="H680" s="43" t="s">
        <v>23</v>
      </c>
      <c r="I680" s="43" t="s">
        <v>573</v>
      </c>
      <c r="J680" s="16" t="s">
        <v>574</v>
      </c>
      <c r="K680" s="16">
        <v>47000</v>
      </c>
      <c r="L680" s="16">
        <v>8070</v>
      </c>
      <c r="M680" s="16">
        <v>55070</v>
      </c>
      <c r="N680" s="16">
        <v>471.65</v>
      </c>
      <c r="O680" s="47">
        <v>51576.27</v>
      </c>
      <c r="P680" s="16">
        <v>3022.08</v>
      </c>
      <c r="Q680" s="47">
        <v>4865.1099999999997</v>
      </c>
      <c r="R680" s="16" t="s">
        <v>1812</v>
      </c>
      <c r="S680" s="3" t="s">
        <v>1446</v>
      </c>
      <c r="T680" s="2"/>
      <c r="U680" s="2"/>
      <c r="V680" s="2"/>
    </row>
    <row r="681" spans="1:22" s="16" customFormat="1" ht="15" customHeight="1" x14ac:dyDescent="0.3">
      <c r="A681" s="16" t="s">
        <v>465</v>
      </c>
      <c r="B681" s="16" t="s">
        <v>18</v>
      </c>
      <c r="C681" s="43" t="s">
        <v>24</v>
      </c>
      <c r="D681" s="43" t="s">
        <v>25</v>
      </c>
      <c r="E681" s="43" t="s">
        <v>26</v>
      </c>
      <c r="F681" s="43" t="s">
        <v>22</v>
      </c>
      <c r="G681" s="43" t="s">
        <v>23</v>
      </c>
      <c r="H681" s="43" t="s">
        <v>23</v>
      </c>
      <c r="I681" s="43">
        <v>6350</v>
      </c>
      <c r="J681" s="16" t="s">
        <v>492</v>
      </c>
      <c r="K681" s="16">
        <v>900</v>
      </c>
      <c r="L681" s="16">
        <v>-900</v>
      </c>
      <c r="M681" s="16">
        <v>0</v>
      </c>
      <c r="N681" s="16">
        <v>0</v>
      </c>
      <c r="O681" s="47">
        <v>0</v>
      </c>
      <c r="P681" s="16">
        <v>0</v>
      </c>
      <c r="Q681" s="47">
        <v>0</v>
      </c>
      <c r="R681" s="16" t="s">
        <v>1812</v>
      </c>
      <c r="S681" s="3" t="s">
        <v>1446</v>
      </c>
      <c r="T681" s="2"/>
      <c r="U681" s="2"/>
      <c r="V681" s="2"/>
    </row>
    <row r="682" spans="1:22" s="16" customFormat="1" ht="15" customHeight="1" x14ac:dyDescent="0.3">
      <c r="A682" s="16" t="s">
        <v>465</v>
      </c>
      <c r="B682" s="16" t="s">
        <v>18</v>
      </c>
      <c r="C682" s="43" t="s">
        <v>24</v>
      </c>
      <c r="D682" s="43" t="s">
        <v>25</v>
      </c>
      <c r="E682" s="43" t="s">
        <v>26</v>
      </c>
      <c r="F682" s="43" t="s">
        <v>22</v>
      </c>
      <c r="G682" s="43" t="s">
        <v>23</v>
      </c>
      <c r="H682" s="43" t="s">
        <v>23</v>
      </c>
      <c r="I682" s="43">
        <v>6355</v>
      </c>
      <c r="J682" s="16" t="s">
        <v>512</v>
      </c>
      <c r="K682" s="16">
        <v>2000</v>
      </c>
      <c r="L682" s="16">
        <v>0</v>
      </c>
      <c r="M682" s="16">
        <v>2000</v>
      </c>
      <c r="N682" s="16">
        <v>0</v>
      </c>
      <c r="O682" s="47">
        <v>441.36</v>
      </c>
      <c r="P682" s="16">
        <v>1558.64</v>
      </c>
      <c r="Q682" s="47">
        <v>0</v>
      </c>
      <c r="R682" s="16" t="s">
        <v>1812</v>
      </c>
      <c r="S682" s="3" t="s">
        <v>1446</v>
      </c>
      <c r="T682" s="2"/>
      <c r="U682" s="2"/>
      <c r="V682" s="2"/>
    </row>
    <row r="683" spans="1:22" s="16" customFormat="1" ht="15" customHeight="1" x14ac:dyDescent="0.3">
      <c r="A683" s="16" t="s">
        <v>465</v>
      </c>
      <c r="B683" s="16" t="s">
        <v>18</v>
      </c>
      <c r="C683" s="43" t="s">
        <v>24</v>
      </c>
      <c r="D683" s="43" t="s">
        <v>25</v>
      </c>
      <c r="E683" s="43" t="s">
        <v>26</v>
      </c>
      <c r="F683" s="43" t="s">
        <v>22</v>
      </c>
      <c r="G683" s="43" t="s">
        <v>23</v>
      </c>
      <c r="H683" s="43" t="s">
        <v>23</v>
      </c>
      <c r="I683" s="43" t="s">
        <v>508</v>
      </c>
      <c r="J683" s="16" t="s">
        <v>509</v>
      </c>
      <c r="K683" s="16">
        <v>42000</v>
      </c>
      <c r="L683" s="16">
        <v>0</v>
      </c>
      <c r="M683" s="16">
        <v>42000</v>
      </c>
      <c r="N683" s="16">
        <v>2502.0700000000002</v>
      </c>
      <c r="O683" s="47">
        <v>37497.93</v>
      </c>
      <c r="P683" s="16">
        <v>2000</v>
      </c>
      <c r="Q683" s="47">
        <v>2954.44</v>
      </c>
      <c r="R683" s="16" t="s">
        <v>1812</v>
      </c>
      <c r="S683" s="3" t="s">
        <v>1446</v>
      </c>
      <c r="T683" s="2"/>
      <c r="U683" s="2"/>
      <c r="V683" s="2"/>
    </row>
    <row r="684" spans="1:22" s="16" customFormat="1" ht="15" customHeight="1" x14ac:dyDescent="0.3">
      <c r="A684" s="16" t="s">
        <v>465</v>
      </c>
      <c r="B684" s="16" t="s">
        <v>18</v>
      </c>
      <c r="C684" s="43" t="s">
        <v>24</v>
      </c>
      <c r="D684" s="43" t="s">
        <v>25</v>
      </c>
      <c r="E684" s="43" t="s">
        <v>26</v>
      </c>
      <c r="F684" s="43" t="s">
        <v>22</v>
      </c>
      <c r="G684" s="43" t="s">
        <v>23</v>
      </c>
      <c r="H684" s="43" t="s">
        <v>23</v>
      </c>
      <c r="I684" s="43" t="s">
        <v>577</v>
      </c>
      <c r="J684" s="16" t="s">
        <v>578</v>
      </c>
      <c r="K684" s="16">
        <v>30000</v>
      </c>
      <c r="L684" s="16">
        <v>-4000</v>
      </c>
      <c r="M684" s="16">
        <v>26000</v>
      </c>
      <c r="N684" s="16">
        <v>0</v>
      </c>
      <c r="O684" s="47">
        <v>24516.52</v>
      </c>
      <c r="P684" s="16">
        <v>1483.48</v>
      </c>
      <c r="Q684" s="47">
        <v>1644.59</v>
      </c>
      <c r="R684" s="16" t="s">
        <v>1812</v>
      </c>
      <c r="S684" s="3" t="s">
        <v>1446</v>
      </c>
      <c r="T684" s="2"/>
      <c r="U684" s="2"/>
      <c r="V684" s="2"/>
    </row>
    <row r="685" spans="1:22" s="16" customFormat="1" ht="15" customHeight="1" x14ac:dyDescent="0.3">
      <c r="A685" s="16" t="s">
        <v>465</v>
      </c>
      <c r="B685" s="16" t="s">
        <v>18</v>
      </c>
      <c r="C685" s="43" t="s">
        <v>24</v>
      </c>
      <c r="D685" s="43" t="s">
        <v>25</v>
      </c>
      <c r="E685" s="43" t="s">
        <v>26</v>
      </c>
      <c r="F685" s="43" t="s">
        <v>22</v>
      </c>
      <c r="G685" s="43" t="s">
        <v>23</v>
      </c>
      <c r="H685" s="43" t="s">
        <v>23</v>
      </c>
      <c r="I685" s="43" t="s">
        <v>533</v>
      </c>
      <c r="J685" s="16" t="s">
        <v>534</v>
      </c>
      <c r="K685" s="16">
        <v>9500</v>
      </c>
      <c r="L685" s="16">
        <v>0</v>
      </c>
      <c r="M685" s="16">
        <v>9500</v>
      </c>
      <c r="N685" s="16">
        <v>0</v>
      </c>
      <c r="O685" s="47">
        <v>5483.77</v>
      </c>
      <c r="P685" s="16">
        <v>4016.23</v>
      </c>
      <c r="Q685" s="47">
        <v>0</v>
      </c>
      <c r="R685" s="16" t="s">
        <v>1812</v>
      </c>
      <c r="S685" s="3" t="s">
        <v>1446</v>
      </c>
      <c r="T685" s="2"/>
      <c r="U685" s="2"/>
      <c r="V685" s="2"/>
    </row>
    <row r="686" spans="1:22" s="16" customFormat="1" ht="15" customHeight="1" x14ac:dyDescent="0.3">
      <c r="A686" s="16" t="s">
        <v>465</v>
      </c>
      <c r="B686" s="16" t="s">
        <v>18</v>
      </c>
      <c r="C686" s="43" t="s">
        <v>24</v>
      </c>
      <c r="D686" s="43" t="s">
        <v>25</v>
      </c>
      <c r="E686" s="43" t="s">
        <v>26</v>
      </c>
      <c r="F686" s="43" t="s">
        <v>22</v>
      </c>
      <c r="G686" s="43" t="s">
        <v>23</v>
      </c>
      <c r="H686" s="43" t="s">
        <v>23</v>
      </c>
      <c r="I686" s="43" t="s">
        <v>535</v>
      </c>
      <c r="J686" s="16" t="s">
        <v>536</v>
      </c>
      <c r="K686" s="16">
        <v>1800</v>
      </c>
      <c r="L686" s="16">
        <v>0</v>
      </c>
      <c r="M686" s="16">
        <v>1800</v>
      </c>
      <c r="N686" s="16">
        <v>0</v>
      </c>
      <c r="O686" s="47">
        <v>994.34</v>
      </c>
      <c r="P686" s="16">
        <v>805.66</v>
      </c>
      <c r="Q686" s="47">
        <v>0</v>
      </c>
      <c r="R686" s="16" t="s">
        <v>1812</v>
      </c>
      <c r="S686" s="3" t="s">
        <v>1446</v>
      </c>
      <c r="T686" s="2"/>
      <c r="U686" s="2"/>
      <c r="V686" s="2"/>
    </row>
    <row r="687" spans="1:22" s="16" customFormat="1" ht="15" customHeight="1" x14ac:dyDescent="0.3">
      <c r="A687" s="16" t="s">
        <v>465</v>
      </c>
      <c r="B687" s="16" t="s">
        <v>18</v>
      </c>
      <c r="C687" s="43" t="s">
        <v>24</v>
      </c>
      <c r="D687" s="43" t="s">
        <v>25</v>
      </c>
      <c r="E687" s="43" t="s">
        <v>26</v>
      </c>
      <c r="F687" s="43" t="s">
        <v>22</v>
      </c>
      <c r="G687" s="43" t="s">
        <v>23</v>
      </c>
      <c r="H687" s="43" t="s">
        <v>23</v>
      </c>
      <c r="I687" s="43" t="s">
        <v>594</v>
      </c>
      <c r="J687" s="16" t="s">
        <v>595</v>
      </c>
      <c r="K687" s="16">
        <v>4300</v>
      </c>
      <c r="L687" s="16">
        <v>0</v>
      </c>
      <c r="M687" s="16">
        <v>4300</v>
      </c>
      <c r="N687" s="16">
        <v>892.94</v>
      </c>
      <c r="O687" s="47">
        <v>2855.69</v>
      </c>
      <c r="P687" s="16">
        <v>551.37</v>
      </c>
      <c r="Q687" s="47">
        <v>310.77</v>
      </c>
      <c r="R687" s="16" t="s">
        <v>1812</v>
      </c>
      <c r="S687" s="3" t="s">
        <v>1446</v>
      </c>
      <c r="T687" s="2"/>
      <c r="U687" s="2"/>
      <c r="V687" s="2"/>
    </row>
    <row r="688" spans="1:22" s="16" customFormat="1" ht="15" customHeight="1" x14ac:dyDescent="0.3">
      <c r="A688" s="16" t="s">
        <v>465</v>
      </c>
      <c r="B688" s="16" t="s">
        <v>18</v>
      </c>
      <c r="C688" s="43" t="s">
        <v>24</v>
      </c>
      <c r="D688" s="43" t="s">
        <v>25</v>
      </c>
      <c r="E688" s="43" t="s">
        <v>26</v>
      </c>
      <c r="F688" s="43" t="s">
        <v>22</v>
      </c>
      <c r="G688" s="43" t="s">
        <v>23</v>
      </c>
      <c r="H688" s="43" t="s">
        <v>23</v>
      </c>
      <c r="I688" s="43" t="s">
        <v>541</v>
      </c>
      <c r="J688" s="16" t="s">
        <v>542</v>
      </c>
      <c r="K688" s="16">
        <v>0</v>
      </c>
      <c r="L688" s="16">
        <v>11500</v>
      </c>
      <c r="M688" s="16">
        <v>11500</v>
      </c>
      <c r="N688" s="16">
        <v>0</v>
      </c>
      <c r="O688" s="47">
        <v>9913.32</v>
      </c>
      <c r="P688" s="16">
        <v>1586.68</v>
      </c>
      <c r="Q688" s="47">
        <v>1242.5999999999999</v>
      </c>
      <c r="R688" s="16" t="s">
        <v>1812</v>
      </c>
      <c r="S688" s="3" t="s">
        <v>1446</v>
      </c>
      <c r="T688" s="2"/>
      <c r="U688" s="2"/>
      <c r="V688" s="2"/>
    </row>
    <row r="689" spans="1:22" s="16" customFormat="1" ht="15" customHeight="1" x14ac:dyDescent="0.3">
      <c r="A689" s="16" t="s">
        <v>465</v>
      </c>
      <c r="B689" s="16" t="s">
        <v>18</v>
      </c>
      <c r="C689" s="43" t="s">
        <v>24</v>
      </c>
      <c r="D689" s="43" t="s">
        <v>25</v>
      </c>
      <c r="E689" s="43" t="s">
        <v>26</v>
      </c>
      <c r="F689" s="43" t="s">
        <v>22</v>
      </c>
      <c r="G689" s="43" t="s">
        <v>23</v>
      </c>
      <c r="H689" s="43" t="s">
        <v>23</v>
      </c>
      <c r="I689" s="43" t="s">
        <v>505</v>
      </c>
      <c r="J689" s="16" t="s">
        <v>506</v>
      </c>
      <c r="K689" s="16">
        <v>14500</v>
      </c>
      <c r="L689" s="16">
        <v>0</v>
      </c>
      <c r="M689" s="16">
        <v>14500</v>
      </c>
      <c r="N689" s="16">
        <v>495.96</v>
      </c>
      <c r="O689" s="47">
        <v>13967.94</v>
      </c>
      <c r="P689" s="16">
        <v>36.1</v>
      </c>
      <c r="Q689" s="47">
        <v>2621.46</v>
      </c>
      <c r="R689" s="16" t="s">
        <v>1812</v>
      </c>
      <c r="S689" s="3" t="s">
        <v>1446</v>
      </c>
      <c r="T689" s="2"/>
      <c r="U689" s="2"/>
      <c r="V689" s="2"/>
    </row>
    <row r="690" spans="1:22" s="16" customFormat="1" ht="15" customHeight="1" x14ac:dyDescent="0.3">
      <c r="A690" s="16" t="s">
        <v>465</v>
      </c>
      <c r="B690" s="16" t="s">
        <v>18</v>
      </c>
      <c r="C690" s="43" t="s">
        <v>24</v>
      </c>
      <c r="D690" s="43" t="s">
        <v>25</v>
      </c>
      <c r="E690" s="43" t="s">
        <v>26</v>
      </c>
      <c r="F690" s="43" t="s">
        <v>22</v>
      </c>
      <c r="G690" s="43" t="s">
        <v>23</v>
      </c>
      <c r="H690" s="43" t="s">
        <v>23</v>
      </c>
      <c r="I690" s="43" t="s">
        <v>487</v>
      </c>
      <c r="J690" s="16" t="s">
        <v>488</v>
      </c>
      <c r="K690" s="16">
        <v>50000</v>
      </c>
      <c r="L690" s="16">
        <v>-4600</v>
      </c>
      <c r="M690" s="16">
        <v>45400</v>
      </c>
      <c r="N690" s="16">
        <v>8881.49</v>
      </c>
      <c r="O690" s="47">
        <v>34492.33</v>
      </c>
      <c r="P690" s="16">
        <v>2026.18</v>
      </c>
      <c r="Q690" s="47">
        <v>99.75</v>
      </c>
      <c r="R690" s="16" t="s">
        <v>1812</v>
      </c>
      <c r="S690" s="3" t="s">
        <v>1446</v>
      </c>
      <c r="T690" s="2"/>
      <c r="U690" s="2"/>
      <c r="V690" s="2"/>
    </row>
    <row r="691" spans="1:22" s="16" customFormat="1" ht="15" customHeight="1" x14ac:dyDescent="0.3">
      <c r="A691" s="16" t="s">
        <v>465</v>
      </c>
      <c r="B691" s="16" t="s">
        <v>18</v>
      </c>
      <c r="C691" s="43" t="s">
        <v>24</v>
      </c>
      <c r="D691" s="43" t="s">
        <v>25</v>
      </c>
      <c r="E691" s="43" t="s">
        <v>26</v>
      </c>
      <c r="F691" s="43" t="s">
        <v>22</v>
      </c>
      <c r="G691" s="43" t="s">
        <v>23</v>
      </c>
      <c r="H691" s="43" t="s">
        <v>23</v>
      </c>
      <c r="I691" s="43" t="s">
        <v>1436</v>
      </c>
      <c r="J691" s="16" t="s">
        <v>1437</v>
      </c>
      <c r="K691" s="16">
        <v>40000</v>
      </c>
      <c r="L691" s="16">
        <v>-3000</v>
      </c>
      <c r="M691" s="16">
        <v>37000</v>
      </c>
      <c r="N691" s="16">
        <v>3250.62</v>
      </c>
      <c r="O691" s="47">
        <v>30288.65</v>
      </c>
      <c r="P691" s="16">
        <v>3460.73</v>
      </c>
      <c r="Q691" s="47">
        <v>3510</v>
      </c>
      <c r="R691" s="16" t="s">
        <v>1812</v>
      </c>
      <c r="S691" s="3" t="s">
        <v>1446</v>
      </c>
      <c r="T691" s="2"/>
      <c r="U691" s="2"/>
      <c r="V691" s="2"/>
    </row>
    <row r="692" spans="1:22" s="16" customFormat="1" ht="15" customHeight="1" x14ac:dyDescent="0.3">
      <c r="A692" s="16" t="s">
        <v>465</v>
      </c>
      <c r="B692" s="16" t="s">
        <v>18</v>
      </c>
      <c r="C692" s="43" t="s">
        <v>24</v>
      </c>
      <c r="D692" s="43" t="s">
        <v>25</v>
      </c>
      <c r="E692" s="43" t="s">
        <v>26</v>
      </c>
      <c r="F692" s="43" t="s">
        <v>22</v>
      </c>
      <c r="G692" s="43" t="s">
        <v>23</v>
      </c>
      <c r="H692" s="43" t="s">
        <v>23</v>
      </c>
      <c r="I692" s="43" t="s">
        <v>537</v>
      </c>
      <c r="J692" s="16" t="s">
        <v>538</v>
      </c>
      <c r="K692" s="16">
        <v>1500</v>
      </c>
      <c r="L692" s="16">
        <v>0</v>
      </c>
      <c r="M692" s="16">
        <v>1500</v>
      </c>
      <c r="N692" s="16">
        <v>0</v>
      </c>
      <c r="O692" s="47">
        <v>1208.3399999999999</v>
      </c>
      <c r="P692" s="16">
        <v>291.66000000000003</v>
      </c>
      <c r="Q692" s="47">
        <v>26.5</v>
      </c>
      <c r="R692" s="16" t="s">
        <v>1812</v>
      </c>
      <c r="S692" s="3" t="s">
        <v>1446</v>
      </c>
      <c r="T692" s="2"/>
      <c r="U692" s="2"/>
      <c r="V692" s="2"/>
    </row>
    <row r="693" spans="1:22" s="16" customFormat="1" ht="15" customHeight="1" x14ac:dyDescent="0.3">
      <c r="A693" s="16" t="s">
        <v>465</v>
      </c>
      <c r="B693" s="16" t="s">
        <v>18</v>
      </c>
      <c r="C693" s="43" t="s">
        <v>24</v>
      </c>
      <c r="D693" s="43" t="s">
        <v>25</v>
      </c>
      <c r="E693" s="43" t="s">
        <v>26</v>
      </c>
      <c r="F693" s="43" t="s">
        <v>22</v>
      </c>
      <c r="G693" s="43" t="s">
        <v>23</v>
      </c>
      <c r="H693" s="43" t="s">
        <v>23</v>
      </c>
      <c r="I693" s="43">
        <v>6600</v>
      </c>
      <c r="J693" s="16" t="s">
        <v>530</v>
      </c>
      <c r="K693" s="16">
        <v>9200</v>
      </c>
      <c r="L693" s="16">
        <v>-1800</v>
      </c>
      <c r="M693" s="16">
        <v>7400</v>
      </c>
      <c r="N693" s="16">
        <v>0</v>
      </c>
      <c r="O693" s="47">
        <v>7398</v>
      </c>
      <c r="P693" s="16">
        <v>2</v>
      </c>
      <c r="Q693" s="47">
        <v>0</v>
      </c>
      <c r="R693" s="16" t="s">
        <v>1812</v>
      </c>
      <c r="S693" s="3" t="s">
        <v>1446</v>
      </c>
      <c r="T693" s="2"/>
      <c r="U693" s="2"/>
      <c r="V693" s="2"/>
    </row>
    <row r="694" spans="1:22" s="16" customFormat="1" ht="15" customHeight="1" x14ac:dyDescent="0.3">
      <c r="A694" s="16" t="s">
        <v>465</v>
      </c>
      <c r="B694" s="16" t="s">
        <v>18</v>
      </c>
      <c r="C694" s="43" t="s">
        <v>24</v>
      </c>
      <c r="D694" s="43" t="s">
        <v>25</v>
      </c>
      <c r="E694" s="43" t="s">
        <v>26</v>
      </c>
      <c r="F694" s="43" t="s">
        <v>22</v>
      </c>
      <c r="G694" s="43" t="s">
        <v>23</v>
      </c>
      <c r="H694" s="43" t="s">
        <v>23</v>
      </c>
      <c r="I694" s="43">
        <v>6605</v>
      </c>
      <c r="J694" s="16" t="s">
        <v>507</v>
      </c>
      <c r="K694" s="16">
        <v>10000</v>
      </c>
      <c r="L694" s="16">
        <v>7100</v>
      </c>
      <c r="M694" s="16">
        <v>17100</v>
      </c>
      <c r="N694" s="16">
        <v>4045</v>
      </c>
      <c r="O694" s="47">
        <v>5432.96</v>
      </c>
      <c r="P694" s="16">
        <v>7622.04</v>
      </c>
      <c r="Q694" s="47">
        <v>4807.71</v>
      </c>
      <c r="R694" s="16" t="s">
        <v>1812</v>
      </c>
      <c r="S694" s="3" t="s">
        <v>1446</v>
      </c>
      <c r="T694" s="2"/>
      <c r="U694" s="2"/>
      <c r="V694" s="2"/>
    </row>
    <row r="695" spans="1:22" s="16" customFormat="1" ht="15" customHeight="1" x14ac:dyDescent="0.3">
      <c r="A695" s="16" t="s">
        <v>465</v>
      </c>
      <c r="B695" s="16" t="s">
        <v>18</v>
      </c>
      <c r="C695" s="43" t="s">
        <v>24</v>
      </c>
      <c r="D695" s="43" t="s">
        <v>25</v>
      </c>
      <c r="E695" s="43" t="s">
        <v>26</v>
      </c>
      <c r="F695" s="43" t="s">
        <v>22</v>
      </c>
      <c r="G695" s="43" t="s">
        <v>23</v>
      </c>
      <c r="H695" s="43" t="s">
        <v>23</v>
      </c>
      <c r="I695" s="43" t="s">
        <v>498</v>
      </c>
      <c r="J695" s="16" t="s">
        <v>499</v>
      </c>
      <c r="K695" s="16">
        <v>50000</v>
      </c>
      <c r="L695" s="16">
        <v>-5000</v>
      </c>
      <c r="M695" s="16">
        <v>45000</v>
      </c>
      <c r="N695" s="16">
        <v>5103.6899999999996</v>
      </c>
      <c r="O695" s="47">
        <v>27228</v>
      </c>
      <c r="P695" s="16">
        <v>12668.31</v>
      </c>
      <c r="Q695" s="47">
        <v>1486.88</v>
      </c>
      <c r="R695" s="16" t="s">
        <v>1812</v>
      </c>
      <c r="S695" s="3" t="s">
        <v>1446</v>
      </c>
      <c r="T695" s="2"/>
      <c r="U695" s="2"/>
      <c r="V695" s="2"/>
    </row>
    <row r="696" spans="1:22" s="16" customFormat="1" ht="15" customHeight="1" x14ac:dyDescent="0.3">
      <c r="A696" s="16" t="s">
        <v>465</v>
      </c>
      <c r="B696" s="16" t="s">
        <v>18</v>
      </c>
      <c r="C696" s="43" t="s">
        <v>24</v>
      </c>
      <c r="D696" s="43" t="s">
        <v>25</v>
      </c>
      <c r="E696" s="43" t="s">
        <v>26</v>
      </c>
      <c r="F696" s="43" t="s">
        <v>22</v>
      </c>
      <c r="G696" s="43" t="s">
        <v>23</v>
      </c>
      <c r="H696" s="43" t="s">
        <v>23</v>
      </c>
      <c r="I696" s="43" t="s">
        <v>527</v>
      </c>
      <c r="J696" s="16" t="s">
        <v>528</v>
      </c>
      <c r="K696" s="16">
        <v>1000</v>
      </c>
      <c r="L696" s="16">
        <v>0</v>
      </c>
      <c r="M696" s="16">
        <v>1000</v>
      </c>
      <c r="N696" s="16">
        <v>0</v>
      </c>
      <c r="O696" s="47">
        <v>240.39</v>
      </c>
      <c r="P696" s="16">
        <v>759.61</v>
      </c>
      <c r="Q696" s="47">
        <v>0</v>
      </c>
      <c r="R696" s="16" t="s">
        <v>1812</v>
      </c>
      <c r="S696" s="3" t="s">
        <v>1446</v>
      </c>
      <c r="T696" s="2"/>
      <c r="U696" s="2"/>
      <c r="V696" s="2"/>
    </row>
    <row r="697" spans="1:22" s="16" customFormat="1" ht="15" customHeight="1" x14ac:dyDescent="0.3">
      <c r="A697" s="16" t="s">
        <v>465</v>
      </c>
      <c r="B697" s="16" t="s">
        <v>18</v>
      </c>
      <c r="C697" s="43" t="s">
        <v>24</v>
      </c>
      <c r="D697" s="43" t="s">
        <v>25</v>
      </c>
      <c r="E697" s="43" t="s">
        <v>26</v>
      </c>
      <c r="F697" s="43" t="s">
        <v>22</v>
      </c>
      <c r="G697" s="43" t="s">
        <v>23</v>
      </c>
      <c r="H697" s="43" t="s">
        <v>23</v>
      </c>
      <c r="I697" s="43" t="s">
        <v>1671</v>
      </c>
      <c r="J697" s="16" t="s">
        <v>1672</v>
      </c>
      <c r="K697" s="16">
        <v>43560</v>
      </c>
      <c r="L697" s="16">
        <v>-1340</v>
      </c>
      <c r="M697" s="16">
        <v>42220</v>
      </c>
      <c r="N697" s="16">
        <v>0</v>
      </c>
      <c r="O697" s="47">
        <v>42217.95</v>
      </c>
      <c r="P697" s="16">
        <v>2.0499999999999998</v>
      </c>
      <c r="Q697" s="47">
        <v>0</v>
      </c>
      <c r="R697" s="16" t="s">
        <v>1812</v>
      </c>
      <c r="S697" s="3" t="s">
        <v>1446</v>
      </c>
      <c r="T697" s="2"/>
      <c r="U697" s="2"/>
      <c r="V697" s="2"/>
    </row>
    <row r="698" spans="1:22" s="16" customFormat="1" ht="15" customHeight="1" x14ac:dyDescent="0.3">
      <c r="A698" s="16" t="s">
        <v>465</v>
      </c>
      <c r="B698" s="16" t="s">
        <v>18</v>
      </c>
      <c r="C698" s="43" t="s">
        <v>24</v>
      </c>
      <c r="D698" s="43" t="s">
        <v>25</v>
      </c>
      <c r="E698" s="43" t="s">
        <v>26</v>
      </c>
      <c r="F698" s="43" t="s">
        <v>22</v>
      </c>
      <c r="G698" s="43" t="s">
        <v>23</v>
      </c>
      <c r="H698" s="43" t="s">
        <v>23</v>
      </c>
      <c r="I698" s="43">
        <v>7000</v>
      </c>
      <c r="J698" s="16" t="s">
        <v>580</v>
      </c>
      <c r="K698" s="16">
        <v>0</v>
      </c>
      <c r="L698" s="16">
        <v>0</v>
      </c>
      <c r="M698" s="16">
        <v>0</v>
      </c>
      <c r="N698" s="16">
        <v>0</v>
      </c>
      <c r="O698" s="47">
        <v>144</v>
      </c>
      <c r="P698" s="16">
        <v>-144</v>
      </c>
      <c r="Q698" s="47">
        <v>0</v>
      </c>
      <c r="R698" s="16" t="s">
        <v>1812</v>
      </c>
      <c r="S698" s="3" t="s">
        <v>1446</v>
      </c>
      <c r="T698" s="2"/>
      <c r="U698" s="2"/>
      <c r="V698" s="2"/>
    </row>
    <row r="699" spans="1:22" s="16" customFormat="1" ht="15" customHeight="1" x14ac:dyDescent="0.3">
      <c r="A699" s="16" t="s">
        <v>465</v>
      </c>
      <c r="B699" s="16" t="s">
        <v>18</v>
      </c>
      <c r="C699" s="43" t="s">
        <v>24</v>
      </c>
      <c r="D699" s="43" t="s">
        <v>25</v>
      </c>
      <c r="E699" s="43" t="s">
        <v>26</v>
      </c>
      <c r="F699" s="43" t="s">
        <v>22</v>
      </c>
      <c r="G699" s="43" t="s">
        <v>23</v>
      </c>
      <c r="H699" s="43" t="s">
        <v>23</v>
      </c>
      <c r="I699" s="43">
        <v>7005</v>
      </c>
      <c r="J699" s="16" t="s">
        <v>2007</v>
      </c>
      <c r="K699" s="16">
        <v>0</v>
      </c>
      <c r="L699" s="16">
        <v>1427</v>
      </c>
      <c r="M699" s="16">
        <v>1427</v>
      </c>
      <c r="N699" s="16">
        <v>0</v>
      </c>
      <c r="O699" s="47">
        <v>1426.23</v>
      </c>
      <c r="P699" s="16">
        <v>0.77</v>
      </c>
      <c r="Q699" s="47">
        <v>1426.23</v>
      </c>
      <c r="R699" s="16" t="s">
        <v>1812</v>
      </c>
      <c r="S699" s="3" t="s">
        <v>1446</v>
      </c>
      <c r="T699" s="2"/>
      <c r="U699" s="2"/>
      <c r="V699" s="2"/>
    </row>
    <row r="700" spans="1:22" s="16" customFormat="1" ht="15" customHeight="1" x14ac:dyDescent="0.3">
      <c r="A700" s="16" t="s">
        <v>465</v>
      </c>
      <c r="B700" s="16" t="s">
        <v>18</v>
      </c>
      <c r="C700" s="43" t="s">
        <v>24</v>
      </c>
      <c r="D700" s="43" t="s">
        <v>25</v>
      </c>
      <c r="E700" s="43" t="s">
        <v>26</v>
      </c>
      <c r="F700" s="43" t="s">
        <v>22</v>
      </c>
      <c r="G700" s="43" t="s">
        <v>23</v>
      </c>
      <c r="H700" s="43" t="s">
        <v>23</v>
      </c>
      <c r="I700" s="43" t="s">
        <v>513</v>
      </c>
      <c r="J700" s="16" t="s">
        <v>1203</v>
      </c>
      <c r="K700" s="16">
        <v>6500</v>
      </c>
      <c r="L700" s="16">
        <v>0</v>
      </c>
      <c r="M700" s="16">
        <v>6500</v>
      </c>
      <c r="N700" s="16">
        <v>253.65</v>
      </c>
      <c r="O700" s="47">
        <v>5511.58</v>
      </c>
      <c r="P700" s="16">
        <v>734.77</v>
      </c>
      <c r="Q700" s="47">
        <v>253.65</v>
      </c>
      <c r="R700" s="16" t="s">
        <v>1812</v>
      </c>
      <c r="S700" s="3" t="s">
        <v>1446</v>
      </c>
      <c r="T700" s="2"/>
      <c r="U700" s="2"/>
      <c r="V700" s="2"/>
    </row>
    <row r="701" spans="1:22" s="16" customFormat="1" ht="15" customHeight="1" x14ac:dyDescent="0.3">
      <c r="A701" s="16" t="s">
        <v>465</v>
      </c>
      <c r="B701" s="16" t="s">
        <v>18</v>
      </c>
      <c r="C701" s="43" t="s">
        <v>24</v>
      </c>
      <c r="D701" s="43" t="s">
        <v>25</v>
      </c>
      <c r="E701" s="43" t="s">
        <v>26</v>
      </c>
      <c r="F701" s="43" t="s">
        <v>22</v>
      </c>
      <c r="G701" s="43" t="s">
        <v>23</v>
      </c>
      <c r="H701" s="43" t="s">
        <v>23</v>
      </c>
      <c r="I701" s="43">
        <v>7250</v>
      </c>
      <c r="J701" s="16" t="s">
        <v>1675</v>
      </c>
      <c r="K701" s="16">
        <v>200</v>
      </c>
      <c r="L701" s="16">
        <v>0</v>
      </c>
      <c r="M701" s="16">
        <v>200</v>
      </c>
      <c r="N701" s="16">
        <v>0</v>
      </c>
      <c r="O701" s="47">
        <v>164.25</v>
      </c>
      <c r="P701" s="16">
        <v>35.75</v>
      </c>
      <c r="Q701" s="47">
        <v>0</v>
      </c>
      <c r="R701" s="16" t="s">
        <v>1812</v>
      </c>
      <c r="S701" s="3" t="s">
        <v>1446</v>
      </c>
      <c r="T701" s="2"/>
      <c r="U701" s="2"/>
      <c r="V701" s="2"/>
    </row>
    <row r="702" spans="1:22" s="16" customFormat="1" ht="15" customHeight="1" x14ac:dyDescent="0.3">
      <c r="A702" s="16" t="s">
        <v>465</v>
      </c>
      <c r="B702" s="16" t="s">
        <v>18</v>
      </c>
      <c r="C702" s="43" t="s">
        <v>24</v>
      </c>
      <c r="D702" s="43" t="s">
        <v>25</v>
      </c>
      <c r="E702" s="43" t="s">
        <v>26</v>
      </c>
      <c r="F702" s="43" t="s">
        <v>22</v>
      </c>
      <c r="G702" s="43" t="s">
        <v>23</v>
      </c>
      <c r="H702" s="43" t="s">
        <v>23</v>
      </c>
      <c r="I702" s="43">
        <v>7303</v>
      </c>
      <c r="J702" s="16" t="s">
        <v>548</v>
      </c>
      <c r="K702" s="16">
        <v>0</v>
      </c>
      <c r="L702" s="16">
        <v>0</v>
      </c>
      <c r="M702" s="16">
        <v>0</v>
      </c>
      <c r="N702" s="16">
        <v>0</v>
      </c>
      <c r="O702" s="47">
        <v>-33</v>
      </c>
      <c r="P702" s="16">
        <v>33</v>
      </c>
      <c r="Q702" s="47">
        <v>0</v>
      </c>
      <c r="R702" s="16" t="s">
        <v>1812</v>
      </c>
      <c r="S702" s="3" t="s">
        <v>1446</v>
      </c>
      <c r="T702" s="2"/>
      <c r="U702" s="2"/>
      <c r="V702" s="2"/>
    </row>
    <row r="703" spans="1:22" s="16" customFormat="1" ht="15" customHeight="1" x14ac:dyDescent="0.3">
      <c r="A703" s="16" t="s">
        <v>465</v>
      </c>
      <c r="B703" s="16" t="s">
        <v>18</v>
      </c>
      <c r="C703" s="43" t="s">
        <v>24</v>
      </c>
      <c r="D703" s="43" t="s">
        <v>25</v>
      </c>
      <c r="E703" s="43" t="s">
        <v>26</v>
      </c>
      <c r="F703" s="43" t="s">
        <v>22</v>
      </c>
      <c r="G703" s="43" t="s">
        <v>23</v>
      </c>
      <c r="H703" s="43" t="s">
        <v>23</v>
      </c>
      <c r="I703" s="43">
        <v>8000</v>
      </c>
      <c r="J703" s="16" t="s">
        <v>218</v>
      </c>
      <c r="K703" s="16">
        <v>48850</v>
      </c>
      <c r="L703" s="16">
        <v>3173</v>
      </c>
      <c r="M703" s="16">
        <v>52023</v>
      </c>
      <c r="N703" s="16">
        <v>0</v>
      </c>
      <c r="O703" s="47">
        <v>38468.28</v>
      </c>
      <c r="P703" s="16">
        <v>13554.72</v>
      </c>
      <c r="Q703" s="47">
        <v>0</v>
      </c>
      <c r="R703" s="16" t="s">
        <v>1812</v>
      </c>
      <c r="S703" s="3" t="s">
        <v>1446</v>
      </c>
      <c r="T703" s="2"/>
      <c r="U703" s="2"/>
      <c r="V703" s="2"/>
    </row>
    <row r="704" spans="1:22" s="16" customFormat="1" ht="15" customHeight="1" x14ac:dyDescent="0.3">
      <c r="A704" s="16" t="s">
        <v>465</v>
      </c>
      <c r="B704" s="16" t="s">
        <v>18</v>
      </c>
      <c r="C704" s="43" t="s">
        <v>24</v>
      </c>
      <c r="D704" s="43" t="s">
        <v>25</v>
      </c>
      <c r="E704" s="43" t="s">
        <v>26</v>
      </c>
      <c r="F704" s="43" t="s">
        <v>22</v>
      </c>
      <c r="G704" s="43" t="s">
        <v>23</v>
      </c>
      <c r="H704" s="43" t="s">
        <v>23</v>
      </c>
      <c r="I704" s="43" t="s">
        <v>1145</v>
      </c>
      <c r="J704" s="16" t="s">
        <v>1146</v>
      </c>
      <c r="K704" s="16">
        <v>44000</v>
      </c>
      <c r="L704" s="16">
        <v>0</v>
      </c>
      <c r="M704" s="16">
        <v>44000</v>
      </c>
      <c r="N704" s="16">
        <v>0</v>
      </c>
      <c r="O704" s="47">
        <v>0</v>
      </c>
      <c r="P704" s="16">
        <v>44000</v>
      </c>
      <c r="Q704" s="47">
        <v>0</v>
      </c>
      <c r="R704" s="16" t="s">
        <v>1812</v>
      </c>
      <c r="S704" s="3" t="s">
        <v>1446</v>
      </c>
      <c r="T704" s="2"/>
      <c r="U704" s="2"/>
      <c r="V704" s="2"/>
    </row>
    <row r="705" spans="1:22" s="16" customFormat="1" ht="15" customHeight="1" x14ac:dyDescent="0.3">
      <c r="A705" s="16" t="s">
        <v>465</v>
      </c>
      <c r="B705" s="16" t="s">
        <v>18</v>
      </c>
      <c r="C705" s="43" t="s">
        <v>628</v>
      </c>
      <c r="D705" s="43" t="s">
        <v>25</v>
      </c>
      <c r="E705" s="43" t="s">
        <v>26</v>
      </c>
      <c r="F705" s="43" t="s">
        <v>629</v>
      </c>
      <c r="G705" s="43" t="s">
        <v>23</v>
      </c>
      <c r="H705" s="43" t="s">
        <v>23</v>
      </c>
      <c r="I705" s="43" t="s">
        <v>501</v>
      </c>
      <c r="J705" s="16" t="s">
        <v>502</v>
      </c>
      <c r="K705" s="16">
        <v>4842367</v>
      </c>
      <c r="L705" s="16">
        <v>47944</v>
      </c>
      <c r="M705" s="16">
        <v>4890311</v>
      </c>
      <c r="N705" s="16">
        <v>0</v>
      </c>
      <c r="O705" s="47">
        <v>4349826.18</v>
      </c>
      <c r="P705" s="16">
        <v>540484.81999999995</v>
      </c>
      <c r="Q705" s="47">
        <v>525237.17000000004</v>
      </c>
      <c r="R705" s="16" t="s">
        <v>1873</v>
      </c>
      <c r="S705" s="3" t="s">
        <v>1446</v>
      </c>
      <c r="T705" s="2"/>
      <c r="U705" s="2"/>
      <c r="V705" s="2"/>
    </row>
    <row r="706" spans="1:22" s="16" customFormat="1" ht="15" customHeight="1" x14ac:dyDescent="0.3">
      <c r="A706" s="16" t="s">
        <v>465</v>
      </c>
      <c r="B706" s="16" t="s">
        <v>18</v>
      </c>
      <c r="C706" s="43" t="s">
        <v>628</v>
      </c>
      <c r="D706" s="43" t="s">
        <v>25</v>
      </c>
      <c r="E706" s="43" t="s">
        <v>26</v>
      </c>
      <c r="F706" s="43" t="s">
        <v>629</v>
      </c>
      <c r="G706" s="43" t="s">
        <v>23</v>
      </c>
      <c r="H706" s="43" t="s">
        <v>23</v>
      </c>
      <c r="I706" s="43">
        <v>5100</v>
      </c>
      <c r="J706" s="16" t="s">
        <v>484</v>
      </c>
      <c r="K706" s="16">
        <v>142000</v>
      </c>
      <c r="L706" s="16">
        <v>0</v>
      </c>
      <c r="M706" s="16">
        <v>142000</v>
      </c>
      <c r="N706" s="16">
        <v>0</v>
      </c>
      <c r="O706" s="47">
        <v>102798.07</v>
      </c>
      <c r="P706" s="16">
        <v>39201.93</v>
      </c>
      <c r="Q706" s="47">
        <v>15130.84</v>
      </c>
      <c r="R706" s="16" t="s">
        <v>1873</v>
      </c>
      <c r="S706" s="3" t="s">
        <v>1446</v>
      </c>
      <c r="T706" s="2"/>
      <c r="U706" s="2"/>
      <c r="V706" s="2"/>
    </row>
    <row r="707" spans="1:22" s="16" customFormat="1" ht="15" customHeight="1" x14ac:dyDescent="0.3">
      <c r="A707" s="16" t="s">
        <v>465</v>
      </c>
      <c r="B707" s="16" t="s">
        <v>18</v>
      </c>
      <c r="C707" s="43" t="s">
        <v>628</v>
      </c>
      <c r="D707" s="43" t="s">
        <v>25</v>
      </c>
      <c r="E707" s="43" t="s">
        <v>26</v>
      </c>
      <c r="F707" s="43" t="s">
        <v>629</v>
      </c>
      <c r="G707" s="43" t="s">
        <v>23</v>
      </c>
      <c r="H707" s="43" t="s">
        <v>23</v>
      </c>
      <c r="I707" s="43" t="s">
        <v>480</v>
      </c>
      <c r="J707" s="16" t="s">
        <v>1042</v>
      </c>
      <c r="K707" s="16">
        <v>38000</v>
      </c>
      <c r="L707" s="16">
        <v>0</v>
      </c>
      <c r="M707" s="16">
        <v>38000</v>
      </c>
      <c r="N707" s="16">
        <v>0</v>
      </c>
      <c r="O707" s="47">
        <v>29717.17</v>
      </c>
      <c r="P707" s="16">
        <v>8282.83</v>
      </c>
      <c r="Q707" s="47">
        <v>3699.61</v>
      </c>
      <c r="R707" s="16" t="s">
        <v>1873</v>
      </c>
      <c r="S707" s="3" t="s">
        <v>1446</v>
      </c>
      <c r="T707" s="2"/>
      <c r="U707" s="2"/>
      <c r="V707" s="2"/>
    </row>
    <row r="708" spans="1:22" s="16" customFormat="1" ht="15" customHeight="1" x14ac:dyDescent="0.3">
      <c r="A708" s="16" t="s">
        <v>465</v>
      </c>
      <c r="B708" s="16" t="s">
        <v>18</v>
      </c>
      <c r="C708" s="43" t="s">
        <v>628</v>
      </c>
      <c r="D708" s="43" t="s">
        <v>25</v>
      </c>
      <c r="E708" s="43" t="s">
        <v>26</v>
      </c>
      <c r="F708" s="43" t="s">
        <v>629</v>
      </c>
      <c r="G708" s="43" t="s">
        <v>23</v>
      </c>
      <c r="H708" s="43" t="s">
        <v>23</v>
      </c>
      <c r="I708" s="43" t="s">
        <v>1279</v>
      </c>
      <c r="J708" s="16" t="s">
        <v>2344</v>
      </c>
      <c r="K708" s="16">
        <v>260000</v>
      </c>
      <c r="L708" s="16">
        <v>0</v>
      </c>
      <c r="M708" s="16">
        <v>260000</v>
      </c>
      <c r="N708" s="16">
        <v>0</v>
      </c>
      <c r="O708" s="47">
        <v>295411.09999999998</v>
      </c>
      <c r="P708" s="16">
        <v>-35411.1</v>
      </c>
      <c r="Q708" s="47">
        <v>62432.51</v>
      </c>
      <c r="R708" s="16" t="s">
        <v>1873</v>
      </c>
      <c r="S708" s="3" t="s">
        <v>1446</v>
      </c>
      <c r="T708" s="2"/>
      <c r="U708" s="2"/>
      <c r="V708" s="2"/>
    </row>
    <row r="709" spans="1:22" s="16" customFormat="1" ht="15" customHeight="1" x14ac:dyDescent="0.3">
      <c r="A709" s="16" t="s">
        <v>465</v>
      </c>
      <c r="B709" s="16" t="s">
        <v>18</v>
      </c>
      <c r="C709" s="43" t="s">
        <v>628</v>
      </c>
      <c r="D709" s="43" t="s">
        <v>25</v>
      </c>
      <c r="E709" s="43" t="s">
        <v>26</v>
      </c>
      <c r="F709" s="43" t="s">
        <v>629</v>
      </c>
      <c r="G709" s="43" t="s">
        <v>23</v>
      </c>
      <c r="H709" s="43" t="s">
        <v>23</v>
      </c>
      <c r="I709" s="43" t="s">
        <v>481</v>
      </c>
      <c r="J709" s="16" t="s">
        <v>1040</v>
      </c>
      <c r="K709" s="16">
        <v>145000</v>
      </c>
      <c r="L709" s="16">
        <v>0</v>
      </c>
      <c r="M709" s="16">
        <v>145000</v>
      </c>
      <c r="N709" s="16">
        <v>0</v>
      </c>
      <c r="O709" s="47">
        <v>101555.21</v>
      </c>
      <c r="P709" s="16">
        <v>43444.79</v>
      </c>
      <c r="Q709" s="47">
        <v>17001.66</v>
      </c>
      <c r="R709" s="16" t="s">
        <v>1873</v>
      </c>
      <c r="S709" s="3" t="s">
        <v>1446</v>
      </c>
      <c r="T709" s="2"/>
      <c r="U709" s="2"/>
      <c r="V709" s="2"/>
    </row>
    <row r="710" spans="1:22" s="16" customFormat="1" ht="15" customHeight="1" x14ac:dyDescent="0.3">
      <c r="A710" s="16" t="s">
        <v>465</v>
      </c>
      <c r="B710" s="16" t="s">
        <v>18</v>
      </c>
      <c r="C710" s="43" t="s">
        <v>628</v>
      </c>
      <c r="D710" s="43" t="s">
        <v>25</v>
      </c>
      <c r="E710" s="43" t="s">
        <v>26</v>
      </c>
      <c r="F710" s="43" t="s">
        <v>629</v>
      </c>
      <c r="G710" s="43" t="s">
        <v>23</v>
      </c>
      <c r="H710" s="43" t="s">
        <v>23</v>
      </c>
      <c r="I710" s="43" t="s">
        <v>473</v>
      </c>
      <c r="J710" s="16" t="s">
        <v>1041</v>
      </c>
      <c r="K710" s="16">
        <v>4900</v>
      </c>
      <c r="L710" s="16">
        <v>0</v>
      </c>
      <c r="M710" s="16">
        <v>4900</v>
      </c>
      <c r="N710" s="16">
        <v>0</v>
      </c>
      <c r="O710" s="47">
        <v>4534.63</v>
      </c>
      <c r="P710" s="16">
        <v>365.37</v>
      </c>
      <c r="Q710" s="47">
        <v>492.31</v>
      </c>
      <c r="R710" s="16" t="s">
        <v>1873</v>
      </c>
      <c r="S710" s="3" t="s">
        <v>1446</v>
      </c>
      <c r="T710" s="2"/>
      <c r="U710" s="2"/>
      <c r="V710" s="2"/>
    </row>
    <row r="711" spans="1:22" s="16" customFormat="1" ht="15" customHeight="1" x14ac:dyDescent="0.3">
      <c r="A711" s="16" t="s">
        <v>465</v>
      </c>
      <c r="B711" s="16" t="s">
        <v>18</v>
      </c>
      <c r="C711" s="43" t="s">
        <v>628</v>
      </c>
      <c r="D711" s="43" t="s">
        <v>25</v>
      </c>
      <c r="E711" s="43" t="s">
        <v>26</v>
      </c>
      <c r="F711" s="43" t="s">
        <v>629</v>
      </c>
      <c r="G711" s="43" t="s">
        <v>23</v>
      </c>
      <c r="H711" s="43" t="s">
        <v>23</v>
      </c>
      <c r="I711" s="43" t="s">
        <v>474</v>
      </c>
      <c r="J711" s="16" t="s">
        <v>475</v>
      </c>
      <c r="K711" s="16">
        <v>84421</v>
      </c>
      <c r="L711" s="16">
        <v>836</v>
      </c>
      <c r="M711" s="16">
        <v>85257</v>
      </c>
      <c r="N711" s="16">
        <v>0</v>
      </c>
      <c r="O711" s="47">
        <v>68387.98</v>
      </c>
      <c r="P711" s="16">
        <v>16869.02</v>
      </c>
      <c r="Q711" s="47">
        <v>8741.89</v>
      </c>
      <c r="R711" s="16" t="s">
        <v>1873</v>
      </c>
      <c r="S711" s="3" t="s">
        <v>1446</v>
      </c>
      <c r="T711" s="2"/>
      <c r="U711" s="2"/>
      <c r="V711" s="2"/>
    </row>
    <row r="712" spans="1:22" s="16" customFormat="1" ht="15" customHeight="1" x14ac:dyDescent="0.3">
      <c r="A712" s="16" t="s">
        <v>465</v>
      </c>
      <c r="B712" s="16" t="s">
        <v>18</v>
      </c>
      <c r="C712" s="43" t="s">
        <v>628</v>
      </c>
      <c r="D712" s="43" t="s">
        <v>25</v>
      </c>
      <c r="E712" s="43" t="s">
        <v>26</v>
      </c>
      <c r="F712" s="43" t="s">
        <v>629</v>
      </c>
      <c r="G712" s="43" t="s">
        <v>23</v>
      </c>
      <c r="H712" s="43" t="s">
        <v>23</v>
      </c>
      <c r="I712" s="43" t="s">
        <v>519</v>
      </c>
      <c r="J712" s="16" t="s">
        <v>520</v>
      </c>
      <c r="K712" s="16">
        <v>185428</v>
      </c>
      <c r="L712" s="16">
        <v>0</v>
      </c>
      <c r="M712" s="16">
        <v>185428</v>
      </c>
      <c r="N712" s="16">
        <v>0</v>
      </c>
      <c r="O712" s="47">
        <v>169928</v>
      </c>
      <c r="P712" s="16">
        <v>15500</v>
      </c>
      <c r="Q712" s="47">
        <v>15448</v>
      </c>
      <c r="R712" s="16" t="s">
        <v>1873</v>
      </c>
      <c r="S712" s="3" t="s">
        <v>1446</v>
      </c>
      <c r="T712" s="2"/>
      <c r="U712" s="2"/>
      <c r="V712" s="2"/>
    </row>
    <row r="713" spans="1:22" s="16" customFormat="1" ht="15" customHeight="1" x14ac:dyDescent="0.3">
      <c r="A713" s="16" t="s">
        <v>465</v>
      </c>
      <c r="B713" s="16" t="s">
        <v>18</v>
      </c>
      <c r="C713" s="43" t="s">
        <v>628</v>
      </c>
      <c r="D713" s="43" t="s">
        <v>25</v>
      </c>
      <c r="E713" s="43" t="s">
        <v>26</v>
      </c>
      <c r="F713" s="43" t="s">
        <v>629</v>
      </c>
      <c r="G713" s="43" t="s">
        <v>23</v>
      </c>
      <c r="H713" s="43" t="s">
        <v>23</v>
      </c>
      <c r="I713" s="43" t="s">
        <v>470</v>
      </c>
      <c r="J713" s="16" t="s">
        <v>471</v>
      </c>
      <c r="K713" s="16">
        <v>0</v>
      </c>
      <c r="L713" s="16">
        <v>0</v>
      </c>
      <c r="M713" s="16">
        <v>0</v>
      </c>
      <c r="N713" s="16">
        <v>0</v>
      </c>
      <c r="O713" s="47">
        <v>3339.54</v>
      </c>
      <c r="P713" s="16">
        <v>-3339.54</v>
      </c>
      <c r="Q713" s="47">
        <v>366.65</v>
      </c>
      <c r="R713" s="16" t="s">
        <v>1873</v>
      </c>
      <c r="S713" s="3" t="s">
        <v>1446</v>
      </c>
      <c r="T713" s="2"/>
      <c r="U713" s="2"/>
      <c r="V713" s="2"/>
    </row>
    <row r="714" spans="1:22" s="16" customFormat="1" ht="15" customHeight="1" x14ac:dyDescent="0.3">
      <c r="A714" s="16" t="s">
        <v>465</v>
      </c>
      <c r="B714" s="16" t="s">
        <v>18</v>
      </c>
      <c r="C714" s="43" t="s">
        <v>628</v>
      </c>
      <c r="D714" s="43" t="s">
        <v>25</v>
      </c>
      <c r="E714" s="43" t="s">
        <v>26</v>
      </c>
      <c r="F714" s="43" t="s">
        <v>629</v>
      </c>
      <c r="G714" s="43" t="s">
        <v>23</v>
      </c>
      <c r="H714" s="43" t="s">
        <v>23</v>
      </c>
      <c r="I714" s="43" t="s">
        <v>619</v>
      </c>
      <c r="J714" s="16" t="s">
        <v>620</v>
      </c>
      <c r="K714" s="16">
        <v>76000</v>
      </c>
      <c r="L714" s="16">
        <v>0</v>
      </c>
      <c r="M714" s="16">
        <v>76000</v>
      </c>
      <c r="N714" s="16">
        <v>2526.69</v>
      </c>
      <c r="O714" s="47">
        <v>66332.62</v>
      </c>
      <c r="P714" s="16">
        <v>7140.69</v>
      </c>
      <c r="Q714" s="47">
        <v>7089.38</v>
      </c>
      <c r="R714" s="16" t="s">
        <v>1873</v>
      </c>
      <c r="S714" s="3" t="s">
        <v>1446</v>
      </c>
      <c r="T714" s="2"/>
      <c r="U714" s="2"/>
      <c r="V714" s="2"/>
    </row>
    <row r="715" spans="1:22" s="16" customFormat="1" ht="15" customHeight="1" x14ac:dyDescent="0.3">
      <c r="A715" s="16" t="s">
        <v>465</v>
      </c>
      <c r="B715" s="16" t="s">
        <v>18</v>
      </c>
      <c r="C715" s="43" t="s">
        <v>628</v>
      </c>
      <c r="D715" s="43" t="s">
        <v>25</v>
      </c>
      <c r="E715" s="43" t="s">
        <v>26</v>
      </c>
      <c r="F715" s="43" t="s">
        <v>629</v>
      </c>
      <c r="G715" s="43" t="s">
        <v>23</v>
      </c>
      <c r="H715" s="43" t="s">
        <v>23</v>
      </c>
      <c r="I715" s="43" t="s">
        <v>647</v>
      </c>
      <c r="J715" s="16" t="s">
        <v>648</v>
      </c>
      <c r="K715" s="16">
        <v>5000</v>
      </c>
      <c r="L715" s="16">
        <v>0</v>
      </c>
      <c r="M715" s="16">
        <v>5000</v>
      </c>
      <c r="N715" s="16">
        <v>632.73</v>
      </c>
      <c r="O715" s="47">
        <v>3138.57</v>
      </c>
      <c r="P715" s="16">
        <v>1228.7</v>
      </c>
      <c r="Q715" s="47">
        <v>177.48</v>
      </c>
      <c r="R715" s="16" t="s">
        <v>1873</v>
      </c>
      <c r="S715" s="3" t="s">
        <v>1446</v>
      </c>
      <c r="T715" s="2"/>
      <c r="U715" s="2"/>
      <c r="V715" s="2"/>
    </row>
    <row r="716" spans="1:22" s="16" customFormat="1" ht="15" customHeight="1" x14ac:dyDescent="0.3">
      <c r="A716" s="16" t="s">
        <v>465</v>
      </c>
      <c r="B716" s="16" t="s">
        <v>18</v>
      </c>
      <c r="C716" s="43" t="s">
        <v>628</v>
      </c>
      <c r="D716" s="43" t="s">
        <v>25</v>
      </c>
      <c r="E716" s="43" t="s">
        <v>26</v>
      </c>
      <c r="F716" s="43" t="s">
        <v>629</v>
      </c>
      <c r="G716" s="43" t="s">
        <v>23</v>
      </c>
      <c r="H716" s="43" t="s">
        <v>23</v>
      </c>
      <c r="I716" s="43">
        <v>6203</v>
      </c>
      <c r="J716" s="16" t="s">
        <v>559</v>
      </c>
      <c r="K716" s="16">
        <v>4200</v>
      </c>
      <c r="L716" s="16">
        <v>268</v>
      </c>
      <c r="M716" s="16">
        <v>4468</v>
      </c>
      <c r="N716" s="16">
        <v>0</v>
      </c>
      <c r="O716" s="47">
        <v>4467.29</v>
      </c>
      <c r="P716" s="16">
        <v>0.71</v>
      </c>
      <c r="Q716" s="47">
        <v>0</v>
      </c>
      <c r="R716" s="16" t="s">
        <v>1873</v>
      </c>
      <c r="S716" s="3" t="s">
        <v>1446</v>
      </c>
      <c r="T716" s="2"/>
      <c r="U716" s="2"/>
      <c r="V716" s="2"/>
    </row>
    <row r="717" spans="1:22" s="16" customFormat="1" ht="15" customHeight="1" x14ac:dyDescent="0.3">
      <c r="A717" s="16" t="s">
        <v>465</v>
      </c>
      <c r="B717" s="16" t="s">
        <v>18</v>
      </c>
      <c r="C717" s="43" t="s">
        <v>628</v>
      </c>
      <c r="D717" s="43" t="s">
        <v>25</v>
      </c>
      <c r="E717" s="43" t="s">
        <v>26</v>
      </c>
      <c r="F717" s="43" t="s">
        <v>629</v>
      </c>
      <c r="G717" s="43" t="s">
        <v>23</v>
      </c>
      <c r="H717" s="43" t="s">
        <v>23</v>
      </c>
      <c r="I717" s="43">
        <v>6210</v>
      </c>
      <c r="J717" s="16" t="s">
        <v>565</v>
      </c>
      <c r="K717" s="16">
        <v>4000</v>
      </c>
      <c r="L717" s="16">
        <v>-200</v>
      </c>
      <c r="M717" s="16">
        <v>3800</v>
      </c>
      <c r="N717" s="16">
        <v>622.09</v>
      </c>
      <c r="O717" s="47">
        <v>2881.33</v>
      </c>
      <c r="P717" s="16">
        <v>296.58</v>
      </c>
      <c r="Q717" s="47">
        <v>77.91</v>
      </c>
      <c r="R717" s="16" t="s">
        <v>1873</v>
      </c>
      <c r="S717" s="3" t="s">
        <v>1446</v>
      </c>
      <c r="T717" s="2"/>
      <c r="U717" s="2"/>
      <c r="V717" s="2"/>
    </row>
    <row r="718" spans="1:22" s="16" customFormat="1" ht="15" customHeight="1" x14ac:dyDescent="0.3">
      <c r="A718" s="16" t="s">
        <v>465</v>
      </c>
      <c r="B718" s="16" t="s">
        <v>18</v>
      </c>
      <c r="C718" s="43" t="s">
        <v>628</v>
      </c>
      <c r="D718" s="43" t="s">
        <v>25</v>
      </c>
      <c r="E718" s="43" t="s">
        <v>26</v>
      </c>
      <c r="F718" s="43" t="s">
        <v>629</v>
      </c>
      <c r="G718" s="43" t="s">
        <v>23</v>
      </c>
      <c r="H718" s="43" t="s">
        <v>23</v>
      </c>
      <c r="I718" s="43">
        <v>6211</v>
      </c>
      <c r="J718" s="16" t="s">
        <v>497</v>
      </c>
      <c r="K718" s="16">
        <v>0</v>
      </c>
      <c r="L718" s="16">
        <v>0</v>
      </c>
      <c r="M718" s="16">
        <v>0</v>
      </c>
      <c r="N718" s="16">
        <v>0</v>
      </c>
      <c r="O718" s="47">
        <v>0</v>
      </c>
      <c r="P718" s="16">
        <v>0</v>
      </c>
      <c r="Q718" s="47">
        <v>0</v>
      </c>
      <c r="R718" s="16" t="s">
        <v>1873</v>
      </c>
      <c r="S718" s="3" t="s">
        <v>1446</v>
      </c>
      <c r="T718" s="2"/>
      <c r="U718" s="2"/>
      <c r="V718" s="2"/>
    </row>
    <row r="719" spans="1:22" s="16" customFormat="1" ht="15" customHeight="1" x14ac:dyDescent="0.3">
      <c r="A719" s="16" t="s">
        <v>465</v>
      </c>
      <c r="B719" s="16" t="s">
        <v>18</v>
      </c>
      <c r="C719" s="43" t="s">
        <v>628</v>
      </c>
      <c r="D719" s="43" t="s">
        <v>25</v>
      </c>
      <c r="E719" s="43" t="s">
        <v>26</v>
      </c>
      <c r="F719" s="43" t="s">
        <v>629</v>
      </c>
      <c r="G719" s="43" t="s">
        <v>23</v>
      </c>
      <c r="H719" s="43" t="s">
        <v>23</v>
      </c>
      <c r="I719" s="43" t="s">
        <v>663</v>
      </c>
      <c r="J719" s="16" t="s">
        <v>664</v>
      </c>
      <c r="K719" s="16">
        <v>10000</v>
      </c>
      <c r="L719" s="16">
        <v>-5575</v>
      </c>
      <c r="M719" s="16">
        <v>4425</v>
      </c>
      <c r="N719" s="16">
        <v>706</v>
      </c>
      <c r="O719" s="47">
        <v>3719</v>
      </c>
      <c r="P719" s="16">
        <v>0</v>
      </c>
      <c r="Q719" s="47">
        <v>0</v>
      </c>
      <c r="R719" s="16" t="s">
        <v>1873</v>
      </c>
      <c r="S719" s="3" t="s">
        <v>1446</v>
      </c>
      <c r="T719" s="2"/>
      <c r="U719" s="2"/>
      <c r="V719" s="2"/>
    </row>
    <row r="720" spans="1:22" s="16" customFormat="1" ht="15" customHeight="1" x14ac:dyDescent="0.3">
      <c r="A720" s="16" t="s">
        <v>465</v>
      </c>
      <c r="B720" s="16" t="s">
        <v>18</v>
      </c>
      <c r="C720" s="43" t="s">
        <v>628</v>
      </c>
      <c r="D720" s="43" t="s">
        <v>25</v>
      </c>
      <c r="E720" s="43" t="s">
        <v>26</v>
      </c>
      <c r="F720" s="43" t="s">
        <v>629</v>
      </c>
      <c r="G720" s="43" t="s">
        <v>23</v>
      </c>
      <c r="H720" s="43" t="s">
        <v>23</v>
      </c>
      <c r="I720" s="43" t="s">
        <v>657</v>
      </c>
      <c r="J720" s="16" t="s">
        <v>658</v>
      </c>
      <c r="K720" s="16">
        <v>22800</v>
      </c>
      <c r="L720" s="16">
        <v>0</v>
      </c>
      <c r="M720" s="16">
        <v>22800</v>
      </c>
      <c r="N720" s="16">
        <v>811.36</v>
      </c>
      <c r="O720" s="47">
        <v>19337.95</v>
      </c>
      <c r="P720" s="16">
        <v>2650.69</v>
      </c>
      <c r="Q720" s="47">
        <v>14521.8</v>
      </c>
      <c r="R720" s="16" t="s">
        <v>1873</v>
      </c>
      <c r="S720" s="3" t="s">
        <v>1446</v>
      </c>
      <c r="T720" s="2"/>
      <c r="U720" s="2"/>
      <c r="V720" s="2"/>
    </row>
    <row r="721" spans="1:22" s="16" customFormat="1" ht="15" customHeight="1" x14ac:dyDescent="0.3">
      <c r="A721" s="16" t="s">
        <v>465</v>
      </c>
      <c r="B721" s="16" t="s">
        <v>18</v>
      </c>
      <c r="C721" s="43" t="s">
        <v>628</v>
      </c>
      <c r="D721" s="43" t="s">
        <v>25</v>
      </c>
      <c r="E721" s="43" t="s">
        <v>26</v>
      </c>
      <c r="F721" s="43" t="s">
        <v>629</v>
      </c>
      <c r="G721" s="43" t="s">
        <v>23</v>
      </c>
      <c r="H721" s="43" t="s">
        <v>23</v>
      </c>
      <c r="I721" s="43" t="s">
        <v>665</v>
      </c>
      <c r="J721" s="16" t="s">
        <v>666</v>
      </c>
      <c r="K721" s="16">
        <v>26170</v>
      </c>
      <c r="L721" s="16">
        <v>10007</v>
      </c>
      <c r="M721" s="16">
        <v>36177</v>
      </c>
      <c r="N721" s="16">
        <v>8656.06</v>
      </c>
      <c r="O721" s="47">
        <v>11514.39</v>
      </c>
      <c r="P721" s="16">
        <v>16006.55</v>
      </c>
      <c r="Q721" s="47">
        <v>2430.09</v>
      </c>
      <c r="R721" s="16" t="s">
        <v>1873</v>
      </c>
      <c r="S721" s="3" t="s">
        <v>1446</v>
      </c>
      <c r="T721" s="2"/>
      <c r="U721" s="2"/>
      <c r="V721" s="2"/>
    </row>
    <row r="722" spans="1:22" s="16" customFormat="1" ht="15" customHeight="1" x14ac:dyDescent="0.3">
      <c r="A722" s="16" t="s">
        <v>465</v>
      </c>
      <c r="B722" s="16" t="s">
        <v>18</v>
      </c>
      <c r="C722" s="43" t="s">
        <v>628</v>
      </c>
      <c r="D722" s="43" t="s">
        <v>25</v>
      </c>
      <c r="E722" s="43" t="s">
        <v>26</v>
      </c>
      <c r="F722" s="43" t="s">
        <v>629</v>
      </c>
      <c r="G722" s="43" t="s">
        <v>23</v>
      </c>
      <c r="H722" s="43" t="s">
        <v>23</v>
      </c>
      <c r="I722" s="43" t="s">
        <v>659</v>
      </c>
      <c r="J722" s="16" t="s">
        <v>660</v>
      </c>
      <c r="K722" s="16">
        <v>56000</v>
      </c>
      <c r="L722" s="16">
        <v>0</v>
      </c>
      <c r="M722" s="16">
        <v>56000</v>
      </c>
      <c r="N722" s="16">
        <v>14300</v>
      </c>
      <c r="O722" s="47">
        <v>37469.040000000001</v>
      </c>
      <c r="P722" s="16">
        <v>4230.96</v>
      </c>
      <c r="Q722" s="47">
        <v>1528.72</v>
      </c>
      <c r="R722" s="16" t="s">
        <v>1873</v>
      </c>
      <c r="S722" s="3" t="s">
        <v>1446</v>
      </c>
      <c r="T722" s="2"/>
      <c r="U722" s="2"/>
      <c r="V722" s="2"/>
    </row>
    <row r="723" spans="1:22" s="16" customFormat="1" ht="15" customHeight="1" x14ac:dyDescent="0.3">
      <c r="A723" s="16" t="s">
        <v>465</v>
      </c>
      <c r="B723" s="16" t="s">
        <v>18</v>
      </c>
      <c r="C723" s="43" t="s">
        <v>628</v>
      </c>
      <c r="D723" s="43" t="s">
        <v>25</v>
      </c>
      <c r="E723" s="43" t="s">
        <v>26</v>
      </c>
      <c r="F723" s="43" t="s">
        <v>629</v>
      </c>
      <c r="G723" s="43" t="s">
        <v>23</v>
      </c>
      <c r="H723" s="43" t="s">
        <v>23</v>
      </c>
      <c r="I723" s="43" t="s">
        <v>655</v>
      </c>
      <c r="J723" s="16" t="s">
        <v>656</v>
      </c>
      <c r="K723" s="16">
        <v>1410</v>
      </c>
      <c r="L723" s="16">
        <v>200</v>
      </c>
      <c r="M723" s="16">
        <v>1610</v>
      </c>
      <c r="N723" s="16">
        <v>95.5</v>
      </c>
      <c r="O723" s="47">
        <v>1514.5</v>
      </c>
      <c r="P723" s="16">
        <v>0</v>
      </c>
      <c r="Q723" s="47">
        <v>0</v>
      </c>
      <c r="R723" s="16" t="s">
        <v>1873</v>
      </c>
      <c r="S723" s="3" t="s">
        <v>1446</v>
      </c>
      <c r="T723" s="2"/>
      <c r="U723" s="2"/>
      <c r="V723" s="2"/>
    </row>
    <row r="724" spans="1:22" s="16" customFormat="1" ht="15" customHeight="1" x14ac:dyDescent="0.3">
      <c r="A724" s="16" t="s">
        <v>465</v>
      </c>
      <c r="B724" s="16" t="s">
        <v>18</v>
      </c>
      <c r="C724" s="43" t="s">
        <v>628</v>
      </c>
      <c r="D724" s="43" t="s">
        <v>25</v>
      </c>
      <c r="E724" s="43" t="s">
        <v>26</v>
      </c>
      <c r="F724" s="43" t="s">
        <v>629</v>
      </c>
      <c r="G724" s="43" t="s">
        <v>23</v>
      </c>
      <c r="H724" s="43" t="s">
        <v>23</v>
      </c>
      <c r="I724" s="43" t="s">
        <v>560</v>
      </c>
      <c r="J724" s="16" t="s">
        <v>561</v>
      </c>
      <c r="K724" s="16">
        <v>2500</v>
      </c>
      <c r="L724" s="16">
        <v>0</v>
      </c>
      <c r="M724" s="16">
        <v>2500</v>
      </c>
      <c r="N724" s="16">
        <v>0</v>
      </c>
      <c r="O724" s="47">
        <v>1770.78</v>
      </c>
      <c r="P724" s="16">
        <v>729.22</v>
      </c>
      <c r="Q724" s="47">
        <v>190.93</v>
      </c>
      <c r="R724" s="16" t="s">
        <v>1873</v>
      </c>
      <c r="S724" s="3" t="s">
        <v>1446</v>
      </c>
      <c r="T724" s="2"/>
      <c r="U724" s="2"/>
      <c r="V724" s="2"/>
    </row>
    <row r="725" spans="1:22" s="16" customFormat="1" ht="15" customHeight="1" x14ac:dyDescent="0.3">
      <c r="A725" s="16" t="s">
        <v>465</v>
      </c>
      <c r="B725" s="16" t="s">
        <v>18</v>
      </c>
      <c r="C725" s="43" t="s">
        <v>628</v>
      </c>
      <c r="D725" s="43" t="s">
        <v>25</v>
      </c>
      <c r="E725" s="43" t="s">
        <v>26</v>
      </c>
      <c r="F725" s="43" t="s">
        <v>629</v>
      </c>
      <c r="G725" s="43" t="s">
        <v>23</v>
      </c>
      <c r="H725" s="43" t="s">
        <v>23</v>
      </c>
      <c r="I725" s="43" t="s">
        <v>661</v>
      </c>
      <c r="J725" s="16" t="s">
        <v>662</v>
      </c>
      <c r="K725" s="16">
        <v>45000</v>
      </c>
      <c r="L725" s="16">
        <v>0</v>
      </c>
      <c r="M725" s="16">
        <v>45000</v>
      </c>
      <c r="N725" s="16">
        <v>6153.67</v>
      </c>
      <c r="O725" s="47">
        <v>37758.43</v>
      </c>
      <c r="P725" s="16">
        <v>1087.9000000000001</v>
      </c>
      <c r="Q725" s="47">
        <v>2796.75</v>
      </c>
      <c r="R725" s="16" t="s">
        <v>1873</v>
      </c>
      <c r="S725" s="3" t="s">
        <v>1446</v>
      </c>
      <c r="T725" s="2"/>
      <c r="U725" s="2"/>
      <c r="V725" s="2"/>
    </row>
    <row r="726" spans="1:22" s="16" customFormat="1" ht="15" customHeight="1" x14ac:dyDescent="0.3">
      <c r="A726" s="16" t="s">
        <v>465</v>
      </c>
      <c r="B726" s="16" t="s">
        <v>18</v>
      </c>
      <c r="C726" s="43" t="s">
        <v>628</v>
      </c>
      <c r="D726" s="43" t="s">
        <v>25</v>
      </c>
      <c r="E726" s="43" t="s">
        <v>26</v>
      </c>
      <c r="F726" s="43" t="s">
        <v>629</v>
      </c>
      <c r="G726" s="43" t="s">
        <v>23</v>
      </c>
      <c r="H726" s="43" t="s">
        <v>23</v>
      </c>
      <c r="I726" s="43" t="s">
        <v>566</v>
      </c>
      <c r="J726" s="16" t="s">
        <v>567</v>
      </c>
      <c r="K726" s="16">
        <v>4000</v>
      </c>
      <c r="L726" s="16">
        <v>0</v>
      </c>
      <c r="M726" s="16">
        <v>4000</v>
      </c>
      <c r="N726" s="16">
        <v>0</v>
      </c>
      <c r="O726" s="47">
        <v>2263.21</v>
      </c>
      <c r="P726" s="16">
        <v>1736.79</v>
      </c>
      <c r="Q726" s="47">
        <v>0</v>
      </c>
      <c r="R726" s="16" t="s">
        <v>1873</v>
      </c>
      <c r="S726" s="3" t="s">
        <v>1446</v>
      </c>
      <c r="T726" s="2"/>
      <c r="U726" s="2"/>
      <c r="V726" s="2"/>
    </row>
    <row r="727" spans="1:22" s="16" customFormat="1" ht="15" customHeight="1" x14ac:dyDescent="0.3">
      <c r="A727" s="16" t="s">
        <v>465</v>
      </c>
      <c r="B727" s="16" t="s">
        <v>18</v>
      </c>
      <c r="C727" s="43" t="s">
        <v>618</v>
      </c>
      <c r="D727" s="43" t="s">
        <v>25</v>
      </c>
      <c r="E727" s="43" t="s">
        <v>26</v>
      </c>
      <c r="F727" s="43" t="s">
        <v>2326</v>
      </c>
      <c r="G727" s="43" t="s">
        <v>23</v>
      </c>
      <c r="H727" s="43" t="s">
        <v>23</v>
      </c>
      <c r="I727" s="43" t="s">
        <v>619</v>
      </c>
      <c r="J727" s="16" t="s">
        <v>620</v>
      </c>
      <c r="K727" s="16">
        <v>0</v>
      </c>
      <c r="L727" s="16">
        <v>0</v>
      </c>
      <c r="M727" s="16">
        <v>0</v>
      </c>
      <c r="N727" s="16">
        <v>0</v>
      </c>
      <c r="O727" s="47">
        <v>-362.37</v>
      </c>
      <c r="P727" s="16">
        <v>362.37</v>
      </c>
      <c r="Q727" s="47">
        <v>0</v>
      </c>
      <c r="R727" s="16" t="s">
        <v>2327</v>
      </c>
      <c r="S727" s="3" t="s">
        <v>1446</v>
      </c>
      <c r="T727" s="2"/>
      <c r="U727" s="2"/>
      <c r="V727" s="2"/>
    </row>
    <row r="728" spans="1:22" s="16" customFormat="1" ht="15" customHeight="1" x14ac:dyDescent="0.3">
      <c r="A728" s="16" t="s">
        <v>465</v>
      </c>
      <c r="B728" s="16" t="s">
        <v>18</v>
      </c>
      <c r="C728" s="43" t="s">
        <v>169</v>
      </c>
      <c r="D728" s="43" t="s">
        <v>25</v>
      </c>
      <c r="E728" s="43" t="s">
        <v>26</v>
      </c>
      <c r="F728" s="43" t="s">
        <v>163</v>
      </c>
      <c r="G728" s="43" t="s">
        <v>23</v>
      </c>
      <c r="H728" s="43" t="s">
        <v>23</v>
      </c>
      <c r="I728" s="43">
        <v>6211</v>
      </c>
      <c r="J728" s="16" t="s">
        <v>497</v>
      </c>
      <c r="K728" s="16">
        <v>0</v>
      </c>
      <c r="L728" s="16">
        <v>0</v>
      </c>
      <c r="M728" s="16">
        <v>0</v>
      </c>
      <c r="N728" s="16">
        <v>0</v>
      </c>
      <c r="O728" s="47">
        <v>0</v>
      </c>
      <c r="P728" s="16">
        <v>0</v>
      </c>
      <c r="Q728" s="47">
        <v>0</v>
      </c>
      <c r="R728" s="16" t="s">
        <v>1814</v>
      </c>
      <c r="S728" s="3" t="s">
        <v>1446</v>
      </c>
      <c r="T728" s="2"/>
      <c r="U728" s="2"/>
      <c r="V728" s="2"/>
    </row>
    <row r="729" spans="1:22" s="16" customFormat="1" ht="15" customHeight="1" x14ac:dyDescent="0.3">
      <c r="A729" s="16" t="s">
        <v>465</v>
      </c>
      <c r="B729" s="16" t="s">
        <v>18</v>
      </c>
      <c r="C729" s="43" t="s">
        <v>168</v>
      </c>
      <c r="D729" s="43" t="s">
        <v>25</v>
      </c>
      <c r="E729" s="43" t="s">
        <v>48</v>
      </c>
      <c r="F729" s="43" t="s">
        <v>22</v>
      </c>
      <c r="G729" s="43" t="s">
        <v>23</v>
      </c>
      <c r="H729" s="43" t="s">
        <v>23</v>
      </c>
      <c r="I729" s="43" t="s">
        <v>525</v>
      </c>
      <c r="J729" s="16" t="s">
        <v>526</v>
      </c>
      <c r="K729" s="16">
        <v>0</v>
      </c>
      <c r="L729" s="16">
        <v>0</v>
      </c>
      <c r="M729" s="16">
        <v>0</v>
      </c>
      <c r="N729" s="16">
        <v>0</v>
      </c>
      <c r="O729" s="47">
        <v>222.12</v>
      </c>
      <c r="P729" s="16">
        <v>-222.12</v>
      </c>
      <c r="Q729" s="47">
        <v>0</v>
      </c>
      <c r="R729" s="16" t="s">
        <v>2315</v>
      </c>
      <c r="S729" s="3" t="s">
        <v>1447</v>
      </c>
      <c r="T729" s="2"/>
      <c r="U729" s="2"/>
      <c r="V729" s="2"/>
    </row>
    <row r="730" spans="1:22" s="16" customFormat="1" ht="15" customHeight="1" x14ac:dyDescent="0.3">
      <c r="A730" s="16" t="s">
        <v>465</v>
      </c>
      <c r="B730" s="16" t="s">
        <v>18</v>
      </c>
      <c r="C730" s="43" t="s">
        <v>162</v>
      </c>
      <c r="D730" s="43" t="s">
        <v>25</v>
      </c>
      <c r="E730" s="43" t="s">
        <v>48</v>
      </c>
      <c r="F730" s="43" t="s">
        <v>163</v>
      </c>
      <c r="G730" s="43" t="s">
        <v>23</v>
      </c>
      <c r="H730" s="43" t="s">
        <v>23</v>
      </c>
      <c r="I730" s="43">
        <v>5100</v>
      </c>
      <c r="J730" s="16" t="s">
        <v>484</v>
      </c>
      <c r="K730" s="16">
        <v>0</v>
      </c>
      <c r="L730" s="16">
        <v>7700</v>
      </c>
      <c r="M730" s="16">
        <v>7700</v>
      </c>
      <c r="N730" s="16">
        <v>0</v>
      </c>
      <c r="O730" s="47">
        <v>8123.56</v>
      </c>
      <c r="P730" s="16">
        <v>-423.56</v>
      </c>
      <c r="Q730" s="47">
        <v>3554.56</v>
      </c>
      <c r="R730" s="16" t="s">
        <v>1815</v>
      </c>
      <c r="S730" s="3" t="s">
        <v>1447</v>
      </c>
      <c r="T730" s="2"/>
      <c r="U730" s="2"/>
      <c r="V730" s="2"/>
    </row>
    <row r="731" spans="1:22" s="16" customFormat="1" ht="15" customHeight="1" x14ac:dyDescent="0.3">
      <c r="A731" s="16" t="s">
        <v>465</v>
      </c>
      <c r="B731" s="16" t="s">
        <v>18</v>
      </c>
      <c r="C731" s="43" t="s">
        <v>162</v>
      </c>
      <c r="D731" s="43" t="s">
        <v>25</v>
      </c>
      <c r="E731" s="43" t="s">
        <v>48</v>
      </c>
      <c r="F731" s="43" t="s">
        <v>163</v>
      </c>
      <c r="G731" s="43" t="s">
        <v>23</v>
      </c>
      <c r="H731" s="43" t="s">
        <v>23</v>
      </c>
      <c r="I731" s="43" t="s">
        <v>474</v>
      </c>
      <c r="J731" s="16" t="s">
        <v>475</v>
      </c>
      <c r="K731" s="16">
        <v>0</v>
      </c>
      <c r="L731" s="16">
        <v>130</v>
      </c>
      <c r="M731" s="16">
        <v>130</v>
      </c>
      <c r="N731" s="16">
        <v>0</v>
      </c>
      <c r="O731" s="47">
        <v>124.7</v>
      </c>
      <c r="P731" s="16">
        <v>5.3</v>
      </c>
      <c r="Q731" s="47">
        <v>50.19</v>
      </c>
      <c r="R731" s="16" t="s">
        <v>1815</v>
      </c>
      <c r="S731" s="3" t="s">
        <v>1447</v>
      </c>
      <c r="T731" s="2"/>
      <c r="U731" s="2"/>
      <c r="V731" s="2"/>
    </row>
    <row r="732" spans="1:22" s="16" customFormat="1" ht="15" customHeight="1" x14ac:dyDescent="0.3">
      <c r="A732" s="16" t="s">
        <v>465</v>
      </c>
      <c r="B732" s="16" t="s">
        <v>18</v>
      </c>
      <c r="C732" s="43" t="s">
        <v>162</v>
      </c>
      <c r="D732" s="43" t="s">
        <v>25</v>
      </c>
      <c r="E732" s="43" t="s">
        <v>48</v>
      </c>
      <c r="F732" s="43" t="s">
        <v>163</v>
      </c>
      <c r="G732" s="43" t="s">
        <v>23</v>
      </c>
      <c r="H732" s="43" t="s">
        <v>23</v>
      </c>
      <c r="I732" s="43" t="s">
        <v>470</v>
      </c>
      <c r="J732" s="16" t="s">
        <v>471</v>
      </c>
      <c r="K732" s="16">
        <v>0</v>
      </c>
      <c r="L732" s="16">
        <v>0</v>
      </c>
      <c r="M732" s="16">
        <v>0</v>
      </c>
      <c r="N732" s="16">
        <v>0</v>
      </c>
      <c r="O732" s="47">
        <v>4</v>
      </c>
      <c r="P732" s="16">
        <v>-4</v>
      </c>
      <c r="Q732" s="47">
        <v>1.73</v>
      </c>
      <c r="R732" s="16" t="s">
        <v>1815</v>
      </c>
      <c r="S732" s="3" t="s">
        <v>1447</v>
      </c>
      <c r="T732" s="2"/>
      <c r="U732" s="2"/>
      <c r="V732" s="2"/>
    </row>
    <row r="733" spans="1:22" s="16" customFormat="1" ht="15" customHeight="1" x14ac:dyDescent="0.3">
      <c r="A733" s="16" t="s">
        <v>465</v>
      </c>
      <c r="B733" s="16" t="s">
        <v>18</v>
      </c>
      <c r="C733" s="43" t="s">
        <v>162</v>
      </c>
      <c r="D733" s="43" t="s">
        <v>25</v>
      </c>
      <c r="E733" s="43" t="s">
        <v>48</v>
      </c>
      <c r="F733" s="43" t="s">
        <v>163</v>
      </c>
      <c r="G733" s="43" t="s">
        <v>23</v>
      </c>
      <c r="H733" s="43" t="s">
        <v>23</v>
      </c>
      <c r="I733" s="43">
        <v>6211</v>
      </c>
      <c r="J733" s="16" t="s">
        <v>497</v>
      </c>
      <c r="K733" s="16">
        <v>0</v>
      </c>
      <c r="L733" s="16">
        <v>0</v>
      </c>
      <c r="M733" s="16">
        <v>0</v>
      </c>
      <c r="N733" s="16">
        <v>0</v>
      </c>
      <c r="O733" s="47">
        <v>0</v>
      </c>
      <c r="P733" s="16">
        <v>0</v>
      </c>
      <c r="Q733" s="47">
        <v>0</v>
      </c>
      <c r="R733" s="16" t="s">
        <v>1815</v>
      </c>
      <c r="S733" s="3" t="s">
        <v>1447</v>
      </c>
      <c r="T733" s="2"/>
      <c r="U733" s="2"/>
      <c r="V733" s="2"/>
    </row>
    <row r="734" spans="1:22" s="16" customFormat="1" ht="15" customHeight="1" x14ac:dyDescent="0.3">
      <c r="A734" s="16" t="s">
        <v>465</v>
      </c>
      <c r="B734" s="16" t="s">
        <v>18</v>
      </c>
      <c r="C734" s="43" t="s">
        <v>162</v>
      </c>
      <c r="D734" s="43" t="s">
        <v>25</v>
      </c>
      <c r="E734" s="43" t="s">
        <v>48</v>
      </c>
      <c r="F734" s="43" t="s">
        <v>163</v>
      </c>
      <c r="G734" s="43" t="s">
        <v>23</v>
      </c>
      <c r="H734" s="43" t="s">
        <v>23</v>
      </c>
      <c r="I734" s="43" t="s">
        <v>476</v>
      </c>
      <c r="J734" s="16" t="s">
        <v>477</v>
      </c>
      <c r="K734" s="16">
        <v>0</v>
      </c>
      <c r="L734" s="16">
        <v>170</v>
      </c>
      <c r="M734" s="16">
        <v>170</v>
      </c>
      <c r="N734" s="16">
        <v>0</v>
      </c>
      <c r="O734" s="47">
        <v>713.78</v>
      </c>
      <c r="P734" s="16">
        <v>-543.78</v>
      </c>
      <c r="Q734" s="47">
        <v>0</v>
      </c>
      <c r="R734" s="16" t="s">
        <v>1815</v>
      </c>
      <c r="S734" s="3" t="s">
        <v>1447</v>
      </c>
      <c r="T734" s="2"/>
      <c r="U734" s="2"/>
      <c r="V734" s="2"/>
    </row>
    <row r="735" spans="1:22" s="16" customFormat="1" ht="15" customHeight="1" x14ac:dyDescent="0.3">
      <c r="A735" s="16" t="s">
        <v>465</v>
      </c>
      <c r="B735" s="16" t="s">
        <v>18</v>
      </c>
      <c r="C735" s="43" t="s">
        <v>47</v>
      </c>
      <c r="D735" s="43" t="s">
        <v>25</v>
      </c>
      <c r="E735" s="43" t="s">
        <v>48</v>
      </c>
      <c r="F735" s="43" t="s">
        <v>49</v>
      </c>
      <c r="G735" s="43" t="s">
        <v>23</v>
      </c>
      <c r="H735" s="43" t="s">
        <v>23</v>
      </c>
      <c r="I735" s="43" t="s">
        <v>501</v>
      </c>
      <c r="J735" s="16" t="s">
        <v>502</v>
      </c>
      <c r="K735" s="16">
        <v>8114885</v>
      </c>
      <c r="L735" s="16">
        <v>80345</v>
      </c>
      <c r="M735" s="16">
        <v>8195230</v>
      </c>
      <c r="N735" s="16">
        <v>0</v>
      </c>
      <c r="O735" s="47">
        <v>6605449.7000000002</v>
      </c>
      <c r="P735" s="16">
        <v>1589780.3</v>
      </c>
      <c r="Q735" s="47">
        <v>648501.04</v>
      </c>
      <c r="R735" s="16" t="s">
        <v>1816</v>
      </c>
      <c r="S735" s="3" t="s">
        <v>1447</v>
      </c>
      <c r="T735" s="2"/>
      <c r="U735" s="2"/>
      <c r="V735" s="2"/>
    </row>
    <row r="736" spans="1:22" s="16" customFormat="1" ht="15" customHeight="1" x14ac:dyDescent="0.3">
      <c r="A736" s="16" t="s">
        <v>465</v>
      </c>
      <c r="B736" s="16" t="s">
        <v>18</v>
      </c>
      <c r="C736" s="43" t="s">
        <v>47</v>
      </c>
      <c r="D736" s="43" t="s">
        <v>25</v>
      </c>
      <c r="E736" s="43" t="s">
        <v>48</v>
      </c>
      <c r="F736" s="43" t="s">
        <v>49</v>
      </c>
      <c r="G736" s="43" t="s">
        <v>23</v>
      </c>
      <c r="H736" s="43" t="s">
        <v>23</v>
      </c>
      <c r="I736" s="43" t="s">
        <v>489</v>
      </c>
      <c r="J736" s="16" t="s">
        <v>490</v>
      </c>
      <c r="K736" s="16">
        <v>45000</v>
      </c>
      <c r="L736" s="16">
        <v>446</v>
      </c>
      <c r="M736" s="16">
        <v>45446</v>
      </c>
      <c r="N736" s="16">
        <v>0</v>
      </c>
      <c r="O736" s="47">
        <v>17979.400000000001</v>
      </c>
      <c r="P736" s="16">
        <v>27466.6</v>
      </c>
      <c r="Q736" s="47">
        <v>2478.31</v>
      </c>
      <c r="R736" s="16" t="s">
        <v>1816</v>
      </c>
      <c r="S736" s="3" t="s">
        <v>1447</v>
      </c>
      <c r="T736" s="2"/>
      <c r="U736" s="2"/>
      <c r="V736" s="2"/>
    </row>
    <row r="737" spans="1:22" s="16" customFormat="1" ht="15" customHeight="1" x14ac:dyDescent="0.3">
      <c r="A737" s="16" t="s">
        <v>465</v>
      </c>
      <c r="B737" s="16" t="s">
        <v>18</v>
      </c>
      <c r="C737" s="43" t="s">
        <v>47</v>
      </c>
      <c r="D737" s="43" t="s">
        <v>25</v>
      </c>
      <c r="E737" s="43" t="s">
        <v>48</v>
      </c>
      <c r="F737" s="43" t="s">
        <v>49</v>
      </c>
      <c r="G737" s="43" t="s">
        <v>23</v>
      </c>
      <c r="H737" s="43" t="s">
        <v>23</v>
      </c>
      <c r="I737" s="43" t="s">
        <v>493</v>
      </c>
      <c r="J737" s="16" t="s">
        <v>494</v>
      </c>
      <c r="K737" s="16">
        <v>35000</v>
      </c>
      <c r="L737" s="16">
        <v>0</v>
      </c>
      <c r="M737" s="16">
        <v>35000</v>
      </c>
      <c r="N737" s="16">
        <v>0</v>
      </c>
      <c r="O737" s="47">
        <v>10893.6</v>
      </c>
      <c r="P737" s="16">
        <v>24106.400000000001</v>
      </c>
      <c r="Q737" s="47">
        <v>0</v>
      </c>
      <c r="R737" s="16" t="s">
        <v>1816</v>
      </c>
      <c r="S737" s="3" t="s">
        <v>1447</v>
      </c>
      <c r="T737" s="2"/>
      <c r="U737" s="2"/>
      <c r="V737" s="2"/>
    </row>
    <row r="738" spans="1:22" s="16" customFormat="1" ht="15" customHeight="1" x14ac:dyDescent="0.3">
      <c r="A738" s="16" t="s">
        <v>465</v>
      </c>
      <c r="B738" s="16" t="s">
        <v>18</v>
      </c>
      <c r="C738" s="43" t="s">
        <v>47</v>
      </c>
      <c r="D738" s="43" t="s">
        <v>25</v>
      </c>
      <c r="E738" s="43" t="s">
        <v>48</v>
      </c>
      <c r="F738" s="43" t="s">
        <v>49</v>
      </c>
      <c r="G738" s="43" t="s">
        <v>23</v>
      </c>
      <c r="H738" s="43" t="s">
        <v>23</v>
      </c>
      <c r="I738" s="43" t="s">
        <v>1161</v>
      </c>
      <c r="J738" s="16" t="s">
        <v>1162</v>
      </c>
      <c r="K738" s="16">
        <v>-340000</v>
      </c>
      <c r="L738" s="16">
        <v>0</v>
      </c>
      <c r="M738" s="16">
        <v>-340000</v>
      </c>
      <c r="N738" s="16">
        <v>0</v>
      </c>
      <c r="O738" s="47">
        <v>0</v>
      </c>
      <c r="P738" s="16">
        <v>-340000</v>
      </c>
      <c r="Q738" s="47">
        <v>0</v>
      </c>
      <c r="R738" s="16" t="s">
        <v>1816</v>
      </c>
      <c r="S738" s="3" t="s">
        <v>1447</v>
      </c>
      <c r="T738" s="2"/>
      <c r="U738" s="2"/>
      <c r="V738" s="2"/>
    </row>
    <row r="739" spans="1:22" s="16" customFormat="1" ht="15" customHeight="1" x14ac:dyDescent="0.3">
      <c r="A739" s="16" t="s">
        <v>465</v>
      </c>
      <c r="B739" s="16" t="s">
        <v>18</v>
      </c>
      <c r="C739" s="43" t="s">
        <v>47</v>
      </c>
      <c r="D739" s="43" t="s">
        <v>25</v>
      </c>
      <c r="E739" s="43" t="s">
        <v>48</v>
      </c>
      <c r="F739" s="43" t="s">
        <v>49</v>
      </c>
      <c r="G739" s="43" t="s">
        <v>23</v>
      </c>
      <c r="H739" s="43" t="s">
        <v>23</v>
      </c>
      <c r="I739" s="43">
        <v>5100</v>
      </c>
      <c r="J739" s="16" t="s">
        <v>484</v>
      </c>
      <c r="K739" s="16">
        <v>516500</v>
      </c>
      <c r="L739" s="16">
        <v>0</v>
      </c>
      <c r="M739" s="16">
        <v>516500</v>
      </c>
      <c r="N739" s="16">
        <v>0</v>
      </c>
      <c r="O739" s="47">
        <v>686826.02</v>
      </c>
      <c r="P739" s="16">
        <v>-170326.02</v>
      </c>
      <c r="Q739" s="47">
        <v>67838.48</v>
      </c>
      <c r="R739" s="16" t="s">
        <v>1816</v>
      </c>
      <c r="S739" s="3" t="s">
        <v>1447</v>
      </c>
      <c r="T739" s="2"/>
      <c r="U739" s="2"/>
      <c r="V739" s="2"/>
    </row>
    <row r="740" spans="1:22" s="16" customFormat="1" ht="15" customHeight="1" x14ac:dyDescent="0.3">
      <c r="A740" s="16" t="s">
        <v>465</v>
      </c>
      <c r="B740" s="16" t="s">
        <v>18</v>
      </c>
      <c r="C740" s="43" t="s">
        <v>47</v>
      </c>
      <c r="D740" s="43" t="s">
        <v>25</v>
      </c>
      <c r="E740" s="43" t="s">
        <v>48</v>
      </c>
      <c r="F740" s="43" t="s">
        <v>49</v>
      </c>
      <c r="G740" s="43" t="s">
        <v>23</v>
      </c>
      <c r="H740" s="43" t="s">
        <v>23</v>
      </c>
      <c r="I740" s="43" t="s">
        <v>480</v>
      </c>
      <c r="J740" s="16" t="s">
        <v>1042</v>
      </c>
      <c r="K740" s="16">
        <v>136000</v>
      </c>
      <c r="L740" s="16">
        <v>0</v>
      </c>
      <c r="M740" s="16">
        <v>136000</v>
      </c>
      <c r="N740" s="16">
        <v>0</v>
      </c>
      <c r="O740" s="47">
        <v>147618.89000000001</v>
      </c>
      <c r="P740" s="16">
        <v>-11618.89</v>
      </c>
      <c r="Q740" s="47">
        <v>18801.150000000001</v>
      </c>
      <c r="R740" s="16" t="s">
        <v>1816</v>
      </c>
      <c r="S740" s="3" t="s">
        <v>1447</v>
      </c>
      <c r="T740" s="2"/>
      <c r="U740" s="2"/>
      <c r="V740" s="2"/>
    </row>
    <row r="741" spans="1:22" s="16" customFormat="1" ht="15" customHeight="1" x14ac:dyDescent="0.3">
      <c r="A741" s="16" t="s">
        <v>465</v>
      </c>
      <c r="B741" s="16" t="s">
        <v>18</v>
      </c>
      <c r="C741" s="43" t="s">
        <v>47</v>
      </c>
      <c r="D741" s="43" t="s">
        <v>25</v>
      </c>
      <c r="E741" s="43" t="s">
        <v>48</v>
      </c>
      <c r="F741" s="43" t="s">
        <v>49</v>
      </c>
      <c r="G741" s="43" t="s">
        <v>23</v>
      </c>
      <c r="H741" s="43" t="s">
        <v>23</v>
      </c>
      <c r="I741" s="43" t="s">
        <v>491</v>
      </c>
      <c r="J741" s="16" t="s">
        <v>1043</v>
      </c>
      <c r="K741" s="16">
        <v>22000</v>
      </c>
      <c r="L741" s="16">
        <v>0</v>
      </c>
      <c r="M741" s="16">
        <v>22000</v>
      </c>
      <c r="N741" s="16">
        <v>0</v>
      </c>
      <c r="O741" s="47">
        <v>17004</v>
      </c>
      <c r="P741" s="16">
        <v>4996</v>
      </c>
      <c r="Q741" s="47">
        <v>1695</v>
      </c>
      <c r="R741" s="16" t="s">
        <v>1816</v>
      </c>
      <c r="S741" s="3" t="s">
        <v>1447</v>
      </c>
      <c r="T741" s="2"/>
      <c r="U741" s="2"/>
      <c r="V741" s="2"/>
    </row>
    <row r="742" spans="1:22" s="16" customFormat="1" ht="15" customHeight="1" x14ac:dyDescent="0.3">
      <c r="A742" s="16" t="s">
        <v>465</v>
      </c>
      <c r="B742" s="16" t="s">
        <v>18</v>
      </c>
      <c r="C742" s="43" t="s">
        <v>47</v>
      </c>
      <c r="D742" s="43" t="s">
        <v>25</v>
      </c>
      <c r="E742" s="43" t="s">
        <v>48</v>
      </c>
      <c r="F742" s="43" t="s">
        <v>49</v>
      </c>
      <c r="G742" s="43" t="s">
        <v>23</v>
      </c>
      <c r="H742" s="43" t="s">
        <v>23</v>
      </c>
      <c r="I742" s="43" t="s">
        <v>481</v>
      </c>
      <c r="J742" s="16" t="s">
        <v>1040</v>
      </c>
      <c r="K742" s="16">
        <v>345000</v>
      </c>
      <c r="L742" s="16">
        <v>0</v>
      </c>
      <c r="M742" s="16">
        <v>345000</v>
      </c>
      <c r="N742" s="16">
        <v>0</v>
      </c>
      <c r="O742" s="47">
        <v>306567.28000000003</v>
      </c>
      <c r="P742" s="16">
        <v>38432.720000000001</v>
      </c>
      <c r="Q742" s="47">
        <v>885</v>
      </c>
      <c r="R742" s="16" t="s">
        <v>1816</v>
      </c>
      <c r="S742" s="3" t="s">
        <v>1447</v>
      </c>
      <c r="T742" s="2"/>
      <c r="U742" s="2"/>
      <c r="V742" s="2"/>
    </row>
    <row r="743" spans="1:22" s="16" customFormat="1" ht="15" customHeight="1" x14ac:dyDescent="0.3">
      <c r="A743" s="16" t="s">
        <v>465</v>
      </c>
      <c r="B743" s="16" t="s">
        <v>18</v>
      </c>
      <c r="C743" s="43" t="s">
        <v>47</v>
      </c>
      <c r="D743" s="43" t="s">
        <v>25</v>
      </c>
      <c r="E743" s="43" t="s">
        <v>48</v>
      </c>
      <c r="F743" s="43" t="s">
        <v>49</v>
      </c>
      <c r="G743" s="43" t="s">
        <v>23</v>
      </c>
      <c r="H743" s="43" t="s">
        <v>23</v>
      </c>
      <c r="I743" s="43" t="s">
        <v>1051</v>
      </c>
      <c r="J743" s="16" t="s">
        <v>1052</v>
      </c>
      <c r="K743" s="16">
        <v>3500</v>
      </c>
      <c r="L743" s="16">
        <v>0</v>
      </c>
      <c r="M743" s="16">
        <v>3500</v>
      </c>
      <c r="N743" s="16">
        <v>0</v>
      </c>
      <c r="O743" s="47">
        <v>2725</v>
      </c>
      <c r="P743" s="16">
        <v>775</v>
      </c>
      <c r="Q743" s="47">
        <v>0</v>
      </c>
      <c r="R743" s="16" t="s">
        <v>1816</v>
      </c>
      <c r="S743" s="3" t="s">
        <v>1447</v>
      </c>
      <c r="T743" s="2"/>
      <c r="U743" s="2"/>
      <c r="V743" s="2"/>
    </row>
    <row r="744" spans="1:22" s="16" customFormat="1" ht="15" customHeight="1" x14ac:dyDescent="0.3">
      <c r="A744" s="16" t="s">
        <v>465</v>
      </c>
      <c r="B744" s="16" t="s">
        <v>18</v>
      </c>
      <c r="C744" s="43" t="s">
        <v>47</v>
      </c>
      <c r="D744" s="43" t="s">
        <v>25</v>
      </c>
      <c r="E744" s="43" t="s">
        <v>48</v>
      </c>
      <c r="F744" s="43" t="s">
        <v>49</v>
      </c>
      <c r="G744" s="43" t="s">
        <v>23</v>
      </c>
      <c r="H744" s="43" t="s">
        <v>23</v>
      </c>
      <c r="I744" s="43" t="s">
        <v>468</v>
      </c>
      <c r="J744" s="16" t="s">
        <v>1044</v>
      </c>
      <c r="K744" s="16">
        <v>57000</v>
      </c>
      <c r="L744" s="16">
        <v>0</v>
      </c>
      <c r="M744" s="16">
        <v>57000</v>
      </c>
      <c r="N744" s="16">
        <v>0</v>
      </c>
      <c r="O744" s="47">
        <v>0</v>
      </c>
      <c r="P744" s="16">
        <v>57000</v>
      </c>
      <c r="Q744" s="47">
        <v>0</v>
      </c>
      <c r="R744" s="16" t="s">
        <v>1816</v>
      </c>
      <c r="S744" s="3" t="s">
        <v>1447</v>
      </c>
      <c r="T744" s="2"/>
      <c r="U744" s="2"/>
      <c r="V744" s="2"/>
    </row>
    <row r="745" spans="1:22" s="16" customFormat="1" ht="15" customHeight="1" x14ac:dyDescent="0.3">
      <c r="A745" s="16" t="s">
        <v>465</v>
      </c>
      <c r="B745" s="16" t="s">
        <v>18</v>
      </c>
      <c r="C745" s="43" t="s">
        <v>47</v>
      </c>
      <c r="D745" s="43" t="s">
        <v>25</v>
      </c>
      <c r="E745" s="43" t="s">
        <v>48</v>
      </c>
      <c r="F745" s="43" t="s">
        <v>49</v>
      </c>
      <c r="G745" s="43" t="s">
        <v>23</v>
      </c>
      <c r="H745" s="43" t="s">
        <v>23</v>
      </c>
      <c r="I745" s="43" t="s">
        <v>469</v>
      </c>
      <c r="J745" s="16" t="s">
        <v>1045</v>
      </c>
      <c r="K745" s="16">
        <v>117000</v>
      </c>
      <c r="L745" s="16">
        <v>0</v>
      </c>
      <c r="M745" s="16">
        <v>117000</v>
      </c>
      <c r="N745" s="16">
        <v>0</v>
      </c>
      <c r="O745" s="47">
        <v>94287.74</v>
      </c>
      <c r="P745" s="16">
        <v>22712.26</v>
      </c>
      <c r="Q745" s="47">
        <v>9209.85</v>
      </c>
      <c r="R745" s="16" t="s">
        <v>1816</v>
      </c>
      <c r="S745" s="3" t="s">
        <v>1447</v>
      </c>
      <c r="T745" s="2"/>
      <c r="U745" s="2"/>
      <c r="V745" s="2"/>
    </row>
    <row r="746" spans="1:22" s="16" customFormat="1" ht="15" customHeight="1" x14ac:dyDescent="0.3">
      <c r="A746" s="16" t="s">
        <v>465</v>
      </c>
      <c r="B746" s="16" t="s">
        <v>18</v>
      </c>
      <c r="C746" s="43" t="s">
        <v>47</v>
      </c>
      <c r="D746" s="43" t="s">
        <v>25</v>
      </c>
      <c r="E746" s="43" t="s">
        <v>48</v>
      </c>
      <c r="F746" s="43" t="s">
        <v>49</v>
      </c>
      <c r="G746" s="43" t="s">
        <v>23</v>
      </c>
      <c r="H746" s="43" t="s">
        <v>23</v>
      </c>
      <c r="I746" s="43" t="s">
        <v>473</v>
      </c>
      <c r="J746" s="16" t="s">
        <v>1041</v>
      </c>
      <c r="K746" s="16">
        <v>94000</v>
      </c>
      <c r="L746" s="16">
        <v>0</v>
      </c>
      <c r="M746" s="16">
        <v>94000</v>
      </c>
      <c r="N746" s="16">
        <v>0</v>
      </c>
      <c r="O746" s="47">
        <v>82962.820000000007</v>
      </c>
      <c r="P746" s="16">
        <v>11037.18</v>
      </c>
      <c r="Q746" s="47">
        <v>1609.42</v>
      </c>
      <c r="R746" s="16" t="s">
        <v>1816</v>
      </c>
      <c r="S746" s="3" t="s">
        <v>1447</v>
      </c>
      <c r="T746" s="2"/>
      <c r="U746" s="2"/>
      <c r="V746" s="2"/>
    </row>
    <row r="747" spans="1:22" s="16" customFormat="1" ht="15" customHeight="1" x14ac:dyDescent="0.3">
      <c r="A747" s="16" t="s">
        <v>465</v>
      </c>
      <c r="B747" s="16" t="s">
        <v>18</v>
      </c>
      <c r="C747" s="43" t="s">
        <v>47</v>
      </c>
      <c r="D747" s="43" t="s">
        <v>25</v>
      </c>
      <c r="E747" s="43" t="s">
        <v>48</v>
      </c>
      <c r="F747" s="43" t="s">
        <v>49</v>
      </c>
      <c r="G747" s="43" t="s">
        <v>23</v>
      </c>
      <c r="H747" s="43" t="s">
        <v>23</v>
      </c>
      <c r="I747" s="43" t="s">
        <v>474</v>
      </c>
      <c r="J747" s="16" t="s">
        <v>475</v>
      </c>
      <c r="K747" s="16">
        <v>218596</v>
      </c>
      <c r="L747" s="16">
        <v>2164</v>
      </c>
      <c r="M747" s="16">
        <v>220760</v>
      </c>
      <c r="N747" s="16">
        <v>0</v>
      </c>
      <c r="O747" s="47">
        <v>168764.35</v>
      </c>
      <c r="P747" s="16">
        <v>51995.65</v>
      </c>
      <c r="Q747" s="47">
        <v>16231.64</v>
      </c>
      <c r="R747" s="16" t="s">
        <v>1816</v>
      </c>
      <c r="S747" s="3" t="s">
        <v>1447</v>
      </c>
      <c r="T747" s="2"/>
      <c r="U747" s="2"/>
      <c r="V747" s="2"/>
    </row>
    <row r="748" spans="1:22" s="16" customFormat="1" ht="15" customHeight="1" x14ac:dyDescent="0.3">
      <c r="A748" s="16" t="s">
        <v>465</v>
      </c>
      <c r="B748" s="16" t="s">
        <v>18</v>
      </c>
      <c r="C748" s="43" t="s">
        <v>47</v>
      </c>
      <c r="D748" s="43" t="s">
        <v>25</v>
      </c>
      <c r="E748" s="43" t="s">
        <v>48</v>
      </c>
      <c r="F748" s="43" t="s">
        <v>49</v>
      </c>
      <c r="G748" s="43" t="s">
        <v>23</v>
      </c>
      <c r="H748" s="43" t="s">
        <v>23</v>
      </c>
      <c r="I748" s="43" t="s">
        <v>482</v>
      </c>
      <c r="J748" s="16" t="s">
        <v>483</v>
      </c>
      <c r="K748" s="16">
        <v>2386308</v>
      </c>
      <c r="L748" s="16">
        <v>0</v>
      </c>
      <c r="M748" s="16">
        <v>2386308</v>
      </c>
      <c r="N748" s="16">
        <v>0</v>
      </c>
      <c r="O748" s="47">
        <v>2187449</v>
      </c>
      <c r="P748" s="16">
        <v>198859</v>
      </c>
      <c r="Q748" s="47">
        <v>198859</v>
      </c>
      <c r="R748" s="16" t="s">
        <v>1816</v>
      </c>
      <c r="S748" s="3" t="s">
        <v>1447</v>
      </c>
      <c r="T748" s="2"/>
      <c r="U748" s="2"/>
      <c r="V748" s="2"/>
    </row>
    <row r="749" spans="1:22" s="16" customFormat="1" ht="15" customHeight="1" x14ac:dyDescent="0.3">
      <c r="A749" s="16" t="s">
        <v>465</v>
      </c>
      <c r="B749" s="16" t="s">
        <v>18</v>
      </c>
      <c r="C749" s="43" t="s">
        <v>47</v>
      </c>
      <c r="D749" s="43" t="s">
        <v>25</v>
      </c>
      <c r="E749" s="43" t="s">
        <v>48</v>
      </c>
      <c r="F749" s="43" t="s">
        <v>49</v>
      </c>
      <c r="G749" s="43" t="s">
        <v>23</v>
      </c>
      <c r="H749" s="43" t="s">
        <v>23</v>
      </c>
      <c r="I749" s="43" t="s">
        <v>531</v>
      </c>
      <c r="J749" s="16" t="s">
        <v>532</v>
      </c>
      <c r="K749" s="16">
        <v>236617</v>
      </c>
      <c r="L749" s="16">
        <v>0</v>
      </c>
      <c r="M749" s="16">
        <v>236617</v>
      </c>
      <c r="N749" s="16">
        <v>0</v>
      </c>
      <c r="O749" s="47">
        <v>216898</v>
      </c>
      <c r="P749" s="16">
        <v>19719</v>
      </c>
      <c r="Q749" s="47">
        <v>19718</v>
      </c>
      <c r="R749" s="16" t="s">
        <v>1816</v>
      </c>
      <c r="S749" s="3" t="s">
        <v>1447</v>
      </c>
      <c r="T749" s="2"/>
      <c r="U749" s="2"/>
      <c r="V749" s="2"/>
    </row>
    <row r="750" spans="1:22" s="16" customFormat="1" ht="15" customHeight="1" x14ac:dyDescent="0.3">
      <c r="A750" s="16" t="s">
        <v>465</v>
      </c>
      <c r="B750" s="16" t="s">
        <v>18</v>
      </c>
      <c r="C750" s="43" t="s">
        <v>47</v>
      </c>
      <c r="D750" s="43" t="s">
        <v>25</v>
      </c>
      <c r="E750" s="43" t="s">
        <v>48</v>
      </c>
      <c r="F750" s="43" t="s">
        <v>49</v>
      </c>
      <c r="G750" s="43" t="s">
        <v>23</v>
      </c>
      <c r="H750" s="43" t="s">
        <v>23</v>
      </c>
      <c r="I750" s="43" t="s">
        <v>519</v>
      </c>
      <c r="J750" s="16" t="s">
        <v>520</v>
      </c>
      <c r="K750" s="16">
        <v>307099</v>
      </c>
      <c r="L750" s="16">
        <v>0</v>
      </c>
      <c r="M750" s="16">
        <v>307099</v>
      </c>
      <c r="N750" s="16">
        <v>0</v>
      </c>
      <c r="O750" s="47">
        <v>281424</v>
      </c>
      <c r="P750" s="16">
        <v>25675</v>
      </c>
      <c r="Q750" s="47">
        <v>25584</v>
      </c>
      <c r="R750" s="16" t="s">
        <v>1816</v>
      </c>
      <c r="S750" s="3" t="s">
        <v>1447</v>
      </c>
      <c r="T750" s="2"/>
      <c r="U750" s="2"/>
      <c r="V750" s="2"/>
    </row>
    <row r="751" spans="1:22" s="16" customFormat="1" ht="15" customHeight="1" x14ac:dyDescent="0.3">
      <c r="A751" s="16" t="s">
        <v>465</v>
      </c>
      <c r="B751" s="16" t="s">
        <v>18</v>
      </c>
      <c r="C751" s="43" t="s">
        <v>47</v>
      </c>
      <c r="D751" s="43" t="s">
        <v>25</v>
      </c>
      <c r="E751" s="43" t="s">
        <v>48</v>
      </c>
      <c r="F751" s="43" t="s">
        <v>49</v>
      </c>
      <c r="G751" s="43" t="s">
        <v>23</v>
      </c>
      <c r="H751" s="43" t="s">
        <v>23</v>
      </c>
      <c r="I751" s="43" t="s">
        <v>638</v>
      </c>
      <c r="J751" s="16" t="s">
        <v>639</v>
      </c>
      <c r="K751" s="16">
        <v>1710850</v>
      </c>
      <c r="L751" s="16">
        <v>0</v>
      </c>
      <c r="M751" s="16">
        <v>1710850</v>
      </c>
      <c r="N751" s="16">
        <v>0</v>
      </c>
      <c r="O751" s="47">
        <v>1568281</v>
      </c>
      <c r="P751" s="16">
        <v>142569</v>
      </c>
      <c r="Q751" s="47">
        <v>142571</v>
      </c>
      <c r="R751" s="16" t="s">
        <v>1816</v>
      </c>
      <c r="S751" s="3" t="s">
        <v>1447</v>
      </c>
      <c r="T751" s="2"/>
      <c r="U751" s="2"/>
      <c r="V751" s="2"/>
    </row>
    <row r="752" spans="1:22" s="16" customFormat="1" ht="15" customHeight="1" x14ac:dyDescent="0.3">
      <c r="A752" s="16" t="s">
        <v>465</v>
      </c>
      <c r="B752" s="16" t="s">
        <v>18</v>
      </c>
      <c r="C752" s="43" t="s">
        <v>47</v>
      </c>
      <c r="D752" s="43" t="s">
        <v>25</v>
      </c>
      <c r="E752" s="43" t="s">
        <v>48</v>
      </c>
      <c r="F752" s="43" t="s">
        <v>49</v>
      </c>
      <c r="G752" s="43" t="s">
        <v>23</v>
      </c>
      <c r="H752" s="43" t="s">
        <v>23</v>
      </c>
      <c r="I752" s="43" t="s">
        <v>466</v>
      </c>
      <c r="J752" s="16" t="s">
        <v>467</v>
      </c>
      <c r="K752" s="16">
        <v>112031</v>
      </c>
      <c r="L752" s="16">
        <v>0</v>
      </c>
      <c r="M752" s="16">
        <v>112031</v>
      </c>
      <c r="N752" s="16">
        <v>0</v>
      </c>
      <c r="O752" s="47">
        <v>102696</v>
      </c>
      <c r="P752" s="16">
        <v>9335</v>
      </c>
      <c r="Q752" s="47">
        <v>9336</v>
      </c>
      <c r="R752" s="16" t="s">
        <v>1816</v>
      </c>
      <c r="S752" s="3" t="s">
        <v>1447</v>
      </c>
      <c r="T752" s="2"/>
      <c r="U752" s="2"/>
      <c r="V752" s="2"/>
    </row>
    <row r="753" spans="1:22" s="16" customFormat="1" ht="15" customHeight="1" x14ac:dyDescent="0.3">
      <c r="A753" s="16" t="s">
        <v>465</v>
      </c>
      <c r="B753" s="16" t="s">
        <v>18</v>
      </c>
      <c r="C753" s="43" t="s">
        <v>47</v>
      </c>
      <c r="D753" s="43" t="s">
        <v>25</v>
      </c>
      <c r="E753" s="43" t="s">
        <v>48</v>
      </c>
      <c r="F753" s="43" t="s">
        <v>49</v>
      </c>
      <c r="G753" s="43" t="s">
        <v>23</v>
      </c>
      <c r="H753" s="43" t="s">
        <v>23</v>
      </c>
      <c r="I753" s="43" t="s">
        <v>470</v>
      </c>
      <c r="J753" s="16" t="s">
        <v>471</v>
      </c>
      <c r="K753" s="16">
        <v>16021</v>
      </c>
      <c r="L753" s="16">
        <v>0</v>
      </c>
      <c r="M753" s="16">
        <v>16021</v>
      </c>
      <c r="N753" s="16">
        <v>0</v>
      </c>
      <c r="O753" s="47">
        <v>17544.59</v>
      </c>
      <c r="P753" s="16">
        <v>-1523.59</v>
      </c>
      <c r="Q753" s="47">
        <v>1639.45</v>
      </c>
      <c r="R753" s="16" t="s">
        <v>1816</v>
      </c>
      <c r="S753" s="3" t="s">
        <v>1447</v>
      </c>
      <c r="T753" s="2"/>
      <c r="U753" s="2"/>
      <c r="V753" s="2"/>
    </row>
    <row r="754" spans="1:22" s="16" customFormat="1" ht="15" customHeight="1" x14ac:dyDescent="0.3">
      <c r="A754" s="16" t="s">
        <v>465</v>
      </c>
      <c r="B754" s="16" t="s">
        <v>18</v>
      </c>
      <c r="C754" s="43" t="s">
        <v>47</v>
      </c>
      <c r="D754" s="43" t="s">
        <v>25</v>
      </c>
      <c r="E754" s="43" t="s">
        <v>48</v>
      </c>
      <c r="F754" s="43" t="s">
        <v>49</v>
      </c>
      <c r="G754" s="43" t="s">
        <v>23</v>
      </c>
      <c r="H754" s="43" t="s">
        <v>23</v>
      </c>
      <c r="I754" s="43" t="s">
        <v>1159</v>
      </c>
      <c r="J754" s="16" t="s">
        <v>1160</v>
      </c>
      <c r="K754" s="16">
        <v>50000</v>
      </c>
      <c r="L754" s="16">
        <v>0</v>
      </c>
      <c r="M754" s="16">
        <v>50000</v>
      </c>
      <c r="N754" s="16">
        <v>0</v>
      </c>
      <c r="O754" s="47">
        <v>37675.83</v>
      </c>
      <c r="P754" s="16">
        <v>12324.17</v>
      </c>
      <c r="Q754" s="47">
        <v>3774.29</v>
      </c>
      <c r="R754" s="16" t="s">
        <v>1816</v>
      </c>
      <c r="S754" s="3" t="s">
        <v>1447</v>
      </c>
      <c r="T754" s="2"/>
      <c r="U754" s="2"/>
      <c r="V754" s="2"/>
    </row>
    <row r="755" spans="1:22" s="16" customFormat="1" ht="15" customHeight="1" x14ac:dyDescent="0.3">
      <c r="A755" s="16" t="s">
        <v>465</v>
      </c>
      <c r="B755" s="16" t="s">
        <v>18</v>
      </c>
      <c r="C755" s="43" t="s">
        <v>47</v>
      </c>
      <c r="D755" s="43" t="s">
        <v>25</v>
      </c>
      <c r="E755" s="43" t="s">
        <v>48</v>
      </c>
      <c r="F755" s="43" t="s">
        <v>49</v>
      </c>
      <c r="G755" s="43" t="s">
        <v>23</v>
      </c>
      <c r="H755" s="43" t="s">
        <v>23</v>
      </c>
      <c r="I755" s="43" t="s">
        <v>525</v>
      </c>
      <c r="J755" s="16" t="s">
        <v>526</v>
      </c>
      <c r="K755" s="16">
        <v>1000</v>
      </c>
      <c r="L755" s="16">
        <v>0</v>
      </c>
      <c r="M755" s="16">
        <v>1000</v>
      </c>
      <c r="N755" s="16">
        <v>0</v>
      </c>
      <c r="O755" s="47">
        <v>220</v>
      </c>
      <c r="P755" s="16">
        <v>780</v>
      </c>
      <c r="Q755" s="47">
        <v>20</v>
      </c>
      <c r="R755" s="16" t="s">
        <v>1816</v>
      </c>
      <c r="S755" s="3" t="s">
        <v>1447</v>
      </c>
      <c r="T755" s="2"/>
      <c r="U755" s="2"/>
      <c r="V755" s="2"/>
    </row>
    <row r="756" spans="1:22" s="16" customFormat="1" ht="15" customHeight="1" x14ac:dyDescent="0.3">
      <c r="A756" s="16" t="s">
        <v>465</v>
      </c>
      <c r="B756" s="16" t="s">
        <v>18</v>
      </c>
      <c r="C756" s="43" t="s">
        <v>47</v>
      </c>
      <c r="D756" s="43" t="s">
        <v>25</v>
      </c>
      <c r="E756" s="43" t="s">
        <v>48</v>
      </c>
      <c r="F756" s="43" t="s">
        <v>49</v>
      </c>
      <c r="G756" s="43" t="s">
        <v>23</v>
      </c>
      <c r="H756" s="43" t="s">
        <v>23</v>
      </c>
      <c r="I756" s="43">
        <v>6000</v>
      </c>
      <c r="J756" s="16" t="s">
        <v>539</v>
      </c>
      <c r="K756" s="16">
        <v>8500</v>
      </c>
      <c r="L756" s="16">
        <v>0</v>
      </c>
      <c r="M756" s="16">
        <v>8500</v>
      </c>
      <c r="N756" s="16">
        <v>1547.48</v>
      </c>
      <c r="O756" s="47">
        <v>6196.51</v>
      </c>
      <c r="P756" s="16">
        <v>756.01</v>
      </c>
      <c r="Q756" s="47">
        <v>77.83</v>
      </c>
      <c r="R756" s="16" t="s">
        <v>1816</v>
      </c>
      <c r="S756" s="3" t="s">
        <v>1447</v>
      </c>
      <c r="T756" s="2"/>
      <c r="U756" s="2"/>
      <c r="V756" s="2"/>
    </row>
    <row r="757" spans="1:22" s="16" customFormat="1" ht="15" customHeight="1" x14ac:dyDescent="0.3">
      <c r="A757" s="16" t="s">
        <v>465</v>
      </c>
      <c r="B757" s="16" t="s">
        <v>18</v>
      </c>
      <c r="C757" s="43" t="s">
        <v>47</v>
      </c>
      <c r="D757" s="43" t="s">
        <v>25</v>
      </c>
      <c r="E757" s="43" t="s">
        <v>48</v>
      </c>
      <c r="F757" s="43" t="s">
        <v>49</v>
      </c>
      <c r="G757" s="43" t="s">
        <v>23</v>
      </c>
      <c r="H757" s="43" t="s">
        <v>23</v>
      </c>
      <c r="I757" s="43">
        <v>6005</v>
      </c>
      <c r="J757" s="16" t="s">
        <v>556</v>
      </c>
      <c r="K757" s="16">
        <v>3000</v>
      </c>
      <c r="L757" s="16">
        <v>0</v>
      </c>
      <c r="M757" s="16">
        <v>3000</v>
      </c>
      <c r="N757" s="16">
        <v>91.97</v>
      </c>
      <c r="O757" s="47">
        <v>1487.67</v>
      </c>
      <c r="P757" s="16">
        <v>1420.36</v>
      </c>
      <c r="Q757" s="47">
        <v>132.29</v>
      </c>
      <c r="R757" s="16" t="s">
        <v>1816</v>
      </c>
      <c r="S757" s="3" t="s">
        <v>1447</v>
      </c>
      <c r="T757" s="2"/>
      <c r="U757" s="2"/>
      <c r="V757" s="2"/>
    </row>
    <row r="758" spans="1:22" s="16" customFormat="1" ht="15" customHeight="1" x14ac:dyDescent="0.3">
      <c r="A758" s="16" t="s">
        <v>465</v>
      </c>
      <c r="B758" s="16" t="s">
        <v>18</v>
      </c>
      <c r="C758" s="43" t="s">
        <v>47</v>
      </c>
      <c r="D758" s="43" t="s">
        <v>25</v>
      </c>
      <c r="E758" s="43" t="s">
        <v>48</v>
      </c>
      <c r="F758" s="43" t="s">
        <v>49</v>
      </c>
      <c r="G758" s="43" t="s">
        <v>23</v>
      </c>
      <c r="H758" s="43" t="s">
        <v>23</v>
      </c>
      <c r="I758" s="43">
        <v>6010</v>
      </c>
      <c r="J758" s="16" t="s">
        <v>504</v>
      </c>
      <c r="K758" s="16">
        <v>13000</v>
      </c>
      <c r="L758" s="16">
        <v>0</v>
      </c>
      <c r="M758" s="16">
        <v>13000</v>
      </c>
      <c r="N758" s="16">
        <v>0</v>
      </c>
      <c r="O758" s="47">
        <v>10626.45</v>
      </c>
      <c r="P758" s="16">
        <v>2373.5500000000002</v>
      </c>
      <c r="Q758" s="47">
        <v>3224.97</v>
      </c>
      <c r="R758" s="16" t="s">
        <v>1816</v>
      </c>
      <c r="S758" s="3" t="s">
        <v>1447</v>
      </c>
      <c r="T758" s="2"/>
      <c r="U758" s="2"/>
      <c r="V758" s="2"/>
    </row>
    <row r="759" spans="1:22" s="16" customFormat="1" ht="15" customHeight="1" x14ac:dyDescent="0.3">
      <c r="A759" s="16" t="s">
        <v>465</v>
      </c>
      <c r="B759" s="16" t="s">
        <v>18</v>
      </c>
      <c r="C759" s="43" t="s">
        <v>47</v>
      </c>
      <c r="D759" s="43" t="s">
        <v>25</v>
      </c>
      <c r="E759" s="43" t="s">
        <v>48</v>
      </c>
      <c r="F759" s="43" t="s">
        <v>49</v>
      </c>
      <c r="G759" s="43" t="s">
        <v>23</v>
      </c>
      <c r="H759" s="43" t="s">
        <v>23</v>
      </c>
      <c r="I759" s="43">
        <v>6015</v>
      </c>
      <c r="J759" s="16" t="s">
        <v>503</v>
      </c>
      <c r="K759" s="16">
        <v>10000</v>
      </c>
      <c r="L759" s="16">
        <v>0</v>
      </c>
      <c r="M759" s="16">
        <v>10000</v>
      </c>
      <c r="N759" s="16">
        <v>845</v>
      </c>
      <c r="O759" s="47">
        <v>8835.65</v>
      </c>
      <c r="P759" s="16">
        <v>319.35000000000002</v>
      </c>
      <c r="Q759" s="47">
        <v>0</v>
      </c>
      <c r="R759" s="16" t="s">
        <v>1816</v>
      </c>
      <c r="S759" s="3" t="s">
        <v>1447</v>
      </c>
      <c r="T759" s="2"/>
      <c r="U759" s="2"/>
      <c r="V759" s="2"/>
    </row>
    <row r="760" spans="1:22" s="16" customFormat="1" ht="15" customHeight="1" x14ac:dyDescent="0.3">
      <c r="A760" s="16" t="s">
        <v>465</v>
      </c>
      <c r="B760" s="16" t="s">
        <v>18</v>
      </c>
      <c r="C760" s="43" t="s">
        <v>47</v>
      </c>
      <c r="D760" s="43" t="s">
        <v>25</v>
      </c>
      <c r="E760" s="43" t="s">
        <v>48</v>
      </c>
      <c r="F760" s="43" t="s">
        <v>49</v>
      </c>
      <c r="G760" s="43" t="s">
        <v>23</v>
      </c>
      <c r="H760" s="43" t="s">
        <v>23</v>
      </c>
      <c r="I760" s="43">
        <v>6017</v>
      </c>
      <c r="J760" s="16" t="s">
        <v>529</v>
      </c>
      <c r="K760" s="16">
        <v>65200</v>
      </c>
      <c r="L760" s="16">
        <v>0</v>
      </c>
      <c r="M760" s="16">
        <v>65200</v>
      </c>
      <c r="N760" s="16">
        <v>6464.59</v>
      </c>
      <c r="O760" s="47">
        <v>44104.68</v>
      </c>
      <c r="P760" s="16">
        <v>14630.73</v>
      </c>
      <c r="Q760" s="47">
        <v>7977.18</v>
      </c>
      <c r="R760" s="16" t="s">
        <v>1816</v>
      </c>
      <c r="S760" s="3" t="s">
        <v>1447</v>
      </c>
      <c r="T760" s="2"/>
      <c r="U760" s="2"/>
      <c r="V760" s="2"/>
    </row>
    <row r="761" spans="1:22" s="16" customFormat="1" ht="15" customHeight="1" x14ac:dyDescent="0.3">
      <c r="A761" s="16" t="s">
        <v>465</v>
      </c>
      <c r="B761" s="16" t="s">
        <v>18</v>
      </c>
      <c r="C761" s="43" t="s">
        <v>47</v>
      </c>
      <c r="D761" s="43" t="s">
        <v>25</v>
      </c>
      <c r="E761" s="43" t="s">
        <v>48</v>
      </c>
      <c r="F761" s="43" t="s">
        <v>49</v>
      </c>
      <c r="G761" s="43" t="s">
        <v>23</v>
      </c>
      <c r="H761" s="43" t="s">
        <v>23</v>
      </c>
      <c r="I761" s="43">
        <v>6020</v>
      </c>
      <c r="J761" s="16" t="s">
        <v>540</v>
      </c>
      <c r="K761" s="16">
        <v>7000</v>
      </c>
      <c r="L761" s="16">
        <v>885</v>
      </c>
      <c r="M761" s="16">
        <v>7885</v>
      </c>
      <c r="N761" s="16">
        <v>785</v>
      </c>
      <c r="O761" s="47">
        <v>6299.24</v>
      </c>
      <c r="P761" s="16">
        <v>800.76</v>
      </c>
      <c r="Q761" s="47">
        <v>0</v>
      </c>
      <c r="R761" s="16" t="s">
        <v>1816</v>
      </c>
      <c r="S761" s="3" t="s">
        <v>1447</v>
      </c>
      <c r="T761" s="2"/>
      <c r="U761" s="2"/>
      <c r="V761" s="2"/>
    </row>
    <row r="762" spans="1:22" s="16" customFormat="1" ht="15" customHeight="1" x14ac:dyDescent="0.3">
      <c r="A762" s="16" t="s">
        <v>465</v>
      </c>
      <c r="B762" s="16" t="s">
        <v>18</v>
      </c>
      <c r="C762" s="43" t="s">
        <v>47</v>
      </c>
      <c r="D762" s="43" t="s">
        <v>25</v>
      </c>
      <c r="E762" s="43" t="s">
        <v>48</v>
      </c>
      <c r="F762" s="43" t="s">
        <v>49</v>
      </c>
      <c r="G762" s="43" t="s">
        <v>23</v>
      </c>
      <c r="H762" s="43" t="s">
        <v>23</v>
      </c>
      <c r="I762" s="43">
        <v>6025</v>
      </c>
      <c r="J762" s="16" t="s">
        <v>564</v>
      </c>
      <c r="K762" s="16">
        <v>0</v>
      </c>
      <c r="L762" s="16">
        <v>1252</v>
      </c>
      <c r="M762" s="16">
        <v>1252</v>
      </c>
      <c r="N762" s="16">
        <v>0</v>
      </c>
      <c r="O762" s="47">
        <v>1251.6400000000001</v>
      </c>
      <c r="P762" s="16">
        <v>0.36</v>
      </c>
      <c r="Q762" s="47">
        <v>1251.6400000000001</v>
      </c>
      <c r="R762" s="16" t="s">
        <v>1816</v>
      </c>
      <c r="S762" s="3" t="s">
        <v>1447</v>
      </c>
      <c r="T762" s="2"/>
      <c r="U762" s="2"/>
      <c r="V762" s="2"/>
    </row>
    <row r="763" spans="1:22" s="16" customFormat="1" ht="15" customHeight="1" x14ac:dyDescent="0.3">
      <c r="A763" s="16" t="s">
        <v>465</v>
      </c>
      <c r="B763" s="16" t="s">
        <v>18</v>
      </c>
      <c r="C763" s="43" t="s">
        <v>47</v>
      </c>
      <c r="D763" s="43" t="s">
        <v>25</v>
      </c>
      <c r="E763" s="43" t="s">
        <v>48</v>
      </c>
      <c r="F763" s="43" t="s">
        <v>49</v>
      </c>
      <c r="G763" s="43" t="s">
        <v>23</v>
      </c>
      <c r="H763" s="43" t="s">
        <v>23</v>
      </c>
      <c r="I763" s="43">
        <v>6200</v>
      </c>
      <c r="J763" s="16" t="s">
        <v>557</v>
      </c>
      <c r="K763" s="16">
        <v>11600</v>
      </c>
      <c r="L763" s="16">
        <v>-2000</v>
      </c>
      <c r="M763" s="16">
        <v>9600</v>
      </c>
      <c r="N763" s="16">
        <v>335.33</v>
      </c>
      <c r="O763" s="47">
        <v>5688.67</v>
      </c>
      <c r="P763" s="16">
        <v>3576</v>
      </c>
      <c r="Q763" s="47">
        <v>0</v>
      </c>
      <c r="R763" s="16" t="s">
        <v>1816</v>
      </c>
      <c r="S763" s="3" t="s">
        <v>1447</v>
      </c>
      <c r="T763" s="2"/>
      <c r="U763" s="2"/>
      <c r="V763" s="2"/>
    </row>
    <row r="764" spans="1:22" s="16" customFormat="1" ht="15" customHeight="1" x14ac:dyDescent="0.3">
      <c r="A764" s="16" t="s">
        <v>465</v>
      </c>
      <c r="B764" s="16" t="s">
        <v>18</v>
      </c>
      <c r="C764" s="43" t="s">
        <v>47</v>
      </c>
      <c r="D764" s="43" t="s">
        <v>25</v>
      </c>
      <c r="E764" s="43" t="s">
        <v>48</v>
      </c>
      <c r="F764" s="43" t="s">
        <v>49</v>
      </c>
      <c r="G764" s="43" t="s">
        <v>23</v>
      </c>
      <c r="H764" s="43" t="s">
        <v>23</v>
      </c>
      <c r="I764" s="43">
        <v>6202</v>
      </c>
      <c r="J764" s="16" t="s">
        <v>558</v>
      </c>
      <c r="K764" s="16">
        <v>13000</v>
      </c>
      <c r="L764" s="16">
        <v>-4837</v>
      </c>
      <c r="M764" s="16">
        <v>8163</v>
      </c>
      <c r="N764" s="16">
        <v>380.52</v>
      </c>
      <c r="O764" s="47">
        <v>6058.75</v>
      </c>
      <c r="P764" s="16">
        <v>1723.73</v>
      </c>
      <c r="Q764" s="47">
        <v>-460</v>
      </c>
      <c r="R764" s="16" t="s">
        <v>1816</v>
      </c>
      <c r="S764" s="3" t="s">
        <v>1447</v>
      </c>
      <c r="T764" s="2"/>
      <c r="U764" s="2"/>
      <c r="V764" s="2"/>
    </row>
    <row r="765" spans="1:22" s="16" customFormat="1" ht="15" customHeight="1" x14ac:dyDescent="0.3">
      <c r="A765" s="16" t="s">
        <v>465</v>
      </c>
      <c r="B765" s="16" t="s">
        <v>18</v>
      </c>
      <c r="C765" s="43" t="s">
        <v>47</v>
      </c>
      <c r="D765" s="43" t="s">
        <v>25</v>
      </c>
      <c r="E765" s="43" t="s">
        <v>48</v>
      </c>
      <c r="F765" s="43" t="s">
        <v>49</v>
      </c>
      <c r="G765" s="43" t="s">
        <v>23</v>
      </c>
      <c r="H765" s="43" t="s">
        <v>23</v>
      </c>
      <c r="I765" s="43">
        <v>6203</v>
      </c>
      <c r="J765" s="16" t="s">
        <v>559</v>
      </c>
      <c r="K765" s="16">
        <v>3000</v>
      </c>
      <c r="L765" s="16">
        <v>1200</v>
      </c>
      <c r="M765" s="16">
        <v>4200</v>
      </c>
      <c r="N765" s="16">
        <v>420</v>
      </c>
      <c r="O765" s="47">
        <v>3584.62</v>
      </c>
      <c r="P765" s="16">
        <v>195.38</v>
      </c>
      <c r="Q765" s="47">
        <v>1340</v>
      </c>
      <c r="R765" s="16" t="s">
        <v>1816</v>
      </c>
      <c r="S765" s="3" t="s">
        <v>1447</v>
      </c>
      <c r="T765" s="2"/>
      <c r="U765" s="2"/>
      <c r="V765" s="2"/>
    </row>
    <row r="766" spans="1:22" s="16" customFormat="1" ht="15" customHeight="1" x14ac:dyDescent="0.3">
      <c r="A766" s="16" t="s">
        <v>465</v>
      </c>
      <c r="B766" s="16" t="s">
        <v>18</v>
      </c>
      <c r="C766" s="43" t="s">
        <v>47</v>
      </c>
      <c r="D766" s="43" t="s">
        <v>25</v>
      </c>
      <c r="E766" s="43" t="s">
        <v>48</v>
      </c>
      <c r="F766" s="43" t="s">
        <v>49</v>
      </c>
      <c r="G766" s="43" t="s">
        <v>23</v>
      </c>
      <c r="H766" s="43" t="s">
        <v>23</v>
      </c>
      <c r="I766" s="43">
        <v>6206</v>
      </c>
      <c r="J766" s="16" t="s">
        <v>571</v>
      </c>
      <c r="K766" s="16">
        <v>200</v>
      </c>
      <c r="L766" s="16">
        <v>0</v>
      </c>
      <c r="M766" s="16">
        <v>200</v>
      </c>
      <c r="N766" s="16">
        <v>0</v>
      </c>
      <c r="O766" s="47">
        <v>0</v>
      </c>
      <c r="P766" s="16">
        <v>200</v>
      </c>
      <c r="Q766" s="47">
        <v>0</v>
      </c>
      <c r="R766" s="16" t="s">
        <v>1816</v>
      </c>
      <c r="S766" s="3" t="s">
        <v>1447</v>
      </c>
      <c r="T766" s="2"/>
      <c r="U766" s="2"/>
      <c r="V766" s="2"/>
    </row>
    <row r="767" spans="1:22" s="16" customFormat="1" ht="15" customHeight="1" x14ac:dyDescent="0.3">
      <c r="A767" s="16" t="s">
        <v>465</v>
      </c>
      <c r="B767" s="16" t="s">
        <v>18</v>
      </c>
      <c r="C767" s="43" t="s">
        <v>47</v>
      </c>
      <c r="D767" s="43" t="s">
        <v>25</v>
      </c>
      <c r="E767" s="43" t="s">
        <v>48</v>
      </c>
      <c r="F767" s="43" t="s">
        <v>49</v>
      </c>
      <c r="G767" s="43" t="s">
        <v>23</v>
      </c>
      <c r="H767" s="43" t="s">
        <v>23</v>
      </c>
      <c r="I767" s="43">
        <v>6208</v>
      </c>
      <c r="J767" s="16" t="s">
        <v>496</v>
      </c>
      <c r="K767" s="16">
        <v>40000</v>
      </c>
      <c r="L767" s="16">
        <v>0</v>
      </c>
      <c r="M767" s="16">
        <v>40000</v>
      </c>
      <c r="N767" s="16">
        <v>3305.76</v>
      </c>
      <c r="O767" s="47">
        <v>33478.959999999999</v>
      </c>
      <c r="P767" s="16">
        <v>3215.28</v>
      </c>
      <c r="Q767" s="47">
        <v>1437.13</v>
      </c>
      <c r="R767" s="16" t="s">
        <v>1816</v>
      </c>
      <c r="S767" s="3" t="s">
        <v>1447</v>
      </c>
      <c r="T767" s="2"/>
      <c r="U767" s="2"/>
      <c r="V767" s="2"/>
    </row>
    <row r="768" spans="1:22" s="16" customFormat="1" ht="15" customHeight="1" x14ac:dyDescent="0.3">
      <c r="A768" s="16" t="s">
        <v>465</v>
      </c>
      <c r="B768" s="16" t="s">
        <v>18</v>
      </c>
      <c r="C768" s="43" t="s">
        <v>47</v>
      </c>
      <c r="D768" s="43" t="s">
        <v>25</v>
      </c>
      <c r="E768" s="43" t="s">
        <v>48</v>
      </c>
      <c r="F768" s="43" t="s">
        <v>49</v>
      </c>
      <c r="G768" s="43" t="s">
        <v>23</v>
      </c>
      <c r="H768" s="43" t="s">
        <v>23</v>
      </c>
      <c r="I768" s="43">
        <v>6210</v>
      </c>
      <c r="J768" s="16" t="s">
        <v>565</v>
      </c>
      <c r="K768" s="16">
        <v>4000</v>
      </c>
      <c r="L768" s="16">
        <v>200</v>
      </c>
      <c r="M768" s="16">
        <v>4200</v>
      </c>
      <c r="N768" s="16">
        <v>0</v>
      </c>
      <c r="O768" s="47">
        <v>3870.35</v>
      </c>
      <c r="P768" s="16">
        <v>329.65</v>
      </c>
      <c r="Q768" s="47">
        <v>179.79</v>
      </c>
      <c r="R768" s="16" t="s">
        <v>1816</v>
      </c>
      <c r="S768" s="3" t="s">
        <v>1447</v>
      </c>
      <c r="T768" s="2"/>
      <c r="U768" s="2"/>
      <c r="V768" s="2"/>
    </row>
    <row r="769" spans="1:22" s="16" customFormat="1" ht="15" customHeight="1" x14ac:dyDescent="0.3">
      <c r="A769" s="16" t="s">
        <v>465</v>
      </c>
      <c r="B769" s="16" t="s">
        <v>18</v>
      </c>
      <c r="C769" s="43" t="s">
        <v>47</v>
      </c>
      <c r="D769" s="43" t="s">
        <v>25</v>
      </c>
      <c r="E769" s="43" t="s">
        <v>48</v>
      </c>
      <c r="F769" s="43" t="s">
        <v>49</v>
      </c>
      <c r="G769" s="43" t="s">
        <v>23</v>
      </c>
      <c r="H769" s="43" t="s">
        <v>23</v>
      </c>
      <c r="I769" s="43">
        <v>6211</v>
      </c>
      <c r="J769" s="16" t="s">
        <v>497</v>
      </c>
      <c r="K769" s="16">
        <v>41000</v>
      </c>
      <c r="L769" s="16">
        <v>14000</v>
      </c>
      <c r="M769" s="16">
        <v>55000</v>
      </c>
      <c r="N769" s="16">
        <v>10165.81</v>
      </c>
      <c r="O769" s="47">
        <v>44164.69</v>
      </c>
      <c r="P769" s="16">
        <v>669.5</v>
      </c>
      <c r="Q769" s="47">
        <v>156.16</v>
      </c>
      <c r="R769" s="16" t="s">
        <v>1816</v>
      </c>
      <c r="S769" s="3" t="s">
        <v>1447</v>
      </c>
      <c r="T769" s="2"/>
      <c r="U769" s="2"/>
      <c r="V769" s="2"/>
    </row>
    <row r="770" spans="1:22" s="16" customFormat="1" ht="15" customHeight="1" x14ac:dyDescent="0.3">
      <c r="A770" s="16" t="s">
        <v>465</v>
      </c>
      <c r="B770" s="16" t="s">
        <v>18</v>
      </c>
      <c r="C770" s="43" t="s">
        <v>47</v>
      </c>
      <c r="D770" s="43" t="s">
        <v>25</v>
      </c>
      <c r="E770" s="43" t="s">
        <v>48</v>
      </c>
      <c r="F770" s="43" t="s">
        <v>49</v>
      </c>
      <c r="G770" s="43" t="s">
        <v>23</v>
      </c>
      <c r="H770" s="43" t="s">
        <v>23</v>
      </c>
      <c r="I770" s="43" t="s">
        <v>560</v>
      </c>
      <c r="J770" s="16" t="s">
        <v>561</v>
      </c>
      <c r="K770" s="16">
        <v>900</v>
      </c>
      <c r="L770" s="16">
        <v>0</v>
      </c>
      <c r="M770" s="16">
        <v>900</v>
      </c>
      <c r="N770" s="16">
        <v>157.38</v>
      </c>
      <c r="O770" s="47">
        <v>455.69</v>
      </c>
      <c r="P770" s="16">
        <v>286.93</v>
      </c>
      <c r="Q770" s="47">
        <v>0</v>
      </c>
      <c r="R770" s="16" t="s">
        <v>1816</v>
      </c>
      <c r="S770" s="3" t="s">
        <v>1447</v>
      </c>
      <c r="T770" s="2"/>
      <c r="U770" s="2"/>
      <c r="V770" s="2"/>
    </row>
    <row r="771" spans="1:22" s="16" customFormat="1" ht="15" customHeight="1" x14ac:dyDescent="0.3">
      <c r="A771" s="16" t="s">
        <v>465</v>
      </c>
      <c r="B771" s="16" t="s">
        <v>18</v>
      </c>
      <c r="C771" s="43" t="s">
        <v>47</v>
      </c>
      <c r="D771" s="43" t="s">
        <v>25</v>
      </c>
      <c r="E771" s="43" t="s">
        <v>48</v>
      </c>
      <c r="F771" s="43" t="s">
        <v>49</v>
      </c>
      <c r="G771" s="43" t="s">
        <v>23</v>
      </c>
      <c r="H771" s="43" t="s">
        <v>23</v>
      </c>
      <c r="I771" s="43">
        <v>6214</v>
      </c>
      <c r="J771" s="16" t="s">
        <v>495</v>
      </c>
      <c r="K771" s="16">
        <v>37000</v>
      </c>
      <c r="L771" s="16">
        <v>-8505</v>
      </c>
      <c r="M771" s="16">
        <v>28495</v>
      </c>
      <c r="N771" s="16">
        <v>3231.7</v>
      </c>
      <c r="O771" s="47">
        <v>19530.77</v>
      </c>
      <c r="P771" s="16">
        <v>5732.53</v>
      </c>
      <c r="Q771" s="47">
        <v>2806.12</v>
      </c>
      <c r="R771" s="16" t="s">
        <v>1816</v>
      </c>
      <c r="S771" s="3" t="s">
        <v>1447</v>
      </c>
      <c r="T771" s="2"/>
      <c r="U771" s="2"/>
      <c r="V771" s="2"/>
    </row>
    <row r="772" spans="1:22" s="16" customFormat="1" ht="15" customHeight="1" x14ac:dyDescent="0.3">
      <c r="A772" s="16" t="s">
        <v>465</v>
      </c>
      <c r="B772" s="16" t="s">
        <v>18</v>
      </c>
      <c r="C772" s="43" t="s">
        <v>47</v>
      </c>
      <c r="D772" s="43" t="s">
        <v>25</v>
      </c>
      <c r="E772" s="43" t="s">
        <v>48</v>
      </c>
      <c r="F772" s="43" t="s">
        <v>49</v>
      </c>
      <c r="G772" s="43" t="s">
        <v>23</v>
      </c>
      <c r="H772" s="43" t="s">
        <v>23</v>
      </c>
      <c r="I772" s="43">
        <v>6215</v>
      </c>
      <c r="J772" s="16" t="s">
        <v>588</v>
      </c>
      <c r="K772" s="16">
        <v>26000</v>
      </c>
      <c r="L772" s="16">
        <v>0</v>
      </c>
      <c r="M772" s="16">
        <v>26000</v>
      </c>
      <c r="N772" s="16">
        <v>8635.24</v>
      </c>
      <c r="O772" s="47">
        <v>15364.76</v>
      </c>
      <c r="P772" s="16">
        <v>2000</v>
      </c>
      <c r="Q772" s="47">
        <v>1457.65</v>
      </c>
      <c r="R772" s="16" t="s">
        <v>1816</v>
      </c>
      <c r="S772" s="3" t="s">
        <v>1447</v>
      </c>
      <c r="T772" s="2"/>
      <c r="U772" s="2"/>
      <c r="V772" s="2"/>
    </row>
    <row r="773" spans="1:22" s="16" customFormat="1" ht="15" customHeight="1" x14ac:dyDescent="0.3">
      <c r="A773" s="16" t="s">
        <v>465</v>
      </c>
      <c r="B773" s="16" t="s">
        <v>18</v>
      </c>
      <c r="C773" s="43" t="s">
        <v>47</v>
      </c>
      <c r="D773" s="43" t="s">
        <v>25</v>
      </c>
      <c r="E773" s="43" t="s">
        <v>48</v>
      </c>
      <c r="F773" s="43" t="s">
        <v>49</v>
      </c>
      <c r="G773" s="43" t="s">
        <v>23</v>
      </c>
      <c r="H773" s="43" t="s">
        <v>23</v>
      </c>
      <c r="I773" s="43">
        <v>6276</v>
      </c>
      <c r="J773" s="16" t="s">
        <v>589</v>
      </c>
      <c r="K773" s="16">
        <v>23000</v>
      </c>
      <c r="L773" s="16">
        <v>3000</v>
      </c>
      <c r="M773" s="16">
        <v>26000</v>
      </c>
      <c r="N773" s="16">
        <v>0</v>
      </c>
      <c r="O773" s="47">
        <v>28003</v>
      </c>
      <c r="P773" s="16">
        <v>-2003</v>
      </c>
      <c r="Q773" s="47">
        <v>0</v>
      </c>
      <c r="R773" s="16" t="s">
        <v>1816</v>
      </c>
      <c r="S773" s="3" t="s">
        <v>1447</v>
      </c>
      <c r="T773" s="2"/>
      <c r="U773" s="2"/>
      <c r="V773" s="2"/>
    </row>
    <row r="774" spans="1:22" s="16" customFormat="1" ht="15" customHeight="1" x14ac:dyDescent="0.3">
      <c r="A774" s="16" t="s">
        <v>465</v>
      </c>
      <c r="B774" s="16" t="s">
        <v>18</v>
      </c>
      <c r="C774" s="43" t="s">
        <v>47</v>
      </c>
      <c r="D774" s="43" t="s">
        <v>25</v>
      </c>
      <c r="E774" s="43" t="s">
        <v>48</v>
      </c>
      <c r="F774" s="43" t="s">
        <v>49</v>
      </c>
      <c r="G774" s="43" t="s">
        <v>23</v>
      </c>
      <c r="H774" s="43" t="s">
        <v>23</v>
      </c>
      <c r="I774" s="43">
        <v>6292</v>
      </c>
      <c r="J774" s="16" t="s">
        <v>1171</v>
      </c>
      <c r="K774" s="16">
        <v>24000</v>
      </c>
      <c r="L774" s="16">
        <v>0</v>
      </c>
      <c r="M774" s="16">
        <v>24000</v>
      </c>
      <c r="N774" s="16">
        <v>1996</v>
      </c>
      <c r="O774" s="47">
        <v>21956</v>
      </c>
      <c r="P774" s="16">
        <v>48</v>
      </c>
      <c r="Q774" s="47">
        <v>1996</v>
      </c>
      <c r="R774" s="16" t="s">
        <v>1816</v>
      </c>
      <c r="S774" s="3" t="s">
        <v>1447</v>
      </c>
      <c r="T774" s="2"/>
      <c r="U774" s="2"/>
      <c r="V774" s="2"/>
    </row>
    <row r="775" spans="1:22" s="16" customFormat="1" ht="15" customHeight="1" x14ac:dyDescent="0.3">
      <c r="A775" s="16" t="s">
        <v>465</v>
      </c>
      <c r="B775" s="16" t="s">
        <v>18</v>
      </c>
      <c r="C775" s="43" t="s">
        <v>47</v>
      </c>
      <c r="D775" s="43" t="s">
        <v>25</v>
      </c>
      <c r="E775" s="43" t="s">
        <v>48</v>
      </c>
      <c r="F775" s="43" t="s">
        <v>49</v>
      </c>
      <c r="G775" s="43" t="s">
        <v>23</v>
      </c>
      <c r="H775" s="43" t="s">
        <v>23</v>
      </c>
      <c r="I775" s="43" t="s">
        <v>566</v>
      </c>
      <c r="J775" s="16" t="s">
        <v>567</v>
      </c>
      <c r="K775" s="16">
        <v>4000</v>
      </c>
      <c r="L775" s="16">
        <v>200</v>
      </c>
      <c r="M775" s="16">
        <v>4200</v>
      </c>
      <c r="N775" s="16">
        <v>142.94</v>
      </c>
      <c r="O775" s="47">
        <v>4061.81</v>
      </c>
      <c r="P775" s="16">
        <v>-4.75</v>
      </c>
      <c r="Q775" s="47">
        <v>2525.77</v>
      </c>
      <c r="R775" s="16" t="s">
        <v>1816</v>
      </c>
      <c r="S775" s="3" t="s">
        <v>1447</v>
      </c>
      <c r="T775" s="2"/>
      <c r="U775" s="2"/>
      <c r="V775" s="2"/>
    </row>
    <row r="776" spans="1:22" s="16" customFormat="1" ht="15" customHeight="1" x14ac:dyDescent="0.3">
      <c r="A776" s="16" t="s">
        <v>465</v>
      </c>
      <c r="B776" s="16" t="s">
        <v>18</v>
      </c>
      <c r="C776" s="43" t="s">
        <v>47</v>
      </c>
      <c r="D776" s="43" t="s">
        <v>25</v>
      </c>
      <c r="E776" s="43" t="s">
        <v>48</v>
      </c>
      <c r="F776" s="43" t="s">
        <v>49</v>
      </c>
      <c r="G776" s="43" t="s">
        <v>23</v>
      </c>
      <c r="H776" s="43" t="s">
        <v>23</v>
      </c>
      <c r="I776" s="43" t="s">
        <v>586</v>
      </c>
      <c r="J776" s="16" t="s">
        <v>587</v>
      </c>
      <c r="K776" s="16">
        <v>10000</v>
      </c>
      <c r="L776" s="16">
        <v>-2000</v>
      </c>
      <c r="M776" s="16">
        <v>8000</v>
      </c>
      <c r="N776" s="16">
        <v>1075</v>
      </c>
      <c r="O776" s="47">
        <v>3625.36</v>
      </c>
      <c r="P776" s="16">
        <v>3299.64</v>
      </c>
      <c r="Q776" s="47">
        <v>339.5</v>
      </c>
      <c r="R776" s="16" t="s">
        <v>1816</v>
      </c>
      <c r="S776" s="3" t="s">
        <v>1447</v>
      </c>
      <c r="T776" s="2"/>
      <c r="U776" s="2"/>
      <c r="V776" s="2"/>
    </row>
    <row r="777" spans="1:22" s="16" customFormat="1" ht="15" customHeight="1" x14ac:dyDescent="0.3">
      <c r="A777" s="16" t="s">
        <v>465</v>
      </c>
      <c r="B777" s="16" t="s">
        <v>18</v>
      </c>
      <c r="C777" s="43" t="s">
        <v>47</v>
      </c>
      <c r="D777" s="43" t="s">
        <v>25</v>
      </c>
      <c r="E777" s="43" t="s">
        <v>48</v>
      </c>
      <c r="F777" s="43" t="s">
        <v>49</v>
      </c>
      <c r="G777" s="43" t="s">
        <v>23</v>
      </c>
      <c r="H777" s="43" t="s">
        <v>23</v>
      </c>
      <c r="I777" s="43" t="s">
        <v>573</v>
      </c>
      <c r="J777" s="16" t="s">
        <v>574</v>
      </c>
      <c r="K777" s="16">
        <v>10000</v>
      </c>
      <c r="L777" s="16">
        <v>0</v>
      </c>
      <c r="M777" s="16">
        <v>10000</v>
      </c>
      <c r="N777" s="16">
        <v>776.22</v>
      </c>
      <c r="O777" s="47">
        <v>9406.82</v>
      </c>
      <c r="P777" s="16">
        <v>-183.04</v>
      </c>
      <c r="Q777" s="47">
        <v>2294.5</v>
      </c>
      <c r="R777" s="16" t="s">
        <v>1816</v>
      </c>
      <c r="S777" s="3" t="s">
        <v>1447</v>
      </c>
      <c r="T777" s="2"/>
      <c r="U777" s="2"/>
      <c r="V777" s="2"/>
    </row>
    <row r="778" spans="1:22" s="16" customFormat="1" ht="15" customHeight="1" x14ac:dyDescent="0.3">
      <c r="A778" s="16" t="s">
        <v>465</v>
      </c>
      <c r="B778" s="16" t="s">
        <v>18</v>
      </c>
      <c r="C778" s="43" t="s">
        <v>47</v>
      </c>
      <c r="D778" s="43" t="s">
        <v>25</v>
      </c>
      <c r="E778" s="43" t="s">
        <v>48</v>
      </c>
      <c r="F778" s="43" t="s">
        <v>49</v>
      </c>
      <c r="G778" s="43" t="s">
        <v>23</v>
      </c>
      <c r="H778" s="43" t="s">
        <v>23</v>
      </c>
      <c r="I778" s="43">
        <v>6350</v>
      </c>
      <c r="J778" s="16" t="s">
        <v>492</v>
      </c>
      <c r="K778" s="16">
        <v>2100</v>
      </c>
      <c r="L778" s="16">
        <v>-200</v>
      </c>
      <c r="M778" s="16">
        <v>1900</v>
      </c>
      <c r="N778" s="16">
        <v>0</v>
      </c>
      <c r="O778" s="47">
        <v>1005.29</v>
      </c>
      <c r="P778" s="16">
        <v>894.71</v>
      </c>
      <c r="Q778" s="47">
        <v>0</v>
      </c>
      <c r="R778" s="16" t="s">
        <v>1816</v>
      </c>
      <c r="S778" s="3" t="s">
        <v>1447</v>
      </c>
      <c r="T778" s="2"/>
      <c r="U778" s="2"/>
      <c r="V778" s="2"/>
    </row>
    <row r="779" spans="1:22" s="16" customFormat="1" ht="15" customHeight="1" x14ac:dyDescent="0.3">
      <c r="A779" s="16" t="s">
        <v>465</v>
      </c>
      <c r="B779" s="16" t="s">
        <v>18</v>
      </c>
      <c r="C779" s="43" t="s">
        <v>47</v>
      </c>
      <c r="D779" s="43" t="s">
        <v>25</v>
      </c>
      <c r="E779" s="43" t="s">
        <v>48</v>
      </c>
      <c r="F779" s="43" t="s">
        <v>49</v>
      </c>
      <c r="G779" s="43" t="s">
        <v>23</v>
      </c>
      <c r="H779" s="43" t="s">
        <v>23</v>
      </c>
      <c r="I779" s="43">
        <v>6355</v>
      </c>
      <c r="J779" s="16" t="s">
        <v>512</v>
      </c>
      <c r="K779" s="16">
        <v>20000</v>
      </c>
      <c r="L779" s="16">
        <v>0</v>
      </c>
      <c r="M779" s="16">
        <v>20000</v>
      </c>
      <c r="N779" s="16">
        <v>2804.69</v>
      </c>
      <c r="O779" s="47">
        <v>13684.25</v>
      </c>
      <c r="P779" s="16">
        <v>3511.06</v>
      </c>
      <c r="Q779" s="47">
        <v>3211.95</v>
      </c>
      <c r="R779" s="16" t="s">
        <v>1816</v>
      </c>
      <c r="S779" s="3" t="s">
        <v>1447</v>
      </c>
      <c r="T779" s="2"/>
      <c r="U779" s="2"/>
      <c r="V779" s="2"/>
    </row>
    <row r="780" spans="1:22" s="16" customFormat="1" ht="15" customHeight="1" x14ac:dyDescent="0.3">
      <c r="A780" s="16" t="s">
        <v>465</v>
      </c>
      <c r="B780" s="16" t="s">
        <v>18</v>
      </c>
      <c r="C780" s="43" t="s">
        <v>47</v>
      </c>
      <c r="D780" s="43" t="s">
        <v>25</v>
      </c>
      <c r="E780" s="43" t="s">
        <v>48</v>
      </c>
      <c r="F780" s="43" t="s">
        <v>49</v>
      </c>
      <c r="G780" s="43" t="s">
        <v>23</v>
      </c>
      <c r="H780" s="43" t="s">
        <v>23</v>
      </c>
      <c r="I780" s="43" t="s">
        <v>508</v>
      </c>
      <c r="J780" s="16" t="s">
        <v>509</v>
      </c>
      <c r="K780" s="16">
        <v>55000</v>
      </c>
      <c r="L780" s="16">
        <v>0</v>
      </c>
      <c r="M780" s="16">
        <v>55000</v>
      </c>
      <c r="N780" s="16">
        <v>5637.92</v>
      </c>
      <c r="O780" s="47">
        <v>49356.91</v>
      </c>
      <c r="P780" s="16">
        <v>5.17</v>
      </c>
      <c r="Q780" s="47">
        <v>3712.51</v>
      </c>
      <c r="R780" s="16" t="s">
        <v>1816</v>
      </c>
      <c r="S780" s="3" t="s">
        <v>1447</v>
      </c>
      <c r="T780" s="2"/>
      <c r="U780" s="2"/>
      <c r="V780" s="2"/>
    </row>
    <row r="781" spans="1:22" s="16" customFormat="1" ht="15" customHeight="1" x14ac:dyDescent="0.3">
      <c r="A781" s="16" t="s">
        <v>465</v>
      </c>
      <c r="B781" s="16" t="s">
        <v>18</v>
      </c>
      <c r="C781" s="43" t="s">
        <v>47</v>
      </c>
      <c r="D781" s="43" t="s">
        <v>25</v>
      </c>
      <c r="E781" s="43" t="s">
        <v>48</v>
      </c>
      <c r="F781" s="43" t="s">
        <v>49</v>
      </c>
      <c r="G781" s="43" t="s">
        <v>23</v>
      </c>
      <c r="H781" s="43" t="s">
        <v>23</v>
      </c>
      <c r="I781" s="43" t="s">
        <v>577</v>
      </c>
      <c r="J781" s="16" t="s">
        <v>578</v>
      </c>
      <c r="K781" s="16">
        <v>11000</v>
      </c>
      <c r="L781" s="16">
        <v>0</v>
      </c>
      <c r="M781" s="16">
        <v>11000</v>
      </c>
      <c r="N781" s="16">
        <v>0</v>
      </c>
      <c r="O781" s="47">
        <v>11182</v>
      </c>
      <c r="P781" s="16">
        <v>-182</v>
      </c>
      <c r="Q781" s="47">
        <v>765.52</v>
      </c>
      <c r="R781" s="16" t="s">
        <v>1816</v>
      </c>
      <c r="S781" s="3" t="s">
        <v>1447</v>
      </c>
      <c r="T781" s="2"/>
      <c r="U781" s="2"/>
      <c r="V781" s="2"/>
    </row>
    <row r="782" spans="1:22" s="16" customFormat="1" ht="15" customHeight="1" x14ac:dyDescent="0.3">
      <c r="A782" s="16" t="s">
        <v>465</v>
      </c>
      <c r="B782" s="16" t="s">
        <v>18</v>
      </c>
      <c r="C782" s="43" t="s">
        <v>47</v>
      </c>
      <c r="D782" s="43" t="s">
        <v>25</v>
      </c>
      <c r="E782" s="43" t="s">
        <v>48</v>
      </c>
      <c r="F782" s="43" t="s">
        <v>49</v>
      </c>
      <c r="G782" s="43" t="s">
        <v>23</v>
      </c>
      <c r="H782" s="43" t="s">
        <v>23</v>
      </c>
      <c r="I782" s="43" t="s">
        <v>533</v>
      </c>
      <c r="J782" s="16" t="s">
        <v>534</v>
      </c>
      <c r="K782" s="16">
        <v>5000</v>
      </c>
      <c r="L782" s="16">
        <v>0</v>
      </c>
      <c r="M782" s="16">
        <v>5000</v>
      </c>
      <c r="N782" s="16">
        <v>0</v>
      </c>
      <c r="O782" s="47">
        <v>2499.84</v>
      </c>
      <c r="P782" s="16">
        <v>2500.16</v>
      </c>
      <c r="Q782" s="47">
        <v>0</v>
      </c>
      <c r="R782" s="16" t="s">
        <v>1816</v>
      </c>
      <c r="S782" s="3" t="s">
        <v>1447</v>
      </c>
      <c r="T782" s="2"/>
      <c r="U782" s="2"/>
      <c r="V782" s="2"/>
    </row>
    <row r="783" spans="1:22" s="16" customFormat="1" ht="15" customHeight="1" x14ac:dyDescent="0.3">
      <c r="A783" s="16" t="s">
        <v>465</v>
      </c>
      <c r="B783" s="16" t="s">
        <v>18</v>
      </c>
      <c r="C783" s="43" t="s">
        <v>47</v>
      </c>
      <c r="D783" s="43" t="s">
        <v>25</v>
      </c>
      <c r="E783" s="43" t="s">
        <v>48</v>
      </c>
      <c r="F783" s="43" t="s">
        <v>49</v>
      </c>
      <c r="G783" s="43" t="s">
        <v>23</v>
      </c>
      <c r="H783" s="43" t="s">
        <v>23</v>
      </c>
      <c r="I783" s="43" t="s">
        <v>535</v>
      </c>
      <c r="J783" s="16" t="s">
        <v>536</v>
      </c>
      <c r="K783" s="16">
        <v>1500</v>
      </c>
      <c r="L783" s="16">
        <v>0</v>
      </c>
      <c r="M783" s="16">
        <v>1500</v>
      </c>
      <c r="N783" s="16">
        <v>0</v>
      </c>
      <c r="O783" s="47">
        <v>929.88</v>
      </c>
      <c r="P783" s="16">
        <v>570.12</v>
      </c>
      <c r="Q783" s="47">
        <v>0</v>
      </c>
      <c r="R783" s="16" t="s">
        <v>1816</v>
      </c>
      <c r="S783" s="3" t="s">
        <v>1447</v>
      </c>
      <c r="T783" s="2"/>
      <c r="U783" s="2"/>
      <c r="V783" s="2"/>
    </row>
    <row r="784" spans="1:22" s="16" customFormat="1" ht="15" customHeight="1" x14ac:dyDescent="0.3">
      <c r="A784" s="16" t="s">
        <v>465</v>
      </c>
      <c r="B784" s="16" t="s">
        <v>18</v>
      </c>
      <c r="C784" s="43" t="s">
        <v>47</v>
      </c>
      <c r="D784" s="43" t="s">
        <v>25</v>
      </c>
      <c r="E784" s="43" t="s">
        <v>48</v>
      </c>
      <c r="F784" s="43" t="s">
        <v>49</v>
      </c>
      <c r="G784" s="43" t="s">
        <v>23</v>
      </c>
      <c r="H784" s="43" t="s">
        <v>23</v>
      </c>
      <c r="I784" s="43" t="s">
        <v>541</v>
      </c>
      <c r="J784" s="16" t="s">
        <v>542</v>
      </c>
      <c r="K784" s="16">
        <v>51500</v>
      </c>
      <c r="L784" s="16">
        <v>-2000</v>
      </c>
      <c r="M784" s="16">
        <v>49500</v>
      </c>
      <c r="N784" s="16">
        <v>4348.2</v>
      </c>
      <c r="O784" s="47">
        <v>43599.92</v>
      </c>
      <c r="P784" s="16">
        <v>1551.88</v>
      </c>
      <c r="Q784" s="47">
        <v>4151.03</v>
      </c>
      <c r="R784" s="16" t="s">
        <v>1816</v>
      </c>
      <c r="S784" s="3" t="s">
        <v>1447</v>
      </c>
      <c r="T784" s="2"/>
      <c r="U784" s="2"/>
      <c r="V784" s="2"/>
    </row>
    <row r="785" spans="1:22" s="16" customFormat="1" ht="15" customHeight="1" x14ac:dyDescent="0.3">
      <c r="A785" s="16" t="s">
        <v>465</v>
      </c>
      <c r="B785" s="16" t="s">
        <v>18</v>
      </c>
      <c r="C785" s="43" t="s">
        <v>47</v>
      </c>
      <c r="D785" s="43" t="s">
        <v>25</v>
      </c>
      <c r="E785" s="43" t="s">
        <v>48</v>
      </c>
      <c r="F785" s="43" t="s">
        <v>49</v>
      </c>
      <c r="G785" s="43" t="s">
        <v>23</v>
      </c>
      <c r="H785" s="43" t="s">
        <v>23</v>
      </c>
      <c r="I785" s="43" t="s">
        <v>505</v>
      </c>
      <c r="J785" s="16" t="s">
        <v>506</v>
      </c>
      <c r="K785" s="16">
        <v>42800</v>
      </c>
      <c r="L785" s="16">
        <v>-5000</v>
      </c>
      <c r="M785" s="16">
        <v>37800</v>
      </c>
      <c r="N785" s="16">
        <v>5162.76</v>
      </c>
      <c r="O785" s="47">
        <v>30030.7</v>
      </c>
      <c r="P785" s="16">
        <v>2606.54</v>
      </c>
      <c r="Q785" s="47">
        <v>537.42999999999995</v>
      </c>
      <c r="R785" s="16" t="s">
        <v>1816</v>
      </c>
      <c r="S785" s="3" t="s">
        <v>1447</v>
      </c>
      <c r="T785" s="2"/>
      <c r="U785" s="2"/>
      <c r="V785" s="2"/>
    </row>
    <row r="786" spans="1:22" s="16" customFormat="1" ht="15" customHeight="1" x14ac:dyDescent="0.3">
      <c r="A786" s="16" t="s">
        <v>465</v>
      </c>
      <c r="B786" s="16" t="s">
        <v>18</v>
      </c>
      <c r="C786" s="43" t="s">
        <v>47</v>
      </c>
      <c r="D786" s="43" t="s">
        <v>25</v>
      </c>
      <c r="E786" s="43" t="s">
        <v>48</v>
      </c>
      <c r="F786" s="43" t="s">
        <v>49</v>
      </c>
      <c r="G786" s="43" t="s">
        <v>23</v>
      </c>
      <c r="H786" s="43" t="s">
        <v>23</v>
      </c>
      <c r="I786" s="43" t="s">
        <v>487</v>
      </c>
      <c r="J786" s="16" t="s">
        <v>488</v>
      </c>
      <c r="K786" s="16">
        <v>32500</v>
      </c>
      <c r="L786" s="16">
        <v>-2000</v>
      </c>
      <c r="M786" s="16">
        <v>30500</v>
      </c>
      <c r="N786" s="16">
        <v>3502.66</v>
      </c>
      <c r="O786" s="47">
        <v>21040.39</v>
      </c>
      <c r="P786" s="16">
        <v>5956.95</v>
      </c>
      <c r="Q786" s="47">
        <v>2124.1799999999998</v>
      </c>
      <c r="R786" s="16" t="s">
        <v>1816</v>
      </c>
      <c r="S786" s="3" t="s">
        <v>1447</v>
      </c>
      <c r="T786" s="2"/>
      <c r="U786" s="2"/>
      <c r="V786" s="2"/>
    </row>
    <row r="787" spans="1:22" s="16" customFormat="1" ht="15" customHeight="1" x14ac:dyDescent="0.3">
      <c r="A787" s="16" t="s">
        <v>465</v>
      </c>
      <c r="B787" s="16" t="s">
        <v>18</v>
      </c>
      <c r="C787" s="43" t="s">
        <v>47</v>
      </c>
      <c r="D787" s="43" t="s">
        <v>25</v>
      </c>
      <c r="E787" s="43" t="s">
        <v>48</v>
      </c>
      <c r="F787" s="43" t="s">
        <v>49</v>
      </c>
      <c r="G787" s="43" t="s">
        <v>23</v>
      </c>
      <c r="H787" s="43" t="s">
        <v>23</v>
      </c>
      <c r="I787" s="43" t="s">
        <v>1196</v>
      </c>
      <c r="J787" s="16" t="s">
        <v>1197</v>
      </c>
      <c r="K787" s="16">
        <v>20000</v>
      </c>
      <c r="L787" s="16">
        <v>0</v>
      </c>
      <c r="M787" s="16">
        <v>20000</v>
      </c>
      <c r="N787" s="16">
        <v>3333.32</v>
      </c>
      <c r="O787" s="47">
        <v>16666.599999999999</v>
      </c>
      <c r="P787" s="16">
        <v>0.08</v>
      </c>
      <c r="Q787" s="47">
        <v>1666.66</v>
      </c>
      <c r="R787" s="16" t="s">
        <v>1816</v>
      </c>
      <c r="S787" s="3" t="s">
        <v>1447</v>
      </c>
      <c r="T787" s="2"/>
      <c r="U787" s="2"/>
      <c r="V787" s="2"/>
    </row>
    <row r="788" spans="1:22" s="16" customFormat="1" ht="15" customHeight="1" x14ac:dyDescent="0.3">
      <c r="A788" s="16" t="s">
        <v>465</v>
      </c>
      <c r="B788" s="16" t="s">
        <v>18</v>
      </c>
      <c r="C788" s="43" t="s">
        <v>47</v>
      </c>
      <c r="D788" s="43" t="s">
        <v>25</v>
      </c>
      <c r="E788" s="43" t="s">
        <v>48</v>
      </c>
      <c r="F788" s="43" t="s">
        <v>49</v>
      </c>
      <c r="G788" s="43" t="s">
        <v>23</v>
      </c>
      <c r="H788" s="43" t="s">
        <v>23</v>
      </c>
      <c r="I788" s="43" t="s">
        <v>485</v>
      </c>
      <c r="J788" s="16" t="s">
        <v>486</v>
      </c>
      <c r="K788" s="16">
        <v>79300</v>
      </c>
      <c r="L788" s="16">
        <v>0</v>
      </c>
      <c r="M788" s="16">
        <v>79300</v>
      </c>
      <c r="N788" s="16">
        <v>13492.05</v>
      </c>
      <c r="O788" s="47">
        <v>62110.95</v>
      </c>
      <c r="P788" s="16">
        <v>3697</v>
      </c>
      <c r="Q788" s="47">
        <v>910</v>
      </c>
      <c r="R788" s="16" t="s">
        <v>1816</v>
      </c>
      <c r="S788" s="3" t="s">
        <v>1447</v>
      </c>
      <c r="T788" s="2"/>
      <c r="U788" s="2"/>
      <c r="V788" s="2"/>
    </row>
    <row r="789" spans="1:22" s="16" customFormat="1" ht="15" customHeight="1" x14ac:dyDescent="0.3">
      <c r="A789" s="16" t="s">
        <v>465</v>
      </c>
      <c r="B789" s="16" t="s">
        <v>18</v>
      </c>
      <c r="C789" s="43" t="s">
        <v>47</v>
      </c>
      <c r="D789" s="43" t="s">
        <v>25</v>
      </c>
      <c r="E789" s="43" t="s">
        <v>48</v>
      </c>
      <c r="F789" s="43" t="s">
        <v>49</v>
      </c>
      <c r="G789" s="43" t="s">
        <v>23</v>
      </c>
      <c r="H789" s="43" t="s">
        <v>23</v>
      </c>
      <c r="I789" s="43" t="s">
        <v>537</v>
      </c>
      <c r="J789" s="16" t="s">
        <v>538</v>
      </c>
      <c r="K789" s="16">
        <v>9000</v>
      </c>
      <c r="L789" s="16">
        <v>-1200</v>
      </c>
      <c r="M789" s="16">
        <v>7800</v>
      </c>
      <c r="N789" s="16">
        <v>0</v>
      </c>
      <c r="O789" s="47">
        <v>5437.6</v>
      </c>
      <c r="P789" s="16">
        <v>2362.4</v>
      </c>
      <c r="Q789" s="47">
        <v>1201.6600000000001</v>
      </c>
      <c r="R789" s="16" t="s">
        <v>1816</v>
      </c>
      <c r="S789" s="3" t="s">
        <v>1447</v>
      </c>
      <c r="T789" s="2"/>
      <c r="U789" s="2"/>
      <c r="V789" s="2"/>
    </row>
    <row r="790" spans="1:22" s="16" customFormat="1" ht="15" customHeight="1" x14ac:dyDescent="0.3">
      <c r="A790" s="16" t="s">
        <v>465</v>
      </c>
      <c r="B790" s="16" t="s">
        <v>18</v>
      </c>
      <c r="C790" s="43" t="s">
        <v>47</v>
      </c>
      <c r="D790" s="43" t="s">
        <v>25</v>
      </c>
      <c r="E790" s="43" t="s">
        <v>48</v>
      </c>
      <c r="F790" s="43" t="s">
        <v>49</v>
      </c>
      <c r="G790" s="43" t="s">
        <v>23</v>
      </c>
      <c r="H790" s="43" t="s">
        <v>23</v>
      </c>
      <c r="I790" s="43" t="s">
        <v>517</v>
      </c>
      <c r="J790" s="16" t="s">
        <v>518</v>
      </c>
      <c r="K790" s="16">
        <v>6000</v>
      </c>
      <c r="L790" s="16">
        <v>-3000</v>
      </c>
      <c r="M790" s="16">
        <v>3000</v>
      </c>
      <c r="N790" s="16">
        <v>957</v>
      </c>
      <c r="O790" s="47">
        <v>1543</v>
      </c>
      <c r="P790" s="16">
        <v>500</v>
      </c>
      <c r="Q790" s="47">
        <v>345</v>
      </c>
      <c r="R790" s="16" t="s">
        <v>1816</v>
      </c>
      <c r="S790" s="3" t="s">
        <v>1447</v>
      </c>
      <c r="T790" s="2"/>
      <c r="U790" s="2"/>
      <c r="V790" s="2"/>
    </row>
    <row r="791" spans="1:22" s="16" customFormat="1" ht="15" customHeight="1" x14ac:dyDescent="0.3">
      <c r="A791" s="16" t="s">
        <v>465</v>
      </c>
      <c r="B791" s="16" t="s">
        <v>18</v>
      </c>
      <c r="C791" s="43" t="s">
        <v>47</v>
      </c>
      <c r="D791" s="43" t="s">
        <v>25</v>
      </c>
      <c r="E791" s="43" t="s">
        <v>48</v>
      </c>
      <c r="F791" s="43" t="s">
        <v>49</v>
      </c>
      <c r="G791" s="43" t="s">
        <v>23</v>
      </c>
      <c r="H791" s="43" t="s">
        <v>23</v>
      </c>
      <c r="I791" s="43" t="s">
        <v>515</v>
      </c>
      <c r="J791" s="16" t="s">
        <v>516</v>
      </c>
      <c r="K791" s="16">
        <v>2000</v>
      </c>
      <c r="L791" s="16">
        <v>-1200</v>
      </c>
      <c r="M791" s="16">
        <v>800</v>
      </c>
      <c r="N791" s="16">
        <v>0</v>
      </c>
      <c r="O791" s="47">
        <v>0</v>
      </c>
      <c r="P791" s="16">
        <v>800</v>
      </c>
      <c r="Q791" s="47">
        <v>0</v>
      </c>
      <c r="R791" s="16" t="s">
        <v>1816</v>
      </c>
      <c r="S791" s="3" t="s">
        <v>1447</v>
      </c>
      <c r="T791" s="2"/>
      <c r="U791" s="2"/>
      <c r="V791" s="2"/>
    </row>
    <row r="792" spans="1:22" s="16" customFormat="1" ht="15" customHeight="1" x14ac:dyDescent="0.3">
      <c r="A792" s="16" t="s">
        <v>465</v>
      </c>
      <c r="B792" s="16" t="s">
        <v>18</v>
      </c>
      <c r="C792" s="43" t="s">
        <v>47</v>
      </c>
      <c r="D792" s="43" t="s">
        <v>25</v>
      </c>
      <c r="E792" s="43" t="s">
        <v>48</v>
      </c>
      <c r="F792" s="43" t="s">
        <v>49</v>
      </c>
      <c r="G792" s="43" t="s">
        <v>23</v>
      </c>
      <c r="H792" s="43" t="s">
        <v>23</v>
      </c>
      <c r="I792" s="43">
        <v>6600</v>
      </c>
      <c r="J792" s="16" t="s">
        <v>530</v>
      </c>
      <c r="K792" s="16">
        <v>62100</v>
      </c>
      <c r="L792" s="16">
        <v>0</v>
      </c>
      <c r="M792" s="16">
        <v>62100</v>
      </c>
      <c r="N792" s="16">
        <v>0</v>
      </c>
      <c r="O792" s="47">
        <v>58143.62</v>
      </c>
      <c r="P792" s="16">
        <v>3956.38</v>
      </c>
      <c r="Q792" s="47">
        <v>17135.37</v>
      </c>
      <c r="R792" s="16" t="s">
        <v>1816</v>
      </c>
      <c r="S792" s="3" t="s">
        <v>1447</v>
      </c>
      <c r="T792" s="2"/>
      <c r="U792" s="2"/>
      <c r="V792" s="2"/>
    </row>
    <row r="793" spans="1:22" s="16" customFormat="1" ht="15" customHeight="1" x14ac:dyDescent="0.3">
      <c r="A793" s="16" t="s">
        <v>465</v>
      </c>
      <c r="B793" s="16" t="s">
        <v>18</v>
      </c>
      <c r="C793" s="43" t="s">
        <v>47</v>
      </c>
      <c r="D793" s="43" t="s">
        <v>25</v>
      </c>
      <c r="E793" s="43" t="s">
        <v>48</v>
      </c>
      <c r="F793" s="43" t="s">
        <v>49</v>
      </c>
      <c r="G793" s="43" t="s">
        <v>23</v>
      </c>
      <c r="H793" s="43" t="s">
        <v>23</v>
      </c>
      <c r="I793" s="43">
        <v>6605</v>
      </c>
      <c r="J793" s="16" t="s">
        <v>507</v>
      </c>
      <c r="K793" s="16">
        <v>3000</v>
      </c>
      <c r="L793" s="16">
        <v>0</v>
      </c>
      <c r="M793" s="16">
        <v>3000</v>
      </c>
      <c r="N793" s="16">
        <v>0</v>
      </c>
      <c r="O793" s="47">
        <v>914.5</v>
      </c>
      <c r="P793" s="16">
        <v>2085.5</v>
      </c>
      <c r="Q793" s="47">
        <v>695</v>
      </c>
      <c r="R793" s="16" t="s">
        <v>1816</v>
      </c>
      <c r="S793" s="3" t="s">
        <v>1447</v>
      </c>
      <c r="T793" s="2"/>
      <c r="U793" s="2"/>
      <c r="V793" s="2"/>
    </row>
    <row r="794" spans="1:22" s="16" customFormat="1" ht="15" customHeight="1" x14ac:dyDescent="0.3">
      <c r="A794" s="16" t="s">
        <v>465</v>
      </c>
      <c r="B794" s="16" t="s">
        <v>18</v>
      </c>
      <c r="C794" s="43" t="s">
        <v>47</v>
      </c>
      <c r="D794" s="43" t="s">
        <v>25</v>
      </c>
      <c r="E794" s="43" t="s">
        <v>48</v>
      </c>
      <c r="F794" s="43" t="s">
        <v>49</v>
      </c>
      <c r="G794" s="43" t="s">
        <v>23</v>
      </c>
      <c r="H794" s="43" t="s">
        <v>23</v>
      </c>
      <c r="I794" s="43" t="s">
        <v>568</v>
      </c>
      <c r="J794" s="16" t="s">
        <v>569</v>
      </c>
      <c r="K794" s="16">
        <v>0</v>
      </c>
      <c r="L794" s="16">
        <v>10000</v>
      </c>
      <c r="M794" s="16">
        <v>10000</v>
      </c>
      <c r="N794" s="16">
        <v>0</v>
      </c>
      <c r="O794" s="47">
        <v>0</v>
      </c>
      <c r="P794" s="16">
        <v>10000</v>
      </c>
      <c r="Q794" s="47">
        <v>0</v>
      </c>
      <c r="R794" s="16" t="s">
        <v>1816</v>
      </c>
      <c r="S794" s="3" t="s">
        <v>1447</v>
      </c>
      <c r="T794" s="2"/>
      <c r="U794" s="2"/>
      <c r="V794" s="2"/>
    </row>
    <row r="795" spans="1:22" s="16" customFormat="1" ht="15" customHeight="1" x14ac:dyDescent="0.3">
      <c r="A795" s="16" t="s">
        <v>465</v>
      </c>
      <c r="B795" s="16" t="s">
        <v>18</v>
      </c>
      <c r="C795" s="43" t="s">
        <v>47</v>
      </c>
      <c r="D795" s="43" t="s">
        <v>25</v>
      </c>
      <c r="E795" s="43" t="s">
        <v>48</v>
      </c>
      <c r="F795" s="43" t="s">
        <v>49</v>
      </c>
      <c r="G795" s="43" t="s">
        <v>23</v>
      </c>
      <c r="H795" s="43" t="s">
        <v>23</v>
      </c>
      <c r="I795" s="43" t="s">
        <v>498</v>
      </c>
      <c r="J795" s="16" t="s">
        <v>499</v>
      </c>
      <c r="K795" s="16">
        <v>95500</v>
      </c>
      <c r="L795" s="16">
        <v>3074</v>
      </c>
      <c r="M795" s="16">
        <v>98574</v>
      </c>
      <c r="N795" s="16">
        <v>457</v>
      </c>
      <c r="O795" s="47">
        <v>89786.69</v>
      </c>
      <c r="P795" s="16">
        <v>8330.31</v>
      </c>
      <c r="Q795" s="47">
        <v>2716.9</v>
      </c>
      <c r="R795" s="16" t="s">
        <v>1816</v>
      </c>
      <c r="S795" s="3" t="s">
        <v>1447</v>
      </c>
      <c r="T795" s="2"/>
      <c r="U795" s="2"/>
      <c r="V795" s="2"/>
    </row>
    <row r="796" spans="1:22" s="16" customFormat="1" ht="15" customHeight="1" x14ac:dyDescent="0.3">
      <c r="A796" s="16" t="s">
        <v>465</v>
      </c>
      <c r="B796" s="16" t="s">
        <v>18</v>
      </c>
      <c r="C796" s="43" t="s">
        <v>47</v>
      </c>
      <c r="D796" s="43" t="s">
        <v>25</v>
      </c>
      <c r="E796" s="43" t="s">
        <v>48</v>
      </c>
      <c r="F796" s="43" t="s">
        <v>49</v>
      </c>
      <c r="G796" s="43" t="s">
        <v>23</v>
      </c>
      <c r="H796" s="43" t="s">
        <v>23</v>
      </c>
      <c r="I796" s="43" t="s">
        <v>527</v>
      </c>
      <c r="J796" s="16" t="s">
        <v>528</v>
      </c>
      <c r="K796" s="16">
        <v>6400</v>
      </c>
      <c r="L796" s="16">
        <v>-500</v>
      </c>
      <c r="M796" s="16">
        <v>5900</v>
      </c>
      <c r="N796" s="16">
        <v>0</v>
      </c>
      <c r="O796" s="47">
        <v>2001.48</v>
      </c>
      <c r="P796" s="16">
        <v>3898.52</v>
      </c>
      <c r="Q796" s="47">
        <v>235.81</v>
      </c>
      <c r="R796" s="16" t="s">
        <v>1816</v>
      </c>
      <c r="S796" s="3" t="s">
        <v>1447</v>
      </c>
      <c r="T796" s="2"/>
      <c r="U796" s="2"/>
      <c r="V796" s="2"/>
    </row>
    <row r="797" spans="1:22" s="16" customFormat="1" ht="15" customHeight="1" x14ac:dyDescent="0.3">
      <c r="A797" s="16" t="s">
        <v>465</v>
      </c>
      <c r="B797" s="16" t="s">
        <v>18</v>
      </c>
      <c r="C797" s="43" t="s">
        <v>47</v>
      </c>
      <c r="D797" s="43" t="s">
        <v>25</v>
      </c>
      <c r="E797" s="43" t="s">
        <v>48</v>
      </c>
      <c r="F797" s="43" t="s">
        <v>49</v>
      </c>
      <c r="G797" s="43" t="s">
        <v>23</v>
      </c>
      <c r="H797" s="43" t="s">
        <v>23</v>
      </c>
      <c r="I797" s="43">
        <v>7005</v>
      </c>
      <c r="J797" s="16" t="s">
        <v>2007</v>
      </c>
      <c r="K797" s="16">
        <v>0</v>
      </c>
      <c r="L797" s="16">
        <v>8600</v>
      </c>
      <c r="M797" s="16">
        <v>8600</v>
      </c>
      <c r="N797" s="16">
        <v>0</v>
      </c>
      <c r="O797" s="47">
        <v>0</v>
      </c>
      <c r="P797" s="16">
        <v>8600</v>
      </c>
      <c r="Q797" s="47">
        <v>0</v>
      </c>
      <c r="R797" s="16" t="s">
        <v>1816</v>
      </c>
      <c r="S797" s="3" t="s">
        <v>1447</v>
      </c>
      <c r="T797" s="2"/>
      <c r="U797" s="2"/>
      <c r="V797" s="2"/>
    </row>
    <row r="798" spans="1:22" s="16" customFormat="1" ht="15" customHeight="1" x14ac:dyDescent="0.3">
      <c r="A798" s="16" t="s">
        <v>465</v>
      </c>
      <c r="B798" s="16" t="s">
        <v>18</v>
      </c>
      <c r="C798" s="43" t="s">
        <v>47</v>
      </c>
      <c r="D798" s="43" t="s">
        <v>25</v>
      </c>
      <c r="E798" s="43" t="s">
        <v>48</v>
      </c>
      <c r="F798" s="43" t="s">
        <v>49</v>
      </c>
      <c r="G798" s="43" t="s">
        <v>23</v>
      </c>
      <c r="H798" s="43" t="s">
        <v>23</v>
      </c>
      <c r="I798" s="43" t="s">
        <v>513</v>
      </c>
      <c r="J798" s="16" t="s">
        <v>1203</v>
      </c>
      <c r="K798" s="16">
        <v>10000</v>
      </c>
      <c r="L798" s="16">
        <v>0</v>
      </c>
      <c r="M798" s="16">
        <v>10000</v>
      </c>
      <c r="N798" s="16">
        <v>495.28</v>
      </c>
      <c r="O798" s="47">
        <v>6740.56</v>
      </c>
      <c r="P798" s="16">
        <v>2764.16</v>
      </c>
      <c r="Q798" s="47">
        <v>495.28</v>
      </c>
      <c r="R798" s="16" t="s">
        <v>1816</v>
      </c>
      <c r="S798" s="3" t="s">
        <v>1447</v>
      </c>
      <c r="T798" s="2"/>
      <c r="U798" s="2"/>
      <c r="V798" s="2"/>
    </row>
    <row r="799" spans="1:22" s="16" customFormat="1" ht="15" customHeight="1" x14ac:dyDescent="0.3">
      <c r="A799" s="16" t="s">
        <v>465</v>
      </c>
      <c r="B799" s="16" t="s">
        <v>18</v>
      </c>
      <c r="C799" s="43" t="s">
        <v>47</v>
      </c>
      <c r="D799" s="43" t="s">
        <v>25</v>
      </c>
      <c r="E799" s="43" t="s">
        <v>48</v>
      </c>
      <c r="F799" s="43" t="s">
        <v>49</v>
      </c>
      <c r="G799" s="43" t="s">
        <v>23</v>
      </c>
      <c r="H799" s="43" t="s">
        <v>23</v>
      </c>
      <c r="I799" s="43">
        <v>8005</v>
      </c>
      <c r="J799" s="16" t="s">
        <v>514</v>
      </c>
      <c r="K799" s="16">
        <v>2000</v>
      </c>
      <c r="L799" s="16">
        <v>-1000</v>
      </c>
      <c r="M799" s="16">
        <v>1000</v>
      </c>
      <c r="N799" s="16">
        <v>0</v>
      </c>
      <c r="O799" s="47">
        <v>254.8</v>
      </c>
      <c r="P799" s="16">
        <v>745.2</v>
      </c>
      <c r="Q799" s="47">
        <v>0</v>
      </c>
      <c r="R799" s="16" t="s">
        <v>1816</v>
      </c>
      <c r="S799" s="3" t="s">
        <v>1447</v>
      </c>
      <c r="T799" s="2"/>
      <c r="U799" s="2"/>
      <c r="V799" s="2"/>
    </row>
    <row r="800" spans="1:22" s="16" customFormat="1" ht="15" customHeight="1" x14ac:dyDescent="0.3">
      <c r="A800" s="16" t="s">
        <v>465</v>
      </c>
      <c r="B800" s="16" t="s">
        <v>18</v>
      </c>
      <c r="C800" s="43" t="s">
        <v>47</v>
      </c>
      <c r="D800" s="43" t="s">
        <v>25</v>
      </c>
      <c r="E800" s="43" t="s">
        <v>48</v>
      </c>
      <c r="F800" s="43" t="s">
        <v>49</v>
      </c>
      <c r="G800" s="43" t="s">
        <v>23</v>
      </c>
      <c r="H800" s="43" t="s">
        <v>23</v>
      </c>
      <c r="I800" s="43" t="s">
        <v>1099</v>
      </c>
      <c r="J800" s="16" t="s">
        <v>1100</v>
      </c>
      <c r="K800" s="16">
        <v>0</v>
      </c>
      <c r="L800" s="16">
        <v>23505</v>
      </c>
      <c r="M800" s="16">
        <v>23505</v>
      </c>
      <c r="N800" s="16">
        <v>0</v>
      </c>
      <c r="O800" s="47">
        <v>21943.97</v>
      </c>
      <c r="P800" s="16">
        <v>1561.03</v>
      </c>
      <c r="Q800" s="47">
        <v>0</v>
      </c>
      <c r="R800" s="16" t="s">
        <v>1816</v>
      </c>
      <c r="S800" s="3" t="s">
        <v>1447</v>
      </c>
      <c r="T800" s="2"/>
      <c r="U800" s="2"/>
      <c r="V800" s="2"/>
    </row>
    <row r="801" spans="1:22" s="16" customFormat="1" ht="15" customHeight="1" x14ac:dyDescent="0.3">
      <c r="A801" s="16" t="s">
        <v>465</v>
      </c>
      <c r="B801" s="16" t="s">
        <v>18</v>
      </c>
      <c r="C801" s="43" t="s">
        <v>47</v>
      </c>
      <c r="D801" s="43" t="s">
        <v>25</v>
      </c>
      <c r="E801" s="43" t="s">
        <v>48</v>
      </c>
      <c r="F801" s="43" t="s">
        <v>49</v>
      </c>
      <c r="G801" s="43" t="s">
        <v>23</v>
      </c>
      <c r="H801" s="43" t="s">
        <v>23</v>
      </c>
      <c r="I801" s="43" t="s">
        <v>1145</v>
      </c>
      <c r="J801" s="16" t="s">
        <v>1146</v>
      </c>
      <c r="K801" s="16">
        <v>255000</v>
      </c>
      <c r="L801" s="16">
        <v>0</v>
      </c>
      <c r="M801" s="16">
        <v>255000</v>
      </c>
      <c r="N801" s="16">
        <v>31550.76</v>
      </c>
      <c r="O801" s="47">
        <v>0</v>
      </c>
      <c r="P801" s="16">
        <v>223449.24</v>
      </c>
      <c r="Q801" s="47">
        <v>0</v>
      </c>
      <c r="R801" s="16" t="s">
        <v>1816</v>
      </c>
      <c r="S801" s="3" t="s">
        <v>1447</v>
      </c>
      <c r="T801" s="2"/>
      <c r="U801" s="2"/>
      <c r="V801" s="2"/>
    </row>
    <row r="802" spans="1:22" s="16" customFormat="1" ht="15" customHeight="1" x14ac:dyDescent="0.3">
      <c r="A802" s="16" t="s">
        <v>465</v>
      </c>
      <c r="B802" s="16" t="s">
        <v>18</v>
      </c>
      <c r="C802" s="43" t="s">
        <v>101</v>
      </c>
      <c r="D802" s="43" t="s">
        <v>25</v>
      </c>
      <c r="E802" s="43" t="s">
        <v>48</v>
      </c>
      <c r="F802" s="43" t="s">
        <v>102</v>
      </c>
      <c r="G802" s="43" t="s">
        <v>23</v>
      </c>
      <c r="H802" s="43" t="s">
        <v>23</v>
      </c>
      <c r="I802" s="43" t="s">
        <v>501</v>
      </c>
      <c r="J802" s="16" t="s">
        <v>502</v>
      </c>
      <c r="K802" s="16">
        <v>685757</v>
      </c>
      <c r="L802" s="16">
        <v>6790</v>
      </c>
      <c r="M802" s="16">
        <v>692547</v>
      </c>
      <c r="N802" s="16">
        <v>0</v>
      </c>
      <c r="O802" s="47">
        <v>535297.87</v>
      </c>
      <c r="P802" s="16">
        <v>157249.13</v>
      </c>
      <c r="Q802" s="47">
        <v>52913.95</v>
      </c>
      <c r="R802" s="16" t="s">
        <v>1817</v>
      </c>
      <c r="S802" s="3" t="s">
        <v>1447</v>
      </c>
      <c r="T802" s="2"/>
      <c r="U802" s="2"/>
      <c r="V802" s="2"/>
    </row>
    <row r="803" spans="1:22" s="16" customFormat="1" ht="15" customHeight="1" x14ac:dyDescent="0.3">
      <c r="A803" s="16" t="s">
        <v>465</v>
      </c>
      <c r="B803" s="16" t="s">
        <v>18</v>
      </c>
      <c r="C803" s="43" t="s">
        <v>101</v>
      </c>
      <c r="D803" s="43" t="s">
        <v>25</v>
      </c>
      <c r="E803" s="43" t="s">
        <v>48</v>
      </c>
      <c r="F803" s="43" t="s">
        <v>102</v>
      </c>
      <c r="G803" s="43" t="s">
        <v>23</v>
      </c>
      <c r="H803" s="43" t="s">
        <v>23</v>
      </c>
      <c r="I803" s="43" t="s">
        <v>493</v>
      </c>
      <c r="J803" s="16" t="s">
        <v>494</v>
      </c>
      <c r="K803" s="16">
        <v>23000</v>
      </c>
      <c r="L803" s="16">
        <v>0</v>
      </c>
      <c r="M803" s="16">
        <v>23000</v>
      </c>
      <c r="N803" s="16">
        <v>0</v>
      </c>
      <c r="O803" s="47">
        <v>5444.62</v>
      </c>
      <c r="P803" s="16">
        <v>17555.38</v>
      </c>
      <c r="Q803" s="47">
        <v>427.7</v>
      </c>
      <c r="R803" s="16" t="s">
        <v>1817</v>
      </c>
      <c r="S803" s="3" t="s">
        <v>1447</v>
      </c>
      <c r="T803" s="2"/>
      <c r="U803" s="2"/>
      <c r="V803" s="2"/>
    </row>
    <row r="804" spans="1:22" s="16" customFormat="1" ht="15" customHeight="1" x14ac:dyDescent="0.3">
      <c r="A804" s="16" t="s">
        <v>465</v>
      </c>
      <c r="B804" s="16" t="s">
        <v>18</v>
      </c>
      <c r="C804" s="43" t="s">
        <v>101</v>
      </c>
      <c r="D804" s="43" t="s">
        <v>25</v>
      </c>
      <c r="E804" s="43" t="s">
        <v>48</v>
      </c>
      <c r="F804" s="43" t="s">
        <v>102</v>
      </c>
      <c r="G804" s="43" t="s">
        <v>23</v>
      </c>
      <c r="H804" s="43" t="s">
        <v>23</v>
      </c>
      <c r="I804" s="43">
        <v>5100</v>
      </c>
      <c r="J804" s="16" t="s">
        <v>484</v>
      </c>
      <c r="K804" s="16">
        <v>90000</v>
      </c>
      <c r="L804" s="16">
        <v>0</v>
      </c>
      <c r="M804" s="16">
        <v>90000</v>
      </c>
      <c r="N804" s="16">
        <v>0</v>
      </c>
      <c r="O804" s="47">
        <v>170970.88</v>
      </c>
      <c r="P804" s="16">
        <v>-80970.880000000005</v>
      </c>
      <c r="Q804" s="47">
        <v>21789.24</v>
      </c>
      <c r="R804" s="16" t="s">
        <v>1817</v>
      </c>
      <c r="S804" s="3" t="s">
        <v>1447</v>
      </c>
      <c r="T804" s="2"/>
      <c r="U804" s="2"/>
      <c r="V804" s="2"/>
    </row>
    <row r="805" spans="1:22" s="16" customFormat="1" ht="15" customHeight="1" x14ac:dyDescent="0.3">
      <c r="A805" s="16" t="s">
        <v>465</v>
      </c>
      <c r="B805" s="16" t="s">
        <v>18</v>
      </c>
      <c r="C805" s="43" t="s">
        <v>101</v>
      </c>
      <c r="D805" s="43" t="s">
        <v>25</v>
      </c>
      <c r="E805" s="43" t="s">
        <v>48</v>
      </c>
      <c r="F805" s="43" t="s">
        <v>102</v>
      </c>
      <c r="G805" s="43" t="s">
        <v>23</v>
      </c>
      <c r="H805" s="43" t="s">
        <v>23</v>
      </c>
      <c r="I805" s="43" t="s">
        <v>481</v>
      </c>
      <c r="J805" s="16" t="s">
        <v>1040</v>
      </c>
      <c r="K805" s="16">
        <v>49000</v>
      </c>
      <c r="L805" s="16">
        <v>0</v>
      </c>
      <c r="M805" s="16">
        <v>49000</v>
      </c>
      <c r="N805" s="16">
        <v>0</v>
      </c>
      <c r="O805" s="47">
        <v>39750.17</v>
      </c>
      <c r="P805" s="16">
        <v>9249.83</v>
      </c>
      <c r="Q805" s="47">
        <v>100</v>
      </c>
      <c r="R805" s="16" t="s">
        <v>1817</v>
      </c>
      <c r="S805" s="3" t="s">
        <v>1447</v>
      </c>
      <c r="T805" s="2"/>
      <c r="U805" s="2"/>
      <c r="V805" s="2"/>
    </row>
    <row r="806" spans="1:22" s="16" customFormat="1" ht="15" customHeight="1" x14ac:dyDescent="0.3">
      <c r="A806" s="16" t="s">
        <v>465</v>
      </c>
      <c r="B806" s="16" t="s">
        <v>18</v>
      </c>
      <c r="C806" s="43" t="s">
        <v>101</v>
      </c>
      <c r="D806" s="43" t="s">
        <v>25</v>
      </c>
      <c r="E806" s="43" t="s">
        <v>48</v>
      </c>
      <c r="F806" s="43" t="s">
        <v>102</v>
      </c>
      <c r="G806" s="43" t="s">
        <v>23</v>
      </c>
      <c r="H806" s="43" t="s">
        <v>23</v>
      </c>
      <c r="I806" s="43" t="s">
        <v>1051</v>
      </c>
      <c r="J806" s="16" t="s">
        <v>1052</v>
      </c>
      <c r="K806" s="16">
        <v>2000</v>
      </c>
      <c r="L806" s="16">
        <v>0</v>
      </c>
      <c r="M806" s="16">
        <v>2000</v>
      </c>
      <c r="N806" s="16">
        <v>0</v>
      </c>
      <c r="O806" s="47">
        <v>1642.14</v>
      </c>
      <c r="P806" s="16">
        <v>357.86</v>
      </c>
      <c r="Q806" s="47">
        <v>638.57000000000005</v>
      </c>
      <c r="R806" s="16" t="s">
        <v>1817</v>
      </c>
      <c r="S806" s="3" t="s">
        <v>1447</v>
      </c>
      <c r="T806" s="2"/>
      <c r="U806" s="2"/>
      <c r="V806" s="2"/>
    </row>
    <row r="807" spans="1:22" s="16" customFormat="1" ht="15" customHeight="1" x14ac:dyDescent="0.3">
      <c r="A807" s="16" t="s">
        <v>465</v>
      </c>
      <c r="B807" s="16" t="s">
        <v>18</v>
      </c>
      <c r="C807" s="43" t="s">
        <v>101</v>
      </c>
      <c r="D807" s="43" t="s">
        <v>25</v>
      </c>
      <c r="E807" s="43" t="s">
        <v>48</v>
      </c>
      <c r="F807" s="43" t="s">
        <v>102</v>
      </c>
      <c r="G807" s="43" t="s">
        <v>23</v>
      </c>
      <c r="H807" s="43" t="s">
        <v>23</v>
      </c>
      <c r="I807" s="43" t="s">
        <v>469</v>
      </c>
      <c r="J807" s="16" t="s">
        <v>1045</v>
      </c>
      <c r="K807" s="16">
        <v>20000</v>
      </c>
      <c r="L807" s="16">
        <v>0</v>
      </c>
      <c r="M807" s="16">
        <v>20000</v>
      </c>
      <c r="N807" s="16">
        <v>0</v>
      </c>
      <c r="O807" s="47">
        <v>16085.86</v>
      </c>
      <c r="P807" s="16">
        <v>3914.14</v>
      </c>
      <c r="Q807" s="47">
        <v>1508.27</v>
      </c>
      <c r="R807" s="16" t="s">
        <v>1817</v>
      </c>
      <c r="S807" s="3" t="s">
        <v>1447</v>
      </c>
      <c r="T807" s="2"/>
      <c r="U807" s="2"/>
      <c r="V807" s="2"/>
    </row>
    <row r="808" spans="1:22" s="16" customFormat="1" ht="15" customHeight="1" x14ac:dyDescent="0.3">
      <c r="A808" s="16" t="s">
        <v>465</v>
      </c>
      <c r="B808" s="16" t="s">
        <v>18</v>
      </c>
      <c r="C808" s="43" t="s">
        <v>101</v>
      </c>
      <c r="D808" s="43" t="s">
        <v>25</v>
      </c>
      <c r="E808" s="43" t="s">
        <v>48</v>
      </c>
      <c r="F808" s="43" t="s">
        <v>102</v>
      </c>
      <c r="G808" s="43" t="s">
        <v>23</v>
      </c>
      <c r="H808" s="43" t="s">
        <v>23</v>
      </c>
      <c r="I808" s="43" t="s">
        <v>473</v>
      </c>
      <c r="J808" s="16" t="s">
        <v>1041</v>
      </c>
      <c r="K808" s="16">
        <v>8000</v>
      </c>
      <c r="L808" s="16">
        <v>0</v>
      </c>
      <c r="M808" s="16">
        <v>8000</v>
      </c>
      <c r="N808" s="16">
        <v>0</v>
      </c>
      <c r="O808" s="47">
        <v>5136.5200000000004</v>
      </c>
      <c r="P808" s="16">
        <v>2863.48</v>
      </c>
      <c r="Q808" s="47">
        <v>0</v>
      </c>
      <c r="R808" s="16" t="s">
        <v>1817</v>
      </c>
      <c r="S808" s="3" t="s">
        <v>1447</v>
      </c>
      <c r="T808" s="2"/>
      <c r="U808" s="2"/>
      <c r="V808" s="2"/>
    </row>
    <row r="809" spans="1:22" s="16" customFormat="1" ht="15" customHeight="1" x14ac:dyDescent="0.3">
      <c r="A809" s="16" t="s">
        <v>465</v>
      </c>
      <c r="B809" s="16" t="s">
        <v>18</v>
      </c>
      <c r="C809" s="43" t="s">
        <v>101</v>
      </c>
      <c r="D809" s="43" t="s">
        <v>25</v>
      </c>
      <c r="E809" s="43" t="s">
        <v>48</v>
      </c>
      <c r="F809" s="43" t="s">
        <v>102</v>
      </c>
      <c r="G809" s="43" t="s">
        <v>23</v>
      </c>
      <c r="H809" s="43" t="s">
        <v>23</v>
      </c>
      <c r="I809" s="43" t="s">
        <v>474</v>
      </c>
      <c r="J809" s="16" t="s">
        <v>475</v>
      </c>
      <c r="K809" s="16">
        <v>67668</v>
      </c>
      <c r="L809" s="16">
        <v>670</v>
      </c>
      <c r="M809" s="16">
        <v>68338</v>
      </c>
      <c r="N809" s="16">
        <v>0</v>
      </c>
      <c r="O809" s="47">
        <v>54883.53</v>
      </c>
      <c r="P809" s="16">
        <v>13454.47</v>
      </c>
      <c r="Q809" s="47">
        <v>5408.89</v>
      </c>
      <c r="R809" s="16" t="s">
        <v>1817</v>
      </c>
      <c r="S809" s="3" t="s">
        <v>1447</v>
      </c>
      <c r="T809" s="2"/>
      <c r="U809" s="2"/>
      <c r="V809" s="2"/>
    </row>
    <row r="810" spans="1:22" s="16" customFormat="1" ht="15" customHeight="1" x14ac:dyDescent="0.3">
      <c r="A810" s="16" t="s">
        <v>465</v>
      </c>
      <c r="B810" s="16" t="s">
        <v>18</v>
      </c>
      <c r="C810" s="43" t="s">
        <v>101</v>
      </c>
      <c r="D810" s="43" t="s">
        <v>25</v>
      </c>
      <c r="E810" s="43" t="s">
        <v>48</v>
      </c>
      <c r="F810" s="43" t="s">
        <v>102</v>
      </c>
      <c r="G810" s="43" t="s">
        <v>23</v>
      </c>
      <c r="H810" s="43" t="s">
        <v>23</v>
      </c>
      <c r="I810" s="43" t="s">
        <v>519</v>
      </c>
      <c r="J810" s="16" t="s">
        <v>520</v>
      </c>
      <c r="K810" s="16">
        <v>29486</v>
      </c>
      <c r="L810" s="16">
        <v>0</v>
      </c>
      <c r="M810" s="16">
        <v>29486</v>
      </c>
      <c r="N810" s="16">
        <v>0</v>
      </c>
      <c r="O810" s="47">
        <v>27016</v>
      </c>
      <c r="P810" s="16">
        <v>2470</v>
      </c>
      <c r="Q810" s="47">
        <v>2456</v>
      </c>
      <c r="R810" s="16" t="s">
        <v>1817</v>
      </c>
      <c r="S810" s="3" t="s">
        <v>1447</v>
      </c>
      <c r="T810" s="2"/>
      <c r="U810" s="2"/>
      <c r="V810" s="2"/>
    </row>
    <row r="811" spans="1:22" s="16" customFormat="1" ht="15" customHeight="1" x14ac:dyDescent="0.3">
      <c r="A811" s="16" t="s">
        <v>465</v>
      </c>
      <c r="B811" s="16" t="s">
        <v>18</v>
      </c>
      <c r="C811" s="43" t="s">
        <v>101</v>
      </c>
      <c r="D811" s="43" t="s">
        <v>25</v>
      </c>
      <c r="E811" s="43" t="s">
        <v>48</v>
      </c>
      <c r="F811" s="43" t="s">
        <v>102</v>
      </c>
      <c r="G811" s="43" t="s">
        <v>23</v>
      </c>
      <c r="H811" s="43" t="s">
        <v>23</v>
      </c>
      <c r="I811" s="43" t="s">
        <v>470</v>
      </c>
      <c r="J811" s="16" t="s">
        <v>471</v>
      </c>
      <c r="K811" s="16">
        <v>0</v>
      </c>
      <c r="L811" s="16">
        <v>0</v>
      </c>
      <c r="M811" s="16">
        <v>0</v>
      </c>
      <c r="N811" s="16">
        <v>0</v>
      </c>
      <c r="O811" s="47">
        <v>18.36</v>
      </c>
      <c r="P811" s="16">
        <v>-18.36</v>
      </c>
      <c r="Q811" s="47">
        <v>2.36</v>
      </c>
      <c r="R811" s="16" t="s">
        <v>1817</v>
      </c>
      <c r="S811" s="3" t="s">
        <v>1447</v>
      </c>
      <c r="T811" s="2"/>
      <c r="U811" s="2"/>
      <c r="V811" s="2"/>
    </row>
    <row r="812" spans="1:22" s="16" customFormat="1" ht="15" customHeight="1" x14ac:dyDescent="0.3">
      <c r="A812" s="16" t="s">
        <v>465</v>
      </c>
      <c r="B812" s="16" t="s">
        <v>18</v>
      </c>
      <c r="C812" s="43" t="s">
        <v>98</v>
      </c>
      <c r="D812" s="43" t="s">
        <v>25</v>
      </c>
      <c r="E812" s="43" t="s">
        <v>48</v>
      </c>
      <c r="F812" s="43" t="s">
        <v>99</v>
      </c>
      <c r="G812" s="43" t="s">
        <v>23</v>
      </c>
      <c r="H812" s="43" t="s">
        <v>23</v>
      </c>
      <c r="I812" s="43" t="s">
        <v>501</v>
      </c>
      <c r="J812" s="16" t="s">
        <v>502</v>
      </c>
      <c r="K812" s="16">
        <v>346705</v>
      </c>
      <c r="L812" s="16">
        <v>3433</v>
      </c>
      <c r="M812" s="16">
        <v>350138</v>
      </c>
      <c r="N812" s="16">
        <v>0</v>
      </c>
      <c r="O812" s="47">
        <v>302710.48</v>
      </c>
      <c r="P812" s="16">
        <v>47427.519999999997</v>
      </c>
      <c r="Q812" s="47">
        <v>29852.7</v>
      </c>
      <c r="R812" s="16" t="s">
        <v>1818</v>
      </c>
      <c r="S812" s="3" t="s">
        <v>1447</v>
      </c>
      <c r="T812" s="2"/>
      <c r="U812" s="2"/>
      <c r="V812" s="2"/>
    </row>
    <row r="813" spans="1:22" s="16" customFormat="1" ht="15" customHeight="1" x14ac:dyDescent="0.3">
      <c r="A813" s="16" t="s">
        <v>465</v>
      </c>
      <c r="B813" s="16" t="s">
        <v>18</v>
      </c>
      <c r="C813" s="43" t="s">
        <v>98</v>
      </c>
      <c r="D813" s="43" t="s">
        <v>25</v>
      </c>
      <c r="E813" s="43" t="s">
        <v>48</v>
      </c>
      <c r="F813" s="43" t="s">
        <v>99</v>
      </c>
      <c r="G813" s="43" t="s">
        <v>23</v>
      </c>
      <c r="H813" s="43" t="s">
        <v>23</v>
      </c>
      <c r="I813" s="43">
        <v>5100</v>
      </c>
      <c r="J813" s="16" t="s">
        <v>484</v>
      </c>
      <c r="K813" s="16">
        <v>30000</v>
      </c>
      <c r="L813" s="16">
        <v>0</v>
      </c>
      <c r="M813" s="16">
        <v>30000</v>
      </c>
      <c r="N813" s="16">
        <v>0</v>
      </c>
      <c r="O813" s="47">
        <v>20428.740000000002</v>
      </c>
      <c r="P813" s="16">
        <v>9571.26</v>
      </c>
      <c r="Q813" s="47">
        <v>2981.45</v>
      </c>
      <c r="R813" s="16" t="s">
        <v>1818</v>
      </c>
      <c r="S813" s="3" t="s">
        <v>1447</v>
      </c>
      <c r="T813" s="2"/>
      <c r="U813" s="2"/>
      <c r="V813" s="2"/>
    </row>
    <row r="814" spans="1:22" s="16" customFormat="1" ht="15" customHeight="1" x14ac:dyDescent="0.3">
      <c r="A814" s="16" t="s">
        <v>465</v>
      </c>
      <c r="B814" s="16" t="s">
        <v>18</v>
      </c>
      <c r="C814" s="43" t="s">
        <v>98</v>
      </c>
      <c r="D814" s="43" t="s">
        <v>25</v>
      </c>
      <c r="E814" s="43" t="s">
        <v>48</v>
      </c>
      <c r="F814" s="43" t="s">
        <v>99</v>
      </c>
      <c r="G814" s="43" t="s">
        <v>23</v>
      </c>
      <c r="H814" s="43" t="s">
        <v>23</v>
      </c>
      <c r="I814" s="43" t="s">
        <v>491</v>
      </c>
      <c r="J814" s="16" t="s">
        <v>1043</v>
      </c>
      <c r="K814" s="16">
        <v>0</v>
      </c>
      <c r="L814" s="16">
        <v>0</v>
      </c>
      <c r="M814" s="16">
        <v>0</v>
      </c>
      <c r="N814" s="16">
        <v>0</v>
      </c>
      <c r="O814" s="47">
        <v>0</v>
      </c>
      <c r="P814" s="16">
        <v>0</v>
      </c>
      <c r="Q814" s="47">
        <v>0</v>
      </c>
      <c r="R814" s="16" t="s">
        <v>1818</v>
      </c>
      <c r="S814" s="3" t="s">
        <v>1447</v>
      </c>
      <c r="T814" s="2"/>
      <c r="U814" s="2"/>
      <c r="V814" s="2"/>
    </row>
    <row r="815" spans="1:22" s="16" customFormat="1" ht="15" customHeight="1" x14ac:dyDescent="0.3">
      <c r="A815" s="16" t="s">
        <v>465</v>
      </c>
      <c r="B815" s="16" t="s">
        <v>18</v>
      </c>
      <c r="C815" s="43" t="s">
        <v>98</v>
      </c>
      <c r="D815" s="43" t="s">
        <v>25</v>
      </c>
      <c r="E815" s="43" t="s">
        <v>48</v>
      </c>
      <c r="F815" s="43" t="s">
        <v>99</v>
      </c>
      <c r="G815" s="43" t="s">
        <v>23</v>
      </c>
      <c r="H815" s="43" t="s">
        <v>23</v>
      </c>
      <c r="I815" s="43" t="s">
        <v>481</v>
      </c>
      <c r="J815" s="16" t="s">
        <v>1040</v>
      </c>
      <c r="K815" s="16">
        <v>1200</v>
      </c>
      <c r="L815" s="16">
        <v>0</v>
      </c>
      <c r="M815" s="16">
        <v>1200</v>
      </c>
      <c r="N815" s="16">
        <v>0</v>
      </c>
      <c r="O815" s="47">
        <v>850</v>
      </c>
      <c r="P815" s="16">
        <v>350</v>
      </c>
      <c r="Q815" s="47">
        <v>100</v>
      </c>
      <c r="R815" s="16" t="s">
        <v>1818</v>
      </c>
      <c r="S815" s="3" t="s">
        <v>1447</v>
      </c>
      <c r="T815" s="2"/>
      <c r="U815" s="2"/>
      <c r="V815" s="2"/>
    </row>
    <row r="816" spans="1:22" s="16" customFormat="1" ht="15" customHeight="1" x14ac:dyDescent="0.3">
      <c r="A816" s="16" t="s">
        <v>465</v>
      </c>
      <c r="B816" s="16" t="s">
        <v>18</v>
      </c>
      <c r="C816" s="43" t="s">
        <v>98</v>
      </c>
      <c r="D816" s="43" t="s">
        <v>25</v>
      </c>
      <c r="E816" s="43" t="s">
        <v>48</v>
      </c>
      <c r="F816" s="43" t="s">
        <v>99</v>
      </c>
      <c r="G816" s="43" t="s">
        <v>23</v>
      </c>
      <c r="H816" s="43" t="s">
        <v>23</v>
      </c>
      <c r="I816" s="43" t="s">
        <v>1051</v>
      </c>
      <c r="J816" s="16" t="s">
        <v>1052</v>
      </c>
      <c r="K816" s="16">
        <v>2500</v>
      </c>
      <c r="L816" s="16">
        <v>0</v>
      </c>
      <c r="M816" s="16">
        <v>2500</v>
      </c>
      <c r="N816" s="16">
        <v>0</v>
      </c>
      <c r="O816" s="47">
        <v>1645.03</v>
      </c>
      <c r="P816" s="16">
        <v>854.97</v>
      </c>
      <c r="Q816" s="47">
        <v>0</v>
      </c>
      <c r="R816" s="16" t="s">
        <v>1818</v>
      </c>
      <c r="S816" s="3" t="s">
        <v>1447</v>
      </c>
      <c r="T816" s="2"/>
      <c r="U816" s="2"/>
      <c r="V816" s="2"/>
    </row>
    <row r="817" spans="1:22" s="16" customFormat="1" ht="15" customHeight="1" x14ac:dyDescent="0.3">
      <c r="A817" s="16" t="s">
        <v>465</v>
      </c>
      <c r="B817" s="16" t="s">
        <v>18</v>
      </c>
      <c r="C817" s="43" t="s">
        <v>98</v>
      </c>
      <c r="D817" s="43" t="s">
        <v>25</v>
      </c>
      <c r="E817" s="43" t="s">
        <v>48</v>
      </c>
      <c r="F817" s="43" t="s">
        <v>99</v>
      </c>
      <c r="G817" s="43" t="s">
        <v>23</v>
      </c>
      <c r="H817" s="43" t="s">
        <v>23</v>
      </c>
      <c r="I817" s="43" t="s">
        <v>469</v>
      </c>
      <c r="J817" s="16" t="s">
        <v>1045</v>
      </c>
      <c r="K817" s="16">
        <v>1600</v>
      </c>
      <c r="L817" s="16">
        <v>0</v>
      </c>
      <c r="M817" s="16">
        <v>1600</v>
      </c>
      <c r="N817" s="16">
        <v>0</v>
      </c>
      <c r="O817" s="47">
        <v>2273.7399999999998</v>
      </c>
      <c r="P817" s="16">
        <v>-673.74</v>
      </c>
      <c r="Q817" s="47">
        <v>339.97</v>
      </c>
      <c r="R817" s="16" t="s">
        <v>1818</v>
      </c>
      <c r="S817" s="3" t="s">
        <v>1447</v>
      </c>
      <c r="T817" s="2"/>
      <c r="U817" s="2"/>
      <c r="V817" s="2"/>
    </row>
    <row r="818" spans="1:22" s="16" customFormat="1" ht="15" customHeight="1" x14ac:dyDescent="0.3">
      <c r="A818" s="16" t="s">
        <v>465</v>
      </c>
      <c r="B818" s="16" t="s">
        <v>18</v>
      </c>
      <c r="C818" s="43" t="s">
        <v>98</v>
      </c>
      <c r="D818" s="43" t="s">
        <v>25</v>
      </c>
      <c r="E818" s="43" t="s">
        <v>48</v>
      </c>
      <c r="F818" s="43" t="s">
        <v>99</v>
      </c>
      <c r="G818" s="43" t="s">
        <v>23</v>
      </c>
      <c r="H818" s="43" t="s">
        <v>23</v>
      </c>
      <c r="I818" s="43" t="s">
        <v>473</v>
      </c>
      <c r="J818" s="16" t="s">
        <v>1041</v>
      </c>
      <c r="K818" s="16">
        <v>4000</v>
      </c>
      <c r="L818" s="16">
        <v>-1025</v>
      </c>
      <c r="M818" s="16">
        <v>2975</v>
      </c>
      <c r="N818" s="16">
        <v>0</v>
      </c>
      <c r="O818" s="47">
        <v>2975</v>
      </c>
      <c r="P818" s="16">
        <v>0</v>
      </c>
      <c r="Q818" s="47">
        <v>0</v>
      </c>
      <c r="R818" s="16" t="s">
        <v>1818</v>
      </c>
      <c r="S818" s="3" t="s">
        <v>1447</v>
      </c>
      <c r="T818" s="2"/>
      <c r="U818" s="2"/>
      <c r="V818" s="2"/>
    </row>
    <row r="819" spans="1:22" s="16" customFormat="1" ht="15" customHeight="1" x14ac:dyDescent="0.3">
      <c r="A819" s="16" t="s">
        <v>465</v>
      </c>
      <c r="B819" s="16" t="s">
        <v>18</v>
      </c>
      <c r="C819" s="43" t="s">
        <v>98</v>
      </c>
      <c r="D819" s="43" t="s">
        <v>25</v>
      </c>
      <c r="E819" s="43" t="s">
        <v>48</v>
      </c>
      <c r="F819" s="43" t="s">
        <v>99</v>
      </c>
      <c r="G819" s="43" t="s">
        <v>23</v>
      </c>
      <c r="H819" s="43" t="s">
        <v>23</v>
      </c>
      <c r="I819" s="43" t="s">
        <v>474</v>
      </c>
      <c r="J819" s="16" t="s">
        <v>475</v>
      </c>
      <c r="K819" s="16">
        <v>29792</v>
      </c>
      <c r="L819" s="16">
        <v>295</v>
      </c>
      <c r="M819" s="16">
        <v>30087</v>
      </c>
      <c r="N819" s="16">
        <v>0</v>
      </c>
      <c r="O819" s="47">
        <v>24206.34</v>
      </c>
      <c r="P819" s="16">
        <v>5880.66</v>
      </c>
      <c r="Q819" s="47">
        <v>2438.89</v>
      </c>
      <c r="R819" s="16" t="s">
        <v>1818</v>
      </c>
      <c r="S819" s="3" t="s">
        <v>1447</v>
      </c>
      <c r="T819" s="2"/>
      <c r="U819" s="2"/>
      <c r="V819" s="2"/>
    </row>
    <row r="820" spans="1:22" s="16" customFormat="1" ht="15" customHeight="1" x14ac:dyDescent="0.3">
      <c r="A820" s="16" t="s">
        <v>465</v>
      </c>
      <c r="B820" s="16" t="s">
        <v>18</v>
      </c>
      <c r="C820" s="43" t="s">
        <v>98</v>
      </c>
      <c r="D820" s="43" t="s">
        <v>25</v>
      </c>
      <c r="E820" s="43" t="s">
        <v>48</v>
      </c>
      <c r="F820" s="43" t="s">
        <v>99</v>
      </c>
      <c r="G820" s="43" t="s">
        <v>23</v>
      </c>
      <c r="H820" s="43" t="s">
        <v>23</v>
      </c>
      <c r="I820" s="43" t="s">
        <v>519</v>
      </c>
      <c r="J820" s="16" t="s">
        <v>520</v>
      </c>
      <c r="K820" s="16">
        <v>16963</v>
      </c>
      <c r="L820" s="16">
        <v>0</v>
      </c>
      <c r="M820" s="16">
        <v>16963</v>
      </c>
      <c r="N820" s="16">
        <v>0</v>
      </c>
      <c r="O820" s="47">
        <v>15543</v>
      </c>
      <c r="P820" s="16">
        <v>1420</v>
      </c>
      <c r="Q820" s="47">
        <v>1413</v>
      </c>
      <c r="R820" s="16" t="s">
        <v>1818</v>
      </c>
      <c r="S820" s="3" t="s">
        <v>1447</v>
      </c>
      <c r="T820" s="2"/>
      <c r="U820" s="2"/>
      <c r="V820" s="2"/>
    </row>
    <row r="821" spans="1:22" s="16" customFormat="1" ht="15" customHeight="1" x14ac:dyDescent="0.3">
      <c r="A821" s="16" t="s">
        <v>465</v>
      </c>
      <c r="B821" s="16" t="s">
        <v>18</v>
      </c>
      <c r="C821" s="43" t="s">
        <v>98</v>
      </c>
      <c r="D821" s="43" t="s">
        <v>25</v>
      </c>
      <c r="E821" s="43" t="s">
        <v>48</v>
      </c>
      <c r="F821" s="43" t="s">
        <v>99</v>
      </c>
      <c r="G821" s="43" t="s">
        <v>23</v>
      </c>
      <c r="H821" s="43" t="s">
        <v>23</v>
      </c>
      <c r="I821" s="43">
        <v>6005</v>
      </c>
      <c r="J821" s="16" t="s">
        <v>556</v>
      </c>
      <c r="K821" s="16">
        <v>18000</v>
      </c>
      <c r="L821" s="16">
        <v>-700</v>
      </c>
      <c r="M821" s="16">
        <v>17300</v>
      </c>
      <c r="N821" s="16">
        <v>6000</v>
      </c>
      <c r="O821" s="47">
        <v>6000</v>
      </c>
      <c r="P821" s="16">
        <v>5300</v>
      </c>
      <c r="Q821" s="47">
        <v>3000</v>
      </c>
      <c r="R821" s="16" t="s">
        <v>1818</v>
      </c>
      <c r="S821" s="3" t="s">
        <v>1447</v>
      </c>
      <c r="T821" s="2"/>
      <c r="U821" s="2"/>
      <c r="V821" s="2"/>
    </row>
    <row r="822" spans="1:22" s="16" customFormat="1" ht="15" customHeight="1" x14ac:dyDescent="0.3">
      <c r="A822" s="16" t="s">
        <v>465</v>
      </c>
      <c r="B822" s="16" t="s">
        <v>18</v>
      </c>
      <c r="C822" s="43" t="s">
        <v>98</v>
      </c>
      <c r="D822" s="43" t="s">
        <v>25</v>
      </c>
      <c r="E822" s="43" t="s">
        <v>48</v>
      </c>
      <c r="F822" s="43" t="s">
        <v>99</v>
      </c>
      <c r="G822" s="43" t="s">
        <v>23</v>
      </c>
      <c r="H822" s="43" t="s">
        <v>23</v>
      </c>
      <c r="I822" s="43">
        <v>6202</v>
      </c>
      <c r="J822" s="16" t="s">
        <v>558</v>
      </c>
      <c r="K822" s="16">
        <v>14000</v>
      </c>
      <c r="L822" s="16">
        <v>10000</v>
      </c>
      <c r="M822" s="16">
        <v>24000</v>
      </c>
      <c r="N822" s="16">
        <v>0</v>
      </c>
      <c r="O822" s="47">
        <v>11723.37</v>
      </c>
      <c r="P822" s="16">
        <v>12276.63</v>
      </c>
      <c r="Q822" s="47">
        <v>267</v>
      </c>
      <c r="R822" s="16" t="s">
        <v>1818</v>
      </c>
      <c r="S822" s="3" t="s">
        <v>1447</v>
      </c>
      <c r="T822" s="2"/>
      <c r="U822" s="2"/>
      <c r="V822" s="2"/>
    </row>
    <row r="823" spans="1:22" s="16" customFormat="1" ht="15" customHeight="1" x14ac:dyDescent="0.3">
      <c r="A823" s="16" t="s">
        <v>465</v>
      </c>
      <c r="B823" s="16" t="s">
        <v>18</v>
      </c>
      <c r="C823" s="43" t="s">
        <v>98</v>
      </c>
      <c r="D823" s="43" t="s">
        <v>25</v>
      </c>
      <c r="E823" s="43" t="s">
        <v>48</v>
      </c>
      <c r="F823" s="43" t="s">
        <v>99</v>
      </c>
      <c r="G823" s="43" t="s">
        <v>23</v>
      </c>
      <c r="H823" s="43" t="s">
        <v>23</v>
      </c>
      <c r="I823" s="43">
        <v>6211</v>
      </c>
      <c r="J823" s="16" t="s">
        <v>497</v>
      </c>
      <c r="K823" s="16">
        <v>40000</v>
      </c>
      <c r="L823" s="16">
        <v>-3000</v>
      </c>
      <c r="M823" s="16">
        <v>37000</v>
      </c>
      <c r="N823" s="16">
        <v>14698.25</v>
      </c>
      <c r="O823" s="47">
        <v>7906.68</v>
      </c>
      <c r="P823" s="16">
        <v>14395.07</v>
      </c>
      <c r="Q823" s="47">
        <v>267.98</v>
      </c>
      <c r="R823" s="16" t="s">
        <v>1818</v>
      </c>
      <c r="S823" s="3" t="s">
        <v>1447</v>
      </c>
      <c r="T823" s="2"/>
      <c r="U823" s="2"/>
      <c r="V823" s="2"/>
    </row>
    <row r="824" spans="1:22" s="16" customFormat="1" ht="15" customHeight="1" x14ac:dyDescent="0.3">
      <c r="A824" s="16" t="s">
        <v>465</v>
      </c>
      <c r="B824" s="16" t="s">
        <v>18</v>
      </c>
      <c r="C824" s="43" t="s">
        <v>98</v>
      </c>
      <c r="D824" s="43" t="s">
        <v>25</v>
      </c>
      <c r="E824" s="43" t="s">
        <v>48</v>
      </c>
      <c r="F824" s="43" t="s">
        <v>99</v>
      </c>
      <c r="G824" s="43" t="s">
        <v>23</v>
      </c>
      <c r="H824" s="43" t="s">
        <v>23</v>
      </c>
      <c r="I824" s="43">
        <v>6214</v>
      </c>
      <c r="J824" s="16" t="s">
        <v>495</v>
      </c>
      <c r="K824" s="16">
        <v>4000</v>
      </c>
      <c r="L824" s="16">
        <v>-800</v>
      </c>
      <c r="M824" s="16">
        <v>3200</v>
      </c>
      <c r="N824" s="16">
        <v>0</v>
      </c>
      <c r="O824" s="47">
        <v>0</v>
      </c>
      <c r="P824" s="16">
        <v>3200</v>
      </c>
      <c r="Q824" s="47">
        <v>0</v>
      </c>
      <c r="R824" s="16" t="s">
        <v>1818</v>
      </c>
      <c r="S824" s="3" t="s">
        <v>1447</v>
      </c>
      <c r="T824" s="2"/>
      <c r="U824" s="2"/>
      <c r="V824" s="2"/>
    </row>
    <row r="825" spans="1:22" s="16" customFormat="1" ht="15" customHeight="1" x14ac:dyDescent="0.3">
      <c r="A825" s="16" t="s">
        <v>465</v>
      </c>
      <c r="B825" s="16" t="s">
        <v>18</v>
      </c>
      <c r="C825" s="43" t="s">
        <v>98</v>
      </c>
      <c r="D825" s="43" t="s">
        <v>25</v>
      </c>
      <c r="E825" s="43" t="s">
        <v>48</v>
      </c>
      <c r="F825" s="43" t="s">
        <v>99</v>
      </c>
      <c r="G825" s="43" t="s">
        <v>23</v>
      </c>
      <c r="H825" s="43" t="s">
        <v>23</v>
      </c>
      <c r="I825" s="43" t="s">
        <v>487</v>
      </c>
      <c r="J825" s="16" t="s">
        <v>488</v>
      </c>
      <c r="K825" s="16">
        <v>65744</v>
      </c>
      <c r="L825" s="16">
        <v>0</v>
      </c>
      <c r="M825" s="16">
        <v>65744</v>
      </c>
      <c r="N825" s="16">
        <v>2660</v>
      </c>
      <c r="O825" s="47">
        <v>53047.5</v>
      </c>
      <c r="P825" s="16">
        <v>10036.5</v>
      </c>
      <c r="Q825" s="47">
        <v>20752.5</v>
      </c>
      <c r="R825" s="16" t="s">
        <v>1818</v>
      </c>
      <c r="S825" s="3" t="s">
        <v>1447</v>
      </c>
      <c r="T825" s="2"/>
      <c r="U825" s="2"/>
      <c r="V825" s="2"/>
    </row>
    <row r="826" spans="1:22" s="16" customFormat="1" ht="15" customHeight="1" x14ac:dyDescent="0.3">
      <c r="A826" s="16" t="s">
        <v>465</v>
      </c>
      <c r="B826" s="16" t="s">
        <v>18</v>
      </c>
      <c r="C826" s="43" t="s">
        <v>98</v>
      </c>
      <c r="D826" s="43" t="s">
        <v>25</v>
      </c>
      <c r="E826" s="43" t="s">
        <v>48</v>
      </c>
      <c r="F826" s="43" t="s">
        <v>99</v>
      </c>
      <c r="G826" s="43" t="s">
        <v>23</v>
      </c>
      <c r="H826" s="43" t="s">
        <v>23</v>
      </c>
      <c r="I826" s="43" t="s">
        <v>1213</v>
      </c>
      <c r="J826" s="16" t="s">
        <v>1214</v>
      </c>
      <c r="K826" s="16">
        <v>2400</v>
      </c>
      <c r="L826" s="16">
        <v>100</v>
      </c>
      <c r="M826" s="16">
        <v>2500</v>
      </c>
      <c r="N826" s="16">
        <v>0</v>
      </c>
      <c r="O826" s="47">
        <v>1874.88</v>
      </c>
      <c r="P826" s="16">
        <v>625.12</v>
      </c>
      <c r="Q826" s="47">
        <v>0</v>
      </c>
      <c r="R826" s="16" t="s">
        <v>1818</v>
      </c>
      <c r="S826" s="3" t="s">
        <v>1447</v>
      </c>
      <c r="T826" s="2"/>
      <c r="U826" s="2"/>
      <c r="V826" s="2"/>
    </row>
    <row r="827" spans="1:22" s="16" customFormat="1" ht="15" customHeight="1" x14ac:dyDescent="0.3">
      <c r="A827" s="16" t="s">
        <v>465</v>
      </c>
      <c r="B827" s="16" t="s">
        <v>18</v>
      </c>
      <c r="C827" s="43" t="s">
        <v>98</v>
      </c>
      <c r="D827" s="43" t="s">
        <v>25</v>
      </c>
      <c r="E827" s="43" t="s">
        <v>48</v>
      </c>
      <c r="F827" s="43" t="s">
        <v>99</v>
      </c>
      <c r="G827" s="43" t="s">
        <v>23</v>
      </c>
      <c r="H827" s="43" t="s">
        <v>23</v>
      </c>
      <c r="I827" s="43">
        <v>7000</v>
      </c>
      <c r="J827" s="16" t="s">
        <v>580</v>
      </c>
      <c r="K827" s="16">
        <v>1500</v>
      </c>
      <c r="L827" s="16">
        <v>0</v>
      </c>
      <c r="M827" s="16">
        <v>1500</v>
      </c>
      <c r="N827" s="16">
        <v>0</v>
      </c>
      <c r="O827" s="47">
        <v>480</v>
      </c>
      <c r="P827" s="16">
        <v>1020</v>
      </c>
      <c r="Q827" s="47">
        <v>110</v>
      </c>
      <c r="R827" s="16" t="s">
        <v>1818</v>
      </c>
      <c r="S827" s="3" t="s">
        <v>1447</v>
      </c>
      <c r="T827" s="2"/>
      <c r="U827" s="2"/>
      <c r="V827" s="2"/>
    </row>
    <row r="828" spans="1:22" s="16" customFormat="1" ht="15" customHeight="1" x14ac:dyDescent="0.3">
      <c r="A828" s="16" t="s">
        <v>465</v>
      </c>
      <c r="B828" s="16" t="s">
        <v>18</v>
      </c>
      <c r="C828" s="43" t="s">
        <v>98</v>
      </c>
      <c r="D828" s="43" t="s">
        <v>25</v>
      </c>
      <c r="E828" s="43" t="s">
        <v>48</v>
      </c>
      <c r="F828" s="43" t="s">
        <v>99</v>
      </c>
      <c r="G828" s="43" t="s">
        <v>23</v>
      </c>
      <c r="H828" s="43" t="s">
        <v>23</v>
      </c>
      <c r="I828" s="43">
        <v>7005</v>
      </c>
      <c r="J828" s="16" t="s">
        <v>2007</v>
      </c>
      <c r="K828" s="16">
        <v>500</v>
      </c>
      <c r="L828" s="16">
        <v>600</v>
      </c>
      <c r="M828" s="16">
        <v>1100</v>
      </c>
      <c r="N828" s="16">
        <v>0</v>
      </c>
      <c r="O828" s="47">
        <v>1031.07</v>
      </c>
      <c r="P828" s="16">
        <v>68.930000000000007</v>
      </c>
      <c r="Q828" s="47">
        <v>0</v>
      </c>
      <c r="R828" s="16" t="s">
        <v>1818</v>
      </c>
      <c r="S828" s="3" t="s">
        <v>1447</v>
      </c>
      <c r="T828" s="2"/>
      <c r="U828" s="2"/>
      <c r="V828" s="2"/>
    </row>
    <row r="829" spans="1:22" s="16" customFormat="1" ht="15" customHeight="1" x14ac:dyDescent="0.3">
      <c r="A829" s="16" t="s">
        <v>465</v>
      </c>
      <c r="B829" s="16" t="s">
        <v>18</v>
      </c>
      <c r="C829" s="43" t="s">
        <v>98</v>
      </c>
      <c r="D829" s="43" t="s">
        <v>25</v>
      </c>
      <c r="E829" s="43" t="s">
        <v>48</v>
      </c>
      <c r="F829" s="43" t="s">
        <v>99</v>
      </c>
      <c r="G829" s="43" t="s">
        <v>23</v>
      </c>
      <c r="H829" s="43" t="s">
        <v>23</v>
      </c>
      <c r="I829" s="43" t="s">
        <v>513</v>
      </c>
      <c r="J829" s="16" t="s">
        <v>1203</v>
      </c>
      <c r="K829" s="16">
        <v>2000</v>
      </c>
      <c r="L829" s="16">
        <v>0</v>
      </c>
      <c r="M829" s="16">
        <v>2000</v>
      </c>
      <c r="N829" s="16">
        <v>0</v>
      </c>
      <c r="O829" s="47">
        <v>690</v>
      </c>
      <c r="P829" s="16">
        <v>1310</v>
      </c>
      <c r="Q829" s="47">
        <v>0</v>
      </c>
      <c r="R829" s="16" t="s">
        <v>1818</v>
      </c>
      <c r="S829" s="3" t="s">
        <v>1447</v>
      </c>
      <c r="T829" s="2"/>
      <c r="U829" s="2"/>
      <c r="V829" s="2"/>
    </row>
    <row r="830" spans="1:22" s="16" customFormat="1" ht="15" customHeight="1" x14ac:dyDescent="0.3">
      <c r="A830" s="16" t="s">
        <v>465</v>
      </c>
      <c r="B830" s="16" t="s">
        <v>18</v>
      </c>
      <c r="C830" s="43" t="s">
        <v>98</v>
      </c>
      <c r="D830" s="43" t="s">
        <v>25</v>
      </c>
      <c r="E830" s="43" t="s">
        <v>48</v>
      </c>
      <c r="F830" s="43" t="s">
        <v>99</v>
      </c>
      <c r="G830" s="43" t="s">
        <v>23</v>
      </c>
      <c r="H830" s="43" t="s">
        <v>23</v>
      </c>
      <c r="I830" s="43">
        <v>7303</v>
      </c>
      <c r="J830" s="16" t="s">
        <v>548</v>
      </c>
      <c r="K830" s="16">
        <v>4500</v>
      </c>
      <c r="L830" s="16">
        <v>0</v>
      </c>
      <c r="M830" s="16">
        <v>4500</v>
      </c>
      <c r="N830" s="16">
        <v>0</v>
      </c>
      <c r="O830" s="47">
        <v>1721.64</v>
      </c>
      <c r="P830" s="16">
        <v>2778.36</v>
      </c>
      <c r="Q830" s="47">
        <v>153.68</v>
      </c>
      <c r="R830" s="16" t="s">
        <v>1818</v>
      </c>
      <c r="S830" s="3" t="s">
        <v>1447</v>
      </c>
      <c r="T830" s="2"/>
      <c r="U830" s="2"/>
      <c r="V830" s="2"/>
    </row>
    <row r="831" spans="1:22" s="16" customFormat="1" ht="15" customHeight="1" x14ac:dyDescent="0.3">
      <c r="A831" s="16" t="s">
        <v>465</v>
      </c>
      <c r="B831" s="16" t="s">
        <v>18</v>
      </c>
      <c r="C831" s="43" t="s">
        <v>429</v>
      </c>
      <c r="D831" s="43" t="s">
        <v>25</v>
      </c>
      <c r="E831" s="43" t="s">
        <v>71</v>
      </c>
      <c r="F831" s="43" t="s">
        <v>22</v>
      </c>
      <c r="G831" s="43" t="s">
        <v>23</v>
      </c>
      <c r="H831" s="43" t="s">
        <v>23</v>
      </c>
      <c r="I831" s="43" t="s">
        <v>501</v>
      </c>
      <c r="J831" s="16" t="s">
        <v>502</v>
      </c>
      <c r="K831" s="16">
        <v>387906</v>
      </c>
      <c r="L831" s="16">
        <v>3841</v>
      </c>
      <c r="M831" s="16">
        <v>391747</v>
      </c>
      <c r="N831" s="16">
        <v>0</v>
      </c>
      <c r="O831" s="47">
        <v>306347.28000000003</v>
      </c>
      <c r="P831" s="16">
        <v>85399.72</v>
      </c>
      <c r="Q831" s="47">
        <v>29573.85</v>
      </c>
      <c r="R831" s="16" t="s">
        <v>1819</v>
      </c>
      <c r="S831" s="3" t="s">
        <v>1448</v>
      </c>
      <c r="T831" s="2"/>
      <c r="U831" s="2"/>
      <c r="V831" s="2"/>
    </row>
    <row r="832" spans="1:22" s="16" customFormat="1" ht="15" customHeight="1" x14ac:dyDescent="0.3">
      <c r="A832" s="16" t="s">
        <v>465</v>
      </c>
      <c r="B832" s="16" t="s">
        <v>18</v>
      </c>
      <c r="C832" s="43" t="s">
        <v>429</v>
      </c>
      <c r="D832" s="43" t="s">
        <v>25</v>
      </c>
      <c r="E832" s="43" t="s">
        <v>71</v>
      </c>
      <c r="F832" s="43" t="s">
        <v>22</v>
      </c>
      <c r="G832" s="43" t="s">
        <v>23</v>
      </c>
      <c r="H832" s="43" t="s">
        <v>23</v>
      </c>
      <c r="I832" s="43" t="s">
        <v>493</v>
      </c>
      <c r="J832" s="16" t="s">
        <v>494</v>
      </c>
      <c r="K832" s="16">
        <v>0</v>
      </c>
      <c r="L832" s="16">
        <v>0</v>
      </c>
      <c r="M832" s="16">
        <v>0</v>
      </c>
      <c r="N832" s="16">
        <v>0</v>
      </c>
      <c r="O832" s="47">
        <v>10551.38</v>
      </c>
      <c r="P832" s="16">
        <v>-10551.38</v>
      </c>
      <c r="Q832" s="47">
        <v>3529.58</v>
      </c>
      <c r="R832" s="16" t="s">
        <v>1819</v>
      </c>
      <c r="S832" s="3" t="s">
        <v>1448</v>
      </c>
      <c r="T832" s="2"/>
      <c r="U832" s="2"/>
      <c r="V832" s="2"/>
    </row>
    <row r="833" spans="1:22" s="16" customFormat="1" ht="15" customHeight="1" x14ac:dyDescent="0.3">
      <c r="A833" s="16" t="s">
        <v>465</v>
      </c>
      <c r="B833" s="16" t="s">
        <v>18</v>
      </c>
      <c r="C833" s="43" t="s">
        <v>429</v>
      </c>
      <c r="D833" s="43" t="s">
        <v>25</v>
      </c>
      <c r="E833" s="43" t="s">
        <v>71</v>
      </c>
      <c r="F833" s="43" t="s">
        <v>22</v>
      </c>
      <c r="G833" s="43" t="s">
        <v>23</v>
      </c>
      <c r="H833" s="43" t="s">
        <v>23</v>
      </c>
      <c r="I833" s="43" t="s">
        <v>1161</v>
      </c>
      <c r="J833" s="16" t="s">
        <v>1162</v>
      </c>
      <c r="K833" s="16">
        <v>-130000</v>
      </c>
      <c r="L833" s="16">
        <v>0</v>
      </c>
      <c r="M833" s="16">
        <v>-130000</v>
      </c>
      <c r="N833" s="16">
        <v>0</v>
      </c>
      <c r="O833" s="47">
        <v>0</v>
      </c>
      <c r="P833" s="16">
        <v>-130000</v>
      </c>
      <c r="Q833" s="47">
        <v>0</v>
      </c>
      <c r="R833" s="16" t="s">
        <v>1819</v>
      </c>
      <c r="S833" s="3" t="s">
        <v>1448</v>
      </c>
      <c r="T833" s="2"/>
      <c r="U833" s="2"/>
      <c r="V833" s="2"/>
    </row>
    <row r="834" spans="1:22" s="16" customFormat="1" ht="15" customHeight="1" x14ac:dyDescent="0.3">
      <c r="A834" s="16" t="s">
        <v>465</v>
      </c>
      <c r="B834" s="16" t="s">
        <v>18</v>
      </c>
      <c r="C834" s="43" t="s">
        <v>429</v>
      </c>
      <c r="D834" s="43" t="s">
        <v>25</v>
      </c>
      <c r="E834" s="43" t="s">
        <v>71</v>
      </c>
      <c r="F834" s="43" t="s">
        <v>22</v>
      </c>
      <c r="G834" s="43" t="s">
        <v>23</v>
      </c>
      <c r="H834" s="43" t="s">
        <v>23</v>
      </c>
      <c r="I834" s="43">
        <v>5100</v>
      </c>
      <c r="J834" s="16" t="s">
        <v>484</v>
      </c>
      <c r="K834" s="16">
        <v>0</v>
      </c>
      <c r="L834" s="16">
        <v>0</v>
      </c>
      <c r="M834" s="16">
        <v>0</v>
      </c>
      <c r="N834" s="16">
        <v>0</v>
      </c>
      <c r="O834" s="47">
        <v>8642.6</v>
      </c>
      <c r="P834" s="16">
        <v>-8642.6</v>
      </c>
      <c r="Q834" s="47">
        <v>341.97</v>
      </c>
      <c r="R834" s="16" t="s">
        <v>1819</v>
      </c>
      <c r="S834" s="3" t="s">
        <v>1448</v>
      </c>
      <c r="T834" s="2"/>
      <c r="U834" s="2"/>
      <c r="V834" s="2"/>
    </row>
    <row r="835" spans="1:22" s="16" customFormat="1" ht="15" customHeight="1" x14ac:dyDescent="0.3">
      <c r="A835" s="16" t="s">
        <v>465</v>
      </c>
      <c r="B835" s="16" t="s">
        <v>18</v>
      </c>
      <c r="C835" s="43" t="s">
        <v>429</v>
      </c>
      <c r="D835" s="43" t="s">
        <v>25</v>
      </c>
      <c r="E835" s="43" t="s">
        <v>71</v>
      </c>
      <c r="F835" s="43" t="s">
        <v>22</v>
      </c>
      <c r="G835" s="43" t="s">
        <v>23</v>
      </c>
      <c r="H835" s="43" t="s">
        <v>23</v>
      </c>
      <c r="I835" s="43" t="s">
        <v>481</v>
      </c>
      <c r="J835" s="16" t="s">
        <v>1040</v>
      </c>
      <c r="K835" s="16">
        <v>2300</v>
      </c>
      <c r="L835" s="16">
        <v>0</v>
      </c>
      <c r="M835" s="16">
        <v>2300</v>
      </c>
      <c r="N835" s="16">
        <v>0</v>
      </c>
      <c r="O835" s="47">
        <v>1794.03</v>
      </c>
      <c r="P835" s="16">
        <v>505.97</v>
      </c>
      <c r="Q835" s="47">
        <v>0</v>
      </c>
      <c r="R835" s="16" t="s">
        <v>1819</v>
      </c>
      <c r="S835" s="3" t="s">
        <v>1448</v>
      </c>
      <c r="T835" s="2"/>
      <c r="U835" s="2"/>
      <c r="V835" s="2"/>
    </row>
    <row r="836" spans="1:22" s="16" customFormat="1" ht="15" customHeight="1" x14ac:dyDescent="0.3">
      <c r="A836" s="16" t="s">
        <v>465</v>
      </c>
      <c r="B836" s="16" t="s">
        <v>18</v>
      </c>
      <c r="C836" s="43" t="s">
        <v>429</v>
      </c>
      <c r="D836" s="43" t="s">
        <v>25</v>
      </c>
      <c r="E836" s="43" t="s">
        <v>71</v>
      </c>
      <c r="F836" s="43" t="s">
        <v>22</v>
      </c>
      <c r="G836" s="43" t="s">
        <v>23</v>
      </c>
      <c r="H836" s="43" t="s">
        <v>23</v>
      </c>
      <c r="I836" s="43" t="s">
        <v>1051</v>
      </c>
      <c r="J836" s="16" t="s">
        <v>1052</v>
      </c>
      <c r="K836" s="16">
        <v>2210</v>
      </c>
      <c r="L836" s="16">
        <v>0</v>
      </c>
      <c r="M836" s="16">
        <v>2210</v>
      </c>
      <c r="N836" s="16">
        <v>0</v>
      </c>
      <c r="O836" s="47">
        <v>2184.59</v>
      </c>
      <c r="P836" s="16">
        <v>25.41</v>
      </c>
      <c r="Q836" s="47">
        <v>0</v>
      </c>
      <c r="R836" s="16" t="s">
        <v>1819</v>
      </c>
      <c r="S836" s="3" t="s">
        <v>1448</v>
      </c>
      <c r="T836" s="2"/>
      <c r="U836" s="2"/>
      <c r="V836" s="2"/>
    </row>
    <row r="837" spans="1:22" s="16" customFormat="1" ht="15" customHeight="1" x14ac:dyDescent="0.3">
      <c r="A837" s="16" t="s">
        <v>465</v>
      </c>
      <c r="B837" s="16" t="s">
        <v>18</v>
      </c>
      <c r="C837" s="43" t="s">
        <v>429</v>
      </c>
      <c r="D837" s="43" t="s">
        <v>25</v>
      </c>
      <c r="E837" s="43" t="s">
        <v>71</v>
      </c>
      <c r="F837" s="43" t="s">
        <v>22</v>
      </c>
      <c r="G837" s="43" t="s">
        <v>23</v>
      </c>
      <c r="H837" s="43" t="s">
        <v>23</v>
      </c>
      <c r="I837" s="43" t="s">
        <v>473</v>
      </c>
      <c r="J837" s="16" t="s">
        <v>1041</v>
      </c>
      <c r="K837" s="16">
        <v>2500</v>
      </c>
      <c r="L837" s="16">
        <v>0</v>
      </c>
      <c r="M837" s="16">
        <v>2500</v>
      </c>
      <c r="N837" s="16">
        <v>0</v>
      </c>
      <c r="O837" s="47">
        <v>2178.81</v>
      </c>
      <c r="P837" s="16">
        <v>321.19</v>
      </c>
      <c r="Q837" s="47">
        <v>96.15</v>
      </c>
      <c r="R837" s="16" t="s">
        <v>1819</v>
      </c>
      <c r="S837" s="3" t="s">
        <v>1448</v>
      </c>
      <c r="T837" s="2"/>
      <c r="U837" s="2"/>
      <c r="V837" s="2"/>
    </row>
    <row r="838" spans="1:22" s="16" customFormat="1" ht="15" customHeight="1" x14ac:dyDescent="0.3">
      <c r="A838" s="16" t="s">
        <v>465</v>
      </c>
      <c r="B838" s="16" t="s">
        <v>18</v>
      </c>
      <c r="C838" s="43" t="s">
        <v>429</v>
      </c>
      <c r="D838" s="43" t="s">
        <v>25</v>
      </c>
      <c r="E838" s="43" t="s">
        <v>71</v>
      </c>
      <c r="F838" s="43" t="s">
        <v>22</v>
      </c>
      <c r="G838" s="43" t="s">
        <v>23</v>
      </c>
      <c r="H838" s="43" t="s">
        <v>23</v>
      </c>
      <c r="I838" s="43" t="s">
        <v>474</v>
      </c>
      <c r="J838" s="16" t="s">
        <v>475</v>
      </c>
      <c r="K838" s="16">
        <v>20510</v>
      </c>
      <c r="L838" s="16">
        <v>203</v>
      </c>
      <c r="M838" s="16">
        <v>20713</v>
      </c>
      <c r="N838" s="16">
        <v>0</v>
      </c>
      <c r="O838" s="47">
        <v>24588.1</v>
      </c>
      <c r="P838" s="16">
        <v>-3875.1</v>
      </c>
      <c r="Q838" s="47">
        <v>2480.94</v>
      </c>
      <c r="R838" s="16" t="s">
        <v>1819</v>
      </c>
      <c r="S838" s="3" t="s">
        <v>1448</v>
      </c>
      <c r="T838" s="2"/>
      <c r="U838" s="2"/>
      <c r="V838" s="2"/>
    </row>
    <row r="839" spans="1:22" s="16" customFormat="1" ht="15" customHeight="1" x14ac:dyDescent="0.3">
      <c r="A839" s="16" t="s">
        <v>465</v>
      </c>
      <c r="B839" s="16" t="s">
        <v>18</v>
      </c>
      <c r="C839" s="43" t="s">
        <v>429</v>
      </c>
      <c r="D839" s="43" t="s">
        <v>25</v>
      </c>
      <c r="E839" s="43" t="s">
        <v>71</v>
      </c>
      <c r="F839" s="43" t="s">
        <v>22</v>
      </c>
      <c r="G839" s="43" t="s">
        <v>23</v>
      </c>
      <c r="H839" s="43" t="s">
        <v>23</v>
      </c>
      <c r="I839" s="43" t="s">
        <v>531</v>
      </c>
      <c r="J839" s="16" t="s">
        <v>532</v>
      </c>
      <c r="K839" s="16">
        <v>319820</v>
      </c>
      <c r="L839" s="16">
        <v>0</v>
      </c>
      <c r="M839" s="16">
        <v>319820</v>
      </c>
      <c r="N839" s="16">
        <v>0</v>
      </c>
      <c r="O839" s="47">
        <v>293172</v>
      </c>
      <c r="P839" s="16">
        <v>26648</v>
      </c>
      <c r="Q839" s="47">
        <v>26652</v>
      </c>
      <c r="R839" s="16" t="s">
        <v>1819</v>
      </c>
      <c r="S839" s="3" t="s">
        <v>1448</v>
      </c>
      <c r="T839" s="2"/>
      <c r="U839" s="2"/>
      <c r="V839" s="2"/>
    </row>
    <row r="840" spans="1:22" s="16" customFormat="1" ht="15" customHeight="1" x14ac:dyDescent="0.3">
      <c r="A840" s="16" t="s">
        <v>465</v>
      </c>
      <c r="B840" s="16" t="s">
        <v>18</v>
      </c>
      <c r="C840" s="43" t="s">
        <v>429</v>
      </c>
      <c r="D840" s="43" t="s">
        <v>25</v>
      </c>
      <c r="E840" s="43" t="s">
        <v>71</v>
      </c>
      <c r="F840" s="43" t="s">
        <v>22</v>
      </c>
      <c r="G840" s="43" t="s">
        <v>23</v>
      </c>
      <c r="H840" s="43" t="s">
        <v>23</v>
      </c>
      <c r="I840" s="43" t="s">
        <v>519</v>
      </c>
      <c r="J840" s="16" t="s">
        <v>520</v>
      </c>
      <c r="K840" s="16">
        <v>12238</v>
      </c>
      <c r="L840" s="16">
        <v>0</v>
      </c>
      <c r="M840" s="16">
        <v>12238</v>
      </c>
      <c r="N840" s="16">
        <v>0</v>
      </c>
      <c r="O840" s="47">
        <v>11220</v>
      </c>
      <c r="P840" s="16">
        <v>1018</v>
      </c>
      <c r="Q840" s="47">
        <v>1020</v>
      </c>
      <c r="R840" s="16" t="s">
        <v>1819</v>
      </c>
      <c r="S840" s="3" t="s">
        <v>1448</v>
      </c>
      <c r="T840" s="2"/>
      <c r="U840" s="2"/>
      <c r="V840" s="2"/>
    </row>
    <row r="841" spans="1:22" s="16" customFormat="1" ht="15" customHeight="1" x14ac:dyDescent="0.3">
      <c r="A841" s="16" t="s">
        <v>465</v>
      </c>
      <c r="B841" s="16" t="s">
        <v>18</v>
      </c>
      <c r="C841" s="43" t="s">
        <v>429</v>
      </c>
      <c r="D841" s="43" t="s">
        <v>25</v>
      </c>
      <c r="E841" s="43" t="s">
        <v>71</v>
      </c>
      <c r="F841" s="43" t="s">
        <v>22</v>
      </c>
      <c r="G841" s="43" t="s">
        <v>23</v>
      </c>
      <c r="H841" s="43" t="s">
        <v>23</v>
      </c>
      <c r="I841" s="43" t="s">
        <v>638</v>
      </c>
      <c r="J841" s="16" t="s">
        <v>639</v>
      </c>
      <c r="K841" s="16">
        <v>655667</v>
      </c>
      <c r="L841" s="16">
        <v>0</v>
      </c>
      <c r="M841" s="16">
        <v>655667</v>
      </c>
      <c r="N841" s="16">
        <v>0</v>
      </c>
      <c r="O841" s="47">
        <v>601029</v>
      </c>
      <c r="P841" s="16">
        <v>54638</v>
      </c>
      <c r="Q841" s="47">
        <v>54639</v>
      </c>
      <c r="R841" s="16" t="s">
        <v>1819</v>
      </c>
      <c r="S841" s="3" t="s">
        <v>1448</v>
      </c>
      <c r="T841" s="2"/>
      <c r="U841" s="2"/>
      <c r="V841" s="2"/>
    </row>
    <row r="842" spans="1:22" s="16" customFormat="1" ht="15" customHeight="1" x14ac:dyDescent="0.3">
      <c r="A842" s="16" t="s">
        <v>465</v>
      </c>
      <c r="B842" s="16" t="s">
        <v>18</v>
      </c>
      <c r="C842" s="43" t="s">
        <v>429</v>
      </c>
      <c r="D842" s="43" t="s">
        <v>25</v>
      </c>
      <c r="E842" s="43" t="s">
        <v>71</v>
      </c>
      <c r="F842" s="43" t="s">
        <v>22</v>
      </c>
      <c r="G842" s="43" t="s">
        <v>23</v>
      </c>
      <c r="H842" s="43" t="s">
        <v>23</v>
      </c>
      <c r="I842" s="43" t="s">
        <v>466</v>
      </c>
      <c r="J842" s="16" t="s">
        <v>467</v>
      </c>
      <c r="K842" s="16">
        <v>39477</v>
      </c>
      <c r="L842" s="16">
        <v>0</v>
      </c>
      <c r="M842" s="16">
        <v>39477</v>
      </c>
      <c r="N842" s="16">
        <v>0</v>
      </c>
      <c r="O842" s="47">
        <v>36190</v>
      </c>
      <c r="P842" s="16">
        <v>3287</v>
      </c>
      <c r="Q842" s="47">
        <v>3290</v>
      </c>
      <c r="R842" s="16" t="s">
        <v>1819</v>
      </c>
      <c r="S842" s="3" t="s">
        <v>1448</v>
      </c>
      <c r="T842" s="2"/>
      <c r="U842" s="2"/>
      <c r="V842" s="2"/>
    </row>
    <row r="843" spans="1:22" s="16" customFormat="1" ht="15" customHeight="1" x14ac:dyDescent="0.3">
      <c r="A843" s="16" t="s">
        <v>465</v>
      </c>
      <c r="B843" s="16" t="s">
        <v>18</v>
      </c>
      <c r="C843" s="43" t="s">
        <v>429</v>
      </c>
      <c r="D843" s="43" t="s">
        <v>25</v>
      </c>
      <c r="E843" s="43" t="s">
        <v>71</v>
      </c>
      <c r="F843" s="43" t="s">
        <v>22</v>
      </c>
      <c r="G843" s="43" t="s">
        <v>23</v>
      </c>
      <c r="H843" s="43" t="s">
        <v>23</v>
      </c>
      <c r="I843" s="43" t="s">
        <v>470</v>
      </c>
      <c r="J843" s="16" t="s">
        <v>471</v>
      </c>
      <c r="K843" s="16">
        <v>5720</v>
      </c>
      <c r="L843" s="16">
        <v>0</v>
      </c>
      <c r="M843" s="16">
        <v>5720</v>
      </c>
      <c r="N843" s="16">
        <v>0</v>
      </c>
      <c r="O843" s="47">
        <v>5247</v>
      </c>
      <c r="P843" s="16">
        <v>473</v>
      </c>
      <c r="Q843" s="47">
        <v>477</v>
      </c>
      <c r="R843" s="16" t="s">
        <v>1819</v>
      </c>
      <c r="S843" s="3" t="s">
        <v>1448</v>
      </c>
      <c r="T843" s="2"/>
      <c r="U843" s="2"/>
      <c r="V843" s="2"/>
    </row>
    <row r="844" spans="1:22" s="16" customFormat="1" ht="15" customHeight="1" x14ac:dyDescent="0.3">
      <c r="A844" s="16" t="s">
        <v>465</v>
      </c>
      <c r="B844" s="16" t="s">
        <v>18</v>
      </c>
      <c r="C844" s="43" t="s">
        <v>429</v>
      </c>
      <c r="D844" s="43" t="s">
        <v>25</v>
      </c>
      <c r="E844" s="43" t="s">
        <v>71</v>
      </c>
      <c r="F844" s="43" t="s">
        <v>22</v>
      </c>
      <c r="G844" s="43" t="s">
        <v>23</v>
      </c>
      <c r="H844" s="43" t="s">
        <v>23</v>
      </c>
      <c r="I844" s="43" t="s">
        <v>525</v>
      </c>
      <c r="J844" s="16" t="s">
        <v>526</v>
      </c>
      <c r="K844" s="16">
        <v>0</v>
      </c>
      <c r="L844" s="16">
        <v>0</v>
      </c>
      <c r="M844" s="16">
        <v>0</v>
      </c>
      <c r="N844" s="16">
        <v>0</v>
      </c>
      <c r="O844" s="47">
        <v>160</v>
      </c>
      <c r="P844" s="16">
        <v>-160</v>
      </c>
      <c r="Q844" s="47">
        <v>20</v>
      </c>
      <c r="R844" s="16" t="s">
        <v>1819</v>
      </c>
      <c r="S844" s="3" t="s">
        <v>1448</v>
      </c>
      <c r="T844" s="2"/>
      <c r="U844" s="2"/>
      <c r="V844" s="2"/>
    </row>
    <row r="845" spans="1:22" s="16" customFormat="1" ht="15" customHeight="1" x14ac:dyDescent="0.3">
      <c r="A845" s="16" t="s">
        <v>465</v>
      </c>
      <c r="B845" s="16" t="s">
        <v>18</v>
      </c>
      <c r="C845" s="43" t="s">
        <v>429</v>
      </c>
      <c r="D845" s="43" t="s">
        <v>25</v>
      </c>
      <c r="E845" s="43" t="s">
        <v>71</v>
      </c>
      <c r="F845" s="43" t="s">
        <v>22</v>
      </c>
      <c r="G845" s="43" t="s">
        <v>23</v>
      </c>
      <c r="H845" s="43" t="s">
        <v>23</v>
      </c>
      <c r="I845" s="43" t="s">
        <v>554</v>
      </c>
      <c r="J845" s="16" t="s">
        <v>555</v>
      </c>
      <c r="K845" s="16">
        <v>4500</v>
      </c>
      <c r="L845" s="16">
        <v>0</v>
      </c>
      <c r="M845" s="16">
        <v>4500</v>
      </c>
      <c r="N845" s="16">
        <v>566.96</v>
      </c>
      <c r="O845" s="47">
        <v>3653.06</v>
      </c>
      <c r="P845" s="16">
        <v>279.98</v>
      </c>
      <c r="Q845" s="47">
        <v>408.11</v>
      </c>
      <c r="R845" s="16" t="s">
        <v>1819</v>
      </c>
      <c r="S845" s="3" t="s">
        <v>1448</v>
      </c>
      <c r="T845" s="2"/>
      <c r="U845" s="2"/>
      <c r="V845" s="2"/>
    </row>
    <row r="846" spans="1:22" s="16" customFormat="1" ht="15" customHeight="1" x14ac:dyDescent="0.3">
      <c r="A846" s="16" t="s">
        <v>465</v>
      </c>
      <c r="B846" s="16" t="s">
        <v>18</v>
      </c>
      <c r="C846" s="43" t="s">
        <v>429</v>
      </c>
      <c r="D846" s="43" t="s">
        <v>25</v>
      </c>
      <c r="E846" s="43" t="s">
        <v>71</v>
      </c>
      <c r="F846" s="43" t="s">
        <v>22</v>
      </c>
      <c r="G846" s="43" t="s">
        <v>23</v>
      </c>
      <c r="H846" s="43" t="s">
        <v>23</v>
      </c>
      <c r="I846" s="43">
        <v>6000</v>
      </c>
      <c r="J846" s="16" t="s">
        <v>539</v>
      </c>
      <c r="K846" s="16">
        <v>6500</v>
      </c>
      <c r="L846" s="16">
        <v>0</v>
      </c>
      <c r="M846" s="16">
        <v>6500</v>
      </c>
      <c r="N846" s="16">
        <v>569.04999999999995</v>
      </c>
      <c r="O846" s="47">
        <v>5930.95</v>
      </c>
      <c r="P846" s="16">
        <v>0</v>
      </c>
      <c r="Q846" s="47">
        <v>0</v>
      </c>
      <c r="R846" s="16" t="s">
        <v>1819</v>
      </c>
      <c r="S846" s="3" t="s">
        <v>1448</v>
      </c>
      <c r="T846" s="2"/>
      <c r="U846" s="2"/>
      <c r="V846" s="2"/>
    </row>
    <row r="847" spans="1:22" s="16" customFormat="1" ht="15" customHeight="1" x14ac:dyDescent="0.3">
      <c r="A847" s="16" t="s">
        <v>465</v>
      </c>
      <c r="B847" s="16" t="s">
        <v>18</v>
      </c>
      <c r="C847" s="43" t="s">
        <v>429</v>
      </c>
      <c r="D847" s="43" t="s">
        <v>25</v>
      </c>
      <c r="E847" s="43" t="s">
        <v>71</v>
      </c>
      <c r="F847" s="43" t="s">
        <v>22</v>
      </c>
      <c r="G847" s="43" t="s">
        <v>23</v>
      </c>
      <c r="H847" s="43" t="s">
        <v>23</v>
      </c>
      <c r="I847" s="43">
        <v>6005</v>
      </c>
      <c r="J847" s="16" t="s">
        <v>556</v>
      </c>
      <c r="K847" s="16">
        <v>5000</v>
      </c>
      <c r="L847" s="16">
        <v>0</v>
      </c>
      <c r="M847" s="16">
        <v>5000</v>
      </c>
      <c r="N847" s="16">
        <v>3069.25</v>
      </c>
      <c r="O847" s="47">
        <v>1916.83</v>
      </c>
      <c r="P847" s="16">
        <v>13.92</v>
      </c>
      <c r="Q847" s="47">
        <v>1211.5999999999999</v>
      </c>
      <c r="R847" s="16" t="s">
        <v>1819</v>
      </c>
      <c r="S847" s="3" t="s">
        <v>1448</v>
      </c>
      <c r="T847" s="2"/>
      <c r="U847" s="2"/>
      <c r="V847" s="2"/>
    </row>
    <row r="848" spans="1:22" s="16" customFormat="1" ht="15" customHeight="1" x14ac:dyDescent="0.3">
      <c r="A848" s="16" t="s">
        <v>465</v>
      </c>
      <c r="B848" s="16" t="s">
        <v>18</v>
      </c>
      <c r="C848" s="43" t="s">
        <v>429</v>
      </c>
      <c r="D848" s="43" t="s">
        <v>25</v>
      </c>
      <c r="E848" s="43" t="s">
        <v>71</v>
      </c>
      <c r="F848" s="43" t="s">
        <v>22</v>
      </c>
      <c r="G848" s="43" t="s">
        <v>23</v>
      </c>
      <c r="H848" s="43" t="s">
        <v>23</v>
      </c>
      <c r="I848" s="43">
        <v>6020</v>
      </c>
      <c r="J848" s="16" t="s">
        <v>540</v>
      </c>
      <c r="K848" s="16">
        <v>1000</v>
      </c>
      <c r="L848" s="16">
        <v>0</v>
      </c>
      <c r="M848" s="16">
        <v>1000</v>
      </c>
      <c r="N848" s="16">
        <v>711.46</v>
      </c>
      <c r="O848" s="47">
        <v>288.54000000000002</v>
      </c>
      <c r="P848" s="16">
        <v>0</v>
      </c>
      <c r="Q848" s="47">
        <v>0</v>
      </c>
      <c r="R848" s="16" t="s">
        <v>1819</v>
      </c>
      <c r="S848" s="3" t="s">
        <v>1448</v>
      </c>
      <c r="T848" s="2"/>
      <c r="U848" s="2"/>
      <c r="V848" s="2"/>
    </row>
    <row r="849" spans="1:22" s="16" customFormat="1" ht="15" customHeight="1" x14ac:dyDescent="0.3">
      <c r="A849" s="16" t="s">
        <v>465</v>
      </c>
      <c r="B849" s="16" t="s">
        <v>18</v>
      </c>
      <c r="C849" s="43" t="s">
        <v>429</v>
      </c>
      <c r="D849" s="43" t="s">
        <v>25</v>
      </c>
      <c r="E849" s="43" t="s">
        <v>71</v>
      </c>
      <c r="F849" s="43" t="s">
        <v>22</v>
      </c>
      <c r="G849" s="43" t="s">
        <v>23</v>
      </c>
      <c r="H849" s="43" t="s">
        <v>23</v>
      </c>
      <c r="I849" s="43">
        <v>6200</v>
      </c>
      <c r="J849" s="16" t="s">
        <v>557</v>
      </c>
      <c r="K849" s="16">
        <v>250</v>
      </c>
      <c r="L849" s="16">
        <v>0</v>
      </c>
      <c r="M849" s="16">
        <v>250</v>
      </c>
      <c r="N849" s="16">
        <v>0</v>
      </c>
      <c r="O849" s="47">
        <v>110</v>
      </c>
      <c r="P849" s="16">
        <v>140</v>
      </c>
      <c r="Q849" s="47">
        <v>0</v>
      </c>
      <c r="R849" s="16" t="s">
        <v>1819</v>
      </c>
      <c r="S849" s="3" t="s">
        <v>1448</v>
      </c>
      <c r="T849" s="2"/>
      <c r="U849" s="2"/>
      <c r="V849" s="2"/>
    </row>
    <row r="850" spans="1:22" s="16" customFormat="1" ht="15" customHeight="1" x14ac:dyDescent="0.3">
      <c r="A850" s="16" t="s">
        <v>465</v>
      </c>
      <c r="B850" s="16" t="s">
        <v>18</v>
      </c>
      <c r="C850" s="43" t="s">
        <v>429</v>
      </c>
      <c r="D850" s="43" t="s">
        <v>25</v>
      </c>
      <c r="E850" s="43" t="s">
        <v>71</v>
      </c>
      <c r="F850" s="43" t="s">
        <v>22</v>
      </c>
      <c r="G850" s="43" t="s">
        <v>23</v>
      </c>
      <c r="H850" s="43" t="s">
        <v>23</v>
      </c>
      <c r="I850" s="43">
        <v>6202</v>
      </c>
      <c r="J850" s="16" t="s">
        <v>558</v>
      </c>
      <c r="K850" s="16">
        <v>5000</v>
      </c>
      <c r="L850" s="16">
        <v>0</v>
      </c>
      <c r="M850" s="16">
        <v>5000</v>
      </c>
      <c r="N850" s="16">
        <v>383.5</v>
      </c>
      <c r="O850" s="47">
        <v>2368.46</v>
      </c>
      <c r="P850" s="16">
        <v>2248.04</v>
      </c>
      <c r="Q850" s="47">
        <v>389.54</v>
      </c>
      <c r="R850" s="16" t="s">
        <v>1819</v>
      </c>
      <c r="S850" s="3" t="s">
        <v>1448</v>
      </c>
      <c r="T850" s="2"/>
      <c r="U850" s="2"/>
      <c r="V850" s="2"/>
    </row>
    <row r="851" spans="1:22" s="16" customFormat="1" ht="15" customHeight="1" x14ac:dyDescent="0.3">
      <c r="A851" s="16" t="s">
        <v>465</v>
      </c>
      <c r="B851" s="16" t="s">
        <v>18</v>
      </c>
      <c r="C851" s="43" t="s">
        <v>429</v>
      </c>
      <c r="D851" s="43" t="s">
        <v>25</v>
      </c>
      <c r="E851" s="43" t="s">
        <v>71</v>
      </c>
      <c r="F851" s="43" t="s">
        <v>22</v>
      </c>
      <c r="G851" s="43" t="s">
        <v>23</v>
      </c>
      <c r="H851" s="43" t="s">
        <v>23</v>
      </c>
      <c r="I851" s="43">
        <v>6203</v>
      </c>
      <c r="J851" s="16" t="s">
        <v>559</v>
      </c>
      <c r="K851" s="16">
        <v>2000</v>
      </c>
      <c r="L851" s="16">
        <v>0</v>
      </c>
      <c r="M851" s="16">
        <v>2000</v>
      </c>
      <c r="N851" s="16">
        <v>0</v>
      </c>
      <c r="O851" s="47">
        <v>1503.48</v>
      </c>
      <c r="P851" s="16">
        <v>496.52</v>
      </c>
      <c r="Q851" s="47">
        <v>0</v>
      </c>
      <c r="R851" s="16" t="s">
        <v>1819</v>
      </c>
      <c r="S851" s="3" t="s">
        <v>1448</v>
      </c>
      <c r="T851" s="2"/>
      <c r="U851" s="2"/>
      <c r="V851" s="2"/>
    </row>
    <row r="852" spans="1:22" s="16" customFormat="1" ht="15" customHeight="1" x14ac:dyDescent="0.3">
      <c r="A852" s="16" t="s">
        <v>465</v>
      </c>
      <c r="B852" s="16" t="s">
        <v>18</v>
      </c>
      <c r="C852" s="43" t="s">
        <v>429</v>
      </c>
      <c r="D852" s="43" t="s">
        <v>25</v>
      </c>
      <c r="E852" s="43" t="s">
        <v>71</v>
      </c>
      <c r="F852" s="43" t="s">
        <v>22</v>
      </c>
      <c r="G852" s="43" t="s">
        <v>23</v>
      </c>
      <c r="H852" s="43" t="s">
        <v>23</v>
      </c>
      <c r="I852" s="43">
        <v>6214</v>
      </c>
      <c r="J852" s="16" t="s">
        <v>495</v>
      </c>
      <c r="K852" s="16">
        <v>250</v>
      </c>
      <c r="L852" s="16">
        <v>0</v>
      </c>
      <c r="M852" s="16">
        <v>250</v>
      </c>
      <c r="N852" s="16">
        <v>0</v>
      </c>
      <c r="O852" s="47">
        <v>0</v>
      </c>
      <c r="P852" s="16">
        <v>250</v>
      </c>
      <c r="Q852" s="47">
        <v>0</v>
      </c>
      <c r="R852" s="16" t="s">
        <v>1819</v>
      </c>
      <c r="S852" s="3" t="s">
        <v>1448</v>
      </c>
      <c r="T852" s="2"/>
      <c r="U852" s="2"/>
      <c r="V852" s="2"/>
    </row>
    <row r="853" spans="1:22" s="16" customFormat="1" ht="15" customHeight="1" x14ac:dyDescent="0.3">
      <c r="A853" s="16" t="s">
        <v>465</v>
      </c>
      <c r="B853" s="16" t="s">
        <v>18</v>
      </c>
      <c r="C853" s="43" t="s">
        <v>429</v>
      </c>
      <c r="D853" s="43" t="s">
        <v>25</v>
      </c>
      <c r="E853" s="43" t="s">
        <v>71</v>
      </c>
      <c r="F853" s="43" t="s">
        <v>22</v>
      </c>
      <c r="G853" s="43" t="s">
        <v>23</v>
      </c>
      <c r="H853" s="43" t="s">
        <v>23</v>
      </c>
      <c r="I853" s="43">
        <v>6350</v>
      </c>
      <c r="J853" s="16" t="s">
        <v>492</v>
      </c>
      <c r="K853" s="16">
        <v>500</v>
      </c>
      <c r="L853" s="16">
        <v>0</v>
      </c>
      <c r="M853" s="16">
        <v>500</v>
      </c>
      <c r="N853" s="16">
        <v>0</v>
      </c>
      <c r="O853" s="47">
        <v>280.5</v>
      </c>
      <c r="P853" s="16">
        <v>219.5</v>
      </c>
      <c r="Q853" s="47">
        <v>0</v>
      </c>
      <c r="R853" s="16" t="s">
        <v>1819</v>
      </c>
      <c r="S853" s="3" t="s">
        <v>1448</v>
      </c>
      <c r="T853" s="2"/>
      <c r="U853" s="2"/>
      <c r="V853" s="2"/>
    </row>
    <row r="854" spans="1:22" s="16" customFormat="1" ht="15" customHeight="1" x14ac:dyDescent="0.3">
      <c r="A854" s="16" t="s">
        <v>465</v>
      </c>
      <c r="B854" s="16" t="s">
        <v>18</v>
      </c>
      <c r="C854" s="43" t="s">
        <v>429</v>
      </c>
      <c r="D854" s="43" t="s">
        <v>25</v>
      </c>
      <c r="E854" s="43" t="s">
        <v>71</v>
      </c>
      <c r="F854" s="43" t="s">
        <v>22</v>
      </c>
      <c r="G854" s="43" t="s">
        <v>23</v>
      </c>
      <c r="H854" s="43" t="s">
        <v>23</v>
      </c>
      <c r="I854" s="43" t="s">
        <v>541</v>
      </c>
      <c r="J854" s="16" t="s">
        <v>542</v>
      </c>
      <c r="K854" s="16">
        <v>9700</v>
      </c>
      <c r="L854" s="16">
        <v>0</v>
      </c>
      <c r="M854" s="16">
        <v>9700</v>
      </c>
      <c r="N854" s="16">
        <v>0</v>
      </c>
      <c r="O854" s="47">
        <v>8760.7999999999993</v>
      </c>
      <c r="P854" s="16">
        <v>939.2</v>
      </c>
      <c r="Q854" s="47">
        <v>791.44</v>
      </c>
      <c r="R854" s="16" t="s">
        <v>1819</v>
      </c>
      <c r="S854" s="3" t="s">
        <v>1448</v>
      </c>
      <c r="T854" s="2"/>
      <c r="U854" s="2"/>
      <c r="V854" s="2"/>
    </row>
    <row r="855" spans="1:22" s="16" customFormat="1" ht="15" customHeight="1" x14ac:dyDescent="0.3">
      <c r="A855" s="16" t="s">
        <v>465</v>
      </c>
      <c r="B855" s="16" t="s">
        <v>18</v>
      </c>
      <c r="C855" s="43" t="s">
        <v>429</v>
      </c>
      <c r="D855" s="43" t="s">
        <v>25</v>
      </c>
      <c r="E855" s="43" t="s">
        <v>71</v>
      </c>
      <c r="F855" s="43" t="s">
        <v>22</v>
      </c>
      <c r="G855" s="43" t="s">
        <v>23</v>
      </c>
      <c r="H855" s="43" t="s">
        <v>23</v>
      </c>
      <c r="I855" s="43" t="s">
        <v>505</v>
      </c>
      <c r="J855" s="16" t="s">
        <v>506</v>
      </c>
      <c r="K855" s="16">
        <v>1400</v>
      </c>
      <c r="L855" s="16">
        <v>0</v>
      </c>
      <c r="M855" s="16">
        <v>1400</v>
      </c>
      <c r="N855" s="16">
        <v>0</v>
      </c>
      <c r="O855" s="47">
        <v>1398.09</v>
      </c>
      <c r="P855" s="16">
        <v>1.91</v>
      </c>
      <c r="Q855" s="47">
        <v>0</v>
      </c>
      <c r="R855" s="16" t="s">
        <v>1819</v>
      </c>
      <c r="S855" s="3" t="s">
        <v>1448</v>
      </c>
      <c r="T855" s="2"/>
      <c r="U855" s="2"/>
      <c r="V855" s="2"/>
    </row>
    <row r="856" spans="1:22" s="16" customFormat="1" ht="15" customHeight="1" x14ac:dyDescent="0.3">
      <c r="A856" s="16" t="s">
        <v>465</v>
      </c>
      <c r="B856" s="16" t="s">
        <v>18</v>
      </c>
      <c r="C856" s="43" t="s">
        <v>429</v>
      </c>
      <c r="D856" s="43" t="s">
        <v>25</v>
      </c>
      <c r="E856" s="43" t="s">
        <v>71</v>
      </c>
      <c r="F856" s="43" t="s">
        <v>22</v>
      </c>
      <c r="G856" s="43" t="s">
        <v>23</v>
      </c>
      <c r="H856" s="43" t="s">
        <v>23</v>
      </c>
      <c r="I856" s="43" t="s">
        <v>487</v>
      </c>
      <c r="J856" s="16" t="s">
        <v>488</v>
      </c>
      <c r="K856" s="16">
        <v>20000</v>
      </c>
      <c r="L856" s="16">
        <v>0</v>
      </c>
      <c r="M856" s="16">
        <v>20000</v>
      </c>
      <c r="N856" s="16">
        <v>167</v>
      </c>
      <c r="O856" s="47">
        <v>18833</v>
      </c>
      <c r="P856" s="16">
        <v>1000</v>
      </c>
      <c r="Q856" s="47">
        <v>1860</v>
      </c>
      <c r="R856" s="16" t="s">
        <v>1819</v>
      </c>
      <c r="S856" s="3" t="s">
        <v>1448</v>
      </c>
      <c r="T856" s="2"/>
      <c r="U856" s="2"/>
      <c r="V856" s="2"/>
    </row>
    <row r="857" spans="1:22" s="16" customFormat="1" ht="15" customHeight="1" x14ac:dyDescent="0.3">
      <c r="A857" s="16" t="s">
        <v>465</v>
      </c>
      <c r="B857" s="16" t="s">
        <v>18</v>
      </c>
      <c r="C857" s="43" t="s">
        <v>429</v>
      </c>
      <c r="D857" s="43" t="s">
        <v>25</v>
      </c>
      <c r="E857" s="43" t="s">
        <v>71</v>
      </c>
      <c r="F857" s="43" t="s">
        <v>22</v>
      </c>
      <c r="G857" s="43" t="s">
        <v>23</v>
      </c>
      <c r="H857" s="43" t="s">
        <v>23</v>
      </c>
      <c r="I857" s="43" t="s">
        <v>537</v>
      </c>
      <c r="J857" s="16" t="s">
        <v>538</v>
      </c>
      <c r="K857" s="16">
        <v>1500</v>
      </c>
      <c r="L857" s="16">
        <v>0</v>
      </c>
      <c r="M857" s="16">
        <v>1500</v>
      </c>
      <c r="N857" s="16">
        <v>0</v>
      </c>
      <c r="O857" s="47">
        <v>0</v>
      </c>
      <c r="P857" s="16">
        <v>1500</v>
      </c>
      <c r="Q857" s="47">
        <v>0</v>
      </c>
      <c r="R857" s="16" t="s">
        <v>1819</v>
      </c>
      <c r="S857" s="3" t="s">
        <v>1448</v>
      </c>
      <c r="T857" s="2"/>
      <c r="U857" s="2"/>
      <c r="V857" s="2"/>
    </row>
    <row r="858" spans="1:22" s="16" customFormat="1" ht="15" customHeight="1" x14ac:dyDescent="0.3">
      <c r="A858" s="16" t="s">
        <v>465</v>
      </c>
      <c r="B858" s="16" t="s">
        <v>18</v>
      </c>
      <c r="C858" s="43" t="s">
        <v>429</v>
      </c>
      <c r="D858" s="43" t="s">
        <v>25</v>
      </c>
      <c r="E858" s="43" t="s">
        <v>71</v>
      </c>
      <c r="F858" s="43" t="s">
        <v>22</v>
      </c>
      <c r="G858" s="43" t="s">
        <v>23</v>
      </c>
      <c r="H858" s="43" t="s">
        <v>23</v>
      </c>
      <c r="I858" s="43" t="s">
        <v>498</v>
      </c>
      <c r="J858" s="16" t="s">
        <v>499</v>
      </c>
      <c r="K858" s="16">
        <v>1500</v>
      </c>
      <c r="L858" s="16">
        <v>0</v>
      </c>
      <c r="M858" s="16">
        <v>1500</v>
      </c>
      <c r="N858" s="16">
        <v>0</v>
      </c>
      <c r="O858" s="47">
        <v>1453</v>
      </c>
      <c r="P858" s="16">
        <v>47</v>
      </c>
      <c r="Q858" s="47">
        <v>0</v>
      </c>
      <c r="R858" s="16" t="s">
        <v>1819</v>
      </c>
      <c r="S858" s="3" t="s">
        <v>1448</v>
      </c>
      <c r="T858" s="2"/>
      <c r="U858" s="2"/>
      <c r="V858" s="2"/>
    </row>
    <row r="859" spans="1:22" s="16" customFormat="1" ht="15" customHeight="1" x14ac:dyDescent="0.3">
      <c r="A859" s="16" t="s">
        <v>465</v>
      </c>
      <c r="B859" s="16" t="s">
        <v>18</v>
      </c>
      <c r="C859" s="43" t="s">
        <v>429</v>
      </c>
      <c r="D859" s="43" t="s">
        <v>25</v>
      </c>
      <c r="E859" s="43" t="s">
        <v>71</v>
      </c>
      <c r="F859" s="43" t="s">
        <v>22</v>
      </c>
      <c r="G859" s="43" t="s">
        <v>23</v>
      </c>
      <c r="H859" s="43" t="s">
        <v>23</v>
      </c>
      <c r="I859" s="43" t="s">
        <v>476</v>
      </c>
      <c r="J859" s="16" t="s">
        <v>477</v>
      </c>
      <c r="K859" s="16">
        <v>750</v>
      </c>
      <c r="L859" s="16">
        <v>0</v>
      </c>
      <c r="M859" s="16">
        <v>750</v>
      </c>
      <c r="N859" s="16">
        <v>0</v>
      </c>
      <c r="O859" s="47">
        <v>539.20000000000005</v>
      </c>
      <c r="P859" s="16">
        <v>210.8</v>
      </c>
      <c r="Q859" s="47">
        <v>0</v>
      </c>
      <c r="R859" s="16" t="s">
        <v>1819</v>
      </c>
      <c r="S859" s="3" t="s">
        <v>1448</v>
      </c>
      <c r="T859" s="2"/>
      <c r="U859" s="2"/>
      <c r="V859" s="2"/>
    </row>
    <row r="860" spans="1:22" s="16" customFormat="1" ht="15" customHeight="1" x14ac:dyDescent="0.3">
      <c r="A860" s="16" t="s">
        <v>465</v>
      </c>
      <c r="B860" s="16" t="s">
        <v>18</v>
      </c>
      <c r="C860" s="43" t="s">
        <v>429</v>
      </c>
      <c r="D860" s="43" t="s">
        <v>25</v>
      </c>
      <c r="E860" s="43" t="s">
        <v>71</v>
      </c>
      <c r="F860" s="43" t="s">
        <v>22</v>
      </c>
      <c r="G860" s="43" t="s">
        <v>23</v>
      </c>
      <c r="H860" s="43" t="s">
        <v>23</v>
      </c>
      <c r="I860" s="43">
        <v>7000</v>
      </c>
      <c r="J860" s="16" t="s">
        <v>580</v>
      </c>
      <c r="K860" s="16">
        <v>0</v>
      </c>
      <c r="L860" s="16">
        <v>0</v>
      </c>
      <c r="M860" s="16">
        <v>0</v>
      </c>
      <c r="N860" s="16">
        <v>0</v>
      </c>
      <c r="O860" s="47">
        <v>-66</v>
      </c>
      <c r="P860" s="16">
        <v>66</v>
      </c>
      <c r="Q860" s="47">
        <v>0</v>
      </c>
      <c r="R860" s="16" t="s">
        <v>1819</v>
      </c>
      <c r="S860" s="3" t="s">
        <v>1448</v>
      </c>
      <c r="T860" s="2"/>
      <c r="U860" s="2"/>
      <c r="V860" s="2"/>
    </row>
    <row r="861" spans="1:22" s="16" customFormat="1" ht="15" customHeight="1" x14ac:dyDescent="0.3">
      <c r="A861" s="16" t="s">
        <v>465</v>
      </c>
      <c r="B861" s="16" t="s">
        <v>18</v>
      </c>
      <c r="C861" s="43" t="s">
        <v>429</v>
      </c>
      <c r="D861" s="43" t="s">
        <v>25</v>
      </c>
      <c r="E861" s="43" t="s">
        <v>71</v>
      </c>
      <c r="F861" s="43" t="s">
        <v>22</v>
      </c>
      <c r="G861" s="43" t="s">
        <v>23</v>
      </c>
      <c r="H861" s="43" t="s">
        <v>23</v>
      </c>
      <c r="I861" s="43" t="s">
        <v>513</v>
      </c>
      <c r="J861" s="16" t="s">
        <v>1203</v>
      </c>
      <c r="K861" s="16">
        <v>3084</v>
      </c>
      <c r="L861" s="16">
        <v>0</v>
      </c>
      <c r="M861" s="16">
        <v>3084</v>
      </c>
      <c r="N861" s="16">
        <v>268.25</v>
      </c>
      <c r="O861" s="47">
        <v>2614.88</v>
      </c>
      <c r="P861" s="16">
        <v>200.87</v>
      </c>
      <c r="Q861" s="47">
        <v>268.25</v>
      </c>
      <c r="R861" s="16" t="s">
        <v>1819</v>
      </c>
      <c r="S861" s="3" t="s">
        <v>1448</v>
      </c>
      <c r="T861" s="2"/>
      <c r="U861" s="2"/>
      <c r="V861" s="2"/>
    </row>
    <row r="862" spans="1:22" s="16" customFormat="1" ht="15" customHeight="1" x14ac:dyDescent="0.3">
      <c r="A862" s="16" t="s">
        <v>465</v>
      </c>
      <c r="B862" s="16" t="s">
        <v>18</v>
      </c>
      <c r="C862" s="43" t="s">
        <v>429</v>
      </c>
      <c r="D862" s="43" t="s">
        <v>25</v>
      </c>
      <c r="E862" s="43" t="s">
        <v>71</v>
      </c>
      <c r="F862" s="43" t="s">
        <v>22</v>
      </c>
      <c r="G862" s="43" t="s">
        <v>23</v>
      </c>
      <c r="H862" s="43" t="s">
        <v>23</v>
      </c>
      <c r="I862" s="43">
        <v>7303</v>
      </c>
      <c r="J862" s="16" t="s">
        <v>548</v>
      </c>
      <c r="K862" s="16">
        <v>0</v>
      </c>
      <c r="L862" s="16">
        <v>0</v>
      </c>
      <c r="M862" s="16">
        <v>0</v>
      </c>
      <c r="N862" s="16">
        <v>0</v>
      </c>
      <c r="O862" s="47">
        <v>0</v>
      </c>
      <c r="P862" s="16">
        <v>0</v>
      </c>
      <c r="Q862" s="47">
        <v>0</v>
      </c>
      <c r="R862" s="16" t="s">
        <v>1819</v>
      </c>
      <c r="S862" s="3" t="s">
        <v>1448</v>
      </c>
      <c r="T862" s="2"/>
      <c r="U862" s="2"/>
      <c r="V862" s="2"/>
    </row>
    <row r="863" spans="1:22" s="16" customFormat="1" ht="15" customHeight="1" x14ac:dyDescent="0.3">
      <c r="A863" s="16" t="s">
        <v>465</v>
      </c>
      <c r="B863" s="16" t="s">
        <v>18</v>
      </c>
      <c r="C863" s="43" t="s">
        <v>424</v>
      </c>
      <c r="D863" s="43" t="s">
        <v>25</v>
      </c>
      <c r="E863" s="43" t="s">
        <v>71</v>
      </c>
      <c r="F863" s="43" t="s">
        <v>316</v>
      </c>
      <c r="G863" s="43" t="s">
        <v>23</v>
      </c>
      <c r="H863" s="43" t="s">
        <v>23</v>
      </c>
      <c r="I863" s="43" t="s">
        <v>501</v>
      </c>
      <c r="J863" s="16" t="s">
        <v>502</v>
      </c>
      <c r="K863" s="16">
        <v>778829</v>
      </c>
      <c r="L863" s="16">
        <v>7711</v>
      </c>
      <c r="M863" s="16">
        <v>786540</v>
      </c>
      <c r="N863" s="16">
        <v>0</v>
      </c>
      <c r="O863" s="47">
        <v>640072.24</v>
      </c>
      <c r="P863" s="16">
        <v>146467.76</v>
      </c>
      <c r="Q863" s="47">
        <v>63914.39</v>
      </c>
      <c r="R863" s="16" t="s">
        <v>1820</v>
      </c>
      <c r="S863" s="3" t="s">
        <v>1448</v>
      </c>
      <c r="T863" s="2"/>
      <c r="U863" s="2"/>
      <c r="V863" s="2"/>
    </row>
    <row r="864" spans="1:22" s="16" customFormat="1" ht="15" customHeight="1" x14ac:dyDescent="0.3">
      <c r="A864" s="16" t="s">
        <v>465</v>
      </c>
      <c r="B864" s="16" t="s">
        <v>18</v>
      </c>
      <c r="C864" s="43" t="s">
        <v>424</v>
      </c>
      <c r="D864" s="43" t="s">
        <v>25</v>
      </c>
      <c r="E864" s="43" t="s">
        <v>71</v>
      </c>
      <c r="F864" s="43" t="s">
        <v>316</v>
      </c>
      <c r="G864" s="43" t="s">
        <v>23</v>
      </c>
      <c r="H864" s="43" t="s">
        <v>23</v>
      </c>
      <c r="I864" s="43" t="s">
        <v>478</v>
      </c>
      <c r="J864" s="16" t="s">
        <v>479</v>
      </c>
      <c r="K864" s="16">
        <v>107599</v>
      </c>
      <c r="L864" s="16">
        <v>1065</v>
      </c>
      <c r="M864" s="16">
        <v>108664</v>
      </c>
      <c r="N864" s="16">
        <v>0</v>
      </c>
      <c r="O864" s="47">
        <v>0</v>
      </c>
      <c r="P864" s="16">
        <v>108664</v>
      </c>
      <c r="Q864" s="47">
        <v>0</v>
      </c>
      <c r="R864" s="16" t="s">
        <v>1820</v>
      </c>
      <c r="S864" s="3" t="s">
        <v>1448</v>
      </c>
      <c r="T864" s="2"/>
      <c r="U864" s="2"/>
      <c r="V864" s="2"/>
    </row>
    <row r="865" spans="1:22" s="16" customFormat="1" ht="15" customHeight="1" x14ac:dyDescent="0.3">
      <c r="A865" s="16" t="s">
        <v>465</v>
      </c>
      <c r="B865" s="16" t="s">
        <v>18</v>
      </c>
      <c r="C865" s="43" t="s">
        <v>424</v>
      </c>
      <c r="D865" s="43" t="s">
        <v>25</v>
      </c>
      <c r="E865" s="43" t="s">
        <v>71</v>
      </c>
      <c r="F865" s="43" t="s">
        <v>316</v>
      </c>
      <c r="G865" s="43" t="s">
        <v>23</v>
      </c>
      <c r="H865" s="43" t="s">
        <v>23</v>
      </c>
      <c r="I865" s="43" t="s">
        <v>493</v>
      </c>
      <c r="J865" s="16" t="s">
        <v>494</v>
      </c>
      <c r="K865" s="16">
        <v>49572</v>
      </c>
      <c r="L865" s="16">
        <v>0</v>
      </c>
      <c r="M865" s="16">
        <v>49572</v>
      </c>
      <c r="N865" s="16">
        <v>0</v>
      </c>
      <c r="O865" s="47">
        <v>50640.75</v>
      </c>
      <c r="P865" s="16">
        <v>-1068.75</v>
      </c>
      <c r="Q865" s="47">
        <v>42.58</v>
      </c>
      <c r="R865" s="16" t="s">
        <v>1820</v>
      </c>
      <c r="S865" s="3" t="s">
        <v>1448</v>
      </c>
      <c r="T865" s="2"/>
      <c r="U865" s="2"/>
      <c r="V865" s="2"/>
    </row>
    <row r="866" spans="1:22" s="16" customFormat="1" ht="15" customHeight="1" x14ac:dyDescent="0.3">
      <c r="A866" s="16" t="s">
        <v>465</v>
      </c>
      <c r="B866" s="16" t="s">
        <v>18</v>
      </c>
      <c r="C866" s="43" t="s">
        <v>424</v>
      </c>
      <c r="D866" s="43" t="s">
        <v>25</v>
      </c>
      <c r="E866" s="43" t="s">
        <v>71</v>
      </c>
      <c r="F866" s="43" t="s">
        <v>316</v>
      </c>
      <c r="G866" s="43" t="s">
        <v>23</v>
      </c>
      <c r="H866" s="43" t="s">
        <v>23</v>
      </c>
      <c r="I866" s="43">
        <v>5100</v>
      </c>
      <c r="J866" s="16" t="s">
        <v>484</v>
      </c>
      <c r="K866" s="16">
        <v>8200</v>
      </c>
      <c r="L866" s="16">
        <v>0</v>
      </c>
      <c r="M866" s="16">
        <v>8200</v>
      </c>
      <c r="N866" s="16">
        <v>0</v>
      </c>
      <c r="O866" s="47">
        <v>1389.36</v>
      </c>
      <c r="P866" s="16">
        <v>6810.64</v>
      </c>
      <c r="Q866" s="47">
        <v>36.799999999999997</v>
      </c>
      <c r="R866" s="16" t="s">
        <v>1820</v>
      </c>
      <c r="S866" s="3" t="s">
        <v>1448</v>
      </c>
      <c r="T866" s="2"/>
      <c r="U866" s="2"/>
      <c r="V866" s="2"/>
    </row>
    <row r="867" spans="1:22" s="16" customFormat="1" ht="15" customHeight="1" x14ac:dyDescent="0.3">
      <c r="A867" s="16" t="s">
        <v>465</v>
      </c>
      <c r="B867" s="16" t="s">
        <v>18</v>
      </c>
      <c r="C867" s="43" t="s">
        <v>424</v>
      </c>
      <c r="D867" s="43" t="s">
        <v>25</v>
      </c>
      <c r="E867" s="43" t="s">
        <v>71</v>
      </c>
      <c r="F867" s="43" t="s">
        <v>316</v>
      </c>
      <c r="G867" s="43" t="s">
        <v>23</v>
      </c>
      <c r="H867" s="43" t="s">
        <v>23</v>
      </c>
      <c r="I867" s="43" t="s">
        <v>481</v>
      </c>
      <c r="J867" s="16" t="s">
        <v>1040</v>
      </c>
      <c r="K867" s="16">
        <v>1800</v>
      </c>
      <c r="L867" s="16">
        <v>0</v>
      </c>
      <c r="M867" s="16">
        <v>1800</v>
      </c>
      <c r="N867" s="16">
        <v>0</v>
      </c>
      <c r="O867" s="47">
        <v>2100</v>
      </c>
      <c r="P867" s="16">
        <v>-300</v>
      </c>
      <c r="Q867" s="47">
        <v>150</v>
      </c>
      <c r="R867" s="16" t="s">
        <v>1820</v>
      </c>
      <c r="S867" s="3" t="s">
        <v>1448</v>
      </c>
      <c r="T867" s="2"/>
      <c r="U867" s="2"/>
      <c r="V867" s="2"/>
    </row>
    <row r="868" spans="1:22" s="16" customFormat="1" ht="15" customHeight="1" x14ac:dyDescent="0.3">
      <c r="A868" s="16" t="s">
        <v>465</v>
      </c>
      <c r="B868" s="16" t="s">
        <v>18</v>
      </c>
      <c r="C868" s="43" t="s">
        <v>424</v>
      </c>
      <c r="D868" s="43" t="s">
        <v>25</v>
      </c>
      <c r="E868" s="43" t="s">
        <v>71</v>
      </c>
      <c r="F868" s="43" t="s">
        <v>316</v>
      </c>
      <c r="G868" s="43" t="s">
        <v>23</v>
      </c>
      <c r="H868" s="43" t="s">
        <v>23</v>
      </c>
      <c r="I868" s="43" t="s">
        <v>1051</v>
      </c>
      <c r="J868" s="16" t="s">
        <v>1052</v>
      </c>
      <c r="K868" s="16">
        <v>730</v>
      </c>
      <c r="L868" s="16">
        <v>0</v>
      </c>
      <c r="M868" s="16">
        <v>730</v>
      </c>
      <c r="N868" s="16">
        <v>0</v>
      </c>
      <c r="O868" s="47">
        <v>730</v>
      </c>
      <c r="P868" s="16">
        <v>0</v>
      </c>
      <c r="Q868" s="47">
        <v>0</v>
      </c>
      <c r="R868" s="16" t="s">
        <v>1820</v>
      </c>
      <c r="S868" s="3" t="s">
        <v>1448</v>
      </c>
      <c r="T868" s="2"/>
      <c r="U868" s="2"/>
      <c r="V868" s="2"/>
    </row>
    <row r="869" spans="1:22" s="16" customFormat="1" ht="15" customHeight="1" x14ac:dyDescent="0.3">
      <c r="A869" s="16" t="s">
        <v>465</v>
      </c>
      <c r="B869" s="16" t="s">
        <v>18</v>
      </c>
      <c r="C869" s="43" t="s">
        <v>424</v>
      </c>
      <c r="D869" s="43" t="s">
        <v>25</v>
      </c>
      <c r="E869" s="43" t="s">
        <v>71</v>
      </c>
      <c r="F869" s="43" t="s">
        <v>316</v>
      </c>
      <c r="G869" s="43" t="s">
        <v>23</v>
      </c>
      <c r="H869" s="43" t="s">
        <v>23</v>
      </c>
      <c r="I869" s="43" t="s">
        <v>473</v>
      </c>
      <c r="J869" s="16" t="s">
        <v>1041</v>
      </c>
      <c r="K869" s="16">
        <v>5000</v>
      </c>
      <c r="L869" s="16">
        <v>0</v>
      </c>
      <c r="M869" s="16">
        <v>5000</v>
      </c>
      <c r="N869" s="16">
        <v>0</v>
      </c>
      <c r="O869" s="47">
        <v>2996.26</v>
      </c>
      <c r="P869" s="16">
        <v>2003.74</v>
      </c>
      <c r="Q869" s="47">
        <v>169.24</v>
      </c>
      <c r="R869" s="16" t="s">
        <v>1820</v>
      </c>
      <c r="S869" s="3" t="s">
        <v>1448</v>
      </c>
      <c r="T869" s="2"/>
      <c r="U869" s="2"/>
      <c r="V869" s="2"/>
    </row>
    <row r="870" spans="1:22" s="16" customFormat="1" ht="15" customHeight="1" x14ac:dyDescent="0.3">
      <c r="A870" s="16" t="s">
        <v>465</v>
      </c>
      <c r="B870" s="16" t="s">
        <v>18</v>
      </c>
      <c r="C870" s="43" t="s">
        <v>424</v>
      </c>
      <c r="D870" s="43" t="s">
        <v>25</v>
      </c>
      <c r="E870" s="43" t="s">
        <v>71</v>
      </c>
      <c r="F870" s="43" t="s">
        <v>316</v>
      </c>
      <c r="G870" s="43" t="s">
        <v>23</v>
      </c>
      <c r="H870" s="43" t="s">
        <v>23</v>
      </c>
      <c r="I870" s="43" t="s">
        <v>474</v>
      </c>
      <c r="J870" s="16" t="s">
        <v>475</v>
      </c>
      <c r="K870" s="16">
        <v>73536</v>
      </c>
      <c r="L870" s="16">
        <v>728</v>
      </c>
      <c r="M870" s="16">
        <v>74264</v>
      </c>
      <c r="N870" s="16">
        <v>0</v>
      </c>
      <c r="O870" s="47">
        <v>50612.18</v>
      </c>
      <c r="P870" s="16">
        <v>23651.82</v>
      </c>
      <c r="Q870" s="47">
        <v>4679.53</v>
      </c>
      <c r="R870" s="16" t="s">
        <v>1820</v>
      </c>
      <c r="S870" s="3" t="s">
        <v>1448</v>
      </c>
      <c r="T870" s="2"/>
      <c r="U870" s="2"/>
      <c r="V870" s="2"/>
    </row>
    <row r="871" spans="1:22" s="16" customFormat="1" ht="15" customHeight="1" x14ac:dyDescent="0.3">
      <c r="A871" s="16" t="s">
        <v>465</v>
      </c>
      <c r="B871" s="16" t="s">
        <v>18</v>
      </c>
      <c r="C871" s="43" t="s">
        <v>424</v>
      </c>
      <c r="D871" s="43" t="s">
        <v>25</v>
      </c>
      <c r="E871" s="43" t="s">
        <v>71</v>
      </c>
      <c r="F871" s="43" t="s">
        <v>316</v>
      </c>
      <c r="G871" s="43" t="s">
        <v>23</v>
      </c>
      <c r="H871" s="43" t="s">
        <v>23</v>
      </c>
      <c r="I871" s="43" t="s">
        <v>519</v>
      </c>
      <c r="J871" s="16" t="s">
        <v>520</v>
      </c>
      <c r="K871" s="16">
        <v>31356</v>
      </c>
      <c r="L871" s="16">
        <v>0</v>
      </c>
      <c r="M871" s="16">
        <v>31356</v>
      </c>
      <c r="N871" s="16">
        <v>0</v>
      </c>
      <c r="O871" s="47">
        <v>28732</v>
      </c>
      <c r="P871" s="16">
        <v>2624</v>
      </c>
      <c r="Q871" s="47">
        <v>2612</v>
      </c>
      <c r="R871" s="16" t="s">
        <v>1820</v>
      </c>
      <c r="S871" s="3" t="s">
        <v>1448</v>
      </c>
      <c r="T871" s="2"/>
      <c r="U871" s="2"/>
      <c r="V871" s="2"/>
    </row>
    <row r="872" spans="1:22" s="16" customFormat="1" ht="15" customHeight="1" x14ac:dyDescent="0.3">
      <c r="A872" s="16" t="s">
        <v>465</v>
      </c>
      <c r="B872" s="16" t="s">
        <v>18</v>
      </c>
      <c r="C872" s="43" t="s">
        <v>424</v>
      </c>
      <c r="D872" s="43" t="s">
        <v>25</v>
      </c>
      <c r="E872" s="43" t="s">
        <v>71</v>
      </c>
      <c r="F872" s="43" t="s">
        <v>316</v>
      </c>
      <c r="G872" s="43" t="s">
        <v>23</v>
      </c>
      <c r="H872" s="43" t="s">
        <v>23</v>
      </c>
      <c r="I872" s="43">
        <v>6020</v>
      </c>
      <c r="J872" s="16" t="s">
        <v>540</v>
      </c>
      <c r="K872" s="16">
        <v>1800</v>
      </c>
      <c r="L872" s="16">
        <v>0</v>
      </c>
      <c r="M872" s="16">
        <v>1800</v>
      </c>
      <c r="N872" s="16">
        <v>90</v>
      </c>
      <c r="O872" s="47">
        <v>183.99</v>
      </c>
      <c r="P872" s="16">
        <v>1526.01</v>
      </c>
      <c r="Q872" s="47">
        <v>0</v>
      </c>
      <c r="R872" s="16" t="s">
        <v>1820</v>
      </c>
      <c r="S872" s="3" t="s">
        <v>1448</v>
      </c>
      <c r="T872" s="2"/>
      <c r="U872" s="2"/>
      <c r="V872" s="2"/>
    </row>
    <row r="873" spans="1:22" s="16" customFormat="1" ht="15" customHeight="1" x14ac:dyDescent="0.3">
      <c r="A873" s="16" t="s">
        <v>465</v>
      </c>
      <c r="B873" s="16" t="s">
        <v>18</v>
      </c>
      <c r="C873" s="43" t="s">
        <v>424</v>
      </c>
      <c r="D873" s="43" t="s">
        <v>25</v>
      </c>
      <c r="E873" s="43" t="s">
        <v>71</v>
      </c>
      <c r="F873" s="43" t="s">
        <v>316</v>
      </c>
      <c r="G873" s="43" t="s">
        <v>23</v>
      </c>
      <c r="H873" s="43" t="s">
        <v>23</v>
      </c>
      <c r="I873" s="43">
        <v>6025</v>
      </c>
      <c r="J873" s="16" t="s">
        <v>564</v>
      </c>
      <c r="K873" s="16">
        <v>3000</v>
      </c>
      <c r="L873" s="16">
        <v>-1600</v>
      </c>
      <c r="M873" s="16">
        <v>1400</v>
      </c>
      <c r="N873" s="16">
        <v>0</v>
      </c>
      <c r="O873" s="47">
        <v>29.99</v>
      </c>
      <c r="P873" s="16">
        <v>1370.01</v>
      </c>
      <c r="Q873" s="47">
        <v>0</v>
      </c>
      <c r="R873" s="16" t="s">
        <v>1820</v>
      </c>
      <c r="S873" s="3" t="s">
        <v>1448</v>
      </c>
      <c r="T873" s="2"/>
      <c r="U873" s="2"/>
      <c r="V873" s="2"/>
    </row>
    <row r="874" spans="1:22" s="16" customFormat="1" ht="15" customHeight="1" x14ac:dyDescent="0.3">
      <c r="A874" s="16" t="s">
        <v>465</v>
      </c>
      <c r="B874" s="16" t="s">
        <v>18</v>
      </c>
      <c r="C874" s="43" t="s">
        <v>424</v>
      </c>
      <c r="D874" s="43" t="s">
        <v>25</v>
      </c>
      <c r="E874" s="43" t="s">
        <v>71</v>
      </c>
      <c r="F874" s="43" t="s">
        <v>316</v>
      </c>
      <c r="G874" s="43" t="s">
        <v>23</v>
      </c>
      <c r="H874" s="43" t="s">
        <v>23</v>
      </c>
      <c r="I874" s="43">
        <v>6200</v>
      </c>
      <c r="J874" s="16" t="s">
        <v>557</v>
      </c>
      <c r="K874" s="16">
        <v>1200</v>
      </c>
      <c r="L874" s="16">
        <v>0</v>
      </c>
      <c r="M874" s="16">
        <v>1200</v>
      </c>
      <c r="N874" s="16">
        <v>0</v>
      </c>
      <c r="O874" s="47">
        <v>330</v>
      </c>
      <c r="P874" s="16">
        <v>870</v>
      </c>
      <c r="Q874" s="47">
        <v>0</v>
      </c>
      <c r="R874" s="16" t="s">
        <v>1820</v>
      </c>
      <c r="S874" s="3" t="s">
        <v>1448</v>
      </c>
      <c r="T874" s="2"/>
      <c r="U874" s="2"/>
      <c r="V874" s="2"/>
    </row>
    <row r="875" spans="1:22" s="16" customFormat="1" ht="15" customHeight="1" x14ac:dyDescent="0.3">
      <c r="A875" s="16" t="s">
        <v>465</v>
      </c>
      <c r="B875" s="16" t="s">
        <v>18</v>
      </c>
      <c r="C875" s="43" t="s">
        <v>424</v>
      </c>
      <c r="D875" s="43" t="s">
        <v>25</v>
      </c>
      <c r="E875" s="43" t="s">
        <v>71</v>
      </c>
      <c r="F875" s="43" t="s">
        <v>316</v>
      </c>
      <c r="G875" s="43" t="s">
        <v>23</v>
      </c>
      <c r="H875" s="43" t="s">
        <v>23</v>
      </c>
      <c r="I875" s="43">
        <v>6202</v>
      </c>
      <c r="J875" s="16" t="s">
        <v>558</v>
      </c>
      <c r="K875" s="16">
        <v>3080</v>
      </c>
      <c r="L875" s="16">
        <v>0</v>
      </c>
      <c r="M875" s="16">
        <v>3080</v>
      </c>
      <c r="N875" s="16">
        <v>800</v>
      </c>
      <c r="O875" s="47">
        <v>68.87</v>
      </c>
      <c r="P875" s="16">
        <v>2211.13</v>
      </c>
      <c r="Q875" s="47">
        <v>0</v>
      </c>
      <c r="R875" s="16" t="s">
        <v>1820</v>
      </c>
      <c r="S875" s="3" t="s">
        <v>1448</v>
      </c>
      <c r="T875" s="2"/>
      <c r="U875" s="2"/>
      <c r="V875" s="2"/>
    </row>
    <row r="876" spans="1:22" s="16" customFormat="1" ht="15" customHeight="1" x14ac:dyDescent="0.3">
      <c r="A876" s="16" t="s">
        <v>465</v>
      </c>
      <c r="B876" s="16" t="s">
        <v>18</v>
      </c>
      <c r="C876" s="43" t="s">
        <v>424</v>
      </c>
      <c r="D876" s="43" t="s">
        <v>25</v>
      </c>
      <c r="E876" s="43" t="s">
        <v>71</v>
      </c>
      <c r="F876" s="43" t="s">
        <v>316</v>
      </c>
      <c r="G876" s="43" t="s">
        <v>23</v>
      </c>
      <c r="H876" s="43" t="s">
        <v>23</v>
      </c>
      <c r="I876" s="43">
        <v>6203</v>
      </c>
      <c r="J876" s="16" t="s">
        <v>559</v>
      </c>
      <c r="K876" s="16">
        <v>9500</v>
      </c>
      <c r="L876" s="16">
        <v>0</v>
      </c>
      <c r="M876" s="16">
        <v>9500</v>
      </c>
      <c r="N876" s="16">
        <v>0</v>
      </c>
      <c r="O876" s="47">
        <v>9140.25</v>
      </c>
      <c r="P876" s="16">
        <v>359.75</v>
      </c>
      <c r="Q876" s="47">
        <v>0</v>
      </c>
      <c r="R876" s="16" t="s">
        <v>1820</v>
      </c>
      <c r="S876" s="3" t="s">
        <v>1448</v>
      </c>
      <c r="T876" s="2"/>
      <c r="U876" s="2"/>
      <c r="V876" s="2"/>
    </row>
    <row r="877" spans="1:22" s="16" customFormat="1" ht="15" customHeight="1" x14ac:dyDescent="0.3">
      <c r="A877" s="16" t="s">
        <v>465</v>
      </c>
      <c r="B877" s="16" t="s">
        <v>18</v>
      </c>
      <c r="C877" s="43" t="s">
        <v>424</v>
      </c>
      <c r="D877" s="43" t="s">
        <v>25</v>
      </c>
      <c r="E877" s="43" t="s">
        <v>71</v>
      </c>
      <c r="F877" s="43" t="s">
        <v>316</v>
      </c>
      <c r="G877" s="43" t="s">
        <v>23</v>
      </c>
      <c r="H877" s="43" t="s">
        <v>23</v>
      </c>
      <c r="I877" s="43">
        <v>6204</v>
      </c>
      <c r="J877" s="16" t="s">
        <v>582</v>
      </c>
      <c r="K877" s="16">
        <v>1000</v>
      </c>
      <c r="L877" s="16">
        <v>0</v>
      </c>
      <c r="M877" s="16">
        <v>1000</v>
      </c>
      <c r="N877" s="16">
        <v>0</v>
      </c>
      <c r="O877" s="47">
        <v>0</v>
      </c>
      <c r="P877" s="16">
        <v>1000</v>
      </c>
      <c r="Q877" s="47">
        <v>0</v>
      </c>
      <c r="R877" s="16" t="s">
        <v>1820</v>
      </c>
      <c r="S877" s="3" t="s">
        <v>1448</v>
      </c>
      <c r="T877" s="2"/>
      <c r="U877" s="2"/>
      <c r="V877" s="2"/>
    </row>
    <row r="878" spans="1:22" s="16" customFormat="1" ht="15" customHeight="1" x14ac:dyDescent="0.3">
      <c r="A878" s="16" t="s">
        <v>465</v>
      </c>
      <c r="B878" s="16" t="s">
        <v>18</v>
      </c>
      <c r="C878" s="43" t="s">
        <v>424</v>
      </c>
      <c r="D878" s="43" t="s">
        <v>25</v>
      </c>
      <c r="E878" s="43" t="s">
        <v>71</v>
      </c>
      <c r="F878" s="43" t="s">
        <v>316</v>
      </c>
      <c r="G878" s="43" t="s">
        <v>23</v>
      </c>
      <c r="H878" s="43" t="s">
        <v>23</v>
      </c>
      <c r="I878" s="43">
        <v>6208</v>
      </c>
      <c r="J878" s="16" t="s">
        <v>496</v>
      </c>
      <c r="K878" s="16">
        <v>1200</v>
      </c>
      <c r="L878" s="16">
        <v>1600</v>
      </c>
      <c r="M878" s="16">
        <v>2800</v>
      </c>
      <c r="N878" s="16">
        <v>1445.26</v>
      </c>
      <c r="O878" s="47">
        <v>1030.93</v>
      </c>
      <c r="P878" s="16">
        <v>323.81</v>
      </c>
      <c r="Q878" s="47">
        <v>0</v>
      </c>
      <c r="R878" s="16" t="s">
        <v>1820</v>
      </c>
      <c r="S878" s="3" t="s">
        <v>1448</v>
      </c>
      <c r="T878" s="2"/>
      <c r="U878" s="2"/>
      <c r="V878" s="2"/>
    </row>
    <row r="879" spans="1:22" s="16" customFormat="1" ht="15" customHeight="1" x14ac:dyDescent="0.3">
      <c r="A879" s="16" t="s">
        <v>465</v>
      </c>
      <c r="B879" s="16" t="s">
        <v>18</v>
      </c>
      <c r="C879" s="43" t="s">
        <v>424</v>
      </c>
      <c r="D879" s="43" t="s">
        <v>25</v>
      </c>
      <c r="E879" s="43" t="s">
        <v>71</v>
      </c>
      <c r="F879" s="43" t="s">
        <v>316</v>
      </c>
      <c r="G879" s="43" t="s">
        <v>23</v>
      </c>
      <c r="H879" s="43" t="s">
        <v>23</v>
      </c>
      <c r="I879" s="43">
        <v>6210</v>
      </c>
      <c r="J879" s="16" t="s">
        <v>565</v>
      </c>
      <c r="K879" s="16">
        <v>500</v>
      </c>
      <c r="L879" s="16">
        <v>0</v>
      </c>
      <c r="M879" s="16">
        <v>500</v>
      </c>
      <c r="N879" s="16">
        <v>40</v>
      </c>
      <c r="O879" s="47">
        <v>37.479999999999997</v>
      </c>
      <c r="P879" s="16">
        <v>422.52</v>
      </c>
      <c r="Q879" s="47">
        <v>0</v>
      </c>
      <c r="R879" s="16" t="s">
        <v>1820</v>
      </c>
      <c r="S879" s="3" t="s">
        <v>1448</v>
      </c>
      <c r="T879" s="2"/>
      <c r="U879" s="2"/>
      <c r="V879" s="2"/>
    </row>
    <row r="880" spans="1:22" s="16" customFormat="1" ht="15" customHeight="1" x14ac:dyDescent="0.3">
      <c r="A880" s="16" t="s">
        <v>465</v>
      </c>
      <c r="B880" s="16" t="s">
        <v>18</v>
      </c>
      <c r="C880" s="43" t="s">
        <v>424</v>
      </c>
      <c r="D880" s="43" t="s">
        <v>25</v>
      </c>
      <c r="E880" s="43" t="s">
        <v>71</v>
      </c>
      <c r="F880" s="43" t="s">
        <v>316</v>
      </c>
      <c r="G880" s="43" t="s">
        <v>23</v>
      </c>
      <c r="H880" s="43" t="s">
        <v>23</v>
      </c>
      <c r="I880" s="43">
        <v>6214</v>
      </c>
      <c r="J880" s="16" t="s">
        <v>495</v>
      </c>
      <c r="K880" s="16">
        <v>1700</v>
      </c>
      <c r="L880" s="16">
        <v>0</v>
      </c>
      <c r="M880" s="16">
        <v>1700</v>
      </c>
      <c r="N880" s="16">
        <v>0</v>
      </c>
      <c r="O880" s="47">
        <v>0</v>
      </c>
      <c r="P880" s="16">
        <v>1700</v>
      </c>
      <c r="Q880" s="47">
        <v>0</v>
      </c>
      <c r="R880" s="16" t="s">
        <v>1820</v>
      </c>
      <c r="S880" s="3" t="s">
        <v>1448</v>
      </c>
      <c r="T880" s="2"/>
      <c r="U880" s="2"/>
      <c r="V880" s="2"/>
    </row>
    <row r="881" spans="1:22" s="16" customFormat="1" ht="15" customHeight="1" x14ac:dyDescent="0.3">
      <c r="A881" s="16" t="s">
        <v>465</v>
      </c>
      <c r="B881" s="16" t="s">
        <v>18</v>
      </c>
      <c r="C881" s="43" t="s">
        <v>424</v>
      </c>
      <c r="D881" s="43" t="s">
        <v>25</v>
      </c>
      <c r="E881" s="43" t="s">
        <v>71</v>
      </c>
      <c r="F881" s="43" t="s">
        <v>316</v>
      </c>
      <c r="G881" s="43" t="s">
        <v>23</v>
      </c>
      <c r="H881" s="43" t="s">
        <v>23</v>
      </c>
      <c r="I881" s="43" t="s">
        <v>566</v>
      </c>
      <c r="J881" s="16" t="s">
        <v>567</v>
      </c>
      <c r="K881" s="16">
        <v>1000</v>
      </c>
      <c r="L881" s="16">
        <v>0</v>
      </c>
      <c r="M881" s="16">
        <v>1000</v>
      </c>
      <c r="N881" s="16">
        <v>0</v>
      </c>
      <c r="O881" s="47">
        <v>0</v>
      </c>
      <c r="P881" s="16">
        <v>1000</v>
      </c>
      <c r="Q881" s="47">
        <v>0</v>
      </c>
      <c r="R881" s="16" t="s">
        <v>1820</v>
      </c>
      <c r="S881" s="3" t="s">
        <v>1448</v>
      </c>
      <c r="T881" s="2"/>
      <c r="U881" s="2"/>
      <c r="V881" s="2"/>
    </row>
    <row r="882" spans="1:22" s="16" customFormat="1" ht="15" customHeight="1" x14ac:dyDescent="0.3">
      <c r="A882" s="16" t="s">
        <v>465</v>
      </c>
      <c r="B882" s="16" t="s">
        <v>18</v>
      </c>
      <c r="C882" s="43" t="s">
        <v>424</v>
      </c>
      <c r="D882" s="43" t="s">
        <v>25</v>
      </c>
      <c r="E882" s="43" t="s">
        <v>71</v>
      </c>
      <c r="F882" s="43" t="s">
        <v>316</v>
      </c>
      <c r="G882" s="43" t="s">
        <v>23</v>
      </c>
      <c r="H882" s="43" t="s">
        <v>23</v>
      </c>
      <c r="I882" s="43">
        <v>6350</v>
      </c>
      <c r="J882" s="16" t="s">
        <v>492</v>
      </c>
      <c r="K882" s="16">
        <v>3000</v>
      </c>
      <c r="L882" s="16">
        <v>0</v>
      </c>
      <c r="M882" s="16">
        <v>3000</v>
      </c>
      <c r="N882" s="16">
        <v>347.5</v>
      </c>
      <c r="O882" s="47">
        <v>1402.5</v>
      </c>
      <c r="P882" s="16">
        <v>1250</v>
      </c>
      <c r="Q882" s="47">
        <v>0</v>
      </c>
      <c r="R882" s="16" t="s">
        <v>1820</v>
      </c>
      <c r="S882" s="3" t="s">
        <v>1448</v>
      </c>
      <c r="T882" s="2"/>
      <c r="U882" s="2"/>
      <c r="V882" s="2"/>
    </row>
    <row r="883" spans="1:22" s="16" customFormat="1" ht="15" customHeight="1" x14ac:dyDescent="0.3">
      <c r="A883" s="16" t="s">
        <v>465</v>
      </c>
      <c r="B883" s="16" t="s">
        <v>18</v>
      </c>
      <c r="C883" s="43" t="s">
        <v>424</v>
      </c>
      <c r="D883" s="43" t="s">
        <v>25</v>
      </c>
      <c r="E883" s="43" t="s">
        <v>71</v>
      </c>
      <c r="F883" s="43" t="s">
        <v>316</v>
      </c>
      <c r="G883" s="43" t="s">
        <v>23</v>
      </c>
      <c r="H883" s="43" t="s">
        <v>23</v>
      </c>
      <c r="I883" s="43" t="s">
        <v>541</v>
      </c>
      <c r="J883" s="16" t="s">
        <v>542</v>
      </c>
      <c r="K883" s="16">
        <v>4600</v>
      </c>
      <c r="L883" s="16">
        <v>0</v>
      </c>
      <c r="M883" s="16">
        <v>4600</v>
      </c>
      <c r="N883" s="16">
        <v>0</v>
      </c>
      <c r="O883" s="47">
        <v>5533.79</v>
      </c>
      <c r="P883" s="16">
        <v>-933.79</v>
      </c>
      <c r="Q883" s="47">
        <v>500.79</v>
      </c>
      <c r="R883" s="16" t="s">
        <v>1820</v>
      </c>
      <c r="S883" s="3" t="s">
        <v>1448</v>
      </c>
      <c r="T883" s="2"/>
      <c r="U883" s="2"/>
      <c r="V883" s="2"/>
    </row>
    <row r="884" spans="1:22" s="16" customFormat="1" ht="15" customHeight="1" x14ac:dyDescent="0.3">
      <c r="A884" s="16" t="s">
        <v>465</v>
      </c>
      <c r="B884" s="16" t="s">
        <v>18</v>
      </c>
      <c r="C884" s="43" t="s">
        <v>424</v>
      </c>
      <c r="D884" s="43" t="s">
        <v>25</v>
      </c>
      <c r="E884" s="43" t="s">
        <v>71</v>
      </c>
      <c r="F884" s="43" t="s">
        <v>316</v>
      </c>
      <c r="G884" s="43" t="s">
        <v>23</v>
      </c>
      <c r="H884" s="43" t="s">
        <v>23</v>
      </c>
      <c r="I884" s="43" t="s">
        <v>505</v>
      </c>
      <c r="J884" s="16" t="s">
        <v>506</v>
      </c>
      <c r="K884" s="16">
        <v>9550</v>
      </c>
      <c r="L884" s="16">
        <v>0</v>
      </c>
      <c r="M884" s="16">
        <v>9550</v>
      </c>
      <c r="N884" s="16">
        <v>0</v>
      </c>
      <c r="O884" s="47">
        <v>7000.4</v>
      </c>
      <c r="P884" s="16">
        <v>2549.6</v>
      </c>
      <c r="Q884" s="47">
        <v>0</v>
      </c>
      <c r="R884" s="16" t="s">
        <v>1820</v>
      </c>
      <c r="S884" s="3" t="s">
        <v>1448</v>
      </c>
      <c r="T884" s="2"/>
      <c r="U884" s="2"/>
      <c r="V884" s="2"/>
    </row>
    <row r="885" spans="1:22" s="16" customFormat="1" ht="15" customHeight="1" x14ac:dyDescent="0.3">
      <c r="A885" s="16" t="s">
        <v>465</v>
      </c>
      <c r="B885" s="16" t="s">
        <v>18</v>
      </c>
      <c r="C885" s="43" t="s">
        <v>424</v>
      </c>
      <c r="D885" s="43" t="s">
        <v>25</v>
      </c>
      <c r="E885" s="43" t="s">
        <v>71</v>
      </c>
      <c r="F885" s="43" t="s">
        <v>316</v>
      </c>
      <c r="G885" s="43" t="s">
        <v>23</v>
      </c>
      <c r="H885" s="43" t="s">
        <v>23</v>
      </c>
      <c r="I885" s="43" t="s">
        <v>487</v>
      </c>
      <c r="J885" s="16" t="s">
        <v>488</v>
      </c>
      <c r="K885" s="16">
        <v>1500</v>
      </c>
      <c r="L885" s="16">
        <v>0</v>
      </c>
      <c r="M885" s="16">
        <v>1500</v>
      </c>
      <c r="N885" s="16">
        <v>0</v>
      </c>
      <c r="O885" s="47">
        <v>0</v>
      </c>
      <c r="P885" s="16">
        <v>1500</v>
      </c>
      <c r="Q885" s="47">
        <v>0</v>
      </c>
      <c r="R885" s="16" t="s">
        <v>1820</v>
      </c>
      <c r="S885" s="3" t="s">
        <v>1448</v>
      </c>
      <c r="T885" s="2"/>
      <c r="U885" s="2"/>
      <c r="V885" s="2"/>
    </row>
    <row r="886" spans="1:22" s="16" customFormat="1" ht="15" customHeight="1" x14ac:dyDescent="0.3">
      <c r="A886" s="16" t="s">
        <v>465</v>
      </c>
      <c r="B886" s="16" t="s">
        <v>18</v>
      </c>
      <c r="C886" s="43" t="s">
        <v>424</v>
      </c>
      <c r="D886" s="43" t="s">
        <v>25</v>
      </c>
      <c r="E886" s="43" t="s">
        <v>71</v>
      </c>
      <c r="F886" s="43" t="s">
        <v>316</v>
      </c>
      <c r="G886" s="43" t="s">
        <v>23</v>
      </c>
      <c r="H886" s="43" t="s">
        <v>23</v>
      </c>
      <c r="I886" s="43" t="s">
        <v>498</v>
      </c>
      <c r="J886" s="16" t="s">
        <v>499</v>
      </c>
      <c r="K886" s="16">
        <v>20000</v>
      </c>
      <c r="L886" s="16">
        <v>-2200</v>
      </c>
      <c r="M886" s="16">
        <v>17800</v>
      </c>
      <c r="N886" s="16">
        <v>2357</v>
      </c>
      <c r="O886" s="47">
        <v>14206.97</v>
      </c>
      <c r="P886" s="16">
        <v>1236.03</v>
      </c>
      <c r="Q886" s="47">
        <v>3825</v>
      </c>
      <c r="R886" s="16" t="s">
        <v>1820</v>
      </c>
      <c r="S886" s="3" t="s">
        <v>1448</v>
      </c>
      <c r="T886" s="2"/>
      <c r="U886" s="2"/>
      <c r="V886" s="2"/>
    </row>
    <row r="887" spans="1:22" s="16" customFormat="1" ht="15" customHeight="1" x14ac:dyDescent="0.3">
      <c r="A887" s="16" t="s">
        <v>465</v>
      </c>
      <c r="B887" s="16" t="s">
        <v>18</v>
      </c>
      <c r="C887" s="43" t="s">
        <v>424</v>
      </c>
      <c r="D887" s="43" t="s">
        <v>25</v>
      </c>
      <c r="E887" s="43" t="s">
        <v>71</v>
      </c>
      <c r="F887" s="43" t="s">
        <v>316</v>
      </c>
      <c r="G887" s="43" t="s">
        <v>23</v>
      </c>
      <c r="H887" s="43" t="s">
        <v>23</v>
      </c>
      <c r="I887" s="43" t="s">
        <v>476</v>
      </c>
      <c r="J887" s="16" t="s">
        <v>477</v>
      </c>
      <c r="K887" s="16">
        <v>4000</v>
      </c>
      <c r="L887" s="16">
        <v>2200</v>
      </c>
      <c r="M887" s="16">
        <v>6200</v>
      </c>
      <c r="N887" s="16">
        <v>0</v>
      </c>
      <c r="O887" s="47">
        <v>3564.3</v>
      </c>
      <c r="P887" s="16">
        <v>2635.7</v>
      </c>
      <c r="Q887" s="47">
        <v>148</v>
      </c>
      <c r="R887" s="16" t="s">
        <v>1820</v>
      </c>
      <c r="S887" s="3" t="s">
        <v>1448</v>
      </c>
      <c r="T887" s="2"/>
      <c r="U887" s="2"/>
      <c r="V887" s="2"/>
    </row>
    <row r="888" spans="1:22" s="16" customFormat="1" ht="15" customHeight="1" x14ac:dyDescent="0.3">
      <c r="A888" s="16" t="s">
        <v>465</v>
      </c>
      <c r="B888" s="16" t="s">
        <v>18</v>
      </c>
      <c r="C888" s="43" t="s">
        <v>424</v>
      </c>
      <c r="D888" s="43" t="s">
        <v>25</v>
      </c>
      <c r="E888" s="43" t="s">
        <v>71</v>
      </c>
      <c r="F888" s="43" t="s">
        <v>316</v>
      </c>
      <c r="G888" s="43" t="s">
        <v>23</v>
      </c>
      <c r="H888" s="43" t="s">
        <v>23</v>
      </c>
      <c r="I888" s="43" t="s">
        <v>510</v>
      </c>
      <c r="J888" s="16" t="s">
        <v>511</v>
      </c>
      <c r="K888" s="16">
        <v>3000</v>
      </c>
      <c r="L888" s="16">
        <v>0</v>
      </c>
      <c r="M888" s="16">
        <v>3000</v>
      </c>
      <c r="N888" s="16">
        <v>0</v>
      </c>
      <c r="O888" s="47">
        <v>0</v>
      </c>
      <c r="P888" s="16">
        <v>3000</v>
      </c>
      <c r="Q888" s="47">
        <v>0</v>
      </c>
      <c r="R888" s="16" t="s">
        <v>1820</v>
      </c>
      <c r="S888" s="3" t="s">
        <v>1448</v>
      </c>
      <c r="T888" s="2"/>
      <c r="U888" s="2"/>
      <c r="V888" s="2"/>
    </row>
    <row r="889" spans="1:22" s="16" customFormat="1" ht="15" customHeight="1" x14ac:dyDescent="0.3">
      <c r="A889" s="16" t="s">
        <v>465</v>
      </c>
      <c r="B889" s="16" t="s">
        <v>18</v>
      </c>
      <c r="C889" s="43" t="s">
        <v>424</v>
      </c>
      <c r="D889" s="43" t="s">
        <v>25</v>
      </c>
      <c r="E889" s="43" t="s">
        <v>71</v>
      </c>
      <c r="F889" s="43" t="s">
        <v>316</v>
      </c>
      <c r="G889" s="43" t="s">
        <v>23</v>
      </c>
      <c r="H889" s="43" t="s">
        <v>23</v>
      </c>
      <c r="I889" s="43" t="s">
        <v>527</v>
      </c>
      <c r="J889" s="16" t="s">
        <v>528</v>
      </c>
      <c r="K889" s="16">
        <v>1000</v>
      </c>
      <c r="L889" s="16">
        <v>0</v>
      </c>
      <c r="M889" s="16">
        <v>1000</v>
      </c>
      <c r="N889" s="16">
        <v>161.22999999999999</v>
      </c>
      <c r="O889" s="47">
        <v>338.77</v>
      </c>
      <c r="P889" s="16">
        <v>500</v>
      </c>
      <c r="Q889" s="47">
        <v>68.22</v>
      </c>
      <c r="R889" s="16" t="s">
        <v>1820</v>
      </c>
      <c r="S889" s="3" t="s">
        <v>1448</v>
      </c>
      <c r="T889" s="2"/>
      <c r="U889" s="2"/>
      <c r="V889" s="2"/>
    </row>
    <row r="890" spans="1:22" s="16" customFormat="1" ht="15" customHeight="1" x14ac:dyDescent="0.3">
      <c r="A890" s="16" t="s">
        <v>465</v>
      </c>
      <c r="B890" s="16" t="s">
        <v>18</v>
      </c>
      <c r="C890" s="43" t="s">
        <v>406</v>
      </c>
      <c r="D890" s="43" t="s">
        <v>25</v>
      </c>
      <c r="E890" s="43" t="s">
        <v>71</v>
      </c>
      <c r="F890" s="43" t="s">
        <v>407</v>
      </c>
      <c r="G890" s="43" t="s">
        <v>23</v>
      </c>
      <c r="H890" s="43" t="s">
        <v>23</v>
      </c>
      <c r="I890" s="43" t="s">
        <v>501</v>
      </c>
      <c r="J890" s="16" t="s">
        <v>502</v>
      </c>
      <c r="K890" s="16">
        <v>509045</v>
      </c>
      <c r="L890" s="16">
        <v>-24960</v>
      </c>
      <c r="M890" s="16">
        <v>484085</v>
      </c>
      <c r="N890" s="16">
        <v>0</v>
      </c>
      <c r="O890" s="47">
        <v>437061.61</v>
      </c>
      <c r="P890" s="16">
        <v>47023.39</v>
      </c>
      <c r="Q890" s="47">
        <v>48871.69</v>
      </c>
      <c r="R890" s="16" t="s">
        <v>1821</v>
      </c>
      <c r="S890" s="3" t="s">
        <v>1448</v>
      </c>
      <c r="T890" s="2"/>
      <c r="U890" s="2"/>
      <c r="V890" s="2"/>
    </row>
    <row r="891" spans="1:22" s="16" customFormat="1" ht="15" customHeight="1" x14ac:dyDescent="0.3">
      <c r="A891" s="16" t="s">
        <v>465</v>
      </c>
      <c r="B891" s="16" t="s">
        <v>18</v>
      </c>
      <c r="C891" s="43" t="s">
        <v>406</v>
      </c>
      <c r="D891" s="43" t="s">
        <v>25</v>
      </c>
      <c r="E891" s="43" t="s">
        <v>71</v>
      </c>
      <c r="F891" s="43" t="s">
        <v>407</v>
      </c>
      <c r="G891" s="43" t="s">
        <v>23</v>
      </c>
      <c r="H891" s="43" t="s">
        <v>23</v>
      </c>
      <c r="I891" s="43">
        <v>5100</v>
      </c>
      <c r="J891" s="16" t="s">
        <v>484</v>
      </c>
      <c r="K891" s="16">
        <v>27500</v>
      </c>
      <c r="L891" s="16">
        <v>0</v>
      </c>
      <c r="M891" s="16">
        <v>27500</v>
      </c>
      <c r="N891" s="16">
        <v>0</v>
      </c>
      <c r="O891" s="47">
        <v>35702.21</v>
      </c>
      <c r="P891" s="16">
        <v>-8202.2099999999991</v>
      </c>
      <c r="Q891" s="47">
        <v>2886.77</v>
      </c>
      <c r="R891" s="16" t="s">
        <v>1821</v>
      </c>
      <c r="S891" s="3" t="s">
        <v>1448</v>
      </c>
      <c r="T891" s="2"/>
      <c r="U891" s="2"/>
      <c r="V891" s="2"/>
    </row>
    <row r="892" spans="1:22" s="16" customFormat="1" ht="15" customHeight="1" x14ac:dyDescent="0.3">
      <c r="A892" s="16" t="s">
        <v>465</v>
      </c>
      <c r="B892" s="16" t="s">
        <v>18</v>
      </c>
      <c r="C892" s="43" t="s">
        <v>406</v>
      </c>
      <c r="D892" s="43" t="s">
        <v>25</v>
      </c>
      <c r="E892" s="43" t="s">
        <v>71</v>
      </c>
      <c r="F892" s="43" t="s">
        <v>407</v>
      </c>
      <c r="G892" s="43" t="s">
        <v>23</v>
      </c>
      <c r="H892" s="43" t="s">
        <v>23</v>
      </c>
      <c r="I892" s="43" t="s">
        <v>491</v>
      </c>
      <c r="J892" s="16" t="s">
        <v>1043</v>
      </c>
      <c r="K892" s="16">
        <v>17000</v>
      </c>
      <c r="L892" s="16">
        <v>0</v>
      </c>
      <c r="M892" s="16">
        <v>17000</v>
      </c>
      <c r="N892" s="16">
        <v>0</v>
      </c>
      <c r="O892" s="47">
        <v>16590</v>
      </c>
      <c r="P892" s="16">
        <v>410</v>
      </c>
      <c r="Q892" s="47">
        <v>1452</v>
      </c>
      <c r="R892" s="16" t="s">
        <v>1821</v>
      </c>
      <c r="S892" s="3" t="s">
        <v>1448</v>
      </c>
      <c r="T892" s="2"/>
      <c r="U892" s="2"/>
      <c r="V892" s="2"/>
    </row>
    <row r="893" spans="1:22" s="16" customFormat="1" ht="15" customHeight="1" x14ac:dyDescent="0.3">
      <c r="A893" s="16" t="s">
        <v>465</v>
      </c>
      <c r="B893" s="16" t="s">
        <v>18</v>
      </c>
      <c r="C893" s="43" t="s">
        <v>406</v>
      </c>
      <c r="D893" s="43" t="s">
        <v>25</v>
      </c>
      <c r="E893" s="43" t="s">
        <v>71</v>
      </c>
      <c r="F893" s="43" t="s">
        <v>407</v>
      </c>
      <c r="G893" s="43" t="s">
        <v>23</v>
      </c>
      <c r="H893" s="43" t="s">
        <v>23</v>
      </c>
      <c r="I893" s="43" t="s">
        <v>481</v>
      </c>
      <c r="J893" s="16" t="s">
        <v>1040</v>
      </c>
      <c r="K893" s="16">
        <v>8500</v>
      </c>
      <c r="L893" s="16">
        <v>0</v>
      </c>
      <c r="M893" s="16">
        <v>8500</v>
      </c>
      <c r="N893" s="16">
        <v>0</v>
      </c>
      <c r="O893" s="47">
        <v>13119.54</v>
      </c>
      <c r="P893" s="16">
        <v>-4619.54</v>
      </c>
      <c r="Q893" s="47">
        <v>653.96</v>
      </c>
      <c r="R893" s="16" t="s">
        <v>1821</v>
      </c>
      <c r="S893" s="3" t="s">
        <v>1448</v>
      </c>
      <c r="T893" s="2"/>
      <c r="U893" s="2"/>
      <c r="V893" s="2"/>
    </row>
    <row r="894" spans="1:22" s="16" customFormat="1" ht="15" customHeight="1" x14ac:dyDescent="0.3">
      <c r="A894" s="16" t="s">
        <v>465</v>
      </c>
      <c r="B894" s="16" t="s">
        <v>18</v>
      </c>
      <c r="C894" s="43" t="s">
        <v>406</v>
      </c>
      <c r="D894" s="43" t="s">
        <v>25</v>
      </c>
      <c r="E894" s="43" t="s">
        <v>71</v>
      </c>
      <c r="F894" s="43" t="s">
        <v>407</v>
      </c>
      <c r="G894" s="43" t="s">
        <v>23</v>
      </c>
      <c r="H894" s="43" t="s">
        <v>23</v>
      </c>
      <c r="I894" s="43" t="s">
        <v>1051</v>
      </c>
      <c r="J894" s="16" t="s">
        <v>1052</v>
      </c>
      <c r="K894" s="16">
        <v>3000</v>
      </c>
      <c r="L894" s="16">
        <v>0</v>
      </c>
      <c r="M894" s="16">
        <v>3000</v>
      </c>
      <c r="N894" s="16">
        <v>0</v>
      </c>
      <c r="O894" s="47">
        <v>2588.04</v>
      </c>
      <c r="P894" s="16">
        <v>411.96</v>
      </c>
      <c r="Q894" s="47">
        <v>1105</v>
      </c>
      <c r="R894" s="16" t="s">
        <v>1821</v>
      </c>
      <c r="S894" s="3" t="s">
        <v>1448</v>
      </c>
      <c r="T894" s="2"/>
      <c r="U894" s="2"/>
      <c r="V894" s="2"/>
    </row>
    <row r="895" spans="1:22" s="16" customFormat="1" ht="15" customHeight="1" x14ac:dyDescent="0.3">
      <c r="A895" s="16" t="s">
        <v>465</v>
      </c>
      <c r="B895" s="16" t="s">
        <v>18</v>
      </c>
      <c r="C895" s="43" t="s">
        <v>406</v>
      </c>
      <c r="D895" s="43" t="s">
        <v>25</v>
      </c>
      <c r="E895" s="43" t="s">
        <v>71</v>
      </c>
      <c r="F895" s="43" t="s">
        <v>407</v>
      </c>
      <c r="G895" s="43" t="s">
        <v>23</v>
      </c>
      <c r="H895" s="43" t="s">
        <v>23</v>
      </c>
      <c r="I895" s="43" t="s">
        <v>469</v>
      </c>
      <c r="J895" s="16" t="s">
        <v>1045</v>
      </c>
      <c r="K895" s="16">
        <v>0</v>
      </c>
      <c r="L895" s="16">
        <v>0</v>
      </c>
      <c r="M895" s="16">
        <v>0</v>
      </c>
      <c r="N895" s="16">
        <v>0</v>
      </c>
      <c r="O895" s="47">
        <v>0.73</v>
      </c>
      <c r="P895" s="16">
        <v>-0.73</v>
      </c>
      <c r="Q895" s="47">
        <v>0</v>
      </c>
      <c r="R895" s="16" t="s">
        <v>1821</v>
      </c>
      <c r="S895" s="3" t="s">
        <v>1448</v>
      </c>
      <c r="T895" s="2"/>
      <c r="U895" s="2"/>
      <c r="V895" s="2"/>
    </row>
    <row r="896" spans="1:22" s="16" customFormat="1" ht="15" customHeight="1" x14ac:dyDescent="0.3">
      <c r="A896" s="16" t="s">
        <v>465</v>
      </c>
      <c r="B896" s="16" t="s">
        <v>18</v>
      </c>
      <c r="C896" s="43" t="s">
        <v>406</v>
      </c>
      <c r="D896" s="43" t="s">
        <v>25</v>
      </c>
      <c r="E896" s="43" t="s">
        <v>71</v>
      </c>
      <c r="F896" s="43" t="s">
        <v>407</v>
      </c>
      <c r="G896" s="43" t="s">
        <v>23</v>
      </c>
      <c r="H896" s="43" t="s">
        <v>23</v>
      </c>
      <c r="I896" s="43" t="s">
        <v>473</v>
      </c>
      <c r="J896" s="16" t="s">
        <v>1041</v>
      </c>
      <c r="K896" s="16">
        <v>1800</v>
      </c>
      <c r="L896" s="16">
        <v>0</v>
      </c>
      <c r="M896" s="16">
        <v>1800</v>
      </c>
      <c r="N896" s="16">
        <v>0</v>
      </c>
      <c r="O896" s="47">
        <v>2828.81</v>
      </c>
      <c r="P896" s="16">
        <v>-1028.81</v>
      </c>
      <c r="Q896" s="47">
        <v>96.15</v>
      </c>
      <c r="R896" s="16" t="s">
        <v>1821</v>
      </c>
      <c r="S896" s="3" t="s">
        <v>1448</v>
      </c>
      <c r="T896" s="2"/>
      <c r="U896" s="2"/>
      <c r="V896" s="2"/>
    </row>
    <row r="897" spans="1:22" s="16" customFormat="1" ht="15" customHeight="1" x14ac:dyDescent="0.3">
      <c r="A897" s="16" t="s">
        <v>465</v>
      </c>
      <c r="B897" s="16" t="s">
        <v>18</v>
      </c>
      <c r="C897" s="43" t="s">
        <v>406</v>
      </c>
      <c r="D897" s="43" t="s">
        <v>25</v>
      </c>
      <c r="E897" s="43" t="s">
        <v>71</v>
      </c>
      <c r="F897" s="43" t="s">
        <v>407</v>
      </c>
      <c r="G897" s="43" t="s">
        <v>23</v>
      </c>
      <c r="H897" s="43" t="s">
        <v>23</v>
      </c>
      <c r="I897" s="43" t="s">
        <v>474</v>
      </c>
      <c r="J897" s="16" t="s">
        <v>475</v>
      </c>
      <c r="K897" s="16">
        <v>43805</v>
      </c>
      <c r="L897" s="16">
        <v>434</v>
      </c>
      <c r="M897" s="16">
        <v>44239</v>
      </c>
      <c r="N897" s="16">
        <v>0</v>
      </c>
      <c r="O897" s="47">
        <v>37412.61</v>
      </c>
      <c r="P897" s="16">
        <v>6826.39</v>
      </c>
      <c r="Q897" s="47">
        <v>4059.33</v>
      </c>
      <c r="R897" s="16" t="s">
        <v>1821</v>
      </c>
      <c r="S897" s="3" t="s">
        <v>1448</v>
      </c>
      <c r="T897" s="2"/>
      <c r="U897" s="2"/>
      <c r="V897" s="2"/>
    </row>
    <row r="898" spans="1:22" s="16" customFormat="1" ht="15" customHeight="1" x14ac:dyDescent="0.3">
      <c r="A898" s="16" t="s">
        <v>465</v>
      </c>
      <c r="B898" s="16" t="s">
        <v>18</v>
      </c>
      <c r="C898" s="43" t="s">
        <v>406</v>
      </c>
      <c r="D898" s="43" t="s">
        <v>25</v>
      </c>
      <c r="E898" s="43" t="s">
        <v>71</v>
      </c>
      <c r="F898" s="43" t="s">
        <v>407</v>
      </c>
      <c r="G898" s="43" t="s">
        <v>23</v>
      </c>
      <c r="H898" s="43" t="s">
        <v>23</v>
      </c>
      <c r="I898" s="43" t="s">
        <v>519</v>
      </c>
      <c r="J898" s="16" t="s">
        <v>520</v>
      </c>
      <c r="K898" s="16">
        <v>21096</v>
      </c>
      <c r="L898" s="16">
        <v>0</v>
      </c>
      <c r="M898" s="16">
        <v>21096</v>
      </c>
      <c r="N898" s="16">
        <v>0</v>
      </c>
      <c r="O898" s="47">
        <v>19327</v>
      </c>
      <c r="P898" s="16">
        <v>1769</v>
      </c>
      <c r="Q898" s="47">
        <v>1757</v>
      </c>
      <c r="R898" s="16" t="s">
        <v>1821</v>
      </c>
      <c r="S898" s="3" t="s">
        <v>1448</v>
      </c>
      <c r="T898" s="2"/>
      <c r="U898" s="2"/>
      <c r="V898" s="2"/>
    </row>
    <row r="899" spans="1:22" s="16" customFormat="1" ht="15" customHeight="1" x14ac:dyDescent="0.3">
      <c r="A899" s="16" t="s">
        <v>465</v>
      </c>
      <c r="B899" s="16" t="s">
        <v>18</v>
      </c>
      <c r="C899" s="43" t="s">
        <v>406</v>
      </c>
      <c r="D899" s="43" t="s">
        <v>25</v>
      </c>
      <c r="E899" s="43" t="s">
        <v>71</v>
      </c>
      <c r="F899" s="43" t="s">
        <v>407</v>
      </c>
      <c r="G899" s="43" t="s">
        <v>23</v>
      </c>
      <c r="H899" s="43" t="s">
        <v>23</v>
      </c>
      <c r="I899" s="43" t="s">
        <v>554</v>
      </c>
      <c r="J899" s="16" t="s">
        <v>555</v>
      </c>
      <c r="K899" s="16">
        <v>0</v>
      </c>
      <c r="L899" s="16">
        <v>250</v>
      </c>
      <c r="M899" s="16">
        <v>250</v>
      </c>
      <c r="N899" s="16">
        <v>41.15</v>
      </c>
      <c r="O899" s="47">
        <v>182.2</v>
      </c>
      <c r="P899" s="16">
        <v>26.65</v>
      </c>
      <c r="Q899" s="47">
        <v>0</v>
      </c>
      <c r="R899" s="16" t="s">
        <v>1821</v>
      </c>
      <c r="S899" s="3" t="s">
        <v>1448</v>
      </c>
      <c r="T899" s="2"/>
      <c r="U899" s="2"/>
      <c r="V899" s="2"/>
    </row>
    <row r="900" spans="1:22" s="16" customFormat="1" ht="15" customHeight="1" x14ac:dyDescent="0.3">
      <c r="A900" s="16" t="s">
        <v>465</v>
      </c>
      <c r="B900" s="16" t="s">
        <v>18</v>
      </c>
      <c r="C900" s="43" t="s">
        <v>406</v>
      </c>
      <c r="D900" s="43" t="s">
        <v>25</v>
      </c>
      <c r="E900" s="43" t="s">
        <v>71</v>
      </c>
      <c r="F900" s="43" t="s">
        <v>407</v>
      </c>
      <c r="G900" s="43" t="s">
        <v>23</v>
      </c>
      <c r="H900" s="43" t="s">
        <v>23</v>
      </c>
      <c r="I900" s="43">
        <v>6000</v>
      </c>
      <c r="J900" s="16" t="s">
        <v>539</v>
      </c>
      <c r="K900" s="16">
        <v>500</v>
      </c>
      <c r="L900" s="16">
        <v>-125</v>
      </c>
      <c r="M900" s="16">
        <v>375</v>
      </c>
      <c r="N900" s="16">
        <v>0</v>
      </c>
      <c r="O900" s="47">
        <v>0</v>
      </c>
      <c r="P900" s="16">
        <v>375</v>
      </c>
      <c r="Q900" s="47">
        <v>0</v>
      </c>
      <c r="R900" s="16" t="s">
        <v>1821</v>
      </c>
      <c r="S900" s="3" t="s">
        <v>1448</v>
      </c>
      <c r="T900" s="2"/>
      <c r="U900" s="2"/>
      <c r="V900" s="2"/>
    </row>
    <row r="901" spans="1:22" s="16" customFormat="1" ht="15" customHeight="1" x14ac:dyDescent="0.3">
      <c r="A901" s="16" t="s">
        <v>465</v>
      </c>
      <c r="B901" s="16" t="s">
        <v>18</v>
      </c>
      <c r="C901" s="43" t="s">
        <v>406</v>
      </c>
      <c r="D901" s="43" t="s">
        <v>25</v>
      </c>
      <c r="E901" s="43" t="s">
        <v>71</v>
      </c>
      <c r="F901" s="43" t="s">
        <v>407</v>
      </c>
      <c r="G901" s="43" t="s">
        <v>23</v>
      </c>
      <c r="H901" s="43" t="s">
        <v>23</v>
      </c>
      <c r="I901" s="43">
        <v>6007</v>
      </c>
      <c r="J901" s="16" t="s">
        <v>681</v>
      </c>
      <c r="K901" s="16">
        <v>300</v>
      </c>
      <c r="L901" s="16">
        <v>0</v>
      </c>
      <c r="M901" s="16">
        <v>300</v>
      </c>
      <c r="N901" s="16">
        <v>0</v>
      </c>
      <c r="O901" s="47">
        <v>18.03</v>
      </c>
      <c r="P901" s="16">
        <v>281.97000000000003</v>
      </c>
      <c r="Q901" s="47">
        <v>18.03</v>
      </c>
      <c r="R901" s="16" t="s">
        <v>1821</v>
      </c>
      <c r="S901" s="3" t="s">
        <v>1448</v>
      </c>
      <c r="T901" s="2"/>
      <c r="U901" s="2"/>
      <c r="V901" s="2"/>
    </row>
    <row r="902" spans="1:22" s="16" customFormat="1" ht="15" customHeight="1" x14ac:dyDescent="0.3">
      <c r="A902" s="16" t="s">
        <v>465</v>
      </c>
      <c r="B902" s="16" t="s">
        <v>18</v>
      </c>
      <c r="C902" s="43" t="s">
        <v>406</v>
      </c>
      <c r="D902" s="43" t="s">
        <v>25</v>
      </c>
      <c r="E902" s="43" t="s">
        <v>71</v>
      </c>
      <c r="F902" s="43" t="s">
        <v>407</v>
      </c>
      <c r="G902" s="43" t="s">
        <v>23</v>
      </c>
      <c r="H902" s="43" t="s">
        <v>23</v>
      </c>
      <c r="I902" s="43">
        <v>6200</v>
      </c>
      <c r="J902" s="16" t="s">
        <v>557</v>
      </c>
      <c r="K902" s="16">
        <v>1000</v>
      </c>
      <c r="L902" s="16">
        <v>0</v>
      </c>
      <c r="M902" s="16">
        <v>1000</v>
      </c>
      <c r="N902" s="16">
        <v>0</v>
      </c>
      <c r="O902" s="47">
        <v>1515</v>
      </c>
      <c r="P902" s="16">
        <v>-515</v>
      </c>
      <c r="Q902" s="47">
        <v>120</v>
      </c>
      <c r="R902" s="16" t="s">
        <v>1821</v>
      </c>
      <c r="S902" s="3" t="s">
        <v>1448</v>
      </c>
      <c r="T902" s="2"/>
      <c r="U902" s="2"/>
      <c r="V902" s="2"/>
    </row>
    <row r="903" spans="1:22" s="16" customFormat="1" ht="15" customHeight="1" x14ac:dyDescent="0.3">
      <c r="A903" s="16" t="s">
        <v>465</v>
      </c>
      <c r="B903" s="16" t="s">
        <v>18</v>
      </c>
      <c r="C903" s="43" t="s">
        <v>406</v>
      </c>
      <c r="D903" s="43" t="s">
        <v>25</v>
      </c>
      <c r="E903" s="43" t="s">
        <v>71</v>
      </c>
      <c r="F903" s="43" t="s">
        <v>407</v>
      </c>
      <c r="G903" s="43" t="s">
        <v>23</v>
      </c>
      <c r="H903" s="43" t="s">
        <v>23</v>
      </c>
      <c r="I903" s="43">
        <v>6202</v>
      </c>
      <c r="J903" s="16" t="s">
        <v>558</v>
      </c>
      <c r="K903" s="16">
        <v>150</v>
      </c>
      <c r="L903" s="16">
        <v>0</v>
      </c>
      <c r="M903" s="16">
        <v>150</v>
      </c>
      <c r="N903" s="16">
        <v>0</v>
      </c>
      <c r="O903" s="47">
        <v>45.63</v>
      </c>
      <c r="P903" s="16">
        <v>104.37</v>
      </c>
      <c r="Q903" s="47">
        <v>0</v>
      </c>
      <c r="R903" s="16" t="s">
        <v>1821</v>
      </c>
      <c r="S903" s="3" t="s">
        <v>1448</v>
      </c>
      <c r="T903" s="2"/>
      <c r="U903" s="2"/>
      <c r="V903" s="2"/>
    </row>
    <row r="904" spans="1:22" s="16" customFormat="1" ht="15" customHeight="1" x14ac:dyDescent="0.3">
      <c r="A904" s="16" t="s">
        <v>465</v>
      </c>
      <c r="B904" s="16" t="s">
        <v>18</v>
      </c>
      <c r="C904" s="43" t="s">
        <v>406</v>
      </c>
      <c r="D904" s="43" t="s">
        <v>25</v>
      </c>
      <c r="E904" s="43" t="s">
        <v>71</v>
      </c>
      <c r="F904" s="43" t="s">
        <v>407</v>
      </c>
      <c r="G904" s="43" t="s">
        <v>23</v>
      </c>
      <c r="H904" s="43" t="s">
        <v>23</v>
      </c>
      <c r="I904" s="43">
        <v>6203</v>
      </c>
      <c r="J904" s="16" t="s">
        <v>559</v>
      </c>
      <c r="K904" s="16">
        <v>8000</v>
      </c>
      <c r="L904" s="16">
        <v>-2000</v>
      </c>
      <c r="M904" s="16">
        <v>6000</v>
      </c>
      <c r="N904" s="16">
        <v>153.29</v>
      </c>
      <c r="O904" s="47">
        <v>4770.07</v>
      </c>
      <c r="P904" s="16">
        <v>1076.6400000000001</v>
      </c>
      <c r="Q904" s="47">
        <v>1150.28</v>
      </c>
      <c r="R904" s="16" t="s">
        <v>1821</v>
      </c>
      <c r="S904" s="3" t="s">
        <v>1448</v>
      </c>
      <c r="T904" s="2"/>
      <c r="U904" s="2"/>
      <c r="V904" s="2"/>
    </row>
    <row r="905" spans="1:22" s="16" customFormat="1" ht="15" customHeight="1" x14ac:dyDescent="0.3">
      <c r="A905" s="16" t="s">
        <v>465</v>
      </c>
      <c r="B905" s="16" t="s">
        <v>18</v>
      </c>
      <c r="C905" s="43" t="s">
        <v>406</v>
      </c>
      <c r="D905" s="43" t="s">
        <v>25</v>
      </c>
      <c r="E905" s="43" t="s">
        <v>71</v>
      </c>
      <c r="F905" s="43" t="s">
        <v>407</v>
      </c>
      <c r="G905" s="43" t="s">
        <v>23</v>
      </c>
      <c r="H905" s="43" t="s">
        <v>23</v>
      </c>
      <c r="I905" s="43">
        <v>6208</v>
      </c>
      <c r="J905" s="16" t="s">
        <v>496</v>
      </c>
      <c r="K905" s="16">
        <v>17500</v>
      </c>
      <c r="L905" s="16">
        <v>0</v>
      </c>
      <c r="M905" s="16">
        <v>17500</v>
      </c>
      <c r="N905" s="16">
        <v>276.31</v>
      </c>
      <c r="O905" s="47">
        <v>16209.35</v>
      </c>
      <c r="P905" s="16">
        <v>1014.34</v>
      </c>
      <c r="Q905" s="47">
        <v>2071.13</v>
      </c>
      <c r="R905" s="16" t="s">
        <v>1821</v>
      </c>
      <c r="S905" s="3" t="s">
        <v>1448</v>
      </c>
      <c r="T905" s="2"/>
      <c r="U905" s="2"/>
      <c r="V905" s="2"/>
    </row>
    <row r="906" spans="1:22" s="16" customFormat="1" ht="15" customHeight="1" x14ac:dyDescent="0.3">
      <c r="A906" s="16" t="s">
        <v>465</v>
      </c>
      <c r="B906" s="16" t="s">
        <v>18</v>
      </c>
      <c r="C906" s="43" t="s">
        <v>406</v>
      </c>
      <c r="D906" s="43" t="s">
        <v>25</v>
      </c>
      <c r="E906" s="43" t="s">
        <v>71</v>
      </c>
      <c r="F906" s="43" t="s">
        <v>407</v>
      </c>
      <c r="G906" s="43" t="s">
        <v>23</v>
      </c>
      <c r="H906" s="43" t="s">
        <v>23</v>
      </c>
      <c r="I906" s="43">
        <v>6210</v>
      </c>
      <c r="J906" s="16" t="s">
        <v>565</v>
      </c>
      <c r="K906" s="16">
        <v>17500</v>
      </c>
      <c r="L906" s="16">
        <v>0</v>
      </c>
      <c r="M906" s="16">
        <v>17500</v>
      </c>
      <c r="N906" s="16">
        <v>965</v>
      </c>
      <c r="O906" s="47">
        <v>15895.35</v>
      </c>
      <c r="P906" s="16">
        <v>639.65</v>
      </c>
      <c r="Q906" s="47">
        <v>555.22</v>
      </c>
      <c r="R906" s="16" t="s">
        <v>1821</v>
      </c>
      <c r="S906" s="3" t="s">
        <v>1448</v>
      </c>
      <c r="T906" s="2"/>
      <c r="U906" s="2"/>
      <c r="V906" s="2"/>
    </row>
    <row r="907" spans="1:22" s="16" customFormat="1" ht="15" customHeight="1" x14ac:dyDescent="0.3">
      <c r="A907" s="16" t="s">
        <v>465</v>
      </c>
      <c r="B907" s="16" t="s">
        <v>18</v>
      </c>
      <c r="C907" s="43" t="s">
        <v>406</v>
      </c>
      <c r="D907" s="43" t="s">
        <v>25</v>
      </c>
      <c r="E907" s="43" t="s">
        <v>71</v>
      </c>
      <c r="F907" s="43" t="s">
        <v>407</v>
      </c>
      <c r="G907" s="43" t="s">
        <v>23</v>
      </c>
      <c r="H907" s="43" t="s">
        <v>23</v>
      </c>
      <c r="I907" s="43" t="s">
        <v>560</v>
      </c>
      <c r="J907" s="16" t="s">
        <v>561</v>
      </c>
      <c r="K907" s="16">
        <v>230000</v>
      </c>
      <c r="L907" s="16">
        <v>25000</v>
      </c>
      <c r="M907" s="16">
        <v>255000</v>
      </c>
      <c r="N907" s="16">
        <v>0</v>
      </c>
      <c r="O907" s="47">
        <v>230709.94</v>
      </c>
      <c r="P907" s="16">
        <v>24290.06</v>
      </c>
      <c r="Q907" s="47">
        <v>19368.669999999998</v>
      </c>
      <c r="R907" s="16" t="s">
        <v>1821</v>
      </c>
      <c r="S907" s="3" t="s">
        <v>1448</v>
      </c>
      <c r="T907" s="2"/>
      <c r="U907" s="2"/>
      <c r="V907" s="2"/>
    </row>
    <row r="908" spans="1:22" s="16" customFormat="1" ht="15" customHeight="1" x14ac:dyDescent="0.3">
      <c r="A908" s="16" t="s">
        <v>465</v>
      </c>
      <c r="B908" s="16" t="s">
        <v>18</v>
      </c>
      <c r="C908" s="43" t="s">
        <v>406</v>
      </c>
      <c r="D908" s="43" t="s">
        <v>25</v>
      </c>
      <c r="E908" s="43" t="s">
        <v>71</v>
      </c>
      <c r="F908" s="43" t="s">
        <v>407</v>
      </c>
      <c r="G908" s="43" t="s">
        <v>23</v>
      </c>
      <c r="H908" s="43" t="s">
        <v>23</v>
      </c>
      <c r="I908" s="43" t="s">
        <v>691</v>
      </c>
      <c r="J908" s="16" t="s">
        <v>692</v>
      </c>
      <c r="K908" s="16">
        <v>200000</v>
      </c>
      <c r="L908" s="16">
        <v>25000</v>
      </c>
      <c r="M908" s="16">
        <v>225000</v>
      </c>
      <c r="N908" s="16">
        <v>6445.9</v>
      </c>
      <c r="O908" s="47">
        <v>193554.1</v>
      </c>
      <c r="P908" s="16">
        <v>25000</v>
      </c>
      <c r="Q908" s="47">
        <v>15986.18</v>
      </c>
      <c r="R908" s="16" t="s">
        <v>1821</v>
      </c>
      <c r="S908" s="3" t="s">
        <v>1448</v>
      </c>
      <c r="T908" s="2"/>
      <c r="U908" s="2"/>
      <c r="V908" s="2"/>
    </row>
    <row r="909" spans="1:22" s="16" customFormat="1" ht="15" customHeight="1" x14ac:dyDescent="0.3">
      <c r="A909" s="16" t="s">
        <v>465</v>
      </c>
      <c r="B909" s="16" t="s">
        <v>18</v>
      </c>
      <c r="C909" s="43" t="s">
        <v>406</v>
      </c>
      <c r="D909" s="43" t="s">
        <v>25</v>
      </c>
      <c r="E909" s="43" t="s">
        <v>71</v>
      </c>
      <c r="F909" s="43" t="s">
        <v>407</v>
      </c>
      <c r="G909" s="43" t="s">
        <v>23</v>
      </c>
      <c r="H909" s="43" t="s">
        <v>23</v>
      </c>
      <c r="I909" s="43" t="s">
        <v>716</v>
      </c>
      <c r="J909" s="16" t="s">
        <v>717</v>
      </c>
      <c r="K909" s="16">
        <v>300</v>
      </c>
      <c r="L909" s="16">
        <v>0</v>
      </c>
      <c r="M909" s="16">
        <v>300</v>
      </c>
      <c r="N909" s="16">
        <v>79.64</v>
      </c>
      <c r="O909" s="47">
        <v>220.36</v>
      </c>
      <c r="P909" s="16">
        <v>0</v>
      </c>
      <c r="Q909" s="47">
        <v>75.94</v>
      </c>
      <c r="R909" s="16" t="s">
        <v>1821</v>
      </c>
      <c r="S909" s="3" t="s">
        <v>1448</v>
      </c>
      <c r="T909" s="2"/>
      <c r="U909" s="2"/>
      <c r="V909" s="2"/>
    </row>
    <row r="910" spans="1:22" s="16" customFormat="1" ht="15" customHeight="1" x14ac:dyDescent="0.3">
      <c r="A910" s="16" t="s">
        <v>465</v>
      </c>
      <c r="B910" s="16" t="s">
        <v>18</v>
      </c>
      <c r="C910" s="43" t="s">
        <v>406</v>
      </c>
      <c r="D910" s="43" t="s">
        <v>25</v>
      </c>
      <c r="E910" s="43" t="s">
        <v>71</v>
      </c>
      <c r="F910" s="43" t="s">
        <v>407</v>
      </c>
      <c r="G910" s="43" t="s">
        <v>23</v>
      </c>
      <c r="H910" s="43" t="s">
        <v>23</v>
      </c>
      <c r="I910" s="43">
        <v>6214</v>
      </c>
      <c r="J910" s="16" t="s">
        <v>495</v>
      </c>
      <c r="K910" s="16">
        <v>5500</v>
      </c>
      <c r="L910" s="16">
        <v>0</v>
      </c>
      <c r="M910" s="16">
        <v>5500</v>
      </c>
      <c r="N910" s="16">
        <v>1052.8900000000001</v>
      </c>
      <c r="O910" s="47">
        <v>4166.71</v>
      </c>
      <c r="P910" s="16">
        <v>280.39999999999998</v>
      </c>
      <c r="Q910" s="47">
        <v>431.43</v>
      </c>
      <c r="R910" s="16" t="s">
        <v>1821</v>
      </c>
      <c r="S910" s="3" t="s">
        <v>1448</v>
      </c>
      <c r="T910" s="2"/>
      <c r="U910" s="2"/>
      <c r="V910" s="2"/>
    </row>
    <row r="911" spans="1:22" s="16" customFormat="1" ht="15" customHeight="1" x14ac:dyDescent="0.3">
      <c r="A911" s="16" t="s">
        <v>465</v>
      </c>
      <c r="B911" s="16" t="s">
        <v>18</v>
      </c>
      <c r="C911" s="43" t="s">
        <v>406</v>
      </c>
      <c r="D911" s="43" t="s">
        <v>25</v>
      </c>
      <c r="E911" s="43" t="s">
        <v>71</v>
      </c>
      <c r="F911" s="43" t="s">
        <v>407</v>
      </c>
      <c r="G911" s="43" t="s">
        <v>23</v>
      </c>
      <c r="H911" s="43" t="s">
        <v>23</v>
      </c>
      <c r="I911" s="43">
        <v>6216</v>
      </c>
      <c r="J911" s="16" t="s">
        <v>715</v>
      </c>
      <c r="K911" s="16">
        <v>27000</v>
      </c>
      <c r="L911" s="16">
        <v>0</v>
      </c>
      <c r="M911" s="16">
        <v>27000</v>
      </c>
      <c r="N911" s="16">
        <v>0</v>
      </c>
      <c r="O911" s="47">
        <v>24882.3</v>
      </c>
      <c r="P911" s="16">
        <v>2117.6999999999998</v>
      </c>
      <c r="Q911" s="47">
        <v>3402.94</v>
      </c>
      <c r="R911" s="16" t="s">
        <v>1821</v>
      </c>
      <c r="S911" s="3" t="s">
        <v>1448</v>
      </c>
      <c r="T911" s="2"/>
      <c r="U911" s="2"/>
      <c r="V911" s="2"/>
    </row>
    <row r="912" spans="1:22" s="16" customFormat="1" ht="15" customHeight="1" x14ac:dyDescent="0.3">
      <c r="A912" s="16" t="s">
        <v>465</v>
      </c>
      <c r="B912" s="16" t="s">
        <v>18</v>
      </c>
      <c r="C912" s="43" t="s">
        <v>406</v>
      </c>
      <c r="D912" s="43" t="s">
        <v>25</v>
      </c>
      <c r="E912" s="43" t="s">
        <v>71</v>
      </c>
      <c r="F912" s="43" t="s">
        <v>407</v>
      </c>
      <c r="G912" s="43" t="s">
        <v>23</v>
      </c>
      <c r="H912" s="43" t="s">
        <v>23</v>
      </c>
      <c r="I912" s="43" t="s">
        <v>566</v>
      </c>
      <c r="J912" s="16" t="s">
        <v>567</v>
      </c>
      <c r="K912" s="16">
        <v>400000</v>
      </c>
      <c r="L912" s="16">
        <v>-4000</v>
      </c>
      <c r="M912" s="16">
        <v>396000</v>
      </c>
      <c r="N912" s="16">
        <v>6753.5</v>
      </c>
      <c r="O912" s="47">
        <v>376077.4</v>
      </c>
      <c r="P912" s="16">
        <v>13169.1</v>
      </c>
      <c r="Q912" s="47">
        <v>48412.56</v>
      </c>
      <c r="R912" s="16" t="s">
        <v>1821</v>
      </c>
      <c r="S912" s="3" t="s">
        <v>1448</v>
      </c>
      <c r="T912" s="2"/>
      <c r="U912" s="2"/>
      <c r="V912" s="2"/>
    </row>
    <row r="913" spans="1:22" s="16" customFormat="1" ht="15" customHeight="1" x14ac:dyDescent="0.3">
      <c r="A913" s="16" t="s">
        <v>465</v>
      </c>
      <c r="B913" s="16" t="s">
        <v>18</v>
      </c>
      <c r="C913" s="43" t="s">
        <v>406</v>
      </c>
      <c r="D913" s="43" t="s">
        <v>25</v>
      </c>
      <c r="E913" s="43" t="s">
        <v>71</v>
      </c>
      <c r="F913" s="43" t="s">
        <v>407</v>
      </c>
      <c r="G913" s="43" t="s">
        <v>23</v>
      </c>
      <c r="H913" s="43" t="s">
        <v>23</v>
      </c>
      <c r="I913" s="43" t="s">
        <v>718</v>
      </c>
      <c r="J913" s="16" t="s">
        <v>719</v>
      </c>
      <c r="K913" s="16">
        <v>64000</v>
      </c>
      <c r="L913" s="16">
        <v>-5000</v>
      </c>
      <c r="M913" s="16">
        <v>59000</v>
      </c>
      <c r="N913" s="16">
        <v>0</v>
      </c>
      <c r="O913" s="47">
        <v>52351.6</v>
      </c>
      <c r="P913" s="16">
        <v>6648.4</v>
      </c>
      <c r="Q913" s="47">
        <v>3667.47</v>
      </c>
      <c r="R913" s="16" t="s">
        <v>1821</v>
      </c>
      <c r="S913" s="3" t="s">
        <v>1448</v>
      </c>
      <c r="T913" s="2"/>
      <c r="U913" s="2"/>
      <c r="V913" s="2"/>
    </row>
    <row r="914" spans="1:22" s="16" customFormat="1" ht="15" customHeight="1" x14ac:dyDescent="0.3">
      <c r="A914" s="16" t="s">
        <v>465</v>
      </c>
      <c r="B914" s="16" t="s">
        <v>18</v>
      </c>
      <c r="C914" s="43" t="s">
        <v>406</v>
      </c>
      <c r="D914" s="43" t="s">
        <v>25</v>
      </c>
      <c r="E914" s="43" t="s">
        <v>71</v>
      </c>
      <c r="F914" s="43" t="s">
        <v>407</v>
      </c>
      <c r="G914" s="43" t="s">
        <v>23</v>
      </c>
      <c r="H914" s="43" t="s">
        <v>23</v>
      </c>
      <c r="I914" s="43">
        <v>6350</v>
      </c>
      <c r="J914" s="16" t="s">
        <v>492</v>
      </c>
      <c r="K914" s="16">
        <v>0</v>
      </c>
      <c r="L914" s="16">
        <v>875</v>
      </c>
      <c r="M914" s="16">
        <v>875</v>
      </c>
      <c r="N914" s="16">
        <v>0</v>
      </c>
      <c r="O914" s="47">
        <v>867</v>
      </c>
      <c r="P914" s="16">
        <v>8</v>
      </c>
      <c r="Q914" s="47">
        <v>0</v>
      </c>
      <c r="R914" s="16" t="s">
        <v>1821</v>
      </c>
      <c r="S914" s="3" t="s">
        <v>1448</v>
      </c>
      <c r="T914" s="2"/>
      <c r="U914" s="2"/>
      <c r="V914" s="2"/>
    </row>
    <row r="915" spans="1:22" s="16" customFormat="1" ht="15" customHeight="1" x14ac:dyDescent="0.3">
      <c r="A915" s="16" t="s">
        <v>465</v>
      </c>
      <c r="B915" s="16" t="s">
        <v>18</v>
      </c>
      <c r="C915" s="43" t="s">
        <v>406</v>
      </c>
      <c r="D915" s="43" t="s">
        <v>25</v>
      </c>
      <c r="E915" s="43" t="s">
        <v>71</v>
      </c>
      <c r="F915" s="43" t="s">
        <v>407</v>
      </c>
      <c r="G915" s="43" t="s">
        <v>23</v>
      </c>
      <c r="H915" s="43" t="s">
        <v>23</v>
      </c>
      <c r="I915" s="43" t="s">
        <v>508</v>
      </c>
      <c r="J915" s="16" t="s">
        <v>509</v>
      </c>
      <c r="K915" s="16">
        <v>22000</v>
      </c>
      <c r="L915" s="16">
        <v>0</v>
      </c>
      <c r="M915" s="16">
        <v>22000</v>
      </c>
      <c r="N915" s="16">
        <v>0</v>
      </c>
      <c r="O915" s="47">
        <v>37760.99</v>
      </c>
      <c r="P915" s="16">
        <v>-15760.99</v>
      </c>
      <c r="Q915" s="47">
        <v>4023.47</v>
      </c>
      <c r="R915" s="16" t="s">
        <v>1821</v>
      </c>
      <c r="S915" s="3" t="s">
        <v>1448</v>
      </c>
      <c r="T915" s="2"/>
      <c r="U915" s="2"/>
      <c r="V915" s="2"/>
    </row>
    <row r="916" spans="1:22" s="16" customFormat="1" ht="15" customHeight="1" x14ac:dyDescent="0.3">
      <c r="A916" s="16" t="s">
        <v>465</v>
      </c>
      <c r="B916" s="16" t="s">
        <v>18</v>
      </c>
      <c r="C916" s="43" t="s">
        <v>406</v>
      </c>
      <c r="D916" s="43" t="s">
        <v>25</v>
      </c>
      <c r="E916" s="43" t="s">
        <v>71</v>
      </c>
      <c r="F916" s="43" t="s">
        <v>407</v>
      </c>
      <c r="G916" s="43" t="s">
        <v>23</v>
      </c>
      <c r="H916" s="43" t="s">
        <v>23</v>
      </c>
      <c r="I916" s="43" t="s">
        <v>577</v>
      </c>
      <c r="J916" s="16" t="s">
        <v>578</v>
      </c>
      <c r="K916" s="16">
        <v>54000</v>
      </c>
      <c r="L916" s="16">
        <v>0</v>
      </c>
      <c r="M916" s="16">
        <v>54000</v>
      </c>
      <c r="N916" s="16">
        <v>0</v>
      </c>
      <c r="O916" s="47">
        <v>41994.720000000001</v>
      </c>
      <c r="P916" s="16">
        <v>12005.28</v>
      </c>
      <c r="Q916" s="47">
        <v>9492.9500000000007</v>
      </c>
      <c r="R916" s="16" t="s">
        <v>1821</v>
      </c>
      <c r="S916" s="3" t="s">
        <v>1448</v>
      </c>
      <c r="T916" s="2"/>
      <c r="U916" s="2"/>
      <c r="V916" s="2"/>
    </row>
    <row r="917" spans="1:22" s="16" customFormat="1" ht="15" customHeight="1" x14ac:dyDescent="0.3">
      <c r="A917" s="16" t="s">
        <v>465</v>
      </c>
      <c r="B917" s="16" t="s">
        <v>18</v>
      </c>
      <c r="C917" s="43" t="s">
        <v>406</v>
      </c>
      <c r="D917" s="43" t="s">
        <v>25</v>
      </c>
      <c r="E917" s="43" t="s">
        <v>71</v>
      </c>
      <c r="F917" s="43" t="s">
        <v>407</v>
      </c>
      <c r="G917" s="43" t="s">
        <v>23</v>
      </c>
      <c r="H917" s="43" t="s">
        <v>23</v>
      </c>
      <c r="I917" s="43" t="s">
        <v>541</v>
      </c>
      <c r="J917" s="16" t="s">
        <v>542</v>
      </c>
      <c r="K917" s="16">
        <v>3000</v>
      </c>
      <c r="L917" s="16">
        <v>0</v>
      </c>
      <c r="M917" s="16">
        <v>3000</v>
      </c>
      <c r="N917" s="16">
        <v>0</v>
      </c>
      <c r="O917" s="47">
        <v>2625.19</v>
      </c>
      <c r="P917" s="16">
        <v>374.81</v>
      </c>
      <c r="Q917" s="47">
        <v>220.97</v>
      </c>
      <c r="R917" s="16" t="s">
        <v>1821</v>
      </c>
      <c r="S917" s="3" t="s">
        <v>1448</v>
      </c>
      <c r="T917" s="2"/>
      <c r="U917" s="2"/>
      <c r="V917" s="2"/>
    </row>
    <row r="918" spans="1:22" s="16" customFormat="1" ht="15" customHeight="1" x14ac:dyDescent="0.3">
      <c r="A918" s="16" t="s">
        <v>465</v>
      </c>
      <c r="B918" s="16" t="s">
        <v>18</v>
      </c>
      <c r="C918" s="43" t="s">
        <v>406</v>
      </c>
      <c r="D918" s="43" t="s">
        <v>25</v>
      </c>
      <c r="E918" s="43" t="s">
        <v>71</v>
      </c>
      <c r="F918" s="43" t="s">
        <v>407</v>
      </c>
      <c r="G918" s="43" t="s">
        <v>23</v>
      </c>
      <c r="H918" s="43" t="s">
        <v>23</v>
      </c>
      <c r="I918" s="43" t="s">
        <v>505</v>
      </c>
      <c r="J918" s="16" t="s">
        <v>506</v>
      </c>
      <c r="K918" s="16">
        <v>750</v>
      </c>
      <c r="L918" s="16">
        <v>0</v>
      </c>
      <c r="M918" s="16">
        <v>750</v>
      </c>
      <c r="N918" s="16">
        <v>0</v>
      </c>
      <c r="O918" s="47">
        <v>412.42</v>
      </c>
      <c r="P918" s="16">
        <v>337.58</v>
      </c>
      <c r="Q918" s="47">
        <v>0</v>
      </c>
      <c r="R918" s="16" t="s">
        <v>1821</v>
      </c>
      <c r="S918" s="3" t="s">
        <v>1448</v>
      </c>
      <c r="T918" s="2"/>
      <c r="U918" s="2"/>
      <c r="V918" s="2"/>
    </row>
    <row r="919" spans="1:22" s="16" customFormat="1" ht="15" customHeight="1" x14ac:dyDescent="0.3">
      <c r="A919" s="16" t="s">
        <v>465</v>
      </c>
      <c r="B919" s="16" t="s">
        <v>18</v>
      </c>
      <c r="C919" s="43" t="s">
        <v>406</v>
      </c>
      <c r="D919" s="43" t="s">
        <v>25</v>
      </c>
      <c r="E919" s="43" t="s">
        <v>71</v>
      </c>
      <c r="F919" s="43" t="s">
        <v>407</v>
      </c>
      <c r="G919" s="43" t="s">
        <v>23</v>
      </c>
      <c r="H919" s="43" t="s">
        <v>23</v>
      </c>
      <c r="I919" s="43" t="s">
        <v>487</v>
      </c>
      <c r="J919" s="16" t="s">
        <v>488</v>
      </c>
      <c r="K919" s="16">
        <v>5800</v>
      </c>
      <c r="L919" s="16">
        <v>0</v>
      </c>
      <c r="M919" s="16">
        <v>5800</v>
      </c>
      <c r="N919" s="16">
        <v>282.98</v>
      </c>
      <c r="O919" s="47">
        <v>3947.52</v>
      </c>
      <c r="P919" s="16">
        <v>1569.5</v>
      </c>
      <c r="Q919" s="47">
        <v>1657.15</v>
      </c>
      <c r="R919" s="16" t="s">
        <v>1821</v>
      </c>
      <c r="S919" s="3" t="s">
        <v>1448</v>
      </c>
      <c r="T919" s="2"/>
      <c r="U919" s="2"/>
      <c r="V919" s="2"/>
    </row>
    <row r="920" spans="1:22" s="16" customFormat="1" ht="15" customHeight="1" x14ac:dyDescent="0.3">
      <c r="A920" s="16" t="s">
        <v>465</v>
      </c>
      <c r="B920" s="16" t="s">
        <v>18</v>
      </c>
      <c r="C920" s="43" t="s">
        <v>406</v>
      </c>
      <c r="D920" s="43" t="s">
        <v>25</v>
      </c>
      <c r="E920" s="43" t="s">
        <v>71</v>
      </c>
      <c r="F920" s="43" t="s">
        <v>407</v>
      </c>
      <c r="G920" s="43" t="s">
        <v>23</v>
      </c>
      <c r="H920" s="43" t="s">
        <v>23</v>
      </c>
      <c r="I920" s="43">
        <v>6620</v>
      </c>
      <c r="J920" s="16" t="s">
        <v>725</v>
      </c>
      <c r="K920" s="16">
        <v>68000</v>
      </c>
      <c r="L920" s="16">
        <v>15000</v>
      </c>
      <c r="M920" s="16">
        <v>83000</v>
      </c>
      <c r="N920" s="16">
        <v>0</v>
      </c>
      <c r="O920" s="47">
        <v>79344.53</v>
      </c>
      <c r="P920" s="16">
        <v>3655.47</v>
      </c>
      <c r="Q920" s="47">
        <v>4075.38</v>
      </c>
      <c r="R920" s="16" t="s">
        <v>1821</v>
      </c>
      <c r="S920" s="3" t="s">
        <v>1448</v>
      </c>
      <c r="T920" s="2"/>
      <c r="U920" s="2"/>
      <c r="V920" s="2"/>
    </row>
    <row r="921" spans="1:22" s="16" customFormat="1" ht="15" customHeight="1" x14ac:dyDescent="0.3">
      <c r="A921" s="16" t="s">
        <v>465</v>
      </c>
      <c r="B921" s="16" t="s">
        <v>18</v>
      </c>
      <c r="C921" s="43" t="s">
        <v>406</v>
      </c>
      <c r="D921" s="43" t="s">
        <v>25</v>
      </c>
      <c r="E921" s="43" t="s">
        <v>71</v>
      </c>
      <c r="F921" s="43" t="s">
        <v>407</v>
      </c>
      <c r="G921" s="43" t="s">
        <v>23</v>
      </c>
      <c r="H921" s="43" t="s">
        <v>23</v>
      </c>
      <c r="I921" s="43" t="s">
        <v>568</v>
      </c>
      <c r="J921" s="16" t="s">
        <v>569</v>
      </c>
      <c r="K921" s="16">
        <v>7000</v>
      </c>
      <c r="L921" s="16">
        <v>-5000</v>
      </c>
      <c r="M921" s="16">
        <v>2000</v>
      </c>
      <c r="N921" s="16">
        <v>49.95</v>
      </c>
      <c r="O921" s="47">
        <v>1377</v>
      </c>
      <c r="P921" s="16">
        <v>573.04999999999995</v>
      </c>
      <c r="Q921" s="47">
        <v>375</v>
      </c>
      <c r="R921" s="16" t="s">
        <v>1821</v>
      </c>
      <c r="S921" s="3" t="s">
        <v>1448</v>
      </c>
      <c r="T921" s="2"/>
      <c r="U921" s="2"/>
      <c r="V921" s="2"/>
    </row>
    <row r="922" spans="1:22" s="16" customFormat="1" ht="15" customHeight="1" x14ac:dyDescent="0.3">
      <c r="A922" s="16" t="s">
        <v>465</v>
      </c>
      <c r="B922" s="16" t="s">
        <v>18</v>
      </c>
      <c r="C922" s="43" t="s">
        <v>406</v>
      </c>
      <c r="D922" s="43" t="s">
        <v>25</v>
      </c>
      <c r="E922" s="43" t="s">
        <v>71</v>
      </c>
      <c r="F922" s="43" t="s">
        <v>407</v>
      </c>
      <c r="G922" s="43" t="s">
        <v>23</v>
      </c>
      <c r="H922" s="43" t="s">
        <v>23</v>
      </c>
      <c r="I922" s="43" t="s">
        <v>513</v>
      </c>
      <c r="J922" s="16" t="s">
        <v>1203</v>
      </c>
      <c r="K922" s="16">
        <v>193000</v>
      </c>
      <c r="L922" s="16">
        <v>0</v>
      </c>
      <c r="M922" s="16">
        <v>193000</v>
      </c>
      <c r="N922" s="16">
        <v>14.97</v>
      </c>
      <c r="O922" s="47">
        <v>256320.68</v>
      </c>
      <c r="P922" s="16">
        <v>-63335.65</v>
      </c>
      <c r="Q922" s="47">
        <v>109018.22</v>
      </c>
      <c r="R922" s="16" t="s">
        <v>1821</v>
      </c>
      <c r="S922" s="3" t="s">
        <v>1448</v>
      </c>
      <c r="T922" s="2"/>
      <c r="U922" s="2"/>
      <c r="V922" s="2"/>
    </row>
    <row r="923" spans="1:22" s="16" customFormat="1" ht="15" customHeight="1" x14ac:dyDescent="0.3">
      <c r="A923" s="16" t="s">
        <v>465</v>
      </c>
      <c r="B923" s="16" t="s">
        <v>18</v>
      </c>
      <c r="C923" s="43" t="s">
        <v>406</v>
      </c>
      <c r="D923" s="43" t="s">
        <v>25</v>
      </c>
      <c r="E923" s="43" t="s">
        <v>71</v>
      </c>
      <c r="F923" s="43" t="s">
        <v>407</v>
      </c>
      <c r="G923" s="43" t="s">
        <v>23</v>
      </c>
      <c r="H923" s="43" t="s">
        <v>23</v>
      </c>
      <c r="I923" s="43">
        <v>7250</v>
      </c>
      <c r="J923" s="16" t="s">
        <v>1675</v>
      </c>
      <c r="K923" s="16">
        <v>0</v>
      </c>
      <c r="L923" s="16">
        <v>0</v>
      </c>
      <c r="M923" s="16">
        <v>0</v>
      </c>
      <c r="N923" s="16">
        <v>0</v>
      </c>
      <c r="O923" s="47">
        <v>9212.5400000000009</v>
      </c>
      <c r="P923" s="16">
        <v>-9212.5400000000009</v>
      </c>
      <c r="Q923" s="47">
        <v>1825.4</v>
      </c>
      <c r="R923" s="16" t="s">
        <v>1821</v>
      </c>
      <c r="S923" s="3" t="s">
        <v>1448</v>
      </c>
      <c r="T923" s="2"/>
      <c r="U923" s="2"/>
      <c r="V923" s="2"/>
    </row>
    <row r="924" spans="1:22" s="16" customFormat="1" ht="15" customHeight="1" x14ac:dyDescent="0.3">
      <c r="A924" s="16" t="s">
        <v>465</v>
      </c>
      <c r="B924" s="16" t="s">
        <v>18</v>
      </c>
      <c r="C924" s="43" t="s">
        <v>430</v>
      </c>
      <c r="D924" s="43" t="s">
        <v>25</v>
      </c>
      <c r="E924" s="43" t="s">
        <v>71</v>
      </c>
      <c r="F924" s="43" t="s">
        <v>414</v>
      </c>
      <c r="G924" s="43" t="s">
        <v>431</v>
      </c>
      <c r="H924" s="43" t="s">
        <v>23</v>
      </c>
      <c r="I924" s="43" t="s">
        <v>501</v>
      </c>
      <c r="J924" s="16" t="s">
        <v>502</v>
      </c>
      <c r="K924" s="16">
        <v>0</v>
      </c>
      <c r="L924" s="16">
        <v>0</v>
      </c>
      <c r="M924" s="16">
        <v>0</v>
      </c>
      <c r="N924" s="16">
        <v>0</v>
      </c>
      <c r="O924" s="47">
        <v>0</v>
      </c>
      <c r="P924" s="16">
        <v>0</v>
      </c>
      <c r="Q924" s="47">
        <v>0</v>
      </c>
      <c r="R924" s="16" t="s">
        <v>2003</v>
      </c>
      <c r="S924" s="3" t="s">
        <v>1448</v>
      </c>
      <c r="T924" s="2"/>
      <c r="U924" s="2"/>
      <c r="V924" s="2"/>
    </row>
    <row r="925" spans="1:22" s="16" customFormat="1" ht="15" customHeight="1" x14ac:dyDescent="0.3">
      <c r="A925" s="16" t="s">
        <v>465</v>
      </c>
      <c r="B925" s="16" t="s">
        <v>18</v>
      </c>
      <c r="C925" s="43" t="s">
        <v>430</v>
      </c>
      <c r="D925" s="43" t="s">
        <v>25</v>
      </c>
      <c r="E925" s="43" t="s">
        <v>71</v>
      </c>
      <c r="F925" s="43" t="s">
        <v>414</v>
      </c>
      <c r="G925" s="43" t="s">
        <v>431</v>
      </c>
      <c r="H925" s="43" t="s">
        <v>23</v>
      </c>
      <c r="I925" s="43">
        <v>5100</v>
      </c>
      <c r="J925" s="16" t="s">
        <v>484</v>
      </c>
      <c r="K925" s="16">
        <v>0</v>
      </c>
      <c r="L925" s="16">
        <v>0</v>
      </c>
      <c r="M925" s="16">
        <v>0</v>
      </c>
      <c r="N925" s="16">
        <v>0</v>
      </c>
      <c r="O925" s="47">
        <v>0</v>
      </c>
      <c r="P925" s="16">
        <v>0</v>
      </c>
      <c r="Q925" s="47">
        <v>0</v>
      </c>
      <c r="R925" s="16" t="s">
        <v>2003</v>
      </c>
      <c r="S925" s="3" t="s">
        <v>1448</v>
      </c>
      <c r="T925" s="2"/>
      <c r="U925" s="2"/>
      <c r="V925" s="2"/>
    </row>
    <row r="926" spans="1:22" s="16" customFormat="1" ht="15" customHeight="1" x14ac:dyDescent="0.3">
      <c r="A926" s="16" t="s">
        <v>465</v>
      </c>
      <c r="B926" s="16" t="s">
        <v>18</v>
      </c>
      <c r="C926" s="43" t="s">
        <v>430</v>
      </c>
      <c r="D926" s="43" t="s">
        <v>25</v>
      </c>
      <c r="E926" s="43" t="s">
        <v>71</v>
      </c>
      <c r="F926" s="43" t="s">
        <v>414</v>
      </c>
      <c r="G926" s="43" t="s">
        <v>431</v>
      </c>
      <c r="H926" s="43" t="s">
        <v>23</v>
      </c>
      <c r="I926" s="43" t="s">
        <v>491</v>
      </c>
      <c r="J926" s="16" t="s">
        <v>1043</v>
      </c>
      <c r="K926" s="16">
        <v>0</v>
      </c>
      <c r="L926" s="16">
        <v>0</v>
      </c>
      <c r="M926" s="16">
        <v>0</v>
      </c>
      <c r="N926" s="16">
        <v>0</v>
      </c>
      <c r="O926" s="47">
        <v>0</v>
      </c>
      <c r="P926" s="16">
        <v>0</v>
      </c>
      <c r="Q926" s="47">
        <v>0</v>
      </c>
      <c r="R926" s="16" t="s">
        <v>2003</v>
      </c>
      <c r="S926" s="3" t="s">
        <v>1448</v>
      </c>
      <c r="T926" s="2"/>
      <c r="U926" s="2"/>
      <c r="V926" s="2"/>
    </row>
    <row r="927" spans="1:22" s="16" customFormat="1" ht="15" customHeight="1" x14ac:dyDescent="0.3">
      <c r="A927" s="16" t="s">
        <v>465</v>
      </c>
      <c r="B927" s="16" t="s">
        <v>18</v>
      </c>
      <c r="C927" s="43" t="s">
        <v>430</v>
      </c>
      <c r="D927" s="43" t="s">
        <v>25</v>
      </c>
      <c r="E927" s="43" t="s">
        <v>71</v>
      </c>
      <c r="F927" s="43" t="s">
        <v>414</v>
      </c>
      <c r="G927" s="43" t="s">
        <v>431</v>
      </c>
      <c r="H927" s="43" t="s">
        <v>23</v>
      </c>
      <c r="I927" s="43" t="s">
        <v>481</v>
      </c>
      <c r="J927" s="16" t="s">
        <v>1040</v>
      </c>
      <c r="K927" s="16">
        <v>0</v>
      </c>
      <c r="L927" s="16">
        <v>0</v>
      </c>
      <c r="M927" s="16">
        <v>0</v>
      </c>
      <c r="N927" s="16">
        <v>0</v>
      </c>
      <c r="O927" s="47">
        <v>0</v>
      </c>
      <c r="P927" s="16">
        <v>0</v>
      </c>
      <c r="Q927" s="47">
        <v>0</v>
      </c>
      <c r="R927" s="16" t="s">
        <v>2003</v>
      </c>
      <c r="S927" s="3" t="s">
        <v>1448</v>
      </c>
      <c r="T927" s="2"/>
      <c r="U927" s="2"/>
      <c r="V927" s="2"/>
    </row>
    <row r="928" spans="1:22" s="16" customFormat="1" ht="15" customHeight="1" x14ac:dyDescent="0.3">
      <c r="A928" s="16" t="s">
        <v>465</v>
      </c>
      <c r="B928" s="16" t="s">
        <v>18</v>
      </c>
      <c r="C928" s="43" t="s">
        <v>416</v>
      </c>
      <c r="D928" s="43" t="s">
        <v>25</v>
      </c>
      <c r="E928" s="43" t="s">
        <v>71</v>
      </c>
      <c r="F928" s="43" t="s">
        <v>414</v>
      </c>
      <c r="G928" s="43" t="s">
        <v>417</v>
      </c>
      <c r="H928" s="43" t="s">
        <v>23</v>
      </c>
      <c r="I928" s="43" t="s">
        <v>501</v>
      </c>
      <c r="J928" s="16" t="s">
        <v>502</v>
      </c>
      <c r="K928" s="16">
        <v>923953</v>
      </c>
      <c r="L928" s="16">
        <v>9148</v>
      </c>
      <c r="M928" s="16">
        <v>933101</v>
      </c>
      <c r="N928" s="16">
        <v>0</v>
      </c>
      <c r="O928" s="47">
        <v>776566.35</v>
      </c>
      <c r="P928" s="16">
        <v>156534.65</v>
      </c>
      <c r="Q928" s="47">
        <v>87823.37</v>
      </c>
      <c r="R928" s="16" t="s">
        <v>1822</v>
      </c>
      <c r="S928" s="3" t="s">
        <v>1448</v>
      </c>
      <c r="T928" s="2"/>
      <c r="U928" s="2"/>
      <c r="V928" s="2"/>
    </row>
    <row r="929" spans="1:22" s="16" customFormat="1" ht="15" customHeight="1" x14ac:dyDescent="0.3">
      <c r="A929" s="16" t="s">
        <v>465</v>
      </c>
      <c r="B929" s="16" t="s">
        <v>18</v>
      </c>
      <c r="C929" s="43" t="s">
        <v>416</v>
      </c>
      <c r="D929" s="43" t="s">
        <v>25</v>
      </c>
      <c r="E929" s="43" t="s">
        <v>71</v>
      </c>
      <c r="F929" s="43" t="s">
        <v>414</v>
      </c>
      <c r="G929" s="43" t="s">
        <v>417</v>
      </c>
      <c r="H929" s="43" t="s">
        <v>23</v>
      </c>
      <c r="I929" s="43" t="s">
        <v>493</v>
      </c>
      <c r="J929" s="16" t="s">
        <v>494</v>
      </c>
      <c r="K929" s="16">
        <v>87000</v>
      </c>
      <c r="L929" s="16">
        <v>0</v>
      </c>
      <c r="M929" s="16">
        <v>87000</v>
      </c>
      <c r="N929" s="16">
        <v>0</v>
      </c>
      <c r="O929" s="47">
        <v>74820.850000000006</v>
      </c>
      <c r="P929" s="16">
        <v>12179.15</v>
      </c>
      <c r="Q929" s="47">
        <v>6080</v>
      </c>
      <c r="R929" s="16" t="s">
        <v>1822</v>
      </c>
      <c r="S929" s="3" t="s">
        <v>1448</v>
      </c>
      <c r="T929" s="2"/>
      <c r="U929" s="2"/>
      <c r="V929" s="2"/>
    </row>
    <row r="930" spans="1:22" s="16" customFormat="1" ht="15" customHeight="1" x14ac:dyDescent="0.3">
      <c r="A930" s="16" t="s">
        <v>465</v>
      </c>
      <c r="B930" s="16" t="s">
        <v>18</v>
      </c>
      <c r="C930" s="43" t="s">
        <v>416</v>
      </c>
      <c r="D930" s="43" t="s">
        <v>25</v>
      </c>
      <c r="E930" s="43" t="s">
        <v>71</v>
      </c>
      <c r="F930" s="43" t="s">
        <v>414</v>
      </c>
      <c r="G930" s="43" t="s">
        <v>417</v>
      </c>
      <c r="H930" s="43" t="s">
        <v>23</v>
      </c>
      <c r="I930" s="43">
        <v>5100</v>
      </c>
      <c r="J930" s="16" t="s">
        <v>484</v>
      </c>
      <c r="K930" s="16">
        <v>195000</v>
      </c>
      <c r="L930" s="16">
        <v>0</v>
      </c>
      <c r="M930" s="16">
        <v>195000</v>
      </c>
      <c r="N930" s="16">
        <v>0</v>
      </c>
      <c r="O930" s="47">
        <v>220917.57</v>
      </c>
      <c r="P930" s="16">
        <v>-25917.57</v>
      </c>
      <c r="Q930" s="47">
        <v>18186.330000000002</v>
      </c>
      <c r="R930" s="16" t="s">
        <v>1822</v>
      </c>
      <c r="S930" s="3" t="s">
        <v>1448</v>
      </c>
      <c r="T930" s="2"/>
      <c r="U930" s="2"/>
      <c r="V930" s="2"/>
    </row>
    <row r="931" spans="1:22" s="16" customFormat="1" ht="15" customHeight="1" x14ac:dyDescent="0.3">
      <c r="A931" s="16" t="s">
        <v>465</v>
      </c>
      <c r="B931" s="16" t="s">
        <v>18</v>
      </c>
      <c r="C931" s="43" t="s">
        <v>416</v>
      </c>
      <c r="D931" s="43" t="s">
        <v>25</v>
      </c>
      <c r="E931" s="43" t="s">
        <v>71</v>
      </c>
      <c r="F931" s="43" t="s">
        <v>414</v>
      </c>
      <c r="G931" s="43" t="s">
        <v>417</v>
      </c>
      <c r="H931" s="43" t="s">
        <v>23</v>
      </c>
      <c r="I931" s="43" t="s">
        <v>491</v>
      </c>
      <c r="J931" s="16" t="s">
        <v>1043</v>
      </c>
      <c r="K931" s="16">
        <v>38000</v>
      </c>
      <c r="L931" s="16">
        <v>0</v>
      </c>
      <c r="M931" s="16">
        <v>38000</v>
      </c>
      <c r="N931" s="16">
        <v>0</v>
      </c>
      <c r="O931" s="47">
        <v>39122.550000000003</v>
      </c>
      <c r="P931" s="16">
        <v>-1122.55</v>
      </c>
      <c r="Q931" s="47">
        <v>1155</v>
      </c>
      <c r="R931" s="16" t="s">
        <v>1822</v>
      </c>
      <c r="S931" s="3" t="s">
        <v>1448</v>
      </c>
      <c r="T931" s="2"/>
      <c r="U931" s="2"/>
      <c r="V931" s="2"/>
    </row>
    <row r="932" spans="1:22" s="16" customFormat="1" ht="15" customHeight="1" x14ac:dyDescent="0.3">
      <c r="A932" s="16" t="s">
        <v>465</v>
      </c>
      <c r="B932" s="16" t="s">
        <v>18</v>
      </c>
      <c r="C932" s="43" t="s">
        <v>416</v>
      </c>
      <c r="D932" s="43" t="s">
        <v>25</v>
      </c>
      <c r="E932" s="43" t="s">
        <v>71</v>
      </c>
      <c r="F932" s="43" t="s">
        <v>414</v>
      </c>
      <c r="G932" s="43" t="s">
        <v>417</v>
      </c>
      <c r="H932" s="43" t="s">
        <v>23</v>
      </c>
      <c r="I932" s="43" t="s">
        <v>481</v>
      </c>
      <c r="J932" s="16" t="s">
        <v>1040</v>
      </c>
      <c r="K932" s="16">
        <v>16000</v>
      </c>
      <c r="L932" s="16">
        <v>0</v>
      </c>
      <c r="M932" s="16">
        <v>16000</v>
      </c>
      <c r="N932" s="16">
        <v>0</v>
      </c>
      <c r="O932" s="47">
        <v>10973.65</v>
      </c>
      <c r="P932" s="16">
        <v>5026.3500000000004</v>
      </c>
      <c r="Q932" s="47">
        <v>516.73</v>
      </c>
      <c r="R932" s="16" t="s">
        <v>1822</v>
      </c>
      <c r="S932" s="3" t="s">
        <v>1448</v>
      </c>
      <c r="T932" s="2"/>
      <c r="U932" s="2"/>
      <c r="V932" s="2"/>
    </row>
    <row r="933" spans="1:22" s="16" customFormat="1" ht="15" customHeight="1" x14ac:dyDescent="0.3">
      <c r="A933" s="16" t="s">
        <v>465</v>
      </c>
      <c r="B933" s="16" t="s">
        <v>18</v>
      </c>
      <c r="C933" s="43" t="s">
        <v>416</v>
      </c>
      <c r="D933" s="43" t="s">
        <v>25</v>
      </c>
      <c r="E933" s="43" t="s">
        <v>71</v>
      </c>
      <c r="F933" s="43" t="s">
        <v>414</v>
      </c>
      <c r="G933" s="43" t="s">
        <v>417</v>
      </c>
      <c r="H933" s="43" t="s">
        <v>23</v>
      </c>
      <c r="I933" s="43" t="s">
        <v>1051</v>
      </c>
      <c r="J933" s="16" t="s">
        <v>1052</v>
      </c>
      <c r="K933" s="16">
        <v>3500</v>
      </c>
      <c r="L933" s="16">
        <v>0</v>
      </c>
      <c r="M933" s="16">
        <v>3500</v>
      </c>
      <c r="N933" s="16">
        <v>0</v>
      </c>
      <c r="O933" s="47">
        <v>2327.6999999999998</v>
      </c>
      <c r="P933" s="16">
        <v>1172.3</v>
      </c>
      <c r="Q933" s="47">
        <v>1170</v>
      </c>
      <c r="R933" s="16" t="s">
        <v>1822</v>
      </c>
      <c r="S933" s="3" t="s">
        <v>1448</v>
      </c>
      <c r="T933" s="2"/>
      <c r="U933" s="2"/>
      <c r="V933" s="2"/>
    </row>
    <row r="934" spans="1:22" s="16" customFormat="1" ht="15" customHeight="1" x14ac:dyDescent="0.3">
      <c r="A934" s="16" t="s">
        <v>465</v>
      </c>
      <c r="B934" s="16" t="s">
        <v>18</v>
      </c>
      <c r="C934" s="43" t="s">
        <v>416</v>
      </c>
      <c r="D934" s="43" t="s">
        <v>25</v>
      </c>
      <c r="E934" s="43" t="s">
        <v>71</v>
      </c>
      <c r="F934" s="43" t="s">
        <v>414</v>
      </c>
      <c r="G934" s="43" t="s">
        <v>417</v>
      </c>
      <c r="H934" s="43" t="s">
        <v>23</v>
      </c>
      <c r="I934" s="43" t="s">
        <v>469</v>
      </c>
      <c r="J934" s="16" t="s">
        <v>1045</v>
      </c>
      <c r="K934" s="16">
        <v>1700</v>
      </c>
      <c r="L934" s="16">
        <v>0</v>
      </c>
      <c r="M934" s="16">
        <v>1700</v>
      </c>
      <c r="N934" s="16">
        <v>0</v>
      </c>
      <c r="O934" s="47">
        <v>1008.6</v>
      </c>
      <c r="P934" s="16">
        <v>691.4</v>
      </c>
      <c r="Q934" s="47">
        <v>315.52</v>
      </c>
      <c r="R934" s="16" t="s">
        <v>1822</v>
      </c>
      <c r="S934" s="3" t="s">
        <v>1448</v>
      </c>
      <c r="T934" s="2"/>
      <c r="U934" s="2"/>
      <c r="V934" s="2"/>
    </row>
    <row r="935" spans="1:22" s="16" customFormat="1" ht="15" customHeight="1" x14ac:dyDescent="0.3">
      <c r="A935" s="16" t="s">
        <v>465</v>
      </c>
      <c r="B935" s="16" t="s">
        <v>18</v>
      </c>
      <c r="C935" s="43" t="s">
        <v>416</v>
      </c>
      <c r="D935" s="43" t="s">
        <v>25</v>
      </c>
      <c r="E935" s="43" t="s">
        <v>71</v>
      </c>
      <c r="F935" s="43" t="s">
        <v>414</v>
      </c>
      <c r="G935" s="43" t="s">
        <v>417</v>
      </c>
      <c r="H935" s="43" t="s">
        <v>23</v>
      </c>
      <c r="I935" s="43" t="s">
        <v>473</v>
      </c>
      <c r="J935" s="16" t="s">
        <v>1041</v>
      </c>
      <c r="K935" s="16">
        <v>4000</v>
      </c>
      <c r="L935" s="16">
        <v>0</v>
      </c>
      <c r="M935" s="16">
        <v>4000</v>
      </c>
      <c r="N935" s="16">
        <v>0</v>
      </c>
      <c r="O935" s="47">
        <v>7042.22</v>
      </c>
      <c r="P935" s="16">
        <v>-3042.22</v>
      </c>
      <c r="Q935" s="47">
        <v>0</v>
      </c>
      <c r="R935" s="16" t="s">
        <v>1822</v>
      </c>
      <c r="S935" s="3" t="s">
        <v>1448</v>
      </c>
      <c r="T935" s="2"/>
      <c r="U935" s="2"/>
      <c r="V935" s="2"/>
    </row>
    <row r="936" spans="1:22" s="16" customFormat="1" ht="15" customHeight="1" x14ac:dyDescent="0.3">
      <c r="A936" s="16" t="s">
        <v>465</v>
      </c>
      <c r="B936" s="16" t="s">
        <v>18</v>
      </c>
      <c r="C936" s="43" t="s">
        <v>416</v>
      </c>
      <c r="D936" s="43" t="s">
        <v>25</v>
      </c>
      <c r="E936" s="43" t="s">
        <v>71</v>
      </c>
      <c r="F936" s="43" t="s">
        <v>414</v>
      </c>
      <c r="G936" s="43" t="s">
        <v>417</v>
      </c>
      <c r="H936" s="43" t="s">
        <v>23</v>
      </c>
      <c r="I936" s="43" t="s">
        <v>474</v>
      </c>
      <c r="J936" s="16" t="s">
        <v>475</v>
      </c>
      <c r="K936" s="16">
        <v>97839</v>
      </c>
      <c r="L936" s="16">
        <v>969</v>
      </c>
      <c r="M936" s="16">
        <v>98808</v>
      </c>
      <c r="N936" s="16">
        <v>0</v>
      </c>
      <c r="O936" s="47">
        <v>85034.94</v>
      </c>
      <c r="P936" s="16">
        <v>13773.06</v>
      </c>
      <c r="Q936" s="47">
        <v>8619.98</v>
      </c>
      <c r="R936" s="16" t="s">
        <v>1822</v>
      </c>
      <c r="S936" s="3" t="s">
        <v>1448</v>
      </c>
      <c r="T936" s="2"/>
      <c r="U936" s="2"/>
      <c r="V936" s="2"/>
    </row>
    <row r="937" spans="1:22" s="16" customFormat="1" ht="15" customHeight="1" x14ac:dyDescent="0.3">
      <c r="A937" s="16" t="s">
        <v>465</v>
      </c>
      <c r="B937" s="16" t="s">
        <v>18</v>
      </c>
      <c r="C937" s="43" t="s">
        <v>416</v>
      </c>
      <c r="D937" s="43" t="s">
        <v>25</v>
      </c>
      <c r="E937" s="43" t="s">
        <v>71</v>
      </c>
      <c r="F937" s="43" t="s">
        <v>414</v>
      </c>
      <c r="G937" s="43" t="s">
        <v>417</v>
      </c>
      <c r="H937" s="43" t="s">
        <v>23</v>
      </c>
      <c r="I937" s="43" t="s">
        <v>671</v>
      </c>
      <c r="J937" s="16" t="s">
        <v>672</v>
      </c>
      <c r="K937" s="16">
        <v>0</v>
      </c>
      <c r="L937" s="16">
        <v>0</v>
      </c>
      <c r="M937" s="16">
        <v>0</v>
      </c>
      <c r="N937" s="16">
        <v>0</v>
      </c>
      <c r="O937" s="47">
        <v>0</v>
      </c>
      <c r="P937" s="16">
        <v>0</v>
      </c>
      <c r="Q937" s="47">
        <v>0</v>
      </c>
      <c r="R937" s="16" t="s">
        <v>1822</v>
      </c>
      <c r="S937" s="3" t="s">
        <v>1448</v>
      </c>
      <c r="T937" s="2"/>
      <c r="U937" s="2"/>
      <c r="V937" s="2"/>
    </row>
    <row r="938" spans="1:22" s="16" customFormat="1" ht="15" customHeight="1" x14ac:dyDescent="0.3">
      <c r="A938" s="16" t="s">
        <v>465</v>
      </c>
      <c r="B938" s="16" t="s">
        <v>18</v>
      </c>
      <c r="C938" s="43" t="s">
        <v>416</v>
      </c>
      <c r="D938" s="43" t="s">
        <v>25</v>
      </c>
      <c r="E938" s="43" t="s">
        <v>71</v>
      </c>
      <c r="F938" s="43" t="s">
        <v>414</v>
      </c>
      <c r="G938" s="43" t="s">
        <v>417</v>
      </c>
      <c r="H938" s="43" t="s">
        <v>23</v>
      </c>
      <c r="I938" s="43" t="s">
        <v>519</v>
      </c>
      <c r="J938" s="16" t="s">
        <v>520</v>
      </c>
      <c r="K938" s="16">
        <v>40353</v>
      </c>
      <c r="L938" s="16">
        <v>0</v>
      </c>
      <c r="M938" s="16">
        <v>40353</v>
      </c>
      <c r="N938" s="16">
        <v>0</v>
      </c>
      <c r="O938" s="47">
        <v>36982</v>
      </c>
      <c r="P938" s="16">
        <v>3371</v>
      </c>
      <c r="Q938" s="47">
        <v>3362</v>
      </c>
      <c r="R938" s="16" t="s">
        <v>1822</v>
      </c>
      <c r="S938" s="3" t="s">
        <v>1448</v>
      </c>
      <c r="T938" s="2"/>
      <c r="U938" s="2"/>
      <c r="V938" s="2"/>
    </row>
    <row r="939" spans="1:22" s="16" customFormat="1" ht="15" customHeight="1" x14ac:dyDescent="0.3">
      <c r="A939" s="16" t="s">
        <v>465</v>
      </c>
      <c r="B939" s="16" t="s">
        <v>18</v>
      </c>
      <c r="C939" s="43" t="s">
        <v>416</v>
      </c>
      <c r="D939" s="43" t="s">
        <v>25</v>
      </c>
      <c r="E939" s="43" t="s">
        <v>71</v>
      </c>
      <c r="F939" s="43" t="s">
        <v>414</v>
      </c>
      <c r="G939" s="43" t="s">
        <v>417</v>
      </c>
      <c r="H939" s="43" t="s">
        <v>23</v>
      </c>
      <c r="I939" s="43">
        <v>6000</v>
      </c>
      <c r="J939" s="16" t="s">
        <v>539</v>
      </c>
      <c r="K939" s="16">
        <v>500</v>
      </c>
      <c r="L939" s="16">
        <v>0</v>
      </c>
      <c r="M939" s="16">
        <v>500</v>
      </c>
      <c r="N939" s="16">
        <v>0</v>
      </c>
      <c r="O939" s="47">
        <v>72.59</v>
      </c>
      <c r="P939" s="16">
        <v>427.41</v>
      </c>
      <c r="Q939" s="47">
        <v>0</v>
      </c>
      <c r="R939" s="16" t="s">
        <v>1822</v>
      </c>
      <c r="S939" s="3" t="s">
        <v>1448</v>
      </c>
      <c r="T939" s="2"/>
      <c r="U939" s="2"/>
      <c r="V939" s="2"/>
    </row>
    <row r="940" spans="1:22" s="16" customFormat="1" ht="15" customHeight="1" x14ac:dyDescent="0.3">
      <c r="A940" s="16" t="s">
        <v>465</v>
      </c>
      <c r="B940" s="16" t="s">
        <v>18</v>
      </c>
      <c r="C940" s="43" t="s">
        <v>416</v>
      </c>
      <c r="D940" s="43" t="s">
        <v>25</v>
      </c>
      <c r="E940" s="43" t="s">
        <v>71</v>
      </c>
      <c r="F940" s="43" t="s">
        <v>414</v>
      </c>
      <c r="G940" s="43" t="s">
        <v>417</v>
      </c>
      <c r="H940" s="43" t="s">
        <v>23</v>
      </c>
      <c r="I940" s="43">
        <v>6200</v>
      </c>
      <c r="J940" s="16" t="s">
        <v>557</v>
      </c>
      <c r="K940" s="16">
        <v>2000</v>
      </c>
      <c r="L940" s="16">
        <v>0</v>
      </c>
      <c r="M940" s="16">
        <v>2000</v>
      </c>
      <c r="N940" s="16">
        <v>0</v>
      </c>
      <c r="O940" s="47">
        <v>220</v>
      </c>
      <c r="P940" s="16">
        <v>1780</v>
      </c>
      <c r="Q940" s="47">
        <v>0</v>
      </c>
      <c r="R940" s="16" t="s">
        <v>1822</v>
      </c>
      <c r="S940" s="3" t="s">
        <v>1448</v>
      </c>
      <c r="T940" s="2"/>
      <c r="U940" s="2"/>
      <c r="V940" s="2"/>
    </row>
    <row r="941" spans="1:22" s="16" customFormat="1" ht="15" customHeight="1" x14ac:dyDescent="0.3">
      <c r="A941" s="16" t="s">
        <v>465</v>
      </c>
      <c r="B941" s="16" t="s">
        <v>18</v>
      </c>
      <c r="C941" s="43" t="s">
        <v>416</v>
      </c>
      <c r="D941" s="43" t="s">
        <v>25</v>
      </c>
      <c r="E941" s="43" t="s">
        <v>71</v>
      </c>
      <c r="F941" s="43" t="s">
        <v>414</v>
      </c>
      <c r="G941" s="43" t="s">
        <v>417</v>
      </c>
      <c r="H941" s="43" t="s">
        <v>23</v>
      </c>
      <c r="I941" s="43">
        <v>6202</v>
      </c>
      <c r="J941" s="16" t="s">
        <v>558</v>
      </c>
      <c r="K941" s="16">
        <v>250</v>
      </c>
      <c r="L941" s="16">
        <v>0</v>
      </c>
      <c r="M941" s="16">
        <v>250</v>
      </c>
      <c r="N941" s="16">
        <v>0</v>
      </c>
      <c r="O941" s="47">
        <v>0</v>
      </c>
      <c r="P941" s="16">
        <v>250</v>
      </c>
      <c r="Q941" s="47">
        <v>0</v>
      </c>
      <c r="R941" s="16" t="s">
        <v>1822</v>
      </c>
      <c r="S941" s="3" t="s">
        <v>1448</v>
      </c>
      <c r="T941" s="2"/>
      <c r="U941" s="2"/>
      <c r="V941" s="2"/>
    </row>
    <row r="942" spans="1:22" s="16" customFormat="1" ht="15" customHeight="1" x14ac:dyDescent="0.3">
      <c r="A942" s="16" t="s">
        <v>465</v>
      </c>
      <c r="B942" s="16" t="s">
        <v>18</v>
      </c>
      <c r="C942" s="43" t="s">
        <v>416</v>
      </c>
      <c r="D942" s="43" t="s">
        <v>25</v>
      </c>
      <c r="E942" s="43" t="s">
        <v>71</v>
      </c>
      <c r="F942" s="43" t="s">
        <v>414</v>
      </c>
      <c r="G942" s="43" t="s">
        <v>417</v>
      </c>
      <c r="H942" s="43" t="s">
        <v>23</v>
      </c>
      <c r="I942" s="43">
        <v>6203</v>
      </c>
      <c r="J942" s="16" t="s">
        <v>559</v>
      </c>
      <c r="K942" s="16">
        <v>250</v>
      </c>
      <c r="L942" s="16">
        <v>0</v>
      </c>
      <c r="M942" s="16">
        <v>250</v>
      </c>
      <c r="N942" s="16">
        <v>0</v>
      </c>
      <c r="O942" s="47">
        <v>39</v>
      </c>
      <c r="P942" s="16">
        <v>211</v>
      </c>
      <c r="Q942" s="47">
        <v>0</v>
      </c>
      <c r="R942" s="16" t="s">
        <v>1822</v>
      </c>
      <c r="S942" s="3" t="s">
        <v>1448</v>
      </c>
      <c r="T942" s="2"/>
      <c r="U942" s="2"/>
      <c r="V942" s="2"/>
    </row>
    <row r="943" spans="1:22" s="16" customFormat="1" ht="15" customHeight="1" x14ac:dyDescent="0.3">
      <c r="A943" s="16" t="s">
        <v>465</v>
      </c>
      <c r="B943" s="16" t="s">
        <v>18</v>
      </c>
      <c r="C943" s="43" t="s">
        <v>416</v>
      </c>
      <c r="D943" s="43" t="s">
        <v>25</v>
      </c>
      <c r="E943" s="43" t="s">
        <v>71</v>
      </c>
      <c r="F943" s="43" t="s">
        <v>414</v>
      </c>
      <c r="G943" s="43" t="s">
        <v>417</v>
      </c>
      <c r="H943" s="43" t="s">
        <v>23</v>
      </c>
      <c r="I943" s="43">
        <v>6208</v>
      </c>
      <c r="J943" s="16" t="s">
        <v>496</v>
      </c>
      <c r="K943" s="16">
        <v>25000</v>
      </c>
      <c r="L943" s="16">
        <v>0</v>
      </c>
      <c r="M943" s="16">
        <v>25000</v>
      </c>
      <c r="N943" s="16">
        <v>4291.96</v>
      </c>
      <c r="O943" s="47">
        <v>16143</v>
      </c>
      <c r="P943" s="16">
        <v>4565.04</v>
      </c>
      <c r="Q943" s="47">
        <v>4297.33</v>
      </c>
      <c r="R943" s="16" t="s">
        <v>1822</v>
      </c>
      <c r="S943" s="3" t="s">
        <v>1448</v>
      </c>
      <c r="T943" s="2"/>
      <c r="U943" s="2"/>
      <c r="V943" s="2"/>
    </row>
    <row r="944" spans="1:22" s="16" customFormat="1" ht="15" customHeight="1" x14ac:dyDescent="0.3">
      <c r="A944" s="16" t="s">
        <v>465</v>
      </c>
      <c r="B944" s="16" t="s">
        <v>18</v>
      </c>
      <c r="C944" s="43" t="s">
        <v>416</v>
      </c>
      <c r="D944" s="43" t="s">
        <v>25</v>
      </c>
      <c r="E944" s="43" t="s">
        <v>71</v>
      </c>
      <c r="F944" s="43" t="s">
        <v>414</v>
      </c>
      <c r="G944" s="43" t="s">
        <v>417</v>
      </c>
      <c r="H944" s="43" t="s">
        <v>23</v>
      </c>
      <c r="I944" s="43">
        <v>6210</v>
      </c>
      <c r="J944" s="16" t="s">
        <v>565</v>
      </c>
      <c r="K944" s="16">
        <v>10000</v>
      </c>
      <c r="L944" s="16">
        <v>0</v>
      </c>
      <c r="M944" s="16">
        <v>10000</v>
      </c>
      <c r="N944" s="16">
        <v>366.51</v>
      </c>
      <c r="O944" s="47">
        <v>2744.51</v>
      </c>
      <c r="P944" s="16">
        <v>6888.98</v>
      </c>
      <c r="Q944" s="47">
        <v>0</v>
      </c>
      <c r="R944" s="16" t="s">
        <v>1822</v>
      </c>
      <c r="S944" s="3" t="s">
        <v>1448</v>
      </c>
      <c r="T944" s="2"/>
      <c r="U944" s="2"/>
      <c r="V944" s="2"/>
    </row>
    <row r="945" spans="1:22" s="16" customFormat="1" ht="15" customHeight="1" x14ac:dyDescent="0.3">
      <c r="A945" s="16" t="s">
        <v>465</v>
      </c>
      <c r="B945" s="16" t="s">
        <v>18</v>
      </c>
      <c r="C945" s="43" t="s">
        <v>416</v>
      </c>
      <c r="D945" s="43" t="s">
        <v>25</v>
      </c>
      <c r="E945" s="43" t="s">
        <v>71</v>
      </c>
      <c r="F945" s="43" t="s">
        <v>414</v>
      </c>
      <c r="G945" s="43" t="s">
        <v>417</v>
      </c>
      <c r="H945" s="43" t="s">
        <v>23</v>
      </c>
      <c r="I945" s="43" t="s">
        <v>716</v>
      </c>
      <c r="J945" s="16" t="s">
        <v>717</v>
      </c>
      <c r="K945" s="16">
        <v>500</v>
      </c>
      <c r="L945" s="16">
        <v>0</v>
      </c>
      <c r="M945" s="16">
        <v>500</v>
      </c>
      <c r="N945" s="16">
        <v>0</v>
      </c>
      <c r="O945" s="47">
        <v>0</v>
      </c>
      <c r="P945" s="16">
        <v>500</v>
      </c>
      <c r="Q945" s="47">
        <v>0</v>
      </c>
      <c r="R945" s="16" t="s">
        <v>1822</v>
      </c>
      <c r="S945" s="3" t="s">
        <v>1448</v>
      </c>
      <c r="T945" s="2"/>
      <c r="U945" s="2"/>
      <c r="V945" s="2"/>
    </row>
    <row r="946" spans="1:22" s="16" customFormat="1" ht="15" customHeight="1" x14ac:dyDescent="0.3">
      <c r="A946" s="16" t="s">
        <v>465</v>
      </c>
      <c r="B946" s="16" t="s">
        <v>18</v>
      </c>
      <c r="C946" s="43" t="s">
        <v>416</v>
      </c>
      <c r="D946" s="43" t="s">
        <v>25</v>
      </c>
      <c r="E946" s="43" t="s">
        <v>71</v>
      </c>
      <c r="F946" s="43" t="s">
        <v>414</v>
      </c>
      <c r="G946" s="43" t="s">
        <v>417</v>
      </c>
      <c r="H946" s="43" t="s">
        <v>23</v>
      </c>
      <c r="I946" s="43">
        <v>6214</v>
      </c>
      <c r="J946" s="16" t="s">
        <v>495</v>
      </c>
      <c r="K946" s="16">
        <v>6500</v>
      </c>
      <c r="L946" s="16">
        <v>0</v>
      </c>
      <c r="M946" s="16">
        <v>6500</v>
      </c>
      <c r="N946" s="16">
        <v>1199.4000000000001</v>
      </c>
      <c r="O946" s="47">
        <v>4772.33</v>
      </c>
      <c r="P946" s="16">
        <v>528.27</v>
      </c>
      <c r="Q946" s="47">
        <v>0</v>
      </c>
      <c r="R946" s="16" t="s">
        <v>1822</v>
      </c>
      <c r="S946" s="3" t="s">
        <v>1448</v>
      </c>
      <c r="T946" s="2"/>
      <c r="U946" s="2"/>
      <c r="V946" s="2"/>
    </row>
    <row r="947" spans="1:22" s="16" customFormat="1" ht="15" customHeight="1" x14ac:dyDescent="0.3">
      <c r="A947" s="16" t="s">
        <v>465</v>
      </c>
      <c r="B947" s="16" t="s">
        <v>18</v>
      </c>
      <c r="C947" s="43" t="s">
        <v>416</v>
      </c>
      <c r="D947" s="43" t="s">
        <v>25</v>
      </c>
      <c r="E947" s="43" t="s">
        <v>71</v>
      </c>
      <c r="F947" s="43" t="s">
        <v>414</v>
      </c>
      <c r="G947" s="43" t="s">
        <v>417</v>
      </c>
      <c r="H947" s="43" t="s">
        <v>23</v>
      </c>
      <c r="I947" s="43">
        <v>6276</v>
      </c>
      <c r="J947" s="16" t="s">
        <v>589</v>
      </c>
      <c r="K947" s="16">
        <v>3800</v>
      </c>
      <c r="L947" s="16">
        <v>0</v>
      </c>
      <c r="M947" s="16">
        <v>3800</v>
      </c>
      <c r="N947" s="16">
        <v>727.1</v>
      </c>
      <c r="O947" s="47">
        <v>1772.9</v>
      </c>
      <c r="P947" s="16">
        <v>1300</v>
      </c>
      <c r="Q947" s="47">
        <v>0</v>
      </c>
      <c r="R947" s="16" t="s">
        <v>1822</v>
      </c>
      <c r="S947" s="3" t="s">
        <v>1448</v>
      </c>
      <c r="T947" s="2"/>
      <c r="U947" s="2"/>
      <c r="V947" s="2"/>
    </row>
    <row r="948" spans="1:22" s="16" customFormat="1" ht="15" customHeight="1" x14ac:dyDescent="0.3">
      <c r="A948" s="16" t="s">
        <v>465</v>
      </c>
      <c r="B948" s="16" t="s">
        <v>18</v>
      </c>
      <c r="C948" s="43" t="s">
        <v>416</v>
      </c>
      <c r="D948" s="43" t="s">
        <v>25</v>
      </c>
      <c r="E948" s="43" t="s">
        <v>71</v>
      </c>
      <c r="F948" s="43" t="s">
        <v>414</v>
      </c>
      <c r="G948" s="43" t="s">
        <v>417</v>
      </c>
      <c r="H948" s="43" t="s">
        <v>23</v>
      </c>
      <c r="I948" s="43" t="s">
        <v>566</v>
      </c>
      <c r="J948" s="16" t="s">
        <v>567</v>
      </c>
      <c r="K948" s="16">
        <v>2000</v>
      </c>
      <c r="L948" s="16">
        <v>0</v>
      </c>
      <c r="M948" s="16">
        <v>2000</v>
      </c>
      <c r="N948" s="16">
        <v>0</v>
      </c>
      <c r="O948" s="47">
        <v>43.94</v>
      </c>
      <c r="P948" s="16">
        <v>1956.06</v>
      </c>
      <c r="Q948" s="47">
        <v>0</v>
      </c>
      <c r="R948" s="16" t="s">
        <v>1822</v>
      </c>
      <c r="S948" s="3" t="s">
        <v>1448</v>
      </c>
      <c r="T948" s="2"/>
      <c r="U948" s="2"/>
      <c r="V948" s="2"/>
    </row>
    <row r="949" spans="1:22" s="16" customFormat="1" ht="15" customHeight="1" x14ac:dyDescent="0.3">
      <c r="A949" s="16" t="s">
        <v>465</v>
      </c>
      <c r="B949" s="16" t="s">
        <v>18</v>
      </c>
      <c r="C949" s="43" t="s">
        <v>416</v>
      </c>
      <c r="D949" s="43" t="s">
        <v>25</v>
      </c>
      <c r="E949" s="43" t="s">
        <v>71</v>
      </c>
      <c r="F949" s="43" t="s">
        <v>414</v>
      </c>
      <c r="G949" s="43" t="s">
        <v>417</v>
      </c>
      <c r="H949" s="43" t="s">
        <v>23</v>
      </c>
      <c r="I949" s="43" t="s">
        <v>721</v>
      </c>
      <c r="J949" s="16" t="s">
        <v>722</v>
      </c>
      <c r="K949" s="16">
        <v>25000</v>
      </c>
      <c r="L949" s="16">
        <v>10000</v>
      </c>
      <c r="M949" s="16">
        <v>35000</v>
      </c>
      <c r="N949" s="16">
        <v>3982.15</v>
      </c>
      <c r="O949" s="47">
        <v>20017.849999999999</v>
      </c>
      <c r="P949" s="16">
        <v>11000</v>
      </c>
      <c r="Q949" s="47">
        <v>2060.98</v>
      </c>
      <c r="R949" s="16" t="s">
        <v>1822</v>
      </c>
      <c r="S949" s="3" t="s">
        <v>1448</v>
      </c>
      <c r="T949" s="2"/>
      <c r="U949" s="2"/>
      <c r="V949" s="2"/>
    </row>
    <row r="950" spans="1:22" s="16" customFormat="1" ht="15" customHeight="1" x14ac:dyDescent="0.3">
      <c r="A950" s="16" t="s">
        <v>465</v>
      </c>
      <c r="B950" s="16" t="s">
        <v>18</v>
      </c>
      <c r="C950" s="43" t="s">
        <v>416</v>
      </c>
      <c r="D950" s="43" t="s">
        <v>25</v>
      </c>
      <c r="E950" s="43" t="s">
        <v>71</v>
      </c>
      <c r="F950" s="43" t="s">
        <v>414</v>
      </c>
      <c r="G950" s="43" t="s">
        <v>417</v>
      </c>
      <c r="H950" s="43" t="s">
        <v>23</v>
      </c>
      <c r="I950" s="43" t="s">
        <v>546</v>
      </c>
      <c r="J950" s="16" t="s">
        <v>547</v>
      </c>
      <c r="K950" s="16">
        <v>285000</v>
      </c>
      <c r="L950" s="16">
        <v>0</v>
      </c>
      <c r="M950" s="16">
        <v>285000</v>
      </c>
      <c r="N950" s="16">
        <v>669.92</v>
      </c>
      <c r="O950" s="47">
        <v>348889.8</v>
      </c>
      <c r="P950" s="16">
        <v>-64559.72</v>
      </c>
      <c r="Q950" s="47">
        <v>0</v>
      </c>
      <c r="R950" s="16" t="s">
        <v>1822</v>
      </c>
      <c r="S950" s="3" t="s">
        <v>1448</v>
      </c>
      <c r="T950" s="2"/>
      <c r="U950" s="2"/>
      <c r="V950" s="2"/>
    </row>
    <row r="951" spans="1:22" s="16" customFormat="1" ht="15" customHeight="1" x14ac:dyDescent="0.3">
      <c r="A951" s="16" t="s">
        <v>465</v>
      </c>
      <c r="B951" s="16" t="s">
        <v>18</v>
      </c>
      <c r="C951" s="43" t="s">
        <v>416</v>
      </c>
      <c r="D951" s="43" t="s">
        <v>25</v>
      </c>
      <c r="E951" s="43" t="s">
        <v>71</v>
      </c>
      <c r="F951" s="43" t="s">
        <v>414</v>
      </c>
      <c r="G951" s="43" t="s">
        <v>417</v>
      </c>
      <c r="H951" s="43" t="s">
        <v>23</v>
      </c>
      <c r="I951" s="43" t="s">
        <v>683</v>
      </c>
      <c r="J951" s="16" t="s">
        <v>684</v>
      </c>
      <c r="K951" s="16">
        <v>135000</v>
      </c>
      <c r="L951" s="16">
        <v>-30000</v>
      </c>
      <c r="M951" s="16">
        <v>105000</v>
      </c>
      <c r="N951" s="16">
        <v>12230.86</v>
      </c>
      <c r="O951" s="47">
        <v>67816.240000000005</v>
      </c>
      <c r="P951" s="16">
        <v>24952.9</v>
      </c>
      <c r="Q951" s="47">
        <v>6554.72</v>
      </c>
      <c r="R951" s="16" t="s">
        <v>1822</v>
      </c>
      <c r="S951" s="3" t="s">
        <v>1448</v>
      </c>
      <c r="T951" s="2"/>
      <c r="U951" s="2"/>
      <c r="V951" s="2"/>
    </row>
    <row r="952" spans="1:22" s="16" customFormat="1" ht="15" customHeight="1" x14ac:dyDescent="0.3">
      <c r="A952" s="16" t="s">
        <v>465</v>
      </c>
      <c r="B952" s="16" t="s">
        <v>18</v>
      </c>
      <c r="C952" s="43" t="s">
        <v>416</v>
      </c>
      <c r="D952" s="43" t="s">
        <v>25</v>
      </c>
      <c r="E952" s="43" t="s">
        <v>71</v>
      </c>
      <c r="F952" s="43" t="s">
        <v>414</v>
      </c>
      <c r="G952" s="43" t="s">
        <v>417</v>
      </c>
      <c r="H952" s="43" t="s">
        <v>23</v>
      </c>
      <c r="I952" s="43" t="s">
        <v>562</v>
      </c>
      <c r="J952" s="16" t="s">
        <v>563</v>
      </c>
      <c r="K952" s="16">
        <v>9000</v>
      </c>
      <c r="L952" s="16">
        <v>0</v>
      </c>
      <c r="M952" s="16">
        <v>9000</v>
      </c>
      <c r="N952" s="16">
        <v>343.14</v>
      </c>
      <c r="O952" s="47">
        <v>140</v>
      </c>
      <c r="P952" s="16">
        <v>8516.86</v>
      </c>
      <c r="Q952" s="47">
        <v>0</v>
      </c>
      <c r="R952" s="16" t="s">
        <v>1822</v>
      </c>
      <c r="S952" s="3" t="s">
        <v>1448</v>
      </c>
      <c r="T952" s="2"/>
      <c r="U952" s="2"/>
      <c r="V952" s="2"/>
    </row>
    <row r="953" spans="1:22" s="16" customFormat="1" ht="15" customHeight="1" x14ac:dyDescent="0.3">
      <c r="A953" s="16" t="s">
        <v>465</v>
      </c>
      <c r="B953" s="16" t="s">
        <v>18</v>
      </c>
      <c r="C953" s="43" t="s">
        <v>416</v>
      </c>
      <c r="D953" s="43" t="s">
        <v>25</v>
      </c>
      <c r="E953" s="43" t="s">
        <v>71</v>
      </c>
      <c r="F953" s="43" t="s">
        <v>414</v>
      </c>
      <c r="G953" s="43" t="s">
        <v>417</v>
      </c>
      <c r="H953" s="43" t="s">
        <v>23</v>
      </c>
      <c r="I953" s="43" t="s">
        <v>723</v>
      </c>
      <c r="J953" s="16" t="s">
        <v>724</v>
      </c>
      <c r="K953" s="16">
        <v>40000</v>
      </c>
      <c r="L953" s="16">
        <v>10000</v>
      </c>
      <c r="M953" s="16">
        <v>50000</v>
      </c>
      <c r="N953" s="16">
        <v>5962.22</v>
      </c>
      <c r="O953" s="47">
        <v>37131.160000000003</v>
      </c>
      <c r="P953" s="16">
        <v>6906.62</v>
      </c>
      <c r="Q953" s="47">
        <v>4339.84</v>
      </c>
      <c r="R953" s="16" t="s">
        <v>1822</v>
      </c>
      <c r="S953" s="3" t="s">
        <v>1448</v>
      </c>
      <c r="T953" s="2"/>
      <c r="U953" s="2"/>
      <c r="V953" s="2"/>
    </row>
    <row r="954" spans="1:22" s="16" customFormat="1" ht="15" customHeight="1" x14ac:dyDescent="0.3">
      <c r="A954" s="16" t="s">
        <v>465</v>
      </c>
      <c r="B954" s="16" t="s">
        <v>18</v>
      </c>
      <c r="C954" s="43" t="s">
        <v>416</v>
      </c>
      <c r="D954" s="43" t="s">
        <v>25</v>
      </c>
      <c r="E954" s="43" t="s">
        <v>71</v>
      </c>
      <c r="F954" s="43" t="s">
        <v>414</v>
      </c>
      <c r="G954" s="43" t="s">
        <v>417</v>
      </c>
      <c r="H954" s="43" t="s">
        <v>23</v>
      </c>
      <c r="I954" s="43" t="s">
        <v>596</v>
      </c>
      <c r="J954" s="16" t="s">
        <v>597</v>
      </c>
      <c r="K954" s="16">
        <v>35000</v>
      </c>
      <c r="L954" s="16">
        <v>0</v>
      </c>
      <c r="M954" s="16">
        <v>35000</v>
      </c>
      <c r="N954" s="16">
        <v>3532.41</v>
      </c>
      <c r="O954" s="47">
        <v>29756.33</v>
      </c>
      <c r="P954" s="16">
        <v>1711.26</v>
      </c>
      <c r="Q954" s="47">
        <v>905.17</v>
      </c>
      <c r="R954" s="16" t="s">
        <v>1822</v>
      </c>
      <c r="S954" s="3" t="s">
        <v>1448</v>
      </c>
      <c r="T954" s="2"/>
      <c r="U954" s="2"/>
      <c r="V954" s="2"/>
    </row>
    <row r="955" spans="1:22" s="16" customFormat="1" ht="15" customHeight="1" x14ac:dyDescent="0.3">
      <c r="A955" s="16" t="s">
        <v>465</v>
      </c>
      <c r="B955" s="16" t="s">
        <v>18</v>
      </c>
      <c r="C955" s="43" t="s">
        <v>416</v>
      </c>
      <c r="D955" s="43" t="s">
        <v>25</v>
      </c>
      <c r="E955" s="43" t="s">
        <v>71</v>
      </c>
      <c r="F955" s="43" t="s">
        <v>414</v>
      </c>
      <c r="G955" s="43" t="s">
        <v>417</v>
      </c>
      <c r="H955" s="43" t="s">
        <v>23</v>
      </c>
      <c r="I955" s="43">
        <v>6350</v>
      </c>
      <c r="J955" s="16" t="s">
        <v>492</v>
      </c>
      <c r="K955" s="16">
        <v>1500</v>
      </c>
      <c r="L955" s="16">
        <v>0</v>
      </c>
      <c r="M955" s="16">
        <v>1500</v>
      </c>
      <c r="N955" s="16">
        <v>0</v>
      </c>
      <c r="O955" s="47">
        <v>1497.5</v>
      </c>
      <c r="P955" s="16">
        <v>2.5</v>
      </c>
      <c r="Q955" s="47">
        <v>0</v>
      </c>
      <c r="R955" s="16" t="s">
        <v>1822</v>
      </c>
      <c r="S955" s="3" t="s">
        <v>1448</v>
      </c>
      <c r="T955" s="2"/>
      <c r="U955" s="2"/>
      <c r="V955" s="2"/>
    </row>
    <row r="956" spans="1:22" s="16" customFormat="1" ht="15" customHeight="1" x14ac:dyDescent="0.3">
      <c r="A956" s="16" t="s">
        <v>465</v>
      </c>
      <c r="B956" s="16" t="s">
        <v>18</v>
      </c>
      <c r="C956" s="43" t="s">
        <v>416</v>
      </c>
      <c r="D956" s="43" t="s">
        <v>25</v>
      </c>
      <c r="E956" s="43" t="s">
        <v>71</v>
      </c>
      <c r="F956" s="43" t="s">
        <v>414</v>
      </c>
      <c r="G956" s="43" t="s">
        <v>417</v>
      </c>
      <c r="H956" s="43" t="s">
        <v>23</v>
      </c>
      <c r="I956" s="43" t="s">
        <v>594</v>
      </c>
      <c r="J956" s="16" t="s">
        <v>595</v>
      </c>
      <c r="K956" s="16">
        <v>29000</v>
      </c>
      <c r="L956" s="16">
        <v>0</v>
      </c>
      <c r="M956" s="16">
        <v>29000</v>
      </c>
      <c r="N956" s="16">
        <v>4334.54</v>
      </c>
      <c r="O956" s="47">
        <v>19666.37</v>
      </c>
      <c r="P956" s="16">
        <v>4999.09</v>
      </c>
      <c r="Q956" s="47">
        <v>1851.22</v>
      </c>
      <c r="R956" s="16" t="s">
        <v>1822</v>
      </c>
      <c r="S956" s="3" t="s">
        <v>1448</v>
      </c>
      <c r="T956" s="2"/>
      <c r="U956" s="2"/>
      <c r="V956" s="2"/>
    </row>
    <row r="957" spans="1:22" s="16" customFormat="1" ht="15" customHeight="1" x14ac:dyDescent="0.3">
      <c r="A957" s="16" t="s">
        <v>465</v>
      </c>
      <c r="B957" s="16" t="s">
        <v>18</v>
      </c>
      <c r="C957" s="43" t="s">
        <v>416</v>
      </c>
      <c r="D957" s="43" t="s">
        <v>25</v>
      </c>
      <c r="E957" s="43" t="s">
        <v>71</v>
      </c>
      <c r="F957" s="43" t="s">
        <v>414</v>
      </c>
      <c r="G957" s="43" t="s">
        <v>417</v>
      </c>
      <c r="H957" s="43" t="s">
        <v>23</v>
      </c>
      <c r="I957" s="43" t="s">
        <v>541</v>
      </c>
      <c r="J957" s="16" t="s">
        <v>542</v>
      </c>
      <c r="K957" s="16">
        <v>3500</v>
      </c>
      <c r="L957" s="16">
        <v>0</v>
      </c>
      <c r="M957" s="16">
        <v>3500</v>
      </c>
      <c r="N957" s="16">
        <v>0</v>
      </c>
      <c r="O957" s="47">
        <v>3675.96</v>
      </c>
      <c r="P957" s="16">
        <v>-175.96</v>
      </c>
      <c r="Q957" s="47">
        <v>245.98</v>
      </c>
      <c r="R957" s="16" t="s">
        <v>1822</v>
      </c>
      <c r="S957" s="3" t="s">
        <v>1448</v>
      </c>
      <c r="T957" s="2"/>
      <c r="U957" s="2"/>
      <c r="V957" s="2"/>
    </row>
    <row r="958" spans="1:22" s="16" customFormat="1" ht="15" customHeight="1" x14ac:dyDescent="0.3">
      <c r="A958" s="16" t="s">
        <v>465</v>
      </c>
      <c r="B958" s="16" t="s">
        <v>18</v>
      </c>
      <c r="C958" s="43" t="s">
        <v>416</v>
      </c>
      <c r="D958" s="43" t="s">
        <v>25</v>
      </c>
      <c r="E958" s="43" t="s">
        <v>71</v>
      </c>
      <c r="F958" s="43" t="s">
        <v>414</v>
      </c>
      <c r="G958" s="43" t="s">
        <v>417</v>
      </c>
      <c r="H958" s="43" t="s">
        <v>23</v>
      </c>
      <c r="I958" s="43" t="s">
        <v>505</v>
      </c>
      <c r="J958" s="16" t="s">
        <v>506</v>
      </c>
      <c r="K958" s="16">
        <v>10000</v>
      </c>
      <c r="L958" s="16">
        <v>0</v>
      </c>
      <c r="M958" s="16">
        <v>10000</v>
      </c>
      <c r="N958" s="16">
        <v>0</v>
      </c>
      <c r="O958" s="47">
        <v>5778.57</v>
      </c>
      <c r="P958" s="16">
        <v>4221.43</v>
      </c>
      <c r="Q958" s="47">
        <v>0</v>
      </c>
      <c r="R958" s="16" t="s">
        <v>1822</v>
      </c>
      <c r="S958" s="3" t="s">
        <v>1448</v>
      </c>
      <c r="T958" s="2"/>
      <c r="U958" s="2"/>
      <c r="V958" s="2"/>
    </row>
    <row r="959" spans="1:22" s="16" customFormat="1" ht="15" customHeight="1" x14ac:dyDescent="0.3">
      <c r="A959" s="16" t="s">
        <v>465</v>
      </c>
      <c r="B959" s="16" t="s">
        <v>18</v>
      </c>
      <c r="C959" s="43" t="s">
        <v>416</v>
      </c>
      <c r="D959" s="43" t="s">
        <v>25</v>
      </c>
      <c r="E959" s="43" t="s">
        <v>71</v>
      </c>
      <c r="F959" s="43" t="s">
        <v>414</v>
      </c>
      <c r="G959" s="43" t="s">
        <v>417</v>
      </c>
      <c r="H959" s="43" t="s">
        <v>23</v>
      </c>
      <c r="I959" s="43" t="s">
        <v>487</v>
      </c>
      <c r="J959" s="16" t="s">
        <v>488</v>
      </c>
      <c r="K959" s="16">
        <v>15000</v>
      </c>
      <c r="L959" s="16">
        <v>0</v>
      </c>
      <c r="M959" s="16">
        <v>15000</v>
      </c>
      <c r="N959" s="16">
        <v>1154.58</v>
      </c>
      <c r="O959" s="47">
        <v>3625.42</v>
      </c>
      <c r="P959" s="16">
        <v>10220</v>
      </c>
      <c r="Q959" s="47">
        <v>2500.11</v>
      </c>
      <c r="R959" s="16" t="s">
        <v>1822</v>
      </c>
      <c r="S959" s="3" t="s">
        <v>1448</v>
      </c>
      <c r="T959" s="2"/>
      <c r="U959" s="2"/>
      <c r="V959" s="2"/>
    </row>
    <row r="960" spans="1:22" s="16" customFormat="1" ht="15" customHeight="1" x14ac:dyDescent="0.3">
      <c r="A960" s="16" t="s">
        <v>465</v>
      </c>
      <c r="B960" s="16" t="s">
        <v>18</v>
      </c>
      <c r="C960" s="43" t="s">
        <v>416</v>
      </c>
      <c r="D960" s="43" t="s">
        <v>25</v>
      </c>
      <c r="E960" s="43" t="s">
        <v>71</v>
      </c>
      <c r="F960" s="43" t="s">
        <v>414</v>
      </c>
      <c r="G960" s="43" t="s">
        <v>417</v>
      </c>
      <c r="H960" s="43" t="s">
        <v>23</v>
      </c>
      <c r="I960" s="43" t="s">
        <v>1213</v>
      </c>
      <c r="J960" s="16" t="s">
        <v>1214</v>
      </c>
      <c r="K960" s="16">
        <v>33000</v>
      </c>
      <c r="L960" s="16">
        <v>-10000</v>
      </c>
      <c r="M960" s="16">
        <v>23000</v>
      </c>
      <c r="N960" s="16">
        <v>0</v>
      </c>
      <c r="O960" s="47">
        <v>8313.5400000000009</v>
      </c>
      <c r="P960" s="16">
        <v>14686.46</v>
      </c>
      <c r="Q960" s="47">
        <v>0</v>
      </c>
      <c r="R960" s="16" t="s">
        <v>1822</v>
      </c>
      <c r="S960" s="3" t="s">
        <v>1448</v>
      </c>
      <c r="T960" s="2"/>
      <c r="U960" s="2"/>
      <c r="V960" s="2"/>
    </row>
    <row r="961" spans="1:22" s="16" customFormat="1" ht="15" customHeight="1" x14ac:dyDescent="0.3">
      <c r="A961" s="16" t="s">
        <v>465</v>
      </c>
      <c r="B961" s="16" t="s">
        <v>18</v>
      </c>
      <c r="C961" s="43" t="s">
        <v>416</v>
      </c>
      <c r="D961" s="43" t="s">
        <v>25</v>
      </c>
      <c r="E961" s="43" t="s">
        <v>71</v>
      </c>
      <c r="F961" s="43" t="s">
        <v>414</v>
      </c>
      <c r="G961" s="43" t="s">
        <v>417</v>
      </c>
      <c r="H961" s="43" t="s">
        <v>23</v>
      </c>
      <c r="I961" s="43" t="s">
        <v>568</v>
      </c>
      <c r="J961" s="16" t="s">
        <v>569</v>
      </c>
      <c r="K961" s="16">
        <v>3500</v>
      </c>
      <c r="L961" s="16">
        <v>0</v>
      </c>
      <c r="M961" s="16">
        <v>3500</v>
      </c>
      <c r="N961" s="16">
        <v>0</v>
      </c>
      <c r="O961" s="47">
        <v>2443.0700000000002</v>
      </c>
      <c r="P961" s="16">
        <v>1056.93</v>
      </c>
      <c r="Q961" s="47">
        <v>270</v>
      </c>
      <c r="R961" s="16" t="s">
        <v>1822</v>
      </c>
      <c r="S961" s="3" t="s">
        <v>1448</v>
      </c>
      <c r="T961" s="2"/>
      <c r="U961" s="2"/>
      <c r="V961" s="2"/>
    </row>
    <row r="962" spans="1:22" s="16" customFormat="1" ht="15" customHeight="1" x14ac:dyDescent="0.3">
      <c r="A962" s="16" t="s">
        <v>465</v>
      </c>
      <c r="B962" s="16" t="s">
        <v>18</v>
      </c>
      <c r="C962" s="43" t="s">
        <v>409</v>
      </c>
      <c r="D962" s="43" t="s">
        <v>25</v>
      </c>
      <c r="E962" s="43" t="s">
        <v>71</v>
      </c>
      <c r="F962" s="43" t="s">
        <v>410</v>
      </c>
      <c r="G962" s="43" t="s">
        <v>23</v>
      </c>
      <c r="H962" s="43" t="s">
        <v>23</v>
      </c>
      <c r="I962" s="43" t="s">
        <v>501</v>
      </c>
      <c r="J962" s="16" t="s">
        <v>502</v>
      </c>
      <c r="K962" s="16">
        <v>109939</v>
      </c>
      <c r="L962" s="16">
        <v>1089</v>
      </c>
      <c r="M962" s="16">
        <v>111028</v>
      </c>
      <c r="N962" s="16">
        <v>0</v>
      </c>
      <c r="O962" s="47">
        <v>115547.19</v>
      </c>
      <c r="P962" s="16">
        <v>-4519.1899999999996</v>
      </c>
      <c r="Q962" s="47">
        <v>13980.97</v>
      </c>
      <c r="R962" s="16" t="s">
        <v>1824</v>
      </c>
      <c r="S962" s="3" t="s">
        <v>1448</v>
      </c>
      <c r="T962" s="2"/>
      <c r="U962" s="2"/>
      <c r="V962" s="2"/>
    </row>
    <row r="963" spans="1:22" s="16" customFormat="1" ht="15" customHeight="1" x14ac:dyDescent="0.3">
      <c r="A963" s="16" t="s">
        <v>465</v>
      </c>
      <c r="B963" s="16" t="s">
        <v>18</v>
      </c>
      <c r="C963" s="43" t="s">
        <v>409</v>
      </c>
      <c r="D963" s="43" t="s">
        <v>25</v>
      </c>
      <c r="E963" s="43" t="s">
        <v>71</v>
      </c>
      <c r="F963" s="43" t="s">
        <v>410</v>
      </c>
      <c r="G963" s="43" t="s">
        <v>23</v>
      </c>
      <c r="H963" s="43" t="s">
        <v>23</v>
      </c>
      <c r="I963" s="43" t="s">
        <v>493</v>
      </c>
      <c r="J963" s="16" t="s">
        <v>494</v>
      </c>
      <c r="K963" s="16">
        <v>9200</v>
      </c>
      <c r="L963" s="16">
        <v>0</v>
      </c>
      <c r="M963" s="16">
        <v>9200</v>
      </c>
      <c r="N963" s="16">
        <v>0</v>
      </c>
      <c r="O963" s="47">
        <v>10854.67</v>
      </c>
      <c r="P963" s="16">
        <v>-1654.67</v>
      </c>
      <c r="Q963" s="47">
        <v>3400</v>
      </c>
      <c r="R963" s="16" t="s">
        <v>1824</v>
      </c>
      <c r="S963" s="3" t="s">
        <v>1448</v>
      </c>
      <c r="T963" s="2"/>
      <c r="U963" s="2"/>
      <c r="V963" s="2"/>
    </row>
    <row r="964" spans="1:22" s="16" customFormat="1" ht="15" customHeight="1" x14ac:dyDescent="0.3">
      <c r="A964" s="16" t="s">
        <v>465</v>
      </c>
      <c r="B964" s="16" t="s">
        <v>18</v>
      </c>
      <c r="C964" s="43" t="s">
        <v>409</v>
      </c>
      <c r="D964" s="43" t="s">
        <v>25</v>
      </c>
      <c r="E964" s="43" t="s">
        <v>71</v>
      </c>
      <c r="F964" s="43" t="s">
        <v>410</v>
      </c>
      <c r="G964" s="43" t="s">
        <v>23</v>
      </c>
      <c r="H964" s="43" t="s">
        <v>23</v>
      </c>
      <c r="I964" s="43">
        <v>5100</v>
      </c>
      <c r="J964" s="16" t="s">
        <v>484</v>
      </c>
      <c r="K964" s="16">
        <v>12000</v>
      </c>
      <c r="L964" s="16">
        <v>0</v>
      </c>
      <c r="M964" s="16">
        <v>12000</v>
      </c>
      <c r="N964" s="16">
        <v>0</v>
      </c>
      <c r="O964" s="47">
        <v>16452.080000000002</v>
      </c>
      <c r="P964" s="16">
        <v>-4452.08</v>
      </c>
      <c r="Q964" s="47">
        <v>2485.81</v>
      </c>
      <c r="R964" s="16" t="s">
        <v>1824</v>
      </c>
      <c r="S964" s="3" t="s">
        <v>1448</v>
      </c>
      <c r="T964" s="2"/>
      <c r="U964" s="2"/>
      <c r="V964" s="2"/>
    </row>
    <row r="965" spans="1:22" s="16" customFormat="1" ht="15" customHeight="1" x14ac:dyDescent="0.3">
      <c r="A965" s="16" t="s">
        <v>465</v>
      </c>
      <c r="B965" s="16" t="s">
        <v>18</v>
      </c>
      <c r="C965" s="43" t="s">
        <v>409</v>
      </c>
      <c r="D965" s="43" t="s">
        <v>25</v>
      </c>
      <c r="E965" s="43" t="s">
        <v>71</v>
      </c>
      <c r="F965" s="43" t="s">
        <v>410</v>
      </c>
      <c r="G965" s="43" t="s">
        <v>23</v>
      </c>
      <c r="H965" s="43" t="s">
        <v>23</v>
      </c>
      <c r="I965" s="43" t="s">
        <v>491</v>
      </c>
      <c r="J965" s="16" t="s">
        <v>1043</v>
      </c>
      <c r="K965" s="16">
        <v>0</v>
      </c>
      <c r="L965" s="16">
        <v>0</v>
      </c>
      <c r="M965" s="16">
        <v>0</v>
      </c>
      <c r="N965" s="16">
        <v>0</v>
      </c>
      <c r="O965" s="47">
        <v>252</v>
      </c>
      <c r="P965" s="16">
        <v>-252</v>
      </c>
      <c r="Q965" s="47">
        <v>0</v>
      </c>
      <c r="R965" s="16" t="s">
        <v>1824</v>
      </c>
      <c r="S965" s="3" t="s">
        <v>1448</v>
      </c>
      <c r="T965" s="2"/>
      <c r="U965" s="2"/>
      <c r="V965" s="2"/>
    </row>
    <row r="966" spans="1:22" s="16" customFormat="1" ht="15" customHeight="1" x14ac:dyDescent="0.3">
      <c r="A966" s="16" t="s">
        <v>465</v>
      </c>
      <c r="B966" s="16" t="s">
        <v>18</v>
      </c>
      <c r="C966" s="43" t="s">
        <v>409</v>
      </c>
      <c r="D966" s="43" t="s">
        <v>25</v>
      </c>
      <c r="E966" s="43" t="s">
        <v>71</v>
      </c>
      <c r="F966" s="43" t="s">
        <v>410</v>
      </c>
      <c r="G966" s="43" t="s">
        <v>23</v>
      </c>
      <c r="H966" s="43" t="s">
        <v>23</v>
      </c>
      <c r="I966" s="43" t="s">
        <v>481</v>
      </c>
      <c r="J966" s="16" t="s">
        <v>1040</v>
      </c>
      <c r="K966" s="16">
        <v>8500</v>
      </c>
      <c r="L966" s="16">
        <v>0</v>
      </c>
      <c r="M966" s="16">
        <v>8500</v>
      </c>
      <c r="N966" s="16">
        <v>0</v>
      </c>
      <c r="O966" s="47">
        <v>7708.63</v>
      </c>
      <c r="P966" s="16">
        <v>791.37</v>
      </c>
      <c r="Q966" s="47">
        <v>389.56</v>
      </c>
      <c r="R966" s="16" t="s">
        <v>1824</v>
      </c>
      <c r="S966" s="3" t="s">
        <v>1448</v>
      </c>
      <c r="T966" s="2"/>
      <c r="U966" s="2"/>
      <c r="V966" s="2"/>
    </row>
    <row r="967" spans="1:22" s="16" customFormat="1" ht="15" customHeight="1" x14ac:dyDescent="0.3">
      <c r="A967" s="16" t="s">
        <v>465</v>
      </c>
      <c r="B967" s="16" t="s">
        <v>18</v>
      </c>
      <c r="C967" s="43" t="s">
        <v>409</v>
      </c>
      <c r="D967" s="43" t="s">
        <v>25</v>
      </c>
      <c r="E967" s="43" t="s">
        <v>71</v>
      </c>
      <c r="F967" s="43" t="s">
        <v>410</v>
      </c>
      <c r="G967" s="43" t="s">
        <v>23</v>
      </c>
      <c r="H967" s="43" t="s">
        <v>23</v>
      </c>
      <c r="I967" s="43" t="s">
        <v>469</v>
      </c>
      <c r="J967" s="16" t="s">
        <v>1045</v>
      </c>
      <c r="K967" s="16">
        <v>0</v>
      </c>
      <c r="L967" s="16">
        <v>0</v>
      </c>
      <c r="M967" s="16">
        <v>0</v>
      </c>
      <c r="N967" s="16">
        <v>0</v>
      </c>
      <c r="O967" s="47">
        <v>0</v>
      </c>
      <c r="P967" s="16">
        <v>0</v>
      </c>
      <c r="Q967" s="47">
        <v>0</v>
      </c>
      <c r="R967" s="16" t="s">
        <v>1824</v>
      </c>
      <c r="S967" s="3" t="s">
        <v>1448</v>
      </c>
      <c r="T967" s="2"/>
      <c r="U967" s="2"/>
      <c r="V967" s="2"/>
    </row>
    <row r="968" spans="1:22" s="16" customFormat="1" ht="15" customHeight="1" x14ac:dyDescent="0.3">
      <c r="A968" s="16" t="s">
        <v>465</v>
      </c>
      <c r="B968" s="16" t="s">
        <v>18</v>
      </c>
      <c r="C968" s="43" t="s">
        <v>409</v>
      </c>
      <c r="D968" s="43" t="s">
        <v>25</v>
      </c>
      <c r="E968" s="43" t="s">
        <v>71</v>
      </c>
      <c r="F968" s="43" t="s">
        <v>410</v>
      </c>
      <c r="G968" s="43" t="s">
        <v>23</v>
      </c>
      <c r="H968" s="43" t="s">
        <v>23</v>
      </c>
      <c r="I968" s="43" t="s">
        <v>473</v>
      </c>
      <c r="J968" s="16" t="s">
        <v>1041</v>
      </c>
      <c r="K968" s="16">
        <v>1400</v>
      </c>
      <c r="L968" s="16">
        <v>0</v>
      </c>
      <c r="M968" s="16">
        <v>1400</v>
      </c>
      <c r="N968" s="16">
        <v>0</v>
      </c>
      <c r="O968" s="47">
        <v>2046.81</v>
      </c>
      <c r="P968" s="16">
        <v>-646.80999999999995</v>
      </c>
      <c r="Q968" s="47">
        <v>96.15</v>
      </c>
      <c r="R968" s="16" t="s">
        <v>1824</v>
      </c>
      <c r="S968" s="3" t="s">
        <v>1448</v>
      </c>
      <c r="T968" s="2"/>
      <c r="U968" s="2"/>
      <c r="V968" s="2"/>
    </row>
    <row r="969" spans="1:22" s="16" customFormat="1" ht="15" customHeight="1" x14ac:dyDescent="0.3">
      <c r="A969" s="16" t="s">
        <v>465</v>
      </c>
      <c r="B969" s="16" t="s">
        <v>18</v>
      </c>
      <c r="C969" s="43" t="s">
        <v>409</v>
      </c>
      <c r="D969" s="43" t="s">
        <v>25</v>
      </c>
      <c r="E969" s="43" t="s">
        <v>71</v>
      </c>
      <c r="F969" s="43" t="s">
        <v>410</v>
      </c>
      <c r="G969" s="43" t="s">
        <v>23</v>
      </c>
      <c r="H969" s="43" t="s">
        <v>23</v>
      </c>
      <c r="I969" s="43" t="s">
        <v>474</v>
      </c>
      <c r="J969" s="16" t="s">
        <v>475</v>
      </c>
      <c r="K969" s="16">
        <v>10916</v>
      </c>
      <c r="L969" s="16">
        <v>108</v>
      </c>
      <c r="M969" s="16">
        <v>11024</v>
      </c>
      <c r="N969" s="16">
        <v>0</v>
      </c>
      <c r="O969" s="47">
        <v>11445.74</v>
      </c>
      <c r="P969" s="16">
        <v>-421.74</v>
      </c>
      <c r="Q969" s="47">
        <v>1538.24</v>
      </c>
      <c r="R969" s="16" t="s">
        <v>1824</v>
      </c>
      <c r="S969" s="3" t="s">
        <v>1448</v>
      </c>
      <c r="T969" s="2"/>
      <c r="U969" s="2"/>
      <c r="V969" s="2"/>
    </row>
    <row r="970" spans="1:22" s="16" customFormat="1" ht="15" customHeight="1" x14ac:dyDescent="0.3">
      <c r="A970" s="16" t="s">
        <v>465</v>
      </c>
      <c r="B970" s="16" t="s">
        <v>18</v>
      </c>
      <c r="C970" s="43" t="s">
        <v>409</v>
      </c>
      <c r="D970" s="43" t="s">
        <v>25</v>
      </c>
      <c r="E970" s="43" t="s">
        <v>71</v>
      </c>
      <c r="F970" s="43" t="s">
        <v>410</v>
      </c>
      <c r="G970" s="43" t="s">
        <v>23</v>
      </c>
      <c r="H970" s="43" t="s">
        <v>23</v>
      </c>
      <c r="I970" s="43" t="s">
        <v>519</v>
      </c>
      <c r="J970" s="16" t="s">
        <v>520</v>
      </c>
      <c r="K970" s="16">
        <v>5038</v>
      </c>
      <c r="L970" s="16">
        <v>0</v>
      </c>
      <c r="M970" s="16">
        <v>5038</v>
      </c>
      <c r="N970" s="16">
        <v>0</v>
      </c>
      <c r="O970" s="47">
        <v>4620</v>
      </c>
      <c r="P970" s="16">
        <v>418</v>
      </c>
      <c r="Q970" s="47">
        <v>420</v>
      </c>
      <c r="R970" s="16" t="s">
        <v>1824</v>
      </c>
      <c r="S970" s="3" t="s">
        <v>1448</v>
      </c>
      <c r="T970" s="2"/>
      <c r="U970" s="2"/>
      <c r="V970" s="2"/>
    </row>
    <row r="971" spans="1:22" s="16" customFormat="1" ht="15" customHeight="1" x14ac:dyDescent="0.3">
      <c r="A971" s="16" t="s">
        <v>465</v>
      </c>
      <c r="B971" s="16" t="s">
        <v>18</v>
      </c>
      <c r="C971" s="43" t="s">
        <v>409</v>
      </c>
      <c r="D971" s="43" t="s">
        <v>25</v>
      </c>
      <c r="E971" s="43" t="s">
        <v>71</v>
      </c>
      <c r="F971" s="43" t="s">
        <v>410</v>
      </c>
      <c r="G971" s="43" t="s">
        <v>23</v>
      </c>
      <c r="H971" s="43" t="s">
        <v>23</v>
      </c>
      <c r="I971" s="43">
        <v>6200</v>
      </c>
      <c r="J971" s="16" t="s">
        <v>557</v>
      </c>
      <c r="K971" s="16">
        <v>750</v>
      </c>
      <c r="L971" s="16">
        <v>0</v>
      </c>
      <c r="M971" s="16">
        <v>750</v>
      </c>
      <c r="N971" s="16">
        <v>0</v>
      </c>
      <c r="O971" s="47">
        <v>270</v>
      </c>
      <c r="P971" s="16">
        <v>480</v>
      </c>
      <c r="Q971" s="47">
        <v>0</v>
      </c>
      <c r="R971" s="16" t="s">
        <v>1824</v>
      </c>
      <c r="S971" s="3" t="s">
        <v>1448</v>
      </c>
      <c r="T971" s="2"/>
      <c r="U971" s="2"/>
      <c r="V971" s="2"/>
    </row>
    <row r="972" spans="1:22" s="16" customFormat="1" ht="15" customHeight="1" x14ac:dyDescent="0.3">
      <c r="A972" s="16" t="s">
        <v>465</v>
      </c>
      <c r="B972" s="16" t="s">
        <v>18</v>
      </c>
      <c r="C972" s="43" t="s">
        <v>409</v>
      </c>
      <c r="D972" s="43" t="s">
        <v>25</v>
      </c>
      <c r="E972" s="43" t="s">
        <v>71</v>
      </c>
      <c r="F972" s="43" t="s">
        <v>410</v>
      </c>
      <c r="G972" s="43" t="s">
        <v>23</v>
      </c>
      <c r="H972" s="43" t="s">
        <v>23</v>
      </c>
      <c r="I972" s="43">
        <v>6208</v>
      </c>
      <c r="J972" s="16" t="s">
        <v>496</v>
      </c>
      <c r="K972" s="16">
        <v>12000</v>
      </c>
      <c r="L972" s="16">
        <v>13000</v>
      </c>
      <c r="M972" s="16">
        <v>25000</v>
      </c>
      <c r="N972" s="16">
        <v>0</v>
      </c>
      <c r="O972" s="47">
        <v>23222.68</v>
      </c>
      <c r="P972" s="16">
        <v>1777.32</v>
      </c>
      <c r="Q972" s="47">
        <v>11222.68</v>
      </c>
      <c r="R972" s="16" t="s">
        <v>1824</v>
      </c>
      <c r="S972" s="3" t="s">
        <v>1448</v>
      </c>
      <c r="T972" s="2"/>
      <c r="U972" s="2"/>
      <c r="V972" s="2"/>
    </row>
    <row r="973" spans="1:22" s="16" customFormat="1" ht="15" customHeight="1" x14ac:dyDescent="0.3">
      <c r="A973" s="16" t="s">
        <v>465</v>
      </c>
      <c r="B973" s="16" t="s">
        <v>18</v>
      </c>
      <c r="C973" s="43" t="s">
        <v>409</v>
      </c>
      <c r="D973" s="43" t="s">
        <v>25</v>
      </c>
      <c r="E973" s="43" t="s">
        <v>71</v>
      </c>
      <c r="F973" s="43" t="s">
        <v>410</v>
      </c>
      <c r="G973" s="43" t="s">
        <v>23</v>
      </c>
      <c r="H973" s="43" t="s">
        <v>23</v>
      </c>
      <c r="I973" s="43">
        <v>6210</v>
      </c>
      <c r="J973" s="16" t="s">
        <v>565</v>
      </c>
      <c r="K973" s="16">
        <v>500</v>
      </c>
      <c r="L973" s="16">
        <v>1000</v>
      </c>
      <c r="M973" s="16">
        <v>1500</v>
      </c>
      <c r="N973" s="16">
        <v>66</v>
      </c>
      <c r="O973" s="47">
        <v>1424.35</v>
      </c>
      <c r="P973" s="16">
        <v>9.65</v>
      </c>
      <c r="Q973" s="47">
        <v>0</v>
      </c>
      <c r="R973" s="16" t="s">
        <v>1824</v>
      </c>
      <c r="S973" s="3" t="s">
        <v>1448</v>
      </c>
      <c r="T973" s="2"/>
      <c r="U973" s="2"/>
      <c r="V973" s="2"/>
    </row>
    <row r="974" spans="1:22" s="16" customFormat="1" ht="15" customHeight="1" x14ac:dyDescent="0.3">
      <c r="A974" s="16" t="s">
        <v>465</v>
      </c>
      <c r="B974" s="16" t="s">
        <v>18</v>
      </c>
      <c r="C974" s="43" t="s">
        <v>409</v>
      </c>
      <c r="D974" s="43" t="s">
        <v>25</v>
      </c>
      <c r="E974" s="43" t="s">
        <v>71</v>
      </c>
      <c r="F974" s="43" t="s">
        <v>410</v>
      </c>
      <c r="G974" s="43" t="s">
        <v>23</v>
      </c>
      <c r="H974" s="43" t="s">
        <v>23</v>
      </c>
      <c r="I974" s="43">
        <v>6214</v>
      </c>
      <c r="J974" s="16" t="s">
        <v>495</v>
      </c>
      <c r="K974" s="16">
        <v>750</v>
      </c>
      <c r="L974" s="16">
        <v>0</v>
      </c>
      <c r="M974" s="16">
        <v>750</v>
      </c>
      <c r="N974" s="16">
        <v>0</v>
      </c>
      <c r="O974" s="47">
        <v>532</v>
      </c>
      <c r="P974" s="16">
        <v>218</v>
      </c>
      <c r="Q974" s="47">
        <v>0</v>
      </c>
      <c r="R974" s="16" t="s">
        <v>1824</v>
      </c>
      <c r="S974" s="3" t="s">
        <v>1448</v>
      </c>
      <c r="T974" s="2"/>
      <c r="U974" s="2"/>
      <c r="V974" s="2"/>
    </row>
    <row r="975" spans="1:22" s="16" customFormat="1" ht="15" customHeight="1" x14ac:dyDescent="0.3">
      <c r="A975" s="16" t="s">
        <v>465</v>
      </c>
      <c r="B975" s="16" t="s">
        <v>18</v>
      </c>
      <c r="C975" s="43" t="s">
        <v>409</v>
      </c>
      <c r="D975" s="43" t="s">
        <v>25</v>
      </c>
      <c r="E975" s="43" t="s">
        <v>71</v>
      </c>
      <c r="F975" s="43" t="s">
        <v>410</v>
      </c>
      <c r="G975" s="43" t="s">
        <v>23</v>
      </c>
      <c r="H975" s="43" t="s">
        <v>23</v>
      </c>
      <c r="I975" s="43">
        <v>6350</v>
      </c>
      <c r="J975" s="16" t="s">
        <v>492</v>
      </c>
      <c r="K975" s="16">
        <v>1500</v>
      </c>
      <c r="L975" s="16">
        <v>0</v>
      </c>
      <c r="M975" s="16">
        <v>1500</v>
      </c>
      <c r="N975" s="16">
        <v>0</v>
      </c>
      <c r="O975" s="47">
        <v>1339.5</v>
      </c>
      <c r="P975" s="16">
        <v>160.5</v>
      </c>
      <c r="Q975" s="47">
        <v>0</v>
      </c>
      <c r="R975" s="16" t="s">
        <v>1824</v>
      </c>
      <c r="S975" s="3" t="s">
        <v>1448</v>
      </c>
      <c r="T975" s="2"/>
      <c r="U975" s="2"/>
      <c r="V975" s="2"/>
    </row>
    <row r="976" spans="1:22" s="16" customFormat="1" ht="15" customHeight="1" x14ac:dyDescent="0.3">
      <c r="A976" s="16" t="s">
        <v>465</v>
      </c>
      <c r="B976" s="16" t="s">
        <v>18</v>
      </c>
      <c r="C976" s="43" t="s">
        <v>409</v>
      </c>
      <c r="D976" s="43" t="s">
        <v>25</v>
      </c>
      <c r="E976" s="43" t="s">
        <v>71</v>
      </c>
      <c r="F976" s="43" t="s">
        <v>410</v>
      </c>
      <c r="G976" s="43" t="s">
        <v>23</v>
      </c>
      <c r="H976" s="43" t="s">
        <v>23</v>
      </c>
      <c r="I976" s="43" t="s">
        <v>505</v>
      </c>
      <c r="J976" s="16" t="s">
        <v>506</v>
      </c>
      <c r="K976" s="16">
        <v>500</v>
      </c>
      <c r="L976" s="16">
        <v>0</v>
      </c>
      <c r="M976" s="16">
        <v>500</v>
      </c>
      <c r="N976" s="16">
        <v>0</v>
      </c>
      <c r="O976" s="47">
        <v>238.83</v>
      </c>
      <c r="P976" s="16">
        <v>261.17</v>
      </c>
      <c r="Q976" s="47">
        <v>0</v>
      </c>
      <c r="R976" s="16" t="s">
        <v>1824</v>
      </c>
      <c r="S976" s="3" t="s">
        <v>1448</v>
      </c>
      <c r="T976" s="2"/>
      <c r="U976" s="2"/>
      <c r="V976" s="2"/>
    </row>
    <row r="977" spans="1:22" s="16" customFormat="1" ht="15" customHeight="1" x14ac:dyDescent="0.3">
      <c r="A977" s="16" t="s">
        <v>465</v>
      </c>
      <c r="B977" s="16" t="s">
        <v>18</v>
      </c>
      <c r="C977" s="43" t="s">
        <v>409</v>
      </c>
      <c r="D977" s="43" t="s">
        <v>25</v>
      </c>
      <c r="E977" s="43" t="s">
        <v>71</v>
      </c>
      <c r="F977" s="43" t="s">
        <v>410</v>
      </c>
      <c r="G977" s="43" t="s">
        <v>23</v>
      </c>
      <c r="H977" s="43" t="s">
        <v>23</v>
      </c>
      <c r="I977" s="43" t="s">
        <v>487</v>
      </c>
      <c r="J977" s="16" t="s">
        <v>488</v>
      </c>
      <c r="K977" s="16">
        <v>178000</v>
      </c>
      <c r="L977" s="16">
        <v>0</v>
      </c>
      <c r="M977" s="16">
        <v>178000</v>
      </c>
      <c r="N977" s="16">
        <v>48085.26</v>
      </c>
      <c r="O977" s="47">
        <v>122050.29</v>
      </c>
      <c r="P977" s="16">
        <v>7864.45</v>
      </c>
      <c r="Q977" s="47">
        <v>32802.61</v>
      </c>
      <c r="R977" s="16" t="s">
        <v>1824</v>
      </c>
      <c r="S977" s="3" t="s">
        <v>1448</v>
      </c>
      <c r="T977" s="2"/>
      <c r="U977" s="2"/>
      <c r="V977" s="2"/>
    </row>
    <row r="978" spans="1:22" s="16" customFormat="1" ht="15" customHeight="1" x14ac:dyDescent="0.3">
      <c r="A978" s="16" t="s">
        <v>465</v>
      </c>
      <c r="B978" s="16" t="s">
        <v>18</v>
      </c>
      <c r="C978" s="43" t="s">
        <v>409</v>
      </c>
      <c r="D978" s="43" t="s">
        <v>25</v>
      </c>
      <c r="E978" s="43" t="s">
        <v>71</v>
      </c>
      <c r="F978" s="43" t="s">
        <v>410</v>
      </c>
      <c r="G978" s="43" t="s">
        <v>23</v>
      </c>
      <c r="H978" s="43" t="s">
        <v>23</v>
      </c>
      <c r="I978" s="43" t="s">
        <v>513</v>
      </c>
      <c r="J978" s="16" t="s">
        <v>1203</v>
      </c>
      <c r="K978" s="16">
        <v>50000</v>
      </c>
      <c r="L978" s="16">
        <v>-13000</v>
      </c>
      <c r="M978" s="16">
        <v>37000</v>
      </c>
      <c r="N978" s="16">
        <v>0</v>
      </c>
      <c r="O978" s="47">
        <v>0</v>
      </c>
      <c r="P978" s="16">
        <v>37000</v>
      </c>
      <c r="Q978" s="47">
        <v>0</v>
      </c>
      <c r="R978" s="16" t="s">
        <v>1824</v>
      </c>
      <c r="S978" s="3" t="s">
        <v>1448</v>
      </c>
      <c r="T978" s="2"/>
      <c r="U978" s="2"/>
      <c r="V978" s="2"/>
    </row>
    <row r="979" spans="1:22" s="16" customFormat="1" ht="15" customHeight="1" x14ac:dyDescent="0.3">
      <c r="A979" s="16" t="s">
        <v>465</v>
      </c>
      <c r="B979" s="16" t="s">
        <v>18</v>
      </c>
      <c r="C979" s="43" t="s">
        <v>293</v>
      </c>
      <c r="D979" s="43" t="s">
        <v>25</v>
      </c>
      <c r="E979" s="43" t="s">
        <v>71</v>
      </c>
      <c r="F979" s="43" t="s">
        <v>294</v>
      </c>
      <c r="G979" s="43" t="s">
        <v>23</v>
      </c>
      <c r="H979" s="43" t="s">
        <v>23</v>
      </c>
      <c r="I979" s="43" t="s">
        <v>501</v>
      </c>
      <c r="J979" s="16" t="s">
        <v>502</v>
      </c>
      <c r="K979" s="16">
        <v>272308</v>
      </c>
      <c r="L979" s="16">
        <v>2696</v>
      </c>
      <c r="M979" s="16">
        <v>275004</v>
      </c>
      <c r="N979" s="16">
        <v>0</v>
      </c>
      <c r="O979" s="47">
        <v>254887.01</v>
      </c>
      <c r="P979" s="16">
        <v>20116.990000000002</v>
      </c>
      <c r="Q979" s="47">
        <v>26556.25</v>
      </c>
      <c r="R979" s="16" t="s">
        <v>1825</v>
      </c>
      <c r="S979" s="3" t="s">
        <v>1448</v>
      </c>
      <c r="T979" s="2"/>
      <c r="U979" s="2"/>
      <c r="V979" s="2"/>
    </row>
    <row r="980" spans="1:22" s="16" customFormat="1" ht="15" customHeight="1" x14ac:dyDescent="0.3">
      <c r="A980" s="16" t="s">
        <v>465</v>
      </c>
      <c r="B980" s="16" t="s">
        <v>18</v>
      </c>
      <c r="C980" s="43" t="s">
        <v>293</v>
      </c>
      <c r="D980" s="43" t="s">
        <v>25</v>
      </c>
      <c r="E980" s="43" t="s">
        <v>71</v>
      </c>
      <c r="F980" s="43" t="s">
        <v>294</v>
      </c>
      <c r="G980" s="43" t="s">
        <v>23</v>
      </c>
      <c r="H980" s="43" t="s">
        <v>23</v>
      </c>
      <c r="I980" s="43" t="s">
        <v>493</v>
      </c>
      <c r="J980" s="16" t="s">
        <v>494</v>
      </c>
      <c r="K980" s="16">
        <v>5440</v>
      </c>
      <c r="L980" s="16">
        <v>0</v>
      </c>
      <c r="M980" s="16">
        <v>5440</v>
      </c>
      <c r="N980" s="16">
        <v>0</v>
      </c>
      <c r="O980" s="47">
        <v>0</v>
      </c>
      <c r="P980" s="16">
        <v>5440</v>
      </c>
      <c r="Q980" s="47">
        <v>0</v>
      </c>
      <c r="R980" s="16" t="s">
        <v>1825</v>
      </c>
      <c r="S980" s="3" t="s">
        <v>1448</v>
      </c>
      <c r="T980" s="2"/>
      <c r="U980" s="2"/>
      <c r="V980" s="2"/>
    </row>
    <row r="981" spans="1:22" s="16" customFormat="1" ht="15" customHeight="1" x14ac:dyDescent="0.3">
      <c r="A981" s="16" t="s">
        <v>465</v>
      </c>
      <c r="B981" s="16" t="s">
        <v>18</v>
      </c>
      <c r="C981" s="43" t="s">
        <v>293</v>
      </c>
      <c r="D981" s="43" t="s">
        <v>25</v>
      </c>
      <c r="E981" s="43" t="s">
        <v>71</v>
      </c>
      <c r="F981" s="43" t="s">
        <v>294</v>
      </c>
      <c r="G981" s="43" t="s">
        <v>23</v>
      </c>
      <c r="H981" s="43" t="s">
        <v>23</v>
      </c>
      <c r="I981" s="43">
        <v>5100</v>
      </c>
      <c r="J981" s="16" t="s">
        <v>484</v>
      </c>
      <c r="K981" s="16">
        <v>4000</v>
      </c>
      <c r="L981" s="16">
        <v>0</v>
      </c>
      <c r="M981" s="16">
        <v>4000</v>
      </c>
      <c r="N981" s="16">
        <v>0</v>
      </c>
      <c r="O981" s="47">
        <v>72</v>
      </c>
      <c r="P981" s="16">
        <v>3928</v>
      </c>
      <c r="Q981" s="47">
        <v>72</v>
      </c>
      <c r="R981" s="16" t="s">
        <v>1825</v>
      </c>
      <c r="S981" s="3" t="s">
        <v>1448</v>
      </c>
      <c r="T981" s="2"/>
      <c r="U981" s="2"/>
      <c r="V981" s="2"/>
    </row>
    <row r="982" spans="1:22" s="16" customFormat="1" ht="15" customHeight="1" x14ac:dyDescent="0.3">
      <c r="A982" s="16" t="s">
        <v>465</v>
      </c>
      <c r="B982" s="16" t="s">
        <v>18</v>
      </c>
      <c r="C982" s="43" t="s">
        <v>293</v>
      </c>
      <c r="D982" s="43" t="s">
        <v>25</v>
      </c>
      <c r="E982" s="43" t="s">
        <v>71</v>
      </c>
      <c r="F982" s="43" t="s">
        <v>294</v>
      </c>
      <c r="G982" s="43" t="s">
        <v>23</v>
      </c>
      <c r="H982" s="43" t="s">
        <v>23</v>
      </c>
      <c r="I982" s="43" t="s">
        <v>481</v>
      </c>
      <c r="J982" s="16" t="s">
        <v>1040</v>
      </c>
      <c r="K982" s="16">
        <v>7311</v>
      </c>
      <c r="L982" s="16">
        <v>0</v>
      </c>
      <c r="M982" s="16">
        <v>7311</v>
      </c>
      <c r="N982" s="16">
        <v>0</v>
      </c>
      <c r="O982" s="47">
        <v>4612.8900000000003</v>
      </c>
      <c r="P982" s="16">
        <v>2698.11</v>
      </c>
      <c r="Q982" s="47">
        <v>0</v>
      </c>
      <c r="R982" s="16" t="s">
        <v>1825</v>
      </c>
      <c r="S982" s="3" t="s">
        <v>1448</v>
      </c>
      <c r="T982" s="2"/>
      <c r="U982" s="2"/>
      <c r="V982" s="2"/>
    </row>
    <row r="983" spans="1:22" s="16" customFormat="1" ht="15" customHeight="1" x14ac:dyDescent="0.3">
      <c r="A983" s="16" t="s">
        <v>465</v>
      </c>
      <c r="B983" s="16" t="s">
        <v>18</v>
      </c>
      <c r="C983" s="43" t="s">
        <v>293</v>
      </c>
      <c r="D983" s="43" t="s">
        <v>25</v>
      </c>
      <c r="E983" s="43" t="s">
        <v>71</v>
      </c>
      <c r="F983" s="43" t="s">
        <v>294</v>
      </c>
      <c r="G983" s="43" t="s">
        <v>23</v>
      </c>
      <c r="H983" s="43" t="s">
        <v>23</v>
      </c>
      <c r="I983" s="43" t="s">
        <v>1051</v>
      </c>
      <c r="J983" s="16" t="s">
        <v>1052</v>
      </c>
      <c r="K983" s="16">
        <v>1910</v>
      </c>
      <c r="L983" s="16">
        <v>0</v>
      </c>
      <c r="M983" s="16">
        <v>1910</v>
      </c>
      <c r="N983" s="16">
        <v>0</v>
      </c>
      <c r="O983" s="47">
        <v>1751.15</v>
      </c>
      <c r="P983" s="16">
        <v>158.85</v>
      </c>
      <c r="Q983" s="47">
        <v>365</v>
      </c>
      <c r="R983" s="16" t="s">
        <v>1825</v>
      </c>
      <c r="S983" s="3" t="s">
        <v>1448</v>
      </c>
      <c r="T983" s="2"/>
      <c r="U983" s="2"/>
      <c r="V983" s="2"/>
    </row>
    <row r="984" spans="1:22" s="16" customFormat="1" ht="15" customHeight="1" x14ac:dyDescent="0.3">
      <c r="A984" s="16" t="s">
        <v>465</v>
      </c>
      <c r="B984" s="16" t="s">
        <v>18</v>
      </c>
      <c r="C984" s="43" t="s">
        <v>293</v>
      </c>
      <c r="D984" s="43" t="s">
        <v>25</v>
      </c>
      <c r="E984" s="43" t="s">
        <v>71</v>
      </c>
      <c r="F984" s="43" t="s">
        <v>294</v>
      </c>
      <c r="G984" s="43" t="s">
        <v>23</v>
      </c>
      <c r="H984" s="43" t="s">
        <v>23</v>
      </c>
      <c r="I984" s="43" t="s">
        <v>473</v>
      </c>
      <c r="J984" s="16" t="s">
        <v>1041</v>
      </c>
      <c r="K984" s="16">
        <v>17000</v>
      </c>
      <c r="L984" s="16">
        <v>0</v>
      </c>
      <c r="M984" s="16">
        <v>17000</v>
      </c>
      <c r="N984" s="16">
        <v>0</v>
      </c>
      <c r="O984" s="47">
        <v>13488.04</v>
      </c>
      <c r="P984" s="16">
        <v>3511.96</v>
      </c>
      <c r="Q984" s="47">
        <v>921.15</v>
      </c>
      <c r="R984" s="16" t="s">
        <v>1825</v>
      </c>
      <c r="S984" s="3" t="s">
        <v>1448</v>
      </c>
      <c r="T984" s="2"/>
      <c r="U984" s="2"/>
      <c r="V984" s="2"/>
    </row>
    <row r="985" spans="1:22" s="16" customFormat="1" ht="15" customHeight="1" x14ac:dyDescent="0.3">
      <c r="A985" s="16" t="s">
        <v>465</v>
      </c>
      <c r="B985" s="16" t="s">
        <v>18</v>
      </c>
      <c r="C985" s="43" t="s">
        <v>293</v>
      </c>
      <c r="D985" s="43" t="s">
        <v>25</v>
      </c>
      <c r="E985" s="43" t="s">
        <v>71</v>
      </c>
      <c r="F985" s="43" t="s">
        <v>294</v>
      </c>
      <c r="G985" s="43" t="s">
        <v>23</v>
      </c>
      <c r="H985" s="43" t="s">
        <v>23</v>
      </c>
      <c r="I985" s="43" t="s">
        <v>474</v>
      </c>
      <c r="J985" s="16" t="s">
        <v>475</v>
      </c>
      <c r="K985" s="16">
        <v>23766</v>
      </c>
      <c r="L985" s="16">
        <v>235</v>
      </c>
      <c r="M985" s="16">
        <v>24001</v>
      </c>
      <c r="N985" s="16">
        <v>0</v>
      </c>
      <c r="O985" s="47">
        <v>20155.400000000001</v>
      </c>
      <c r="P985" s="16">
        <v>3845.6</v>
      </c>
      <c r="Q985" s="47">
        <v>2042.85</v>
      </c>
      <c r="R985" s="16" t="s">
        <v>1825</v>
      </c>
      <c r="S985" s="3" t="s">
        <v>1448</v>
      </c>
      <c r="T985" s="2"/>
      <c r="U985" s="2"/>
      <c r="V985" s="2"/>
    </row>
    <row r="986" spans="1:22" s="16" customFormat="1" ht="15" customHeight="1" x14ac:dyDescent="0.3">
      <c r="A986" s="16" t="s">
        <v>465</v>
      </c>
      <c r="B986" s="16" t="s">
        <v>18</v>
      </c>
      <c r="C986" s="43" t="s">
        <v>293</v>
      </c>
      <c r="D986" s="43" t="s">
        <v>25</v>
      </c>
      <c r="E986" s="43" t="s">
        <v>71</v>
      </c>
      <c r="F986" s="43" t="s">
        <v>294</v>
      </c>
      <c r="G986" s="43" t="s">
        <v>23</v>
      </c>
      <c r="H986" s="43" t="s">
        <v>23</v>
      </c>
      <c r="I986" s="43" t="s">
        <v>519</v>
      </c>
      <c r="J986" s="16" t="s">
        <v>520</v>
      </c>
      <c r="K986" s="16">
        <v>10035</v>
      </c>
      <c r="L986" s="16">
        <v>0</v>
      </c>
      <c r="M986" s="16">
        <v>10035</v>
      </c>
      <c r="N986" s="16">
        <v>0</v>
      </c>
      <c r="O986" s="47">
        <v>9196</v>
      </c>
      <c r="P986" s="16">
        <v>839</v>
      </c>
      <c r="Q986" s="47">
        <v>836</v>
      </c>
      <c r="R986" s="16" t="s">
        <v>1825</v>
      </c>
      <c r="S986" s="3" t="s">
        <v>1448</v>
      </c>
      <c r="T986" s="2"/>
      <c r="U986" s="2"/>
      <c r="V986" s="2"/>
    </row>
    <row r="987" spans="1:22" s="16" customFormat="1" ht="15" customHeight="1" x14ac:dyDescent="0.3">
      <c r="A987" s="16" t="s">
        <v>465</v>
      </c>
      <c r="B987" s="16" t="s">
        <v>18</v>
      </c>
      <c r="C987" s="43" t="s">
        <v>293</v>
      </c>
      <c r="D987" s="43" t="s">
        <v>25</v>
      </c>
      <c r="E987" s="43" t="s">
        <v>71</v>
      </c>
      <c r="F987" s="43" t="s">
        <v>294</v>
      </c>
      <c r="G987" s="43" t="s">
        <v>23</v>
      </c>
      <c r="H987" s="43" t="s">
        <v>23</v>
      </c>
      <c r="I987" s="43">
        <v>6005</v>
      </c>
      <c r="J987" s="16" t="s">
        <v>556</v>
      </c>
      <c r="K987" s="16">
        <v>7300</v>
      </c>
      <c r="L987" s="16">
        <v>0</v>
      </c>
      <c r="M987" s="16">
        <v>7300</v>
      </c>
      <c r="N987" s="16">
        <v>0</v>
      </c>
      <c r="O987" s="47">
        <v>0</v>
      </c>
      <c r="P987" s="16">
        <v>7300</v>
      </c>
      <c r="Q987" s="47">
        <v>0</v>
      </c>
      <c r="R987" s="16" t="s">
        <v>1825</v>
      </c>
      <c r="S987" s="3" t="s">
        <v>1448</v>
      </c>
      <c r="T987" s="2"/>
      <c r="U987" s="2"/>
      <c r="V987" s="2"/>
    </row>
    <row r="988" spans="1:22" s="16" customFormat="1" ht="15" customHeight="1" x14ac:dyDescent="0.3">
      <c r="A988" s="16" t="s">
        <v>465</v>
      </c>
      <c r="B988" s="16" t="s">
        <v>18</v>
      </c>
      <c r="C988" s="43" t="s">
        <v>293</v>
      </c>
      <c r="D988" s="43" t="s">
        <v>25</v>
      </c>
      <c r="E988" s="43" t="s">
        <v>71</v>
      </c>
      <c r="F988" s="43" t="s">
        <v>294</v>
      </c>
      <c r="G988" s="43" t="s">
        <v>23</v>
      </c>
      <c r="H988" s="43" t="s">
        <v>23</v>
      </c>
      <c r="I988" s="43">
        <v>6020</v>
      </c>
      <c r="J988" s="16" t="s">
        <v>540</v>
      </c>
      <c r="K988" s="16">
        <v>750</v>
      </c>
      <c r="L988" s="16">
        <v>0</v>
      </c>
      <c r="M988" s="16">
        <v>750</v>
      </c>
      <c r="N988" s="16">
        <v>0</v>
      </c>
      <c r="O988" s="47">
        <v>0</v>
      </c>
      <c r="P988" s="16">
        <v>750</v>
      </c>
      <c r="Q988" s="47">
        <v>0</v>
      </c>
      <c r="R988" s="16" t="s">
        <v>1825</v>
      </c>
      <c r="S988" s="3" t="s">
        <v>1448</v>
      </c>
      <c r="T988" s="2"/>
      <c r="U988" s="2"/>
      <c r="V988" s="2"/>
    </row>
    <row r="989" spans="1:22" s="16" customFormat="1" ht="15" customHeight="1" x14ac:dyDescent="0.3">
      <c r="A989" s="16" t="s">
        <v>465</v>
      </c>
      <c r="B989" s="16" t="s">
        <v>18</v>
      </c>
      <c r="C989" s="43" t="s">
        <v>293</v>
      </c>
      <c r="D989" s="43" t="s">
        <v>25</v>
      </c>
      <c r="E989" s="43" t="s">
        <v>71</v>
      </c>
      <c r="F989" s="43" t="s">
        <v>294</v>
      </c>
      <c r="G989" s="43" t="s">
        <v>23</v>
      </c>
      <c r="H989" s="43" t="s">
        <v>23</v>
      </c>
      <c r="I989" s="43">
        <v>6025</v>
      </c>
      <c r="J989" s="16" t="s">
        <v>564</v>
      </c>
      <c r="K989" s="16">
        <v>1800</v>
      </c>
      <c r="L989" s="16">
        <v>0</v>
      </c>
      <c r="M989" s="16">
        <v>1800</v>
      </c>
      <c r="N989" s="16">
        <v>1030</v>
      </c>
      <c r="O989" s="47">
        <v>85.97</v>
      </c>
      <c r="P989" s="16">
        <v>684.03</v>
      </c>
      <c r="Q989" s="47">
        <v>0</v>
      </c>
      <c r="R989" s="16" t="s">
        <v>1825</v>
      </c>
      <c r="S989" s="3" t="s">
        <v>1448</v>
      </c>
      <c r="T989" s="2"/>
      <c r="U989" s="2"/>
      <c r="V989" s="2"/>
    </row>
    <row r="990" spans="1:22" s="16" customFormat="1" ht="15" customHeight="1" x14ac:dyDescent="0.3">
      <c r="A990" s="16" t="s">
        <v>465</v>
      </c>
      <c r="B990" s="16" t="s">
        <v>18</v>
      </c>
      <c r="C990" s="43" t="s">
        <v>293</v>
      </c>
      <c r="D990" s="43" t="s">
        <v>25</v>
      </c>
      <c r="E990" s="43" t="s">
        <v>71</v>
      </c>
      <c r="F990" s="43" t="s">
        <v>294</v>
      </c>
      <c r="G990" s="43" t="s">
        <v>23</v>
      </c>
      <c r="H990" s="43" t="s">
        <v>23</v>
      </c>
      <c r="I990" s="43">
        <v>6200</v>
      </c>
      <c r="J990" s="16" t="s">
        <v>557</v>
      </c>
      <c r="K990" s="16">
        <v>600</v>
      </c>
      <c r="L990" s="16">
        <v>0</v>
      </c>
      <c r="M990" s="16">
        <v>600</v>
      </c>
      <c r="N990" s="16">
        <v>0</v>
      </c>
      <c r="O990" s="47">
        <v>0</v>
      </c>
      <c r="P990" s="16">
        <v>600</v>
      </c>
      <c r="Q990" s="47">
        <v>0</v>
      </c>
      <c r="R990" s="16" t="s">
        <v>1825</v>
      </c>
      <c r="S990" s="3" t="s">
        <v>1448</v>
      </c>
      <c r="T990" s="2"/>
      <c r="U990" s="2"/>
      <c r="V990" s="2"/>
    </row>
    <row r="991" spans="1:22" s="16" customFormat="1" ht="15" customHeight="1" x14ac:dyDescent="0.3">
      <c r="A991" s="16" t="s">
        <v>465</v>
      </c>
      <c r="B991" s="16" t="s">
        <v>18</v>
      </c>
      <c r="C991" s="43" t="s">
        <v>293</v>
      </c>
      <c r="D991" s="43" t="s">
        <v>25</v>
      </c>
      <c r="E991" s="43" t="s">
        <v>71</v>
      </c>
      <c r="F991" s="43" t="s">
        <v>294</v>
      </c>
      <c r="G991" s="43" t="s">
        <v>23</v>
      </c>
      <c r="H991" s="43" t="s">
        <v>23</v>
      </c>
      <c r="I991" s="43">
        <v>6202</v>
      </c>
      <c r="J991" s="16" t="s">
        <v>558</v>
      </c>
      <c r="K991" s="16">
        <v>13902</v>
      </c>
      <c r="L991" s="16">
        <v>0</v>
      </c>
      <c r="M991" s="16">
        <v>13902</v>
      </c>
      <c r="N991" s="16">
        <v>271</v>
      </c>
      <c r="O991" s="47">
        <v>1369</v>
      </c>
      <c r="P991" s="16">
        <v>12262</v>
      </c>
      <c r="Q991" s="47">
        <v>0</v>
      </c>
      <c r="R991" s="16" t="s">
        <v>1825</v>
      </c>
      <c r="S991" s="3" t="s">
        <v>1448</v>
      </c>
      <c r="T991" s="2"/>
      <c r="U991" s="2"/>
      <c r="V991" s="2"/>
    </row>
    <row r="992" spans="1:22" s="16" customFormat="1" ht="15" customHeight="1" x14ac:dyDescent="0.3">
      <c r="A992" s="16" t="s">
        <v>465</v>
      </c>
      <c r="B992" s="16" t="s">
        <v>18</v>
      </c>
      <c r="C992" s="43" t="s">
        <v>293</v>
      </c>
      <c r="D992" s="43" t="s">
        <v>25</v>
      </c>
      <c r="E992" s="43" t="s">
        <v>71</v>
      </c>
      <c r="F992" s="43" t="s">
        <v>294</v>
      </c>
      <c r="G992" s="43" t="s">
        <v>23</v>
      </c>
      <c r="H992" s="43" t="s">
        <v>23</v>
      </c>
      <c r="I992" s="43">
        <v>6203</v>
      </c>
      <c r="J992" s="16" t="s">
        <v>559</v>
      </c>
      <c r="K992" s="16">
        <v>1100</v>
      </c>
      <c r="L992" s="16">
        <v>0</v>
      </c>
      <c r="M992" s="16">
        <v>1100</v>
      </c>
      <c r="N992" s="16">
        <v>600</v>
      </c>
      <c r="O992" s="47">
        <v>525</v>
      </c>
      <c r="P992" s="16">
        <v>-25</v>
      </c>
      <c r="Q992" s="47">
        <v>175</v>
      </c>
      <c r="R992" s="16" t="s">
        <v>1825</v>
      </c>
      <c r="S992" s="3" t="s">
        <v>1448</v>
      </c>
      <c r="T992" s="2"/>
      <c r="U992" s="2"/>
      <c r="V992" s="2"/>
    </row>
    <row r="993" spans="1:22" s="16" customFormat="1" ht="15" customHeight="1" x14ac:dyDescent="0.3">
      <c r="A993" s="16" t="s">
        <v>465</v>
      </c>
      <c r="B993" s="16" t="s">
        <v>18</v>
      </c>
      <c r="C993" s="43" t="s">
        <v>293</v>
      </c>
      <c r="D993" s="43" t="s">
        <v>25</v>
      </c>
      <c r="E993" s="43" t="s">
        <v>71</v>
      </c>
      <c r="F993" s="43" t="s">
        <v>294</v>
      </c>
      <c r="G993" s="43" t="s">
        <v>23</v>
      </c>
      <c r="H993" s="43" t="s">
        <v>23</v>
      </c>
      <c r="I993" s="43">
        <v>6204</v>
      </c>
      <c r="J993" s="16" t="s">
        <v>582</v>
      </c>
      <c r="K993" s="16">
        <v>3000</v>
      </c>
      <c r="L993" s="16">
        <v>0</v>
      </c>
      <c r="M993" s="16">
        <v>3000</v>
      </c>
      <c r="N993" s="16">
        <v>525</v>
      </c>
      <c r="O993" s="47">
        <v>0</v>
      </c>
      <c r="P993" s="16">
        <v>2475</v>
      </c>
      <c r="Q993" s="47">
        <v>0</v>
      </c>
      <c r="R993" s="16" t="s">
        <v>1825</v>
      </c>
      <c r="S993" s="3" t="s">
        <v>1448</v>
      </c>
      <c r="T993" s="2"/>
      <c r="U993" s="2"/>
      <c r="V993" s="2"/>
    </row>
    <row r="994" spans="1:22" s="16" customFormat="1" ht="15" customHeight="1" x14ac:dyDescent="0.3">
      <c r="A994" s="16" t="s">
        <v>465</v>
      </c>
      <c r="B994" s="16" t="s">
        <v>18</v>
      </c>
      <c r="C994" s="43" t="s">
        <v>293</v>
      </c>
      <c r="D994" s="43" t="s">
        <v>25</v>
      </c>
      <c r="E994" s="43" t="s">
        <v>71</v>
      </c>
      <c r="F994" s="43" t="s">
        <v>294</v>
      </c>
      <c r="G994" s="43" t="s">
        <v>23</v>
      </c>
      <c r="H994" s="43" t="s">
        <v>23</v>
      </c>
      <c r="I994" s="43">
        <v>6208</v>
      </c>
      <c r="J994" s="16" t="s">
        <v>496</v>
      </c>
      <c r="K994" s="16">
        <v>500</v>
      </c>
      <c r="L994" s="16">
        <v>0</v>
      </c>
      <c r="M994" s="16">
        <v>500</v>
      </c>
      <c r="N994" s="16">
        <v>0</v>
      </c>
      <c r="O994" s="47">
        <v>55.25</v>
      </c>
      <c r="P994" s="16">
        <v>444.75</v>
      </c>
      <c r="Q994" s="47">
        <v>55.25</v>
      </c>
      <c r="R994" s="16" t="s">
        <v>1825</v>
      </c>
      <c r="S994" s="3" t="s">
        <v>1448</v>
      </c>
      <c r="T994" s="2"/>
      <c r="U994" s="2"/>
      <c r="V994" s="2"/>
    </row>
    <row r="995" spans="1:22" s="16" customFormat="1" ht="15" customHeight="1" x14ac:dyDescent="0.3">
      <c r="A995" s="16" t="s">
        <v>465</v>
      </c>
      <c r="B995" s="16" t="s">
        <v>18</v>
      </c>
      <c r="C995" s="43" t="s">
        <v>293</v>
      </c>
      <c r="D995" s="43" t="s">
        <v>25</v>
      </c>
      <c r="E995" s="43" t="s">
        <v>71</v>
      </c>
      <c r="F995" s="43" t="s">
        <v>294</v>
      </c>
      <c r="G995" s="43" t="s">
        <v>23</v>
      </c>
      <c r="H995" s="43" t="s">
        <v>23</v>
      </c>
      <c r="I995" s="43">
        <v>6210</v>
      </c>
      <c r="J995" s="16" t="s">
        <v>565</v>
      </c>
      <c r="K995" s="16">
        <v>300</v>
      </c>
      <c r="L995" s="16">
        <v>0</v>
      </c>
      <c r="M995" s="16">
        <v>300</v>
      </c>
      <c r="N995" s="16">
        <v>0</v>
      </c>
      <c r="O995" s="47">
        <v>0</v>
      </c>
      <c r="P995" s="16">
        <v>300</v>
      </c>
      <c r="Q995" s="47">
        <v>0</v>
      </c>
      <c r="R995" s="16" t="s">
        <v>1825</v>
      </c>
      <c r="S995" s="3" t="s">
        <v>1448</v>
      </c>
      <c r="T995" s="2"/>
      <c r="U995" s="2"/>
      <c r="V995" s="2"/>
    </row>
    <row r="996" spans="1:22" s="16" customFormat="1" ht="15" customHeight="1" x14ac:dyDescent="0.3">
      <c r="A996" s="16" t="s">
        <v>465</v>
      </c>
      <c r="B996" s="16" t="s">
        <v>18</v>
      </c>
      <c r="C996" s="43" t="s">
        <v>293</v>
      </c>
      <c r="D996" s="43" t="s">
        <v>25</v>
      </c>
      <c r="E996" s="43" t="s">
        <v>71</v>
      </c>
      <c r="F996" s="43" t="s">
        <v>294</v>
      </c>
      <c r="G996" s="43" t="s">
        <v>23</v>
      </c>
      <c r="H996" s="43" t="s">
        <v>23</v>
      </c>
      <c r="I996" s="43">
        <v>6214</v>
      </c>
      <c r="J996" s="16" t="s">
        <v>495</v>
      </c>
      <c r="K996" s="16">
        <v>425</v>
      </c>
      <c r="L996" s="16">
        <v>0</v>
      </c>
      <c r="M996" s="16">
        <v>425</v>
      </c>
      <c r="N996" s="16">
        <v>0</v>
      </c>
      <c r="O996" s="47">
        <v>0</v>
      </c>
      <c r="P996" s="16">
        <v>425</v>
      </c>
      <c r="Q996" s="47">
        <v>0</v>
      </c>
      <c r="R996" s="16" t="s">
        <v>1825</v>
      </c>
      <c r="S996" s="3" t="s">
        <v>1448</v>
      </c>
      <c r="T996" s="2"/>
      <c r="U996" s="2"/>
      <c r="V996" s="2"/>
    </row>
    <row r="997" spans="1:22" s="16" customFormat="1" ht="15" customHeight="1" x14ac:dyDescent="0.3">
      <c r="A997" s="16" t="s">
        <v>465</v>
      </c>
      <c r="B997" s="16" t="s">
        <v>18</v>
      </c>
      <c r="C997" s="43" t="s">
        <v>293</v>
      </c>
      <c r="D997" s="43" t="s">
        <v>25</v>
      </c>
      <c r="E997" s="43" t="s">
        <v>71</v>
      </c>
      <c r="F997" s="43" t="s">
        <v>294</v>
      </c>
      <c r="G997" s="43" t="s">
        <v>23</v>
      </c>
      <c r="H997" s="43" t="s">
        <v>23</v>
      </c>
      <c r="I997" s="43">
        <v>6350</v>
      </c>
      <c r="J997" s="16" t="s">
        <v>492</v>
      </c>
      <c r="K997" s="16">
        <v>800</v>
      </c>
      <c r="L997" s="16">
        <v>0</v>
      </c>
      <c r="M997" s="16">
        <v>800</v>
      </c>
      <c r="N997" s="16">
        <v>0</v>
      </c>
      <c r="O997" s="47">
        <v>0</v>
      </c>
      <c r="P997" s="16">
        <v>800</v>
      </c>
      <c r="Q997" s="47">
        <v>0</v>
      </c>
      <c r="R997" s="16" t="s">
        <v>1825</v>
      </c>
      <c r="S997" s="3" t="s">
        <v>1448</v>
      </c>
      <c r="T997" s="2"/>
      <c r="U997" s="2"/>
      <c r="V997" s="2"/>
    </row>
    <row r="998" spans="1:22" s="16" customFormat="1" ht="15" customHeight="1" x14ac:dyDescent="0.3">
      <c r="A998" s="16" t="s">
        <v>465</v>
      </c>
      <c r="B998" s="16" t="s">
        <v>18</v>
      </c>
      <c r="C998" s="43" t="s">
        <v>293</v>
      </c>
      <c r="D998" s="43" t="s">
        <v>25</v>
      </c>
      <c r="E998" s="43" t="s">
        <v>71</v>
      </c>
      <c r="F998" s="43" t="s">
        <v>294</v>
      </c>
      <c r="G998" s="43" t="s">
        <v>23</v>
      </c>
      <c r="H998" s="43" t="s">
        <v>23</v>
      </c>
      <c r="I998" s="43" t="s">
        <v>541</v>
      </c>
      <c r="J998" s="16" t="s">
        <v>542</v>
      </c>
      <c r="K998" s="16">
        <v>3200</v>
      </c>
      <c r="L998" s="16">
        <v>0</v>
      </c>
      <c r="M998" s="16">
        <v>3200</v>
      </c>
      <c r="N998" s="16">
        <v>0</v>
      </c>
      <c r="O998" s="47">
        <v>1890.27</v>
      </c>
      <c r="P998" s="16">
        <v>1309.73</v>
      </c>
      <c r="Q998" s="47">
        <v>170.16</v>
      </c>
      <c r="R998" s="16" t="s">
        <v>1825</v>
      </c>
      <c r="S998" s="3" t="s">
        <v>1448</v>
      </c>
      <c r="T998" s="2"/>
      <c r="U998" s="2"/>
      <c r="V998" s="2"/>
    </row>
    <row r="999" spans="1:22" s="16" customFormat="1" ht="15" customHeight="1" x14ac:dyDescent="0.3">
      <c r="A999" s="16" t="s">
        <v>465</v>
      </c>
      <c r="B999" s="16" t="s">
        <v>18</v>
      </c>
      <c r="C999" s="43" t="s">
        <v>293</v>
      </c>
      <c r="D999" s="43" t="s">
        <v>25</v>
      </c>
      <c r="E999" s="43" t="s">
        <v>71</v>
      </c>
      <c r="F999" s="43" t="s">
        <v>294</v>
      </c>
      <c r="G999" s="43" t="s">
        <v>23</v>
      </c>
      <c r="H999" s="43" t="s">
        <v>23</v>
      </c>
      <c r="I999" s="43" t="s">
        <v>505</v>
      </c>
      <c r="J999" s="16" t="s">
        <v>506</v>
      </c>
      <c r="K999" s="16">
        <v>7300</v>
      </c>
      <c r="L999" s="16">
        <v>0</v>
      </c>
      <c r="M999" s="16">
        <v>7300</v>
      </c>
      <c r="N999" s="16">
        <v>0</v>
      </c>
      <c r="O999" s="47">
        <v>3224.43</v>
      </c>
      <c r="P999" s="16">
        <v>4075.57</v>
      </c>
      <c r="Q999" s="47">
        <v>0</v>
      </c>
      <c r="R999" s="16" t="s">
        <v>1825</v>
      </c>
      <c r="S999" s="3" t="s">
        <v>1448</v>
      </c>
      <c r="T999" s="2"/>
      <c r="U999" s="2"/>
      <c r="V999" s="2"/>
    </row>
    <row r="1000" spans="1:22" s="16" customFormat="1" ht="15" customHeight="1" x14ac:dyDescent="0.3">
      <c r="A1000" s="16" t="s">
        <v>465</v>
      </c>
      <c r="B1000" s="16" t="s">
        <v>18</v>
      </c>
      <c r="C1000" s="43" t="s">
        <v>293</v>
      </c>
      <c r="D1000" s="43" t="s">
        <v>25</v>
      </c>
      <c r="E1000" s="43" t="s">
        <v>71</v>
      </c>
      <c r="F1000" s="43" t="s">
        <v>294</v>
      </c>
      <c r="G1000" s="43" t="s">
        <v>23</v>
      </c>
      <c r="H1000" s="43" t="s">
        <v>23</v>
      </c>
      <c r="I1000" s="43" t="s">
        <v>487</v>
      </c>
      <c r="J1000" s="16" t="s">
        <v>488</v>
      </c>
      <c r="K1000" s="16">
        <v>5000</v>
      </c>
      <c r="L1000" s="16">
        <v>0</v>
      </c>
      <c r="M1000" s="16">
        <v>5000</v>
      </c>
      <c r="N1000" s="16">
        <v>0</v>
      </c>
      <c r="O1000" s="47">
        <v>0</v>
      </c>
      <c r="P1000" s="16">
        <v>5000</v>
      </c>
      <c r="Q1000" s="47">
        <v>0</v>
      </c>
      <c r="R1000" s="16" t="s">
        <v>1825</v>
      </c>
      <c r="S1000" s="3" t="s">
        <v>1448</v>
      </c>
      <c r="T1000" s="2"/>
      <c r="U1000" s="2"/>
      <c r="V1000" s="2"/>
    </row>
    <row r="1001" spans="1:22" s="16" customFormat="1" ht="15" customHeight="1" x14ac:dyDescent="0.3">
      <c r="A1001" s="16" t="s">
        <v>465</v>
      </c>
      <c r="B1001" s="16" t="s">
        <v>18</v>
      </c>
      <c r="C1001" s="43" t="s">
        <v>293</v>
      </c>
      <c r="D1001" s="43" t="s">
        <v>25</v>
      </c>
      <c r="E1001" s="43" t="s">
        <v>71</v>
      </c>
      <c r="F1001" s="43" t="s">
        <v>294</v>
      </c>
      <c r="G1001" s="43" t="s">
        <v>23</v>
      </c>
      <c r="H1001" s="43" t="s">
        <v>23</v>
      </c>
      <c r="I1001" s="43" t="s">
        <v>498</v>
      </c>
      <c r="J1001" s="16" t="s">
        <v>499</v>
      </c>
      <c r="K1001" s="16">
        <v>6500</v>
      </c>
      <c r="L1001" s="16">
        <v>0</v>
      </c>
      <c r="M1001" s="16">
        <v>6500</v>
      </c>
      <c r="N1001" s="16">
        <v>2000</v>
      </c>
      <c r="O1001" s="47">
        <v>2109.5</v>
      </c>
      <c r="P1001" s="16">
        <v>2390.5</v>
      </c>
      <c r="Q1001" s="47">
        <v>0</v>
      </c>
      <c r="R1001" s="16" t="s">
        <v>1825</v>
      </c>
      <c r="S1001" s="3" t="s">
        <v>1448</v>
      </c>
      <c r="T1001" s="2"/>
      <c r="U1001" s="2"/>
      <c r="V1001" s="2"/>
    </row>
    <row r="1002" spans="1:22" s="16" customFormat="1" ht="15" customHeight="1" x14ac:dyDescent="0.3">
      <c r="A1002" s="16" t="s">
        <v>465</v>
      </c>
      <c r="B1002" s="16" t="s">
        <v>18</v>
      </c>
      <c r="C1002" s="43" t="s">
        <v>293</v>
      </c>
      <c r="D1002" s="43" t="s">
        <v>25</v>
      </c>
      <c r="E1002" s="43" t="s">
        <v>71</v>
      </c>
      <c r="F1002" s="43" t="s">
        <v>294</v>
      </c>
      <c r="G1002" s="43" t="s">
        <v>23</v>
      </c>
      <c r="H1002" s="43" t="s">
        <v>23</v>
      </c>
      <c r="I1002" s="43" t="s">
        <v>476</v>
      </c>
      <c r="J1002" s="16" t="s">
        <v>477</v>
      </c>
      <c r="K1002" s="16">
        <v>3000</v>
      </c>
      <c r="L1002" s="16">
        <v>0</v>
      </c>
      <c r="M1002" s="16">
        <v>3000</v>
      </c>
      <c r="N1002" s="16">
        <v>0</v>
      </c>
      <c r="O1002" s="47">
        <v>1747.6</v>
      </c>
      <c r="P1002" s="16">
        <v>1252.4000000000001</v>
      </c>
      <c r="Q1002" s="47">
        <v>335.5</v>
      </c>
      <c r="R1002" s="16" t="s">
        <v>1825</v>
      </c>
      <c r="S1002" s="3" t="s">
        <v>1448</v>
      </c>
      <c r="T1002" s="2"/>
      <c r="U1002" s="2"/>
      <c r="V1002" s="2"/>
    </row>
    <row r="1003" spans="1:22" s="16" customFormat="1" ht="15" customHeight="1" x14ac:dyDescent="0.3">
      <c r="A1003" s="16" t="s">
        <v>465</v>
      </c>
      <c r="B1003" s="16" t="s">
        <v>18</v>
      </c>
      <c r="C1003" s="43" t="s">
        <v>293</v>
      </c>
      <c r="D1003" s="43" t="s">
        <v>25</v>
      </c>
      <c r="E1003" s="43" t="s">
        <v>71</v>
      </c>
      <c r="F1003" s="43" t="s">
        <v>294</v>
      </c>
      <c r="G1003" s="43" t="s">
        <v>23</v>
      </c>
      <c r="H1003" s="43" t="s">
        <v>23</v>
      </c>
      <c r="I1003" s="43" t="s">
        <v>510</v>
      </c>
      <c r="J1003" s="16" t="s">
        <v>511</v>
      </c>
      <c r="K1003" s="16">
        <v>600</v>
      </c>
      <c r="L1003" s="16">
        <v>0</v>
      </c>
      <c r="M1003" s="16">
        <v>600</v>
      </c>
      <c r="N1003" s="16">
        <v>0</v>
      </c>
      <c r="O1003" s="47">
        <v>343.21</v>
      </c>
      <c r="P1003" s="16">
        <v>256.79000000000002</v>
      </c>
      <c r="Q1003" s="47">
        <v>49.99</v>
      </c>
      <c r="R1003" s="16" t="s">
        <v>1825</v>
      </c>
      <c r="S1003" s="3" t="s">
        <v>1448</v>
      </c>
      <c r="T1003" s="2"/>
      <c r="U1003" s="2"/>
      <c r="V1003" s="2"/>
    </row>
    <row r="1004" spans="1:22" s="16" customFormat="1" ht="15" customHeight="1" x14ac:dyDescent="0.3">
      <c r="A1004" s="16" t="s">
        <v>465</v>
      </c>
      <c r="B1004" s="16" t="s">
        <v>18</v>
      </c>
      <c r="C1004" s="43" t="s">
        <v>293</v>
      </c>
      <c r="D1004" s="43" t="s">
        <v>25</v>
      </c>
      <c r="E1004" s="43" t="s">
        <v>71</v>
      </c>
      <c r="F1004" s="43" t="s">
        <v>294</v>
      </c>
      <c r="G1004" s="43" t="s">
        <v>23</v>
      </c>
      <c r="H1004" s="43" t="s">
        <v>23</v>
      </c>
      <c r="I1004" s="43">
        <v>7000</v>
      </c>
      <c r="J1004" s="16" t="s">
        <v>580</v>
      </c>
      <c r="K1004" s="16">
        <v>0</v>
      </c>
      <c r="L1004" s="16">
        <v>0</v>
      </c>
      <c r="M1004" s="16">
        <v>0</v>
      </c>
      <c r="N1004" s="16">
        <v>0</v>
      </c>
      <c r="O1004" s="47">
        <v>0</v>
      </c>
      <c r="P1004" s="16">
        <v>0</v>
      </c>
      <c r="Q1004" s="47">
        <v>0</v>
      </c>
      <c r="R1004" s="16" t="s">
        <v>1825</v>
      </c>
      <c r="S1004" s="3" t="s">
        <v>1448</v>
      </c>
      <c r="T1004" s="2"/>
      <c r="U1004" s="2"/>
      <c r="V1004" s="2"/>
    </row>
    <row r="1005" spans="1:22" s="16" customFormat="1" ht="15" customHeight="1" x14ac:dyDescent="0.3">
      <c r="A1005" s="16" t="s">
        <v>465</v>
      </c>
      <c r="B1005" s="16" t="s">
        <v>18</v>
      </c>
      <c r="C1005" s="43" t="s">
        <v>304</v>
      </c>
      <c r="D1005" s="43" t="s">
        <v>25</v>
      </c>
      <c r="E1005" s="43" t="s">
        <v>71</v>
      </c>
      <c r="F1005" s="43" t="s">
        <v>305</v>
      </c>
      <c r="G1005" s="43" t="s">
        <v>23</v>
      </c>
      <c r="H1005" s="43" t="s">
        <v>23</v>
      </c>
      <c r="I1005" s="43" t="s">
        <v>519</v>
      </c>
      <c r="J1005" s="16" t="s">
        <v>520</v>
      </c>
      <c r="K1005" s="16">
        <v>1995</v>
      </c>
      <c r="L1005" s="16">
        <v>0</v>
      </c>
      <c r="M1005" s="16">
        <v>1995</v>
      </c>
      <c r="N1005" s="16">
        <v>0</v>
      </c>
      <c r="O1005" s="47">
        <v>1826</v>
      </c>
      <c r="P1005" s="16">
        <v>169</v>
      </c>
      <c r="Q1005" s="47">
        <v>166</v>
      </c>
      <c r="R1005" s="16" t="s">
        <v>1826</v>
      </c>
      <c r="S1005" s="3" t="s">
        <v>1448</v>
      </c>
      <c r="T1005" s="2"/>
      <c r="U1005" s="2"/>
      <c r="V1005" s="2"/>
    </row>
    <row r="1006" spans="1:22" s="16" customFormat="1" ht="15" customHeight="1" x14ac:dyDescent="0.3">
      <c r="A1006" s="16" t="s">
        <v>465</v>
      </c>
      <c r="B1006" s="16" t="s">
        <v>18</v>
      </c>
      <c r="C1006" s="43" t="s">
        <v>304</v>
      </c>
      <c r="D1006" s="43" t="s">
        <v>25</v>
      </c>
      <c r="E1006" s="43" t="s">
        <v>71</v>
      </c>
      <c r="F1006" s="43" t="s">
        <v>305</v>
      </c>
      <c r="G1006" s="43" t="s">
        <v>23</v>
      </c>
      <c r="H1006" s="43" t="s">
        <v>23</v>
      </c>
      <c r="I1006" s="43" t="s">
        <v>905</v>
      </c>
      <c r="J1006" s="16" t="s">
        <v>906</v>
      </c>
      <c r="K1006" s="16">
        <v>0</v>
      </c>
      <c r="L1006" s="16">
        <v>0</v>
      </c>
      <c r="M1006" s="16">
        <v>0</v>
      </c>
      <c r="N1006" s="16">
        <v>0</v>
      </c>
      <c r="O1006" s="47">
        <v>12599.81</v>
      </c>
      <c r="P1006" s="16">
        <v>-12599.81</v>
      </c>
      <c r="Q1006" s="47">
        <v>12599.81</v>
      </c>
      <c r="R1006" s="16" t="s">
        <v>1826</v>
      </c>
      <c r="S1006" s="3" t="s">
        <v>1448</v>
      </c>
      <c r="T1006" s="2"/>
      <c r="U1006" s="2"/>
      <c r="V1006" s="2"/>
    </row>
    <row r="1007" spans="1:22" s="16" customFormat="1" ht="15" customHeight="1" x14ac:dyDescent="0.3">
      <c r="A1007" s="16" t="s">
        <v>465</v>
      </c>
      <c r="B1007" s="16" t="s">
        <v>18</v>
      </c>
      <c r="C1007" s="43" t="s">
        <v>286</v>
      </c>
      <c r="D1007" s="43" t="s">
        <v>25</v>
      </c>
      <c r="E1007" s="43" t="s">
        <v>287</v>
      </c>
      <c r="F1007" s="43" t="s">
        <v>22</v>
      </c>
      <c r="G1007" s="43" t="s">
        <v>23</v>
      </c>
      <c r="H1007" s="43" t="s">
        <v>23</v>
      </c>
      <c r="I1007" s="43" t="s">
        <v>501</v>
      </c>
      <c r="J1007" s="16" t="s">
        <v>502</v>
      </c>
      <c r="K1007" s="16">
        <v>682460</v>
      </c>
      <c r="L1007" s="16">
        <v>6757</v>
      </c>
      <c r="M1007" s="16">
        <v>689217</v>
      </c>
      <c r="N1007" s="16">
        <v>0</v>
      </c>
      <c r="O1007" s="47">
        <v>553527.07999999996</v>
      </c>
      <c r="P1007" s="16">
        <v>135689.92000000001</v>
      </c>
      <c r="Q1007" s="47">
        <v>53098.5</v>
      </c>
      <c r="R1007" s="16" t="s">
        <v>1827</v>
      </c>
      <c r="S1007" s="3" t="s">
        <v>1449</v>
      </c>
      <c r="T1007" s="2"/>
      <c r="U1007" s="2"/>
      <c r="V1007" s="2"/>
    </row>
    <row r="1008" spans="1:22" s="16" customFormat="1" ht="15" customHeight="1" x14ac:dyDescent="0.3">
      <c r="A1008" s="16" t="s">
        <v>465</v>
      </c>
      <c r="B1008" s="16" t="s">
        <v>18</v>
      </c>
      <c r="C1008" s="43" t="s">
        <v>286</v>
      </c>
      <c r="D1008" s="43" t="s">
        <v>25</v>
      </c>
      <c r="E1008" s="43" t="s">
        <v>287</v>
      </c>
      <c r="F1008" s="43" t="s">
        <v>22</v>
      </c>
      <c r="G1008" s="43" t="s">
        <v>23</v>
      </c>
      <c r="H1008" s="43" t="s">
        <v>23</v>
      </c>
      <c r="I1008" s="43" t="s">
        <v>493</v>
      </c>
      <c r="J1008" s="16" t="s">
        <v>494</v>
      </c>
      <c r="K1008" s="16">
        <v>5000</v>
      </c>
      <c r="L1008" s="16">
        <v>0</v>
      </c>
      <c r="M1008" s="16">
        <v>5000</v>
      </c>
      <c r="N1008" s="16">
        <v>0</v>
      </c>
      <c r="O1008" s="47">
        <v>0</v>
      </c>
      <c r="P1008" s="16">
        <v>5000</v>
      </c>
      <c r="Q1008" s="47">
        <v>0</v>
      </c>
      <c r="R1008" s="16" t="s">
        <v>1827</v>
      </c>
      <c r="S1008" s="3" t="s">
        <v>1449</v>
      </c>
      <c r="T1008" s="2"/>
      <c r="U1008" s="2"/>
      <c r="V1008" s="2"/>
    </row>
    <row r="1009" spans="1:22" s="16" customFormat="1" ht="15" customHeight="1" x14ac:dyDescent="0.3">
      <c r="A1009" s="16" t="s">
        <v>465</v>
      </c>
      <c r="B1009" s="16" t="s">
        <v>18</v>
      </c>
      <c r="C1009" s="43" t="s">
        <v>286</v>
      </c>
      <c r="D1009" s="43" t="s">
        <v>25</v>
      </c>
      <c r="E1009" s="43" t="s">
        <v>287</v>
      </c>
      <c r="F1009" s="43" t="s">
        <v>22</v>
      </c>
      <c r="G1009" s="43" t="s">
        <v>23</v>
      </c>
      <c r="H1009" s="43" t="s">
        <v>23</v>
      </c>
      <c r="I1009" s="43" t="s">
        <v>1161</v>
      </c>
      <c r="J1009" s="16" t="s">
        <v>1162</v>
      </c>
      <c r="K1009" s="16">
        <v>-12500</v>
      </c>
      <c r="L1009" s="16">
        <v>0</v>
      </c>
      <c r="M1009" s="16">
        <v>-12500</v>
      </c>
      <c r="N1009" s="16">
        <v>0</v>
      </c>
      <c r="O1009" s="47">
        <v>0</v>
      </c>
      <c r="P1009" s="16">
        <v>-12500</v>
      </c>
      <c r="Q1009" s="47">
        <v>0</v>
      </c>
      <c r="R1009" s="16" t="s">
        <v>1827</v>
      </c>
      <c r="S1009" s="3" t="s">
        <v>1449</v>
      </c>
      <c r="T1009" s="2"/>
      <c r="U1009" s="2"/>
      <c r="V1009" s="2"/>
    </row>
    <row r="1010" spans="1:22" s="16" customFormat="1" ht="15" customHeight="1" x14ac:dyDescent="0.3">
      <c r="A1010" s="16" t="s">
        <v>465</v>
      </c>
      <c r="B1010" s="16" t="s">
        <v>18</v>
      </c>
      <c r="C1010" s="43" t="s">
        <v>286</v>
      </c>
      <c r="D1010" s="43" t="s">
        <v>25</v>
      </c>
      <c r="E1010" s="43" t="s">
        <v>287</v>
      </c>
      <c r="F1010" s="43" t="s">
        <v>22</v>
      </c>
      <c r="G1010" s="43" t="s">
        <v>23</v>
      </c>
      <c r="H1010" s="43" t="s">
        <v>23</v>
      </c>
      <c r="I1010" s="43">
        <v>5100</v>
      </c>
      <c r="J1010" s="16" t="s">
        <v>484</v>
      </c>
      <c r="K1010" s="16">
        <v>500</v>
      </c>
      <c r="L1010" s="16">
        <v>0</v>
      </c>
      <c r="M1010" s="16">
        <v>500</v>
      </c>
      <c r="N1010" s="16">
        <v>0</v>
      </c>
      <c r="O1010" s="47">
        <v>184.15</v>
      </c>
      <c r="P1010" s="16">
        <v>315.85000000000002</v>
      </c>
      <c r="Q1010" s="47">
        <v>0.01</v>
      </c>
      <c r="R1010" s="16" t="s">
        <v>1827</v>
      </c>
      <c r="S1010" s="3" t="s">
        <v>1449</v>
      </c>
      <c r="T1010" s="2"/>
      <c r="U1010" s="2"/>
      <c r="V1010" s="2"/>
    </row>
    <row r="1011" spans="1:22" s="16" customFormat="1" ht="15" customHeight="1" x14ac:dyDescent="0.3">
      <c r="A1011" s="16" t="s">
        <v>465</v>
      </c>
      <c r="B1011" s="16" t="s">
        <v>18</v>
      </c>
      <c r="C1011" s="43" t="s">
        <v>286</v>
      </c>
      <c r="D1011" s="43" t="s">
        <v>25</v>
      </c>
      <c r="E1011" s="43" t="s">
        <v>287</v>
      </c>
      <c r="F1011" s="43" t="s">
        <v>22</v>
      </c>
      <c r="G1011" s="43" t="s">
        <v>23</v>
      </c>
      <c r="H1011" s="43" t="s">
        <v>23</v>
      </c>
      <c r="I1011" s="43" t="s">
        <v>481</v>
      </c>
      <c r="J1011" s="16" t="s">
        <v>1040</v>
      </c>
      <c r="K1011" s="16">
        <v>2100</v>
      </c>
      <c r="L1011" s="16">
        <v>0</v>
      </c>
      <c r="M1011" s="16">
        <v>2100</v>
      </c>
      <c r="N1011" s="16">
        <v>0</v>
      </c>
      <c r="O1011" s="47">
        <v>1000</v>
      </c>
      <c r="P1011" s="16">
        <v>1100</v>
      </c>
      <c r="Q1011" s="47">
        <v>0</v>
      </c>
      <c r="R1011" s="16" t="s">
        <v>1827</v>
      </c>
      <c r="S1011" s="3" t="s">
        <v>1449</v>
      </c>
      <c r="T1011" s="2"/>
      <c r="U1011" s="2"/>
      <c r="V1011" s="2"/>
    </row>
    <row r="1012" spans="1:22" s="16" customFormat="1" ht="15" customHeight="1" x14ac:dyDescent="0.3">
      <c r="A1012" s="16" t="s">
        <v>465</v>
      </c>
      <c r="B1012" s="16" t="s">
        <v>18</v>
      </c>
      <c r="C1012" s="43" t="s">
        <v>286</v>
      </c>
      <c r="D1012" s="43" t="s">
        <v>25</v>
      </c>
      <c r="E1012" s="43" t="s">
        <v>287</v>
      </c>
      <c r="F1012" s="43" t="s">
        <v>22</v>
      </c>
      <c r="G1012" s="43" t="s">
        <v>23</v>
      </c>
      <c r="H1012" s="43" t="s">
        <v>23</v>
      </c>
      <c r="I1012" s="43" t="s">
        <v>1051</v>
      </c>
      <c r="J1012" s="16" t="s">
        <v>1052</v>
      </c>
      <c r="K1012" s="16">
        <v>2490</v>
      </c>
      <c r="L1012" s="16">
        <v>0</v>
      </c>
      <c r="M1012" s="16">
        <v>2490</v>
      </c>
      <c r="N1012" s="16">
        <v>0</v>
      </c>
      <c r="O1012" s="47">
        <v>4241.8</v>
      </c>
      <c r="P1012" s="16">
        <v>-1751.8</v>
      </c>
      <c r="Q1012" s="47">
        <v>2125</v>
      </c>
      <c r="R1012" s="16" t="s">
        <v>1827</v>
      </c>
      <c r="S1012" s="3" t="s">
        <v>1449</v>
      </c>
      <c r="T1012" s="2"/>
      <c r="U1012" s="2"/>
      <c r="V1012" s="2"/>
    </row>
    <row r="1013" spans="1:22" s="16" customFormat="1" ht="15" customHeight="1" x14ac:dyDescent="0.3">
      <c r="A1013" s="16" t="s">
        <v>465</v>
      </c>
      <c r="B1013" s="16" t="s">
        <v>18</v>
      </c>
      <c r="C1013" s="43" t="s">
        <v>286</v>
      </c>
      <c r="D1013" s="43" t="s">
        <v>25</v>
      </c>
      <c r="E1013" s="43" t="s">
        <v>287</v>
      </c>
      <c r="F1013" s="43" t="s">
        <v>22</v>
      </c>
      <c r="G1013" s="43" t="s">
        <v>23</v>
      </c>
      <c r="H1013" s="43" t="s">
        <v>23</v>
      </c>
      <c r="I1013" s="43" t="s">
        <v>473</v>
      </c>
      <c r="J1013" s="16" t="s">
        <v>1041</v>
      </c>
      <c r="K1013" s="16">
        <v>20000</v>
      </c>
      <c r="L1013" s="16">
        <v>0</v>
      </c>
      <c r="M1013" s="16">
        <v>20000</v>
      </c>
      <c r="N1013" s="16">
        <v>0</v>
      </c>
      <c r="O1013" s="47">
        <v>17898.14</v>
      </c>
      <c r="P1013" s="16">
        <v>2101.86</v>
      </c>
      <c r="Q1013" s="47">
        <v>1555</v>
      </c>
      <c r="R1013" s="16" t="s">
        <v>1827</v>
      </c>
      <c r="S1013" s="3" t="s">
        <v>1449</v>
      </c>
      <c r="T1013" s="2"/>
      <c r="U1013" s="2"/>
      <c r="V1013" s="2"/>
    </row>
    <row r="1014" spans="1:22" s="16" customFormat="1" ht="15" customHeight="1" x14ac:dyDescent="0.3">
      <c r="A1014" s="16" t="s">
        <v>465</v>
      </c>
      <c r="B1014" s="16" t="s">
        <v>18</v>
      </c>
      <c r="C1014" s="43" t="s">
        <v>286</v>
      </c>
      <c r="D1014" s="43" t="s">
        <v>25</v>
      </c>
      <c r="E1014" s="43" t="s">
        <v>287</v>
      </c>
      <c r="F1014" s="43" t="s">
        <v>22</v>
      </c>
      <c r="G1014" s="43" t="s">
        <v>23</v>
      </c>
      <c r="H1014" s="43" t="s">
        <v>23</v>
      </c>
      <c r="I1014" s="43" t="s">
        <v>474</v>
      </c>
      <c r="J1014" s="16" t="s">
        <v>475</v>
      </c>
      <c r="K1014" s="16">
        <v>54071</v>
      </c>
      <c r="L1014" s="16">
        <v>535</v>
      </c>
      <c r="M1014" s="16">
        <v>54606</v>
      </c>
      <c r="N1014" s="16">
        <v>0</v>
      </c>
      <c r="O1014" s="47">
        <v>42035.8</v>
      </c>
      <c r="P1014" s="16">
        <v>12570.2</v>
      </c>
      <c r="Q1014" s="47">
        <v>4150.34</v>
      </c>
      <c r="R1014" s="16" t="s">
        <v>1827</v>
      </c>
      <c r="S1014" s="3" t="s">
        <v>1449</v>
      </c>
      <c r="T1014" s="2"/>
      <c r="U1014" s="2"/>
      <c r="V1014" s="2"/>
    </row>
    <row r="1015" spans="1:22" s="16" customFormat="1" ht="15" customHeight="1" x14ac:dyDescent="0.3">
      <c r="A1015" s="16" t="s">
        <v>465</v>
      </c>
      <c r="B1015" s="16" t="s">
        <v>18</v>
      </c>
      <c r="C1015" s="43" t="s">
        <v>286</v>
      </c>
      <c r="D1015" s="43" t="s">
        <v>25</v>
      </c>
      <c r="E1015" s="43" t="s">
        <v>287</v>
      </c>
      <c r="F1015" s="43" t="s">
        <v>22</v>
      </c>
      <c r="G1015" s="43" t="s">
        <v>23</v>
      </c>
      <c r="H1015" s="43" t="s">
        <v>23</v>
      </c>
      <c r="I1015" s="43" t="s">
        <v>531</v>
      </c>
      <c r="J1015" s="16" t="s">
        <v>532</v>
      </c>
      <c r="K1015" s="16">
        <v>77373</v>
      </c>
      <c r="L1015" s="16">
        <v>0</v>
      </c>
      <c r="M1015" s="16">
        <v>77373</v>
      </c>
      <c r="N1015" s="16">
        <v>0</v>
      </c>
      <c r="O1015" s="47">
        <v>70928</v>
      </c>
      <c r="P1015" s="16">
        <v>6445</v>
      </c>
      <c r="Q1015" s="47">
        <v>6448</v>
      </c>
      <c r="R1015" s="16" t="s">
        <v>1827</v>
      </c>
      <c r="S1015" s="3" t="s">
        <v>1449</v>
      </c>
      <c r="T1015" s="2"/>
      <c r="U1015" s="2"/>
      <c r="V1015" s="2"/>
    </row>
    <row r="1016" spans="1:22" s="16" customFormat="1" ht="15" customHeight="1" x14ac:dyDescent="0.3">
      <c r="A1016" s="16" t="s">
        <v>465</v>
      </c>
      <c r="B1016" s="16" t="s">
        <v>18</v>
      </c>
      <c r="C1016" s="43" t="s">
        <v>286</v>
      </c>
      <c r="D1016" s="43" t="s">
        <v>25</v>
      </c>
      <c r="E1016" s="43" t="s">
        <v>287</v>
      </c>
      <c r="F1016" s="43" t="s">
        <v>22</v>
      </c>
      <c r="G1016" s="43" t="s">
        <v>23</v>
      </c>
      <c r="H1016" s="43" t="s">
        <v>23</v>
      </c>
      <c r="I1016" s="43" t="s">
        <v>519</v>
      </c>
      <c r="J1016" s="16" t="s">
        <v>520</v>
      </c>
      <c r="K1016" s="16">
        <v>27994</v>
      </c>
      <c r="L1016" s="16">
        <v>0</v>
      </c>
      <c r="M1016" s="16">
        <v>27994</v>
      </c>
      <c r="N1016" s="16">
        <v>0</v>
      </c>
      <c r="O1016" s="47">
        <v>25652</v>
      </c>
      <c r="P1016" s="16">
        <v>2342</v>
      </c>
      <c r="Q1016" s="47">
        <v>2332</v>
      </c>
      <c r="R1016" s="16" t="s">
        <v>1827</v>
      </c>
      <c r="S1016" s="3" t="s">
        <v>1449</v>
      </c>
      <c r="T1016" s="2"/>
      <c r="U1016" s="2"/>
      <c r="V1016" s="2"/>
    </row>
    <row r="1017" spans="1:22" s="16" customFormat="1" ht="15" customHeight="1" x14ac:dyDescent="0.3">
      <c r="A1017" s="16" t="s">
        <v>465</v>
      </c>
      <c r="B1017" s="16" t="s">
        <v>18</v>
      </c>
      <c r="C1017" s="43" t="s">
        <v>286</v>
      </c>
      <c r="D1017" s="43" t="s">
        <v>25</v>
      </c>
      <c r="E1017" s="43" t="s">
        <v>287</v>
      </c>
      <c r="F1017" s="43" t="s">
        <v>22</v>
      </c>
      <c r="G1017" s="43" t="s">
        <v>23</v>
      </c>
      <c r="H1017" s="43" t="s">
        <v>23</v>
      </c>
      <c r="I1017" s="43" t="s">
        <v>638</v>
      </c>
      <c r="J1017" s="16" t="s">
        <v>639</v>
      </c>
      <c r="K1017" s="16">
        <v>174277</v>
      </c>
      <c r="L1017" s="16">
        <v>0</v>
      </c>
      <c r="M1017" s="16">
        <v>174277</v>
      </c>
      <c r="N1017" s="16">
        <v>0</v>
      </c>
      <c r="O1017" s="47">
        <v>159753</v>
      </c>
      <c r="P1017" s="16">
        <v>14524</v>
      </c>
      <c r="Q1017" s="47">
        <v>14523</v>
      </c>
      <c r="R1017" s="16" t="s">
        <v>1827</v>
      </c>
      <c r="S1017" s="3" t="s">
        <v>1449</v>
      </c>
      <c r="T1017" s="2"/>
      <c r="U1017" s="2"/>
      <c r="V1017" s="2"/>
    </row>
    <row r="1018" spans="1:22" s="16" customFormat="1" ht="15" customHeight="1" x14ac:dyDescent="0.3">
      <c r="A1018" s="16" t="s">
        <v>465</v>
      </c>
      <c r="B1018" s="16" t="s">
        <v>18</v>
      </c>
      <c r="C1018" s="43" t="s">
        <v>286</v>
      </c>
      <c r="D1018" s="43" t="s">
        <v>25</v>
      </c>
      <c r="E1018" s="43" t="s">
        <v>287</v>
      </c>
      <c r="F1018" s="43" t="s">
        <v>22</v>
      </c>
      <c r="G1018" s="43" t="s">
        <v>23</v>
      </c>
      <c r="H1018" s="43" t="s">
        <v>23</v>
      </c>
      <c r="I1018" s="43" t="s">
        <v>466</v>
      </c>
      <c r="J1018" s="16" t="s">
        <v>467</v>
      </c>
      <c r="K1018" s="16">
        <v>9386</v>
      </c>
      <c r="L1018" s="16">
        <v>0</v>
      </c>
      <c r="M1018" s="16">
        <v>9386</v>
      </c>
      <c r="N1018" s="16">
        <v>0</v>
      </c>
      <c r="O1018" s="47">
        <v>8602</v>
      </c>
      <c r="P1018" s="16">
        <v>784</v>
      </c>
      <c r="Q1018" s="47">
        <v>782</v>
      </c>
      <c r="R1018" s="16" t="s">
        <v>1827</v>
      </c>
      <c r="S1018" s="3" t="s">
        <v>1449</v>
      </c>
      <c r="T1018" s="2"/>
      <c r="U1018" s="2"/>
      <c r="V1018" s="2"/>
    </row>
    <row r="1019" spans="1:22" s="16" customFormat="1" ht="15" customHeight="1" x14ac:dyDescent="0.3">
      <c r="A1019" s="16" t="s">
        <v>465</v>
      </c>
      <c r="B1019" s="16" t="s">
        <v>18</v>
      </c>
      <c r="C1019" s="43" t="s">
        <v>286</v>
      </c>
      <c r="D1019" s="43" t="s">
        <v>25</v>
      </c>
      <c r="E1019" s="43" t="s">
        <v>287</v>
      </c>
      <c r="F1019" s="43" t="s">
        <v>22</v>
      </c>
      <c r="G1019" s="43" t="s">
        <v>23</v>
      </c>
      <c r="H1019" s="43" t="s">
        <v>23</v>
      </c>
      <c r="I1019" s="43" t="s">
        <v>470</v>
      </c>
      <c r="J1019" s="16" t="s">
        <v>471</v>
      </c>
      <c r="K1019" s="16">
        <v>1311</v>
      </c>
      <c r="L1019" s="16">
        <v>0</v>
      </c>
      <c r="M1019" s="16">
        <v>1311</v>
      </c>
      <c r="N1019" s="16">
        <v>0</v>
      </c>
      <c r="O1019" s="47">
        <v>1199</v>
      </c>
      <c r="P1019" s="16">
        <v>112</v>
      </c>
      <c r="Q1019" s="47">
        <v>109</v>
      </c>
      <c r="R1019" s="16" t="s">
        <v>1827</v>
      </c>
      <c r="S1019" s="3" t="s">
        <v>1449</v>
      </c>
      <c r="T1019" s="2"/>
      <c r="U1019" s="2"/>
      <c r="V1019" s="2"/>
    </row>
    <row r="1020" spans="1:22" s="16" customFormat="1" ht="15" customHeight="1" x14ac:dyDescent="0.3">
      <c r="A1020" s="16" t="s">
        <v>465</v>
      </c>
      <c r="B1020" s="16" t="s">
        <v>18</v>
      </c>
      <c r="C1020" s="43" t="s">
        <v>286</v>
      </c>
      <c r="D1020" s="43" t="s">
        <v>25</v>
      </c>
      <c r="E1020" s="43" t="s">
        <v>287</v>
      </c>
      <c r="F1020" s="43" t="s">
        <v>22</v>
      </c>
      <c r="G1020" s="43" t="s">
        <v>23</v>
      </c>
      <c r="H1020" s="43" t="s">
        <v>23</v>
      </c>
      <c r="I1020" s="43">
        <v>6000</v>
      </c>
      <c r="J1020" s="16" t="s">
        <v>539</v>
      </c>
      <c r="K1020" s="16">
        <v>3600</v>
      </c>
      <c r="L1020" s="16">
        <v>0</v>
      </c>
      <c r="M1020" s="16">
        <v>3600</v>
      </c>
      <c r="N1020" s="16">
        <v>382.99</v>
      </c>
      <c r="O1020" s="47">
        <v>781</v>
      </c>
      <c r="P1020" s="16">
        <v>2436.0100000000002</v>
      </c>
      <c r="Q1020" s="47">
        <v>0</v>
      </c>
      <c r="R1020" s="16" t="s">
        <v>1827</v>
      </c>
      <c r="S1020" s="3" t="s">
        <v>1449</v>
      </c>
      <c r="T1020" s="2"/>
      <c r="U1020" s="2"/>
      <c r="V1020" s="2"/>
    </row>
    <row r="1021" spans="1:22" s="16" customFormat="1" ht="15" customHeight="1" x14ac:dyDescent="0.3">
      <c r="A1021" s="16" t="s">
        <v>465</v>
      </c>
      <c r="B1021" s="16" t="s">
        <v>18</v>
      </c>
      <c r="C1021" s="43" t="s">
        <v>286</v>
      </c>
      <c r="D1021" s="43" t="s">
        <v>25</v>
      </c>
      <c r="E1021" s="43" t="s">
        <v>287</v>
      </c>
      <c r="F1021" s="43" t="s">
        <v>22</v>
      </c>
      <c r="G1021" s="43" t="s">
        <v>23</v>
      </c>
      <c r="H1021" s="43" t="s">
        <v>23</v>
      </c>
      <c r="I1021" s="43">
        <v>6005</v>
      </c>
      <c r="J1021" s="16" t="s">
        <v>556</v>
      </c>
      <c r="K1021" s="16">
        <v>4500</v>
      </c>
      <c r="L1021" s="16">
        <v>0</v>
      </c>
      <c r="M1021" s="16">
        <v>4500</v>
      </c>
      <c r="N1021" s="16">
        <v>0</v>
      </c>
      <c r="O1021" s="47">
        <v>3569.75</v>
      </c>
      <c r="P1021" s="16">
        <v>930.25</v>
      </c>
      <c r="Q1021" s="47">
        <v>110.03</v>
      </c>
      <c r="R1021" s="16" t="s">
        <v>1827</v>
      </c>
      <c r="S1021" s="3" t="s">
        <v>1449</v>
      </c>
      <c r="T1021" s="2"/>
      <c r="U1021" s="2"/>
      <c r="V1021" s="2"/>
    </row>
    <row r="1022" spans="1:22" s="16" customFormat="1" ht="15" customHeight="1" x14ac:dyDescent="0.3">
      <c r="A1022" s="16" t="s">
        <v>465</v>
      </c>
      <c r="B1022" s="16" t="s">
        <v>18</v>
      </c>
      <c r="C1022" s="43" t="s">
        <v>286</v>
      </c>
      <c r="D1022" s="43" t="s">
        <v>25</v>
      </c>
      <c r="E1022" s="43" t="s">
        <v>287</v>
      </c>
      <c r="F1022" s="43" t="s">
        <v>22</v>
      </c>
      <c r="G1022" s="43" t="s">
        <v>23</v>
      </c>
      <c r="H1022" s="43" t="s">
        <v>23</v>
      </c>
      <c r="I1022" s="43">
        <v>6200</v>
      </c>
      <c r="J1022" s="16" t="s">
        <v>557</v>
      </c>
      <c r="K1022" s="16">
        <v>225</v>
      </c>
      <c r="L1022" s="16">
        <v>0</v>
      </c>
      <c r="M1022" s="16">
        <v>225</v>
      </c>
      <c r="N1022" s="16">
        <v>0</v>
      </c>
      <c r="O1022" s="47">
        <v>0</v>
      </c>
      <c r="P1022" s="16">
        <v>225</v>
      </c>
      <c r="Q1022" s="47">
        <v>0</v>
      </c>
      <c r="R1022" s="16" t="s">
        <v>1827</v>
      </c>
      <c r="S1022" s="3" t="s">
        <v>1449</v>
      </c>
      <c r="T1022" s="2"/>
      <c r="U1022" s="2"/>
      <c r="V1022" s="2"/>
    </row>
    <row r="1023" spans="1:22" s="16" customFormat="1" ht="15" customHeight="1" x14ac:dyDescent="0.3">
      <c r="A1023" s="16" t="s">
        <v>465</v>
      </c>
      <c r="B1023" s="16" t="s">
        <v>18</v>
      </c>
      <c r="C1023" s="43" t="s">
        <v>286</v>
      </c>
      <c r="D1023" s="43" t="s">
        <v>25</v>
      </c>
      <c r="E1023" s="43" t="s">
        <v>287</v>
      </c>
      <c r="F1023" s="43" t="s">
        <v>22</v>
      </c>
      <c r="G1023" s="43" t="s">
        <v>23</v>
      </c>
      <c r="H1023" s="43" t="s">
        <v>23</v>
      </c>
      <c r="I1023" s="43">
        <v>6202</v>
      </c>
      <c r="J1023" s="16" t="s">
        <v>558</v>
      </c>
      <c r="K1023" s="16">
        <v>4000</v>
      </c>
      <c r="L1023" s="16">
        <v>0</v>
      </c>
      <c r="M1023" s="16">
        <v>4000</v>
      </c>
      <c r="N1023" s="16">
        <v>2042.81</v>
      </c>
      <c r="O1023" s="47">
        <v>2017.9</v>
      </c>
      <c r="P1023" s="16">
        <v>-60.71</v>
      </c>
      <c r="Q1023" s="47">
        <v>0</v>
      </c>
      <c r="R1023" s="16" t="s">
        <v>1827</v>
      </c>
      <c r="S1023" s="3" t="s">
        <v>1449</v>
      </c>
      <c r="T1023" s="2"/>
      <c r="U1023" s="2"/>
      <c r="V1023" s="2"/>
    </row>
    <row r="1024" spans="1:22" s="16" customFormat="1" ht="15" customHeight="1" x14ac:dyDescent="0.3">
      <c r="A1024" s="16" t="s">
        <v>465</v>
      </c>
      <c r="B1024" s="16" t="s">
        <v>18</v>
      </c>
      <c r="C1024" s="43" t="s">
        <v>286</v>
      </c>
      <c r="D1024" s="43" t="s">
        <v>25</v>
      </c>
      <c r="E1024" s="43" t="s">
        <v>287</v>
      </c>
      <c r="F1024" s="43" t="s">
        <v>22</v>
      </c>
      <c r="G1024" s="43" t="s">
        <v>23</v>
      </c>
      <c r="H1024" s="43" t="s">
        <v>23</v>
      </c>
      <c r="I1024" s="43">
        <v>6203</v>
      </c>
      <c r="J1024" s="16" t="s">
        <v>559</v>
      </c>
      <c r="K1024" s="16">
        <v>400</v>
      </c>
      <c r="L1024" s="16">
        <v>0</v>
      </c>
      <c r="M1024" s="16">
        <v>400</v>
      </c>
      <c r="N1024" s="16">
        <v>0</v>
      </c>
      <c r="O1024" s="47">
        <v>75</v>
      </c>
      <c r="P1024" s="16">
        <v>325</v>
      </c>
      <c r="Q1024" s="47">
        <v>0</v>
      </c>
      <c r="R1024" s="16" t="s">
        <v>1827</v>
      </c>
      <c r="S1024" s="3" t="s">
        <v>1449</v>
      </c>
      <c r="T1024" s="2"/>
      <c r="U1024" s="2"/>
      <c r="V1024" s="2"/>
    </row>
    <row r="1025" spans="1:22" s="16" customFormat="1" ht="15" customHeight="1" x14ac:dyDescent="0.3">
      <c r="A1025" s="16" t="s">
        <v>465</v>
      </c>
      <c r="B1025" s="16" t="s">
        <v>18</v>
      </c>
      <c r="C1025" s="43" t="s">
        <v>286</v>
      </c>
      <c r="D1025" s="43" t="s">
        <v>25</v>
      </c>
      <c r="E1025" s="43" t="s">
        <v>287</v>
      </c>
      <c r="F1025" s="43" t="s">
        <v>22</v>
      </c>
      <c r="G1025" s="43" t="s">
        <v>23</v>
      </c>
      <c r="H1025" s="43" t="s">
        <v>23</v>
      </c>
      <c r="I1025" s="43">
        <v>6210</v>
      </c>
      <c r="J1025" s="16" t="s">
        <v>565</v>
      </c>
      <c r="K1025" s="16">
        <v>3000</v>
      </c>
      <c r="L1025" s="16">
        <v>0</v>
      </c>
      <c r="M1025" s="16">
        <v>3000</v>
      </c>
      <c r="N1025" s="16">
        <v>115.69</v>
      </c>
      <c r="O1025" s="47">
        <v>385.3</v>
      </c>
      <c r="P1025" s="16">
        <v>2499.0100000000002</v>
      </c>
      <c r="Q1025" s="47">
        <v>0</v>
      </c>
      <c r="R1025" s="16" t="s">
        <v>1827</v>
      </c>
      <c r="S1025" s="3" t="s">
        <v>1449</v>
      </c>
      <c r="T1025" s="2"/>
      <c r="U1025" s="2"/>
      <c r="V1025" s="2"/>
    </row>
    <row r="1026" spans="1:22" s="16" customFormat="1" ht="15" customHeight="1" x14ac:dyDescent="0.3">
      <c r="A1026" s="16" t="s">
        <v>465</v>
      </c>
      <c r="B1026" s="16" t="s">
        <v>18</v>
      </c>
      <c r="C1026" s="43" t="s">
        <v>286</v>
      </c>
      <c r="D1026" s="43" t="s">
        <v>25</v>
      </c>
      <c r="E1026" s="43" t="s">
        <v>287</v>
      </c>
      <c r="F1026" s="43" t="s">
        <v>22</v>
      </c>
      <c r="G1026" s="43" t="s">
        <v>23</v>
      </c>
      <c r="H1026" s="43" t="s">
        <v>23</v>
      </c>
      <c r="I1026" s="43">
        <v>6214</v>
      </c>
      <c r="J1026" s="16" t="s">
        <v>495</v>
      </c>
      <c r="K1026" s="16">
        <v>3500</v>
      </c>
      <c r="L1026" s="16">
        <v>0</v>
      </c>
      <c r="M1026" s="16">
        <v>3500</v>
      </c>
      <c r="N1026" s="16">
        <v>0</v>
      </c>
      <c r="O1026" s="47">
        <v>1331.86</v>
      </c>
      <c r="P1026" s="16">
        <v>2168.14</v>
      </c>
      <c r="Q1026" s="47">
        <v>0</v>
      </c>
      <c r="R1026" s="16" t="s">
        <v>1827</v>
      </c>
      <c r="S1026" s="3" t="s">
        <v>1449</v>
      </c>
      <c r="T1026" s="2"/>
      <c r="U1026" s="2"/>
      <c r="V1026" s="2"/>
    </row>
    <row r="1027" spans="1:22" s="16" customFormat="1" ht="15" customHeight="1" x14ac:dyDescent="0.3">
      <c r="A1027" s="16" t="s">
        <v>465</v>
      </c>
      <c r="B1027" s="16" t="s">
        <v>18</v>
      </c>
      <c r="C1027" s="43" t="s">
        <v>286</v>
      </c>
      <c r="D1027" s="43" t="s">
        <v>25</v>
      </c>
      <c r="E1027" s="43" t="s">
        <v>287</v>
      </c>
      <c r="F1027" s="43" t="s">
        <v>22</v>
      </c>
      <c r="G1027" s="43" t="s">
        <v>23</v>
      </c>
      <c r="H1027" s="43" t="s">
        <v>23</v>
      </c>
      <c r="I1027" s="43" t="s">
        <v>566</v>
      </c>
      <c r="J1027" s="16" t="s">
        <v>567</v>
      </c>
      <c r="K1027" s="16">
        <v>600</v>
      </c>
      <c r="L1027" s="16">
        <v>0</v>
      </c>
      <c r="M1027" s="16">
        <v>600</v>
      </c>
      <c r="N1027" s="16">
        <v>0</v>
      </c>
      <c r="O1027" s="47">
        <v>0</v>
      </c>
      <c r="P1027" s="16">
        <v>600</v>
      </c>
      <c r="Q1027" s="47">
        <v>0</v>
      </c>
      <c r="R1027" s="16" t="s">
        <v>1827</v>
      </c>
      <c r="S1027" s="3" t="s">
        <v>1449</v>
      </c>
      <c r="T1027" s="2"/>
      <c r="U1027" s="2"/>
      <c r="V1027" s="2"/>
    </row>
    <row r="1028" spans="1:22" s="16" customFormat="1" ht="15" customHeight="1" x14ac:dyDescent="0.3">
      <c r="A1028" s="16" t="s">
        <v>465</v>
      </c>
      <c r="B1028" s="16" t="s">
        <v>18</v>
      </c>
      <c r="C1028" s="43" t="s">
        <v>286</v>
      </c>
      <c r="D1028" s="43" t="s">
        <v>25</v>
      </c>
      <c r="E1028" s="43" t="s">
        <v>287</v>
      </c>
      <c r="F1028" s="43" t="s">
        <v>22</v>
      </c>
      <c r="G1028" s="43" t="s">
        <v>23</v>
      </c>
      <c r="H1028" s="43" t="s">
        <v>23</v>
      </c>
      <c r="I1028" s="43">
        <v>6350</v>
      </c>
      <c r="J1028" s="16" t="s">
        <v>492</v>
      </c>
      <c r="K1028" s="16">
        <v>500</v>
      </c>
      <c r="L1028" s="16">
        <v>0</v>
      </c>
      <c r="M1028" s="16">
        <v>500</v>
      </c>
      <c r="N1028" s="16">
        <v>500</v>
      </c>
      <c r="O1028" s="47">
        <v>0</v>
      </c>
      <c r="P1028" s="16">
        <v>0</v>
      </c>
      <c r="Q1028" s="47">
        <v>0</v>
      </c>
      <c r="R1028" s="16" t="s">
        <v>1827</v>
      </c>
      <c r="S1028" s="3" t="s">
        <v>1449</v>
      </c>
      <c r="T1028" s="2"/>
      <c r="U1028" s="2"/>
      <c r="V1028" s="2"/>
    </row>
    <row r="1029" spans="1:22" s="16" customFormat="1" ht="15" customHeight="1" x14ac:dyDescent="0.3">
      <c r="A1029" s="16" t="s">
        <v>465</v>
      </c>
      <c r="B1029" s="16" t="s">
        <v>18</v>
      </c>
      <c r="C1029" s="43" t="s">
        <v>286</v>
      </c>
      <c r="D1029" s="43" t="s">
        <v>25</v>
      </c>
      <c r="E1029" s="43" t="s">
        <v>287</v>
      </c>
      <c r="F1029" s="43" t="s">
        <v>22</v>
      </c>
      <c r="G1029" s="43" t="s">
        <v>23</v>
      </c>
      <c r="H1029" s="43" t="s">
        <v>23</v>
      </c>
      <c r="I1029" s="43" t="s">
        <v>594</v>
      </c>
      <c r="J1029" s="16" t="s">
        <v>595</v>
      </c>
      <c r="K1029" s="16">
        <v>2200</v>
      </c>
      <c r="L1029" s="16">
        <v>0</v>
      </c>
      <c r="M1029" s="16">
        <v>2200</v>
      </c>
      <c r="N1029" s="16">
        <v>610</v>
      </c>
      <c r="O1029" s="47">
        <v>0</v>
      </c>
      <c r="P1029" s="16">
        <v>1590</v>
      </c>
      <c r="Q1029" s="47">
        <v>0</v>
      </c>
      <c r="R1029" s="16" t="s">
        <v>1827</v>
      </c>
      <c r="S1029" s="3" t="s">
        <v>1449</v>
      </c>
      <c r="T1029" s="2"/>
      <c r="U1029" s="2"/>
      <c r="V1029" s="2"/>
    </row>
    <row r="1030" spans="1:22" s="16" customFormat="1" ht="15" customHeight="1" x14ac:dyDescent="0.3">
      <c r="A1030" s="16" t="s">
        <v>465</v>
      </c>
      <c r="B1030" s="16" t="s">
        <v>18</v>
      </c>
      <c r="C1030" s="43" t="s">
        <v>286</v>
      </c>
      <c r="D1030" s="43" t="s">
        <v>25</v>
      </c>
      <c r="E1030" s="43" t="s">
        <v>287</v>
      </c>
      <c r="F1030" s="43" t="s">
        <v>22</v>
      </c>
      <c r="G1030" s="43" t="s">
        <v>23</v>
      </c>
      <c r="H1030" s="43" t="s">
        <v>23</v>
      </c>
      <c r="I1030" s="43" t="s">
        <v>541</v>
      </c>
      <c r="J1030" s="16" t="s">
        <v>542</v>
      </c>
      <c r="K1030" s="16">
        <v>7000</v>
      </c>
      <c r="L1030" s="16">
        <v>0</v>
      </c>
      <c r="M1030" s="16">
        <v>7000</v>
      </c>
      <c r="N1030" s="16">
        <v>0</v>
      </c>
      <c r="O1030" s="47">
        <v>6058.33</v>
      </c>
      <c r="P1030" s="16">
        <v>941.67</v>
      </c>
      <c r="Q1030" s="47">
        <v>547.41999999999996</v>
      </c>
      <c r="R1030" s="16" t="s">
        <v>1827</v>
      </c>
      <c r="S1030" s="3" t="s">
        <v>1449</v>
      </c>
      <c r="T1030" s="2"/>
      <c r="U1030" s="2"/>
      <c r="V1030" s="2"/>
    </row>
    <row r="1031" spans="1:22" s="16" customFormat="1" ht="15" customHeight="1" x14ac:dyDescent="0.3">
      <c r="A1031" s="16" t="s">
        <v>465</v>
      </c>
      <c r="B1031" s="16" t="s">
        <v>18</v>
      </c>
      <c r="C1031" s="43" t="s">
        <v>286</v>
      </c>
      <c r="D1031" s="43" t="s">
        <v>25</v>
      </c>
      <c r="E1031" s="43" t="s">
        <v>287</v>
      </c>
      <c r="F1031" s="43" t="s">
        <v>22</v>
      </c>
      <c r="G1031" s="43" t="s">
        <v>23</v>
      </c>
      <c r="H1031" s="43" t="s">
        <v>23</v>
      </c>
      <c r="I1031" s="43" t="s">
        <v>505</v>
      </c>
      <c r="J1031" s="16" t="s">
        <v>506</v>
      </c>
      <c r="K1031" s="16">
        <v>5300</v>
      </c>
      <c r="L1031" s="16">
        <v>0</v>
      </c>
      <c r="M1031" s="16">
        <v>5300</v>
      </c>
      <c r="N1031" s="16">
        <v>0</v>
      </c>
      <c r="O1031" s="47">
        <v>5088.4799999999996</v>
      </c>
      <c r="P1031" s="16">
        <v>211.52</v>
      </c>
      <c r="Q1031" s="47">
        <v>0</v>
      </c>
      <c r="R1031" s="16" t="s">
        <v>1827</v>
      </c>
      <c r="S1031" s="3" t="s">
        <v>1449</v>
      </c>
      <c r="T1031" s="2"/>
      <c r="U1031" s="2"/>
      <c r="V1031" s="2"/>
    </row>
    <row r="1032" spans="1:22" s="16" customFormat="1" ht="15" customHeight="1" x14ac:dyDescent="0.3">
      <c r="A1032" s="16" t="s">
        <v>465</v>
      </c>
      <c r="B1032" s="16" t="s">
        <v>18</v>
      </c>
      <c r="C1032" s="43" t="s">
        <v>286</v>
      </c>
      <c r="D1032" s="43" t="s">
        <v>25</v>
      </c>
      <c r="E1032" s="43" t="s">
        <v>287</v>
      </c>
      <c r="F1032" s="43" t="s">
        <v>22</v>
      </c>
      <c r="G1032" s="43" t="s">
        <v>23</v>
      </c>
      <c r="H1032" s="43" t="s">
        <v>23</v>
      </c>
      <c r="I1032" s="43" t="s">
        <v>487</v>
      </c>
      <c r="J1032" s="16" t="s">
        <v>488</v>
      </c>
      <c r="K1032" s="16">
        <v>34600</v>
      </c>
      <c r="L1032" s="16">
        <v>0</v>
      </c>
      <c r="M1032" s="16">
        <v>34600</v>
      </c>
      <c r="N1032" s="16">
        <v>5592.37</v>
      </c>
      <c r="O1032" s="47">
        <v>27807.63</v>
      </c>
      <c r="P1032" s="16">
        <v>1200</v>
      </c>
      <c r="Q1032" s="47">
        <v>9403.7900000000009</v>
      </c>
      <c r="R1032" s="16" t="s">
        <v>1827</v>
      </c>
      <c r="S1032" s="3" t="s">
        <v>1449</v>
      </c>
      <c r="T1032" s="2"/>
      <c r="U1032" s="2"/>
      <c r="V1032" s="2"/>
    </row>
    <row r="1033" spans="1:22" s="16" customFormat="1" ht="15" customHeight="1" x14ac:dyDescent="0.3">
      <c r="A1033" s="16" t="s">
        <v>465</v>
      </c>
      <c r="B1033" s="16" t="s">
        <v>18</v>
      </c>
      <c r="C1033" s="43" t="s">
        <v>286</v>
      </c>
      <c r="D1033" s="43" t="s">
        <v>25</v>
      </c>
      <c r="E1033" s="43" t="s">
        <v>287</v>
      </c>
      <c r="F1033" s="43" t="s">
        <v>22</v>
      </c>
      <c r="G1033" s="43" t="s">
        <v>23</v>
      </c>
      <c r="H1033" s="43" t="s">
        <v>23</v>
      </c>
      <c r="I1033" s="43" t="s">
        <v>606</v>
      </c>
      <c r="J1033" s="16" t="s">
        <v>607</v>
      </c>
      <c r="K1033" s="16">
        <v>6000</v>
      </c>
      <c r="L1033" s="16">
        <v>0</v>
      </c>
      <c r="M1033" s="16">
        <v>6000</v>
      </c>
      <c r="N1033" s="16">
        <v>2500</v>
      </c>
      <c r="O1033" s="47">
        <v>1200</v>
      </c>
      <c r="P1033" s="16">
        <v>2300</v>
      </c>
      <c r="Q1033" s="47">
        <v>1200</v>
      </c>
      <c r="R1033" s="16" t="s">
        <v>1827</v>
      </c>
      <c r="S1033" s="3" t="s">
        <v>1449</v>
      </c>
      <c r="T1033" s="2"/>
      <c r="U1033" s="2"/>
      <c r="V1033" s="2"/>
    </row>
    <row r="1034" spans="1:22" s="16" customFormat="1" ht="15" customHeight="1" x14ac:dyDescent="0.3">
      <c r="A1034" s="16" t="s">
        <v>465</v>
      </c>
      <c r="B1034" s="16" t="s">
        <v>18</v>
      </c>
      <c r="C1034" s="43" t="s">
        <v>286</v>
      </c>
      <c r="D1034" s="43" t="s">
        <v>25</v>
      </c>
      <c r="E1034" s="43" t="s">
        <v>287</v>
      </c>
      <c r="F1034" s="43" t="s">
        <v>22</v>
      </c>
      <c r="G1034" s="43" t="s">
        <v>23</v>
      </c>
      <c r="H1034" s="43" t="s">
        <v>23</v>
      </c>
      <c r="I1034" s="43" t="s">
        <v>604</v>
      </c>
      <c r="J1034" s="16" t="s">
        <v>605</v>
      </c>
      <c r="K1034" s="16">
        <v>2000</v>
      </c>
      <c r="L1034" s="16">
        <v>0</v>
      </c>
      <c r="M1034" s="16">
        <v>2000</v>
      </c>
      <c r="N1034" s="16">
        <v>0</v>
      </c>
      <c r="O1034" s="47">
        <v>0</v>
      </c>
      <c r="P1034" s="16">
        <v>2000</v>
      </c>
      <c r="Q1034" s="47">
        <v>0</v>
      </c>
      <c r="R1034" s="16" t="s">
        <v>1827</v>
      </c>
      <c r="S1034" s="3" t="s">
        <v>1449</v>
      </c>
      <c r="T1034" s="2"/>
      <c r="U1034" s="2"/>
      <c r="V1034" s="2"/>
    </row>
    <row r="1035" spans="1:22" s="16" customFormat="1" ht="15" customHeight="1" x14ac:dyDescent="0.3">
      <c r="A1035" s="16" t="s">
        <v>465</v>
      </c>
      <c r="B1035" s="16" t="s">
        <v>18</v>
      </c>
      <c r="C1035" s="43" t="s">
        <v>286</v>
      </c>
      <c r="D1035" s="43" t="s">
        <v>25</v>
      </c>
      <c r="E1035" s="43" t="s">
        <v>287</v>
      </c>
      <c r="F1035" s="43" t="s">
        <v>22</v>
      </c>
      <c r="G1035" s="43" t="s">
        <v>23</v>
      </c>
      <c r="H1035" s="43" t="s">
        <v>23</v>
      </c>
      <c r="I1035" s="43" t="s">
        <v>568</v>
      </c>
      <c r="J1035" s="16" t="s">
        <v>569</v>
      </c>
      <c r="K1035" s="16">
        <v>3000</v>
      </c>
      <c r="L1035" s="16">
        <v>0</v>
      </c>
      <c r="M1035" s="16">
        <v>3000</v>
      </c>
      <c r="N1035" s="16">
        <v>0</v>
      </c>
      <c r="O1035" s="47">
        <v>2842.84</v>
      </c>
      <c r="P1035" s="16">
        <v>157.16</v>
      </c>
      <c r="Q1035" s="47">
        <v>1600</v>
      </c>
      <c r="R1035" s="16" t="s">
        <v>1827</v>
      </c>
      <c r="S1035" s="3" t="s">
        <v>1449</v>
      </c>
      <c r="T1035" s="2"/>
      <c r="U1035" s="2"/>
      <c r="V1035" s="2"/>
    </row>
    <row r="1036" spans="1:22" s="16" customFormat="1" ht="15" customHeight="1" x14ac:dyDescent="0.3">
      <c r="A1036" s="16" t="s">
        <v>465</v>
      </c>
      <c r="B1036" s="16" t="s">
        <v>18</v>
      </c>
      <c r="C1036" s="43" t="s">
        <v>286</v>
      </c>
      <c r="D1036" s="43" t="s">
        <v>25</v>
      </c>
      <c r="E1036" s="43" t="s">
        <v>287</v>
      </c>
      <c r="F1036" s="43" t="s">
        <v>22</v>
      </c>
      <c r="G1036" s="43" t="s">
        <v>23</v>
      </c>
      <c r="H1036" s="43" t="s">
        <v>23</v>
      </c>
      <c r="I1036" s="43" t="s">
        <v>476</v>
      </c>
      <c r="J1036" s="16" t="s">
        <v>477</v>
      </c>
      <c r="K1036" s="16">
        <v>9000</v>
      </c>
      <c r="L1036" s="16">
        <v>0</v>
      </c>
      <c r="M1036" s="16">
        <v>9000</v>
      </c>
      <c r="N1036" s="16">
        <v>0</v>
      </c>
      <c r="O1036" s="47">
        <v>6337.55</v>
      </c>
      <c r="P1036" s="16">
        <v>2662.45</v>
      </c>
      <c r="Q1036" s="47">
        <v>332.74</v>
      </c>
      <c r="R1036" s="16" t="s">
        <v>1827</v>
      </c>
      <c r="S1036" s="3" t="s">
        <v>1449</v>
      </c>
      <c r="T1036" s="2"/>
      <c r="U1036" s="2"/>
      <c r="V1036" s="2"/>
    </row>
    <row r="1037" spans="1:22" s="16" customFormat="1" ht="15" customHeight="1" x14ac:dyDescent="0.3">
      <c r="A1037" s="16" t="s">
        <v>465</v>
      </c>
      <c r="B1037" s="16" t="s">
        <v>18</v>
      </c>
      <c r="C1037" s="43" t="s">
        <v>286</v>
      </c>
      <c r="D1037" s="43" t="s">
        <v>25</v>
      </c>
      <c r="E1037" s="43" t="s">
        <v>287</v>
      </c>
      <c r="F1037" s="43" t="s">
        <v>22</v>
      </c>
      <c r="G1037" s="43" t="s">
        <v>23</v>
      </c>
      <c r="H1037" s="43" t="s">
        <v>23</v>
      </c>
      <c r="I1037" s="43">
        <v>7000</v>
      </c>
      <c r="J1037" s="16" t="s">
        <v>580</v>
      </c>
      <c r="K1037" s="16">
        <v>0</v>
      </c>
      <c r="L1037" s="16">
        <v>0</v>
      </c>
      <c r="M1037" s="16">
        <v>0</v>
      </c>
      <c r="N1037" s="16">
        <v>0</v>
      </c>
      <c r="O1037" s="47">
        <v>220</v>
      </c>
      <c r="P1037" s="16">
        <v>-220</v>
      </c>
      <c r="Q1037" s="47">
        <v>0</v>
      </c>
      <c r="R1037" s="16" t="s">
        <v>1827</v>
      </c>
      <c r="S1037" s="3" t="s">
        <v>1449</v>
      </c>
      <c r="T1037" s="2"/>
      <c r="U1037" s="2"/>
      <c r="V1037" s="2"/>
    </row>
    <row r="1038" spans="1:22" s="16" customFormat="1" ht="15" customHeight="1" x14ac:dyDescent="0.3">
      <c r="A1038" s="16" t="s">
        <v>465</v>
      </c>
      <c r="B1038" s="16" t="s">
        <v>18</v>
      </c>
      <c r="C1038" s="43" t="s">
        <v>286</v>
      </c>
      <c r="D1038" s="43" t="s">
        <v>25</v>
      </c>
      <c r="E1038" s="43" t="s">
        <v>287</v>
      </c>
      <c r="F1038" s="43" t="s">
        <v>22</v>
      </c>
      <c r="G1038" s="43" t="s">
        <v>23</v>
      </c>
      <c r="H1038" s="43" t="s">
        <v>23</v>
      </c>
      <c r="I1038" s="43" t="s">
        <v>513</v>
      </c>
      <c r="J1038" s="16" t="s">
        <v>1203</v>
      </c>
      <c r="K1038" s="16">
        <v>275</v>
      </c>
      <c r="L1038" s="16">
        <v>0</v>
      </c>
      <c r="M1038" s="16">
        <v>275</v>
      </c>
      <c r="N1038" s="16">
        <v>14.97</v>
      </c>
      <c r="O1038" s="47">
        <v>195.3</v>
      </c>
      <c r="P1038" s="16">
        <v>64.73</v>
      </c>
      <c r="Q1038" s="47">
        <v>14.97</v>
      </c>
      <c r="R1038" s="16" t="s">
        <v>1827</v>
      </c>
      <c r="S1038" s="3" t="s">
        <v>1449</v>
      </c>
      <c r="T1038" s="2"/>
      <c r="U1038" s="2"/>
      <c r="V1038" s="2"/>
    </row>
    <row r="1039" spans="1:22" s="16" customFormat="1" ht="15" customHeight="1" x14ac:dyDescent="0.3">
      <c r="A1039" s="16" t="s">
        <v>465</v>
      </c>
      <c r="B1039" s="16" t="s">
        <v>18</v>
      </c>
      <c r="C1039" s="43" t="s">
        <v>286</v>
      </c>
      <c r="D1039" s="43" t="s">
        <v>25</v>
      </c>
      <c r="E1039" s="43" t="s">
        <v>287</v>
      </c>
      <c r="F1039" s="43" t="s">
        <v>22</v>
      </c>
      <c r="G1039" s="43" t="s">
        <v>23</v>
      </c>
      <c r="H1039" s="43" t="s">
        <v>23</v>
      </c>
      <c r="I1039" s="43">
        <v>7303</v>
      </c>
      <c r="J1039" s="16" t="s">
        <v>548</v>
      </c>
      <c r="K1039" s="16">
        <v>0</v>
      </c>
      <c r="L1039" s="16">
        <v>0</v>
      </c>
      <c r="M1039" s="16">
        <v>0</v>
      </c>
      <c r="N1039" s="16">
        <v>0</v>
      </c>
      <c r="O1039" s="47">
        <v>0</v>
      </c>
      <c r="P1039" s="16">
        <v>0</v>
      </c>
      <c r="Q1039" s="47">
        <v>0</v>
      </c>
      <c r="R1039" s="16" t="s">
        <v>1827</v>
      </c>
      <c r="S1039" s="3" t="s">
        <v>1449</v>
      </c>
      <c r="T1039" s="2"/>
      <c r="U1039" s="2"/>
      <c r="V1039" s="2"/>
    </row>
    <row r="1040" spans="1:22" s="16" customFormat="1" ht="15" customHeight="1" x14ac:dyDescent="0.3">
      <c r="A1040" s="16" t="s">
        <v>465</v>
      </c>
      <c r="B1040" s="16" t="s">
        <v>18</v>
      </c>
      <c r="C1040" s="43" t="s">
        <v>288</v>
      </c>
      <c r="D1040" s="43" t="s">
        <v>25</v>
      </c>
      <c r="E1040" s="43" t="s">
        <v>289</v>
      </c>
      <c r="F1040" s="43" t="s">
        <v>290</v>
      </c>
      <c r="G1040" s="43" t="s">
        <v>23</v>
      </c>
      <c r="H1040" s="43" t="s">
        <v>23</v>
      </c>
      <c r="I1040" s="43" t="s">
        <v>501</v>
      </c>
      <c r="J1040" s="16" t="s">
        <v>502</v>
      </c>
      <c r="K1040" s="16">
        <v>1194847</v>
      </c>
      <c r="L1040" s="16">
        <v>-32170</v>
      </c>
      <c r="M1040" s="16">
        <v>1162677</v>
      </c>
      <c r="N1040" s="16">
        <v>0</v>
      </c>
      <c r="O1040" s="47">
        <v>1035273.53</v>
      </c>
      <c r="P1040" s="16">
        <v>127403.47</v>
      </c>
      <c r="Q1040" s="47">
        <v>99194.13</v>
      </c>
      <c r="R1040" s="16" t="s">
        <v>1828</v>
      </c>
      <c r="S1040" s="3" t="s">
        <v>1450</v>
      </c>
      <c r="T1040" s="2"/>
      <c r="U1040" s="2"/>
      <c r="V1040" s="2"/>
    </row>
    <row r="1041" spans="1:22" s="16" customFormat="1" ht="15" customHeight="1" x14ac:dyDescent="0.3">
      <c r="A1041" s="16" t="s">
        <v>465</v>
      </c>
      <c r="B1041" s="16" t="s">
        <v>18</v>
      </c>
      <c r="C1041" s="43" t="s">
        <v>288</v>
      </c>
      <c r="D1041" s="43" t="s">
        <v>25</v>
      </c>
      <c r="E1041" s="43" t="s">
        <v>289</v>
      </c>
      <c r="F1041" s="43" t="s">
        <v>290</v>
      </c>
      <c r="G1041" s="43" t="s">
        <v>23</v>
      </c>
      <c r="H1041" s="43" t="s">
        <v>23</v>
      </c>
      <c r="I1041" s="43" t="s">
        <v>493</v>
      </c>
      <c r="J1041" s="16" t="s">
        <v>494</v>
      </c>
      <c r="K1041" s="16">
        <v>12500</v>
      </c>
      <c r="L1041" s="16">
        <v>43500</v>
      </c>
      <c r="M1041" s="16">
        <v>56000</v>
      </c>
      <c r="N1041" s="16">
        <v>0</v>
      </c>
      <c r="O1041" s="47">
        <v>50579.18</v>
      </c>
      <c r="P1041" s="16">
        <v>5420.82</v>
      </c>
      <c r="Q1041" s="47">
        <v>3294.62</v>
      </c>
      <c r="R1041" s="16" t="s">
        <v>1828</v>
      </c>
      <c r="S1041" s="3" t="s">
        <v>1450</v>
      </c>
      <c r="T1041" s="2"/>
      <c r="U1041" s="2"/>
      <c r="V1041" s="2"/>
    </row>
    <row r="1042" spans="1:22" s="16" customFormat="1" ht="15" customHeight="1" x14ac:dyDescent="0.3">
      <c r="A1042" s="16" t="s">
        <v>465</v>
      </c>
      <c r="B1042" s="16" t="s">
        <v>18</v>
      </c>
      <c r="C1042" s="43" t="s">
        <v>288</v>
      </c>
      <c r="D1042" s="43" t="s">
        <v>25</v>
      </c>
      <c r="E1042" s="43" t="s">
        <v>289</v>
      </c>
      <c r="F1042" s="43" t="s">
        <v>290</v>
      </c>
      <c r="G1042" s="43" t="s">
        <v>23</v>
      </c>
      <c r="H1042" s="43" t="s">
        <v>23</v>
      </c>
      <c r="I1042" s="43" t="s">
        <v>1161</v>
      </c>
      <c r="J1042" s="16" t="s">
        <v>1162</v>
      </c>
      <c r="K1042" s="16">
        <v>-45000</v>
      </c>
      <c r="L1042" s="16">
        <v>0</v>
      </c>
      <c r="M1042" s="16">
        <v>-45000</v>
      </c>
      <c r="N1042" s="16">
        <v>0</v>
      </c>
      <c r="O1042" s="47">
        <v>0</v>
      </c>
      <c r="P1042" s="16">
        <v>-45000</v>
      </c>
      <c r="Q1042" s="47">
        <v>0</v>
      </c>
      <c r="R1042" s="16" t="s">
        <v>1828</v>
      </c>
      <c r="S1042" s="3" t="s">
        <v>1450</v>
      </c>
      <c r="T1042" s="2"/>
      <c r="U1042" s="2"/>
      <c r="V1042" s="2"/>
    </row>
    <row r="1043" spans="1:22" s="16" customFormat="1" ht="15" customHeight="1" x14ac:dyDescent="0.3">
      <c r="A1043" s="16" t="s">
        <v>465</v>
      </c>
      <c r="B1043" s="16" t="s">
        <v>18</v>
      </c>
      <c r="C1043" s="43" t="s">
        <v>288</v>
      </c>
      <c r="D1043" s="43" t="s">
        <v>25</v>
      </c>
      <c r="E1043" s="43" t="s">
        <v>289</v>
      </c>
      <c r="F1043" s="43" t="s">
        <v>290</v>
      </c>
      <c r="G1043" s="43" t="s">
        <v>23</v>
      </c>
      <c r="H1043" s="43" t="s">
        <v>23</v>
      </c>
      <c r="I1043" s="43">
        <v>5100</v>
      </c>
      <c r="J1043" s="16" t="s">
        <v>484</v>
      </c>
      <c r="K1043" s="16">
        <v>5000</v>
      </c>
      <c r="L1043" s="16">
        <v>0</v>
      </c>
      <c r="M1043" s="16">
        <v>5000</v>
      </c>
      <c r="N1043" s="16">
        <v>0</v>
      </c>
      <c r="O1043" s="47">
        <v>4503.57</v>
      </c>
      <c r="P1043" s="16">
        <v>496.43</v>
      </c>
      <c r="Q1043" s="47">
        <v>421.26</v>
      </c>
      <c r="R1043" s="16" t="s">
        <v>1828</v>
      </c>
      <c r="S1043" s="3" t="s">
        <v>1450</v>
      </c>
      <c r="T1043" s="2"/>
      <c r="U1043" s="2"/>
      <c r="V1043" s="2"/>
    </row>
    <row r="1044" spans="1:22" s="16" customFormat="1" ht="15" customHeight="1" x14ac:dyDescent="0.3">
      <c r="A1044" s="16" t="s">
        <v>465</v>
      </c>
      <c r="B1044" s="16" t="s">
        <v>18</v>
      </c>
      <c r="C1044" s="43" t="s">
        <v>288</v>
      </c>
      <c r="D1044" s="43" t="s">
        <v>25</v>
      </c>
      <c r="E1044" s="43" t="s">
        <v>289</v>
      </c>
      <c r="F1044" s="43" t="s">
        <v>290</v>
      </c>
      <c r="G1044" s="43" t="s">
        <v>23</v>
      </c>
      <c r="H1044" s="43" t="s">
        <v>23</v>
      </c>
      <c r="I1044" s="43" t="s">
        <v>481</v>
      </c>
      <c r="J1044" s="16" t="s">
        <v>1040</v>
      </c>
      <c r="K1044" s="16">
        <v>9000</v>
      </c>
      <c r="L1044" s="16">
        <v>0</v>
      </c>
      <c r="M1044" s="16">
        <v>9000</v>
      </c>
      <c r="N1044" s="16">
        <v>0</v>
      </c>
      <c r="O1044" s="47">
        <v>9899.2800000000007</v>
      </c>
      <c r="P1044" s="16">
        <v>-899.28</v>
      </c>
      <c r="Q1044" s="47">
        <v>326.64999999999998</v>
      </c>
      <c r="R1044" s="16" t="s">
        <v>1828</v>
      </c>
      <c r="S1044" s="3" t="s">
        <v>1450</v>
      </c>
      <c r="T1044" s="2"/>
      <c r="U1044" s="2"/>
      <c r="V1044" s="2"/>
    </row>
    <row r="1045" spans="1:22" s="16" customFormat="1" ht="15" customHeight="1" x14ac:dyDescent="0.3">
      <c r="A1045" s="16" t="s">
        <v>465</v>
      </c>
      <c r="B1045" s="16" t="s">
        <v>18</v>
      </c>
      <c r="C1045" s="43" t="s">
        <v>288</v>
      </c>
      <c r="D1045" s="43" t="s">
        <v>25</v>
      </c>
      <c r="E1045" s="43" t="s">
        <v>289</v>
      </c>
      <c r="F1045" s="43" t="s">
        <v>290</v>
      </c>
      <c r="G1045" s="43" t="s">
        <v>23</v>
      </c>
      <c r="H1045" s="43" t="s">
        <v>23</v>
      </c>
      <c r="I1045" s="43" t="s">
        <v>1051</v>
      </c>
      <c r="J1045" s="16" t="s">
        <v>1052</v>
      </c>
      <c r="K1045" s="16">
        <v>9230</v>
      </c>
      <c r="L1045" s="16">
        <v>0</v>
      </c>
      <c r="M1045" s="16">
        <v>9230</v>
      </c>
      <c r="N1045" s="16">
        <v>0</v>
      </c>
      <c r="O1045" s="47">
        <v>6588.52</v>
      </c>
      <c r="P1045" s="16">
        <v>2641.48</v>
      </c>
      <c r="Q1045" s="47">
        <v>2289.31</v>
      </c>
      <c r="R1045" s="16" t="s">
        <v>1828</v>
      </c>
      <c r="S1045" s="3" t="s">
        <v>1450</v>
      </c>
      <c r="T1045" s="2"/>
      <c r="U1045" s="2"/>
      <c r="V1045" s="2"/>
    </row>
    <row r="1046" spans="1:22" s="16" customFormat="1" ht="15" customHeight="1" x14ac:dyDescent="0.3">
      <c r="A1046" s="16" t="s">
        <v>465</v>
      </c>
      <c r="B1046" s="16" t="s">
        <v>18</v>
      </c>
      <c r="C1046" s="43" t="s">
        <v>288</v>
      </c>
      <c r="D1046" s="43" t="s">
        <v>25</v>
      </c>
      <c r="E1046" s="43" t="s">
        <v>289</v>
      </c>
      <c r="F1046" s="43" t="s">
        <v>290</v>
      </c>
      <c r="G1046" s="43" t="s">
        <v>23</v>
      </c>
      <c r="H1046" s="43" t="s">
        <v>23</v>
      </c>
      <c r="I1046" s="43" t="s">
        <v>469</v>
      </c>
      <c r="J1046" s="16" t="s">
        <v>1045</v>
      </c>
      <c r="K1046" s="16">
        <v>12000</v>
      </c>
      <c r="L1046" s="16">
        <v>0</v>
      </c>
      <c r="M1046" s="16">
        <v>12000</v>
      </c>
      <c r="N1046" s="16">
        <v>0</v>
      </c>
      <c r="O1046" s="47">
        <v>11497.57</v>
      </c>
      <c r="P1046" s="16">
        <v>502.43</v>
      </c>
      <c r="Q1046" s="47">
        <v>1406.07</v>
      </c>
      <c r="R1046" s="16" t="s">
        <v>1828</v>
      </c>
      <c r="S1046" s="3" t="s">
        <v>1450</v>
      </c>
      <c r="T1046" s="2"/>
      <c r="U1046" s="2"/>
      <c r="V1046" s="2"/>
    </row>
    <row r="1047" spans="1:22" s="16" customFormat="1" ht="15" customHeight="1" x14ac:dyDescent="0.3">
      <c r="A1047" s="16" t="s">
        <v>465</v>
      </c>
      <c r="B1047" s="16" t="s">
        <v>18</v>
      </c>
      <c r="C1047" s="43" t="s">
        <v>288</v>
      </c>
      <c r="D1047" s="43" t="s">
        <v>25</v>
      </c>
      <c r="E1047" s="43" t="s">
        <v>289</v>
      </c>
      <c r="F1047" s="43" t="s">
        <v>290</v>
      </c>
      <c r="G1047" s="43" t="s">
        <v>23</v>
      </c>
      <c r="H1047" s="43" t="s">
        <v>23</v>
      </c>
      <c r="I1047" s="43" t="s">
        <v>473</v>
      </c>
      <c r="J1047" s="16" t="s">
        <v>1041</v>
      </c>
      <c r="K1047" s="16">
        <v>8700</v>
      </c>
      <c r="L1047" s="16">
        <v>0</v>
      </c>
      <c r="M1047" s="16">
        <v>8700</v>
      </c>
      <c r="N1047" s="16">
        <v>0</v>
      </c>
      <c r="O1047" s="47">
        <v>7422.58</v>
      </c>
      <c r="P1047" s="16">
        <v>1277.42</v>
      </c>
      <c r="Q1047" s="47">
        <v>96.15</v>
      </c>
      <c r="R1047" s="16" t="s">
        <v>1828</v>
      </c>
      <c r="S1047" s="3" t="s">
        <v>1450</v>
      </c>
      <c r="T1047" s="2"/>
      <c r="U1047" s="2"/>
      <c r="V1047" s="2"/>
    </row>
    <row r="1048" spans="1:22" s="16" customFormat="1" ht="15" customHeight="1" x14ac:dyDescent="0.3">
      <c r="A1048" s="16" t="s">
        <v>465</v>
      </c>
      <c r="B1048" s="16" t="s">
        <v>18</v>
      </c>
      <c r="C1048" s="43" t="s">
        <v>288</v>
      </c>
      <c r="D1048" s="43" t="s">
        <v>25</v>
      </c>
      <c r="E1048" s="43" t="s">
        <v>289</v>
      </c>
      <c r="F1048" s="43" t="s">
        <v>290</v>
      </c>
      <c r="G1048" s="43" t="s">
        <v>23</v>
      </c>
      <c r="H1048" s="43" t="s">
        <v>23</v>
      </c>
      <c r="I1048" s="43" t="s">
        <v>474</v>
      </c>
      <c r="J1048" s="16" t="s">
        <v>475</v>
      </c>
      <c r="K1048" s="16">
        <v>93186</v>
      </c>
      <c r="L1048" s="16">
        <v>923</v>
      </c>
      <c r="M1048" s="16">
        <v>94109</v>
      </c>
      <c r="N1048" s="16">
        <v>0</v>
      </c>
      <c r="O1048" s="47">
        <v>81396.899999999994</v>
      </c>
      <c r="P1048" s="16">
        <v>12712.1</v>
      </c>
      <c r="Q1048" s="47">
        <v>7701.24</v>
      </c>
      <c r="R1048" s="16" t="s">
        <v>1828</v>
      </c>
      <c r="S1048" s="3" t="s">
        <v>1450</v>
      </c>
      <c r="T1048" s="2"/>
      <c r="U1048" s="2"/>
      <c r="V1048" s="2"/>
    </row>
    <row r="1049" spans="1:22" s="16" customFormat="1" ht="15" customHeight="1" x14ac:dyDescent="0.3">
      <c r="A1049" s="16" t="s">
        <v>465</v>
      </c>
      <c r="B1049" s="16" t="s">
        <v>18</v>
      </c>
      <c r="C1049" s="43" t="s">
        <v>288</v>
      </c>
      <c r="D1049" s="43" t="s">
        <v>25</v>
      </c>
      <c r="E1049" s="43" t="s">
        <v>289</v>
      </c>
      <c r="F1049" s="43" t="s">
        <v>290</v>
      </c>
      <c r="G1049" s="43" t="s">
        <v>23</v>
      </c>
      <c r="H1049" s="43" t="s">
        <v>23</v>
      </c>
      <c r="I1049" s="43" t="s">
        <v>531</v>
      </c>
      <c r="J1049" s="16" t="s">
        <v>532</v>
      </c>
      <c r="K1049" s="16">
        <v>115045</v>
      </c>
      <c r="L1049" s="16">
        <v>0</v>
      </c>
      <c r="M1049" s="16">
        <v>115045</v>
      </c>
      <c r="N1049" s="16">
        <v>0</v>
      </c>
      <c r="O1049" s="47">
        <v>105457</v>
      </c>
      <c r="P1049" s="16">
        <v>9588</v>
      </c>
      <c r="Q1049" s="47">
        <v>9587</v>
      </c>
      <c r="R1049" s="16" t="s">
        <v>1828</v>
      </c>
      <c r="S1049" s="3" t="s">
        <v>1450</v>
      </c>
      <c r="T1049" s="2"/>
      <c r="U1049" s="2"/>
      <c r="V1049" s="2"/>
    </row>
    <row r="1050" spans="1:22" s="16" customFormat="1" ht="15" customHeight="1" x14ac:dyDescent="0.3">
      <c r="A1050" s="16" t="s">
        <v>465</v>
      </c>
      <c r="B1050" s="16" t="s">
        <v>18</v>
      </c>
      <c r="C1050" s="43" t="s">
        <v>288</v>
      </c>
      <c r="D1050" s="43" t="s">
        <v>25</v>
      </c>
      <c r="E1050" s="43" t="s">
        <v>289</v>
      </c>
      <c r="F1050" s="43" t="s">
        <v>290</v>
      </c>
      <c r="G1050" s="43" t="s">
        <v>23</v>
      </c>
      <c r="H1050" s="43" t="s">
        <v>23</v>
      </c>
      <c r="I1050" s="43" t="s">
        <v>519</v>
      </c>
      <c r="J1050" s="16" t="s">
        <v>520</v>
      </c>
      <c r="K1050" s="16">
        <v>49568</v>
      </c>
      <c r="L1050" s="16">
        <v>0</v>
      </c>
      <c r="M1050" s="16">
        <v>49568</v>
      </c>
      <c r="N1050" s="16">
        <v>0</v>
      </c>
      <c r="O1050" s="47">
        <v>45419</v>
      </c>
      <c r="P1050" s="16">
        <v>4149</v>
      </c>
      <c r="Q1050" s="47">
        <v>4129</v>
      </c>
      <c r="R1050" s="16" t="s">
        <v>1828</v>
      </c>
      <c r="S1050" s="3" t="s">
        <v>1450</v>
      </c>
      <c r="T1050" s="2"/>
      <c r="U1050" s="2"/>
      <c r="V1050" s="2"/>
    </row>
    <row r="1051" spans="1:22" s="16" customFormat="1" ht="15" customHeight="1" x14ac:dyDescent="0.3">
      <c r="A1051" s="16" t="s">
        <v>465</v>
      </c>
      <c r="B1051" s="16" t="s">
        <v>18</v>
      </c>
      <c r="C1051" s="43" t="s">
        <v>288</v>
      </c>
      <c r="D1051" s="43" t="s">
        <v>25</v>
      </c>
      <c r="E1051" s="43" t="s">
        <v>289</v>
      </c>
      <c r="F1051" s="43" t="s">
        <v>290</v>
      </c>
      <c r="G1051" s="43" t="s">
        <v>23</v>
      </c>
      <c r="H1051" s="43" t="s">
        <v>23</v>
      </c>
      <c r="I1051" s="43" t="s">
        <v>638</v>
      </c>
      <c r="J1051" s="16" t="s">
        <v>639</v>
      </c>
      <c r="K1051" s="16">
        <v>308109</v>
      </c>
      <c r="L1051" s="16">
        <v>0</v>
      </c>
      <c r="M1051" s="16">
        <v>308109</v>
      </c>
      <c r="N1051" s="16">
        <v>0</v>
      </c>
      <c r="O1051" s="47">
        <v>282436</v>
      </c>
      <c r="P1051" s="16">
        <v>25673</v>
      </c>
      <c r="Q1051" s="47">
        <v>25676</v>
      </c>
      <c r="R1051" s="16" t="s">
        <v>1828</v>
      </c>
      <c r="S1051" s="3" t="s">
        <v>1450</v>
      </c>
      <c r="T1051" s="2"/>
      <c r="U1051" s="2"/>
      <c r="V1051" s="2"/>
    </row>
    <row r="1052" spans="1:22" s="16" customFormat="1" ht="15" customHeight="1" x14ac:dyDescent="0.3">
      <c r="A1052" s="16" t="s">
        <v>465</v>
      </c>
      <c r="B1052" s="16" t="s">
        <v>18</v>
      </c>
      <c r="C1052" s="43" t="s">
        <v>288</v>
      </c>
      <c r="D1052" s="43" t="s">
        <v>25</v>
      </c>
      <c r="E1052" s="43" t="s">
        <v>289</v>
      </c>
      <c r="F1052" s="43" t="s">
        <v>290</v>
      </c>
      <c r="G1052" s="43" t="s">
        <v>23</v>
      </c>
      <c r="H1052" s="43" t="s">
        <v>23</v>
      </c>
      <c r="I1052" s="43" t="s">
        <v>466</v>
      </c>
      <c r="J1052" s="16" t="s">
        <v>467</v>
      </c>
      <c r="K1052" s="16">
        <v>17743</v>
      </c>
      <c r="L1052" s="16">
        <v>0</v>
      </c>
      <c r="M1052" s="16">
        <v>17743</v>
      </c>
      <c r="N1052" s="16">
        <v>0</v>
      </c>
      <c r="O1052" s="47">
        <v>16269</v>
      </c>
      <c r="P1052" s="16">
        <v>1474</v>
      </c>
      <c r="Q1052" s="47">
        <v>1479</v>
      </c>
      <c r="R1052" s="16" t="s">
        <v>1828</v>
      </c>
      <c r="S1052" s="3" t="s">
        <v>1450</v>
      </c>
      <c r="T1052" s="2"/>
      <c r="U1052" s="2"/>
      <c r="V1052" s="2"/>
    </row>
    <row r="1053" spans="1:22" s="16" customFormat="1" ht="15" customHeight="1" x14ac:dyDescent="0.3">
      <c r="A1053" s="16" t="s">
        <v>465</v>
      </c>
      <c r="B1053" s="16" t="s">
        <v>18</v>
      </c>
      <c r="C1053" s="43" t="s">
        <v>288</v>
      </c>
      <c r="D1053" s="43" t="s">
        <v>25</v>
      </c>
      <c r="E1053" s="43" t="s">
        <v>289</v>
      </c>
      <c r="F1053" s="43" t="s">
        <v>290</v>
      </c>
      <c r="G1053" s="43" t="s">
        <v>23</v>
      </c>
      <c r="H1053" s="43" t="s">
        <v>23</v>
      </c>
      <c r="I1053" s="43" t="s">
        <v>470</v>
      </c>
      <c r="J1053" s="16" t="s">
        <v>471</v>
      </c>
      <c r="K1053" s="16">
        <v>2730</v>
      </c>
      <c r="L1053" s="16">
        <v>0</v>
      </c>
      <c r="M1053" s="16">
        <v>2730</v>
      </c>
      <c r="N1053" s="16">
        <v>0</v>
      </c>
      <c r="O1053" s="47">
        <v>2508</v>
      </c>
      <c r="P1053" s="16">
        <v>222</v>
      </c>
      <c r="Q1053" s="47">
        <v>228</v>
      </c>
      <c r="R1053" s="16" t="s">
        <v>1828</v>
      </c>
      <c r="S1053" s="3" t="s">
        <v>1450</v>
      </c>
      <c r="T1053" s="2"/>
      <c r="U1053" s="2"/>
      <c r="V1053" s="2"/>
    </row>
    <row r="1054" spans="1:22" s="16" customFormat="1" ht="15" customHeight="1" x14ac:dyDescent="0.3">
      <c r="A1054" s="16" t="s">
        <v>465</v>
      </c>
      <c r="B1054" s="16" t="s">
        <v>18</v>
      </c>
      <c r="C1054" s="43" t="s">
        <v>288</v>
      </c>
      <c r="D1054" s="43" t="s">
        <v>25</v>
      </c>
      <c r="E1054" s="43" t="s">
        <v>289</v>
      </c>
      <c r="F1054" s="43" t="s">
        <v>290</v>
      </c>
      <c r="G1054" s="43" t="s">
        <v>23</v>
      </c>
      <c r="H1054" s="43" t="s">
        <v>23</v>
      </c>
      <c r="I1054" s="43" t="s">
        <v>525</v>
      </c>
      <c r="J1054" s="16" t="s">
        <v>526</v>
      </c>
      <c r="K1054" s="16">
        <v>1000</v>
      </c>
      <c r="L1054" s="16">
        <v>0</v>
      </c>
      <c r="M1054" s="16">
        <v>1000</v>
      </c>
      <c r="N1054" s="16">
        <v>0</v>
      </c>
      <c r="O1054" s="47">
        <v>1300</v>
      </c>
      <c r="P1054" s="16">
        <v>-300</v>
      </c>
      <c r="Q1054" s="47">
        <v>160</v>
      </c>
      <c r="R1054" s="16" t="s">
        <v>1828</v>
      </c>
      <c r="S1054" s="3" t="s">
        <v>1450</v>
      </c>
      <c r="T1054" s="2"/>
      <c r="U1054" s="2"/>
      <c r="V1054" s="2"/>
    </row>
    <row r="1055" spans="1:22" s="16" customFormat="1" ht="15" customHeight="1" x14ac:dyDescent="0.3">
      <c r="A1055" s="16" t="s">
        <v>465</v>
      </c>
      <c r="B1055" s="16" t="s">
        <v>18</v>
      </c>
      <c r="C1055" s="43" t="s">
        <v>288</v>
      </c>
      <c r="D1055" s="43" t="s">
        <v>25</v>
      </c>
      <c r="E1055" s="43" t="s">
        <v>289</v>
      </c>
      <c r="F1055" s="43" t="s">
        <v>290</v>
      </c>
      <c r="G1055" s="43" t="s">
        <v>23</v>
      </c>
      <c r="H1055" s="43" t="s">
        <v>23</v>
      </c>
      <c r="I1055" s="43">
        <v>6000</v>
      </c>
      <c r="J1055" s="16" t="s">
        <v>539</v>
      </c>
      <c r="K1055" s="16">
        <v>10000</v>
      </c>
      <c r="L1055" s="16">
        <v>0</v>
      </c>
      <c r="M1055" s="16">
        <v>10000</v>
      </c>
      <c r="N1055" s="16">
        <v>580.02</v>
      </c>
      <c r="O1055" s="47">
        <v>9432.64</v>
      </c>
      <c r="P1055" s="16">
        <v>-12.66</v>
      </c>
      <c r="Q1055" s="47">
        <v>0</v>
      </c>
      <c r="R1055" s="16" t="s">
        <v>1828</v>
      </c>
      <c r="S1055" s="3" t="s">
        <v>1450</v>
      </c>
      <c r="T1055" s="2"/>
      <c r="U1055" s="2"/>
      <c r="V1055" s="2"/>
    </row>
    <row r="1056" spans="1:22" s="16" customFormat="1" ht="15" customHeight="1" x14ac:dyDescent="0.3">
      <c r="A1056" s="16" t="s">
        <v>465</v>
      </c>
      <c r="B1056" s="16" t="s">
        <v>18</v>
      </c>
      <c r="C1056" s="43" t="s">
        <v>288</v>
      </c>
      <c r="D1056" s="43" t="s">
        <v>25</v>
      </c>
      <c r="E1056" s="43" t="s">
        <v>289</v>
      </c>
      <c r="F1056" s="43" t="s">
        <v>290</v>
      </c>
      <c r="G1056" s="43" t="s">
        <v>23</v>
      </c>
      <c r="H1056" s="43" t="s">
        <v>23</v>
      </c>
      <c r="I1056" s="43">
        <v>6005</v>
      </c>
      <c r="J1056" s="16" t="s">
        <v>556</v>
      </c>
      <c r="K1056" s="16">
        <v>3000</v>
      </c>
      <c r="L1056" s="16">
        <v>0</v>
      </c>
      <c r="M1056" s="16">
        <v>3000</v>
      </c>
      <c r="N1056" s="16">
        <v>0</v>
      </c>
      <c r="O1056" s="47">
        <v>2999.46</v>
      </c>
      <c r="P1056" s="16">
        <v>0.54</v>
      </c>
      <c r="Q1056" s="47">
        <v>598.80999999999995</v>
      </c>
      <c r="R1056" s="16" t="s">
        <v>1828</v>
      </c>
      <c r="S1056" s="3" t="s">
        <v>1450</v>
      </c>
      <c r="T1056" s="2"/>
      <c r="U1056" s="2"/>
      <c r="V1056" s="2"/>
    </row>
    <row r="1057" spans="1:22" s="16" customFormat="1" ht="15" customHeight="1" x14ac:dyDescent="0.3">
      <c r="A1057" s="16" t="s">
        <v>465</v>
      </c>
      <c r="B1057" s="16" t="s">
        <v>18</v>
      </c>
      <c r="C1057" s="43" t="s">
        <v>288</v>
      </c>
      <c r="D1057" s="43" t="s">
        <v>25</v>
      </c>
      <c r="E1057" s="43" t="s">
        <v>289</v>
      </c>
      <c r="F1057" s="43" t="s">
        <v>290</v>
      </c>
      <c r="G1057" s="43" t="s">
        <v>23</v>
      </c>
      <c r="H1057" s="43" t="s">
        <v>23</v>
      </c>
      <c r="I1057" s="43">
        <v>6200</v>
      </c>
      <c r="J1057" s="16" t="s">
        <v>557</v>
      </c>
      <c r="K1057" s="16">
        <v>500</v>
      </c>
      <c r="L1057" s="16">
        <v>500</v>
      </c>
      <c r="M1057" s="16">
        <v>1000</v>
      </c>
      <c r="N1057" s="16">
        <v>0</v>
      </c>
      <c r="O1057" s="47">
        <v>910</v>
      </c>
      <c r="P1057" s="16">
        <v>90</v>
      </c>
      <c r="Q1057" s="47">
        <v>0</v>
      </c>
      <c r="R1057" s="16" t="s">
        <v>1828</v>
      </c>
      <c r="S1057" s="3" t="s">
        <v>1450</v>
      </c>
      <c r="T1057" s="2"/>
      <c r="U1057" s="2"/>
      <c r="V1057" s="2"/>
    </row>
    <row r="1058" spans="1:22" s="16" customFormat="1" ht="15" customHeight="1" x14ac:dyDescent="0.3">
      <c r="A1058" s="16" t="s">
        <v>465</v>
      </c>
      <c r="B1058" s="16" t="s">
        <v>18</v>
      </c>
      <c r="C1058" s="43" t="s">
        <v>288</v>
      </c>
      <c r="D1058" s="43" t="s">
        <v>25</v>
      </c>
      <c r="E1058" s="43" t="s">
        <v>289</v>
      </c>
      <c r="F1058" s="43" t="s">
        <v>290</v>
      </c>
      <c r="G1058" s="43" t="s">
        <v>23</v>
      </c>
      <c r="H1058" s="43" t="s">
        <v>23</v>
      </c>
      <c r="I1058" s="43">
        <v>6202</v>
      </c>
      <c r="J1058" s="16" t="s">
        <v>558</v>
      </c>
      <c r="K1058" s="16">
        <v>5500</v>
      </c>
      <c r="L1058" s="16">
        <v>0</v>
      </c>
      <c r="M1058" s="16">
        <v>5500</v>
      </c>
      <c r="N1058" s="16">
        <v>0</v>
      </c>
      <c r="O1058" s="47">
        <v>3935.94</v>
      </c>
      <c r="P1058" s="16">
        <v>1564.06</v>
      </c>
      <c r="Q1058" s="47">
        <v>2178.73</v>
      </c>
      <c r="R1058" s="16" t="s">
        <v>1828</v>
      </c>
      <c r="S1058" s="3" t="s">
        <v>1450</v>
      </c>
      <c r="T1058" s="2"/>
      <c r="U1058" s="2"/>
      <c r="V1058" s="2"/>
    </row>
    <row r="1059" spans="1:22" s="16" customFormat="1" ht="15" customHeight="1" x14ac:dyDescent="0.3">
      <c r="A1059" s="16" t="s">
        <v>465</v>
      </c>
      <c r="B1059" s="16" t="s">
        <v>18</v>
      </c>
      <c r="C1059" s="43" t="s">
        <v>288</v>
      </c>
      <c r="D1059" s="43" t="s">
        <v>25</v>
      </c>
      <c r="E1059" s="43" t="s">
        <v>289</v>
      </c>
      <c r="F1059" s="43" t="s">
        <v>290</v>
      </c>
      <c r="G1059" s="43" t="s">
        <v>23</v>
      </c>
      <c r="H1059" s="43" t="s">
        <v>23</v>
      </c>
      <c r="I1059" s="43">
        <v>6203</v>
      </c>
      <c r="J1059" s="16" t="s">
        <v>559</v>
      </c>
      <c r="K1059" s="16">
        <v>1500</v>
      </c>
      <c r="L1059" s="16">
        <v>0</v>
      </c>
      <c r="M1059" s="16">
        <v>1500</v>
      </c>
      <c r="N1059" s="16">
        <v>15</v>
      </c>
      <c r="O1059" s="47">
        <v>1358.07</v>
      </c>
      <c r="P1059" s="16">
        <v>126.93</v>
      </c>
      <c r="Q1059" s="47">
        <v>119</v>
      </c>
      <c r="R1059" s="16" t="s">
        <v>1828</v>
      </c>
      <c r="S1059" s="3" t="s">
        <v>1450</v>
      </c>
      <c r="T1059" s="2"/>
      <c r="U1059" s="2"/>
      <c r="V1059" s="2"/>
    </row>
    <row r="1060" spans="1:22" s="16" customFormat="1" ht="15" customHeight="1" x14ac:dyDescent="0.3">
      <c r="A1060" s="16" t="s">
        <v>465</v>
      </c>
      <c r="B1060" s="16" t="s">
        <v>18</v>
      </c>
      <c r="C1060" s="43" t="s">
        <v>288</v>
      </c>
      <c r="D1060" s="43" t="s">
        <v>25</v>
      </c>
      <c r="E1060" s="43" t="s">
        <v>289</v>
      </c>
      <c r="F1060" s="43" t="s">
        <v>290</v>
      </c>
      <c r="G1060" s="43" t="s">
        <v>23</v>
      </c>
      <c r="H1060" s="43" t="s">
        <v>23</v>
      </c>
      <c r="I1060" s="43">
        <v>6204</v>
      </c>
      <c r="J1060" s="16" t="s">
        <v>582</v>
      </c>
      <c r="K1060" s="16">
        <v>185539</v>
      </c>
      <c r="L1060" s="16">
        <v>1000</v>
      </c>
      <c r="M1060" s="16">
        <v>186539</v>
      </c>
      <c r="N1060" s="16">
        <v>19991.61</v>
      </c>
      <c r="O1060" s="47">
        <v>155794.20000000001</v>
      </c>
      <c r="P1060" s="16">
        <v>10753.19</v>
      </c>
      <c r="Q1060" s="47">
        <v>14581.71</v>
      </c>
      <c r="R1060" s="16" t="s">
        <v>1828</v>
      </c>
      <c r="S1060" s="3" t="s">
        <v>1450</v>
      </c>
      <c r="T1060" s="2"/>
      <c r="U1060" s="2"/>
      <c r="V1060" s="2"/>
    </row>
    <row r="1061" spans="1:22" s="16" customFormat="1" ht="15" customHeight="1" x14ac:dyDescent="0.3">
      <c r="A1061" s="16" t="s">
        <v>465</v>
      </c>
      <c r="B1061" s="16" t="s">
        <v>18</v>
      </c>
      <c r="C1061" s="43" t="s">
        <v>288</v>
      </c>
      <c r="D1061" s="43" t="s">
        <v>25</v>
      </c>
      <c r="E1061" s="43" t="s">
        <v>289</v>
      </c>
      <c r="F1061" s="43" t="s">
        <v>290</v>
      </c>
      <c r="G1061" s="43" t="s">
        <v>23</v>
      </c>
      <c r="H1061" s="43" t="s">
        <v>23</v>
      </c>
      <c r="I1061" s="43">
        <v>6206</v>
      </c>
      <c r="J1061" s="16" t="s">
        <v>571</v>
      </c>
      <c r="K1061" s="16">
        <v>1000</v>
      </c>
      <c r="L1061" s="16">
        <v>0</v>
      </c>
      <c r="M1061" s="16">
        <v>1000</v>
      </c>
      <c r="N1061" s="16">
        <v>43.23</v>
      </c>
      <c r="O1061" s="47">
        <v>623.09</v>
      </c>
      <c r="P1061" s="16">
        <v>333.68</v>
      </c>
      <c r="Q1061" s="47">
        <v>161.11000000000001</v>
      </c>
      <c r="R1061" s="16" t="s">
        <v>1828</v>
      </c>
      <c r="S1061" s="3" t="s">
        <v>1450</v>
      </c>
      <c r="T1061" s="2"/>
      <c r="U1061" s="2"/>
      <c r="V1061" s="2"/>
    </row>
    <row r="1062" spans="1:22" s="16" customFormat="1" ht="15" customHeight="1" x14ac:dyDescent="0.3">
      <c r="A1062" s="16" t="s">
        <v>465</v>
      </c>
      <c r="B1062" s="16" t="s">
        <v>18</v>
      </c>
      <c r="C1062" s="43" t="s">
        <v>288</v>
      </c>
      <c r="D1062" s="43" t="s">
        <v>25</v>
      </c>
      <c r="E1062" s="43" t="s">
        <v>289</v>
      </c>
      <c r="F1062" s="43" t="s">
        <v>290</v>
      </c>
      <c r="G1062" s="43" t="s">
        <v>23</v>
      </c>
      <c r="H1062" s="43" t="s">
        <v>23</v>
      </c>
      <c r="I1062" s="43">
        <v>6208</v>
      </c>
      <c r="J1062" s="16" t="s">
        <v>496</v>
      </c>
      <c r="K1062" s="16">
        <v>1000</v>
      </c>
      <c r="L1062" s="16">
        <v>0</v>
      </c>
      <c r="M1062" s="16">
        <v>1000</v>
      </c>
      <c r="N1062" s="16">
        <v>0</v>
      </c>
      <c r="O1062" s="47">
        <v>1000</v>
      </c>
      <c r="P1062" s="16">
        <v>0</v>
      </c>
      <c r="Q1062" s="47">
        <v>0</v>
      </c>
      <c r="R1062" s="16" t="s">
        <v>1828</v>
      </c>
      <c r="S1062" s="3" t="s">
        <v>1450</v>
      </c>
      <c r="T1062" s="2"/>
      <c r="U1062" s="2"/>
      <c r="V1062" s="2"/>
    </row>
    <row r="1063" spans="1:22" s="16" customFormat="1" ht="15" customHeight="1" x14ac:dyDescent="0.3">
      <c r="A1063" s="16" t="s">
        <v>465</v>
      </c>
      <c r="B1063" s="16" t="s">
        <v>18</v>
      </c>
      <c r="C1063" s="43" t="s">
        <v>288</v>
      </c>
      <c r="D1063" s="43" t="s">
        <v>25</v>
      </c>
      <c r="E1063" s="43" t="s">
        <v>289</v>
      </c>
      <c r="F1063" s="43" t="s">
        <v>290</v>
      </c>
      <c r="G1063" s="43" t="s">
        <v>23</v>
      </c>
      <c r="H1063" s="43" t="s">
        <v>23</v>
      </c>
      <c r="I1063" s="43" t="s">
        <v>546</v>
      </c>
      <c r="J1063" s="16" t="s">
        <v>547</v>
      </c>
      <c r="K1063" s="16">
        <v>500</v>
      </c>
      <c r="L1063" s="16">
        <v>-500</v>
      </c>
      <c r="M1063" s="16">
        <v>0</v>
      </c>
      <c r="N1063" s="16">
        <v>0</v>
      </c>
      <c r="O1063" s="47">
        <v>0</v>
      </c>
      <c r="P1063" s="16">
        <v>0</v>
      </c>
      <c r="Q1063" s="47">
        <v>0</v>
      </c>
      <c r="R1063" s="16" t="s">
        <v>1828</v>
      </c>
      <c r="S1063" s="3" t="s">
        <v>1450</v>
      </c>
      <c r="T1063" s="2"/>
      <c r="U1063" s="2"/>
      <c r="V1063" s="2"/>
    </row>
    <row r="1064" spans="1:22" s="16" customFormat="1" ht="15" customHeight="1" x14ac:dyDescent="0.3">
      <c r="A1064" s="16" t="s">
        <v>465</v>
      </c>
      <c r="B1064" s="16" t="s">
        <v>18</v>
      </c>
      <c r="C1064" s="43" t="s">
        <v>288</v>
      </c>
      <c r="D1064" s="43" t="s">
        <v>25</v>
      </c>
      <c r="E1064" s="43" t="s">
        <v>289</v>
      </c>
      <c r="F1064" s="43" t="s">
        <v>290</v>
      </c>
      <c r="G1064" s="43" t="s">
        <v>23</v>
      </c>
      <c r="H1064" s="43" t="s">
        <v>23</v>
      </c>
      <c r="I1064" s="43" t="s">
        <v>573</v>
      </c>
      <c r="J1064" s="16" t="s">
        <v>574</v>
      </c>
      <c r="K1064" s="16">
        <v>10000</v>
      </c>
      <c r="L1064" s="16">
        <v>0</v>
      </c>
      <c r="M1064" s="16">
        <v>10000</v>
      </c>
      <c r="N1064" s="16">
        <v>0</v>
      </c>
      <c r="O1064" s="47">
        <v>3390.5</v>
      </c>
      <c r="P1064" s="16">
        <v>6609.5</v>
      </c>
      <c r="Q1064" s="47">
        <v>0</v>
      </c>
      <c r="R1064" s="16" t="s">
        <v>1828</v>
      </c>
      <c r="S1064" s="3" t="s">
        <v>1450</v>
      </c>
      <c r="T1064" s="2"/>
      <c r="U1064" s="2"/>
      <c r="V1064" s="2"/>
    </row>
    <row r="1065" spans="1:22" s="16" customFormat="1" ht="15" customHeight="1" x14ac:dyDescent="0.3">
      <c r="A1065" s="16" t="s">
        <v>465</v>
      </c>
      <c r="B1065" s="16" t="s">
        <v>18</v>
      </c>
      <c r="C1065" s="43" t="s">
        <v>288</v>
      </c>
      <c r="D1065" s="43" t="s">
        <v>25</v>
      </c>
      <c r="E1065" s="43" t="s">
        <v>289</v>
      </c>
      <c r="F1065" s="43" t="s">
        <v>290</v>
      </c>
      <c r="G1065" s="43" t="s">
        <v>23</v>
      </c>
      <c r="H1065" s="43" t="s">
        <v>23</v>
      </c>
      <c r="I1065" s="43">
        <v>6350</v>
      </c>
      <c r="J1065" s="16" t="s">
        <v>492</v>
      </c>
      <c r="K1065" s="16">
        <v>500</v>
      </c>
      <c r="L1065" s="16">
        <v>500</v>
      </c>
      <c r="M1065" s="16">
        <v>1000</v>
      </c>
      <c r="N1065" s="16">
        <v>200</v>
      </c>
      <c r="O1065" s="47">
        <v>800</v>
      </c>
      <c r="P1065" s="16">
        <v>0</v>
      </c>
      <c r="Q1065" s="47">
        <v>320</v>
      </c>
      <c r="R1065" s="16" t="s">
        <v>1828</v>
      </c>
      <c r="S1065" s="3" t="s">
        <v>1450</v>
      </c>
      <c r="T1065" s="2"/>
      <c r="U1065" s="2"/>
      <c r="V1065" s="2"/>
    </row>
    <row r="1066" spans="1:22" s="16" customFormat="1" ht="15" customHeight="1" x14ac:dyDescent="0.3">
      <c r="A1066" s="16" t="s">
        <v>465</v>
      </c>
      <c r="B1066" s="16" t="s">
        <v>18</v>
      </c>
      <c r="C1066" s="43" t="s">
        <v>288</v>
      </c>
      <c r="D1066" s="43" t="s">
        <v>25</v>
      </c>
      <c r="E1066" s="43" t="s">
        <v>289</v>
      </c>
      <c r="F1066" s="43" t="s">
        <v>290</v>
      </c>
      <c r="G1066" s="43" t="s">
        <v>23</v>
      </c>
      <c r="H1066" s="43" t="s">
        <v>23</v>
      </c>
      <c r="I1066" s="43" t="s">
        <v>508</v>
      </c>
      <c r="J1066" s="16" t="s">
        <v>509</v>
      </c>
      <c r="K1066" s="16">
        <v>56000</v>
      </c>
      <c r="L1066" s="16">
        <v>0</v>
      </c>
      <c r="M1066" s="16">
        <v>56000</v>
      </c>
      <c r="N1066" s="16">
        <v>0</v>
      </c>
      <c r="O1066" s="47">
        <v>49415.19</v>
      </c>
      <c r="P1066" s="16">
        <v>6584.81</v>
      </c>
      <c r="Q1066" s="47">
        <v>0</v>
      </c>
      <c r="R1066" s="16" t="s">
        <v>1828</v>
      </c>
      <c r="S1066" s="3" t="s">
        <v>1450</v>
      </c>
      <c r="T1066" s="2"/>
      <c r="U1066" s="2"/>
      <c r="V1066" s="2"/>
    </row>
    <row r="1067" spans="1:22" s="16" customFormat="1" ht="15" customHeight="1" x14ac:dyDescent="0.3">
      <c r="A1067" s="16" t="s">
        <v>465</v>
      </c>
      <c r="B1067" s="16" t="s">
        <v>18</v>
      </c>
      <c r="C1067" s="43" t="s">
        <v>288</v>
      </c>
      <c r="D1067" s="43" t="s">
        <v>25</v>
      </c>
      <c r="E1067" s="43" t="s">
        <v>289</v>
      </c>
      <c r="F1067" s="43" t="s">
        <v>290</v>
      </c>
      <c r="G1067" s="43" t="s">
        <v>23</v>
      </c>
      <c r="H1067" s="43" t="s">
        <v>23</v>
      </c>
      <c r="I1067" s="43" t="s">
        <v>577</v>
      </c>
      <c r="J1067" s="16" t="s">
        <v>578</v>
      </c>
      <c r="K1067" s="16">
        <v>18800</v>
      </c>
      <c r="L1067" s="16">
        <v>0</v>
      </c>
      <c r="M1067" s="16">
        <v>18800</v>
      </c>
      <c r="N1067" s="16">
        <v>0</v>
      </c>
      <c r="O1067" s="47">
        <v>18522.11</v>
      </c>
      <c r="P1067" s="16">
        <v>277.89</v>
      </c>
      <c r="Q1067" s="47">
        <v>1054.51</v>
      </c>
      <c r="R1067" s="16" t="s">
        <v>1828</v>
      </c>
      <c r="S1067" s="3" t="s">
        <v>1450</v>
      </c>
      <c r="T1067" s="2"/>
      <c r="U1067" s="2"/>
      <c r="V1067" s="2"/>
    </row>
    <row r="1068" spans="1:22" s="16" customFormat="1" ht="15" customHeight="1" x14ac:dyDescent="0.3">
      <c r="A1068" s="16" t="s">
        <v>465</v>
      </c>
      <c r="B1068" s="16" t="s">
        <v>18</v>
      </c>
      <c r="C1068" s="43" t="s">
        <v>288</v>
      </c>
      <c r="D1068" s="43" t="s">
        <v>25</v>
      </c>
      <c r="E1068" s="43" t="s">
        <v>289</v>
      </c>
      <c r="F1068" s="43" t="s">
        <v>290</v>
      </c>
      <c r="G1068" s="43" t="s">
        <v>23</v>
      </c>
      <c r="H1068" s="43" t="s">
        <v>23</v>
      </c>
      <c r="I1068" s="43" t="s">
        <v>533</v>
      </c>
      <c r="J1068" s="16" t="s">
        <v>534</v>
      </c>
      <c r="K1068" s="16">
        <v>5700</v>
      </c>
      <c r="L1068" s="16">
        <v>0</v>
      </c>
      <c r="M1068" s="16">
        <v>5700</v>
      </c>
      <c r="N1068" s="16">
        <v>0</v>
      </c>
      <c r="O1068" s="47">
        <v>4271.22</v>
      </c>
      <c r="P1068" s="16">
        <v>1428.78</v>
      </c>
      <c r="Q1068" s="47">
        <v>0</v>
      </c>
      <c r="R1068" s="16" t="s">
        <v>1828</v>
      </c>
      <c r="S1068" s="3" t="s">
        <v>1450</v>
      </c>
      <c r="T1068" s="2"/>
      <c r="U1068" s="2"/>
      <c r="V1068" s="2"/>
    </row>
    <row r="1069" spans="1:22" s="16" customFormat="1" ht="15" customHeight="1" x14ac:dyDescent="0.3">
      <c r="A1069" s="16" t="s">
        <v>465</v>
      </c>
      <c r="B1069" s="16" t="s">
        <v>18</v>
      </c>
      <c r="C1069" s="43" t="s">
        <v>288</v>
      </c>
      <c r="D1069" s="43" t="s">
        <v>25</v>
      </c>
      <c r="E1069" s="43" t="s">
        <v>289</v>
      </c>
      <c r="F1069" s="43" t="s">
        <v>290</v>
      </c>
      <c r="G1069" s="43" t="s">
        <v>23</v>
      </c>
      <c r="H1069" s="43" t="s">
        <v>23</v>
      </c>
      <c r="I1069" s="43" t="s">
        <v>594</v>
      </c>
      <c r="J1069" s="16" t="s">
        <v>595</v>
      </c>
      <c r="K1069" s="16">
        <v>6800</v>
      </c>
      <c r="L1069" s="16">
        <v>0</v>
      </c>
      <c r="M1069" s="16">
        <v>6800</v>
      </c>
      <c r="N1069" s="16">
        <v>0</v>
      </c>
      <c r="O1069" s="47">
        <v>6377.43</v>
      </c>
      <c r="P1069" s="16">
        <v>422.57</v>
      </c>
      <c r="Q1069" s="47">
        <v>585.02</v>
      </c>
      <c r="R1069" s="16" t="s">
        <v>1828</v>
      </c>
      <c r="S1069" s="3" t="s">
        <v>1450</v>
      </c>
      <c r="T1069" s="2"/>
      <c r="U1069" s="2"/>
      <c r="V1069" s="2"/>
    </row>
    <row r="1070" spans="1:22" s="16" customFormat="1" ht="15" customHeight="1" x14ac:dyDescent="0.3">
      <c r="A1070" s="16" t="s">
        <v>465</v>
      </c>
      <c r="B1070" s="16" t="s">
        <v>18</v>
      </c>
      <c r="C1070" s="43" t="s">
        <v>288</v>
      </c>
      <c r="D1070" s="43" t="s">
        <v>25</v>
      </c>
      <c r="E1070" s="43" t="s">
        <v>289</v>
      </c>
      <c r="F1070" s="43" t="s">
        <v>290</v>
      </c>
      <c r="G1070" s="43" t="s">
        <v>23</v>
      </c>
      <c r="H1070" s="43" t="s">
        <v>23</v>
      </c>
      <c r="I1070" s="43" t="s">
        <v>541</v>
      </c>
      <c r="J1070" s="16" t="s">
        <v>542</v>
      </c>
      <c r="K1070" s="16">
        <v>9400</v>
      </c>
      <c r="L1070" s="16">
        <v>0</v>
      </c>
      <c r="M1070" s="16">
        <v>9400</v>
      </c>
      <c r="N1070" s="16">
        <v>0</v>
      </c>
      <c r="O1070" s="47">
        <v>8487.74</v>
      </c>
      <c r="P1070" s="16">
        <v>912.26</v>
      </c>
      <c r="Q1070" s="47">
        <v>770.55</v>
      </c>
      <c r="R1070" s="16" t="s">
        <v>1828</v>
      </c>
      <c r="S1070" s="3" t="s">
        <v>1450</v>
      </c>
      <c r="T1070" s="2"/>
      <c r="U1070" s="2"/>
      <c r="V1070" s="2"/>
    </row>
    <row r="1071" spans="1:22" s="16" customFormat="1" ht="15" customHeight="1" x14ac:dyDescent="0.3">
      <c r="A1071" s="16" t="s">
        <v>465</v>
      </c>
      <c r="B1071" s="16" t="s">
        <v>18</v>
      </c>
      <c r="C1071" s="43" t="s">
        <v>288</v>
      </c>
      <c r="D1071" s="43" t="s">
        <v>25</v>
      </c>
      <c r="E1071" s="43" t="s">
        <v>289</v>
      </c>
      <c r="F1071" s="43" t="s">
        <v>290</v>
      </c>
      <c r="G1071" s="43" t="s">
        <v>23</v>
      </c>
      <c r="H1071" s="43" t="s">
        <v>23</v>
      </c>
      <c r="I1071" s="43" t="s">
        <v>505</v>
      </c>
      <c r="J1071" s="16" t="s">
        <v>506</v>
      </c>
      <c r="K1071" s="16">
        <v>0</v>
      </c>
      <c r="L1071" s="16">
        <v>0</v>
      </c>
      <c r="M1071" s="16">
        <v>0</v>
      </c>
      <c r="N1071" s="16">
        <v>0</v>
      </c>
      <c r="O1071" s="47">
        <v>100.2</v>
      </c>
      <c r="P1071" s="16">
        <v>-100.2</v>
      </c>
      <c r="Q1071" s="47">
        <v>0</v>
      </c>
      <c r="R1071" s="16" t="s">
        <v>1828</v>
      </c>
      <c r="S1071" s="3" t="s">
        <v>1450</v>
      </c>
      <c r="T1071" s="2"/>
      <c r="U1071" s="2"/>
      <c r="V1071" s="2"/>
    </row>
    <row r="1072" spans="1:22" s="16" customFormat="1" ht="15" customHeight="1" x14ac:dyDescent="0.3">
      <c r="A1072" s="16" t="s">
        <v>465</v>
      </c>
      <c r="B1072" s="16" t="s">
        <v>18</v>
      </c>
      <c r="C1072" s="43" t="s">
        <v>288</v>
      </c>
      <c r="D1072" s="43" t="s">
        <v>25</v>
      </c>
      <c r="E1072" s="43" t="s">
        <v>289</v>
      </c>
      <c r="F1072" s="43" t="s">
        <v>290</v>
      </c>
      <c r="G1072" s="43" t="s">
        <v>23</v>
      </c>
      <c r="H1072" s="43" t="s">
        <v>23</v>
      </c>
      <c r="I1072" s="43" t="s">
        <v>642</v>
      </c>
      <c r="J1072" s="16" t="s">
        <v>643</v>
      </c>
      <c r="K1072" s="16">
        <v>61000</v>
      </c>
      <c r="L1072" s="16">
        <v>0</v>
      </c>
      <c r="M1072" s="16">
        <v>61000</v>
      </c>
      <c r="N1072" s="16">
        <v>6523.5</v>
      </c>
      <c r="O1072" s="47">
        <v>54476</v>
      </c>
      <c r="P1072" s="16">
        <v>0.5</v>
      </c>
      <c r="Q1072" s="47">
        <v>9171.5</v>
      </c>
      <c r="R1072" s="16" t="s">
        <v>1828</v>
      </c>
      <c r="S1072" s="3" t="s">
        <v>1450</v>
      </c>
      <c r="T1072" s="2"/>
      <c r="U1072" s="2"/>
      <c r="V1072" s="2"/>
    </row>
    <row r="1073" spans="1:22" s="16" customFormat="1" ht="15" customHeight="1" x14ac:dyDescent="0.3">
      <c r="A1073" s="16" t="s">
        <v>465</v>
      </c>
      <c r="B1073" s="16" t="s">
        <v>18</v>
      </c>
      <c r="C1073" s="43" t="s">
        <v>288</v>
      </c>
      <c r="D1073" s="43" t="s">
        <v>25</v>
      </c>
      <c r="E1073" s="43" t="s">
        <v>289</v>
      </c>
      <c r="F1073" s="43" t="s">
        <v>290</v>
      </c>
      <c r="G1073" s="43" t="s">
        <v>23</v>
      </c>
      <c r="H1073" s="43" t="s">
        <v>23</v>
      </c>
      <c r="I1073" s="43" t="s">
        <v>632</v>
      </c>
      <c r="J1073" s="16" t="s">
        <v>633</v>
      </c>
      <c r="K1073" s="16">
        <v>4000</v>
      </c>
      <c r="L1073" s="16">
        <v>0</v>
      </c>
      <c r="M1073" s="16">
        <v>4000</v>
      </c>
      <c r="N1073" s="16">
        <v>446.61</v>
      </c>
      <c r="O1073" s="47">
        <v>2291.21</v>
      </c>
      <c r="P1073" s="16">
        <v>1262.18</v>
      </c>
      <c r="Q1073" s="47">
        <v>1376.95</v>
      </c>
      <c r="R1073" s="16" t="s">
        <v>1828</v>
      </c>
      <c r="S1073" s="3" t="s">
        <v>1450</v>
      </c>
      <c r="T1073" s="2"/>
      <c r="U1073" s="2"/>
      <c r="V1073" s="2"/>
    </row>
    <row r="1074" spans="1:22" s="16" customFormat="1" ht="15" customHeight="1" x14ac:dyDescent="0.3">
      <c r="A1074" s="16" t="s">
        <v>465</v>
      </c>
      <c r="B1074" s="16" t="s">
        <v>18</v>
      </c>
      <c r="C1074" s="43" t="s">
        <v>288</v>
      </c>
      <c r="D1074" s="43" t="s">
        <v>25</v>
      </c>
      <c r="E1074" s="43" t="s">
        <v>289</v>
      </c>
      <c r="F1074" s="43" t="s">
        <v>290</v>
      </c>
      <c r="G1074" s="43" t="s">
        <v>23</v>
      </c>
      <c r="H1074" s="43" t="s">
        <v>23</v>
      </c>
      <c r="I1074" s="43" t="s">
        <v>487</v>
      </c>
      <c r="J1074" s="16" t="s">
        <v>488</v>
      </c>
      <c r="K1074" s="16">
        <v>5000</v>
      </c>
      <c r="L1074" s="16">
        <v>30000</v>
      </c>
      <c r="M1074" s="16">
        <v>35000</v>
      </c>
      <c r="N1074" s="16">
        <v>10045</v>
      </c>
      <c r="O1074" s="47">
        <v>24945</v>
      </c>
      <c r="P1074" s="16">
        <v>10</v>
      </c>
      <c r="Q1074" s="47">
        <v>20020</v>
      </c>
      <c r="R1074" s="16" t="s">
        <v>1828</v>
      </c>
      <c r="S1074" s="3" t="s">
        <v>1450</v>
      </c>
      <c r="T1074" s="2"/>
      <c r="U1074" s="2"/>
      <c r="V1074" s="2"/>
    </row>
    <row r="1075" spans="1:22" s="16" customFormat="1" ht="15" customHeight="1" x14ac:dyDescent="0.3">
      <c r="A1075" s="16" t="s">
        <v>465</v>
      </c>
      <c r="B1075" s="16" t="s">
        <v>18</v>
      </c>
      <c r="C1075" s="43" t="s">
        <v>288</v>
      </c>
      <c r="D1075" s="43" t="s">
        <v>25</v>
      </c>
      <c r="E1075" s="43" t="s">
        <v>289</v>
      </c>
      <c r="F1075" s="43" t="s">
        <v>290</v>
      </c>
      <c r="G1075" s="43" t="s">
        <v>23</v>
      </c>
      <c r="H1075" s="43" t="s">
        <v>23</v>
      </c>
      <c r="I1075" s="43" t="s">
        <v>537</v>
      </c>
      <c r="J1075" s="16" t="s">
        <v>538</v>
      </c>
      <c r="K1075" s="16">
        <v>4000</v>
      </c>
      <c r="L1075" s="16">
        <v>0</v>
      </c>
      <c r="M1075" s="16">
        <v>4000</v>
      </c>
      <c r="N1075" s="16">
        <v>0</v>
      </c>
      <c r="O1075" s="47">
        <v>3938.32</v>
      </c>
      <c r="P1075" s="16">
        <v>61.68</v>
      </c>
      <c r="Q1075" s="47">
        <v>0</v>
      </c>
      <c r="R1075" s="16" t="s">
        <v>1828</v>
      </c>
      <c r="S1075" s="3" t="s">
        <v>1450</v>
      </c>
      <c r="T1075" s="2"/>
      <c r="U1075" s="2"/>
      <c r="V1075" s="2"/>
    </row>
    <row r="1076" spans="1:22" s="16" customFormat="1" ht="15" customHeight="1" x14ac:dyDescent="0.3">
      <c r="A1076" s="16" t="s">
        <v>465</v>
      </c>
      <c r="B1076" s="16" t="s">
        <v>18</v>
      </c>
      <c r="C1076" s="43" t="s">
        <v>288</v>
      </c>
      <c r="D1076" s="43" t="s">
        <v>25</v>
      </c>
      <c r="E1076" s="43" t="s">
        <v>289</v>
      </c>
      <c r="F1076" s="43" t="s">
        <v>290</v>
      </c>
      <c r="G1076" s="43" t="s">
        <v>23</v>
      </c>
      <c r="H1076" s="43" t="s">
        <v>23</v>
      </c>
      <c r="I1076" s="43">
        <v>6600</v>
      </c>
      <c r="J1076" s="16" t="s">
        <v>530</v>
      </c>
      <c r="K1076" s="16">
        <v>22500</v>
      </c>
      <c r="L1076" s="16">
        <v>0</v>
      </c>
      <c r="M1076" s="16">
        <v>22500</v>
      </c>
      <c r="N1076" s="16">
        <v>441.7</v>
      </c>
      <c r="O1076" s="47">
        <v>13248.7</v>
      </c>
      <c r="P1076" s="16">
        <v>8809.6</v>
      </c>
      <c r="Q1076" s="47">
        <v>441.7</v>
      </c>
      <c r="R1076" s="16" t="s">
        <v>1828</v>
      </c>
      <c r="S1076" s="3" t="s">
        <v>1450</v>
      </c>
      <c r="T1076" s="2"/>
      <c r="U1076" s="2"/>
      <c r="V1076" s="2"/>
    </row>
    <row r="1077" spans="1:22" s="16" customFormat="1" ht="15" customHeight="1" x14ac:dyDescent="0.3">
      <c r="A1077" s="16" t="s">
        <v>465</v>
      </c>
      <c r="B1077" s="16" t="s">
        <v>18</v>
      </c>
      <c r="C1077" s="43" t="s">
        <v>288</v>
      </c>
      <c r="D1077" s="43" t="s">
        <v>25</v>
      </c>
      <c r="E1077" s="43" t="s">
        <v>289</v>
      </c>
      <c r="F1077" s="43" t="s">
        <v>290</v>
      </c>
      <c r="G1077" s="43" t="s">
        <v>23</v>
      </c>
      <c r="H1077" s="43" t="s">
        <v>23</v>
      </c>
      <c r="I1077" s="43" t="s">
        <v>568</v>
      </c>
      <c r="J1077" s="16" t="s">
        <v>569</v>
      </c>
      <c r="K1077" s="16">
        <v>3000</v>
      </c>
      <c r="L1077" s="16">
        <v>0</v>
      </c>
      <c r="M1077" s="16">
        <v>3000</v>
      </c>
      <c r="N1077" s="16">
        <v>0</v>
      </c>
      <c r="O1077" s="47">
        <v>2298.7199999999998</v>
      </c>
      <c r="P1077" s="16">
        <v>701.28</v>
      </c>
      <c r="Q1077" s="47">
        <v>430.72</v>
      </c>
      <c r="R1077" s="16" t="s">
        <v>1828</v>
      </c>
      <c r="S1077" s="3" t="s">
        <v>1450</v>
      </c>
      <c r="T1077" s="2"/>
      <c r="U1077" s="2"/>
      <c r="V1077" s="2"/>
    </row>
    <row r="1078" spans="1:22" s="16" customFormat="1" ht="15" customHeight="1" x14ac:dyDescent="0.3">
      <c r="A1078" s="16" t="s">
        <v>465</v>
      </c>
      <c r="B1078" s="16" t="s">
        <v>18</v>
      </c>
      <c r="C1078" s="43" t="s">
        <v>288</v>
      </c>
      <c r="D1078" s="43" t="s">
        <v>25</v>
      </c>
      <c r="E1078" s="43" t="s">
        <v>289</v>
      </c>
      <c r="F1078" s="43" t="s">
        <v>290</v>
      </c>
      <c r="G1078" s="43" t="s">
        <v>23</v>
      </c>
      <c r="H1078" s="43" t="s">
        <v>23</v>
      </c>
      <c r="I1078" s="43" t="s">
        <v>476</v>
      </c>
      <c r="J1078" s="16" t="s">
        <v>477</v>
      </c>
      <c r="K1078" s="16">
        <v>800</v>
      </c>
      <c r="L1078" s="16">
        <v>0</v>
      </c>
      <c r="M1078" s="16">
        <v>800</v>
      </c>
      <c r="N1078" s="16">
        <v>0</v>
      </c>
      <c r="O1078" s="47">
        <v>152.11000000000001</v>
      </c>
      <c r="P1078" s="16">
        <v>647.89</v>
      </c>
      <c r="Q1078" s="47">
        <v>0</v>
      </c>
      <c r="R1078" s="16" t="s">
        <v>1828</v>
      </c>
      <c r="S1078" s="3" t="s">
        <v>1450</v>
      </c>
      <c r="T1078" s="2"/>
      <c r="U1078" s="2"/>
      <c r="V1078" s="2"/>
    </row>
    <row r="1079" spans="1:22" s="16" customFormat="1" ht="15" customHeight="1" x14ac:dyDescent="0.3">
      <c r="A1079" s="16" t="s">
        <v>465</v>
      </c>
      <c r="B1079" s="16" t="s">
        <v>18</v>
      </c>
      <c r="C1079" s="43" t="s">
        <v>288</v>
      </c>
      <c r="D1079" s="43" t="s">
        <v>25</v>
      </c>
      <c r="E1079" s="43" t="s">
        <v>289</v>
      </c>
      <c r="F1079" s="43" t="s">
        <v>290</v>
      </c>
      <c r="G1079" s="43" t="s">
        <v>23</v>
      </c>
      <c r="H1079" s="43" t="s">
        <v>23</v>
      </c>
      <c r="I1079" s="43" t="s">
        <v>513</v>
      </c>
      <c r="J1079" s="16" t="s">
        <v>1203</v>
      </c>
      <c r="K1079" s="16">
        <v>6440</v>
      </c>
      <c r="L1079" s="16">
        <v>0</v>
      </c>
      <c r="M1079" s="16">
        <v>6440</v>
      </c>
      <c r="N1079" s="16">
        <v>216.8</v>
      </c>
      <c r="O1079" s="47">
        <v>4086.74</v>
      </c>
      <c r="P1079" s="16">
        <v>2136.46</v>
      </c>
      <c r="Q1079" s="47">
        <v>216.8</v>
      </c>
      <c r="R1079" s="16" t="s">
        <v>1828</v>
      </c>
      <c r="S1079" s="3" t="s">
        <v>1450</v>
      </c>
      <c r="T1079" s="2"/>
      <c r="U1079" s="2"/>
      <c r="V1079" s="2"/>
    </row>
    <row r="1080" spans="1:22" s="16" customFormat="1" ht="15" customHeight="1" x14ac:dyDescent="0.3">
      <c r="A1080" s="16" t="s">
        <v>465</v>
      </c>
      <c r="B1080" s="16" t="s">
        <v>18</v>
      </c>
      <c r="C1080" s="43" t="s">
        <v>288</v>
      </c>
      <c r="D1080" s="43" t="s">
        <v>25</v>
      </c>
      <c r="E1080" s="43" t="s">
        <v>289</v>
      </c>
      <c r="F1080" s="43" t="s">
        <v>290</v>
      </c>
      <c r="G1080" s="43" t="s">
        <v>23</v>
      </c>
      <c r="H1080" s="43" t="s">
        <v>23</v>
      </c>
      <c r="I1080" s="43">
        <v>8005</v>
      </c>
      <c r="J1080" s="16" t="s">
        <v>514</v>
      </c>
      <c r="K1080" s="16">
        <v>100</v>
      </c>
      <c r="L1080" s="16">
        <v>0</v>
      </c>
      <c r="M1080" s="16">
        <v>100</v>
      </c>
      <c r="N1080" s="16">
        <v>0</v>
      </c>
      <c r="O1080" s="47">
        <v>0</v>
      </c>
      <c r="P1080" s="16">
        <v>100</v>
      </c>
      <c r="Q1080" s="47">
        <v>0</v>
      </c>
      <c r="R1080" s="16" t="s">
        <v>1828</v>
      </c>
      <c r="S1080" s="3" t="s">
        <v>1450</v>
      </c>
      <c r="T1080" s="2"/>
      <c r="U1080" s="2"/>
      <c r="V1080" s="2"/>
    </row>
    <row r="1081" spans="1:22" s="16" customFormat="1" ht="15" customHeight="1" x14ac:dyDescent="0.3">
      <c r="A1081" s="16" t="s">
        <v>465</v>
      </c>
      <c r="B1081" s="16" t="s">
        <v>18</v>
      </c>
      <c r="C1081" s="43" t="s">
        <v>374</v>
      </c>
      <c r="D1081" s="43" t="s">
        <v>25</v>
      </c>
      <c r="E1081" s="43" t="s">
        <v>90</v>
      </c>
      <c r="F1081" s="43" t="s">
        <v>22</v>
      </c>
      <c r="G1081" s="43" t="s">
        <v>22</v>
      </c>
      <c r="H1081" s="43" t="s">
        <v>23</v>
      </c>
      <c r="I1081" s="43" t="s">
        <v>501</v>
      </c>
      <c r="J1081" s="16" t="s">
        <v>502</v>
      </c>
      <c r="K1081" s="16">
        <v>314042</v>
      </c>
      <c r="L1081" s="16">
        <v>3109</v>
      </c>
      <c r="M1081" s="16">
        <v>317151</v>
      </c>
      <c r="N1081" s="16">
        <v>0</v>
      </c>
      <c r="O1081" s="47">
        <v>275368.5</v>
      </c>
      <c r="P1081" s="16">
        <v>41782.5</v>
      </c>
      <c r="Q1081" s="47">
        <v>26776.799999999999</v>
      </c>
      <c r="R1081" s="16" t="s">
        <v>1829</v>
      </c>
      <c r="S1081" s="3" t="s">
        <v>1451</v>
      </c>
      <c r="T1081" s="2"/>
      <c r="U1081" s="2"/>
      <c r="V1081" s="2"/>
    </row>
    <row r="1082" spans="1:22" s="16" customFormat="1" ht="15" customHeight="1" x14ac:dyDescent="0.3">
      <c r="A1082" s="16" t="s">
        <v>465</v>
      </c>
      <c r="B1082" s="16" t="s">
        <v>18</v>
      </c>
      <c r="C1082" s="43" t="s">
        <v>374</v>
      </c>
      <c r="D1082" s="43" t="s">
        <v>25</v>
      </c>
      <c r="E1082" s="43" t="s">
        <v>90</v>
      </c>
      <c r="F1082" s="43" t="s">
        <v>22</v>
      </c>
      <c r="G1082" s="43" t="s">
        <v>22</v>
      </c>
      <c r="H1082" s="43" t="s">
        <v>23</v>
      </c>
      <c r="I1082" s="43" t="s">
        <v>493</v>
      </c>
      <c r="J1082" s="16" t="s">
        <v>494</v>
      </c>
      <c r="K1082" s="16">
        <v>2000</v>
      </c>
      <c r="L1082" s="16">
        <v>-2000</v>
      </c>
      <c r="M1082" s="16">
        <v>0</v>
      </c>
      <c r="N1082" s="16">
        <v>0</v>
      </c>
      <c r="O1082" s="47">
        <v>0</v>
      </c>
      <c r="P1082" s="16">
        <v>0</v>
      </c>
      <c r="Q1082" s="47">
        <v>0</v>
      </c>
      <c r="R1082" s="16" t="s">
        <v>1829</v>
      </c>
      <c r="S1082" s="3" t="s">
        <v>1451</v>
      </c>
      <c r="T1082" s="2"/>
      <c r="U1082" s="2"/>
      <c r="V1082" s="2"/>
    </row>
    <row r="1083" spans="1:22" s="16" customFormat="1" ht="15" customHeight="1" x14ac:dyDescent="0.3">
      <c r="A1083" s="16" t="s">
        <v>465</v>
      </c>
      <c r="B1083" s="16" t="s">
        <v>18</v>
      </c>
      <c r="C1083" s="43" t="s">
        <v>374</v>
      </c>
      <c r="D1083" s="43" t="s">
        <v>25</v>
      </c>
      <c r="E1083" s="43" t="s">
        <v>90</v>
      </c>
      <c r="F1083" s="43" t="s">
        <v>22</v>
      </c>
      <c r="G1083" s="43" t="s">
        <v>22</v>
      </c>
      <c r="H1083" s="43" t="s">
        <v>23</v>
      </c>
      <c r="I1083" s="43" t="s">
        <v>1161</v>
      </c>
      <c r="J1083" s="16" t="s">
        <v>1162</v>
      </c>
      <c r="K1083" s="16">
        <v>-75000</v>
      </c>
      <c r="L1083" s="16">
        <v>0</v>
      </c>
      <c r="M1083" s="16">
        <v>-75000</v>
      </c>
      <c r="N1083" s="16">
        <v>0</v>
      </c>
      <c r="O1083" s="47">
        <v>0</v>
      </c>
      <c r="P1083" s="16">
        <v>-75000</v>
      </c>
      <c r="Q1083" s="47">
        <v>0</v>
      </c>
      <c r="R1083" s="16" t="s">
        <v>1829</v>
      </c>
      <c r="S1083" s="3" t="s">
        <v>1451</v>
      </c>
      <c r="T1083" s="2"/>
      <c r="U1083" s="2"/>
      <c r="V1083" s="2"/>
    </row>
    <row r="1084" spans="1:22" s="16" customFormat="1" ht="15" customHeight="1" x14ac:dyDescent="0.3">
      <c r="A1084" s="16" t="s">
        <v>465</v>
      </c>
      <c r="B1084" s="16" t="s">
        <v>18</v>
      </c>
      <c r="C1084" s="43" t="s">
        <v>374</v>
      </c>
      <c r="D1084" s="43" t="s">
        <v>25</v>
      </c>
      <c r="E1084" s="43" t="s">
        <v>90</v>
      </c>
      <c r="F1084" s="43" t="s">
        <v>22</v>
      </c>
      <c r="G1084" s="43" t="s">
        <v>22</v>
      </c>
      <c r="H1084" s="43" t="s">
        <v>23</v>
      </c>
      <c r="I1084" s="43">
        <v>5100</v>
      </c>
      <c r="J1084" s="16" t="s">
        <v>484</v>
      </c>
      <c r="K1084" s="16">
        <v>2500</v>
      </c>
      <c r="L1084" s="16">
        <v>0</v>
      </c>
      <c r="M1084" s="16">
        <v>2500</v>
      </c>
      <c r="N1084" s="16">
        <v>0</v>
      </c>
      <c r="O1084" s="47">
        <v>2040.55</v>
      </c>
      <c r="P1084" s="16">
        <v>459.45</v>
      </c>
      <c r="Q1084" s="47">
        <v>375.35</v>
      </c>
      <c r="R1084" s="16" t="s">
        <v>1829</v>
      </c>
      <c r="S1084" s="3" t="s">
        <v>1451</v>
      </c>
      <c r="T1084" s="2"/>
      <c r="U1084" s="2"/>
      <c r="V1084" s="2"/>
    </row>
    <row r="1085" spans="1:22" s="16" customFormat="1" ht="15" customHeight="1" x14ac:dyDescent="0.3">
      <c r="A1085" s="16" t="s">
        <v>465</v>
      </c>
      <c r="B1085" s="16" t="s">
        <v>18</v>
      </c>
      <c r="C1085" s="43" t="s">
        <v>374</v>
      </c>
      <c r="D1085" s="43" t="s">
        <v>25</v>
      </c>
      <c r="E1085" s="43" t="s">
        <v>90</v>
      </c>
      <c r="F1085" s="43" t="s">
        <v>22</v>
      </c>
      <c r="G1085" s="43" t="s">
        <v>22</v>
      </c>
      <c r="H1085" s="43" t="s">
        <v>23</v>
      </c>
      <c r="I1085" s="43" t="s">
        <v>481</v>
      </c>
      <c r="J1085" s="16" t="s">
        <v>1040</v>
      </c>
      <c r="K1085" s="16">
        <v>2500</v>
      </c>
      <c r="L1085" s="16">
        <v>0</v>
      </c>
      <c r="M1085" s="16">
        <v>2500</v>
      </c>
      <c r="N1085" s="16">
        <v>0</v>
      </c>
      <c r="O1085" s="47">
        <v>2962.39</v>
      </c>
      <c r="P1085" s="16">
        <v>-462.39</v>
      </c>
      <c r="Q1085" s="47">
        <v>300</v>
      </c>
      <c r="R1085" s="16" t="s">
        <v>1829</v>
      </c>
      <c r="S1085" s="3" t="s">
        <v>1451</v>
      </c>
      <c r="T1085" s="2"/>
      <c r="U1085" s="2"/>
      <c r="V1085" s="2"/>
    </row>
    <row r="1086" spans="1:22" s="16" customFormat="1" ht="15" customHeight="1" x14ac:dyDescent="0.3">
      <c r="A1086" s="16" t="s">
        <v>465</v>
      </c>
      <c r="B1086" s="16" t="s">
        <v>18</v>
      </c>
      <c r="C1086" s="43" t="s">
        <v>374</v>
      </c>
      <c r="D1086" s="43" t="s">
        <v>25</v>
      </c>
      <c r="E1086" s="43" t="s">
        <v>90</v>
      </c>
      <c r="F1086" s="43" t="s">
        <v>22</v>
      </c>
      <c r="G1086" s="43" t="s">
        <v>22</v>
      </c>
      <c r="H1086" s="43" t="s">
        <v>23</v>
      </c>
      <c r="I1086" s="43" t="s">
        <v>1051</v>
      </c>
      <c r="J1086" s="16" t="s">
        <v>1052</v>
      </c>
      <c r="K1086" s="16">
        <v>3000</v>
      </c>
      <c r="L1086" s="16">
        <v>0</v>
      </c>
      <c r="M1086" s="16">
        <v>3000</v>
      </c>
      <c r="N1086" s="16">
        <v>0</v>
      </c>
      <c r="O1086" s="47">
        <v>2123.87</v>
      </c>
      <c r="P1086" s="16">
        <v>876.13</v>
      </c>
      <c r="Q1086" s="47">
        <v>0</v>
      </c>
      <c r="R1086" s="16" t="s">
        <v>1829</v>
      </c>
      <c r="S1086" s="3" t="s">
        <v>1451</v>
      </c>
      <c r="T1086" s="2"/>
      <c r="U1086" s="2"/>
      <c r="V1086" s="2"/>
    </row>
    <row r="1087" spans="1:22" s="16" customFormat="1" ht="15" customHeight="1" x14ac:dyDescent="0.3">
      <c r="A1087" s="16" t="s">
        <v>465</v>
      </c>
      <c r="B1087" s="16" t="s">
        <v>18</v>
      </c>
      <c r="C1087" s="43" t="s">
        <v>374</v>
      </c>
      <c r="D1087" s="43" t="s">
        <v>25</v>
      </c>
      <c r="E1087" s="43" t="s">
        <v>90</v>
      </c>
      <c r="F1087" s="43" t="s">
        <v>22</v>
      </c>
      <c r="G1087" s="43" t="s">
        <v>22</v>
      </c>
      <c r="H1087" s="43" t="s">
        <v>23</v>
      </c>
      <c r="I1087" s="43" t="s">
        <v>469</v>
      </c>
      <c r="J1087" s="16" t="s">
        <v>1045</v>
      </c>
      <c r="K1087" s="16">
        <v>500</v>
      </c>
      <c r="L1087" s="16">
        <v>0</v>
      </c>
      <c r="M1087" s="16">
        <v>500</v>
      </c>
      <c r="N1087" s="16">
        <v>0</v>
      </c>
      <c r="O1087" s="47">
        <v>43.38</v>
      </c>
      <c r="P1087" s="16">
        <v>456.62</v>
      </c>
      <c r="Q1087" s="47">
        <v>0</v>
      </c>
      <c r="R1087" s="16" t="s">
        <v>1829</v>
      </c>
      <c r="S1087" s="3" t="s">
        <v>1451</v>
      </c>
      <c r="T1087" s="2"/>
      <c r="U1087" s="2"/>
      <c r="V1087" s="2"/>
    </row>
    <row r="1088" spans="1:22" s="16" customFormat="1" ht="15" customHeight="1" x14ac:dyDescent="0.3">
      <c r="A1088" s="16" t="s">
        <v>465</v>
      </c>
      <c r="B1088" s="16" t="s">
        <v>18</v>
      </c>
      <c r="C1088" s="43" t="s">
        <v>374</v>
      </c>
      <c r="D1088" s="43" t="s">
        <v>25</v>
      </c>
      <c r="E1088" s="43" t="s">
        <v>90</v>
      </c>
      <c r="F1088" s="43" t="s">
        <v>22</v>
      </c>
      <c r="G1088" s="43" t="s">
        <v>22</v>
      </c>
      <c r="H1088" s="43" t="s">
        <v>23</v>
      </c>
      <c r="I1088" s="43" t="s">
        <v>473</v>
      </c>
      <c r="J1088" s="16" t="s">
        <v>1041</v>
      </c>
      <c r="K1088" s="16">
        <v>2500</v>
      </c>
      <c r="L1088" s="16">
        <v>0</v>
      </c>
      <c r="M1088" s="16">
        <v>2500</v>
      </c>
      <c r="N1088" s="16">
        <v>0</v>
      </c>
      <c r="O1088" s="47">
        <v>2159.58</v>
      </c>
      <c r="P1088" s="16">
        <v>340.42</v>
      </c>
      <c r="Q1088" s="47">
        <v>76.92</v>
      </c>
      <c r="R1088" s="16" t="s">
        <v>1829</v>
      </c>
      <c r="S1088" s="3" t="s">
        <v>1451</v>
      </c>
      <c r="T1088" s="2"/>
      <c r="U1088" s="2"/>
      <c r="V1088" s="2"/>
    </row>
    <row r="1089" spans="1:22" s="16" customFormat="1" ht="15" customHeight="1" x14ac:dyDescent="0.3">
      <c r="A1089" s="16" t="s">
        <v>465</v>
      </c>
      <c r="B1089" s="16" t="s">
        <v>18</v>
      </c>
      <c r="C1089" s="43" t="s">
        <v>374</v>
      </c>
      <c r="D1089" s="43" t="s">
        <v>25</v>
      </c>
      <c r="E1089" s="43" t="s">
        <v>90</v>
      </c>
      <c r="F1089" s="43" t="s">
        <v>22</v>
      </c>
      <c r="G1089" s="43" t="s">
        <v>22</v>
      </c>
      <c r="H1089" s="43" t="s">
        <v>23</v>
      </c>
      <c r="I1089" s="43" t="s">
        <v>474</v>
      </c>
      <c r="J1089" s="16" t="s">
        <v>475</v>
      </c>
      <c r="K1089" s="16">
        <v>19520</v>
      </c>
      <c r="L1089" s="16">
        <v>193</v>
      </c>
      <c r="M1089" s="16">
        <v>19713</v>
      </c>
      <c r="N1089" s="16">
        <v>0</v>
      </c>
      <c r="O1089" s="47">
        <v>20973.17</v>
      </c>
      <c r="P1089" s="16">
        <v>-1260.17</v>
      </c>
      <c r="Q1089" s="47">
        <v>2025.87</v>
      </c>
      <c r="R1089" s="16" t="s">
        <v>1829</v>
      </c>
      <c r="S1089" s="3" t="s">
        <v>1451</v>
      </c>
      <c r="T1089" s="2"/>
      <c r="U1089" s="2"/>
      <c r="V1089" s="2"/>
    </row>
    <row r="1090" spans="1:22" s="16" customFormat="1" ht="15" customHeight="1" x14ac:dyDescent="0.3">
      <c r="A1090" s="16" t="s">
        <v>465</v>
      </c>
      <c r="B1090" s="16" t="s">
        <v>18</v>
      </c>
      <c r="C1090" s="43" t="s">
        <v>374</v>
      </c>
      <c r="D1090" s="43" t="s">
        <v>25</v>
      </c>
      <c r="E1090" s="43" t="s">
        <v>90</v>
      </c>
      <c r="F1090" s="43" t="s">
        <v>22</v>
      </c>
      <c r="G1090" s="43" t="s">
        <v>22</v>
      </c>
      <c r="H1090" s="43" t="s">
        <v>23</v>
      </c>
      <c r="I1090" s="43" t="s">
        <v>531</v>
      </c>
      <c r="J1090" s="16" t="s">
        <v>532</v>
      </c>
      <c r="K1090" s="16">
        <v>359540</v>
      </c>
      <c r="L1090" s="16">
        <v>0</v>
      </c>
      <c r="M1090" s="16">
        <v>359540</v>
      </c>
      <c r="N1090" s="16">
        <v>0</v>
      </c>
      <c r="O1090" s="47">
        <v>329582</v>
      </c>
      <c r="P1090" s="16">
        <v>29958</v>
      </c>
      <c r="Q1090" s="47">
        <v>29962</v>
      </c>
      <c r="R1090" s="16" t="s">
        <v>1829</v>
      </c>
      <c r="S1090" s="3" t="s">
        <v>1451</v>
      </c>
      <c r="T1090" s="2"/>
      <c r="U1090" s="2"/>
      <c r="V1090" s="2"/>
    </row>
    <row r="1091" spans="1:22" s="16" customFormat="1" ht="15" customHeight="1" x14ac:dyDescent="0.3">
      <c r="A1091" s="16" t="s">
        <v>465</v>
      </c>
      <c r="B1091" s="16" t="s">
        <v>18</v>
      </c>
      <c r="C1091" s="43" t="s">
        <v>374</v>
      </c>
      <c r="D1091" s="43" t="s">
        <v>25</v>
      </c>
      <c r="E1091" s="43" t="s">
        <v>90</v>
      </c>
      <c r="F1091" s="43" t="s">
        <v>22</v>
      </c>
      <c r="G1091" s="43" t="s">
        <v>22</v>
      </c>
      <c r="H1091" s="43" t="s">
        <v>23</v>
      </c>
      <c r="I1091" s="43" t="s">
        <v>519</v>
      </c>
      <c r="J1091" s="16" t="s">
        <v>520</v>
      </c>
      <c r="K1091" s="16">
        <v>12131</v>
      </c>
      <c r="L1091" s="16">
        <v>0</v>
      </c>
      <c r="M1091" s="16">
        <v>12131</v>
      </c>
      <c r="N1091" s="16">
        <v>0</v>
      </c>
      <c r="O1091" s="47">
        <v>11121</v>
      </c>
      <c r="P1091" s="16">
        <v>1010</v>
      </c>
      <c r="Q1091" s="47">
        <v>1011</v>
      </c>
      <c r="R1091" s="16" t="s">
        <v>1829</v>
      </c>
      <c r="S1091" s="3" t="s">
        <v>1451</v>
      </c>
      <c r="T1091" s="2"/>
      <c r="U1091" s="2"/>
      <c r="V1091" s="2"/>
    </row>
    <row r="1092" spans="1:22" s="16" customFormat="1" ht="15" customHeight="1" x14ac:dyDescent="0.3">
      <c r="A1092" s="16" t="s">
        <v>465</v>
      </c>
      <c r="B1092" s="16" t="s">
        <v>18</v>
      </c>
      <c r="C1092" s="43" t="s">
        <v>374</v>
      </c>
      <c r="D1092" s="43" t="s">
        <v>25</v>
      </c>
      <c r="E1092" s="43" t="s">
        <v>90</v>
      </c>
      <c r="F1092" s="43" t="s">
        <v>22</v>
      </c>
      <c r="G1092" s="43" t="s">
        <v>22</v>
      </c>
      <c r="H1092" s="43" t="s">
        <v>23</v>
      </c>
      <c r="I1092" s="43" t="s">
        <v>638</v>
      </c>
      <c r="J1092" s="16" t="s">
        <v>639</v>
      </c>
      <c r="K1092" s="16">
        <v>641964</v>
      </c>
      <c r="L1092" s="16">
        <v>0</v>
      </c>
      <c r="M1092" s="16">
        <v>641964</v>
      </c>
      <c r="N1092" s="16">
        <v>0</v>
      </c>
      <c r="O1092" s="47">
        <v>588467</v>
      </c>
      <c r="P1092" s="16">
        <v>53497</v>
      </c>
      <c r="Q1092" s="47">
        <v>53497</v>
      </c>
      <c r="R1092" s="16" t="s">
        <v>1829</v>
      </c>
      <c r="S1092" s="3" t="s">
        <v>1451</v>
      </c>
      <c r="T1092" s="2"/>
      <c r="U1092" s="2"/>
      <c r="V1092" s="2"/>
    </row>
    <row r="1093" spans="1:22" s="16" customFormat="1" ht="15" customHeight="1" x14ac:dyDescent="0.3">
      <c r="A1093" s="16" t="s">
        <v>465</v>
      </c>
      <c r="B1093" s="16" t="s">
        <v>18</v>
      </c>
      <c r="C1093" s="43" t="s">
        <v>374</v>
      </c>
      <c r="D1093" s="43" t="s">
        <v>25</v>
      </c>
      <c r="E1093" s="43" t="s">
        <v>90</v>
      </c>
      <c r="F1093" s="43" t="s">
        <v>22</v>
      </c>
      <c r="G1093" s="43" t="s">
        <v>22</v>
      </c>
      <c r="H1093" s="43" t="s">
        <v>23</v>
      </c>
      <c r="I1093" s="43" t="s">
        <v>466</v>
      </c>
      <c r="J1093" s="16" t="s">
        <v>467</v>
      </c>
      <c r="K1093" s="16">
        <v>37896</v>
      </c>
      <c r="L1093" s="16">
        <v>0</v>
      </c>
      <c r="M1093" s="16">
        <v>37896</v>
      </c>
      <c r="N1093" s="16">
        <v>0</v>
      </c>
      <c r="O1093" s="47">
        <v>34738</v>
      </c>
      <c r="P1093" s="16">
        <v>3158</v>
      </c>
      <c r="Q1093" s="47">
        <v>3158</v>
      </c>
      <c r="R1093" s="16" t="s">
        <v>1829</v>
      </c>
      <c r="S1093" s="3" t="s">
        <v>1451</v>
      </c>
      <c r="T1093" s="2"/>
      <c r="U1093" s="2"/>
      <c r="V1093" s="2"/>
    </row>
    <row r="1094" spans="1:22" s="16" customFormat="1" ht="15" customHeight="1" x14ac:dyDescent="0.3">
      <c r="A1094" s="16" t="s">
        <v>465</v>
      </c>
      <c r="B1094" s="16" t="s">
        <v>18</v>
      </c>
      <c r="C1094" s="43" t="s">
        <v>374</v>
      </c>
      <c r="D1094" s="43" t="s">
        <v>25</v>
      </c>
      <c r="E1094" s="43" t="s">
        <v>90</v>
      </c>
      <c r="F1094" s="43" t="s">
        <v>22</v>
      </c>
      <c r="G1094" s="43" t="s">
        <v>22</v>
      </c>
      <c r="H1094" s="43" t="s">
        <v>23</v>
      </c>
      <c r="I1094" s="43" t="s">
        <v>470</v>
      </c>
      <c r="J1094" s="16" t="s">
        <v>471</v>
      </c>
      <c r="K1094" s="16">
        <v>5471</v>
      </c>
      <c r="L1094" s="16">
        <v>0</v>
      </c>
      <c r="M1094" s="16">
        <v>5471</v>
      </c>
      <c r="N1094" s="16">
        <v>0</v>
      </c>
      <c r="O1094" s="47">
        <v>5016</v>
      </c>
      <c r="P1094" s="16">
        <v>455</v>
      </c>
      <c r="Q1094" s="47">
        <v>456</v>
      </c>
      <c r="R1094" s="16" t="s">
        <v>1829</v>
      </c>
      <c r="S1094" s="3" t="s">
        <v>1451</v>
      </c>
      <c r="T1094" s="2"/>
      <c r="U1094" s="2"/>
      <c r="V1094" s="2"/>
    </row>
    <row r="1095" spans="1:22" s="16" customFormat="1" ht="15" customHeight="1" x14ac:dyDescent="0.3">
      <c r="A1095" s="16" t="s">
        <v>465</v>
      </c>
      <c r="B1095" s="16" t="s">
        <v>18</v>
      </c>
      <c r="C1095" s="43" t="s">
        <v>374</v>
      </c>
      <c r="D1095" s="43" t="s">
        <v>25</v>
      </c>
      <c r="E1095" s="43" t="s">
        <v>90</v>
      </c>
      <c r="F1095" s="43" t="s">
        <v>22</v>
      </c>
      <c r="G1095" s="43" t="s">
        <v>22</v>
      </c>
      <c r="H1095" s="43" t="s">
        <v>23</v>
      </c>
      <c r="I1095" s="43">
        <v>6000</v>
      </c>
      <c r="J1095" s="16" t="s">
        <v>539</v>
      </c>
      <c r="K1095" s="16">
        <v>7000</v>
      </c>
      <c r="L1095" s="16">
        <v>-700</v>
      </c>
      <c r="M1095" s="16">
        <v>6300</v>
      </c>
      <c r="N1095" s="16">
        <v>1067.3800000000001</v>
      </c>
      <c r="O1095" s="47">
        <v>4852.62</v>
      </c>
      <c r="P1095" s="16">
        <v>380</v>
      </c>
      <c r="Q1095" s="47">
        <v>120</v>
      </c>
      <c r="R1095" s="16" t="s">
        <v>1829</v>
      </c>
      <c r="S1095" s="3" t="s">
        <v>1451</v>
      </c>
      <c r="T1095" s="2"/>
      <c r="U1095" s="2"/>
      <c r="V1095" s="2"/>
    </row>
    <row r="1096" spans="1:22" s="16" customFormat="1" ht="15" customHeight="1" x14ac:dyDescent="0.3">
      <c r="A1096" s="16" t="s">
        <v>465</v>
      </c>
      <c r="B1096" s="16" t="s">
        <v>18</v>
      </c>
      <c r="C1096" s="43" t="s">
        <v>374</v>
      </c>
      <c r="D1096" s="43" t="s">
        <v>25</v>
      </c>
      <c r="E1096" s="43" t="s">
        <v>90</v>
      </c>
      <c r="F1096" s="43" t="s">
        <v>22</v>
      </c>
      <c r="G1096" s="43" t="s">
        <v>22</v>
      </c>
      <c r="H1096" s="43" t="s">
        <v>23</v>
      </c>
      <c r="I1096" s="43">
        <v>6005</v>
      </c>
      <c r="J1096" s="16" t="s">
        <v>556</v>
      </c>
      <c r="K1096" s="16">
        <v>1700</v>
      </c>
      <c r="L1096" s="16">
        <v>0</v>
      </c>
      <c r="M1096" s="16">
        <v>1700</v>
      </c>
      <c r="N1096" s="16">
        <v>0</v>
      </c>
      <c r="O1096" s="47">
        <v>985.37</v>
      </c>
      <c r="P1096" s="16">
        <v>714.63</v>
      </c>
      <c r="Q1096" s="47">
        <v>197.05</v>
      </c>
      <c r="R1096" s="16" t="s">
        <v>1829</v>
      </c>
      <c r="S1096" s="3" t="s">
        <v>1451</v>
      </c>
      <c r="T1096" s="2"/>
      <c r="U1096" s="2"/>
      <c r="V1096" s="2"/>
    </row>
    <row r="1097" spans="1:22" s="16" customFormat="1" ht="15" customHeight="1" x14ac:dyDescent="0.3">
      <c r="A1097" s="16" t="s">
        <v>465</v>
      </c>
      <c r="B1097" s="16" t="s">
        <v>18</v>
      </c>
      <c r="C1097" s="43" t="s">
        <v>374</v>
      </c>
      <c r="D1097" s="43" t="s">
        <v>25</v>
      </c>
      <c r="E1097" s="43" t="s">
        <v>90</v>
      </c>
      <c r="F1097" s="43" t="s">
        <v>22</v>
      </c>
      <c r="G1097" s="43" t="s">
        <v>22</v>
      </c>
      <c r="H1097" s="43" t="s">
        <v>23</v>
      </c>
      <c r="I1097" s="43">
        <v>6010</v>
      </c>
      <c r="J1097" s="16" t="s">
        <v>504</v>
      </c>
      <c r="K1097" s="16">
        <v>0</v>
      </c>
      <c r="L1097" s="16">
        <v>0</v>
      </c>
      <c r="M1097" s="16">
        <v>0</v>
      </c>
      <c r="N1097" s="16">
        <v>0</v>
      </c>
      <c r="O1097" s="47">
        <v>0</v>
      </c>
      <c r="P1097" s="16">
        <v>0</v>
      </c>
      <c r="Q1097" s="47">
        <v>0</v>
      </c>
      <c r="R1097" s="16" t="s">
        <v>1829</v>
      </c>
      <c r="S1097" s="3" t="s">
        <v>1451</v>
      </c>
      <c r="T1097" s="2"/>
      <c r="U1097" s="2"/>
      <c r="V1097" s="2"/>
    </row>
    <row r="1098" spans="1:22" s="16" customFormat="1" ht="15" customHeight="1" x14ac:dyDescent="0.3">
      <c r="A1098" s="16" t="s">
        <v>465</v>
      </c>
      <c r="B1098" s="16" t="s">
        <v>18</v>
      </c>
      <c r="C1098" s="43" t="s">
        <v>374</v>
      </c>
      <c r="D1098" s="43" t="s">
        <v>25</v>
      </c>
      <c r="E1098" s="43" t="s">
        <v>90</v>
      </c>
      <c r="F1098" s="43" t="s">
        <v>22</v>
      </c>
      <c r="G1098" s="43" t="s">
        <v>22</v>
      </c>
      <c r="H1098" s="43" t="s">
        <v>23</v>
      </c>
      <c r="I1098" s="43">
        <v>6200</v>
      </c>
      <c r="J1098" s="16" t="s">
        <v>557</v>
      </c>
      <c r="K1098" s="16">
        <v>1200</v>
      </c>
      <c r="L1098" s="16">
        <v>0</v>
      </c>
      <c r="M1098" s="16">
        <v>1200</v>
      </c>
      <c r="N1098" s="16">
        <v>0</v>
      </c>
      <c r="O1098" s="47">
        <v>745</v>
      </c>
      <c r="P1098" s="16">
        <v>455</v>
      </c>
      <c r="Q1098" s="47">
        <v>195</v>
      </c>
      <c r="R1098" s="16" t="s">
        <v>1829</v>
      </c>
      <c r="S1098" s="3" t="s">
        <v>1451</v>
      </c>
      <c r="T1098" s="2"/>
      <c r="U1098" s="2"/>
      <c r="V1098" s="2"/>
    </row>
    <row r="1099" spans="1:22" s="16" customFormat="1" ht="15" customHeight="1" x14ac:dyDescent="0.3">
      <c r="A1099" s="16" t="s">
        <v>465</v>
      </c>
      <c r="B1099" s="16" t="s">
        <v>18</v>
      </c>
      <c r="C1099" s="43" t="s">
        <v>374</v>
      </c>
      <c r="D1099" s="43" t="s">
        <v>25</v>
      </c>
      <c r="E1099" s="43" t="s">
        <v>90</v>
      </c>
      <c r="F1099" s="43" t="s">
        <v>22</v>
      </c>
      <c r="G1099" s="43" t="s">
        <v>22</v>
      </c>
      <c r="H1099" s="43" t="s">
        <v>23</v>
      </c>
      <c r="I1099" s="43">
        <v>6202</v>
      </c>
      <c r="J1099" s="16" t="s">
        <v>558</v>
      </c>
      <c r="K1099" s="16">
        <v>4000</v>
      </c>
      <c r="L1099" s="16">
        <v>0</v>
      </c>
      <c r="M1099" s="16">
        <v>4000</v>
      </c>
      <c r="N1099" s="16">
        <v>80</v>
      </c>
      <c r="O1099" s="47">
        <v>4223.76</v>
      </c>
      <c r="P1099" s="16">
        <v>-303.76</v>
      </c>
      <c r="Q1099" s="47">
        <v>0</v>
      </c>
      <c r="R1099" s="16" t="s">
        <v>1829</v>
      </c>
      <c r="S1099" s="3" t="s">
        <v>1451</v>
      </c>
      <c r="T1099" s="2"/>
      <c r="U1099" s="2"/>
      <c r="V1099" s="2"/>
    </row>
    <row r="1100" spans="1:22" s="16" customFormat="1" ht="15" customHeight="1" x14ac:dyDescent="0.3">
      <c r="A1100" s="16" t="s">
        <v>465</v>
      </c>
      <c r="B1100" s="16" t="s">
        <v>18</v>
      </c>
      <c r="C1100" s="43" t="s">
        <v>374</v>
      </c>
      <c r="D1100" s="43" t="s">
        <v>25</v>
      </c>
      <c r="E1100" s="43" t="s">
        <v>90</v>
      </c>
      <c r="F1100" s="43" t="s">
        <v>22</v>
      </c>
      <c r="G1100" s="43" t="s">
        <v>22</v>
      </c>
      <c r="H1100" s="43" t="s">
        <v>23</v>
      </c>
      <c r="I1100" s="43">
        <v>6203</v>
      </c>
      <c r="J1100" s="16" t="s">
        <v>559</v>
      </c>
      <c r="K1100" s="16">
        <v>3000</v>
      </c>
      <c r="L1100" s="16">
        <v>0</v>
      </c>
      <c r="M1100" s="16">
        <v>3000</v>
      </c>
      <c r="N1100" s="16">
        <v>0</v>
      </c>
      <c r="O1100" s="47">
        <v>2269</v>
      </c>
      <c r="P1100" s="16">
        <v>731</v>
      </c>
      <c r="Q1100" s="47">
        <v>510</v>
      </c>
      <c r="R1100" s="16" t="s">
        <v>1829</v>
      </c>
      <c r="S1100" s="3" t="s">
        <v>1451</v>
      </c>
      <c r="T1100" s="2"/>
      <c r="U1100" s="2"/>
      <c r="V1100" s="2"/>
    </row>
    <row r="1101" spans="1:22" s="16" customFormat="1" ht="15" customHeight="1" x14ac:dyDescent="0.3">
      <c r="A1101" s="16" t="s">
        <v>465</v>
      </c>
      <c r="B1101" s="16" t="s">
        <v>18</v>
      </c>
      <c r="C1101" s="43" t="s">
        <v>374</v>
      </c>
      <c r="D1101" s="43" t="s">
        <v>25</v>
      </c>
      <c r="E1101" s="43" t="s">
        <v>90</v>
      </c>
      <c r="F1101" s="43" t="s">
        <v>22</v>
      </c>
      <c r="G1101" s="43" t="s">
        <v>22</v>
      </c>
      <c r="H1101" s="43" t="s">
        <v>23</v>
      </c>
      <c r="I1101" s="43">
        <v>6208</v>
      </c>
      <c r="J1101" s="16" t="s">
        <v>496</v>
      </c>
      <c r="K1101" s="16">
        <v>3000</v>
      </c>
      <c r="L1101" s="16">
        <v>700</v>
      </c>
      <c r="M1101" s="16">
        <v>3700</v>
      </c>
      <c r="N1101" s="16">
        <v>146.02000000000001</v>
      </c>
      <c r="O1101" s="47">
        <v>2997.65</v>
      </c>
      <c r="P1101" s="16">
        <v>556.33000000000004</v>
      </c>
      <c r="Q1101" s="47">
        <v>1288.72</v>
      </c>
      <c r="R1101" s="16" t="s">
        <v>1829</v>
      </c>
      <c r="S1101" s="3" t="s">
        <v>1451</v>
      </c>
      <c r="T1101" s="2"/>
      <c r="U1101" s="2"/>
      <c r="V1101" s="2"/>
    </row>
    <row r="1102" spans="1:22" s="16" customFormat="1" ht="15" customHeight="1" x14ac:dyDescent="0.3">
      <c r="A1102" s="16" t="s">
        <v>465</v>
      </c>
      <c r="B1102" s="16" t="s">
        <v>18</v>
      </c>
      <c r="C1102" s="43" t="s">
        <v>374</v>
      </c>
      <c r="D1102" s="43" t="s">
        <v>25</v>
      </c>
      <c r="E1102" s="43" t="s">
        <v>90</v>
      </c>
      <c r="F1102" s="43" t="s">
        <v>22</v>
      </c>
      <c r="G1102" s="43" t="s">
        <v>22</v>
      </c>
      <c r="H1102" s="43" t="s">
        <v>23</v>
      </c>
      <c r="I1102" s="43">
        <v>6214</v>
      </c>
      <c r="J1102" s="16" t="s">
        <v>495</v>
      </c>
      <c r="K1102" s="16">
        <v>1500</v>
      </c>
      <c r="L1102" s="16">
        <v>5500</v>
      </c>
      <c r="M1102" s="16">
        <v>7000</v>
      </c>
      <c r="N1102" s="16">
        <v>1000</v>
      </c>
      <c r="O1102" s="47">
        <v>408.94</v>
      </c>
      <c r="P1102" s="16">
        <v>5591.06</v>
      </c>
      <c r="Q1102" s="47">
        <v>147</v>
      </c>
      <c r="R1102" s="16" t="s">
        <v>1829</v>
      </c>
      <c r="S1102" s="3" t="s">
        <v>1451</v>
      </c>
      <c r="T1102" s="2"/>
      <c r="U1102" s="2"/>
      <c r="V1102" s="2"/>
    </row>
    <row r="1103" spans="1:22" s="16" customFormat="1" ht="15" customHeight="1" x14ac:dyDescent="0.3">
      <c r="A1103" s="16" t="s">
        <v>465</v>
      </c>
      <c r="B1103" s="16" t="s">
        <v>18</v>
      </c>
      <c r="C1103" s="43" t="s">
        <v>374</v>
      </c>
      <c r="D1103" s="43" t="s">
        <v>25</v>
      </c>
      <c r="E1103" s="43" t="s">
        <v>90</v>
      </c>
      <c r="F1103" s="43" t="s">
        <v>22</v>
      </c>
      <c r="G1103" s="43" t="s">
        <v>22</v>
      </c>
      <c r="H1103" s="43" t="s">
        <v>23</v>
      </c>
      <c r="I1103" s="43">
        <v>6350</v>
      </c>
      <c r="J1103" s="16" t="s">
        <v>492</v>
      </c>
      <c r="K1103" s="16">
        <v>0</v>
      </c>
      <c r="L1103" s="16">
        <v>0</v>
      </c>
      <c r="M1103" s="16">
        <v>0</v>
      </c>
      <c r="N1103" s="16">
        <v>0</v>
      </c>
      <c r="O1103" s="47">
        <v>0</v>
      </c>
      <c r="P1103" s="16">
        <v>0</v>
      </c>
      <c r="Q1103" s="47">
        <v>0</v>
      </c>
      <c r="R1103" s="16" t="s">
        <v>1829</v>
      </c>
      <c r="S1103" s="3" t="s">
        <v>1451</v>
      </c>
      <c r="T1103" s="2"/>
      <c r="U1103" s="2"/>
      <c r="V1103" s="2"/>
    </row>
    <row r="1104" spans="1:22" s="16" customFormat="1" ht="15" customHeight="1" x14ac:dyDescent="0.3">
      <c r="A1104" s="16" t="s">
        <v>465</v>
      </c>
      <c r="B1104" s="16" t="s">
        <v>18</v>
      </c>
      <c r="C1104" s="43" t="s">
        <v>374</v>
      </c>
      <c r="D1104" s="43" t="s">
        <v>25</v>
      </c>
      <c r="E1104" s="43" t="s">
        <v>90</v>
      </c>
      <c r="F1104" s="43" t="s">
        <v>22</v>
      </c>
      <c r="G1104" s="43" t="s">
        <v>22</v>
      </c>
      <c r="H1104" s="43" t="s">
        <v>23</v>
      </c>
      <c r="I1104" s="43" t="s">
        <v>541</v>
      </c>
      <c r="J1104" s="16" t="s">
        <v>542</v>
      </c>
      <c r="K1104" s="16">
        <v>16000</v>
      </c>
      <c r="L1104" s="16">
        <v>0</v>
      </c>
      <c r="M1104" s="16">
        <v>16000</v>
      </c>
      <c r="N1104" s="16">
        <v>0</v>
      </c>
      <c r="O1104" s="47">
        <v>15223.83</v>
      </c>
      <c r="P1104" s="16">
        <v>776.17</v>
      </c>
      <c r="Q1104" s="47">
        <v>1761.54</v>
      </c>
      <c r="R1104" s="16" t="s">
        <v>1829</v>
      </c>
      <c r="S1104" s="3" t="s">
        <v>1451</v>
      </c>
      <c r="T1104" s="2"/>
      <c r="U1104" s="2"/>
      <c r="V1104" s="2"/>
    </row>
    <row r="1105" spans="1:22" s="16" customFormat="1" ht="15" customHeight="1" x14ac:dyDescent="0.3">
      <c r="A1105" s="16" t="s">
        <v>465</v>
      </c>
      <c r="B1105" s="16" t="s">
        <v>18</v>
      </c>
      <c r="C1105" s="43" t="s">
        <v>374</v>
      </c>
      <c r="D1105" s="43" t="s">
        <v>25</v>
      </c>
      <c r="E1105" s="43" t="s">
        <v>90</v>
      </c>
      <c r="F1105" s="43" t="s">
        <v>22</v>
      </c>
      <c r="G1105" s="43" t="s">
        <v>22</v>
      </c>
      <c r="H1105" s="43" t="s">
        <v>23</v>
      </c>
      <c r="I1105" s="43" t="s">
        <v>505</v>
      </c>
      <c r="J1105" s="16" t="s">
        <v>506</v>
      </c>
      <c r="K1105" s="16">
        <v>35000</v>
      </c>
      <c r="L1105" s="16">
        <v>0</v>
      </c>
      <c r="M1105" s="16">
        <v>35000</v>
      </c>
      <c r="N1105" s="16">
        <v>0</v>
      </c>
      <c r="O1105" s="47">
        <v>23633.06</v>
      </c>
      <c r="P1105" s="16">
        <v>11366.94</v>
      </c>
      <c r="Q1105" s="47">
        <v>0</v>
      </c>
      <c r="R1105" s="16" t="s">
        <v>1829</v>
      </c>
      <c r="S1105" s="3" t="s">
        <v>1451</v>
      </c>
      <c r="T1105" s="2"/>
      <c r="U1105" s="2"/>
      <c r="V1105" s="2"/>
    </row>
    <row r="1106" spans="1:22" s="16" customFormat="1" ht="15" customHeight="1" x14ac:dyDescent="0.3">
      <c r="A1106" s="16" t="s">
        <v>465</v>
      </c>
      <c r="B1106" s="16" t="s">
        <v>18</v>
      </c>
      <c r="C1106" s="43" t="s">
        <v>374</v>
      </c>
      <c r="D1106" s="43" t="s">
        <v>25</v>
      </c>
      <c r="E1106" s="43" t="s">
        <v>90</v>
      </c>
      <c r="F1106" s="43" t="s">
        <v>22</v>
      </c>
      <c r="G1106" s="43" t="s">
        <v>22</v>
      </c>
      <c r="H1106" s="43" t="s">
        <v>23</v>
      </c>
      <c r="I1106" s="43" t="s">
        <v>487</v>
      </c>
      <c r="J1106" s="16" t="s">
        <v>488</v>
      </c>
      <c r="K1106" s="16">
        <v>10000</v>
      </c>
      <c r="L1106" s="16">
        <v>-3100</v>
      </c>
      <c r="M1106" s="16">
        <v>6900</v>
      </c>
      <c r="N1106" s="16">
        <v>0</v>
      </c>
      <c r="O1106" s="47">
        <v>3839</v>
      </c>
      <c r="P1106" s="16">
        <v>3061</v>
      </c>
      <c r="Q1106" s="47">
        <v>0</v>
      </c>
      <c r="R1106" s="16" t="s">
        <v>1829</v>
      </c>
      <c r="S1106" s="3" t="s">
        <v>1451</v>
      </c>
      <c r="T1106" s="2"/>
      <c r="U1106" s="2"/>
      <c r="V1106" s="2"/>
    </row>
    <row r="1107" spans="1:22" s="16" customFormat="1" ht="15" customHeight="1" x14ac:dyDescent="0.3">
      <c r="A1107" s="16" t="s">
        <v>465</v>
      </c>
      <c r="B1107" s="16" t="s">
        <v>18</v>
      </c>
      <c r="C1107" s="43" t="s">
        <v>374</v>
      </c>
      <c r="D1107" s="43" t="s">
        <v>25</v>
      </c>
      <c r="E1107" s="43" t="s">
        <v>90</v>
      </c>
      <c r="F1107" s="43" t="s">
        <v>22</v>
      </c>
      <c r="G1107" s="43" t="s">
        <v>22</v>
      </c>
      <c r="H1107" s="43" t="s">
        <v>23</v>
      </c>
      <c r="I1107" s="43" t="s">
        <v>1228</v>
      </c>
      <c r="J1107" s="16" t="s">
        <v>1229</v>
      </c>
      <c r="K1107" s="16">
        <v>12500</v>
      </c>
      <c r="L1107" s="16">
        <v>-500</v>
      </c>
      <c r="M1107" s="16">
        <v>12000</v>
      </c>
      <c r="N1107" s="16">
        <v>0</v>
      </c>
      <c r="O1107" s="47">
        <v>8033.46</v>
      </c>
      <c r="P1107" s="16">
        <v>3966.54</v>
      </c>
      <c r="Q1107" s="47">
        <v>0</v>
      </c>
      <c r="R1107" s="16" t="s">
        <v>1829</v>
      </c>
      <c r="S1107" s="3" t="s">
        <v>1451</v>
      </c>
      <c r="T1107" s="2"/>
      <c r="U1107" s="2"/>
      <c r="V1107" s="2"/>
    </row>
    <row r="1108" spans="1:22" s="16" customFormat="1" ht="15" customHeight="1" x14ac:dyDescent="0.3">
      <c r="A1108" s="16" t="s">
        <v>465</v>
      </c>
      <c r="B1108" s="16" t="s">
        <v>18</v>
      </c>
      <c r="C1108" s="43" t="s">
        <v>374</v>
      </c>
      <c r="D1108" s="43" t="s">
        <v>25</v>
      </c>
      <c r="E1108" s="43" t="s">
        <v>90</v>
      </c>
      <c r="F1108" s="43" t="s">
        <v>22</v>
      </c>
      <c r="G1108" s="43" t="s">
        <v>22</v>
      </c>
      <c r="H1108" s="43" t="s">
        <v>23</v>
      </c>
      <c r="I1108" s="43" t="s">
        <v>498</v>
      </c>
      <c r="J1108" s="16" t="s">
        <v>499</v>
      </c>
      <c r="K1108" s="16">
        <v>25000</v>
      </c>
      <c r="L1108" s="16">
        <v>-2412</v>
      </c>
      <c r="M1108" s="16">
        <v>22588</v>
      </c>
      <c r="N1108" s="16">
        <v>1199</v>
      </c>
      <c r="O1108" s="47">
        <v>16677.59</v>
      </c>
      <c r="P1108" s="16">
        <v>4711.41</v>
      </c>
      <c r="Q1108" s="47">
        <v>270</v>
      </c>
      <c r="R1108" s="16" t="s">
        <v>1829</v>
      </c>
      <c r="S1108" s="3" t="s">
        <v>1451</v>
      </c>
      <c r="T1108" s="2"/>
      <c r="U1108" s="2"/>
      <c r="V1108" s="2"/>
    </row>
    <row r="1109" spans="1:22" s="16" customFormat="1" ht="15" customHeight="1" x14ac:dyDescent="0.3">
      <c r="A1109" s="16" t="s">
        <v>465</v>
      </c>
      <c r="B1109" s="16" t="s">
        <v>18</v>
      </c>
      <c r="C1109" s="43" t="s">
        <v>374</v>
      </c>
      <c r="D1109" s="43" t="s">
        <v>25</v>
      </c>
      <c r="E1109" s="43" t="s">
        <v>90</v>
      </c>
      <c r="F1109" s="43" t="s">
        <v>22</v>
      </c>
      <c r="G1109" s="43" t="s">
        <v>22</v>
      </c>
      <c r="H1109" s="43" t="s">
        <v>23</v>
      </c>
      <c r="I1109" s="43" t="s">
        <v>476</v>
      </c>
      <c r="J1109" s="16" t="s">
        <v>477</v>
      </c>
      <c r="K1109" s="16">
        <v>15000</v>
      </c>
      <c r="L1109" s="16">
        <v>4000</v>
      </c>
      <c r="M1109" s="16">
        <v>19000</v>
      </c>
      <c r="N1109" s="16">
        <v>0</v>
      </c>
      <c r="O1109" s="47">
        <v>18416.560000000001</v>
      </c>
      <c r="P1109" s="16">
        <v>583.44000000000005</v>
      </c>
      <c r="Q1109" s="47">
        <v>2875.62</v>
      </c>
      <c r="R1109" s="16" t="s">
        <v>1829</v>
      </c>
      <c r="S1109" s="3" t="s">
        <v>1451</v>
      </c>
      <c r="T1109" s="2"/>
      <c r="U1109" s="2"/>
      <c r="V1109" s="2"/>
    </row>
    <row r="1110" spans="1:22" s="16" customFormat="1" ht="15" customHeight="1" x14ac:dyDescent="0.3">
      <c r="A1110" s="16" t="s">
        <v>465</v>
      </c>
      <c r="B1110" s="16" t="s">
        <v>18</v>
      </c>
      <c r="C1110" s="43" t="s">
        <v>374</v>
      </c>
      <c r="D1110" s="43" t="s">
        <v>25</v>
      </c>
      <c r="E1110" s="43" t="s">
        <v>90</v>
      </c>
      <c r="F1110" s="43" t="s">
        <v>22</v>
      </c>
      <c r="G1110" s="43" t="s">
        <v>22</v>
      </c>
      <c r="H1110" s="43" t="s">
        <v>23</v>
      </c>
      <c r="I1110" s="43">
        <v>7000</v>
      </c>
      <c r="J1110" s="16" t="s">
        <v>580</v>
      </c>
      <c r="K1110" s="16">
        <v>0</v>
      </c>
      <c r="L1110" s="16">
        <v>0</v>
      </c>
      <c r="M1110" s="16">
        <v>0</v>
      </c>
      <c r="N1110" s="16">
        <v>0</v>
      </c>
      <c r="O1110" s="47">
        <v>-33</v>
      </c>
      <c r="P1110" s="16">
        <v>33</v>
      </c>
      <c r="Q1110" s="47">
        <v>0</v>
      </c>
      <c r="R1110" s="16" t="s">
        <v>1829</v>
      </c>
      <c r="S1110" s="3" t="s">
        <v>1451</v>
      </c>
      <c r="T1110" s="2"/>
      <c r="U1110" s="2"/>
      <c r="V1110" s="2"/>
    </row>
    <row r="1111" spans="1:22" s="16" customFormat="1" ht="15" customHeight="1" x14ac:dyDescent="0.3">
      <c r="A1111" s="16" t="s">
        <v>465</v>
      </c>
      <c r="B1111" s="16" t="s">
        <v>18</v>
      </c>
      <c r="C1111" s="43" t="s">
        <v>374</v>
      </c>
      <c r="D1111" s="43" t="s">
        <v>25</v>
      </c>
      <c r="E1111" s="43" t="s">
        <v>90</v>
      </c>
      <c r="F1111" s="43" t="s">
        <v>22</v>
      </c>
      <c r="G1111" s="43" t="s">
        <v>22</v>
      </c>
      <c r="H1111" s="43" t="s">
        <v>23</v>
      </c>
      <c r="I1111" s="43" t="s">
        <v>581</v>
      </c>
      <c r="J1111" s="16" t="s">
        <v>1204</v>
      </c>
      <c r="K1111" s="16">
        <v>4600</v>
      </c>
      <c r="L1111" s="16">
        <v>500</v>
      </c>
      <c r="M1111" s="16">
        <v>5100</v>
      </c>
      <c r="N1111" s="16">
        <v>0</v>
      </c>
      <c r="O1111" s="47">
        <v>5025.4799999999996</v>
      </c>
      <c r="P1111" s="16">
        <v>74.52</v>
      </c>
      <c r="Q1111" s="47">
        <v>0</v>
      </c>
      <c r="R1111" s="16" t="s">
        <v>1829</v>
      </c>
      <c r="S1111" s="3" t="s">
        <v>1451</v>
      </c>
      <c r="T1111" s="2"/>
      <c r="U1111" s="2"/>
      <c r="V1111" s="2"/>
    </row>
    <row r="1112" spans="1:22" s="16" customFormat="1" ht="15" customHeight="1" x14ac:dyDescent="0.3">
      <c r="A1112" s="16" t="s">
        <v>465</v>
      </c>
      <c r="B1112" s="16" t="s">
        <v>18</v>
      </c>
      <c r="C1112" s="43" t="s">
        <v>374</v>
      </c>
      <c r="D1112" s="43" t="s">
        <v>25</v>
      </c>
      <c r="E1112" s="43" t="s">
        <v>90</v>
      </c>
      <c r="F1112" s="43" t="s">
        <v>22</v>
      </c>
      <c r="G1112" s="43" t="s">
        <v>22</v>
      </c>
      <c r="H1112" s="43" t="s">
        <v>23</v>
      </c>
      <c r="I1112" s="43" t="s">
        <v>513</v>
      </c>
      <c r="J1112" s="16" t="s">
        <v>1203</v>
      </c>
      <c r="K1112" s="16">
        <v>5000</v>
      </c>
      <c r="L1112" s="16">
        <v>0</v>
      </c>
      <c r="M1112" s="16">
        <v>5000</v>
      </c>
      <c r="N1112" s="16">
        <v>300.47000000000003</v>
      </c>
      <c r="O1112" s="47">
        <v>3459.68</v>
      </c>
      <c r="P1112" s="16">
        <v>1239.8499999999999</v>
      </c>
      <c r="Q1112" s="47">
        <v>300.47000000000003</v>
      </c>
      <c r="R1112" s="16" t="s">
        <v>1829</v>
      </c>
      <c r="S1112" s="3" t="s">
        <v>1451</v>
      </c>
      <c r="T1112" s="2"/>
      <c r="U1112" s="2"/>
      <c r="V1112" s="2"/>
    </row>
    <row r="1113" spans="1:22" s="16" customFormat="1" ht="15" customHeight="1" x14ac:dyDescent="0.3">
      <c r="A1113" s="16" t="s">
        <v>465</v>
      </c>
      <c r="B1113" s="16" t="s">
        <v>18</v>
      </c>
      <c r="C1113" s="43" t="s">
        <v>374</v>
      </c>
      <c r="D1113" s="43" t="s">
        <v>25</v>
      </c>
      <c r="E1113" s="43" t="s">
        <v>90</v>
      </c>
      <c r="F1113" s="43" t="s">
        <v>22</v>
      </c>
      <c r="G1113" s="43" t="s">
        <v>22</v>
      </c>
      <c r="H1113" s="43" t="s">
        <v>23</v>
      </c>
      <c r="I1113" s="43">
        <v>7303</v>
      </c>
      <c r="J1113" s="16" t="s">
        <v>548</v>
      </c>
      <c r="K1113" s="16">
        <v>55000</v>
      </c>
      <c r="L1113" s="16">
        <v>0</v>
      </c>
      <c r="M1113" s="16">
        <v>55000</v>
      </c>
      <c r="N1113" s="16">
        <v>0</v>
      </c>
      <c r="O1113" s="47">
        <v>64893.46</v>
      </c>
      <c r="P1113" s="16">
        <v>-9893.4599999999991</v>
      </c>
      <c r="Q1113" s="47">
        <v>4002.79</v>
      </c>
      <c r="R1113" s="16" t="s">
        <v>1829</v>
      </c>
      <c r="S1113" s="3" t="s">
        <v>1451</v>
      </c>
      <c r="T1113" s="2"/>
      <c r="U1113" s="2"/>
      <c r="V1113" s="2"/>
    </row>
    <row r="1114" spans="1:22" s="16" customFormat="1" ht="15" customHeight="1" x14ac:dyDescent="0.3">
      <c r="A1114" s="16" t="s">
        <v>465</v>
      </c>
      <c r="B1114" s="16" t="s">
        <v>18</v>
      </c>
      <c r="C1114" s="43" t="s">
        <v>1165</v>
      </c>
      <c r="D1114" s="43" t="s">
        <v>25</v>
      </c>
      <c r="E1114" s="43" t="s">
        <v>90</v>
      </c>
      <c r="F1114" s="43" t="s">
        <v>22</v>
      </c>
      <c r="G1114" s="43" t="s">
        <v>49</v>
      </c>
      <c r="H1114" s="43" t="s">
        <v>23</v>
      </c>
      <c r="I1114" s="43" t="s">
        <v>493</v>
      </c>
      <c r="J1114" s="16" t="s">
        <v>494</v>
      </c>
      <c r="K1114" s="16">
        <v>7000</v>
      </c>
      <c r="L1114" s="16">
        <v>0</v>
      </c>
      <c r="M1114" s="16">
        <v>7000</v>
      </c>
      <c r="N1114" s="16">
        <v>0</v>
      </c>
      <c r="O1114" s="47">
        <v>3380</v>
      </c>
      <c r="P1114" s="16">
        <v>3620</v>
      </c>
      <c r="Q1114" s="47">
        <v>234</v>
      </c>
      <c r="R1114" s="16" t="s">
        <v>1830</v>
      </c>
      <c r="S1114" s="3" t="s">
        <v>1451</v>
      </c>
      <c r="T1114" s="2"/>
      <c r="U1114" s="2"/>
      <c r="V1114" s="2"/>
    </row>
    <row r="1115" spans="1:22" s="16" customFormat="1" ht="15" customHeight="1" x14ac:dyDescent="0.3">
      <c r="A1115" s="16" t="s">
        <v>465</v>
      </c>
      <c r="B1115" s="16" t="s">
        <v>18</v>
      </c>
      <c r="C1115" s="43" t="s">
        <v>1165</v>
      </c>
      <c r="D1115" s="43" t="s">
        <v>25</v>
      </c>
      <c r="E1115" s="43" t="s">
        <v>90</v>
      </c>
      <c r="F1115" s="43" t="s">
        <v>22</v>
      </c>
      <c r="G1115" s="43" t="s">
        <v>49</v>
      </c>
      <c r="H1115" s="43" t="s">
        <v>23</v>
      </c>
      <c r="I1115" s="43" t="s">
        <v>474</v>
      </c>
      <c r="J1115" s="16" t="s">
        <v>475</v>
      </c>
      <c r="K1115" s="16">
        <v>536</v>
      </c>
      <c r="L1115" s="16">
        <v>5</v>
      </c>
      <c r="M1115" s="16">
        <v>541</v>
      </c>
      <c r="N1115" s="16">
        <v>0</v>
      </c>
      <c r="O1115" s="47">
        <v>258.56</v>
      </c>
      <c r="P1115" s="16">
        <v>282.44</v>
      </c>
      <c r="Q1115" s="47">
        <v>17.899999999999999</v>
      </c>
      <c r="R1115" s="16" t="s">
        <v>1830</v>
      </c>
      <c r="S1115" s="3" t="s">
        <v>1451</v>
      </c>
      <c r="T1115" s="2"/>
      <c r="U1115" s="2"/>
      <c r="V1115" s="2"/>
    </row>
    <row r="1116" spans="1:22" s="16" customFormat="1" ht="15" customHeight="1" x14ac:dyDescent="0.3">
      <c r="A1116" s="16" t="s">
        <v>465</v>
      </c>
      <c r="B1116" s="16" t="s">
        <v>18</v>
      </c>
      <c r="C1116" s="43" t="s">
        <v>1165</v>
      </c>
      <c r="D1116" s="43" t="s">
        <v>25</v>
      </c>
      <c r="E1116" s="43" t="s">
        <v>90</v>
      </c>
      <c r="F1116" s="43" t="s">
        <v>22</v>
      </c>
      <c r="G1116" s="43" t="s">
        <v>49</v>
      </c>
      <c r="H1116" s="43" t="s">
        <v>23</v>
      </c>
      <c r="I1116" s="43">
        <v>6202</v>
      </c>
      <c r="J1116" s="16" t="s">
        <v>558</v>
      </c>
      <c r="K1116" s="16">
        <v>30000</v>
      </c>
      <c r="L1116" s="16">
        <v>-4500</v>
      </c>
      <c r="M1116" s="16">
        <v>25500</v>
      </c>
      <c r="N1116" s="16">
        <v>0</v>
      </c>
      <c r="O1116" s="47">
        <v>23015.01</v>
      </c>
      <c r="P1116" s="16">
        <v>2484.9899999999998</v>
      </c>
      <c r="Q1116" s="47">
        <v>50</v>
      </c>
      <c r="R1116" s="16" t="s">
        <v>1830</v>
      </c>
      <c r="S1116" s="3" t="s">
        <v>1451</v>
      </c>
      <c r="T1116" s="2"/>
      <c r="U1116" s="2"/>
      <c r="V1116" s="2"/>
    </row>
    <row r="1117" spans="1:22" s="16" customFormat="1" ht="15" customHeight="1" x14ac:dyDescent="0.3">
      <c r="A1117" s="16" t="s">
        <v>465</v>
      </c>
      <c r="B1117" s="16" t="s">
        <v>18</v>
      </c>
      <c r="C1117" s="43" t="s">
        <v>1165</v>
      </c>
      <c r="D1117" s="43" t="s">
        <v>25</v>
      </c>
      <c r="E1117" s="43" t="s">
        <v>90</v>
      </c>
      <c r="F1117" s="43" t="s">
        <v>22</v>
      </c>
      <c r="G1117" s="43" t="s">
        <v>49</v>
      </c>
      <c r="H1117" s="43" t="s">
        <v>23</v>
      </c>
      <c r="I1117" s="43">
        <v>6208</v>
      </c>
      <c r="J1117" s="16" t="s">
        <v>496</v>
      </c>
      <c r="K1117" s="16">
        <v>5000</v>
      </c>
      <c r="L1117" s="16">
        <v>2000</v>
      </c>
      <c r="M1117" s="16">
        <v>7000</v>
      </c>
      <c r="N1117" s="16">
        <v>0</v>
      </c>
      <c r="O1117" s="47">
        <v>4853.3599999999997</v>
      </c>
      <c r="P1117" s="16">
        <v>2146.64</v>
      </c>
      <c r="Q1117" s="47">
        <v>82.35</v>
      </c>
      <c r="R1117" s="16" t="s">
        <v>1830</v>
      </c>
      <c r="S1117" s="3" t="s">
        <v>1451</v>
      </c>
      <c r="T1117" s="2"/>
      <c r="U1117" s="2"/>
      <c r="V1117" s="2"/>
    </row>
    <row r="1118" spans="1:22" s="16" customFormat="1" ht="15" customHeight="1" x14ac:dyDescent="0.3">
      <c r="A1118" s="16" t="s">
        <v>465</v>
      </c>
      <c r="B1118" s="16" t="s">
        <v>18</v>
      </c>
      <c r="C1118" s="43" t="s">
        <v>1165</v>
      </c>
      <c r="D1118" s="43" t="s">
        <v>25</v>
      </c>
      <c r="E1118" s="43" t="s">
        <v>90</v>
      </c>
      <c r="F1118" s="43" t="s">
        <v>22</v>
      </c>
      <c r="G1118" s="43" t="s">
        <v>49</v>
      </c>
      <c r="H1118" s="43" t="s">
        <v>23</v>
      </c>
      <c r="I1118" s="43">
        <v>6325</v>
      </c>
      <c r="J1118" s="16" t="s">
        <v>673</v>
      </c>
      <c r="K1118" s="16">
        <v>1000</v>
      </c>
      <c r="L1118" s="16">
        <v>2000</v>
      </c>
      <c r="M1118" s="16">
        <v>3000</v>
      </c>
      <c r="N1118" s="16">
        <v>0</v>
      </c>
      <c r="O1118" s="47">
        <v>1766.06</v>
      </c>
      <c r="P1118" s="16">
        <v>1233.94</v>
      </c>
      <c r="Q1118" s="47">
        <v>996.27</v>
      </c>
      <c r="R1118" s="16" t="s">
        <v>1830</v>
      </c>
      <c r="S1118" s="3" t="s">
        <v>1451</v>
      </c>
      <c r="T1118" s="2"/>
      <c r="U1118" s="2"/>
      <c r="V1118" s="2"/>
    </row>
    <row r="1119" spans="1:22" s="16" customFormat="1" ht="15" customHeight="1" x14ac:dyDescent="0.3">
      <c r="A1119" s="16" t="s">
        <v>465</v>
      </c>
      <c r="B1119" s="16" t="s">
        <v>18</v>
      </c>
      <c r="C1119" s="43" t="s">
        <v>1165</v>
      </c>
      <c r="D1119" s="43" t="s">
        <v>25</v>
      </c>
      <c r="E1119" s="43" t="s">
        <v>90</v>
      </c>
      <c r="F1119" s="43" t="s">
        <v>22</v>
      </c>
      <c r="G1119" s="43" t="s">
        <v>49</v>
      </c>
      <c r="H1119" s="43" t="s">
        <v>23</v>
      </c>
      <c r="I1119" s="43">
        <v>6350</v>
      </c>
      <c r="J1119" s="16" t="s">
        <v>492</v>
      </c>
      <c r="K1119" s="16">
        <v>30000</v>
      </c>
      <c r="L1119" s="16">
        <v>0</v>
      </c>
      <c r="M1119" s="16">
        <v>30000</v>
      </c>
      <c r="N1119" s="16">
        <v>577.5</v>
      </c>
      <c r="O1119" s="47">
        <v>24219.49</v>
      </c>
      <c r="P1119" s="16">
        <v>5203.01</v>
      </c>
      <c r="Q1119" s="47">
        <v>795.5</v>
      </c>
      <c r="R1119" s="16" t="s">
        <v>1830</v>
      </c>
      <c r="S1119" s="3" t="s">
        <v>1451</v>
      </c>
      <c r="T1119" s="2"/>
      <c r="U1119" s="2"/>
      <c r="V1119" s="2"/>
    </row>
    <row r="1120" spans="1:22" s="16" customFormat="1" ht="15" customHeight="1" x14ac:dyDescent="0.3">
      <c r="A1120" s="16" t="s">
        <v>465</v>
      </c>
      <c r="B1120" s="16" t="s">
        <v>18</v>
      </c>
      <c r="C1120" s="43" t="s">
        <v>1165</v>
      </c>
      <c r="D1120" s="43" t="s">
        <v>25</v>
      </c>
      <c r="E1120" s="43" t="s">
        <v>90</v>
      </c>
      <c r="F1120" s="43" t="s">
        <v>22</v>
      </c>
      <c r="G1120" s="43" t="s">
        <v>49</v>
      </c>
      <c r="H1120" s="43" t="s">
        <v>23</v>
      </c>
      <c r="I1120" s="43" t="s">
        <v>537</v>
      </c>
      <c r="J1120" s="16" t="s">
        <v>538</v>
      </c>
      <c r="K1120" s="16">
        <v>8000</v>
      </c>
      <c r="L1120" s="16">
        <v>7500</v>
      </c>
      <c r="M1120" s="16">
        <v>15500</v>
      </c>
      <c r="N1120" s="16">
        <v>849</v>
      </c>
      <c r="O1120" s="47">
        <v>13819.19</v>
      </c>
      <c r="P1120" s="16">
        <v>831.81</v>
      </c>
      <c r="Q1120" s="47">
        <v>781.97</v>
      </c>
      <c r="R1120" s="16" t="s">
        <v>1830</v>
      </c>
      <c r="S1120" s="3" t="s">
        <v>1451</v>
      </c>
      <c r="T1120" s="2"/>
      <c r="U1120" s="2"/>
      <c r="V1120" s="2"/>
    </row>
    <row r="1121" spans="1:22" s="16" customFormat="1" ht="15" customHeight="1" x14ac:dyDescent="0.3">
      <c r="A1121" s="16" t="s">
        <v>465</v>
      </c>
      <c r="B1121" s="16" t="s">
        <v>18</v>
      </c>
      <c r="C1121" s="43" t="s">
        <v>579</v>
      </c>
      <c r="D1121" s="43" t="s">
        <v>25</v>
      </c>
      <c r="E1121" s="43" t="s">
        <v>90</v>
      </c>
      <c r="F1121" s="43" t="s">
        <v>22</v>
      </c>
      <c r="G1121" s="43" t="s">
        <v>313</v>
      </c>
      <c r="H1121" s="43" t="s">
        <v>23</v>
      </c>
      <c r="I1121" s="43" t="s">
        <v>501</v>
      </c>
      <c r="J1121" s="16" t="s">
        <v>502</v>
      </c>
      <c r="K1121" s="16">
        <v>70994</v>
      </c>
      <c r="L1121" s="16">
        <v>703</v>
      </c>
      <c r="M1121" s="16">
        <v>71697</v>
      </c>
      <c r="N1121" s="16">
        <v>0</v>
      </c>
      <c r="O1121" s="47">
        <v>65474.57</v>
      </c>
      <c r="P1121" s="16">
        <v>6222.43</v>
      </c>
      <c r="Q1121" s="47">
        <v>5517.8</v>
      </c>
      <c r="R1121" s="16" t="s">
        <v>1831</v>
      </c>
      <c r="S1121" s="3" t="s">
        <v>1451</v>
      </c>
      <c r="T1121" s="2"/>
      <c r="U1121" s="2"/>
      <c r="V1121" s="2"/>
    </row>
    <row r="1122" spans="1:22" s="16" customFormat="1" ht="15" customHeight="1" x14ac:dyDescent="0.3">
      <c r="A1122" s="16" t="s">
        <v>465</v>
      </c>
      <c r="B1122" s="16" t="s">
        <v>18</v>
      </c>
      <c r="C1122" s="43" t="s">
        <v>579</v>
      </c>
      <c r="D1122" s="43" t="s">
        <v>25</v>
      </c>
      <c r="E1122" s="43" t="s">
        <v>90</v>
      </c>
      <c r="F1122" s="43" t="s">
        <v>22</v>
      </c>
      <c r="G1122" s="43" t="s">
        <v>313</v>
      </c>
      <c r="H1122" s="43" t="s">
        <v>23</v>
      </c>
      <c r="I1122" s="43" t="s">
        <v>493</v>
      </c>
      <c r="J1122" s="16" t="s">
        <v>494</v>
      </c>
      <c r="K1122" s="16">
        <v>5000</v>
      </c>
      <c r="L1122" s="16">
        <v>0</v>
      </c>
      <c r="M1122" s="16">
        <v>5000</v>
      </c>
      <c r="N1122" s="16">
        <v>0</v>
      </c>
      <c r="O1122" s="47">
        <v>0</v>
      </c>
      <c r="P1122" s="16">
        <v>5000</v>
      </c>
      <c r="Q1122" s="47">
        <v>0</v>
      </c>
      <c r="R1122" s="16" t="s">
        <v>1831</v>
      </c>
      <c r="S1122" s="3" t="s">
        <v>1451</v>
      </c>
      <c r="T1122" s="2"/>
      <c r="U1122" s="2"/>
      <c r="V1122" s="2"/>
    </row>
    <row r="1123" spans="1:22" s="16" customFormat="1" ht="15" customHeight="1" x14ac:dyDescent="0.3">
      <c r="A1123" s="16" t="s">
        <v>465</v>
      </c>
      <c r="B1123" s="16" t="s">
        <v>18</v>
      </c>
      <c r="C1123" s="43" t="s">
        <v>579</v>
      </c>
      <c r="D1123" s="43" t="s">
        <v>25</v>
      </c>
      <c r="E1123" s="43" t="s">
        <v>90</v>
      </c>
      <c r="F1123" s="43" t="s">
        <v>22</v>
      </c>
      <c r="G1123" s="43" t="s">
        <v>313</v>
      </c>
      <c r="H1123" s="43" t="s">
        <v>23</v>
      </c>
      <c r="I1123" s="43" t="s">
        <v>481</v>
      </c>
      <c r="J1123" s="16" t="s">
        <v>1040</v>
      </c>
      <c r="K1123" s="16">
        <v>400</v>
      </c>
      <c r="L1123" s="16">
        <v>0</v>
      </c>
      <c r="M1123" s="16">
        <v>400</v>
      </c>
      <c r="N1123" s="16">
        <v>0</v>
      </c>
      <c r="O1123" s="47">
        <v>150</v>
      </c>
      <c r="P1123" s="16">
        <v>250</v>
      </c>
      <c r="Q1123" s="47">
        <v>0</v>
      </c>
      <c r="R1123" s="16" t="s">
        <v>1831</v>
      </c>
      <c r="S1123" s="3" t="s">
        <v>1451</v>
      </c>
      <c r="T1123" s="2"/>
      <c r="U1123" s="2"/>
      <c r="V1123" s="2"/>
    </row>
    <row r="1124" spans="1:22" s="16" customFormat="1" ht="15" customHeight="1" x14ac:dyDescent="0.3">
      <c r="A1124" s="16" t="s">
        <v>465</v>
      </c>
      <c r="B1124" s="16" t="s">
        <v>18</v>
      </c>
      <c r="C1124" s="43" t="s">
        <v>579</v>
      </c>
      <c r="D1124" s="43" t="s">
        <v>25</v>
      </c>
      <c r="E1124" s="43" t="s">
        <v>90</v>
      </c>
      <c r="F1124" s="43" t="s">
        <v>22</v>
      </c>
      <c r="G1124" s="43" t="s">
        <v>313</v>
      </c>
      <c r="H1124" s="43" t="s">
        <v>23</v>
      </c>
      <c r="I1124" s="43" t="s">
        <v>474</v>
      </c>
      <c r="J1124" s="16" t="s">
        <v>475</v>
      </c>
      <c r="K1124" s="16">
        <v>5898</v>
      </c>
      <c r="L1124" s="16">
        <v>58</v>
      </c>
      <c r="M1124" s="16">
        <v>5956</v>
      </c>
      <c r="N1124" s="16">
        <v>0</v>
      </c>
      <c r="O1124" s="47">
        <v>4784.5600000000004</v>
      </c>
      <c r="P1124" s="16">
        <v>1171.44</v>
      </c>
      <c r="Q1124" s="47">
        <v>401.9</v>
      </c>
      <c r="R1124" s="16" t="s">
        <v>1831</v>
      </c>
      <c r="S1124" s="3" t="s">
        <v>1451</v>
      </c>
      <c r="T1124" s="2"/>
      <c r="U1124" s="2"/>
      <c r="V1124" s="2"/>
    </row>
    <row r="1125" spans="1:22" s="16" customFormat="1" ht="15" customHeight="1" x14ac:dyDescent="0.3">
      <c r="A1125" s="16" t="s">
        <v>465</v>
      </c>
      <c r="B1125" s="16" t="s">
        <v>18</v>
      </c>
      <c r="C1125" s="43" t="s">
        <v>579</v>
      </c>
      <c r="D1125" s="43" t="s">
        <v>25</v>
      </c>
      <c r="E1125" s="43" t="s">
        <v>90</v>
      </c>
      <c r="F1125" s="43" t="s">
        <v>22</v>
      </c>
      <c r="G1125" s="43" t="s">
        <v>313</v>
      </c>
      <c r="H1125" s="43" t="s">
        <v>23</v>
      </c>
      <c r="I1125" s="43" t="s">
        <v>519</v>
      </c>
      <c r="J1125" s="16" t="s">
        <v>520</v>
      </c>
      <c r="K1125" s="16">
        <v>4829</v>
      </c>
      <c r="L1125" s="16">
        <v>0</v>
      </c>
      <c r="M1125" s="16">
        <v>4829</v>
      </c>
      <c r="N1125" s="16">
        <v>0</v>
      </c>
      <c r="O1125" s="47">
        <v>4422</v>
      </c>
      <c r="P1125" s="16">
        <v>407</v>
      </c>
      <c r="Q1125" s="47">
        <v>402</v>
      </c>
      <c r="R1125" s="16" t="s">
        <v>1831</v>
      </c>
      <c r="S1125" s="3" t="s">
        <v>1451</v>
      </c>
      <c r="T1125" s="2"/>
      <c r="U1125" s="2"/>
      <c r="V1125" s="2"/>
    </row>
    <row r="1126" spans="1:22" s="16" customFormat="1" ht="15" customHeight="1" x14ac:dyDescent="0.3">
      <c r="A1126" s="16" t="s">
        <v>465</v>
      </c>
      <c r="B1126" s="16" t="s">
        <v>18</v>
      </c>
      <c r="C1126" s="43" t="s">
        <v>579</v>
      </c>
      <c r="D1126" s="43" t="s">
        <v>25</v>
      </c>
      <c r="E1126" s="43" t="s">
        <v>90</v>
      </c>
      <c r="F1126" s="43" t="s">
        <v>22</v>
      </c>
      <c r="G1126" s="43" t="s">
        <v>313</v>
      </c>
      <c r="H1126" s="43" t="s">
        <v>23</v>
      </c>
      <c r="I1126" s="43">
        <v>6208</v>
      </c>
      <c r="J1126" s="16" t="s">
        <v>496</v>
      </c>
      <c r="K1126" s="16">
        <v>5000</v>
      </c>
      <c r="L1126" s="16">
        <v>0</v>
      </c>
      <c r="M1126" s="16">
        <v>5000</v>
      </c>
      <c r="N1126" s="16">
        <v>98.14</v>
      </c>
      <c r="O1126" s="47">
        <v>2848.51</v>
      </c>
      <c r="P1126" s="16">
        <v>2053.35</v>
      </c>
      <c r="Q1126" s="47">
        <v>400</v>
      </c>
      <c r="R1126" s="16" t="s">
        <v>1831</v>
      </c>
      <c r="S1126" s="3" t="s">
        <v>1451</v>
      </c>
      <c r="T1126" s="2"/>
      <c r="U1126" s="2"/>
      <c r="V1126" s="2"/>
    </row>
    <row r="1127" spans="1:22" s="16" customFormat="1" ht="15" customHeight="1" x14ac:dyDescent="0.3">
      <c r="A1127" s="16" t="s">
        <v>465</v>
      </c>
      <c r="B1127" s="16" t="s">
        <v>18</v>
      </c>
      <c r="C1127" s="43" t="s">
        <v>579</v>
      </c>
      <c r="D1127" s="43" t="s">
        <v>25</v>
      </c>
      <c r="E1127" s="43" t="s">
        <v>90</v>
      </c>
      <c r="F1127" s="43" t="s">
        <v>22</v>
      </c>
      <c r="G1127" s="43" t="s">
        <v>313</v>
      </c>
      <c r="H1127" s="43" t="s">
        <v>23</v>
      </c>
      <c r="I1127" s="43" t="s">
        <v>487</v>
      </c>
      <c r="J1127" s="16" t="s">
        <v>488</v>
      </c>
      <c r="K1127" s="16">
        <v>5000</v>
      </c>
      <c r="L1127" s="16">
        <v>0</v>
      </c>
      <c r="M1127" s="16">
        <v>5000</v>
      </c>
      <c r="N1127" s="16">
        <v>400</v>
      </c>
      <c r="O1127" s="47">
        <v>1357.8</v>
      </c>
      <c r="P1127" s="16">
        <v>3242.2</v>
      </c>
      <c r="Q1127" s="47">
        <v>1357.8</v>
      </c>
      <c r="R1127" s="16" t="s">
        <v>1831</v>
      </c>
      <c r="S1127" s="3" t="s">
        <v>1451</v>
      </c>
      <c r="T1127" s="2"/>
      <c r="U1127" s="2"/>
      <c r="V1127" s="2"/>
    </row>
    <row r="1128" spans="1:22" s="16" customFormat="1" ht="15" customHeight="1" x14ac:dyDescent="0.3">
      <c r="A1128" s="16" t="s">
        <v>465</v>
      </c>
      <c r="B1128" s="16" t="s">
        <v>18</v>
      </c>
      <c r="C1128" s="43" t="s">
        <v>372</v>
      </c>
      <c r="D1128" s="43" t="s">
        <v>25</v>
      </c>
      <c r="E1128" s="43" t="s">
        <v>90</v>
      </c>
      <c r="F1128" s="43" t="s">
        <v>359</v>
      </c>
      <c r="G1128" s="43" t="s">
        <v>22</v>
      </c>
      <c r="H1128" s="43" t="s">
        <v>23</v>
      </c>
      <c r="I1128" s="43" t="s">
        <v>501</v>
      </c>
      <c r="J1128" s="16" t="s">
        <v>502</v>
      </c>
      <c r="K1128" s="16">
        <v>80222</v>
      </c>
      <c r="L1128" s="16">
        <v>794</v>
      </c>
      <c r="M1128" s="16">
        <v>81016</v>
      </c>
      <c r="N1128" s="16">
        <v>0</v>
      </c>
      <c r="O1128" s="47">
        <v>71609.820000000007</v>
      </c>
      <c r="P1128" s="16">
        <v>9406.18</v>
      </c>
      <c r="Q1128" s="47">
        <v>6227</v>
      </c>
      <c r="R1128" s="16" t="s">
        <v>1832</v>
      </c>
      <c r="S1128" s="3" t="s">
        <v>1451</v>
      </c>
      <c r="T1128" s="2"/>
      <c r="U1128" s="2"/>
      <c r="V1128" s="2"/>
    </row>
    <row r="1129" spans="1:22" s="16" customFormat="1" ht="15" customHeight="1" x14ac:dyDescent="0.3">
      <c r="A1129" s="16" t="s">
        <v>465</v>
      </c>
      <c r="B1129" s="16" t="s">
        <v>18</v>
      </c>
      <c r="C1129" s="43" t="s">
        <v>372</v>
      </c>
      <c r="D1129" s="43" t="s">
        <v>25</v>
      </c>
      <c r="E1129" s="43" t="s">
        <v>90</v>
      </c>
      <c r="F1129" s="43" t="s">
        <v>359</v>
      </c>
      <c r="G1129" s="43" t="s">
        <v>22</v>
      </c>
      <c r="H1129" s="43" t="s">
        <v>23</v>
      </c>
      <c r="I1129" s="43" t="s">
        <v>481</v>
      </c>
      <c r="J1129" s="16" t="s">
        <v>1040</v>
      </c>
      <c r="K1129" s="16">
        <v>0</v>
      </c>
      <c r="L1129" s="16">
        <v>0</v>
      </c>
      <c r="M1129" s="16">
        <v>0</v>
      </c>
      <c r="N1129" s="16">
        <v>0</v>
      </c>
      <c r="O1129" s="47">
        <v>200</v>
      </c>
      <c r="P1129" s="16">
        <v>-200</v>
      </c>
      <c r="Q1129" s="47">
        <v>0</v>
      </c>
      <c r="R1129" s="16" t="s">
        <v>1832</v>
      </c>
      <c r="S1129" s="3" t="s">
        <v>1451</v>
      </c>
      <c r="T1129" s="2"/>
      <c r="U1129" s="2"/>
      <c r="V1129" s="2"/>
    </row>
    <row r="1130" spans="1:22" s="16" customFormat="1" ht="15" customHeight="1" x14ac:dyDescent="0.3">
      <c r="A1130" s="16" t="s">
        <v>465</v>
      </c>
      <c r="B1130" s="16" t="s">
        <v>18</v>
      </c>
      <c r="C1130" s="43" t="s">
        <v>372</v>
      </c>
      <c r="D1130" s="43" t="s">
        <v>25</v>
      </c>
      <c r="E1130" s="43" t="s">
        <v>90</v>
      </c>
      <c r="F1130" s="43" t="s">
        <v>359</v>
      </c>
      <c r="G1130" s="43" t="s">
        <v>22</v>
      </c>
      <c r="H1130" s="43" t="s">
        <v>23</v>
      </c>
      <c r="I1130" s="43" t="s">
        <v>1051</v>
      </c>
      <c r="J1130" s="16" t="s">
        <v>1052</v>
      </c>
      <c r="K1130" s="16">
        <v>0</v>
      </c>
      <c r="L1130" s="16">
        <v>0</v>
      </c>
      <c r="M1130" s="16">
        <v>0</v>
      </c>
      <c r="N1130" s="16">
        <v>0</v>
      </c>
      <c r="O1130" s="47">
        <v>440</v>
      </c>
      <c r="P1130" s="16">
        <v>-440</v>
      </c>
      <c r="Q1130" s="47">
        <v>0</v>
      </c>
      <c r="R1130" s="16" t="s">
        <v>1832</v>
      </c>
      <c r="S1130" s="3" t="s">
        <v>1451</v>
      </c>
      <c r="T1130" s="2"/>
      <c r="U1130" s="2"/>
      <c r="V1130" s="2"/>
    </row>
    <row r="1131" spans="1:22" s="16" customFormat="1" ht="15" customHeight="1" x14ac:dyDescent="0.3">
      <c r="A1131" s="16" t="s">
        <v>465</v>
      </c>
      <c r="B1131" s="16" t="s">
        <v>18</v>
      </c>
      <c r="C1131" s="43" t="s">
        <v>372</v>
      </c>
      <c r="D1131" s="43" t="s">
        <v>25</v>
      </c>
      <c r="E1131" s="43" t="s">
        <v>90</v>
      </c>
      <c r="F1131" s="43" t="s">
        <v>359</v>
      </c>
      <c r="G1131" s="43" t="s">
        <v>22</v>
      </c>
      <c r="H1131" s="43" t="s">
        <v>23</v>
      </c>
      <c r="I1131" s="43" t="s">
        <v>473</v>
      </c>
      <c r="J1131" s="16" t="s">
        <v>1041</v>
      </c>
      <c r="K1131" s="16">
        <v>0</v>
      </c>
      <c r="L1131" s="16">
        <v>0</v>
      </c>
      <c r="M1131" s="16">
        <v>0</v>
      </c>
      <c r="N1131" s="16">
        <v>0</v>
      </c>
      <c r="O1131" s="47">
        <v>-461.52</v>
      </c>
      <c r="P1131" s="16">
        <v>461.52</v>
      </c>
      <c r="Q1131" s="47">
        <v>0</v>
      </c>
      <c r="R1131" s="16" t="s">
        <v>1832</v>
      </c>
      <c r="S1131" s="3" t="s">
        <v>1451</v>
      </c>
      <c r="T1131" s="2"/>
      <c r="U1131" s="2"/>
      <c r="V1131" s="2"/>
    </row>
    <row r="1132" spans="1:22" s="16" customFormat="1" ht="15" customHeight="1" x14ac:dyDescent="0.3">
      <c r="A1132" s="16" t="s">
        <v>465</v>
      </c>
      <c r="B1132" s="16" t="s">
        <v>18</v>
      </c>
      <c r="C1132" s="43" t="s">
        <v>372</v>
      </c>
      <c r="D1132" s="43" t="s">
        <v>25</v>
      </c>
      <c r="E1132" s="43" t="s">
        <v>90</v>
      </c>
      <c r="F1132" s="43" t="s">
        <v>359</v>
      </c>
      <c r="G1132" s="43" t="s">
        <v>22</v>
      </c>
      <c r="H1132" s="43" t="s">
        <v>23</v>
      </c>
      <c r="I1132" s="43" t="s">
        <v>474</v>
      </c>
      <c r="J1132" s="16" t="s">
        <v>475</v>
      </c>
      <c r="K1132" s="16">
        <v>6198</v>
      </c>
      <c r="L1132" s="16">
        <v>61</v>
      </c>
      <c r="M1132" s="16">
        <v>6259</v>
      </c>
      <c r="N1132" s="16">
        <v>0</v>
      </c>
      <c r="O1132" s="47">
        <v>5228.2700000000004</v>
      </c>
      <c r="P1132" s="16">
        <v>1030.73</v>
      </c>
      <c r="Q1132" s="47">
        <v>453.55</v>
      </c>
      <c r="R1132" s="16" t="s">
        <v>1832</v>
      </c>
      <c r="S1132" s="3" t="s">
        <v>1451</v>
      </c>
      <c r="T1132" s="2"/>
      <c r="U1132" s="2"/>
      <c r="V1132" s="2"/>
    </row>
    <row r="1133" spans="1:22" s="16" customFormat="1" ht="15" customHeight="1" x14ac:dyDescent="0.3">
      <c r="A1133" s="16" t="s">
        <v>465</v>
      </c>
      <c r="B1133" s="16" t="s">
        <v>18</v>
      </c>
      <c r="C1133" s="43" t="s">
        <v>372</v>
      </c>
      <c r="D1133" s="43" t="s">
        <v>25</v>
      </c>
      <c r="E1133" s="43" t="s">
        <v>90</v>
      </c>
      <c r="F1133" s="43" t="s">
        <v>359</v>
      </c>
      <c r="G1133" s="43" t="s">
        <v>22</v>
      </c>
      <c r="H1133" s="43" t="s">
        <v>23</v>
      </c>
      <c r="I1133" s="43" t="s">
        <v>519</v>
      </c>
      <c r="J1133" s="16" t="s">
        <v>520</v>
      </c>
      <c r="K1133" s="16">
        <v>2700</v>
      </c>
      <c r="L1133" s="16">
        <v>0</v>
      </c>
      <c r="M1133" s="16">
        <v>2700</v>
      </c>
      <c r="N1133" s="16">
        <v>0</v>
      </c>
      <c r="O1133" s="47">
        <v>2475</v>
      </c>
      <c r="P1133" s="16">
        <v>225</v>
      </c>
      <c r="Q1133" s="47">
        <v>225</v>
      </c>
      <c r="R1133" s="16" t="s">
        <v>1832</v>
      </c>
      <c r="S1133" s="3" t="s">
        <v>1451</v>
      </c>
      <c r="T1133" s="2"/>
      <c r="U1133" s="2"/>
      <c r="V1133" s="2"/>
    </row>
    <row r="1134" spans="1:22" s="16" customFormat="1" ht="15" customHeight="1" x14ac:dyDescent="0.3">
      <c r="A1134" s="16" t="s">
        <v>465</v>
      </c>
      <c r="B1134" s="16" t="s">
        <v>18</v>
      </c>
      <c r="C1134" s="43" t="s">
        <v>372</v>
      </c>
      <c r="D1134" s="43" t="s">
        <v>25</v>
      </c>
      <c r="E1134" s="43" t="s">
        <v>90</v>
      </c>
      <c r="F1134" s="43" t="s">
        <v>359</v>
      </c>
      <c r="G1134" s="43" t="s">
        <v>22</v>
      </c>
      <c r="H1134" s="43" t="s">
        <v>23</v>
      </c>
      <c r="I1134" s="43">
        <v>6208</v>
      </c>
      <c r="J1134" s="16" t="s">
        <v>496</v>
      </c>
      <c r="K1134" s="16">
        <v>12000</v>
      </c>
      <c r="L1134" s="16">
        <v>-5000</v>
      </c>
      <c r="M1134" s="16">
        <v>7000</v>
      </c>
      <c r="N1134" s="16">
        <v>543.6</v>
      </c>
      <c r="O1134" s="47">
        <v>5678.34</v>
      </c>
      <c r="P1134" s="16">
        <v>778.06</v>
      </c>
      <c r="Q1134" s="47">
        <v>1945.38</v>
      </c>
      <c r="R1134" s="16" t="s">
        <v>1832</v>
      </c>
      <c r="S1134" s="3" t="s">
        <v>1451</v>
      </c>
      <c r="T1134" s="2"/>
      <c r="U1134" s="2"/>
      <c r="V1134" s="2"/>
    </row>
    <row r="1135" spans="1:22" s="16" customFormat="1" ht="15" customHeight="1" x14ac:dyDescent="0.3">
      <c r="A1135" s="16" t="s">
        <v>465</v>
      </c>
      <c r="B1135" s="16" t="s">
        <v>18</v>
      </c>
      <c r="C1135" s="43" t="s">
        <v>372</v>
      </c>
      <c r="D1135" s="43" t="s">
        <v>25</v>
      </c>
      <c r="E1135" s="43" t="s">
        <v>90</v>
      </c>
      <c r="F1135" s="43" t="s">
        <v>359</v>
      </c>
      <c r="G1135" s="43" t="s">
        <v>22</v>
      </c>
      <c r="H1135" s="43" t="s">
        <v>23</v>
      </c>
      <c r="I1135" s="43">
        <v>6211</v>
      </c>
      <c r="J1135" s="16" t="s">
        <v>497</v>
      </c>
      <c r="K1135" s="16">
        <v>14000</v>
      </c>
      <c r="L1135" s="16">
        <v>0</v>
      </c>
      <c r="M1135" s="16">
        <v>14000</v>
      </c>
      <c r="N1135" s="16">
        <v>0</v>
      </c>
      <c r="O1135" s="47">
        <v>0</v>
      </c>
      <c r="P1135" s="16">
        <v>14000</v>
      </c>
      <c r="Q1135" s="47">
        <v>0</v>
      </c>
      <c r="R1135" s="16" t="s">
        <v>1832</v>
      </c>
      <c r="S1135" s="3" t="s">
        <v>1451</v>
      </c>
      <c r="T1135" s="2"/>
      <c r="U1135" s="2"/>
      <c r="V1135" s="2"/>
    </row>
    <row r="1136" spans="1:22" s="16" customFormat="1" ht="15" customHeight="1" x14ac:dyDescent="0.3">
      <c r="A1136" s="16" t="s">
        <v>465</v>
      </c>
      <c r="B1136" s="16" t="s">
        <v>18</v>
      </c>
      <c r="C1136" s="43" t="s">
        <v>372</v>
      </c>
      <c r="D1136" s="43" t="s">
        <v>25</v>
      </c>
      <c r="E1136" s="43" t="s">
        <v>90</v>
      </c>
      <c r="F1136" s="43" t="s">
        <v>359</v>
      </c>
      <c r="G1136" s="43" t="s">
        <v>22</v>
      </c>
      <c r="H1136" s="43" t="s">
        <v>23</v>
      </c>
      <c r="I1136" s="43" t="s">
        <v>508</v>
      </c>
      <c r="J1136" s="16" t="s">
        <v>509</v>
      </c>
      <c r="K1136" s="16">
        <v>45000</v>
      </c>
      <c r="L1136" s="16">
        <v>0</v>
      </c>
      <c r="M1136" s="16">
        <v>45000</v>
      </c>
      <c r="N1136" s="16">
        <v>0</v>
      </c>
      <c r="O1136" s="47">
        <v>35040.76</v>
      </c>
      <c r="P1136" s="16">
        <v>9959.24</v>
      </c>
      <c r="Q1136" s="47">
        <v>4778.2700000000004</v>
      </c>
      <c r="R1136" s="16" t="s">
        <v>1832</v>
      </c>
      <c r="S1136" s="3" t="s">
        <v>1451</v>
      </c>
      <c r="T1136" s="2"/>
      <c r="U1136" s="2"/>
      <c r="V1136" s="2"/>
    </row>
    <row r="1137" spans="1:22" s="16" customFormat="1" ht="15" customHeight="1" x14ac:dyDescent="0.3">
      <c r="A1137" s="16" t="s">
        <v>465</v>
      </c>
      <c r="B1137" s="16" t="s">
        <v>18</v>
      </c>
      <c r="C1137" s="43" t="s">
        <v>372</v>
      </c>
      <c r="D1137" s="43" t="s">
        <v>25</v>
      </c>
      <c r="E1137" s="43" t="s">
        <v>90</v>
      </c>
      <c r="F1137" s="43" t="s">
        <v>359</v>
      </c>
      <c r="G1137" s="43" t="s">
        <v>22</v>
      </c>
      <c r="H1137" s="43" t="s">
        <v>23</v>
      </c>
      <c r="I1137" s="43" t="s">
        <v>577</v>
      </c>
      <c r="J1137" s="16" t="s">
        <v>578</v>
      </c>
      <c r="K1137" s="16">
        <v>2000</v>
      </c>
      <c r="L1137" s="16">
        <v>0</v>
      </c>
      <c r="M1137" s="16">
        <v>2000</v>
      </c>
      <c r="N1137" s="16">
        <v>0</v>
      </c>
      <c r="O1137" s="47">
        <v>2000</v>
      </c>
      <c r="P1137" s="16">
        <v>0</v>
      </c>
      <c r="Q1137" s="47">
        <v>292.88</v>
      </c>
      <c r="R1137" s="16" t="s">
        <v>1832</v>
      </c>
      <c r="S1137" s="3" t="s">
        <v>1451</v>
      </c>
      <c r="T1137" s="2"/>
      <c r="U1137" s="2"/>
      <c r="V1137" s="2"/>
    </row>
    <row r="1138" spans="1:22" s="16" customFormat="1" ht="15" customHeight="1" x14ac:dyDescent="0.3">
      <c r="A1138" s="16" t="s">
        <v>465</v>
      </c>
      <c r="B1138" s="16" t="s">
        <v>18</v>
      </c>
      <c r="C1138" s="43" t="s">
        <v>372</v>
      </c>
      <c r="D1138" s="43" t="s">
        <v>25</v>
      </c>
      <c r="E1138" s="43" t="s">
        <v>90</v>
      </c>
      <c r="F1138" s="43" t="s">
        <v>359</v>
      </c>
      <c r="G1138" s="43" t="s">
        <v>22</v>
      </c>
      <c r="H1138" s="43" t="s">
        <v>23</v>
      </c>
      <c r="I1138" s="43" t="s">
        <v>533</v>
      </c>
      <c r="J1138" s="16" t="s">
        <v>534</v>
      </c>
      <c r="K1138" s="16">
        <v>30000</v>
      </c>
      <c r="L1138" s="16">
        <v>0</v>
      </c>
      <c r="M1138" s="16">
        <v>30000</v>
      </c>
      <c r="N1138" s="16">
        <v>0</v>
      </c>
      <c r="O1138" s="47">
        <v>10000.77</v>
      </c>
      <c r="P1138" s="16">
        <v>19999.23</v>
      </c>
      <c r="Q1138" s="47">
        <v>0</v>
      </c>
      <c r="R1138" s="16" t="s">
        <v>1832</v>
      </c>
      <c r="S1138" s="3" t="s">
        <v>1451</v>
      </c>
      <c r="T1138" s="2"/>
      <c r="U1138" s="2"/>
      <c r="V1138" s="2"/>
    </row>
    <row r="1139" spans="1:22" s="16" customFormat="1" ht="15" customHeight="1" x14ac:dyDescent="0.3">
      <c r="A1139" s="16" t="s">
        <v>465</v>
      </c>
      <c r="B1139" s="16" t="s">
        <v>18</v>
      </c>
      <c r="C1139" s="43" t="s">
        <v>372</v>
      </c>
      <c r="D1139" s="43" t="s">
        <v>25</v>
      </c>
      <c r="E1139" s="43" t="s">
        <v>90</v>
      </c>
      <c r="F1139" s="43" t="s">
        <v>359</v>
      </c>
      <c r="G1139" s="43" t="s">
        <v>22</v>
      </c>
      <c r="H1139" s="43" t="s">
        <v>23</v>
      </c>
      <c r="I1139" s="43" t="s">
        <v>535</v>
      </c>
      <c r="J1139" s="16" t="s">
        <v>536</v>
      </c>
      <c r="K1139" s="16">
        <v>55000</v>
      </c>
      <c r="L1139" s="16">
        <v>0</v>
      </c>
      <c r="M1139" s="16">
        <v>55000</v>
      </c>
      <c r="N1139" s="16">
        <v>0</v>
      </c>
      <c r="O1139" s="47">
        <v>39811.82</v>
      </c>
      <c r="P1139" s="16">
        <v>15188.18</v>
      </c>
      <c r="Q1139" s="47">
        <v>0</v>
      </c>
      <c r="R1139" s="16" t="s">
        <v>1832</v>
      </c>
      <c r="S1139" s="3" t="s">
        <v>1451</v>
      </c>
      <c r="T1139" s="2"/>
      <c r="U1139" s="2"/>
      <c r="V1139" s="2"/>
    </row>
    <row r="1140" spans="1:22" s="16" customFormat="1" ht="15" customHeight="1" x14ac:dyDescent="0.3">
      <c r="A1140" s="16" t="s">
        <v>465</v>
      </c>
      <c r="B1140" s="16" t="s">
        <v>18</v>
      </c>
      <c r="C1140" s="43" t="s">
        <v>372</v>
      </c>
      <c r="D1140" s="43" t="s">
        <v>25</v>
      </c>
      <c r="E1140" s="43" t="s">
        <v>90</v>
      </c>
      <c r="F1140" s="43" t="s">
        <v>359</v>
      </c>
      <c r="G1140" s="43" t="s">
        <v>22</v>
      </c>
      <c r="H1140" s="43" t="s">
        <v>23</v>
      </c>
      <c r="I1140" s="43" t="s">
        <v>594</v>
      </c>
      <c r="J1140" s="16" t="s">
        <v>595</v>
      </c>
      <c r="K1140" s="16">
        <v>80000</v>
      </c>
      <c r="L1140" s="16">
        <v>0</v>
      </c>
      <c r="M1140" s="16">
        <v>80000</v>
      </c>
      <c r="N1140" s="16">
        <v>0</v>
      </c>
      <c r="O1140" s="47">
        <v>99005.19</v>
      </c>
      <c r="P1140" s="16">
        <v>-19005.189999999999</v>
      </c>
      <c r="Q1140" s="47">
        <v>4672.1499999999996</v>
      </c>
      <c r="R1140" s="16" t="s">
        <v>1832</v>
      </c>
      <c r="S1140" s="3" t="s">
        <v>1451</v>
      </c>
      <c r="T1140" s="2"/>
      <c r="U1140" s="2"/>
      <c r="V1140" s="2"/>
    </row>
    <row r="1141" spans="1:22" s="16" customFormat="1" ht="15" customHeight="1" x14ac:dyDescent="0.3">
      <c r="A1141" s="16" t="s">
        <v>465</v>
      </c>
      <c r="B1141" s="16" t="s">
        <v>18</v>
      </c>
      <c r="C1141" s="43" t="s">
        <v>372</v>
      </c>
      <c r="D1141" s="43" t="s">
        <v>25</v>
      </c>
      <c r="E1141" s="43" t="s">
        <v>90</v>
      </c>
      <c r="F1141" s="43" t="s">
        <v>359</v>
      </c>
      <c r="G1141" s="43" t="s">
        <v>22</v>
      </c>
      <c r="H1141" s="43" t="s">
        <v>23</v>
      </c>
      <c r="I1141" s="43" t="s">
        <v>487</v>
      </c>
      <c r="J1141" s="16" t="s">
        <v>488</v>
      </c>
      <c r="K1141" s="16">
        <v>10000</v>
      </c>
      <c r="L1141" s="16">
        <v>0</v>
      </c>
      <c r="M1141" s="16">
        <v>10000</v>
      </c>
      <c r="N1141" s="16">
        <v>2372.19</v>
      </c>
      <c r="O1141" s="47">
        <v>7614.47</v>
      </c>
      <c r="P1141" s="16">
        <v>13.34</v>
      </c>
      <c r="Q1141" s="47">
        <v>1570</v>
      </c>
      <c r="R1141" s="16" t="s">
        <v>1832</v>
      </c>
      <c r="S1141" s="3" t="s">
        <v>1451</v>
      </c>
      <c r="T1141" s="2"/>
      <c r="U1141" s="2"/>
      <c r="V1141" s="2"/>
    </row>
    <row r="1142" spans="1:22" s="16" customFormat="1" ht="15" customHeight="1" x14ac:dyDescent="0.3">
      <c r="A1142" s="16" t="s">
        <v>465</v>
      </c>
      <c r="B1142" s="16" t="s">
        <v>18</v>
      </c>
      <c r="C1142" s="43" t="s">
        <v>372</v>
      </c>
      <c r="D1142" s="43" t="s">
        <v>25</v>
      </c>
      <c r="E1142" s="43" t="s">
        <v>90</v>
      </c>
      <c r="F1142" s="43" t="s">
        <v>359</v>
      </c>
      <c r="G1142" s="43" t="s">
        <v>22</v>
      </c>
      <c r="H1142" s="43" t="s">
        <v>23</v>
      </c>
      <c r="I1142" s="43" t="s">
        <v>1213</v>
      </c>
      <c r="J1142" s="16" t="s">
        <v>1214</v>
      </c>
      <c r="K1142" s="16">
        <v>22000</v>
      </c>
      <c r="L1142" s="16">
        <v>0</v>
      </c>
      <c r="M1142" s="16">
        <v>22000</v>
      </c>
      <c r="N1142" s="16">
        <v>2774.97</v>
      </c>
      <c r="O1142" s="47">
        <v>19225.03</v>
      </c>
      <c r="P1142" s="16">
        <v>0</v>
      </c>
      <c r="Q1142" s="47">
        <v>1747.73</v>
      </c>
      <c r="R1142" s="16" t="s">
        <v>1832</v>
      </c>
      <c r="S1142" s="3" t="s">
        <v>1451</v>
      </c>
      <c r="T1142" s="2"/>
      <c r="U1142" s="2"/>
      <c r="V1142" s="2"/>
    </row>
    <row r="1143" spans="1:22" s="16" customFormat="1" ht="15" customHeight="1" x14ac:dyDescent="0.3">
      <c r="A1143" s="16" t="s">
        <v>465</v>
      </c>
      <c r="B1143" s="16" t="s">
        <v>18</v>
      </c>
      <c r="C1143" s="43" t="s">
        <v>372</v>
      </c>
      <c r="D1143" s="43" t="s">
        <v>25</v>
      </c>
      <c r="E1143" s="43" t="s">
        <v>90</v>
      </c>
      <c r="F1143" s="43" t="s">
        <v>359</v>
      </c>
      <c r="G1143" s="43" t="s">
        <v>22</v>
      </c>
      <c r="H1143" s="43" t="s">
        <v>23</v>
      </c>
      <c r="I1143" s="43">
        <v>6625</v>
      </c>
      <c r="J1143" s="16" t="s">
        <v>572</v>
      </c>
      <c r="K1143" s="16">
        <v>4500</v>
      </c>
      <c r="L1143" s="16">
        <v>0</v>
      </c>
      <c r="M1143" s="16">
        <v>4500</v>
      </c>
      <c r="N1143" s="16">
        <v>329.66</v>
      </c>
      <c r="O1143" s="47">
        <v>2506.62</v>
      </c>
      <c r="P1143" s="16">
        <v>1663.72</v>
      </c>
      <c r="Q1143" s="47">
        <v>767</v>
      </c>
      <c r="R1143" s="16" t="s">
        <v>1832</v>
      </c>
      <c r="S1143" s="3" t="s">
        <v>1451</v>
      </c>
      <c r="T1143" s="2"/>
      <c r="U1143" s="2"/>
      <c r="V1143" s="2"/>
    </row>
    <row r="1144" spans="1:22" s="16" customFormat="1" ht="15" customHeight="1" x14ac:dyDescent="0.3">
      <c r="A1144" s="16" t="s">
        <v>465</v>
      </c>
      <c r="B1144" s="16" t="s">
        <v>18</v>
      </c>
      <c r="C1144" s="43" t="s">
        <v>372</v>
      </c>
      <c r="D1144" s="43" t="s">
        <v>25</v>
      </c>
      <c r="E1144" s="43" t="s">
        <v>90</v>
      </c>
      <c r="F1144" s="43" t="s">
        <v>359</v>
      </c>
      <c r="G1144" s="43" t="s">
        <v>22</v>
      </c>
      <c r="H1144" s="43" t="s">
        <v>23</v>
      </c>
      <c r="I1144" s="43" t="s">
        <v>602</v>
      </c>
      <c r="J1144" s="16" t="s">
        <v>603</v>
      </c>
      <c r="K1144" s="16">
        <v>1000</v>
      </c>
      <c r="L1144" s="16">
        <v>0</v>
      </c>
      <c r="M1144" s="16">
        <v>1000</v>
      </c>
      <c r="N1144" s="16">
        <v>0</v>
      </c>
      <c r="O1144" s="47">
        <v>240</v>
      </c>
      <c r="P1144" s="16">
        <v>760</v>
      </c>
      <c r="Q1144" s="47">
        <v>0</v>
      </c>
      <c r="R1144" s="16" t="s">
        <v>1832</v>
      </c>
      <c r="S1144" s="3" t="s">
        <v>1451</v>
      </c>
      <c r="T1144" s="2"/>
      <c r="U1144" s="2"/>
      <c r="V1144" s="2"/>
    </row>
    <row r="1145" spans="1:22" s="16" customFormat="1" ht="15" customHeight="1" x14ac:dyDescent="0.3">
      <c r="A1145" s="16" t="s">
        <v>465</v>
      </c>
      <c r="B1145" s="16" t="s">
        <v>18</v>
      </c>
      <c r="C1145" s="43" t="s">
        <v>372</v>
      </c>
      <c r="D1145" s="43" t="s">
        <v>25</v>
      </c>
      <c r="E1145" s="43" t="s">
        <v>90</v>
      </c>
      <c r="F1145" s="43" t="s">
        <v>359</v>
      </c>
      <c r="G1145" s="43" t="s">
        <v>22</v>
      </c>
      <c r="H1145" s="43" t="s">
        <v>23</v>
      </c>
      <c r="I1145" s="43" t="s">
        <v>513</v>
      </c>
      <c r="J1145" s="16" t="s">
        <v>1203</v>
      </c>
      <c r="K1145" s="16">
        <v>65000</v>
      </c>
      <c r="L1145" s="16">
        <v>0</v>
      </c>
      <c r="M1145" s="16">
        <v>65000</v>
      </c>
      <c r="N1145" s="16">
        <v>0</v>
      </c>
      <c r="O1145" s="47">
        <v>64478.35</v>
      </c>
      <c r="P1145" s="16">
        <v>521.65</v>
      </c>
      <c r="Q1145" s="47">
        <v>0</v>
      </c>
      <c r="R1145" s="16" t="s">
        <v>1832</v>
      </c>
      <c r="S1145" s="3" t="s">
        <v>1451</v>
      </c>
      <c r="T1145" s="2"/>
      <c r="U1145" s="2"/>
      <c r="V1145" s="2"/>
    </row>
    <row r="1146" spans="1:22" s="16" customFormat="1" ht="15" customHeight="1" x14ac:dyDescent="0.3">
      <c r="A1146" s="16" t="s">
        <v>465</v>
      </c>
      <c r="B1146" s="16" t="s">
        <v>18</v>
      </c>
      <c r="C1146" s="43" t="s">
        <v>372</v>
      </c>
      <c r="D1146" s="43" t="s">
        <v>25</v>
      </c>
      <c r="E1146" s="43" t="s">
        <v>90</v>
      </c>
      <c r="F1146" s="43" t="s">
        <v>359</v>
      </c>
      <c r="G1146" s="43" t="s">
        <v>22</v>
      </c>
      <c r="H1146" s="43" t="s">
        <v>23</v>
      </c>
      <c r="I1146" s="43">
        <v>7250</v>
      </c>
      <c r="J1146" s="16" t="s">
        <v>1675</v>
      </c>
      <c r="K1146" s="16">
        <v>3500</v>
      </c>
      <c r="L1146" s="16">
        <v>0</v>
      </c>
      <c r="M1146" s="16">
        <v>3500</v>
      </c>
      <c r="N1146" s="16">
        <v>0</v>
      </c>
      <c r="O1146" s="47">
        <v>3341.41</v>
      </c>
      <c r="P1146" s="16">
        <v>158.59</v>
      </c>
      <c r="Q1146" s="47">
        <v>0</v>
      </c>
      <c r="R1146" s="16" t="s">
        <v>1832</v>
      </c>
      <c r="S1146" s="3" t="s">
        <v>1451</v>
      </c>
      <c r="T1146" s="2"/>
      <c r="U1146" s="2"/>
      <c r="V1146" s="2"/>
    </row>
    <row r="1147" spans="1:22" s="16" customFormat="1" ht="15" customHeight="1" x14ac:dyDescent="0.3">
      <c r="A1147" s="16" t="s">
        <v>465</v>
      </c>
      <c r="B1147" s="16" t="s">
        <v>18</v>
      </c>
      <c r="C1147" s="43" t="s">
        <v>372</v>
      </c>
      <c r="D1147" s="43" t="s">
        <v>25</v>
      </c>
      <c r="E1147" s="43" t="s">
        <v>90</v>
      </c>
      <c r="F1147" s="43" t="s">
        <v>359</v>
      </c>
      <c r="G1147" s="43" t="s">
        <v>22</v>
      </c>
      <c r="H1147" s="43" t="s">
        <v>23</v>
      </c>
      <c r="I1147" s="43">
        <v>8005</v>
      </c>
      <c r="J1147" s="16" t="s">
        <v>514</v>
      </c>
      <c r="K1147" s="16">
        <v>0</v>
      </c>
      <c r="L1147" s="16">
        <v>0</v>
      </c>
      <c r="M1147" s="16">
        <v>0</v>
      </c>
      <c r="N1147" s="16">
        <v>0</v>
      </c>
      <c r="O1147" s="47">
        <v>0</v>
      </c>
      <c r="P1147" s="16">
        <v>0</v>
      </c>
      <c r="Q1147" s="47">
        <v>0</v>
      </c>
      <c r="R1147" s="16" t="s">
        <v>1832</v>
      </c>
      <c r="S1147" s="3" t="s">
        <v>1451</v>
      </c>
      <c r="T1147" s="2"/>
      <c r="U1147" s="2"/>
      <c r="V1147" s="2"/>
    </row>
    <row r="1148" spans="1:22" s="16" customFormat="1" ht="15" customHeight="1" x14ac:dyDescent="0.3">
      <c r="A1148" s="16" t="s">
        <v>465</v>
      </c>
      <c r="B1148" s="16" t="s">
        <v>18</v>
      </c>
      <c r="C1148" s="43" t="s">
        <v>371</v>
      </c>
      <c r="D1148" s="43" t="s">
        <v>25</v>
      </c>
      <c r="E1148" s="43" t="s">
        <v>90</v>
      </c>
      <c r="F1148" s="43" t="s">
        <v>359</v>
      </c>
      <c r="G1148" s="43" t="s">
        <v>345</v>
      </c>
      <c r="H1148" s="43" t="s">
        <v>23</v>
      </c>
      <c r="I1148" s="43" t="s">
        <v>501</v>
      </c>
      <c r="J1148" s="16" t="s">
        <v>502</v>
      </c>
      <c r="K1148" s="16">
        <v>229629</v>
      </c>
      <c r="L1148" s="16">
        <v>2274</v>
      </c>
      <c r="M1148" s="16">
        <v>231903</v>
      </c>
      <c r="N1148" s="16">
        <v>0</v>
      </c>
      <c r="O1148" s="47">
        <v>203851.91</v>
      </c>
      <c r="P1148" s="16">
        <v>28051.09</v>
      </c>
      <c r="Q1148" s="47">
        <v>15899.76</v>
      </c>
      <c r="R1148" s="16" t="s">
        <v>1833</v>
      </c>
      <c r="S1148" s="3" t="s">
        <v>1451</v>
      </c>
      <c r="T1148" s="2"/>
      <c r="U1148" s="2"/>
      <c r="V1148" s="2"/>
    </row>
    <row r="1149" spans="1:22" s="16" customFormat="1" ht="15" customHeight="1" x14ac:dyDescent="0.3">
      <c r="A1149" s="16" t="s">
        <v>465</v>
      </c>
      <c r="B1149" s="16" t="s">
        <v>18</v>
      </c>
      <c r="C1149" s="43" t="s">
        <v>371</v>
      </c>
      <c r="D1149" s="43" t="s">
        <v>25</v>
      </c>
      <c r="E1149" s="43" t="s">
        <v>90</v>
      </c>
      <c r="F1149" s="43" t="s">
        <v>359</v>
      </c>
      <c r="G1149" s="43" t="s">
        <v>345</v>
      </c>
      <c r="H1149" s="43" t="s">
        <v>23</v>
      </c>
      <c r="I1149" s="43" t="s">
        <v>493</v>
      </c>
      <c r="J1149" s="16" t="s">
        <v>494</v>
      </c>
      <c r="K1149" s="16">
        <v>45000</v>
      </c>
      <c r="L1149" s="16">
        <v>10000</v>
      </c>
      <c r="M1149" s="16">
        <v>55000</v>
      </c>
      <c r="N1149" s="16">
        <v>0</v>
      </c>
      <c r="O1149" s="47">
        <v>49613.42</v>
      </c>
      <c r="P1149" s="16">
        <v>5386.58</v>
      </c>
      <c r="Q1149" s="47">
        <v>6673.02</v>
      </c>
      <c r="R1149" s="16" t="s">
        <v>1833</v>
      </c>
      <c r="S1149" s="3" t="s">
        <v>1451</v>
      </c>
      <c r="T1149" s="2"/>
      <c r="U1149" s="2"/>
      <c r="V1149" s="2"/>
    </row>
    <row r="1150" spans="1:22" s="16" customFormat="1" ht="15" customHeight="1" x14ac:dyDescent="0.3">
      <c r="A1150" s="16" t="s">
        <v>465</v>
      </c>
      <c r="B1150" s="16" t="s">
        <v>18</v>
      </c>
      <c r="C1150" s="43" t="s">
        <v>371</v>
      </c>
      <c r="D1150" s="43" t="s">
        <v>25</v>
      </c>
      <c r="E1150" s="43" t="s">
        <v>90</v>
      </c>
      <c r="F1150" s="43" t="s">
        <v>359</v>
      </c>
      <c r="G1150" s="43" t="s">
        <v>345</v>
      </c>
      <c r="H1150" s="43" t="s">
        <v>23</v>
      </c>
      <c r="I1150" s="43">
        <v>5100</v>
      </c>
      <c r="J1150" s="16" t="s">
        <v>484</v>
      </c>
      <c r="K1150" s="16">
        <v>8000</v>
      </c>
      <c r="L1150" s="16">
        <v>0</v>
      </c>
      <c r="M1150" s="16">
        <v>8000</v>
      </c>
      <c r="N1150" s="16">
        <v>0</v>
      </c>
      <c r="O1150" s="47">
        <v>7236.28</v>
      </c>
      <c r="P1150" s="16">
        <v>763.72</v>
      </c>
      <c r="Q1150" s="47">
        <v>1213.17</v>
      </c>
      <c r="R1150" s="16" t="s">
        <v>1833</v>
      </c>
      <c r="S1150" s="3" t="s">
        <v>1451</v>
      </c>
      <c r="T1150" s="2"/>
      <c r="U1150" s="2"/>
      <c r="V1150" s="2"/>
    </row>
    <row r="1151" spans="1:22" s="16" customFormat="1" ht="15" customHeight="1" x14ac:dyDescent="0.3">
      <c r="A1151" s="16" t="s">
        <v>465</v>
      </c>
      <c r="B1151" s="16" t="s">
        <v>18</v>
      </c>
      <c r="C1151" s="43" t="s">
        <v>371</v>
      </c>
      <c r="D1151" s="43" t="s">
        <v>25</v>
      </c>
      <c r="E1151" s="43" t="s">
        <v>90</v>
      </c>
      <c r="F1151" s="43" t="s">
        <v>359</v>
      </c>
      <c r="G1151" s="43" t="s">
        <v>345</v>
      </c>
      <c r="H1151" s="43" t="s">
        <v>23</v>
      </c>
      <c r="I1151" s="43" t="s">
        <v>491</v>
      </c>
      <c r="J1151" s="16" t="s">
        <v>1043</v>
      </c>
      <c r="K1151" s="16">
        <v>2300</v>
      </c>
      <c r="L1151" s="16">
        <v>0</v>
      </c>
      <c r="M1151" s="16">
        <v>2300</v>
      </c>
      <c r="N1151" s="16">
        <v>0</v>
      </c>
      <c r="O1151" s="47">
        <v>2382</v>
      </c>
      <c r="P1151" s="16">
        <v>-82</v>
      </c>
      <c r="Q1151" s="47">
        <v>0</v>
      </c>
      <c r="R1151" s="16" t="s">
        <v>1833</v>
      </c>
      <c r="S1151" s="3" t="s">
        <v>1451</v>
      </c>
      <c r="T1151" s="2"/>
      <c r="U1151" s="2"/>
      <c r="V1151" s="2"/>
    </row>
    <row r="1152" spans="1:22" s="16" customFormat="1" ht="15" customHeight="1" x14ac:dyDescent="0.3">
      <c r="A1152" s="16" t="s">
        <v>465</v>
      </c>
      <c r="B1152" s="16" t="s">
        <v>18</v>
      </c>
      <c r="C1152" s="43" t="s">
        <v>371</v>
      </c>
      <c r="D1152" s="43" t="s">
        <v>25</v>
      </c>
      <c r="E1152" s="43" t="s">
        <v>90</v>
      </c>
      <c r="F1152" s="43" t="s">
        <v>359</v>
      </c>
      <c r="G1152" s="43" t="s">
        <v>345</v>
      </c>
      <c r="H1152" s="43" t="s">
        <v>23</v>
      </c>
      <c r="I1152" s="43" t="s">
        <v>481</v>
      </c>
      <c r="J1152" s="16" t="s">
        <v>1040</v>
      </c>
      <c r="K1152" s="16">
        <v>2500</v>
      </c>
      <c r="L1152" s="16">
        <v>0</v>
      </c>
      <c r="M1152" s="16">
        <v>2500</v>
      </c>
      <c r="N1152" s="16">
        <v>0</v>
      </c>
      <c r="O1152" s="47">
        <v>3830.46</v>
      </c>
      <c r="P1152" s="16">
        <v>-1330.46</v>
      </c>
      <c r="Q1152" s="47">
        <v>0</v>
      </c>
      <c r="R1152" s="16" t="s">
        <v>1833</v>
      </c>
      <c r="S1152" s="3" t="s">
        <v>1451</v>
      </c>
      <c r="T1152" s="2"/>
      <c r="U1152" s="2"/>
      <c r="V1152" s="2"/>
    </row>
    <row r="1153" spans="1:22" s="16" customFormat="1" ht="15" customHeight="1" x14ac:dyDescent="0.3">
      <c r="A1153" s="16" t="s">
        <v>465</v>
      </c>
      <c r="B1153" s="16" t="s">
        <v>18</v>
      </c>
      <c r="C1153" s="43" t="s">
        <v>371</v>
      </c>
      <c r="D1153" s="43" t="s">
        <v>25</v>
      </c>
      <c r="E1153" s="43" t="s">
        <v>90</v>
      </c>
      <c r="F1153" s="43" t="s">
        <v>359</v>
      </c>
      <c r="G1153" s="43" t="s">
        <v>345</v>
      </c>
      <c r="H1153" s="43" t="s">
        <v>23</v>
      </c>
      <c r="I1153" s="43" t="s">
        <v>1051</v>
      </c>
      <c r="J1153" s="16" t="s">
        <v>1052</v>
      </c>
      <c r="K1153" s="16">
        <v>3240</v>
      </c>
      <c r="L1153" s="16">
        <v>0</v>
      </c>
      <c r="M1153" s="16">
        <v>3240</v>
      </c>
      <c r="N1153" s="16">
        <v>0</v>
      </c>
      <c r="O1153" s="47">
        <v>3392.06</v>
      </c>
      <c r="P1153" s="16">
        <v>-152.06</v>
      </c>
      <c r="Q1153" s="47">
        <v>1032.06</v>
      </c>
      <c r="R1153" s="16" t="s">
        <v>1833</v>
      </c>
      <c r="S1153" s="3" t="s">
        <v>1451</v>
      </c>
      <c r="T1153" s="2"/>
      <c r="U1153" s="2"/>
      <c r="V1153" s="2"/>
    </row>
    <row r="1154" spans="1:22" s="16" customFormat="1" ht="15" customHeight="1" x14ac:dyDescent="0.3">
      <c r="A1154" s="16" t="s">
        <v>465</v>
      </c>
      <c r="B1154" s="16" t="s">
        <v>18</v>
      </c>
      <c r="C1154" s="43" t="s">
        <v>371</v>
      </c>
      <c r="D1154" s="43" t="s">
        <v>25</v>
      </c>
      <c r="E1154" s="43" t="s">
        <v>90</v>
      </c>
      <c r="F1154" s="43" t="s">
        <v>359</v>
      </c>
      <c r="G1154" s="43" t="s">
        <v>345</v>
      </c>
      <c r="H1154" s="43" t="s">
        <v>23</v>
      </c>
      <c r="I1154" s="43" t="s">
        <v>473</v>
      </c>
      <c r="J1154" s="16" t="s">
        <v>1041</v>
      </c>
      <c r="K1154" s="16">
        <v>1250</v>
      </c>
      <c r="L1154" s="16">
        <v>0</v>
      </c>
      <c r="M1154" s="16">
        <v>1250</v>
      </c>
      <c r="N1154" s="16">
        <v>0</v>
      </c>
      <c r="O1154" s="47">
        <v>1875</v>
      </c>
      <c r="P1154" s="16">
        <v>-625</v>
      </c>
      <c r="Q1154" s="47">
        <v>0</v>
      </c>
      <c r="R1154" s="16" t="s">
        <v>1833</v>
      </c>
      <c r="S1154" s="3" t="s">
        <v>1451</v>
      </c>
      <c r="T1154" s="2"/>
      <c r="U1154" s="2"/>
      <c r="V1154" s="2"/>
    </row>
    <row r="1155" spans="1:22" s="16" customFormat="1" ht="15" customHeight="1" x14ac:dyDescent="0.3">
      <c r="A1155" s="16" t="s">
        <v>465</v>
      </c>
      <c r="B1155" s="16" t="s">
        <v>18</v>
      </c>
      <c r="C1155" s="43" t="s">
        <v>371</v>
      </c>
      <c r="D1155" s="43" t="s">
        <v>25</v>
      </c>
      <c r="E1155" s="43" t="s">
        <v>90</v>
      </c>
      <c r="F1155" s="43" t="s">
        <v>359</v>
      </c>
      <c r="G1155" s="43" t="s">
        <v>345</v>
      </c>
      <c r="H1155" s="43" t="s">
        <v>23</v>
      </c>
      <c r="I1155" s="43" t="s">
        <v>474</v>
      </c>
      <c r="J1155" s="16" t="s">
        <v>475</v>
      </c>
      <c r="K1155" s="16">
        <v>22506</v>
      </c>
      <c r="L1155" s="16">
        <v>223</v>
      </c>
      <c r="M1155" s="16">
        <v>22729</v>
      </c>
      <c r="N1155" s="16">
        <v>0</v>
      </c>
      <c r="O1155" s="47">
        <v>20093.66</v>
      </c>
      <c r="P1155" s="16">
        <v>2635.34</v>
      </c>
      <c r="Q1155" s="47">
        <v>1840.32</v>
      </c>
      <c r="R1155" s="16" t="s">
        <v>1833</v>
      </c>
      <c r="S1155" s="3" t="s">
        <v>1451</v>
      </c>
      <c r="T1155" s="2"/>
      <c r="U1155" s="2"/>
      <c r="V1155" s="2"/>
    </row>
    <row r="1156" spans="1:22" s="16" customFormat="1" ht="15" customHeight="1" x14ac:dyDescent="0.3">
      <c r="A1156" s="16" t="s">
        <v>465</v>
      </c>
      <c r="B1156" s="16" t="s">
        <v>18</v>
      </c>
      <c r="C1156" s="43" t="s">
        <v>371</v>
      </c>
      <c r="D1156" s="43" t="s">
        <v>25</v>
      </c>
      <c r="E1156" s="43" t="s">
        <v>90</v>
      </c>
      <c r="F1156" s="43" t="s">
        <v>359</v>
      </c>
      <c r="G1156" s="43" t="s">
        <v>345</v>
      </c>
      <c r="H1156" s="43" t="s">
        <v>23</v>
      </c>
      <c r="I1156" s="43" t="s">
        <v>519</v>
      </c>
      <c r="J1156" s="16" t="s">
        <v>520</v>
      </c>
      <c r="K1156" s="16">
        <v>9365</v>
      </c>
      <c r="L1156" s="16">
        <v>0</v>
      </c>
      <c r="M1156" s="16">
        <v>9365</v>
      </c>
      <c r="N1156" s="16">
        <v>0</v>
      </c>
      <c r="O1156" s="47">
        <v>8580</v>
      </c>
      <c r="P1156" s="16">
        <v>785</v>
      </c>
      <c r="Q1156" s="47">
        <v>780</v>
      </c>
      <c r="R1156" s="16" t="s">
        <v>1833</v>
      </c>
      <c r="S1156" s="3" t="s">
        <v>1451</v>
      </c>
      <c r="T1156" s="2"/>
      <c r="U1156" s="2"/>
      <c r="V1156" s="2"/>
    </row>
    <row r="1157" spans="1:22" s="16" customFormat="1" ht="15" customHeight="1" x14ac:dyDescent="0.3">
      <c r="A1157" s="16" t="s">
        <v>465</v>
      </c>
      <c r="B1157" s="16" t="s">
        <v>18</v>
      </c>
      <c r="C1157" s="43" t="s">
        <v>371</v>
      </c>
      <c r="D1157" s="43" t="s">
        <v>25</v>
      </c>
      <c r="E1157" s="43" t="s">
        <v>90</v>
      </c>
      <c r="F1157" s="43" t="s">
        <v>359</v>
      </c>
      <c r="G1157" s="43" t="s">
        <v>345</v>
      </c>
      <c r="H1157" s="43" t="s">
        <v>23</v>
      </c>
      <c r="I1157" s="43">
        <v>6210</v>
      </c>
      <c r="J1157" s="16" t="s">
        <v>565</v>
      </c>
      <c r="K1157" s="16">
        <v>3000</v>
      </c>
      <c r="L1157" s="16">
        <v>0</v>
      </c>
      <c r="M1157" s="16">
        <v>3000</v>
      </c>
      <c r="N1157" s="16">
        <v>683.42</v>
      </c>
      <c r="O1157" s="47">
        <v>2316.58</v>
      </c>
      <c r="P1157" s="16">
        <v>0</v>
      </c>
      <c r="Q1157" s="47">
        <v>0</v>
      </c>
      <c r="R1157" s="16" t="s">
        <v>1833</v>
      </c>
      <c r="S1157" s="3" t="s">
        <v>1451</v>
      </c>
      <c r="T1157" s="2"/>
      <c r="U1157" s="2"/>
      <c r="V1157" s="2"/>
    </row>
    <row r="1158" spans="1:22" s="16" customFormat="1" ht="15" customHeight="1" x14ac:dyDescent="0.3">
      <c r="A1158" s="16" t="s">
        <v>465</v>
      </c>
      <c r="B1158" s="16" t="s">
        <v>18</v>
      </c>
      <c r="C1158" s="43" t="s">
        <v>371</v>
      </c>
      <c r="D1158" s="43" t="s">
        <v>25</v>
      </c>
      <c r="E1158" s="43" t="s">
        <v>90</v>
      </c>
      <c r="F1158" s="43" t="s">
        <v>359</v>
      </c>
      <c r="G1158" s="43" t="s">
        <v>345</v>
      </c>
      <c r="H1158" s="43" t="s">
        <v>23</v>
      </c>
      <c r="I1158" s="43">
        <v>6214</v>
      </c>
      <c r="J1158" s="16" t="s">
        <v>495</v>
      </c>
      <c r="K1158" s="16">
        <v>1500</v>
      </c>
      <c r="L1158" s="16">
        <v>0</v>
      </c>
      <c r="M1158" s="16">
        <v>1500</v>
      </c>
      <c r="N1158" s="16">
        <v>168.96</v>
      </c>
      <c r="O1158" s="47">
        <v>1031.04</v>
      </c>
      <c r="P1158" s="16">
        <v>300</v>
      </c>
      <c r="Q1158" s="47">
        <v>0</v>
      </c>
      <c r="R1158" s="16" t="s">
        <v>1833</v>
      </c>
      <c r="S1158" s="3" t="s">
        <v>1451</v>
      </c>
      <c r="T1158" s="2"/>
      <c r="U1158" s="2"/>
      <c r="V1158" s="2"/>
    </row>
    <row r="1159" spans="1:22" s="16" customFormat="1" ht="15" customHeight="1" x14ac:dyDescent="0.3">
      <c r="A1159" s="16" t="s">
        <v>465</v>
      </c>
      <c r="B1159" s="16" t="s">
        <v>18</v>
      </c>
      <c r="C1159" s="43" t="s">
        <v>371</v>
      </c>
      <c r="D1159" s="43" t="s">
        <v>25</v>
      </c>
      <c r="E1159" s="43" t="s">
        <v>90</v>
      </c>
      <c r="F1159" s="43" t="s">
        <v>359</v>
      </c>
      <c r="G1159" s="43" t="s">
        <v>345</v>
      </c>
      <c r="H1159" s="43" t="s">
        <v>23</v>
      </c>
      <c r="I1159" s="43">
        <v>6276</v>
      </c>
      <c r="J1159" s="16" t="s">
        <v>589</v>
      </c>
      <c r="K1159" s="16">
        <v>5000</v>
      </c>
      <c r="L1159" s="16">
        <v>0</v>
      </c>
      <c r="M1159" s="16">
        <v>5000</v>
      </c>
      <c r="N1159" s="16">
        <v>1189.17</v>
      </c>
      <c r="O1159" s="47">
        <v>3215.11</v>
      </c>
      <c r="P1159" s="16">
        <v>595.72</v>
      </c>
      <c r="Q1159" s="47">
        <v>945.97</v>
      </c>
      <c r="R1159" s="16" t="s">
        <v>1833</v>
      </c>
      <c r="S1159" s="3" t="s">
        <v>1451</v>
      </c>
      <c r="T1159" s="2"/>
      <c r="U1159" s="2"/>
      <c r="V1159" s="2"/>
    </row>
    <row r="1160" spans="1:22" s="16" customFormat="1" ht="15" customHeight="1" x14ac:dyDescent="0.3">
      <c r="A1160" s="16" t="s">
        <v>465</v>
      </c>
      <c r="B1160" s="16" t="s">
        <v>18</v>
      </c>
      <c r="C1160" s="43" t="s">
        <v>371</v>
      </c>
      <c r="D1160" s="43" t="s">
        <v>25</v>
      </c>
      <c r="E1160" s="43" t="s">
        <v>90</v>
      </c>
      <c r="F1160" s="43" t="s">
        <v>359</v>
      </c>
      <c r="G1160" s="43" t="s">
        <v>345</v>
      </c>
      <c r="H1160" s="43" t="s">
        <v>23</v>
      </c>
      <c r="I1160" s="43" t="s">
        <v>566</v>
      </c>
      <c r="J1160" s="16" t="s">
        <v>567</v>
      </c>
      <c r="K1160" s="16">
        <v>2500</v>
      </c>
      <c r="L1160" s="16">
        <v>0</v>
      </c>
      <c r="M1160" s="16">
        <v>2500</v>
      </c>
      <c r="N1160" s="16">
        <v>254.68</v>
      </c>
      <c r="O1160" s="47">
        <v>1427.24</v>
      </c>
      <c r="P1160" s="16">
        <v>818.08</v>
      </c>
      <c r="Q1160" s="47">
        <v>454.65</v>
      </c>
      <c r="R1160" s="16" t="s">
        <v>1833</v>
      </c>
      <c r="S1160" s="3" t="s">
        <v>1451</v>
      </c>
      <c r="T1160" s="2"/>
      <c r="U1160" s="2"/>
      <c r="V1160" s="2"/>
    </row>
    <row r="1161" spans="1:22" s="16" customFormat="1" ht="15" customHeight="1" x14ac:dyDescent="0.3">
      <c r="A1161" s="16" t="s">
        <v>465</v>
      </c>
      <c r="B1161" s="16" t="s">
        <v>18</v>
      </c>
      <c r="C1161" s="43" t="s">
        <v>371</v>
      </c>
      <c r="D1161" s="43" t="s">
        <v>25</v>
      </c>
      <c r="E1161" s="43" t="s">
        <v>90</v>
      </c>
      <c r="F1161" s="43" t="s">
        <v>359</v>
      </c>
      <c r="G1161" s="43" t="s">
        <v>345</v>
      </c>
      <c r="H1161" s="43" t="s">
        <v>23</v>
      </c>
      <c r="I1161" s="43" t="s">
        <v>546</v>
      </c>
      <c r="J1161" s="16" t="s">
        <v>547</v>
      </c>
      <c r="K1161" s="16">
        <v>2500</v>
      </c>
      <c r="L1161" s="16">
        <v>0</v>
      </c>
      <c r="M1161" s="16">
        <v>2500</v>
      </c>
      <c r="N1161" s="16">
        <v>71.61</v>
      </c>
      <c r="O1161" s="47">
        <v>1428.39</v>
      </c>
      <c r="P1161" s="16">
        <v>1000</v>
      </c>
      <c r="Q1161" s="47">
        <v>737.03</v>
      </c>
      <c r="R1161" s="16" t="s">
        <v>1833</v>
      </c>
      <c r="S1161" s="3" t="s">
        <v>1451</v>
      </c>
      <c r="T1161" s="2"/>
      <c r="U1161" s="2"/>
      <c r="V1161" s="2"/>
    </row>
    <row r="1162" spans="1:22" s="16" customFormat="1" ht="15" customHeight="1" x14ac:dyDescent="0.3">
      <c r="A1162" s="16" t="s">
        <v>465</v>
      </c>
      <c r="B1162" s="16" t="s">
        <v>18</v>
      </c>
      <c r="C1162" s="43" t="s">
        <v>371</v>
      </c>
      <c r="D1162" s="43" t="s">
        <v>25</v>
      </c>
      <c r="E1162" s="43" t="s">
        <v>90</v>
      </c>
      <c r="F1162" s="43" t="s">
        <v>359</v>
      </c>
      <c r="G1162" s="43" t="s">
        <v>345</v>
      </c>
      <c r="H1162" s="43" t="s">
        <v>23</v>
      </c>
      <c r="I1162" s="43" t="s">
        <v>598</v>
      </c>
      <c r="J1162" s="16" t="s">
        <v>599</v>
      </c>
      <c r="K1162" s="16">
        <v>12000</v>
      </c>
      <c r="L1162" s="16">
        <v>0</v>
      </c>
      <c r="M1162" s="16">
        <v>12000</v>
      </c>
      <c r="N1162" s="16">
        <v>3642.58</v>
      </c>
      <c r="O1162" s="47">
        <v>5086.32</v>
      </c>
      <c r="P1162" s="16">
        <v>3271.1</v>
      </c>
      <c r="Q1162" s="47">
        <v>247.91</v>
      </c>
      <c r="R1162" s="16" t="s">
        <v>1833</v>
      </c>
      <c r="S1162" s="3" t="s">
        <v>1451</v>
      </c>
      <c r="T1162" s="2"/>
      <c r="U1162" s="2"/>
      <c r="V1162" s="2"/>
    </row>
    <row r="1163" spans="1:22" s="16" customFormat="1" ht="15" customHeight="1" x14ac:dyDescent="0.3">
      <c r="A1163" s="16" t="s">
        <v>465</v>
      </c>
      <c r="B1163" s="16" t="s">
        <v>18</v>
      </c>
      <c r="C1163" s="43" t="s">
        <v>371</v>
      </c>
      <c r="D1163" s="43" t="s">
        <v>25</v>
      </c>
      <c r="E1163" s="43" t="s">
        <v>90</v>
      </c>
      <c r="F1163" s="43" t="s">
        <v>359</v>
      </c>
      <c r="G1163" s="43" t="s">
        <v>345</v>
      </c>
      <c r="H1163" s="43" t="s">
        <v>23</v>
      </c>
      <c r="I1163" s="43" t="s">
        <v>562</v>
      </c>
      <c r="J1163" s="16" t="s">
        <v>563</v>
      </c>
      <c r="K1163" s="16">
        <v>20000</v>
      </c>
      <c r="L1163" s="16">
        <v>0</v>
      </c>
      <c r="M1163" s="16">
        <v>20000</v>
      </c>
      <c r="N1163" s="16">
        <v>2220.42</v>
      </c>
      <c r="O1163" s="47">
        <v>17760.580000000002</v>
      </c>
      <c r="P1163" s="16">
        <v>19</v>
      </c>
      <c r="Q1163" s="47">
        <v>5170.8500000000004</v>
      </c>
      <c r="R1163" s="16" t="s">
        <v>1833</v>
      </c>
      <c r="S1163" s="3" t="s">
        <v>1451</v>
      </c>
      <c r="T1163" s="2"/>
      <c r="U1163" s="2"/>
      <c r="V1163" s="2"/>
    </row>
    <row r="1164" spans="1:22" s="16" customFormat="1" ht="15" customHeight="1" x14ac:dyDescent="0.3">
      <c r="A1164" s="16" t="s">
        <v>465</v>
      </c>
      <c r="B1164" s="16" t="s">
        <v>18</v>
      </c>
      <c r="C1164" s="43" t="s">
        <v>371</v>
      </c>
      <c r="D1164" s="43" t="s">
        <v>25</v>
      </c>
      <c r="E1164" s="43" t="s">
        <v>90</v>
      </c>
      <c r="F1164" s="43" t="s">
        <v>359</v>
      </c>
      <c r="G1164" s="43" t="s">
        <v>345</v>
      </c>
      <c r="H1164" s="43" t="s">
        <v>23</v>
      </c>
      <c r="I1164" s="43">
        <v>6600</v>
      </c>
      <c r="J1164" s="16" t="s">
        <v>530</v>
      </c>
      <c r="K1164" s="16">
        <v>15540</v>
      </c>
      <c r="L1164" s="16">
        <v>0</v>
      </c>
      <c r="M1164" s="16">
        <v>15540</v>
      </c>
      <c r="N1164" s="16">
        <v>0</v>
      </c>
      <c r="O1164" s="47">
        <v>7760</v>
      </c>
      <c r="P1164" s="16">
        <v>7780</v>
      </c>
      <c r="Q1164" s="47">
        <v>0</v>
      </c>
      <c r="R1164" s="16" t="s">
        <v>1833</v>
      </c>
      <c r="S1164" s="3" t="s">
        <v>1451</v>
      </c>
      <c r="T1164" s="2"/>
      <c r="U1164" s="2"/>
      <c r="V1164" s="2"/>
    </row>
    <row r="1165" spans="1:22" s="16" customFormat="1" ht="15" customHeight="1" x14ac:dyDescent="0.3">
      <c r="A1165" s="16" t="s">
        <v>465</v>
      </c>
      <c r="B1165" s="16" t="s">
        <v>18</v>
      </c>
      <c r="C1165" s="43" t="s">
        <v>369</v>
      </c>
      <c r="D1165" s="43" t="s">
        <v>25</v>
      </c>
      <c r="E1165" s="43" t="s">
        <v>90</v>
      </c>
      <c r="F1165" s="43" t="s">
        <v>359</v>
      </c>
      <c r="G1165" s="43" t="s">
        <v>370</v>
      </c>
      <c r="H1165" s="43" t="s">
        <v>23</v>
      </c>
      <c r="I1165" s="43" t="s">
        <v>501</v>
      </c>
      <c r="J1165" s="16" t="s">
        <v>502</v>
      </c>
      <c r="K1165" s="16">
        <v>355214</v>
      </c>
      <c r="L1165" s="16">
        <v>3517</v>
      </c>
      <c r="M1165" s="16">
        <v>358731</v>
      </c>
      <c r="N1165" s="16">
        <v>0</v>
      </c>
      <c r="O1165" s="47">
        <v>304022.24</v>
      </c>
      <c r="P1165" s="16">
        <v>54708.76</v>
      </c>
      <c r="Q1165" s="47">
        <v>28091.119999999999</v>
      </c>
      <c r="R1165" s="16" t="s">
        <v>1834</v>
      </c>
      <c r="S1165" s="3" t="s">
        <v>1451</v>
      </c>
      <c r="T1165" s="2"/>
      <c r="U1165" s="2"/>
      <c r="V1165" s="2"/>
    </row>
    <row r="1166" spans="1:22" s="16" customFormat="1" ht="15" customHeight="1" x14ac:dyDescent="0.3">
      <c r="A1166" s="16" t="s">
        <v>465</v>
      </c>
      <c r="B1166" s="16" t="s">
        <v>18</v>
      </c>
      <c r="C1166" s="43" t="s">
        <v>369</v>
      </c>
      <c r="D1166" s="43" t="s">
        <v>25</v>
      </c>
      <c r="E1166" s="43" t="s">
        <v>90</v>
      </c>
      <c r="F1166" s="43" t="s">
        <v>359</v>
      </c>
      <c r="G1166" s="43" t="s">
        <v>370</v>
      </c>
      <c r="H1166" s="43" t="s">
        <v>23</v>
      </c>
      <c r="I1166" s="43" t="s">
        <v>493</v>
      </c>
      <c r="J1166" s="16" t="s">
        <v>494</v>
      </c>
      <c r="K1166" s="16">
        <v>30000</v>
      </c>
      <c r="L1166" s="16">
        <v>0</v>
      </c>
      <c r="M1166" s="16">
        <v>30000</v>
      </c>
      <c r="N1166" s="16">
        <v>0</v>
      </c>
      <c r="O1166" s="47">
        <v>11104.78</v>
      </c>
      <c r="P1166" s="16">
        <v>18895.22</v>
      </c>
      <c r="Q1166" s="47">
        <v>672</v>
      </c>
      <c r="R1166" s="16" t="s">
        <v>1834</v>
      </c>
      <c r="S1166" s="3" t="s">
        <v>1451</v>
      </c>
      <c r="T1166" s="2"/>
      <c r="U1166" s="2"/>
      <c r="V1166" s="2"/>
    </row>
    <row r="1167" spans="1:22" s="16" customFormat="1" ht="15" customHeight="1" x14ac:dyDescent="0.3">
      <c r="A1167" s="16" t="s">
        <v>465</v>
      </c>
      <c r="B1167" s="16" t="s">
        <v>18</v>
      </c>
      <c r="C1167" s="43" t="s">
        <v>369</v>
      </c>
      <c r="D1167" s="43" t="s">
        <v>25</v>
      </c>
      <c r="E1167" s="43" t="s">
        <v>90</v>
      </c>
      <c r="F1167" s="43" t="s">
        <v>359</v>
      </c>
      <c r="G1167" s="43" t="s">
        <v>370</v>
      </c>
      <c r="H1167" s="43" t="s">
        <v>23</v>
      </c>
      <c r="I1167" s="43">
        <v>5100</v>
      </c>
      <c r="J1167" s="16" t="s">
        <v>484</v>
      </c>
      <c r="K1167" s="16">
        <v>16000</v>
      </c>
      <c r="L1167" s="16">
        <v>0</v>
      </c>
      <c r="M1167" s="16">
        <v>16000</v>
      </c>
      <c r="N1167" s="16">
        <v>0</v>
      </c>
      <c r="O1167" s="47">
        <v>11944.65</v>
      </c>
      <c r="P1167" s="16">
        <v>4055.35</v>
      </c>
      <c r="Q1167" s="47">
        <v>876.11</v>
      </c>
      <c r="R1167" s="16" t="s">
        <v>1834</v>
      </c>
      <c r="S1167" s="3" t="s">
        <v>1451</v>
      </c>
      <c r="T1167" s="2"/>
      <c r="U1167" s="2"/>
      <c r="V1167" s="2"/>
    </row>
    <row r="1168" spans="1:22" s="16" customFormat="1" ht="15" customHeight="1" x14ac:dyDescent="0.3">
      <c r="A1168" s="16" t="s">
        <v>465</v>
      </c>
      <c r="B1168" s="16" t="s">
        <v>18</v>
      </c>
      <c r="C1168" s="43" t="s">
        <v>369</v>
      </c>
      <c r="D1168" s="43" t="s">
        <v>25</v>
      </c>
      <c r="E1168" s="43" t="s">
        <v>90</v>
      </c>
      <c r="F1168" s="43" t="s">
        <v>359</v>
      </c>
      <c r="G1168" s="43" t="s">
        <v>370</v>
      </c>
      <c r="H1168" s="43" t="s">
        <v>23</v>
      </c>
      <c r="I1168" s="43" t="s">
        <v>491</v>
      </c>
      <c r="J1168" s="16" t="s">
        <v>1043</v>
      </c>
      <c r="K1168" s="16">
        <v>1400</v>
      </c>
      <c r="L1168" s="16">
        <v>0</v>
      </c>
      <c r="M1168" s="16">
        <v>1400</v>
      </c>
      <c r="N1168" s="16">
        <v>0</v>
      </c>
      <c r="O1168" s="47">
        <v>276</v>
      </c>
      <c r="P1168" s="16">
        <v>1124</v>
      </c>
      <c r="Q1168" s="47">
        <v>0</v>
      </c>
      <c r="R1168" s="16" t="s">
        <v>1834</v>
      </c>
      <c r="S1168" s="3" t="s">
        <v>1451</v>
      </c>
      <c r="T1168" s="2"/>
      <c r="U1168" s="2"/>
      <c r="V1168" s="2"/>
    </row>
    <row r="1169" spans="1:22" s="16" customFormat="1" ht="15" customHeight="1" x14ac:dyDescent="0.3">
      <c r="A1169" s="16" t="s">
        <v>465</v>
      </c>
      <c r="B1169" s="16" t="s">
        <v>18</v>
      </c>
      <c r="C1169" s="43" t="s">
        <v>369</v>
      </c>
      <c r="D1169" s="43" t="s">
        <v>25</v>
      </c>
      <c r="E1169" s="43" t="s">
        <v>90</v>
      </c>
      <c r="F1169" s="43" t="s">
        <v>359</v>
      </c>
      <c r="G1169" s="43" t="s">
        <v>370</v>
      </c>
      <c r="H1169" s="43" t="s">
        <v>23</v>
      </c>
      <c r="I1169" s="43" t="s">
        <v>481</v>
      </c>
      <c r="J1169" s="16" t="s">
        <v>1040</v>
      </c>
      <c r="K1169" s="16">
        <v>4000</v>
      </c>
      <c r="L1169" s="16">
        <v>0</v>
      </c>
      <c r="M1169" s="16">
        <v>4000</v>
      </c>
      <c r="N1169" s="16">
        <v>0</v>
      </c>
      <c r="O1169" s="47">
        <v>3413.02</v>
      </c>
      <c r="P1169" s="16">
        <v>586.98</v>
      </c>
      <c r="Q1169" s="47">
        <v>89.77</v>
      </c>
      <c r="R1169" s="16" t="s">
        <v>1834</v>
      </c>
      <c r="S1169" s="3" t="s">
        <v>1451</v>
      </c>
      <c r="T1169" s="2"/>
      <c r="U1169" s="2"/>
      <c r="V1169" s="2"/>
    </row>
    <row r="1170" spans="1:22" s="16" customFormat="1" ht="15" customHeight="1" x14ac:dyDescent="0.3">
      <c r="A1170" s="16" t="s">
        <v>465</v>
      </c>
      <c r="B1170" s="16" t="s">
        <v>18</v>
      </c>
      <c r="C1170" s="43" t="s">
        <v>369</v>
      </c>
      <c r="D1170" s="43" t="s">
        <v>25</v>
      </c>
      <c r="E1170" s="43" t="s">
        <v>90</v>
      </c>
      <c r="F1170" s="43" t="s">
        <v>359</v>
      </c>
      <c r="G1170" s="43" t="s">
        <v>370</v>
      </c>
      <c r="H1170" s="43" t="s">
        <v>23</v>
      </c>
      <c r="I1170" s="43" t="s">
        <v>1051</v>
      </c>
      <c r="J1170" s="16" t="s">
        <v>1052</v>
      </c>
      <c r="K1170" s="16">
        <v>3250</v>
      </c>
      <c r="L1170" s="16">
        <v>0</v>
      </c>
      <c r="M1170" s="16">
        <v>3250</v>
      </c>
      <c r="N1170" s="16">
        <v>0</v>
      </c>
      <c r="O1170" s="47">
        <v>3390</v>
      </c>
      <c r="P1170" s="16">
        <v>-140</v>
      </c>
      <c r="Q1170" s="47">
        <v>665</v>
      </c>
      <c r="R1170" s="16" t="s">
        <v>1834</v>
      </c>
      <c r="S1170" s="3" t="s">
        <v>1451</v>
      </c>
      <c r="T1170" s="2"/>
      <c r="U1170" s="2"/>
      <c r="V1170" s="2"/>
    </row>
    <row r="1171" spans="1:22" s="16" customFormat="1" ht="15" customHeight="1" x14ac:dyDescent="0.3">
      <c r="A1171" s="16" t="s">
        <v>465</v>
      </c>
      <c r="B1171" s="16" t="s">
        <v>18</v>
      </c>
      <c r="C1171" s="43" t="s">
        <v>369</v>
      </c>
      <c r="D1171" s="43" t="s">
        <v>25</v>
      </c>
      <c r="E1171" s="43" t="s">
        <v>90</v>
      </c>
      <c r="F1171" s="43" t="s">
        <v>359</v>
      </c>
      <c r="G1171" s="43" t="s">
        <v>370</v>
      </c>
      <c r="H1171" s="43" t="s">
        <v>23</v>
      </c>
      <c r="I1171" s="43" t="s">
        <v>469</v>
      </c>
      <c r="J1171" s="16" t="s">
        <v>1045</v>
      </c>
      <c r="K1171" s="16">
        <v>2250</v>
      </c>
      <c r="L1171" s="16">
        <v>0</v>
      </c>
      <c r="M1171" s="16">
        <v>2250</v>
      </c>
      <c r="N1171" s="16">
        <v>0</v>
      </c>
      <c r="O1171" s="47">
        <v>2000.09</v>
      </c>
      <c r="P1171" s="16">
        <v>249.91</v>
      </c>
      <c r="Q1171" s="47">
        <v>167.6</v>
      </c>
      <c r="R1171" s="16" t="s">
        <v>1834</v>
      </c>
      <c r="S1171" s="3" t="s">
        <v>1451</v>
      </c>
      <c r="T1171" s="2"/>
      <c r="U1171" s="2"/>
      <c r="V1171" s="2"/>
    </row>
    <row r="1172" spans="1:22" s="16" customFormat="1" ht="15" customHeight="1" x14ac:dyDescent="0.3">
      <c r="A1172" s="16" t="s">
        <v>465</v>
      </c>
      <c r="B1172" s="16" t="s">
        <v>18</v>
      </c>
      <c r="C1172" s="43" t="s">
        <v>369</v>
      </c>
      <c r="D1172" s="43" t="s">
        <v>25</v>
      </c>
      <c r="E1172" s="43" t="s">
        <v>90</v>
      </c>
      <c r="F1172" s="43" t="s">
        <v>359</v>
      </c>
      <c r="G1172" s="43" t="s">
        <v>370</v>
      </c>
      <c r="H1172" s="43" t="s">
        <v>23</v>
      </c>
      <c r="I1172" s="43" t="s">
        <v>473</v>
      </c>
      <c r="J1172" s="16" t="s">
        <v>1041</v>
      </c>
      <c r="K1172" s="16">
        <v>2000</v>
      </c>
      <c r="L1172" s="16">
        <v>0</v>
      </c>
      <c r="M1172" s="16">
        <v>2000</v>
      </c>
      <c r="N1172" s="16">
        <v>0</v>
      </c>
      <c r="O1172" s="47">
        <v>2901.84</v>
      </c>
      <c r="P1172" s="16">
        <v>-901.84</v>
      </c>
      <c r="Q1172" s="47">
        <v>0</v>
      </c>
      <c r="R1172" s="16" t="s">
        <v>1834</v>
      </c>
      <c r="S1172" s="3" t="s">
        <v>1451</v>
      </c>
      <c r="T1172" s="2"/>
      <c r="U1172" s="2"/>
      <c r="V1172" s="2"/>
    </row>
    <row r="1173" spans="1:22" s="16" customFormat="1" ht="15" customHeight="1" x14ac:dyDescent="0.3">
      <c r="A1173" s="16" t="s">
        <v>465</v>
      </c>
      <c r="B1173" s="16" t="s">
        <v>18</v>
      </c>
      <c r="C1173" s="43" t="s">
        <v>369</v>
      </c>
      <c r="D1173" s="43" t="s">
        <v>25</v>
      </c>
      <c r="E1173" s="43" t="s">
        <v>90</v>
      </c>
      <c r="F1173" s="43" t="s">
        <v>359</v>
      </c>
      <c r="G1173" s="43" t="s">
        <v>370</v>
      </c>
      <c r="H1173" s="43" t="s">
        <v>23</v>
      </c>
      <c r="I1173" s="43" t="s">
        <v>474</v>
      </c>
      <c r="J1173" s="16" t="s">
        <v>475</v>
      </c>
      <c r="K1173" s="16">
        <v>31949</v>
      </c>
      <c r="L1173" s="16">
        <v>316</v>
      </c>
      <c r="M1173" s="16">
        <v>32265</v>
      </c>
      <c r="N1173" s="16">
        <v>0</v>
      </c>
      <c r="O1173" s="47">
        <v>24686.18</v>
      </c>
      <c r="P1173" s="16">
        <v>7578.82</v>
      </c>
      <c r="Q1173" s="47">
        <v>2234.4899999999998</v>
      </c>
      <c r="R1173" s="16" t="s">
        <v>1834</v>
      </c>
      <c r="S1173" s="3" t="s">
        <v>1451</v>
      </c>
      <c r="T1173" s="2"/>
      <c r="U1173" s="2"/>
      <c r="V1173" s="2"/>
    </row>
    <row r="1174" spans="1:22" s="16" customFormat="1" ht="15" customHeight="1" x14ac:dyDescent="0.3">
      <c r="A1174" s="16" t="s">
        <v>465</v>
      </c>
      <c r="B1174" s="16" t="s">
        <v>18</v>
      </c>
      <c r="C1174" s="43" t="s">
        <v>369</v>
      </c>
      <c r="D1174" s="43" t="s">
        <v>25</v>
      </c>
      <c r="E1174" s="43" t="s">
        <v>90</v>
      </c>
      <c r="F1174" s="43" t="s">
        <v>359</v>
      </c>
      <c r="G1174" s="43" t="s">
        <v>370</v>
      </c>
      <c r="H1174" s="43" t="s">
        <v>23</v>
      </c>
      <c r="I1174" s="43" t="s">
        <v>519</v>
      </c>
      <c r="J1174" s="16" t="s">
        <v>520</v>
      </c>
      <c r="K1174" s="16">
        <v>15657</v>
      </c>
      <c r="L1174" s="16">
        <v>0</v>
      </c>
      <c r="M1174" s="16">
        <v>15657</v>
      </c>
      <c r="N1174" s="16">
        <v>0</v>
      </c>
      <c r="O1174" s="47">
        <v>14344</v>
      </c>
      <c r="P1174" s="16">
        <v>1313</v>
      </c>
      <c r="Q1174" s="47">
        <v>1304</v>
      </c>
      <c r="R1174" s="16" t="s">
        <v>1834</v>
      </c>
      <c r="S1174" s="3" t="s">
        <v>1451</v>
      </c>
      <c r="T1174" s="2"/>
      <c r="U1174" s="2"/>
      <c r="V1174" s="2"/>
    </row>
    <row r="1175" spans="1:22" s="16" customFormat="1" ht="15" customHeight="1" x14ac:dyDescent="0.3">
      <c r="A1175" s="16" t="s">
        <v>465</v>
      </c>
      <c r="B1175" s="16" t="s">
        <v>18</v>
      </c>
      <c r="C1175" s="43" t="s">
        <v>369</v>
      </c>
      <c r="D1175" s="43" t="s">
        <v>25</v>
      </c>
      <c r="E1175" s="43" t="s">
        <v>90</v>
      </c>
      <c r="F1175" s="43" t="s">
        <v>359</v>
      </c>
      <c r="G1175" s="43" t="s">
        <v>370</v>
      </c>
      <c r="H1175" s="43" t="s">
        <v>23</v>
      </c>
      <c r="I1175" s="43">
        <v>6206</v>
      </c>
      <c r="J1175" s="16" t="s">
        <v>571</v>
      </c>
      <c r="K1175" s="16">
        <v>27500</v>
      </c>
      <c r="L1175" s="16">
        <v>0</v>
      </c>
      <c r="M1175" s="16">
        <v>27500</v>
      </c>
      <c r="N1175" s="16">
        <v>4582.42</v>
      </c>
      <c r="O1175" s="47">
        <v>17021.72</v>
      </c>
      <c r="P1175" s="16">
        <v>5895.86</v>
      </c>
      <c r="Q1175" s="47">
        <v>2604.2199999999998</v>
      </c>
      <c r="R1175" s="16" t="s">
        <v>1834</v>
      </c>
      <c r="S1175" s="3" t="s">
        <v>1451</v>
      </c>
      <c r="T1175" s="2"/>
      <c r="U1175" s="2"/>
      <c r="V1175" s="2"/>
    </row>
    <row r="1176" spans="1:22" s="16" customFormat="1" ht="15" customHeight="1" x14ac:dyDescent="0.3">
      <c r="A1176" s="16" t="s">
        <v>465</v>
      </c>
      <c r="B1176" s="16" t="s">
        <v>18</v>
      </c>
      <c r="C1176" s="43" t="s">
        <v>369</v>
      </c>
      <c r="D1176" s="43" t="s">
        <v>25</v>
      </c>
      <c r="E1176" s="43" t="s">
        <v>90</v>
      </c>
      <c r="F1176" s="43" t="s">
        <v>359</v>
      </c>
      <c r="G1176" s="43" t="s">
        <v>370</v>
      </c>
      <c r="H1176" s="43" t="s">
        <v>23</v>
      </c>
      <c r="I1176" s="43">
        <v>6208</v>
      </c>
      <c r="J1176" s="16" t="s">
        <v>496</v>
      </c>
      <c r="K1176" s="16">
        <v>12000</v>
      </c>
      <c r="L1176" s="16">
        <v>0</v>
      </c>
      <c r="M1176" s="16">
        <v>12000</v>
      </c>
      <c r="N1176" s="16">
        <v>192.95</v>
      </c>
      <c r="O1176" s="47">
        <v>9681.2800000000007</v>
      </c>
      <c r="P1176" s="16">
        <v>2125.77</v>
      </c>
      <c r="Q1176" s="47">
        <v>361.43</v>
      </c>
      <c r="R1176" s="16" t="s">
        <v>1834</v>
      </c>
      <c r="S1176" s="3" t="s">
        <v>1451</v>
      </c>
      <c r="T1176" s="2"/>
      <c r="U1176" s="2"/>
      <c r="V1176" s="2"/>
    </row>
    <row r="1177" spans="1:22" s="16" customFormat="1" ht="15" customHeight="1" x14ac:dyDescent="0.3">
      <c r="A1177" s="16" t="s">
        <v>465</v>
      </c>
      <c r="B1177" s="16" t="s">
        <v>18</v>
      </c>
      <c r="C1177" s="43" t="s">
        <v>369</v>
      </c>
      <c r="D1177" s="43" t="s">
        <v>25</v>
      </c>
      <c r="E1177" s="43" t="s">
        <v>90</v>
      </c>
      <c r="F1177" s="43" t="s">
        <v>359</v>
      </c>
      <c r="G1177" s="43" t="s">
        <v>370</v>
      </c>
      <c r="H1177" s="43" t="s">
        <v>23</v>
      </c>
      <c r="I1177" s="43">
        <v>6210</v>
      </c>
      <c r="J1177" s="16" t="s">
        <v>565</v>
      </c>
      <c r="K1177" s="16">
        <v>5000</v>
      </c>
      <c r="L1177" s="16">
        <v>0</v>
      </c>
      <c r="M1177" s="16">
        <v>5000</v>
      </c>
      <c r="N1177" s="16">
        <v>609.89</v>
      </c>
      <c r="O1177" s="47">
        <v>1978.54</v>
      </c>
      <c r="P1177" s="16">
        <v>2411.5700000000002</v>
      </c>
      <c r="Q1177" s="47">
        <v>0</v>
      </c>
      <c r="R1177" s="16" t="s">
        <v>1834</v>
      </c>
      <c r="S1177" s="3" t="s">
        <v>1451</v>
      </c>
      <c r="T1177" s="2"/>
      <c r="U1177" s="2"/>
      <c r="V1177" s="2"/>
    </row>
    <row r="1178" spans="1:22" s="16" customFormat="1" ht="15" customHeight="1" x14ac:dyDescent="0.3">
      <c r="A1178" s="16" t="s">
        <v>465</v>
      </c>
      <c r="B1178" s="16" t="s">
        <v>18</v>
      </c>
      <c r="C1178" s="43" t="s">
        <v>369</v>
      </c>
      <c r="D1178" s="43" t="s">
        <v>25</v>
      </c>
      <c r="E1178" s="43" t="s">
        <v>90</v>
      </c>
      <c r="F1178" s="43" t="s">
        <v>359</v>
      </c>
      <c r="G1178" s="43" t="s">
        <v>370</v>
      </c>
      <c r="H1178" s="43" t="s">
        <v>23</v>
      </c>
      <c r="I1178" s="43">
        <v>6214</v>
      </c>
      <c r="J1178" s="16" t="s">
        <v>495</v>
      </c>
      <c r="K1178" s="16">
        <v>3000</v>
      </c>
      <c r="L1178" s="16">
        <v>0</v>
      </c>
      <c r="M1178" s="16">
        <v>3000</v>
      </c>
      <c r="N1178" s="16">
        <v>0</v>
      </c>
      <c r="O1178" s="47">
        <v>49.15</v>
      </c>
      <c r="P1178" s="16">
        <v>2950.85</v>
      </c>
      <c r="Q1178" s="47">
        <v>0</v>
      </c>
      <c r="R1178" s="16" t="s">
        <v>1834</v>
      </c>
      <c r="S1178" s="3" t="s">
        <v>1451</v>
      </c>
      <c r="T1178" s="2"/>
      <c r="U1178" s="2"/>
      <c r="V1178" s="2"/>
    </row>
    <row r="1179" spans="1:22" s="16" customFormat="1" ht="15" customHeight="1" x14ac:dyDescent="0.3">
      <c r="A1179" s="16" t="s">
        <v>465</v>
      </c>
      <c r="B1179" s="16" t="s">
        <v>18</v>
      </c>
      <c r="C1179" s="43" t="s">
        <v>369</v>
      </c>
      <c r="D1179" s="43" t="s">
        <v>25</v>
      </c>
      <c r="E1179" s="43" t="s">
        <v>90</v>
      </c>
      <c r="F1179" s="43" t="s">
        <v>359</v>
      </c>
      <c r="G1179" s="43" t="s">
        <v>370</v>
      </c>
      <c r="H1179" s="43" t="s">
        <v>23</v>
      </c>
      <c r="I1179" s="43" t="s">
        <v>575</v>
      </c>
      <c r="J1179" s="16" t="s">
        <v>576</v>
      </c>
      <c r="K1179" s="16">
        <v>17500</v>
      </c>
      <c r="L1179" s="16">
        <v>0</v>
      </c>
      <c r="M1179" s="16">
        <v>17500</v>
      </c>
      <c r="N1179" s="16">
        <v>3506.67</v>
      </c>
      <c r="O1179" s="47">
        <v>6430.36</v>
      </c>
      <c r="P1179" s="16">
        <v>7562.97</v>
      </c>
      <c r="Q1179" s="47">
        <v>1386.47</v>
      </c>
      <c r="R1179" s="16" t="s">
        <v>1834</v>
      </c>
      <c r="S1179" s="3" t="s">
        <v>1451</v>
      </c>
      <c r="T1179" s="2"/>
      <c r="U1179" s="2"/>
      <c r="V1179" s="2"/>
    </row>
    <row r="1180" spans="1:22" s="16" customFormat="1" ht="15" customHeight="1" x14ac:dyDescent="0.3">
      <c r="A1180" s="16" t="s">
        <v>465</v>
      </c>
      <c r="B1180" s="16" t="s">
        <v>18</v>
      </c>
      <c r="C1180" s="43" t="s">
        <v>369</v>
      </c>
      <c r="D1180" s="43" t="s">
        <v>25</v>
      </c>
      <c r="E1180" s="43" t="s">
        <v>90</v>
      </c>
      <c r="F1180" s="43" t="s">
        <v>359</v>
      </c>
      <c r="G1180" s="43" t="s">
        <v>370</v>
      </c>
      <c r="H1180" s="43" t="s">
        <v>23</v>
      </c>
      <c r="I1180" s="43" t="s">
        <v>573</v>
      </c>
      <c r="J1180" s="16" t="s">
        <v>574</v>
      </c>
      <c r="K1180" s="16">
        <v>20000</v>
      </c>
      <c r="L1180" s="16">
        <v>0</v>
      </c>
      <c r="M1180" s="16">
        <v>20000</v>
      </c>
      <c r="N1180" s="16">
        <v>5920.23</v>
      </c>
      <c r="O1180" s="47">
        <v>12966.49</v>
      </c>
      <c r="P1180" s="16">
        <v>1113.28</v>
      </c>
      <c r="Q1180" s="47">
        <v>1540.27</v>
      </c>
      <c r="R1180" s="16" t="s">
        <v>1834</v>
      </c>
      <c r="S1180" s="3" t="s">
        <v>1451</v>
      </c>
      <c r="T1180" s="2"/>
      <c r="U1180" s="2"/>
      <c r="V1180" s="2"/>
    </row>
    <row r="1181" spans="1:22" s="16" customFormat="1" ht="15" customHeight="1" x14ac:dyDescent="0.3">
      <c r="A1181" s="16" t="s">
        <v>465</v>
      </c>
      <c r="B1181" s="16" t="s">
        <v>18</v>
      </c>
      <c r="C1181" s="43" t="s">
        <v>369</v>
      </c>
      <c r="D1181" s="43" t="s">
        <v>25</v>
      </c>
      <c r="E1181" s="43" t="s">
        <v>90</v>
      </c>
      <c r="F1181" s="43" t="s">
        <v>359</v>
      </c>
      <c r="G1181" s="43" t="s">
        <v>370</v>
      </c>
      <c r="H1181" s="43" t="s">
        <v>23</v>
      </c>
      <c r="I1181" s="43" t="s">
        <v>487</v>
      </c>
      <c r="J1181" s="16" t="s">
        <v>488</v>
      </c>
      <c r="K1181" s="16">
        <v>20000</v>
      </c>
      <c r="L1181" s="16">
        <v>0</v>
      </c>
      <c r="M1181" s="16">
        <v>20000</v>
      </c>
      <c r="N1181" s="16">
        <v>3090.61</v>
      </c>
      <c r="O1181" s="47">
        <v>11159.43</v>
      </c>
      <c r="P1181" s="16">
        <v>5749.96</v>
      </c>
      <c r="Q1181" s="47">
        <v>130</v>
      </c>
      <c r="R1181" s="16" t="s">
        <v>1834</v>
      </c>
      <c r="S1181" s="3" t="s">
        <v>1451</v>
      </c>
      <c r="T1181" s="2"/>
      <c r="U1181" s="2"/>
      <c r="V1181" s="2"/>
    </row>
    <row r="1182" spans="1:22" s="16" customFormat="1" ht="15" customHeight="1" x14ac:dyDescent="0.3">
      <c r="A1182" s="16" t="s">
        <v>465</v>
      </c>
      <c r="B1182" s="16" t="s">
        <v>18</v>
      </c>
      <c r="C1182" s="43" t="s">
        <v>369</v>
      </c>
      <c r="D1182" s="43" t="s">
        <v>25</v>
      </c>
      <c r="E1182" s="43" t="s">
        <v>90</v>
      </c>
      <c r="F1182" s="43" t="s">
        <v>359</v>
      </c>
      <c r="G1182" s="43" t="s">
        <v>370</v>
      </c>
      <c r="H1182" s="43" t="s">
        <v>23</v>
      </c>
      <c r="I1182" s="43">
        <v>6600</v>
      </c>
      <c r="J1182" s="16" t="s">
        <v>530</v>
      </c>
      <c r="K1182" s="16">
        <v>14000</v>
      </c>
      <c r="L1182" s="16">
        <v>0</v>
      </c>
      <c r="M1182" s="16">
        <v>14000</v>
      </c>
      <c r="N1182" s="16">
        <v>3664</v>
      </c>
      <c r="O1182" s="47">
        <v>3986</v>
      </c>
      <c r="P1182" s="16">
        <v>6350</v>
      </c>
      <c r="Q1182" s="47">
        <v>0</v>
      </c>
      <c r="R1182" s="16" t="s">
        <v>1834</v>
      </c>
      <c r="S1182" s="3" t="s">
        <v>1451</v>
      </c>
      <c r="T1182" s="2"/>
      <c r="U1182" s="2"/>
      <c r="V1182" s="2"/>
    </row>
    <row r="1183" spans="1:22" s="16" customFormat="1" ht="15" customHeight="1" x14ac:dyDescent="0.3">
      <c r="A1183" s="16" t="s">
        <v>465</v>
      </c>
      <c r="B1183" s="16" t="s">
        <v>18</v>
      </c>
      <c r="C1183" s="43" t="s">
        <v>369</v>
      </c>
      <c r="D1183" s="43" t="s">
        <v>25</v>
      </c>
      <c r="E1183" s="43" t="s">
        <v>90</v>
      </c>
      <c r="F1183" s="43" t="s">
        <v>359</v>
      </c>
      <c r="G1183" s="43" t="s">
        <v>370</v>
      </c>
      <c r="H1183" s="43" t="s">
        <v>23</v>
      </c>
      <c r="I1183" s="43">
        <v>6625</v>
      </c>
      <c r="J1183" s="16" t="s">
        <v>572</v>
      </c>
      <c r="K1183" s="16">
        <v>1500</v>
      </c>
      <c r="L1183" s="16">
        <v>0</v>
      </c>
      <c r="M1183" s="16">
        <v>1500</v>
      </c>
      <c r="N1183" s="16">
        <v>0</v>
      </c>
      <c r="O1183" s="47">
        <v>150.43</v>
      </c>
      <c r="P1183" s="16">
        <v>1349.57</v>
      </c>
      <c r="Q1183" s="47">
        <v>150.43</v>
      </c>
      <c r="R1183" s="16" t="s">
        <v>1834</v>
      </c>
      <c r="S1183" s="3" t="s">
        <v>1451</v>
      </c>
      <c r="T1183" s="2"/>
      <c r="U1183" s="2"/>
      <c r="V1183" s="2"/>
    </row>
    <row r="1184" spans="1:22" s="16" customFormat="1" ht="15" customHeight="1" x14ac:dyDescent="0.3">
      <c r="A1184" s="16" t="s">
        <v>465</v>
      </c>
      <c r="B1184" s="16" t="s">
        <v>18</v>
      </c>
      <c r="C1184" s="43" t="s">
        <v>366</v>
      </c>
      <c r="D1184" s="43" t="s">
        <v>25</v>
      </c>
      <c r="E1184" s="43" t="s">
        <v>90</v>
      </c>
      <c r="F1184" s="43" t="s">
        <v>359</v>
      </c>
      <c r="G1184" s="43" t="s">
        <v>367</v>
      </c>
      <c r="H1184" s="43" t="s">
        <v>23</v>
      </c>
      <c r="I1184" s="43" t="s">
        <v>501</v>
      </c>
      <c r="J1184" s="16" t="s">
        <v>502</v>
      </c>
      <c r="K1184" s="16">
        <v>210606</v>
      </c>
      <c r="L1184" s="16">
        <v>2085</v>
      </c>
      <c r="M1184" s="16">
        <v>212691</v>
      </c>
      <c r="N1184" s="16">
        <v>0</v>
      </c>
      <c r="O1184" s="47">
        <v>189147.6</v>
      </c>
      <c r="P1184" s="16">
        <v>23543.4</v>
      </c>
      <c r="Q1184" s="47">
        <v>19299.91</v>
      </c>
      <c r="R1184" s="16" t="s">
        <v>1835</v>
      </c>
      <c r="S1184" s="3" t="s">
        <v>1451</v>
      </c>
      <c r="T1184" s="2"/>
      <c r="U1184" s="2"/>
      <c r="V1184" s="2"/>
    </row>
    <row r="1185" spans="1:22" s="16" customFormat="1" ht="15" customHeight="1" x14ac:dyDescent="0.3">
      <c r="A1185" s="16" t="s">
        <v>465</v>
      </c>
      <c r="B1185" s="16" t="s">
        <v>18</v>
      </c>
      <c r="C1185" s="43" t="s">
        <v>366</v>
      </c>
      <c r="D1185" s="43" t="s">
        <v>25</v>
      </c>
      <c r="E1185" s="43" t="s">
        <v>90</v>
      </c>
      <c r="F1185" s="43" t="s">
        <v>359</v>
      </c>
      <c r="G1185" s="43" t="s">
        <v>367</v>
      </c>
      <c r="H1185" s="43" t="s">
        <v>23</v>
      </c>
      <c r="I1185" s="43" t="s">
        <v>493</v>
      </c>
      <c r="J1185" s="16" t="s">
        <v>494</v>
      </c>
      <c r="K1185" s="16">
        <v>15000</v>
      </c>
      <c r="L1185" s="16">
        <v>0</v>
      </c>
      <c r="M1185" s="16">
        <v>15000</v>
      </c>
      <c r="N1185" s="16">
        <v>0</v>
      </c>
      <c r="O1185" s="47">
        <v>3576</v>
      </c>
      <c r="P1185" s="16">
        <v>11424</v>
      </c>
      <c r="Q1185" s="47">
        <v>0</v>
      </c>
      <c r="R1185" s="16" t="s">
        <v>1835</v>
      </c>
      <c r="S1185" s="3" t="s">
        <v>1451</v>
      </c>
      <c r="T1185" s="2"/>
      <c r="U1185" s="2"/>
      <c r="V1185" s="2"/>
    </row>
    <row r="1186" spans="1:22" s="16" customFormat="1" ht="15" customHeight="1" x14ac:dyDescent="0.3">
      <c r="A1186" s="16" t="s">
        <v>465</v>
      </c>
      <c r="B1186" s="16" t="s">
        <v>18</v>
      </c>
      <c r="C1186" s="43" t="s">
        <v>366</v>
      </c>
      <c r="D1186" s="43" t="s">
        <v>25</v>
      </c>
      <c r="E1186" s="43" t="s">
        <v>90</v>
      </c>
      <c r="F1186" s="43" t="s">
        <v>359</v>
      </c>
      <c r="G1186" s="43" t="s">
        <v>367</v>
      </c>
      <c r="H1186" s="43" t="s">
        <v>23</v>
      </c>
      <c r="I1186" s="43">
        <v>5100</v>
      </c>
      <c r="J1186" s="16" t="s">
        <v>484</v>
      </c>
      <c r="K1186" s="16">
        <v>4600</v>
      </c>
      <c r="L1186" s="16">
        <v>0</v>
      </c>
      <c r="M1186" s="16">
        <v>4600</v>
      </c>
      <c r="N1186" s="16">
        <v>0</v>
      </c>
      <c r="O1186" s="47">
        <v>3109.69</v>
      </c>
      <c r="P1186" s="16">
        <v>1490.31</v>
      </c>
      <c r="Q1186" s="47">
        <v>557.21</v>
      </c>
      <c r="R1186" s="16" t="s">
        <v>1835</v>
      </c>
      <c r="S1186" s="3" t="s">
        <v>1451</v>
      </c>
      <c r="T1186" s="2"/>
      <c r="U1186" s="2"/>
      <c r="V1186" s="2"/>
    </row>
    <row r="1187" spans="1:22" s="16" customFormat="1" ht="15" customHeight="1" x14ac:dyDescent="0.3">
      <c r="A1187" s="16" t="s">
        <v>465</v>
      </c>
      <c r="B1187" s="16" t="s">
        <v>18</v>
      </c>
      <c r="C1187" s="43" t="s">
        <v>366</v>
      </c>
      <c r="D1187" s="43" t="s">
        <v>25</v>
      </c>
      <c r="E1187" s="43" t="s">
        <v>90</v>
      </c>
      <c r="F1187" s="43" t="s">
        <v>359</v>
      </c>
      <c r="G1187" s="43" t="s">
        <v>367</v>
      </c>
      <c r="H1187" s="43" t="s">
        <v>23</v>
      </c>
      <c r="I1187" s="43" t="s">
        <v>491</v>
      </c>
      <c r="J1187" s="16" t="s">
        <v>1043</v>
      </c>
      <c r="K1187" s="16">
        <v>1200</v>
      </c>
      <c r="L1187" s="16">
        <v>0</v>
      </c>
      <c r="M1187" s="16">
        <v>1200</v>
      </c>
      <c r="N1187" s="16">
        <v>0</v>
      </c>
      <c r="O1187" s="47">
        <v>1200</v>
      </c>
      <c r="P1187" s="16">
        <v>0</v>
      </c>
      <c r="Q1187" s="47">
        <v>0</v>
      </c>
      <c r="R1187" s="16" t="s">
        <v>1835</v>
      </c>
      <c r="S1187" s="3" t="s">
        <v>1451</v>
      </c>
      <c r="T1187" s="2"/>
      <c r="U1187" s="2"/>
      <c r="V1187" s="2"/>
    </row>
    <row r="1188" spans="1:22" s="16" customFormat="1" ht="15" customHeight="1" x14ac:dyDescent="0.3">
      <c r="A1188" s="16" t="s">
        <v>465</v>
      </c>
      <c r="B1188" s="16" t="s">
        <v>18</v>
      </c>
      <c r="C1188" s="43" t="s">
        <v>366</v>
      </c>
      <c r="D1188" s="43" t="s">
        <v>25</v>
      </c>
      <c r="E1188" s="43" t="s">
        <v>90</v>
      </c>
      <c r="F1188" s="43" t="s">
        <v>359</v>
      </c>
      <c r="G1188" s="43" t="s">
        <v>367</v>
      </c>
      <c r="H1188" s="43" t="s">
        <v>23</v>
      </c>
      <c r="I1188" s="43" t="s">
        <v>481</v>
      </c>
      <c r="J1188" s="16" t="s">
        <v>1040</v>
      </c>
      <c r="K1188" s="16">
        <v>2250</v>
      </c>
      <c r="L1188" s="16">
        <v>0</v>
      </c>
      <c r="M1188" s="16">
        <v>2250</v>
      </c>
      <c r="N1188" s="16">
        <v>0</v>
      </c>
      <c r="O1188" s="47">
        <v>1795.81</v>
      </c>
      <c r="P1188" s="16">
        <v>454.19</v>
      </c>
      <c r="Q1188" s="47">
        <v>59.4</v>
      </c>
      <c r="R1188" s="16" t="s">
        <v>1835</v>
      </c>
      <c r="S1188" s="3" t="s">
        <v>1451</v>
      </c>
      <c r="T1188" s="2"/>
      <c r="U1188" s="2"/>
      <c r="V1188" s="2"/>
    </row>
    <row r="1189" spans="1:22" s="16" customFormat="1" ht="15" customHeight="1" x14ac:dyDescent="0.3">
      <c r="A1189" s="16" t="s">
        <v>465</v>
      </c>
      <c r="B1189" s="16" t="s">
        <v>18</v>
      </c>
      <c r="C1189" s="43" t="s">
        <v>366</v>
      </c>
      <c r="D1189" s="43" t="s">
        <v>25</v>
      </c>
      <c r="E1189" s="43" t="s">
        <v>90</v>
      </c>
      <c r="F1189" s="43" t="s">
        <v>359</v>
      </c>
      <c r="G1189" s="43" t="s">
        <v>367</v>
      </c>
      <c r="H1189" s="43" t="s">
        <v>23</v>
      </c>
      <c r="I1189" s="43" t="s">
        <v>1051</v>
      </c>
      <c r="J1189" s="16" t="s">
        <v>1052</v>
      </c>
      <c r="K1189" s="16">
        <v>1000</v>
      </c>
      <c r="L1189" s="16">
        <v>0</v>
      </c>
      <c r="M1189" s="16">
        <v>1000</v>
      </c>
      <c r="N1189" s="16">
        <v>0</v>
      </c>
      <c r="O1189" s="47">
        <v>0</v>
      </c>
      <c r="P1189" s="16">
        <v>1000</v>
      </c>
      <c r="Q1189" s="47">
        <v>0</v>
      </c>
      <c r="R1189" s="16" t="s">
        <v>1835</v>
      </c>
      <c r="S1189" s="3" t="s">
        <v>1451</v>
      </c>
      <c r="T1189" s="2"/>
      <c r="U1189" s="2"/>
      <c r="V1189" s="2"/>
    </row>
    <row r="1190" spans="1:22" s="16" customFormat="1" ht="15" customHeight="1" x14ac:dyDescent="0.3">
      <c r="A1190" s="16" t="s">
        <v>465</v>
      </c>
      <c r="B1190" s="16" t="s">
        <v>18</v>
      </c>
      <c r="C1190" s="43" t="s">
        <v>366</v>
      </c>
      <c r="D1190" s="43" t="s">
        <v>25</v>
      </c>
      <c r="E1190" s="43" t="s">
        <v>90</v>
      </c>
      <c r="F1190" s="43" t="s">
        <v>359</v>
      </c>
      <c r="G1190" s="43" t="s">
        <v>367</v>
      </c>
      <c r="H1190" s="43" t="s">
        <v>23</v>
      </c>
      <c r="I1190" s="43" t="s">
        <v>469</v>
      </c>
      <c r="J1190" s="16" t="s">
        <v>1045</v>
      </c>
      <c r="K1190" s="16">
        <v>0</v>
      </c>
      <c r="L1190" s="16">
        <v>0</v>
      </c>
      <c r="M1190" s="16">
        <v>0</v>
      </c>
      <c r="N1190" s="16">
        <v>0</v>
      </c>
      <c r="O1190" s="47">
        <v>4.95</v>
      </c>
      <c r="P1190" s="16">
        <v>-4.95</v>
      </c>
      <c r="Q1190" s="47">
        <v>0</v>
      </c>
      <c r="R1190" s="16" t="s">
        <v>1835</v>
      </c>
      <c r="S1190" s="3" t="s">
        <v>1451</v>
      </c>
      <c r="T1190" s="2"/>
      <c r="U1190" s="2"/>
      <c r="V1190" s="2"/>
    </row>
    <row r="1191" spans="1:22" s="16" customFormat="1" ht="15" customHeight="1" x14ac:dyDescent="0.3">
      <c r="A1191" s="16" t="s">
        <v>465</v>
      </c>
      <c r="B1191" s="16" t="s">
        <v>18</v>
      </c>
      <c r="C1191" s="43" t="s">
        <v>366</v>
      </c>
      <c r="D1191" s="43" t="s">
        <v>25</v>
      </c>
      <c r="E1191" s="43" t="s">
        <v>90</v>
      </c>
      <c r="F1191" s="43" t="s">
        <v>359</v>
      </c>
      <c r="G1191" s="43" t="s">
        <v>367</v>
      </c>
      <c r="H1191" s="43" t="s">
        <v>23</v>
      </c>
      <c r="I1191" s="43" t="s">
        <v>473</v>
      </c>
      <c r="J1191" s="16" t="s">
        <v>1041</v>
      </c>
      <c r="K1191" s="16">
        <v>1800</v>
      </c>
      <c r="L1191" s="16">
        <v>0</v>
      </c>
      <c r="M1191" s="16">
        <v>1800</v>
      </c>
      <c r="N1191" s="16">
        <v>0</v>
      </c>
      <c r="O1191" s="47">
        <v>1875</v>
      </c>
      <c r="P1191" s="16">
        <v>-75</v>
      </c>
      <c r="Q1191" s="47">
        <v>0</v>
      </c>
      <c r="R1191" s="16" t="s">
        <v>1835</v>
      </c>
      <c r="S1191" s="3" t="s">
        <v>1451</v>
      </c>
      <c r="T1191" s="2"/>
      <c r="U1191" s="2"/>
      <c r="V1191" s="2"/>
    </row>
    <row r="1192" spans="1:22" s="16" customFormat="1" ht="15" customHeight="1" x14ac:dyDescent="0.3">
      <c r="A1192" s="16" t="s">
        <v>465</v>
      </c>
      <c r="B1192" s="16" t="s">
        <v>18</v>
      </c>
      <c r="C1192" s="43" t="s">
        <v>366</v>
      </c>
      <c r="D1192" s="43" t="s">
        <v>25</v>
      </c>
      <c r="E1192" s="43" t="s">
        <v>90</v>
      </c>
      <c r="F1192" s="43" t="s">
        <v>359</v>
      </c>
      <c r="G1192" s="43" t="s">
        <v>367</v>
      </c>
      <c r="H1192" s="43" t="s">
        <v>23</v>
      </c>
      <c r="I1192" s="43" t="s">
        <v>474</v>
      </c>
      <c r="J1192" s="16" t="s">
        <v>475</v>
      </c>
      <c r="K1192" s="16">
        <v>18249</v>
      </c>
      <c r="L1192" s="16">
        <v>181</v>
      </c>
      <c r="M1192" s="16">
        <v>18430</v>
      </c>
      <c r="N1192" s="16">
        <v>0</v>
      </c>
      <c r="O1192" s="47">
        <v>14657.14</v>
      </c>
      <c r="P1192" s="16">
        <v>3772.86</v>
      </c>
      <c r="Q1192" s="47">
        <v>1452.89</v>
      </c>
      <c r="R1192" s="16" t="s">
        <v>1835</v>
      </c>
      <c r="S1192" s="3" t="s">
        <v>1451</v>
      </c>
      <c r="T1192" s="2"/>
      <c r="U1192" s="2"/>
      <c r="V1192" s="2"/>
    </row>
    <row r="1193" spans="1:22" s="16" customFormat="1" ht="15" customHeight="1" x14ac:dyDescent="0.3">
      <c r="A1193" s="16" t="s">
        <v>465</v>
      </c>
      <c r="B1193" s="16" t="s">
        <v>18</v>
      </c>
      <c r="C1193" s="43" t="s">
        <v>366</v>
      </c>
      <c r="D1193" s="43" t="s">
        <v>25</v>
      </c>
      <c r="E1193" s="43" t="s">
        <v>90</v>
      </c>
      <c r="F1193" s="43" t="s">
        <v>359</v>
      </c>
      <c r="G1193" s="43" t="s">
        <v>367</v>
      </c>
      <c r="H1193" s="43" t="s">
        <v>23</v>
      </c>
      <c r="I1193" s="43" t="s">
        <v>519</v>
      </c>
      <c r="J1193" s="16" t="s">
        <v>520</v>
      </c>
      <c r="K1193" s="16">
        <v>9067</v>
      </c>
      <c r="L1193" s="16">
        <v>0</v>
      </c>
      <c r="M1193" s="16">
        <v>9067</v>
      </c>
      <c r="N1193" s="16">
        <v>0</v>
      </c>
      <c r="O1193" s="47">
        <v>8305</v>
      </c>
      <c r="P1193" s="16">
        <v>762</v>
      </c>
      <c r="Q1193" s="47">
        <v>755</v>
      </c>
      <c r="R1193" s="16" t="s">
        <v>1835</v>
      </c>
      <c r="S1193" s="3" t="s">
        <v>1451</v>
      </c>
      <c r="T1193" s="2"/>
      <c r="U1193" s="2"/>
      <c r="V1193" s="2"/>
    </row>
    <row r="1194" spans="1:22" s="16" customFormat="1" ht="15" customHeight="1" x14ac:dyDescent="0.3">
      <c r="A1194" s="16" t="s">
        <v>465</v>
      </c>
      <c r="B1194" s="16" t="s">
        <v>18</v>
      </c>
      <c r="C1194" s="43" t="s">
        <v>366</v>
      </c>
      <c r="D1194" s="43" t="s">
        <v>25</v>
      </c>
      <c r="E1194" s="43" t="s">
        <v>90</v>
      </c>
      <c r="F1194" s="43" t="s">
        <v>359</v>
      </c>
      <c r="G1194" s="43" t="s">
        <v>367</v>
      </c>
      <c r="H1194" s="43" t="s">
        <v>23</v>
      </c>
      <c r="I1194" s="43">
        <v>6210</v>
      </c>
      <c r="J1194" s="16" t="s">
        <v>565</v>
      </c>
      <c r="K1194" s="16">
        <v>500</v>
      </c>
      <c r="L1194" s="16">
        <v>1000</v>
      </c>
      <c r="M1194" s="16">
        <v>1500</v>
      </c>
      <c r="N1194" s="16">
        <v>0</v>
      </c>
      <c r="O1194" s="47">
        <v>499.88</v>
      </c>
      <c r="P1194" s="16">
        <v>1000.12</v>
      </c>
      <c r="Q1194" s="47">
        <v>0</v>
      </c>
      <c r="R1194" s="16" t="s">
        <v>1835</v>
      </c>
      <c r="S1194" s="3" t="s">
        <v>1451</v>
      </c>
      <c r="T1194" s="2"/>
      <c r="U1194" s="2"/>
      <c r="V1194" s="2"/>
    </row>
    <row r="1195" spans="1:22" s="16" customFormat="1" ht="15" customHeight="1" x14ac:dyDescent="0.3">
      <c r="A1195" s="16" t="s">
        <v>465</v>
      </c>
      <c r="B1195" s="16" t="s">
        <v>18</v>
      </c>
      <c r="C1195" s="43" t="s">
        <v>366</v>
      </c>
      <c r="D1195" s="43" t="s">
        <v>25</v>
      </c>
      <c r="E1195" s="43" t="s">
        <v>90</v>
      </c>
      <c r="F1195" s="43" t="s">
        <v>359</v>
      </c>
      <c r="G1195" s="43" t="s">
        <v>367</v>
      </c>
      <c r="H1195" s="43" t="s">
        <v>23</v>
      </c>
      <c r="I1195" s="43">
        <v>6211</v>
      </c>
      <c r="J1195" s="16" t="s">
        <v>497</v>
      </c>
      <c r="K1195" s="16">
        <v>1000</v>
      </c>
      <c r="L1195" s="16">
        <v>-1000</v>
      </c>
      <c r="M1195" s="16">
        <v>0</v>
      </c>
      <c r="N1195" s="16">
        <v>0</v>
      </c>
      <c r="O1195" s="47">
        <v>0</v>
      </c>
      <c r="P1195" s="16">
        <v>0</v>
      </c>
      <c r="Q1195" s="47">
        <v>0</v>
      </c>
      <c r="R1195" s="16" t="s">
        <v>1835</v>
      </c>
      <c r="S1195" s="3" t="s">
        <v>1451</v>
      </c>
      <c r="T1195" s="2"/>
      <c r="U1195" s="2"/>
      <c r="V1195" s="2"/>
    </row>
    <row r="1196" spans="1:22" s="16" customFormat="1" ht="15" customHeight="1" x14ac:dyDescent="0.3">
      <c r="A1196" s="16" t="s">
        <v>465</v>
      </c>
      <c r="B1196" s="16" t="s">
        <v>18</v>
      </c>
      <c r="C1196" s="43" t="s">
        <v>366</v>
      </c>
      <c r="D1196" s="43" t="s">
        <v>25</v>
      </c>
      <c r="E1196" s="43" t="s">
        <v>90</v>
      </c>
      <c r="F1196" s="43" t="s">
        <v>359</v>
      </c>
      <c r="G1196" s="43" t="s">
        <v>367</v>
      </c>
      <c r="H1196" s="43" t="s">
        <v>23</v>
      </c>
      <c r="I1196" s="43">
        <v>6214</v>
      </c>
      <c r="J1196" s="16" t="s">
        <v>495</v>
      </c>
      <c r="K1196" s="16">
        <v>900</v>
      </c>
      <c r="L1196" s="16">
        <v>0</v>
      </c>
      <c r="M1196" s="16">
        <v>900</v>
      </c>
      <c r="N1196" s="16">
        <v>0</v>
      </c>
      <c r="O1196" s="47">
        <v>752.77</v>
      </c>
      <c r="P1196" s="16">
        <v>147.22999999999999</v>
      </c>
      <c r="Q1196" s="47">
        <v>0</v>
      </c>
      <c r="R1196" s="16" t="s">
        <v>1835</v>
      </c>
      <c r="S1196" s="3" t="s">
        <v>1451</v>
      </c>
      <c r="T1196" s="2"/>
      <c r="U1196" s="2"/>
      <c r="V1196" s="2"/>
    </row>
    <row r="1197" spans="1:22" s="16" customFormat="1" ht="15" customHeight="1" x14ac:dyDescent="0.3">
      <c r="A1197" s="16" t="s">
        <v>465</v>
      </c>
      <c r="B1197" s="16" t="s">
        <v>18</v>
      </c>
      <c r="C1197" s="43" t="s">
        <v>366</v>
      </c>
      <c r="D1197" s="43" t="s">
        <v>25</v>
      </c>
      <c r="E1197" s="43" t="s">
        <v>90</v>
      </c>
      <c r="F1197" s="43" t="s">
        <v>359</v>
      </c>
      <c r="G1197" s="43" t="s">
        <v>367</v>
      </c>
      <c r="H1197" s="43" t="s">
        <v>23</v>
      </c>
      <c r="I1197" s="43">
        <v>6220</v>
      </c>
      <c r="J1197" s="16" t="s">
        <v>682</v>
      </c>
      <c r="K1197" s="16">
        <v>400</v>
      </c>
      <c r="L1197" s="16">
        <v>0</v>
      </c>
      <c r="M1197" s="16">
        <v>400</v>
      </c>
      <c r="N1197" s="16">
        <v>0</v>
      </c>
      <c r="O1197" s="47">
        <v>0</v>
      </c>
      <c r="P1197" s="16">
        <v>400</v>
      </c>
      <c r="Q1197" s="47">
        <v>0</v>
      </c>
      <c r="R1197" s="16" t="s">
        <v>1835</v>
      </c>
      <c r="S1197" s="3" t="s">
        <v>1451</v>
      </c>
      <c r="T1197" s="2"/>
      <c r="U1197" s="2"/>
      <c r="V1197" s="2"/>
    </row>
    <row r="1198" spans="1:22" s="16" customFormat="1" ht="15" customHeight="1" x14ac:dyDescent="0.3">
      <c r="A1198" s="16" t="s">
        <v>465</v>
      </c>
      <c r="B1198" s="16" t="s">
        <v>18</v>
      </c>
      <c r="C1198" s="43" t="s">
        <v>366</v>
      </c>
      <c r="D1198" s="43" t="s">
        <v>25</v>
      </c>
      <c r="E1198" s="43" t="s">
        <v>90</v>
      </c>
      <c r="F1198" s="43" t="s">
        <v>359</v>
      </c>
      <c r="G1198" s="43" t="s">
        <v>367</v>
      </c>
      <c r="H1198" s="43" t="s">
        <v>23</v>
      </c>
      <c r="I1198" s="43" t="s">
        <v>562</v>
      </c>
      <c r="J1198" s="16" t="s">
        <v>563</v>
      </c>
      <c r="K1198" s="16">
        <v>20000</v>
      </c>
      <c r="L1198" s="16">
        <v>0</v>
      </c>
      <c r="M1198" s="16">
        <v>20000</v>
      </c>
      <c r="N1198" s="16">
        <v>3203.1</v>
      </c>
      <c r="O1198" s="47">
        <v>7853.55</v>
      </c>
      <c r="P1198" s="16">
        <v>8943.35</v>
      </c>
      <c r="Q1198" s="47">
        <v>213.57</v>
      </c>
      <c r="R1198" s="16" t="s">
        <v>1835</v>
      </c>
      <c r="S1198" s="3" t="s">
        <v>1451</v>
      </c>
      <c r="T1198" s="2"/>
      <c r="U1198" s="2"/>
      <c r="V1198" s="2"/>
    </row>
    <row r="1199" spans="1:22" s="16" customFormat="1" ht="15" customHeight="1" x14ac:dyDescent="0.3">
      <c r="A1199" s="16" t="s">
        <v>465</v>
      </c>
      <c r="B1199" s="16" t="s">
        <v>18</v>
      </c>
      <c r="C1199" s="43" t="s">
        <v>366</v>
      </c>
      <c r="D1199" s="43" t="s">
        <v>25</v>
      </c>
      <c r="E1199" s="43" t="s">
        <v>90</v>
      </c>
      <c r="F1199" s="43" t="s">
        <v>359</v>
      </c>
      <c r="G1199" s="43" t="s">
        <v>367</v>
      </c>
      <c r="H1199" s="43" t="s">
        <v>23</v>
      </c>
      <c r="I1199" s="43">
        <v>6625</v>
      </c>
      <c r="J1199" s="16" t="s">
        <v>572</v>
      </c>
      <c r="K1199" s="16">
        <v>500</v>
      </c>
      <c r="L1199" s="16">
        <v>0</v>
      </c>
      <c r="M1199" s="16">
        <v>500</v>
      </c>
      <c r="N1199" s="16">
        <v>0</v>
      </c>
      <c r="O1199" s="47">
        <v>220</v>
      </c>
      <c r="P1199" s="16">
        <v>280</v>
      </c>
      <c r="Q1199" s="47">
        <v>0</v>
      </c>
      <c r="R1199" s="16" t="s">
        <v>1835</v>
      </c>
      <c r="S1199" s="3" t="s">
        <v>1451</v>
      </c>
      <c r="T1199" s="2"/>
      <c r="U1199" s="2"/>
      <c r="V1199" s="2"/>
    </row>
    <row r="1200" spans="1:22" s="16" customFormat="1" ht="15" customHeight="1" x14ac:dyDescent="0.3">
      <c r="A1200" s="16" t="s">
        <v>465</v>
      </c>
      <c r="B1200" s="16" t="s">
        <v>18</v>
      </c>
      <c r="C1200" s="43" t="s">
        <v>364</v>
      </c>
      <c r="D1200" s="43" t="s">
        <v>25</v>
      </c>
      <c r="E1200" s="43" t="s">
        <v>90</v>
      </c>
      <c r="F1200" s="43" t="s">
        <v>359</v>
      </c>
      <c r="G1200" s="43" t="s">
        <v>365</v>
      </c>
      <c r="H1200" s="43" t="s">
        <v>23</v>
      </c>
      <c r="I1200" s="43" t="s">
        <v>493</v>
      </c>
      <c r="J1200" s="16" t="s">
        <v>494</v>
      </c>
      <c r="K1200" s="16">
        <v>18000</v>
      </c>
      <c r="L1200" s="16">
        <v>10000</v>
      </c>
      <c r="M1200" s="16">
        <v>28000</v>
      </c>
      <c r="N1200" s="16">
        <v>0</v>
      </c>
      <c r="O1200" s="47">
        <v>22438.2</v>
      </c>
      <c r="P1200" s="16">
        <v>5561.8</v>
      </c>
      <c r="Q1200" s="47">
        <v>448</v>
      </c>
      <c r="R1200" s="16" t="s">
        <v>1836</v>
      </c>
      <c r="S1200" s="3" t="s">
        <v>1451</v>
      </c>
      <c r="T1200" s="2"/>
      <c r="U1200" s="2"/>
      <c r="V1200" s="2"/>
    </row>
    <row r="1201" spans="1:22" s="16" customFormat="1" ht="15" customHeight="1" x14ac:dyDescent="0.3">
      <c r="A1201" s="16" t="s">
        <v>465</v>
      </c>
      <c r="B1201" s="16" t="s">
        <v>18</v>
      </c>
      <c r="C1201" s="43" t="s">
        <v>364</v>
      </c>
      <c r="D1201" s="43" t="s">
        <v>25</v>
      </c>
      <c r="E1201" s="43" t="s">
        <v>90</v>
      </c>
      <c r="F1201" s="43" t="s">
        <v>359</v>
      </c>
      <c r="G1201" s="43" t="s">
        <v>365</v>
      </c>
      <c r="H1201" s="43" t="s">
        <v>23</v>
      </c>
      <c r="I1201" s="43" t="s">
        <v>474</v>
      </c>
      <c r="J1201" s="16" t="s">
        <v>475</v>
      </c>
      <c r="K1201" s="16">
        <v>1377</v>
      </c>
      <c r="L1201" s="16">
        <v>14</v>
      </c>
      <c r="M1201" s="16">
        <v>1391</v>
      </c>
      <c r="N1201" s="16">
        <v>0</v>
      </c>
      <c r="O1201" s="47">
        <v>1716.52</v>
      </c>
      <c r="P1201" s="16">
        <v>-325.52</v>
      </c>
      <c r="Q1201" s="47">
        <v>34.28</v>
      </c>
      <c r="R1201" s="16" t="s">
        <v>1836</v>
      </c>
      <c r="S1201" s="3" t="s">
        <v>1451</v>
      </c>
      <c r="T1201" s="2"/>
      <c r="U1201" s="2"/>
      <c r="V1201" s="2"/>
    </row>
    <row r="1202" spans="1:22" s="16" customFormat="1" ht="15" customHeight="1" x14ac:dyDescent="0.3">
      <c r="A1202" s="16" t="s">
        <v>465</v>
      </c>
      <c r="B1202" s="16" t="s">
        <v>18</v>
      </c>
      <c r="C1202" s="43" t="s">
        <v>364</v>
      </c>
      <c r="D1202" s="43" t="s">
        <v>25</v>
      </c>
      <c r="E1202" s="43" t="s">
        <v>90</v>
      </c>
      <c r="F1202" s="43" t="s">
        <v>359</v>
      </c>
      <c r="G1202" s="43" t="s">
        <v>365</v>
      </c>
      <c r="H1202" s="43" t="s">
        <v>23</v>
      </c>
      <c r="I1202" s="43">
        <v>6010</v>
      </c>
      <c r="J1202" s="16" t="s">
        <v>504</v>
      </c>
      <c r="K1202" s="16">
        <v>0</v>
      </c>
      <c r="L1202" s="16">
        <v>800</v>
      </c>
      <c r="M1202" s="16">
        <v>800</v>
      </c>
      <c r="N1202" s="16">
        <v>0</v>
      </c>
      <c r="O1202" s="47">
        <v>0</v>
      </c>
      <c r="P1202" s="16">
        <v>800</v>
      </c>
      <c r="Q1202" s="47">
        <v>0</v>
      </c>
      <c r="R1202" s="16" t="s">
        <v>1836</v>
      </c>
      <c r="S1202" s="3" t="s">
        <v>1451</v>
      </c>
      <c r="T1202" s="2"/>
      <c r="U1202" s="2"/>
      <c r="V1202" s="2"/>
    </row>
    <row r="1203" spans="1:22" s="16" customFormat="1" ht="15" customHeight="1" x14ac:dyDescent="0.3">
      <c r="A1203" s="16" t="s">
        <v>465</v>
      </c>
      <c r="B1203" s="16" t="s">
        <v>18</v>
      </c>
      <c r="C1203" s="43" t="s">
        <v>364</v>
      </c>
      <c r="D1203" s="43" t="s">
        <v>25</v>
      </c>
      <c r="E1203" s="43" t="s">
        <v>90</v>
      </c>
      <c r="F1203" s="43" t="s">
        <v>359</v>
      </c>
      <c r="G1203" s="43" t="s">
        <v>365</v>
      </c>
      <c r="H1203" s="43" t="s">
        <v>23</v>
      </c>
      <c r="I1203" s="43">
        <v>6203</v>
      </c>
      <c r="J1203" s="16" t="s">
        <v>559</v>
      </c>
      <c r="K1203" s="16">
        <v>200</v>
      </c>
      <c r="L1203" s="16">
        <v>0</v>
      </c>
      <c r="M1203" s="16">
        <v>200</v>
      </c>
      <c r="N1203" s="16">
        <v>0</v>
      </c>
      <c r="O1203" s="47">
        <v>180</v>
      </c>
      <c r="P1203" s="16">
        <v>20</v>
      </c>
      <c r="Q1203" s="47">
        <v>0</v>
      </c>
      <c r="R1203" s="16" t="s">
        <v>1836</v>
      </c>
      <c r="S1203" s="3" t="s">
        <v>1451</v>
      </c>
      <c r="T1203" s="2"/>
      <c r="U1203" s="2"/>
      <c r="V1203" s="2"/>
    </row>
    <row r="1204" spans="1:22" s="16" customFormat="1" ht="15" customHeight="1" x14ac:dyDescent="0.3">
      <c r="A1204" s="16" t="s">
        <v>465</v>
      </c>
      <c r="B1204" s="16" t="s">
        <v>18</v>
      </c>
      <c r="C1204" s="43" t="s">
        <v>364</v>
      </c>
      <c r="D1204" s="43" t="s">
        <v>25</v>
      </c>
      <c r="E1204" s="43" t="s">
        <v>90</v>
      </c>
      <c r="F1204" s="43" t="s">
        <v>359</v>
      </c>
      <c r="G1204" s="43" t="s">
        <v>365</v>
      </c>
      <c r="H1204" s="43" t="s">
        <v>23</v>
      </c>
      <c r="I1204" s="43">
        <v>6208</v>
      </c>
      <c r="J1204" s="16" t="s">
        <v>496</v>
      </c>
      <c r="K1204" s="16">
        <v>1000</v>
      </c>
      <c r="L1204" s="16">
        <v>0</v>
      </c>
      <c r="M1204" s="16">
        <v>1000</v>
      </c>
      <c r="N1204" s="16">
        <v>39.51</v>
      </c>
      <c r="O1204" s="47">
        <v>1249.29</v>
      </c>
      <c r="P1204" s="16">
        <v>-288.8</v>
      </c>
      <c r="Q1204" s="47">
        <v>300</v>
      </c>
      <c r="R1204" s="16" t="s">
        <v>1836</v>
      </c>
      <c r="S1204" s="3" t="s">
        <v>1451</v>
      </c>
      <c r="T1204" s="2"/>
      <c r="U1204" s="2"/>
      <c r="V1204" s="2"/>
    </row>
    <row r="1205" spans="1:22" s="16" customFormat="1" ht="15" customHeight="1" x14ac:dyDescent="0.3">
      <c r="A1205" s="16" t="s">
        <v>465</v>
      </c>
      <c r="B1205" s="16" t="s">
        <v>18</v>
      </c>
      <c r="C1205" s="43" t="s">
        <v>364</v>
      </c>
      <c r="D1205" s="43" t="s">
        <v>25</v>
      </c>
      <c r="E1205" s="43" t="s">
        <v>90</v>
      </c>
      <c r="F1205" s="43" t="s">
        <v>359</v>
      </c>
      <c r="G1205" s="43" t="s">
        <v>365</v>
      </c>
      <c r="H1205" s="43" t="s">
        <v>23</v>
      </c>
      <c r="I1205" s="43">
        <v>6276</v>
      </c>
      <c r="J1205" s="16" t="s">
        <v>589</v>
      </c>
      <c r="K1205" s="16">
        <v>3000</v>
      </c>
      <c r="L1205" s="16">
        <v>2000</v>
      </c>
      <c r="M1205" s="16">
        <v>5000</v>
      </c>
      <c r="N1205" s="16">
        <v>1445.84</v>
      </c>
      <c r="O1205" s="47">
        <v>1956.13</v>
      </c>
      <c r="P1205" s="16">
        <v>1598.03</v>
      </c>
      <c r="Q1205" s="47">
        <v>335.01</v>
      </c>
      <c r="R1205" s="16" t="s">
        <v>1836</v>
      </c>
      <c r="S1205" s="3" t="s">
        <v>1451</v>
      </c>
      <c r="T1205" s="2"/>
      <c r="U1205" s="2"/>
      <c r="V1205" s="2"/>
    </row>
    <row r="1206" spans="1:22" s="16" customFormat="1" ht="15" customHeight="1" x14ac:dyDescent="0.3">
      <c r="A1206" s="16" t="s">
        <v>465</v>
      </c>
      <c r="B1206" s="16" t="s">
        <v>18</v>
      </c>
      <c r="C1206" s="43" t="s">
        <v>364</v>
      </c>
      <c r="D1206" s="43" t="s">
        <v>25</v>
      </c>
      <c r="E1206" s="43" t="s">
        <v>90</v>
      </c>
      <c r="F1206" s="43" t="s">
        <v>359</v>
      </c>
      <c r="G1206" s="43" t="s">
        <v>365</v>
      </c>
      <c r="H1206" s="43" t="s">
        <v>23</v>
      </c>
      <c r="I1206" s="43" t="s">
        <v>566</v>
      </c>
      <c r="J1206" s="16" t="s">
        <v>567</v>
      </c>
      <c r="K1206" s="16">
        <v>300</v>
      </c>
      <c r="L1206" s="16">
        <v>0</v>
      </c>
      <c r="M1206" s="16">
        <v>300</v>
      </c>
      <c r="N1206" s="16">
        <v>0</v>
      </c>
      <c r="O1206" s="47">
        <v>0</v>
      </c>
      <c r="P1206" s="16">
        <v>300</v>
      </c>
      <c r="Q1206" s="47">
        <v>0</v>
      </c>
      <c r="R1206" s="16" t="s">
        <v>1836</v>
      </c>
      <c r="S1206" s="3" t="s">
        <v>1451</v>
      </c>
      <c r="T1206" s="2"/>
      <c r="U1206" s="2"/>
      <c r="V1206" s="2"/>
    </row>
    <row r="1207" spans="1:22" s="16" customFormat="1" ht="15" customHeight="1" x14ac:dyDescent="0.3">
      <c r="A1207" s="16" t="s">
        <v>465</v>
      </c>
      <c r="B1207" s="16" t="s">
        <v>18</v>
      </c>
      <c r="C1207" s="43" t="s">
        <v>364</v>
      </c>
      <c r="D1207" s="43" t="s">
        <v>25</v>
      </c>
      <c r="E1207" s="43" t="s">
        <v>90</v>
      </c>
      <c r="F1207" s="43" t="s">
        <v>359</v>
      </c>
      <c r="G1207" s="43" t="s">
        <v>365</v>
      </c>
      <c r="H1207" s="43" t="s">
        <v>23</v>
      </c>
      <c r="I1207" s="43" t="s">
        <v>562</v>
      </c>
      <c r="J1207" s="16" t="s">
        <v>563</v>
      </c>
      <c r="K1207" s="16">
        <v>5000</v>
      </c>
      <c r="L1207" s="16">
        <v>0</v>
      </c>
      <c r="M1207" s="16">
        <v>5000</v>
      </c>
      <c r="N1207" s="16">
        <v>862.4</v>
      </c>
      <c r="O1207" s="47">
        <v>4124.66</v>
      </c>
      <c r="P1207" s="16">
        <v>12.94</v>
      </c>
      <c r="Q1207" s="47">
        <v>313.99</v>
      </c>
      <c r="R1207" s="16" t="s">
        <v>1836</v>
      </c>
      <c r="S1207" s="3" t="s">
        <v>1451</v>
      </c>
      <c r="T1207" s="2"/>
      <c r="U1207" s="2"/>
      <c r="V1207" s="2"/>
    </row>
    <row r="1208" spans="1:22" s="16" customFormat="1" ht="15" customHeight="1" x14ac:dyDescent="0.3">
      <c r="A1208" s="16" t="s">
        <v>465</v>
      </c>
      <c r="B1208" s="16" t="s">
        <v>18</v>
      </c>
      <c r="C1208" s="43" t="s">
        <v>364</v>
      </c>
      <c r="D1208" s="43" t="s">
        <v>25</v>
      </c>
      <c r="E1208" s="43" t="s">
        <v>90</v>
      </c>
      <c r="F1208" s="43" t="s">
        <v>359</v>
      </c>
      <c r="G1208" s="43" t="s">
        <v>365</v>
      </c>
      <c r="H1208" s="43" t="s">
        <v>23</v>
      </c>
      <c r="I1208" s="43" t="s">
        <v>533</v>
      </c>
      <c r="J1208" s="16" t="s">
        <v>534</v>
      </c>
      <c r="K1208" s="16">
        <v>500</v>
      </c>
      <c r="L1208" s="16">
        <v>0</v>
      </c>
      <c r="M1208" s="16">
        <v>500</v>
      </c>
      <c r="N1208" s="16">
        <v>300.08999999999997</v>
      </c>
      <c r="O1208" s="47">
        <v>69.91</v>
      </c>
      <c r="P1208" s="16">
        <v>130</v>
      </c>
      <c r="Q1208" s="47">
        <v>0</v>
      </c>
      <c r="R1208" s="16" t="s">
        <v>1836</v>
      </c>
      <c r="S1208" s="3" t="s">
        <v>1451</v>
      </c>
      <c r="T1208" s="2"/>
      <c r="U1208" s="2"/>
      <c r="V1208" s="2"/>
    </row>
    <row r="1209" spans="1:22" s="16" customFormat="1" ht="15" customHeight="1" x14ac:dyDescent="0.3">
      <c r="A1209" s="16" t="s">
        <v>465</v>
      </c>
      <c r="B1209" s="16" t="s">
        <v>18</v>
      </c>
      <c r="C1209" s="43" t="s">
        <v>364</v>
      </c>
      <c r="D1209" s="43" t="s">
        <v>25</v>
      </c>
      <c r="E1209" s="43" t="s">
        <v>90</v>
      </c>
      <c r="F1209" s="43" t="s">
        <v>359</v>
      </c>
      <c r="G1209" s="43" t="s">
        <v>365</v>
      </c>
      <c r="H1209" s="43" t="s">
        <v>23</v>
      </c>
      <c r="I1209" s="43" t="s">
        <v>487</v>
      </c>
      <c r="J1209" s="16" t="s">
        <v>488</v>
      </c>
      <c r="K1209" s="16">
        <v>28000</v>
      </c>
      <c r="L1209" s="16">
        <v>0</v>
      </c>
      <c r="M1209" s="16">
        <v>28000</v>
      </c>
      <c r="N1209" s="16">
        <v>4425</v>
      </c>
      <c r="O1209" s="47">
        <v>23019.99</v>
      </c>
      <c r="P1209" s="16">
        <v>555.01</v>
      </c>
      <c r="Q1209" s="47">
        <v>3333.33</v>
      </c>
      <c r="R1209" s="16" t="s">
        <v>1836</v>
      </c>
      <c r="S1209" s="3" t="s">
        <v>1451</v>
      </c>
      <c r="T1209" s="2"/>
      <c r="U1209" s="2"/>
      <c r="V1209" s="2"/>
    </row>
    <row r="1210" spans="1:22" s="16" customFormat="1" ht="15" customHeight="1" x14ac:dyDescent="0.3">
      <c r="A1210" s="16" t="s">
        <v>465</v>
      </c>
      <c r="B1210" s="16" t="s">
        <v>18</v>
      </c>
      <c r="C1210" s="43" t="s">
        <v>364</v>
      </c>
      <c r="D1210" s="43" t="s">
        <v>25</v>
      </c>
      <c r="E1210" s="43" t="s">
        <v>90</v>
      </c>
      <c r="F1210" s="43" t="s">
        <v>359</v>
      </c>
      <c r="G1210" s="43" t="s">
        <v>365</v>
      </c>
      <c r="H1210" s="43" t="s">
        <v>23</v>
      </c>
      <c r="I1210" s="43">
        <v>6600</v>
      </c>
      <c r="J1210" s="16" t="s">
        <v>530</v>
      </c>
      <c r="K1210" s="16">
        <v>40000</v>
      </c>
      <c r="L1210" s="16">
        <v>0</v>
      </c>
      <c r="M1210" s="16">
        <v>40000</v>
      </c>
      <c r="N1210" s="16">
        <v>0</v>
      </c>
      <c r="O1210" s="47">
        <v>40000</v>
      </c>
      <c r="P1210" s="16">
        <v>0</v>
      </c>
      <c r="Q1210" s="47">
        <v>0</v>
      </c>
      <c r="R1210" s="16" t="s">
        <v>1836</v>
      </c>
      <c r="S1210" s="3" t="s">
        <v>1451</v>
      </c>
      <c r="T1210" s="2"/>
      <c r="U1210" s="2"/>
      <c r="V1210" s="2"/>
    </row>
    <row r="1211" spans="1:22" s="16" customFormat="1" ht="15" customHeight="1" x14ac:dyDescent="0.3">
      <c r="A1211" s="16" t="s">
        <v>465</v>
      </c>
      <c r="B1211" s="16" t="s">
        <v>18</v>
      </c>
      <c r="C1211" s="43" t="s">
        <v>364</v>
      </c>
      <c r="D1211" s="43" t="s">
        <v>25</v>
      </c>
      <c r="E1211" s="43" t="s">
        <v>90</v>
      </c>
      <c r="F1211" s="43" t="s">
        <v>359</v>
      </c>
      <c r="G1211" s="43" t="s">
        <v>365</v>
      </c>
      <c r="H1211" s="43" t="s">
        <v>23</v>
      </c>
      <c r="I1211" s="43" t="s">
        <v>498</v>
      </c>
      <c r="J1211" s="16" t="s">
        <v>499</v>
      </c>
      <c r="K1211" s="16">
        <v>2500</v>
      </c>
      <c r="L1211" s="16">
        <v>-800</v>
      </c>
      <c r="M1211" s="16">
        <v>1700</v>
      </c>
      <c r="N1211" s="16">
        <v>0</v>
      </c>
      <c r="O1211" s="47">
        <v>979.45</v>
      </c>
      <c r="P1211" s="16">
        <v>720.55</v>
      </c>
      <c r="Q1211" s="47">
        <v>0</v>
      </c>
      <c r="R1211" s="16" t="s">
        <v>1836</v>
      </c>
      <c r="S1211" s="3" t="s">
        <v>1451</v>
      </c>
      <c r="T1211" s="2"/>
      <c r="U1211" s="2"/>
      <c r="V1211" s="2"/>
    </row>
    <row r="1212" spans="1:22" s="16" customFormat="1" ht="15" customHeight="1" x14ac:dyDescent="0.3">
      <c r="A1212" s="16" t="s">
        <v>465</v>
      </c>
      <c r="B1212" s="16" t="s">
        <v>18</v>
      </c>
      <c r="C1212" s="43" t="s">
        <v>358</v>
      </c>
      <c r="D1212" s="43" t="s">
        <v>25</v>
      </c>
      <c r="E1212" s="43" t="s">
        <v>90</v>
      </c>
      <c r="F1212" s="43" t="s">
        <v>359</v>
      </c>
      <c r="G1212" s="43" t="s">
        <v>360</v>
      </c>
      <c r="H1212" s="43" t="s">
        <v>23</v>
      </c>
      <c r="I1212" s="43" t="s">
        <v>501</v>
      </c>
      <c r="J1212" s="16" t="s">
        <v>502</v>
      </c>
      <c r="K1212" s="16">
        <v>132380</v>
      </c>
      <c r="L1212" s="16">
        <v>1311</v>
      </c>
      <c r="M1212" s="16">
        <v>133691</v>
      </c>
      <c r="N1212" s="16">
        <v>0</v>
      </c>
      <c r="O1212" s="47">
        <v>119697.43</v>
      </c>
      <c r="P1212" s="16">
        <v>13993.57</v>
      </c>
      <c r="Q1212" s="47">
        <v>12689.76</v>
      </c>
      <c r="R1212" s="16" t="s">
        <v>1837</v>
      </c>
      <c r="S1212" s="3" t="s">
        <v>1451</v>
      </c>
      <c r="T1212" s="2"/>
      <c r="U1212" s="2"/>
      <c r="V1212" s="2"/>
    </row>
    <row r="1213" spans="1:22" s="16" customFormat="1" ht="15" customHeight="1" x14ac:dyDescent="0.3">
      <c r="A1213" s="16" t="s">
        <v>465</v>
      </c>
      <c r="B1213" s="16" t="s">
        <v>18</v>
      </c>
      <c r="C1213" s="43" t="s">
        <v>358</v>
      </c>
      <c r="D1213" s="43" t="s">
        <v>25</v>
      </c>
      <c r="E1213" s="43" t="s">
        <v>90</v>
      </c>
      <c r="F1213" s="43" t="s">
        <v>359</v>
      </c>
      <c r="G1213" s="43" t="s">
        <v>360</v>
      </c>
      <c r="H1213" s="43" t="s">
        <v>23</v>
      </c>
      <c r="I1213" s="43" t="s">
        <v>493</v>
      </c>
      <c r="J1213" s="16" t="s">
        <v>494</v>
      </c>
      <c r="K1213" s="16">
        <v>16000</v>
      </c>
      <c r="L1213" s="16">
        <v>0</v>
      </c>
      <c r="M1213" s="16">
        <v>16000</v>
      </c>
      <c r="N1213" s="16">
        <v>0</v>
      </c>
      <c r="O1213" s="47">
        <v>13657.25</v>
      </c>
      <c r="P1213" s="16">
        <v>2342.75</v>
      </c>
      <c r="Q1213" s="47">
        <v>2659.25</v>
      </c>
      <c r="R1213" s="16" t="s">
        <v>1837</v>
      </c>
      <c r="S1213" s="3" t="s">
        <v>1451</v>
      </c>
      <c r="T1213" s="2"/>
      <c r="U1213" s="2"/>
      <c r="V1213" s="2"/>
    </row>
    <row r="1214" spans="1:22" s="16" customFormat="1" ht="15" customHeight="1" x14ac:dyDescent="0.3">
      <c r="A1214" s="16" t="s">
        <v>465</v>
      </c>
      <c r="B1214" s="16" t="s">
        <v>18</v>
      </c>
      <c r="C1214" s="43" t="s">
        <v>358</v>
      </c>
      <c r="D1214" s="43" t="s">
        <v>25</v>
      </c>
      <c r="E1214" s="43" t="s">
        <v>90</v>
      </c>
      <c r="F1214" s="43" t="s">
        <v>359</v>
      </c>
      <c r="G1214" s="43" t="s">
        <v>360</v>
      </c>
      <c r="H1214" s="43" t="s">
        <v>23</v>
      </c>
      <c r="I1214" s="43">
        <v>5100</v>
      </c>
      <c r="J1214" s="16" t="s">
        <v>484</v>
      </c>
      <c r="K1214" s="16">
        <v>6000</v>
      </c>
      <c r="L1214" s="16">
        <v>0</v>
      </c>
      <c r="M1214" s="16">
        <v>6000</v>
      </c>
      <c r="N1214" s="16">
        <v>0</v>
      </c>
      <c r="O1214" s="47">
        <v>7317.74</v>
      </c>
      <c r="P1214" s="16">
        <v>-1317.74</v>
      </c>
      <c r="Q1214" s="47">
        <v>1357.54</v>
      </c>
      <c r="R1214" s="16" t="s">
        <v>1837</v>
      </c>
      <c r="S1214" s="3" t="s">
        <v>1451</v>
      </c>
      <c r="T1214" s="2"/>
      <c r="U1214" s="2"/>
      <c r="V1214" s="2"/>
    </row>
    <row r="1215" spans="1:22" s="16" customFormat="1" ht="15" customHeight="1" x14ac:dyDescent="0.3">
      <c r="A1215" s="16" t="s">
        <v>465</v>
      </c>
      <c r="B1215" s="16" t="s">
        <v>18</v>
      </c>
      <c r="C1215" s="43" t="s">
        <v>358</v>
      </c>
      <c r="D1215" s="43" t="s">
        <v>25</v>
      </c>
      <c r="E1215" s="43" t="s">
        <v>90</v>
      </c>
      <c r="F1215" s="43" t="s">
        <v>359</v>
      </c>
      <c r="G1215" s="43" t="s">
        <v>360</v>
      </c>
      <c r="H1215" s="43" t="s">
        <v>23</v>
      </c>
      <c r="I1215" s="43" t="s">
        <v>491</v>
      </c>
      <c r="J1215" s="16" t="s">
        <v>1043</v>
      </c>
      <c r="K1215" s="16">
        <v>2250</v>
      </c>
      <c r="L1215" s="16">
        <v>0</v>
      </c>
      <c r="M1215" s="16">
        <v>2250</v>
      </c>
      <c r="N1215" s="16">
        <v>0</v>
      </c>
      <c r="O1215" s="47">
        <v>2064</v>
      </c>
      <c r="P1215" s="16">
        <v>186</v>
      </c>
      <c r="Q1215" s="47">
        <v>165</v>
      </c>
      <c r="R1215" s="16" t="s">
        <v>1837</v>
      </c>
      <c r="S1215" s="3" t="s">
        <v>1451</v>
      </c>
      <c r="T1215" s="2"/>
      <c r="U1215" s="2"/>
      <c r="V1215" s="2"/>
    </row>
    <row r="1216" spans="1:22" s="16" customFormat="1" ht="15" customHeight="1" x14ac:dyDescent="0.3">
      <c r="A1216" s="16" t="s">
        <v>465</v>
      </c>
      <c r="B1216" s="16" t="s">
        <v>18</v>
      </c>
      <c r="C1216" s="43" t="s">
        <v>358</v>
      </c>
      <c r="D1216" s="43" t="s">
        <v>25</v>
      </c>
      <c r="E1216" s="43" t="s">
        <v>90</v>
      </c>
      <c r="F1216" s="43" t="s">
        <v>359</v>
      </c>
      <c r="G1216" s="43" t="s">
        <v>360</v>
      </c>
      <c r="H1216" s="43" t="s">
        <v>23</v>
      </c>
      <c r="I1216" s="43" t="s">
        <v>481</v>
      </c>
      <c r="J1216" s="16" t="s">
        <v>1040</v>
      </c>
      <c r="K1216" s="16">
        <v>1500</v>
      </c>
      <c r="L1216" s="16">
        <v>0</v>
      </c>
      <c r="M1216" s="16">
        <v>1500</v>
      </c>
      <c r="N1216" s="16">
        <v>0</v>
      </c>
      <c r="O1216" s="47">
        <v>568.55999999999995</v>
      </c>
      <c r="P1216" s="16">
        <v>931.44</v>
      </c>
      <c r="Q1216" s="47">
        <v>0</v>
      </c>
      <c r="R1216" s="16" t="s">
        <v>1837</v>
      </c>
      <c r="S1216" s="3" t="s">
        <v>1451</v>
      </c>
      <c r="T1216" s="2"/>
      <c r="U1216" s="2"/>
      <c r="V1216" s="2"/>
    </row>
    <row r="1217" spans="1:22" s="16" customFormat="1" ht="15" customHeight="1" x14ac:dyDescent="0.3">
      <c r="A1217" s="16" t="s">
        <v>465</v>
      </c>
      <c r="B1217" s="16" t="s">
        <v>18</v>
      </c>
      <c r="C1217" s="43" t="s">
        <v>358</v>
      </c>
      <c r="D1217" s="43" t="s">
        <v>25</v>
      </c>
      <c r="E1217" s="43" t="s">
        <v>90</v>
      </c>
      <c r="F1217" s="43" t="s">
        <v>359</v>
      </c>
      <c r="G1217" s="43" t="s">
        <v>360</v>
      </c>
      <c r="H1217" s="43" t="s">
        <v>23</v>
      </c>
      <c r="I1217" s="43" t="s">
        <v>1051</v>
      </c>
      <c r="J1217" s="16" t="s">
        <v>1052</v>
      </c>
      <c r="K1217" s="16">
        <v>1230</v>
      </c>
      <c r="L1217" s="16">
        <v>0</v>
      </c>
      <c r="M1217" s="16">
        <v>1230</v>
      </c>
      <c r="N1217" s="16">
        <v>0</v>
      </c>
      <c r="O1217" s="47">
        <v>1460</v>
      </c>
      <c r="P1217" s="16">
        <v>-230</v>
      </c>
      <c r="Q1217" s="47">
        <v>730</v>
      </c>
      <c r="R1217" s="16" t="s">
        <v>1837</v>
      </c>
      <c r="S1217" s="3" t="s">
        <v>1451</v>
      </c>
      <c r="T1217" s="2"/>
      <c r="U1217" s="2"/>
      <c r="V1217" s="2"/>
    </row>
    <row r="1218" spans="1:22" s="16" customFormat="1" ht="15" customHeight="1" x14ac:dyDescent="0.3">
      <c r="A1218" s="16" t="s">
        <v>465</v>
      </c>
      <c r="B1218" s="16" t="s">
        <v>18</v>
      </c>
      <c r="C1218" s="43" t="s">
        <v>358</v>
      </c>
      <c r="D1218" s="43" t="s">
        <v>25</v>
      </c>
      <c r="E1218" s="43" t="s">
        <v>90</v>
      </c>
      <c r="F1218" s="43" t="s">
        <v>359</v>
      </c>
      <c r="G1218" s="43" t="s">
        <v>360</v>
      </c>
      <c r="H1218" s="43" t="s">
        <v>23</v>
      </c>
      <c r="I1218" s="43" t="s">
        <v>469</v>
      </c>
      <c r="J1218" s="16" t="s">
        <v>1045</v>
      </c>
      <c r="K1218" s="16">
        <v>0</v>
      </c>
      <c r="L1218" s="16">
        <v>0</v>
      </c>
      <c r="M1218" s="16">
        <v>0</v>
      </c>
      <c r="N1218" s="16">
        <v>0</v>
      </c>
      <c r="O1218" s="47">
        <v>2.37</v>
      </c>
      <c r="P1218" s="16">
        <v>-2.37</v>
      </c>
      <c r="Q1218" s="47">
        <v>0</v>
      </c>
      <c r="R1218" s="16" t="s">
        <v>1837</v>
      </c>
      <c r="S1218" s="3" t="s">
        <v>1451</v>
      </c>
      <c r="T1218" s="2"/>
      <c r="U1218" s="2"/>
      <c r="V1218" s="2"/>
    </row>
    <row r="1219" spans="1:22" s="16" customFormat="1" ht="15" customHeight="1" x14ac:dyDescent="0.3">
      <c r="A1219" s="16" t="s">
        <v>465</v>
      </c>
      <c r="B1219" s="16" t="s">
        <v>18</v>
      </c>
      <c r="C1219" s="43" t="s">
        <v>358</v>
      </c>
      <c r="D1219" s="43" t="s">
        <v>25</v>
      </c>
      <c r="E1219" s="43" t="s">
        <v>90</v>
      </c>
      <c r="F1219" s="43" t="s">
        <v>359</v>
      </c>
      <c r="G1219" s="43" t="s">
        <v>360</v>
      </c>
      <c r="H1219" s="43" t="s">
        <v>23</v>
      </c>
      <c r="I1219" s="43" t="s">
        <v>473</v>
      </c>
      <c r="J1219" s="16" t="s">
        <v>1041</v>
      </c>
      <c r="K1219" s="16">
        <v>850</v>
      </c>
      <c r="L1219" s="16">
        <v>0</v>
      </c>
      <c r="M1219" s="16">
        <v>850</v>
      </c>
      <c r="N1219" s="16">
        <v>0</v>
      </c>
      <c r="O1219" s="47">
        <v>1601</v>
      </c>
      <c r="P1219" s="16">
        <v>-751</v>
      </c>
      <c r="Q1219" s="47">
        <v>0</v>
      </c>
      <c r="R1219" s="16" t="s">
        <v>1837</v>
      </c>
      <c r="S1219" s="3" t="s">
        <v>1451</v>
      </c>
      <c r="T1219" s="2"/>
      <c r="U1219" s="2"/>
      <c r="V1219" s="2"/>
    </row>
    <row r="1220" spans="1:22" s="16" customFormat="1" ht="15" customHeight="1" x14ac:dyDescent="0.3">
      <c r="A1220" s="16" t="s">
        <v>465</v>
      </c>
      <c r="B1220" s="16" t="s">
        <v>18</v>
      </c>
      <c r="C1220" s="43" t="s">
        <v>358</v>
      </c>
      <c r="D1220" s="43" t="s">
        <v>25</v>
      </c>
      <c r="E1220" s="43" t="s">
        <v>90</v>
      </c>
      <c r="F1220" s="43" t="s">
        <v>359</v>
      </c>
      <c r="G1220" s="43" t="s">
        <v>360</v>
      </c>
      <c r="H1220" s="43" t="s">
        <v>23</v>
      </c>
      <c r="I1220" s="43" t="s">
        <v>474</v>
      </c>
      <c r="J1220" s="16" t="s">
        <v>475</v>
      </c>
      <c r="K1220" s="16">
        <v>12357</v>
      </c>
      <c r="L1220" s="16">
        <v>122</v>
      </c>
      <c r="M1220" s="16">
        <v>12479</v>
      </c>
      <c r="N1220" s="16">
        <v>0</v>
      </c>
      <c r="O1220" s="47">
        <v>10758.32</v>
      </c>
      <c r="P1220" s="16">
        <v>1720.68</v>
      </c>
      <c r="Q1220" s="47">
        <v>1300</v>
      </c>
      <c r="R1220" s="16" t="s">
        <v>1837</v>
      </c>
      <c r="S1220" s="3" t="s">
        <v>1451</v>
      </c>
      <c r="T1220" s="2"/>
      <c r="U1220" s="2"/>
      <c r="V1220" s="2"/>
    </row>
    <row r="1221" spans="1:22" s="16" customFormat="1" ht="15" customHeight="1" x14ac:dyDescent="0.3">
      <c r="A1221" s="16" t="s">
        <v>465</v>
      </c>
      <c r="B1221" s="16" t="s">
        <v>18</v>
      </c>
      <c r="C1221" s="43" t="s">
        <v>358</v>
      </c>
      <c r="D1221" s="43" t="s">
        <v>25</v>
      </c>
      <c r="E1221" s="43" t="s">
        <v>90</v>
      </c>
      <c r="F1221" s="43" t="s">
        <v>359</v>
      </c>
      <c r="G1221" s="43" t="s">
        <v>360</v>
      </c>
      <c r="H1221" s="43" t="s">
        <v>23</v>
      </c>
      <c r="I1221" s="43" t="s">
        <v>519</v>
      </c>
      <c r="J1221" s="16" t="s">
        <v>520</v>
      </c>
      <c r="K1221" s="16">
        <v>6401</v>
      </c>
      <c r="L1221" s="16">
        <v>0</v>
      </c>
      <c r="M1221" s="16">
        <v>6401</v>
      </c>
      <c r="N1221" s="16">
        <v>0</v>
      </c>
      <c r="O1221" s="47">
        <v>5863</v>
      </c>
      <c r="P1221" s="16">
        <v>538</v>
      </c>
      <c r="Q1221" s="47">
        <v>533</v>
      </c>
      <c r="R1221" s="16" t="s">
        <v>1837</v>
      </c>
      <c r="S1221" s="3" t="s">
        <v>1451</v>
      </c>
      <c r="T1221" s="2"/>
      <c r="U1221" s="2"/>
      <c r="V1221" s="2"/>
    </row>
    <row r="1222" spans="1:22" s="16" customFormat="1" ht="15" customHeight="1" x14ac:dyDescent="0.3">
      <c r="A1222" s="16" t="s">
        <v>465</v>
      </c>
      <c r="B1222" s="16" t="s">
        <v>18</v>
      </c>
      <c r="C1222" s="43" t="s">
        <v>358</v>
      </c>
      <c r="D1222" s="43" t="s">
        <v>25</v>
      </c>
      <c r="E1222" s="43" t="s">
        <v>90</v>
      </c>
      <c r="F1222" s="43" t="s">
        <v>359</v>
      </c>
      <c r="G1222" s="43" t="s">
        <v>360</v>
      </c>
      <c r="H1222" s="43" t="s">
        <v>23</v>
      </c>
      <c r="I1222" s="43">
        <v>6005</v>
      </c>
      <c r="J1222" s="16" t="s">
        <v>556</v>
      </c>
      <c r="K1222" s="16">
        <v>160</v>
      </c>
      <c r="L1222" s="16">
        <v>0</v>
      </c>
      <c r="M1222" s="16">
        <v>160</v>
      </c>
      <c r="N1222" s="16">
        <v>0</v>
      </c>
      <c r="O1222" s="47">
        <v>0</v>
      </c>
      <c r="P1222" s="16">
        <v>160</v>
      </c>
      <c r="Q1222" s="47">
        <v>0</v>
      </c>
      <c r="R1222" s="16" t="s">
        <v>1837</v>
      </c>
      <c r="S1222" s="3" t="s">
        <v>1451</v>
      </c>
      <c r="T1222" s="2"/>
      <c r="U1222" s="2"/>
      <c r="V1222" s="2"/>
    </row>
    <row r="1223" spans="1:22" s="16" customFormat="1" ht="15" customHeight="1" x14ac:dyDescent="0.3">
      <c r="A1223" s="16" t="s">
        <v>465</v>
      </c>
      <c r="B1223" s="16" t="s">
        <v>18</v>
      </c>
      <c r="C1223" s="43" t="s">
        <v>358</v>
      </c>
      <c r="D1223" s="43" t="s">
        <v>25</v>
      </c>
      <c r="E1223" s="43" t="s">
        <v>90</v>
      </c>
      <c r="F1223" s="43" t="s">
        <v>359</v>
      </c>
      <c r="G1223" s="43" t="s">
        <v>360</v>
      </c>
      <c r="H1223" s="43" t="s">
        <v>23</v>
      </c>
      <c r="I1223" s="43">
        <v>6202</v>
      </c>
      <c r="J1223" s="16" t="s">
        <v>558</v>
      </c>
      <c r="K1223" s="16">
        <v>0</v>
      </c>
      <c r="L1223" s="16">
        <v>0</v>
      </c>
      <c r="M1223" s="16">
        <v>0</v>
      </c>
      <c r="N1223" s="16">
        <v>0</v>
      </c>
      <c r="O1223" s="47">
        <v>34.65</v>
      </c>
      <c r="P1223" s="16">
        <v>-34.65</v>
      </c>
      <c r="Q1223" s="47">
        <v>0</v>
      </c>
      <c r="R1223" s="16" t="s">
        <v>1837</v>
      </c>
      <c r="S1223" s="3" t="s">
        <v>1451</v>
      </c>
      <c r="T1223" s="2"/>
      <c r="U1223" s="2"/>
      <c r="V1223" s="2"/>
    </row>
    <row r="1224" spans="1:22" s="16" customFormat="1" ht="15" customHeight="1" x14ac:dyDescent="0.3">
      <c r="A1224" s="16" t="s">
        <v>465</v>
      </c>
      <c r="B1224" s="16" t="s">
        <v>18</v>
      </c>
      <c r="C1224" s="43" t="s">
        <v>358</v>
      </c>
      <c r="D1224" s="43" t="s">
        <v>25</v>
      </c>
      <c r="E1224" s="43" t="s">
        <v>90</v>
      </c>
      <c r="F1224" s="43" t="s">
        <v>359</v>
      </c>
      <c r="G1224" s="43" t="s">
        <v>360</v>
      </c>
      <c r="H1224" s="43" t="s">
        <v>23</v>
      </c>
      <c r="I1224" s="43">
        <v>6203</v>
      </c>
      <c r="J1224" s="16" t="s">
        <v>559</v>
      </c>
      <c r="K1224" s="16">
        <v>600</v>
      </c>
      <c r="L1224" s="16">
        <v>0</v>
      </c>
      <c r="M1224" s="16">
        <v>600</v>
      </c>
      <c r="N1224" s="16">
        <v>0</v>
      </c>
      <c r="O1224" s="47">
        <v>599</v>
      </c>
      <c r="P1224" s="16">
        <v>1</v>
      </c>
      <c r="Q1224" s="47">
        <v>0</v>
      </c>
      <c r="R1224" s="16" t="s">
        <v>1837</v>
      </c>
      <c r="S1224" s="3" t="s">
        <v>1451</v>
      </c>
      <c r="T1224" s="2"/>
      <c r="U1224" s="2"/>
      <c r="V1224" s="2"/>
    </row>
    <row r="1225" spans="1:22" s="16" customFormat="1" ht="15" customHeight="1" x14ac:dyDescent="0.3">
      <c r="A1225" s="16" t="s">
        <v>465</v>
      </c>
      <c r="B1225" s="16" t="s">
        <v>18</v>
      </c>
      <c r="C1225" s="43" t="s">
        <v>358</v>
      </c>
      <c r="D1225" s="43" t="s">
        <v>25</v>
      </c>
      <c r="E1225" s="43" t="s">
        <v>90</v>
      </c>
      <c r="F1225" s="43" t="s">
        <v>359</v>
      </c>
      <c r="G1225" s="43" t="s">
        <v>360</v>
      </c>
      <c r="H1225" s="43" t="s">
        <v>23</v>
      </c>
      <c r="I1225" s="43">
        <v>6208</v>
      </c>
      <c r="J1225" s="16" t="s">
        <v>496</v>
      </c>
      <c r="K1225" s="16">
        <v>250</v>
      </c>
      <c r="L1225" s="16">
        <v>0</v>
      </c>
      <c r="M1225" s="16">
        <v>250</v>
      </c>
      <c r="N1225" s="16">
        <v>245</v>
      </c>
      <c r="O1225" s="47">
        <v>0</v>
      </c>
      <c r="P1225" s="16">
        <v>5</v>
      </c>
      <c r="Q1225" s="47">
        <v>0</v>
      </c>
      <c r="R1225" s="16" t="s">
        <v>1837</v>
      </c>
      <c r="S1225" s="3" t="s">
        <v>1451</v>
      </c>
      <c r="T1225" s="2"/>
      <c r="U1225" s="2"/>
      <c r="V1225" s="2"/>
    </row>
    <row r="1226" spans="1:22" s="16" customFormat="1" ht="15" customHeight="1" x14ac:dyDescent="0.3">
      <c r="A1226" s="16" t="s">
        <v>465</v>
      </c>
      <c r="B1226" s="16" t="s">
        <v>18</v>
      </c>
      <c r="C1226" s="43" t="s">
        <v>358</v>
      </c>
      <c r="D1226" s="43" t="s">
        <v>25</v>
      </c>
      <c r="E1226" s="43" t="s">
        <v>90</v>
      </c>
      <c r="F1226" s="43" t="s">
        <v>359</v>
      </c>
      <c r="G1226" s="43" t="s">
        <v>360</v>
      </c>
      <c r="H1226" s="43" t="s">
        <v>23</v>
      </c>
      <c r="I1226" s="43">
        <v>6210</v>
      </c>
      <c r="J1226" s="16" t="s">
        <v>565</v>
      </c>
      <c r="K1226" s="16">
        <v>250</v>
      </c>
      <c r="L1226" s="16">
        <v>0</v>
      </c>
      <c r="M1226" s="16">
        <v>250</v>
      </c>
      <c r="N1226" s="16">
        <v>84.7</v>
      </c>
      <c r="O1226" s="47">
        <v>115.3</v>
      </c>
      <c r="P1226" s="16">
        <v>50</v>
      </c>
      <c r="Q1226" s="47">
        <v>0</v>
      </c>
      <c r="R1226" s="16" t="s">
        <v>1837</v>
      </c>
      <c r="S1226" s="3" t="s">
        <v>1451</v>
      </c>
      <c r="T1226" s="2"/>
      <c r="U1226" s="2"/>
      <c r="V1226" s="2"/>
    </row>
    <row r="1227" spans="1:22" s="16" customFormat="1" ht="15" customHeight="1" x14ac:dyDescent="0.3">
      <c r="A1227" s="16" t="s">
        <v>465</v>
      </c>
      <c r="B1227" s="16" t="s">
        <v>18</v>
      </c>
      <c r="C1227" s="43" t="s">
        <v>358</v>
      </c>
      <c r="D1227" s="43" t="s">
        <v>25</v>
      </c>
      <c r="E1227" s="43" t="s">
        <v>90</v>
      </c>
      <c r="F1227" s="43" t="s">
        <v>359</v>
      </c>
      <c r="G1227" s="43" t="s">
        <v>360</v>
      </c>
      <c r="H1227" s="43" t="s">
        <v>23</v>
      </c>
      <c r="I1227" s="43">
        <v>6214</v>
      </c>
      <c r="J1227" s="16" t="s">
        <v>495</v>
      </c>
      <c r="K1227" s="16">
        <v>500</v>
      </c>
      <c r="L1227" s="16">
        <v>0</v>
      </c>
      <c r="M1227" s="16">
        <v>500</v>
      </c>
      <c r="N1227" s="16">
        <v>0</v>
      </c>
      <c r="O1227" s="47">
        <v>0</v>
      </c>
      <c r="P1227" s="16">
        <v>500</v>
      </c>
      <c r="Q1227" s="47">
        <v>0</v>
      </c>
      <c r="R1227" s="16" t="s">
        <v>1837</v>
      </c>
      <c r="S1227" s="3" t="s">
        <v>1451</v>
      </c>
      <c r="T1227" s="2"/>
      <c r="U1227" s="2"/>
      <c r="V1227" s="2"/>
    </row>
    <row r="1228" spans="1:22" s="16" customFormat="1" ht="15" customHeight="1" x14ac:dyDescent="0.3">
      <c r="A1228" s="16" t="s">
        <v>465</v>
      </c>
      <c r="B1228" s="16" t="s">
        <v>18</v>
      </c>
      <c r="C1228" s="43" t="s">
        <v>358</v>
      </c>
      <c r="D1228" s="43" t="s">
        <v>25</v>
      </c>
      <c r="E1228" s="43" t="s">
        <v>90</v>
      </c>
      <c r="F1228" s="43" t="s">
        <v>359</v>
      </c>
      <c r="G1228" s="43" t="s">
        <v>360</v>
      </c>
      <c r="H1228" s="43" t="s">
        <v>23</v>
      </c>
      <c r="I1228" s="43" t="s">
        <v>566</v>
      </c>
      <c r="J1228" s="16" t="s">
        <v>567</v>
      </c>
      <c r="K1228" s="16">
        <v>4700</v>
      </c>
      <c r="L1228" s="16">
        <v>0</v>
      </c>
      <c r="M1228" s="16">
        <v>4700</v>
      </c>
      <c r="N1228" s="16">
        <v>702.77</v>
      </c>
      <c r="O1228" s="47">
        <v>3733.49</v>
      </c>
      <c r="P1228" s="16">
        <v>263.74</v>
      </c>
      <c r="Q1228" s="47">
        <v>343.63</v>
      </c>
      <c r="R1228" s="16" t="s">
        <v>1837</v>
      </c>
      <c r="S1228" s="3" t="s">
        <v>1451</v>
      </c>
      <c r="T1228" s="2"/>
      <c r="U1228" s="2"/>
      <c r="V1228" s="2"/>
    </row>
    <row r="1229" spans="1:22" s="16" customFormat="1" ht="15" customHeight="1" x14ac:dyDescent="0.3">
      <c r="A1229" s="16" t="s">
        <v>465</v>
      </c>
      <c r="B1229" s="16" t="s">
        <v>18</v>
      </c>
      <c r="C1229" s="43" t="s">
        <v>358</v>
      </c>
      <c r="D1229" s="43" t="s">
        <v>25</v>
      </c>
      <c r="E1229" s="43" t="s">
        <v>90</v>
      </c>
      <c r="F1229" s="43" t="s">
        <v>359</v>
      </c>
      <c r="G1229" s="43" t="s">
        <v>360</v>
      </c>
      <c r="H1229" s="43" t="s">
        <v>23</v>
      </c>
      <c r="I1229" s="43" t="s">
        <v>575</v>
      </c>
      <c r="J1229" s="16" t="s">
        <v>576</v>
      </c>
      <c r="K1229" s="16">
        <v>1000</v>
      </c>
      <c r="L1229" s="16">
        <v>0</v>
      </c>
      <c r="M1229" s="16">
        <v>1000</v>
      </c>
      <c r="N1229" s="16">
        <v>0</v>
      </c>
      <c r="O1229" s="47">
        <v>413.67</v>
      </c>
      <c r="P1229" s="16">
        <v>586.33000000000004</v>
      </c>
      <c r="Q1229" s="47">
        <v>0</v>
      </c>
      <c r="R1229" s="16" t="s">
        <v>1837</v>
      </c>
      <c r="S1229" s="3" t="s">
        <v>1451</v>
      </c>
      <c r="T1229" s="2"/>
      <c r="U1229" s="2"/>
      <c r="V1229" s="2"/>
    </row>
    <row r="1230" spans="1:22" s="16" customFormat="1" ht="15" customHeight="1" x14ac:dyDescent="0.3">
      <c r="A1230" s="16" t="s">
        <v>465</v>
      </c>
      <c r="B1230" s="16" t="s">
        <v>18</v>
      </c>
      <c r="C1230" s="43" t="s">
        <v>358</v>
      </c>
      <c r="D1230" s="43" t="s">
        <v>25</v>
      </c>
      <c r="E1230" s="43" t="s">
        <v>90</v>
      </c>
      <c r="F1230" s="43" t="s">
        <v>359</v>
      </c>
      <c r="G1230" s="43" t="s">
        <v>360</v>
      </c>
      <c r="H1230" s="43" t="s">
        <v>23</v>
      </c>
      <c r="I1230" s="43" t="s">
        <v>598</v>
      </c>
      <c r="J1230" s="16" t="s">
        <v>599</v>
      </c>
      <c r="K1230" s="16">
        <v>1000</v>
      </c>
      <c r="L1230" s="16">
        <v>0</v>
      </c>
      <c r="M1230" s="16">
        <v>1000</v>
      </c>
      <c r="N1230" s="16">
        <v>97.78</v>
      </c>
      <c r="O1230" s="47">
        <v>332.98</v>
      </c>
      <c r="P1230" s="16">
        <v>569.24</v>
      </c>
      <c r="Q1230" s="47">
        <v>95.31</v>
      </c>
      <c r="R1230" s="16" t="s">
        <v>1837</v>
      </c>
      <c r="S1230" s="3" t="s">
        <v>1451</v>
      </c>
      <c r="T1230" s="2"/>
      <c r="U1230" s="2"/>
      <c r="V1230" s="2"/>
    </row>
    <row r="1231" spans="1:22" s="16" customFormat="1" ht="15" customHeight="1" x14ac:dyDescent="0.3">
      <c r="A1231" s="16" t="s">
        <v>465</v>
      </c>
      <c r="B1231" s="16" t="s">
        <v>18</v>
      </c>
      <c r="C1231" s="43" t="s">
        <v>358</v>
      </c>
      <c r="D1231" s="43" t="s">
        <v>25</v>
      </c>
      <c r="E1231" s="43" t="s">
        <v>90</v>
      </c>
      <c r="F1231" s="43" t="s">
        <v>359</v>
      </c>
      <c r="G1231" s="43" t="s">
        <v>360</v>
      </c>
      <c r="H1231" s="43" t="s">
        <v>23</v>
      </c>
      <c r="I1231" s="43" t="s">
        <v>562</v>
      </c>
      <c r="J1231" s="16" t="s">
        <v>563</v>
      </c>
      <c r="K1231" s="16">
        <v>1500</v>
      </c>
      <c r="L1231" s="16">
        <v>0</v>
      </c>
      <c r="M1231" s="16">
        <v>1500</v>
      </c>
      <c r="N1231" s="16">
        <v>258.56</v>
      </c>
      <c r="O1231" s="47">
        <v>898.98</v>
      </c>
      <c r="P1231" s="16">
        <v>342.46</v>
      </c>
      <c r="Q1231" s="47">
        <v>898.98</v>
      </c>
      <c r="R1231" s="16" t="s">
        <v>1837</v>
      </c>
      <c r="S1231" s="3" t="s">
        <v>1451</v>
      </c>
      <c r="T1231" s="2"/>
      <c r="U1231" s="2"/>
      <c r="V1231" s="2"/>
    </row>
    <row r="1232" spans="1:22" s="16" customFormat="1" ht="15" customHeight="1" x14ac:dyDescent="0.3">
      <c r="A1232" s="16" t="s">
        <v>465</v>
      </c>
      <c r="B1232" s="16" t="s">
        <v>18</v>
      </c>
      <c r="C1232" s="43" t="s">
        <v>358</v>
      </c>
      <c r="D1232" s="43" t="s">
        <v>25</v>
      </c>
      <c r="E1232" s="43" t="s">
        <v>90</v>
      </c>
      <c r="F1232" s="43" t="s">
        <v>359</v>
      </c>
      <c r="G1232" s="43" t="s">
        <v>360</v>
      </c>
      <c r="H1232" s="43" t="s">
        <v>23</v>
      </c>
      <c r="I1232" s="43">
        <v>6325</v>
      </c>
      <c r="J1232" s="16" t="s">
        <v>673</v>
      </c>
      <c r="K1232" s="16">
        <v>1500</v>
      </c>
      <c r="L1232" s="16">
        <v>0</v>
      </c>
      <c r="M1232" s="16">
        <v>1500</v>
      </c>
      <c r="N1232" s="16">
        <v>0</v>
      </c>
      <c r="O1232" s="47">
        <v>0</v>
      </c>
      <c r="P1232" s="16">
        <v>1500</v>
      </c>
      <c r="Q1232" s="47">
        <v>0</v>
      </c>
      <c r="R1232" s="16" t="s">
        <v>1837</v>
      </c>
      <c r="S1232" s="3" t="s">
        <v>1451</v>
      </c>
      <c r="T1232" s="2"/>
      <c r="U1232" s="2"/>
      <c r="V1232" s="2"/>
    </row>
    <row r="1233" spans="1:22" s="16" customFormat="1" ht="15" customHeight="1" x14ac:dyDescent="0.3">
      <c r="A1233" s="16" t="s">
        <v>465</v>
      </c>
      <c r="B1233" s="16" t="s">
        <v>18</v>
      </c>
      <c r="C1233" s="43" t="s">
        <v>358</v>
      </c>
      <c r="D1233" s="43" t="s">
        <v>25</v>
      </c>
      <c r="E1233" s="43" t="s">
        <v>90</v>
      </c>
      <c r="F1233" s="43" t="s">
        <v>359</v>
      </c>
      <c r="G1233" s="43" t="s">
        <v>360</v>
      </c>
      <c r="H1233" s="43" t="s">
        <v>23</v>
      </c>
      <c r="I1233" s="43" t="s">
        <v>508</v>
      </c>
      <c r="J1233" s="16" t="s">
        <v>509</v>
      </c>
      <c r="K1233" s="16">
        <v>4000</v>
      </c>
      <c r="L1233" s="16">
        <v>0</v>
      </c>
      <c r="M1233" s="16">
        <v>4000</v>
      </c>
      <c r="N1233" s="16">
        <v>0</v>
      </c>
      <c r="O1233" s="47">
        <v>4642.6899999999996</v>
      </c>
      <c r="P1233" s="16">
        <v>-642.69000000000005</v>
      </c>
      <c r="Q1233" s="47">
        <v>903.76</v>
      </c>
      <c r="R1233" s="16" t="s">
        <v>1837</v>
      </c>
      <c r="S1233" s="3" t="s">
        <v>1451</v>
      </c>
      <c r="T1233" s="2"/>
      <c r="U1233" s="2"/>
      <c r="V1233" s="2"/>
    </row>
    <row r="1234" spans="1:22" s="16" customFormat="1" ht="15" customHeight="1" x14ac:dyDescent="0.3">
      <c r="A1234" s="16" t="s">
        <v>465</v>
      </c>
      <c r="B1234" s="16" t="s">
        <v>18</v>
      </c>
      <c r="C1234" s="43" t="s">
        <v>358</v>
      </c>
      <c r="D1234" s="43" t="s">
        <v>25</v>
      </c>
      <c r="E1234" s="43" t="s">
        <v>90</v>
      </c>
      <c r="F1234" s="43" t="s">
        <v>359</v>
      </c>
      <c r="G1234" s="43" t="s">
        <v>360</v>
      </c>
      <c r="H1234" s="43" t="s">
        <v>23</v>
      </c>
      <c r="I1234" s="43" t="s">
        <v>577</v>
      </c>
      <c r="J1234" s="16" t="s">
        <v>578</v>
      </c>
      <c r="K1234" s="16">
        <v>6000</v>
      </c>
      <c r="L1234" s="16">
        <v>0</v>
      </c>
      <c r="M1234" s="16">
        <v>6000</v>
      </c>
      <c r="N1234" s="16">
        <v>0</v>
      </c>
      <c r="O1234" s="47">
        <v>6320.57</v>
      </c>
      <c r="P1234" s="16">
        <v>-320.57</v>
      </c>
      <c r="Q1234" s="47">
        <v>508.63</v>
      </c>
      <c r="R1234" s="16" t="s">
        <v>1837</v>
      </c>
      <c r="S1234" s="3" t="s">
        <v>1451</v>
      </c>
      <c r="T1234" s="2"/>
      <c r="U1234" s="2"/>
      <c r="V1234" s="2"/>
    </row>
    <row r="1235" spans="1:22" s="16" customFormat="1" ht="15" customHeight="1" x14ac:dyDescent="0.3">
      <c r="A1235" s="16" t="s">
        <v>465</v>
      </c>
      <c r="B1235" s="16" t="s">
        <v>18</v>
      </c>
      <c r="C1235" s="43" t="s">
        <v>358</v>
      </c>
      <c r="D1235" s="43" t="s">
        <v>25</v>
      </c>
      <c r="E1235" s="43" t="s">
        <v>90</v>
      </c>
      <c r="F1235" s="43" t="s">
        <v>359</v>
      </c>
      <c r="G1235" s="43" t="s">
        <v>360</v>
      </c>
      <c r="H1235" s="43" t="s">
        <v>23</v>
      </c>
      <c r="I1235" s="43" t="s">
        <v>533</v>
      </c>
      <c r="J1235" s="16" t="s">
        <v>534</v>
      </c>
      <c r="K1235" s="16">
        <v>400</v>
      </c>
      <c r="L1235" s="16">
        <v>0</v>
      </c>
      <c r="M1235" s="16">
        <v>400</v>
      </c>
      <c r="N1235" s="16">
        <v>0</v>
      </c>
      <c r="O1235" s="47">
        <v>208.5</v>
      </c>
      <c r="P1235" s="16">
        <v>191.5</v>
      </c>
      <c r="Q1235" s="47">
        <v>0</v>
      </c>
      <c r="R1235" s="16" t="s">
        <v>1837</v>
      </c>
      <c r="S1235" s="3" t="s">
        <v>1451</v>
      </c>
      <c r="T1235" s="2"/>
      <c r="U1235" s="2"/>
      <c r="V1235" s="2"/>
    </row>
    <row r="1236" spans="1:22" s="16" customFormat="1" ht="15" customHeight="1" x14ac:dyDescent="0.3">
      <c r="A1236" s="16" t="s">
        <v>465</v>
      </c>
      <c r="B1236" s="16" t="s">
        <v>18</v>
      </c>
      <c r="C1236" s="43" t="s">
        <v>358</v>
      </c>
      <c r="D1236" s="43" t="s">
        <v>25</v>
      </c>
      <c r="E1236" s="43" t="s">
        <v>90</v>
      </c>
      <c r="F1236" s="43" t="s">
        <v>359</v>
      </c>
      <c r="G1236" s="43" t="s">
        <v>360</v>
      </c>
      <c r="H1236" s="43" t="s">
        <v>23</v>
      </c>
      <c r="I1236" s="43" t="s">
        <v>541</v>
      </c>
      <c r="J1236" s="16" t="s">
        <v>542</v>
      </c>
      <c r="K1236" s="16">
        <v>900</v>
      </c>
      <c r="L1236" s="16">
        <v>0</v>
      </c>
      <c r="M1236" s="16">
        <v>900</v>
      </c>
      <c r="N1236" s="16">
        <v>0</v>
      </c>
      <c r="O1236" s="47">
        <v>803.89</v>
      </c>
      <c r="P1236" s="16">
        <v>96.11</v>
      </c>
      <c r="Q1236" s="47">
        <v>72.209999999999994</v>
      </c>
      <c r="R1236" s="16" t="s">
        <v>1837</v>
      </c>
      <c r="S1236" s="3" t="s">
        <v>1451</v>
      </c>
      <c r="T1236" s="2"/>
      <c r="U1236" s="2"/>
      <c r="V1236" s="2"/>
    </row>
    <row r="1237" spans="1:22" s="16" customFormat="1" ht="15" customHeight="1" x14ac:dyDescent="0.3">
      <c r="A1237" s="16" t="s">
        <v>465</v>
      </c>
      <c r="B1237" s="16" t="s">
        <v>18</v>
      </c>
      <c r="C1237" s="43" t="s">
        <v>358</v>
      </c>
      <c r="D1237" s="43" t="s">
        <v>25</v>
      </c>
      <c r="E1237" s="43" t="s">
        <v>90</v>
      </c>
      <c r="F1237" s="43" t="s">
        <v>359</v>
      </c>
      <c r="G1237" s="43" t="s">
        <v>360</v>
      </c>
      <c r="H1237" s="43" t="s">
        <v>23</v>
      </c>
      <c r="I1237" s="43">
        <v>6600</v>
      </c>
      <c r="J1237" s="16" t="s">
        <v>530</v>
      </c>
      <c r="K1237" s="16">
        <v>17000</v>
      </c>
      <c r="L1237" s="16">
        <v>0</v>
      </c>
      <c r="M1237" s="16">
        <v>17000</v>
      </c>
      <c r="N1237" s="16">
        <v>0</v>
      </c>
      <c r="O1237" s="47">
        <v>7760</v>
      </c>
      <c r="P1237" s="16">
        <v>9240</v>
      </c>
      <c r="Q1237" s="47">
        <v>0</v>
      </c>
      <c r="R1237" s="16" t="s">
        <v>1837</v>
      </c>
      <c r="S1237" s="3" t="s">
        <v>1451</v>
      </c>
      <c r="T1237" s="2"/>
      <c r="U1237" s="2"/>
      <c r="V1237" s="2"/>
    </row>
    <row r="1238" spans="1:22" s="16" customFormat="1" ht="15" customHeight="1" x14ac:dyDescent="0.3">
      <c r="A1238" s="16" t="s">
        <v>465</v>
      </c>
      <c r="B1238" s="16" t="s">
        <v>18</v>
      </c>
      <c r="C1238" s="43" t="s">
        <v>358</v>
      </c>
      <c r="D1238" s="43" t="s">
        <v>25</v>
      </c>
      <c r="E1238" s="43" t="s">
        <v>90</v>
      </c>
      <c r="F1238" s="43" t="s">
        <v>359</v>
      </c>
      <c r="G1238" s="43" t="s">
        <v>360</v>
      </c>
      <c r="H1238" s="43" t="s">
        <v>23</v>
      </c>
      <c r="I1238" s="43">
        <v>6615</v>
      </c>
      <c r="J1238" s="16" t="s">
        <v>584</v>
      </c>
      <c r="K1238" s="16">
        <v>5000</v>
      </c>
      <c r="L1238" s="16">
        <v>0</v>
      </c>
      <c r="M1238" s="16">
        <v>5000</v>
      </c>
      <c r="N1238" s="16">
        <v>0</v>
      </c>
      <c r="O1238" s="47">
        <v>5000</v>
      </c>
      <c r="P1238" s="16">
        <v>0</v>
      </c>
      <c r="Q1238" s="47">
        <v>0</v>
      </c>
      <c r="R1238" s="16" t="s">
        <v>1837</v>
      </c>
      <c r="S1238" s="3" t="s">
        <v>1451</v>
      </c>
      <c r="T1238" s="2"/>
      <c r="U1238" s="2"/>
      <c r="V1238" s="2"/>
    </row>
    <row r="1239" spans="1:22" s="16" customFormat="1" ht="15" customHeight="1" x14ac:dyDescent="0.3">
      <c r="A1239" s="16" t="s">
        <v>465</v>
      </c>
      <c r="B1239" s="16" t="s">
        <v>18</v>
      </c>
      <c r="C1239" s="43" t="s">
        <v>358</v>
      </c>
      <c r="D1239" s="43" t="s">
        <v>25</v>
      </c>
      <c r="E1239" s="43" t="s">
        <v>90</v>
      </c>
      <c r="F1239" s="43" t="s">
        <v>359</v>
      </c>
      <c r="G1239" s="43" t="s">
        <v>360</v>
      </c>
      <c r="H1239" s="43" t="s">
        <v>23</v>
      </c>
      <c r="I1239" s="43" t="s">
        <v>476</v>
      </c>
      <c r="J1239" s="16" t="s">
        <v>477</v>
      </c>
      <c r="K1239" s="16">
        <v>150</v>
      </c>
      <c r="L1239" s="16">
        <v>0</v>
      </c>
      <c r="M1239" s="16">
        <v>150</v>
      </c>
      <c r="N1239" s="16">
        <v>0</v>
      </c>
      <c r="O1239" s="47">
        <v>0</v>
      </c>
      <c r="P1239" s="16">
        <v>150</v>
      </c>
      <c r="Q1239" s="47">
        <v>0</v>
      </c>
      <c r="R1239" s="16" t="s">
        <v>1837</v>
      </c>
      <c r="S1239" s="3" t="s">
        <v>1451</v>
      </c>
      <c r="T1239" s="2"/>
      <c r="U1239" s="2"/>
      <c r="V1239" s="2"/>
    </row>
    <row r="1240" spans="1:22" s="16" customFormat="1" ht="15" customHeight="1" x14ac:dyDescent="0.3">
      <c r="A1240" s="16" t="s">
        <v>465</v>
      </c>
      <c r="B1240" s="16" t="s">
        <v>18</v>
      </c>
      <c r="C1240" s="43" t="s">
        <v>358</v>
      </c>
      <c r="D1240" s="43" t="s">
        <v>25</v>
      </c>
      <c r="E1240" s="43" t="s">
        <v>90</v>
      </c>
      <c r="F1240" s="43" t="s">
        <v>359</v>
      </c>
      <c r="G1240" s="43" t="s">
        <v>360</v>
      </c>
      <c r="H1240" s="43" t="s">
        <v>23</v>
      </c>
      <c r="I1240" s="43" t="s">
        <v>513</v>
      </c>
      <c r="J1240" s="16" t="s">
        <v>1203</v>
      </c>
      <c r="K1240" s="16">
        <v>640</v>
      </c>
      <c r="L1240" s="16">
        <v>0</v>
      </c>
      <c r="M1240" s="16">
        <v>640</v>
      </c>
      <c r="N1240" s="16">
        <v>44.37</v>
      </c>
      <c r="O1240" s="47">
        <v>1100.06</v>
      </c>
      <c r="P1240" s="16">
        <v>-504.43</v>
      </c>
      <c r="Q1240" s="47">
        <v>44.37</v>
      </c>
      <c r="R1240" s="16" t="s">
        <v>1837</v>
      </c>
      <c r="S1240" s="3" t="s">
        <v>1451</v>
      </c>
      <c r="T1240" s="2"/>
      <c r="U1240" s="2"/>
      <c r="V1240" s="2"/>
    </row>
    <row r="1241" spans="1:22" s="16" customFormat="1" ht="15" customHeight="1" x14ac:dyDescent="0.3">
      <c r="A1241" s="16" t="s">
        <v>465</v>
      </c>
      <c r="B1241" s="16" t="s">
        <v>18</v>
      </c>
      <c r="C1241" s="43" t="s">
        <v>358</v>
      </c>
      <c r="D1241" s="43" t="s">
        <v>25</v>
      </c>
      <c r="E1241" s="43" t="s">
        <v>90</v>
      </c>
      <c r="F1241" s="43" t="s">
        <v>359</v>
      </c>
      <c r="G1241" s="43" t="s">
        <v>360</v>
      </c>
      <c r="H1241" s="43" t="s">
        <v>23</v>
      </c>
      <c r="I1241" s="43">
        <v>7250</v>
      </c>
      <c r="J1241" s="16" t="s">
        <v>1675</v>
      </c>
      <c r="K1241" s="16">
        <v>90</v>
      </c>
      <c r="L1241" s="16">
        <v>0</v>
      </c>
      <c r="M1241" s="16">
        <v>90</v>
      </c>
      <c r="N1241" s="16">
        <v>0</v>
      </c>
      <c r="O1241" s="47">
        <v>87.42</v>
      </c>
      <c r="P1241" s="16">
        <v>2.58</v>
      </c>
      <c r="Q1241" s="47">
        <v>0</v>
      </c>
      <c r="R1241" s="16" t="s">
        <v>1837</v>
      </c>
      <c r="S1241" s="3" t="s">
        <v>1451</v>
      </c>
      <c r="T1241" s="2"/>
      <c r="U1241" s="2"/>
      <c r="V1241" s="2"/>
    </row>
    <row r="1242" spans="1:22" s="16" customFormat="1" ht="15" customHeight="1" x14ac:dyDescent="0.3">
      <c r="A1242" s="16" t="s">
        <v>465</v>
      </c>
      <c r="B1242" s="16" t="s">
        <v>18</v>
      </c>
      <c r="C1242" s="43" t="s">
        <v>355</v>
      </c>
      <c r="D1242" s="43" t="s">
        <v>25</v>
      </c>
      <c r="E1242" s="43" t="s">
        <v>90</v>
      </c>
      <c r="F1242" s="43" t="s">
        <v>25</v>
      </c>
      <c r="G1242" s="43" t="s">
        <v>22</v>
      </c>
      <c r="H1242" s="43" t="s">
        <v>23</v>
      </c>
      <c r="I1242" s="43" t="s">
        <v>501</v>
      </c>
      <c r="J1242" s="16" t="s">
        <v>502</v>
      </c>
      <c r="K1242" s="16">
        <v>71490</v>
      </c>
      <c r="L1242" s="16">
        <v>708</v>
      </c>
      <c r="M1242" s="16">
        <v>72198</v>
      </c>
      <c r="N1242" s="16">
        <v>0</v>
      </c>
      <c r="O1242" s="47">
        <v>64960.73</v>
      </c>
      <c r="P1242" s="16">
        <v>7237.27</v>
      </c>
      <c r="Q1242" s="47">
        <v>5666.8</v>
      </c>
      <c r="R1242" s="16" t="s">
        <v>1838</v>
      </c>
      <c r="S1242" s="3" t="s">
        <v>1451</v>
      </c>
      <c r="T1242" s="2"/>
      <c r="U1242" s="2"/>
      <c r="V1242" s="2"/>
    </row>
    <row r="1243" spans="1:22" s="16" customFormat="1" ht="15" customHeight="1" x14ac:dyDescent="0.3">
      <c r="A1243" s="16" t="s">
        <v>465</v>
      </c>
      <c r="B1243" s="16" t="s">
        <v>18</v>
      </c>
      <c r="C1243" s="43" t="s">
        <v>355</v>
      </c>
      <c r="D1243" s="43" t="s">
        <v>25</v>
      </c>
      <c r="E1243" s="43" t="s">
        <v>90</v>
      </c>
      <c r="F1243" s="43" t="s">
        <v>25</v>
      </c>
      <c r="G1243" s="43" t="s">
        <v>22</v>
      </c>
      <c r="H1243" s="43" t="s">
        <v>23</v>
      </c>
      <c r="I1243" s="43" t="s">
        <v>493</v>
      </c>
      <c r="J1243" s="16" t="s">
        <v>494</v>
      </c>
      <c r="K1243" s="16">
        <v>2000</v>
      </c>
      <c r="L1243" s="16">
        <v>0</v>
      </c>
      <c r="M1243" s="16">
        <v>2000</v>
      </c>
      <c r="N1243" s="16">
        <v>0</v>
      </c>
      <c r="O1243" s="47">
        <v>2833</v>
      </c>
      <c r="P1243" s="16">
        <v>-833</v>
      </c>
      <c r="Q1243" s="47">
        <v>0</v>
      </c>
      <c r="R1243" s="16" t="s">
        <v>1838</v>
      </c>
      <c r="S1243" s="3" t="s">
        <v>1451</v>
      </c>
      <c r="T1243" s="2"/>
      <c r="U1243" s="2"/>
      <c r="V1243" s="2"/>
    </row>
    <row r="1244" spans="1:22" s="16" customFormat="1" ht="15" customHeight="1" x14ac:dyDescent="0.3">
      <c r="A1244" s="16" t="s">
        <v>465</v>
      </c>
      <c r="B1244" s="16" t="s">
        <v>18</v>
      </c>
      <c r="C1244" s="43" t="s">
        <v>355</v>
      </c>
      <c r="D1244" s="43" t="s">
        <v>25</v>
      </c>
      <c r="E1244" s="43" t="s">
        <v>90</v>
      </c>
      <c r="F1244" s="43" t="s">
        <v>25</v>
      </c>
      <c r="G1244" s="43" t="s">
        <v>22</v>
      </c>
      <c r="H1244" s="43" t="s">
        <v>23</v>
      </c>
      <c r="I1244" s="43" t="s">
        <v>481</v>
      </c>
      <c r="J1244" s="16" t="s">
        <v>1040</v>
      </c>
      <c r="K1244" s="16">
        <v>0</v>
      </c>
      <c r="L1244" s="16">
        <v>0</v>
      </c>
      <c r="M1244" s="16">
        <v>0</v>
      </c>
      <c r="N1244" s="16">
        <v>0</v>
      </c>
      <c r="O1244" s="47">
        <v>100</v>
      </c>
      <c r="P1244" s="16">
        <v>-100</v>
      </c>
      <c r="Q1244" s="47">
        <v>0</v>
      </c>
      <c r="R1244" s="16" t="s">
        <v>1838</v>
      </c>
      <c r="S1244" s="3" t="s">
        <v>1451</v>
      </c>
      <c r="T1244" s="2"/>
      <c r="U1244" s="2"/>
      <c r="V1244" s="2"/>
    </row>
    <row r="1245" spans="1:22" s="16" customFormat="1" ht="15" customHeight="1" x14ac:dyDescent="0.3">
      <c r="A1245" s="16" t="s">
        <v>465</v>
      </c>
      <c r="B1245" s="16" t="s">
        <v>18</v>
      </c>
      <c r="C1245" s="43" t="s">
        <v>355</v>
      </c>
      <c r="D1245" s="43" t="s">
        <v>25</v>
      </c>
      <c r="E1245" s="43" t="s">
        <v>90</v>
      </c>
      <c r="F1245" s="43" t="s">
        <v>25</v>
      </c>
      <c r="G1245" s="43" t="s">
        <v>22</v>
      </c>
      <c r="H1245" s="43" t="s">
        <v>23</v>
      </c>
      <c r="I1245" s="43" t="s">
        <v>473</v>
      </c>
      <c r="J1245" s="16" t="s">
        <v>1041</v>
      </c>
      <c r="K1245" s="16">
        <v>0</v>
      </c>
      <c r="L1245" s="16">
        <v>0</v>
      </c>
      <c r="M1245" s="16">
        <v>0</v>
      </c>
      <c r="N1245" s="16">
        <v>0</v>
      </c>
      <c r="O1245" s="47">
        <v>884.58</v>
      </c>
      <c r="P1245" s="16">
        <v>-884.58</v>
      </c>
      <c r="Q1245" s="47">
        <v>76.92</v>
      </c>
      <c r="R1245" s="16" t="s">
        <v>1838</v>
      </c>
      <c r="S1245" s="3" t="s">
        <v>1451</v>
      </c>
      <c r="T1245" s="2"/>
      <c r="U1245" s="2"/>
      <c r="V1245" s="2"/>
    </row>
    <row r="1246" spans="1:22" s="16" customFormat="1" ht="15" customHeight="1" x14ac:dyDescent="0.3">
      <c r="A1246" s="16" t="s">
        <v>465</v>
      </c>
      <c r="B1246" s="16" t="s">
        <v>18</v>
      </c>
      <c r="C1246" s="43" t="s">
        <v>355</v>
      </c>
      <c r="D1246" s="43" t="s">
        <v>25</v>
      </c>
      <c r="E1246" s="43" t="s">
        <v>90</v>
      </c>
      <c r="F1246" s="43" t="s">
        <v>25</v>
      </c>
      <c r="G1246" s="43" t="s">
        <v>22</v>
      </c>
      <c r="H1246" s="43" t="s">
        <v>23</v>
      </c>
      <c r="I1246" s="43" t="s">
        <v>474</v>
      </c>
      <c r="J1246" s="16" t="s">
        <v>475</v>
      </c>
      <c r="K1246" s="16">
        <v>5677</v>
      </c>
      <c r="L1246" s="16">
        <v>56</v>
      </c>
      <c r="M1246" s="16">
        <v>5733</v>
      </c>
      <c r="N1246" s="16">
        <v>0</v>
      </c>
      <c r="O1246" s="47">
        <v>5044.82</v>
      </c>
      <c r="P1246" s="16">
        <v>688.18</v>
      </c>
      <c r="Q1246" s="47">
        <v>439.4</v>
      </c>
      <c r="R1246" s="16" t="s">
        <v>1838</v>
      </c>
      <c r="S1246" s="3" t="s">
        <v>1451</v>
      </c>
      <c r="T1246" s="2"/>
      <c r="U1246" s="2"/>
      <c r="V1246" s="2"/>
    </row>
    <row r="1247" spans="1:22" s="16" customFormat="1" ht="15" customHeight="1" x14ac:dyDescent="0.3">
      <c r="A1247" s="16" t="s">
        <v>465</v>
      </c>
      <c r="B1247" s="16" t="s">
        <v>18</v>
      </c>
      <c r="C1247" s="43" t="s">
        <v>355</v>
      </c>
      <c r="D1247" s="43" t="s">
        <v>25</v>
      </c>
      <c r="E1247" s="43" t="s">
        <v>90</v>
      </c>
      <c r="F1247" s="43" t="s">
        <v>25</v>
      </c>
      <c r="G1247" s="43" t="s">
        <v>22</v>
      </c>
      <c r="H1247" s="43" t="s">
        <v>23</v>
      </c>
      <c r="I1247" s="43" t="s">
        <v>519</v>
      </c>
      <c r="J1247" s="16" t="s">
        <v>520</v>
      </c>
      <c r="K1247" s="16">
        <v>2563</v>
      </c>
      <c r="L1247" s="16">
        <v>0</v>
      </c>
      <c r="M1247" s="16">
        <v>2563</v>
      </c>
      <c r="N1247" s="16">
        <v>0</v>
      </c>
      <c r="O1247" s="47">
        <v>2354</v>
      </c>
      <c r="P1247" s="16">
        <v>209</v>
      </c>
      <c r="Q1247" s="47">
        <v>214</v>
      </c>
      <c r="R1247" s="16" t="s">
        <v>1838</v>
      </c>
      <c r="S1247" s="3" t="s">
        <v>1451</v>
      </c>
      <c r="T1247" s="2"/>
      <c r="U1247" s="2"/>
      <c r="V1247" s="2"/>
    </row>
    <row r="1248" spans="1:22" s="16" customFormat="1" ht="15" customHeight="1" x14ac:dyDescent="0.3">
      <c r="A1248" s="16" t="s">
        <v>465</v>
      </c>
      <c r="B1248" s="16" t="s">
        <v>18</v>
      </c>
      <c r="C1248" s="43" t="s">
        <v>355</v>
      </c>
      <c r="D1248" s="43" t="s">
        <v>25</v>
      </c>
      <c r="E1248" s="43" t="s">
        <v>90</v>
      </c>
      <c r="F1248" s="43" t="s">
        <v>25</v>
      </c>
      <c r="G1248" s="43" t="s">
        <v>22</v>
      </c>
      <c r="H1248" s="43" t="s">
        <v>23</v>
      </c>
      <c r="I1248" s="43">
        <v>6208</v>
      </c>
      <c r="J1248" s="16" t="s">
        <v>496</v>
      </c>
      <c r="K1248" s="16">
        <v>500</v>
      </c>
      <c r="L1248" s="16">
        <v>0</v>
      </c>
      <c r="M1248" s="16">
        <v>500</v>
      </c>
      <c r="N1248" s="16">
        <v>0</v>
      </c>
      <c r="O1248" s="47">
        <v>367.74</v>
      </c>
      <c r="P1248" s="16">
        <v>132.26</v>
      </c>
      <c r="Q1248" s="47">
        <v>0</v>
      </c>
      <c r="R1248" s="16" t="s">
        <v>1838</v>
      </c>
      <c r="S1248" s="3" t="s">
        <v>1451</v>
      </c>
      <c r="T1248" s="2"/>
      <c r="U1248" s="2"/>
      <c r="V1248" s="2"/>
    </row>
    <row r="1249" spans="1:22" s="16" customFormat="1" ht="15" customHeight="1" x14ac:dyDescent="0.3">
      <c r="A1249" s="16" t="s">
        <v>465</v>
      </c>
      <c r="B1249" s="16" t="s">
        <v>18</v>
      </c>
      <c r="C1249" s="43" t="s">
        <v>355</v>
      </c>
      <c r="D1249" s="43" t="s">
        <v>25</v>
      </c>
      <c r="E1249" s="43" t="s">
        <v>90</v>
      </c>
      <c r="F1249" s="43" t="s">
        <v>25</v>
      </c>
      <c r="G1249" s="43" t="s">
        <v>22</v>
      </c>
      <c r="H1249" s="43" t="s">
        <v>23</v>
      </c>
      <c r="I1249" s="43" t="s">
        <v>487</v>
      </c>
      <c r="J1249" s="16" t="s">
        <v>488</v>
      </c>
      <c r="K1249" s="16">
        <v>1000</v>
      </c>
      <c r="L1249" s="16">
        <v>0</v>
      </c>
      <c r="M1249" s="16">
        <v>1000</v>
      </c>
      <c r="N1249" s="16">
        <v>0</v>
      </c>
      <c r="O1249" s="47">
        <v>766.54</v>
      </c>
      <c r="P1249" s="16">
        <v>233.46</v>
      </c>
      <c r="Q1249" s="47">
        <v>368</v>
      </c>
      <c r="R1249" s="16" t="s">
        <v>1838</v>
      </c>
      <c r="S1249" s="3" t="s">
        <v>1451</v>
      </c>
      <c r="T1249" s="2"/>
      <c r="U1249" s="2"/>
      <c r="V1249" s="2"/>
    </row>
    <row r="1250" spans="1:22" s="16" customFormat="1" ht="15" customHeight="1" x14ac:dyDescent="0.3">
      <c r="A1250" s="16" t="s">
        <v>465</v>
      </c>
      <c r="B1250" s="16" t="s">
        <v>18</v>
      </c>
      <c r="C1250" s="43" t="s">
        <v>355</v>
      </c>
      <c r="D1250" s="43" t="s">
        <v>25</v>
      </c>
      <c r="E1250" s="43" t="s">
        <v>90</v>
      </c>
      <c r="F1250" s="43" t="s">
        <v>25</v>
      </c>
      <c r="G1250" s="43" t="s">
        <v>22</v>
      </c>
      <c r="H1250" s="43" t="s">
        <v>23</v>
      </c>
      <c r="I1250" s="43">
        <v>7730</v>
      </c>
      <c r="J1250" s="16" t="s">
        <v>674</v>
      </c>
      <c r="K1250" s="16">
        <v>30000</v>
      </c>
      <c r="L1250" s="16">
        <v>0</v>
      </c>
      <c r="M1250" s="16">
        <v>30000</v>
      </c>
      <c r="N1250" s="16">
        <v>0</v>
      </c>
      <c r="O1250" s="47">
        <v>23578.87</v>
      </c>
      <c r="P1250" s="16">
        <v>6421.13</v>
      </c>
      <c r="Q1250" s="47">
        <v>990</v>
      </c>
      <c r="R1250" s="16" t="s">
        <v>1838</v>
      </c>
      <c r="S1250" s="3" t="s">
        <v>1451</v>
      </c>
      <c r="T1250" s="2"/>
      <c r="U1250" s="2"/>
      <c r="V1250" s="2"/>
    </row>
    <row r="1251" spans="1:22" s="16" customFormat="1" ht="15" customHeight="1" x14ac:dyDescent="0.3">
      <c r="A1251" s="16" t="s">
        <v>465</v>
      </c>
      <c r="B1251" s="16" t="s">
        <v>18</v>
      </c>
      <c r="C1251" s="43" t="s">
        <v>354</v>
      </c>
      <c r="D1251" s="43" t="s">
        <v>25</v>
      </c>
      <c r="E1251" s="43" t="s">
        <v>90</v>
      </c>
      <c r="F1251" s="43" t="s">
        <v>25</v>
      </c>
      <c r="G1251" s="43" t="s">
        <v>352</v>
      </c>
      <c r="H1251" s="43" t="s">
        <v>23</v>
      </c>
      <c r="I1251" s="43" t="s">
        <v>501</v>
      </c>
      <c r="J1251" s="16" t="s">
        <v>502</v>
      </c>
      <c r="K1251" s="16">
        <v>166841</v>
      </c>
      <c r="L1251" s="16">
        <v>1652</v>
      </c>
      <c r="M1251" s="16">
        <v>168493</v>
      </c>
      <c r="N1251" s="16">
        <v>0</v>
      </c>
      <c r="O1251" s="47">
        <v>149760.4</v>
      </c>
      <c r="P1251" s="16">
        <v>18732.599999999999</v>
      </c>
      <c r="Q1251" s="47">
        <v>15431.9</v>
      </c>
      <c r="R1251" s="16" t="s">
        <v>1839</v>
      </c>
      <c r="S1251" s="3" t="s">
        <v>1451</v>
      </c>
      <c r="T1251" s="2"/>
      <c r="U1251" s="2"/>
      <c r="V1251" s="2"/>
    </row>
    <row r="1252" spans="1:22" s="16" customFormat="1" ht="15" customHeight="1" x14ac:dyDescent="0.3">
      <c r="A1252" s="16" t="s">
        <v>465</v>
      </c>
      <c r="B1252" s="16" t="s">
        <v>18</v>
      </c>
      <c r="C1252" s="43" t="s">
        <v>354</v>
      </c>
      <c r="D1252" s="43" t="s">
        <v>25</v>
      </c>
      <c r="E1252" s="43" t="s">
        <v>90</v>
      </c>
      <c r="F1252" s="43" t="s">
        <v>25</v>
      </c>
      <c r="G1252" s="43" t="s">
        <v>352</v>
      </c>
      <c r="H1252" s="43" t="s">
        <v>23</v>
      </c>
      <c r="I1252" s="43" t="s">
        <v>493</v>
      </c>
      <c r="J1252" s="16" t="s">
        <v>494</v>
      </c>
      <c r="K1252" s="16">
        <v>140000</v>
      </c>
      <c r="L1252" s="16">
        <v>0</v>
      </c>
      <c r="M1252" s="16">
        <v>140000</v>
      </c>
      <c r="N1252" s="16">
        <v>0</v>
      </c>
      <c r="O1252" s="47">
        <v>116952.46</v>
      </c>
      <c r="P1252" s="16">
        <v>23047.54</v>
      </c>
      <c r="Q1252" s="47">
        <v>4857</v>
      </c>
      <c r="R1252" s="16" t="s">
        <v>1839</v>
      </c>
      <c r="S1252" s="3" t="s">
        <v>1451</v>
      </c>
      <c r="T1252" s="2"/>
      <c r="U1252" s="2"/>
      <c r="V1252" s="2"/>
    </row>
    <row r="1253" spans="1:22" s="16" customFormat="1" ht="15" customHeight="1" x14ac:dyDescent="0.3">
      <c r="A1253" s="16" t="s">
        <v>465</v>
      </c>
      <c r="B1253" s="16" t="s">
        <v>18</v>
      </c>
      <c r="C1253" s="43" t="s">
        <v>354</v>
      </c>
      <c r="D1253" s="43" t="s">
        <v>25</v>
      </c>
      <c r="E1253" s="43" t="s">
        <v>90</v>
      </c>
      <c r="F1253" s="43" t="s">
        <v>25</v>
      </c>
      <c r="G1253" s="43" t="s">
        <v>352</v>
      </c>
      <c r="H1253" s="43" t="s">
        <v>23</v>
      </c>
      <c r="I1253" s="43">
        <v>5100</v>
      </c>
      <c r="J1253" s="16" t="s">
        <v>484</v>
      </c>
      <c r="K1253" s="16">
        <v>2500</v>
      </c>
      <c r="L1253" s="16">
        <v>0</v>
      </c>
      <c r="M1253" s="16">
        <v>2500</v>
      </c>
      <c r="N1253" s="16">
        <v>0</v>
      </c>
      <c r="O1253" s="47">
        <v>96</v>
      </c>
      <c r="P1253" s="16">
        <v>2404</v>
      </c>
      <c r="Q1253" s="47">
        <v>0</v>
      </c>
      <c r="R1253" s="16" t="s">
        <v>1839</v>
      </c>
      <c r="S1253" s="3" t="s">
        <v>1451</v>
      </c>
      <c r="T1253" s="2"/>
      <c r="U1253" s="2"/>
      <c r="V1253" s="2"/>
    </row>
    <row r="1254" spans="1:22" s="16" customFormat="1" ht="15" customHeight="1" x14ac:dyDescent="0.3">
      <c r="A1254" s="16" t="s">
        <v>465</v>
      </c>
      <c r="B1254" s="16" t="s">
        <v>18</v>
      </c>
      <c r="C1254" s="43" t="s">
        <v>354</v>
      </c>
      <c r="D1254" s="43" t="s">
        <v>25</v>
      </c>
      <c r="E1254" s="43" t="s">
        <v>90</v>
      </c>
      <c r="F1254" s="43" t="s">
        <v>25</v>
      </c>
      <c r="G1254" s="43" t="s">
        <v>352</v>
      </c>
      <c r="H1254" s="43" t="s">
        <v>23</v>
      </c>
      <c r="I1254" s="43" t="s">
        <v>481</v>
      </c>
      <c r="J1254" s="16" t="s">
        <v>1040</v>
      </c>
      <c r="K1254" s="16">
        <v>1210</v>
      </c>
      <c r="L1254" s="16">
        <v>0</v>
      </c>
      <c r="M1254" s="16">
        <v>1210</v>
      </c>
      <c r="N1254" s="16">
        <v>0</v>
      </c>
      <c r="O1254" s="47">
        <v>350</v>
      </c>
      <c r="P1254" s="16">
        <v>860</v>
      </c>
      <c r="Q1254" s="47">
        <v>0</v>
      </c>
      <c r="R1254" s="16" t="s">
        <v>1839</v>
      </c>
      <c r="S1254" s="3" t="s">
        <v>1451</v>
      </c>
      <c r="T1254" s="2"/>
      <c r="U1254" s="2"/>
      <c r="V1254" s="2"/>
    </row>
    <row r="1255" spans="1:22" s="16" customFormat="1" ht="15" customHeight="1" x14ac:dyDescent="0.3">
      <c r="A1255" s="16" t="s">
        <v>465</v>
      </c>
      <c r="B1255" s="16" t="s">
        <v>18</v>
      </c>
      <c r="C1255" s="43" t="s">
        <v>354</v>
      </c>
      <c r="D1255" s="43" t="s">
        <v>25</v>
      </c>
      <c r="E1255" s="43" t="s">
        <v>90</v>
      </c>
      <c r="F1255" s="43" t="s">
        <v>25</v>
      </c>
      <c r="G1255" s="43" t="s">
        <v>352</v>
      </c>
      <c r="H1255" s="43" t="s">
        <v>23</v>
      </c>
      <c r="I1255" s="43" t="s">
        <v>1051</v>
      </c>
      <c r="J1255" s="16" t="s">
        <v>1052</v>
      </c>
      <c r="K1255" s="16">
        <v>2850</v>
      </c>
      <c r="L1255" s="16">
        <v>0</v>
      </c>
      <c r="M1255" s="16">
        <v>2850</v>
      </c>
      <c r="N1255" s="16">
        <v>0</v>
      </c>
      <c r="O1255" s="47">
        <v>2085.54</v>
      </c>
      <c r="P1255" s="16">
        <v>764.46</v>
      </c>
      <c r="Q1255" s="47">
        <v>1055.54</v>
      </c>
      <c r="R1255" s="16" t="s">
        <v>1839</v>
      </c>
      <c r="S1255" s="3" t="s">
        <v>1451</v>
      </c>
      <c r="T1255" s="2"/>
      <c r="U1255" s="2"/>
      <c r="V1255" s="2"/>
    </row>
    <row r="1256" spans="1:22" s="16" customFormat="1" ht="15" customHeight="1" x14ac:dyDescent="0.3">
      <c r="A1256" s="16" t="s">
        <v>465</v>
      </c>
      <c r="B1256" s="16" t="s">
        <v>18</v>
      </c>
      <c r="C1256" s="43" t="s">
        <v>354</v>
      </c>
      <c r="D1256" s="43" t="s">
        <v>25</v>
      </c>
      <c r="E1256" s="43" t="s">
        <v>90</v>
      </c>
      <c r="F1256" s="43" t="s">
        <v>25</v>
      </c>
      <c r="G1256" s="43" t="s">
        <v>352</v>
      </c>
      <c r="H1256" s="43" t="s">
        <v>23</v>
      </c>
      <c r="I1256" s="43" t="s">
        <v>469</v>
      </c>
      <c r="J1256" s="16" t="s">
        <v>1045</v>
      </c>
      <c r="K1256" s="16">
        <v>1200</v>
      </c>
      <c r="L1256" s="16">
        <v>0</v>
      </c>
      <c r="M1256" s="16">
        <v>1200</v>
      </c>
      <c r="N1256" s="16">
        <v>0</v>
      </c>
      <c r="O1256" s="47">
        <v>283</v>
      </c>
      <c r="P1256" s="16">
        <v>917</v>
      </c>
      <c r="Q1256" s="47">
        <v>67.099999999999994</v>
      </c>
      <c r="R1256" s="16" t="s">
        <v>1839</v>
      </c>
      <c r="S1256" s="3" t="s">
        <v>1451</v>
      </c>
      <c r="T1256" s="2"/>
      <c r="U1256" s="2"/>
      <c r="V1256" s="2"/>
    </row>
    <row r="1257" spans="1:22" s="16" customFormat="1" ht="15" customHeight="1" x14ac:dyDescent="0.3">
      <c r="A1257" s="16" t="s">
        <v>465</v>
      </c>
      <c r="B1257" s="16" t="s">
        <v>18</v>
      </c>
      <c r="C1257" s="43" t="s">
        <v>354</v>
      </c>
      <c r="D1257" s="43" t="s">
        <v>25</v>
      </c>
      <c r="E1257" s="43" t="s">
        <v>90</v>
      </c>
      <c r="F1257" s="43" t="s">
        <v>25</v>
      </c>
      <c r="G1257" s="43" t="s">
        <v>352</v>
      </c>
      <c r="H1257" s="43" t="s">
        <v>23</v>
      </c>
      <c r="I1257" s="43" t="s">
        <v>473</v>
      </c>
      <c r="J1257" s="16" t="s">
        <v>1041</v>
      </c>
      <c r="K1257" s="16">
        <v>1000</v>
      </c>
      <c r="L1257" s="16">
        <v>0</v>
      </c>
      <c r="M1257" s="16">
        <v>1000</v>
      </c>
      <c r="N1257" s="16">
        <v>0</v>
      </c>
      <c r="O1257" s="47">
        <v>1813.44</v>
      </c>
      <c r="P1257" s="16">
        <v>-813.44</v>
      </c>
      <c r="Q1257" s="47">
        <v>76.92</v>
      </c>
      <c r="R1257" s="16" t="s">
        <v>1839</v>
      </c>
      <c r="S1257" s="3" t="s">
        <v>1451</v>
      </c>
      <c r="T1257" s="2"/>
      <c r="U1257" s="2"/>
      <c r="V1257" s="2"/>
    </row>
    <row r="1258" spans="1:22" s="16" customFormat="1" ht="15" customHeight="1" x14ac:dyDescent="0.3">
      <c r="A1258" s="16" t="s">
        <v>465</v>
      </c>
      <c r="B1258" s="16" t="s">
        <v>18</v>
      </c>
      <c r="C1258" s="43" t="s">
        <v>354</v>
      </c>
      <c r="D1258" s="43" t="s">
        <v>25</v>
      </c>
      <c r="E1258" s="43" t="s">
        <v>90</v>
      </c>
      <c r="F1258" s="43" t="s">
        <v>25</v>
      </c>
      <c r="G1258" s="43" t="s">
        <v>352</v>
      </c>
      <c r="H1258" s="43" t="s">
        <v>23</v>
      </c>
      <c r="I1258" s="43" t="s">
        <v>474</v>
      </c>
      <c r="J1258" s="16" t="s">
        <v>475</v>
      </c>
      <c r="K1258" s="16">
        <v>24270</v>
      </c>
      <c r="L1258" s="16">
        <v>240</v>
      </c>
      <c r="M1258" s="16">
        <v>24510</v>
      </c>
      <c r="N1258" s="16">
        <v>0</v>
      </c>
      <c r="O1258" s="47">
        <v>20327.95</v>
      </c>
      <c r="P1258" s="16">
        <v>4182.05</v>
      </c>
      <c r="Q1258" s="47">
        <v>1605.11</v>
      </c>
      <c r="R1258" s="16" t="s">
        <v>1839</v>
      </c>
      <c r="S1258" s="3" t="s">
        <v>1451</v>
      </c>
      <c r="T1258" s="2"/>
      <c r="U1258" s="2"/>
      <c r="V1258" s="2"/>
    </row>
    <row r="1259" spans="1:22" s="16" customFormat="1" ht="15" customHeight="1" x14ac:dyDescent="0.3">
      <c r="A1259" s="16" t="s">
        <v>465</v>
      </c>
      <c r="B1259" s="16" t="s">
        <v>18</v>
      </c>
      <c r="C1259" s="43" t="s">
        <v>354</v>
      </c>
      <c r="D1259" s="43" t="s">
        <v>25</v>
      </c>
      <c r="E1259" s="43" t="s">
        <v>90</v>
      </c>
      <c r="F1259" s="43" t="s">
        <v>25</v>
      </c>
      <c r="G1259" s="43" t="s">
        <v>352</v>
      </c>
      <c r="H1259" s="43" t="s">
        <v>23</v>
      </c>
      <c r="I1259" s="43" t="s">
        <v>519</v>
      </c>
      <c r="J1259" s="16" t="s">
        <v>520</v>
      </c>
      <c r="K1259" s="16">
        <v>6940</v>
      </c>
      <c r="L1259" s="16">
        <v>0</v>
      </c>
      <c r="M1259" s="16">
        <v>6940</v>
      </c>
      <c r="N1259" s="16">
        <v>0</v>
      </c>
      <c r="O1259" s="47">
        <v>6358</v>
      </c>
      <c r="P1259" s="16">
        <v>582</v>
      </c>
      <c r="Q1259" s="47">
        <v>578</v>
      </c>
      <c r="R1259" s="16" t="s">
        <v>1839</v>
      </c>
      <c r="S1259" s="3" t="s">
        <v>1451</v>
      </c>
      <c r="T1259" s="2"/>
      <c r="U1259" s="2"/>
      <c r="V1259" s="2"/>
    </row>
    <row r="1260" spans="1:22" s="16" customFormat="1" ht="15" customHeight="1" x14ac:dyDescent="0.3">
      <c r="A1260" s="16" t="s">
        <v>465</v>
      </c>
      <c r="B1260" s="16" t="s">
        <v>18</v>
      </c>
      <c r="C1260" s="43" t="s">
        <v>354</v>
      </c>
      <c r="D1260" s="43" t="s">
        <v>25</v>
      </c>
      <c r="E1260" s="43" t="s">
        <v>90</v>
      </c>
      <c r="F1260" s="43" t="s">
        <v>25</v>
      </c>
      <c r="G1260" s="43" t="s">
        <v>352</v>
      </c>
      <c r="H1260" s="43" t="s">
        <v>23</v>
      </c>
      <c r="I1260" s="43">
        <v>6208</v>
      </c>
      <c r="J1260" s="16" t="s">
        <v>496</v>
      </c>
      <c r="K1260" s="16">
        <v>10000</v>
      </c>
      <c r="L1260" s="16">
        <v>0</v>
      </c>
      <c r="M1260" s="16">
        <v>10000</v>
      </c>
      <c r="N1260" s="16">
        <v>0</v>
      </c>
      <c r="O1260" s="47">
        <v>3730.29</v>
      </c>
      <c r="P1260" s="16">
        <v>6269.71</v>
      </c>
      <c r="Q1260" s="47">
        <v>1012.55</v>
      </c>
      <c r="R1260" s="16" t="s">
        <v>1839</v>
      </c>
      <c r="S1260" s="3" t="s">
        <v>1451</v>
      </c>
      <c r="T1260" s="2"/>
      <c r="U1260" s="2"/>
      <c r="V1260" s="2"/>
    </row>
    <row r="1261" spans="1:22" s="16" customFormat="1" ht="15" customHeight="1" x14ac:dyDescent="0.3">
      <c r="A1261" s="16" t="s">
        <v>465</v>
      </c>
      <c r="B1261" s="16" t="s">
        <v>18</v>
      </c>
      <c r="C1261" s="43" t="s">
        <v>354</v>
      </c>
      <c r="D1261" s="43" t="s">
        <v>25</v>
      </c>
      <c r="E1261" s="43" t="s">
        <v>90</v>
      </c>
      <c r="F1261" s="43" t="s">
        <v>25</v>
      </c>
      <c r="G1261" s="43" t="s">
        <v>352</v>
      </c>
      <c r="H1261" s="43" t="s">
        <v>23</v>
      </c>
      <c r="I1261" s="43">
        <v>6214</v>
      </c>
      <c r="J1261" s="16" t="s">
        <v>495</v>
      </c>
      <c r="K1261" s="16">
        <v>2800</v>
      </c>
      <c r="L1261" s="16">
        <v>0</v>
      </c>
      <c r="M1261" s="16">
        <v>2800</v>
      </c>
      <c r="N1261" s="16">
        <v>0</v>
      </c>
      <c r="O1261" s="47">
        <v>0</v>
      </c>
      <c r="P1261" s="16">
        <v>2800</v>
      </c>
      <c r="Q1261" s="47">
        <v>0</v>
      </c>
      <c r="R1261" s="16" t="s">
        <v>1839</v>
      </c>
      <c r="S1261" s="3" t="s">
        <v>1451</v>
      </c>
      <c r="T1261" s="2"/>
      <c r="U1261" s="2"/>
      <c r="V1261" s="2"/>
    </row>
    <row r="1262" spans="1:22" s="16" customFormat="1" ht="15" customHeight="1" x14ac:dyDescent="0.3">
      <c r="A1262" s="16" t="s">
        <v>465</v>
      </c>
      <c r="B1262" s="16" t="s">
        <v>18</v>
      </c>
      <c r="C1262" s="43" t="s">
        <v>354</v>
      </c>
      <c r="D1262" s="43" t="s">
        <v>25</v>
      </c>
      <c r="E1262" s="43" t="s">
        <v>90</v>
      </c>
      <c r="F1262" s="43" t="s">
        <v>25</v>
      </c>
      <c r="G1262" s="43" t="s">
        <v>352</v>
      </c>
      <c r="H1262" s="43" t="s">
        <v>23</v>
      </c>
      <c r="I1262" s="43" t="s">
        <v>487</v>
      </c>
      <c r="J1262" s="16" t="s">
        <v>488</v>
      </c>
      <c r="K1262" s="16">
        <v>42500</v>
      </c>
      <c r="L1262" s="16">
        <v>-1988</v>
      </c>
      <c r="M1262" s="16">
        <v>40512</v>
      </c>
      <c r="N1262" s="16">
        <v>366.85</v>
      </c>
      <c r="O1262" s="47">
        <v>8374.7800000000007</v>
      </c>
      <c r="P1262" s="16">
        <v>31770.37</v>
      </c>
      <c r="Q1262" s="47">
        <v>291.54000000000002</v>
      </c>
      <c r="R1262" s="16" t="s">
        <v>1839</v>
      </c>
      <c r="S1262" s="3" t="s">
        <v>1451</v>
      </c>
      <c r="T1262" s="2"/>
      <c r="U1262" s="2"/>
      <c r="V1262" s="2"/>
    </row>
    <row r="1263" spans="1:22" s="16" customFormat="1" ht="15" customHeight="1" x14ac:dyDescent="0.3">
      <c r="A1263" s="16" t="s">
        <v>465</v>
      </c>
      <c r="B1263" s="16" t="s">
        <v>18</v>
      </c>
      <c r="C1263" s="43" t="s">
        <v>354</v>
      </c>
      <c r="D1263" s="43" t="s">
        <v>25</v>
      </c>
      <c r="E1263" s="43" t="s">
        <v>90</v>
      </c>
      <c r="F1263" s="43" t="s">
        <v>25</v>
      </c>
      <c r="G1263" s="43" t="s">
        <v>352</v>
      </c>
      <c r="H1263" s="43" t="s">
        <v>23</v>
      </c>
      <c r="I1263" s="43" t="s">
        <v>1213</v>
      </c>
      <c r="J1263" s="16" t="s">
        <v>1214</v>
      </c>
      <c r="K1263" s="16">
        <v>30000</v>
      </c>
      <c r="L1263" s="16">
        <v>0</v>
      </c>
      <c r="M1263" s="16">
        <v>30000</v>
      </c>
      <c r="N1263" s="16">
        <v>928.86</v>
      </c>
      <c r="O1263" s="47">
        <v>23923.64</v>
      </c>
      <c r="P1263" s="16">
        <v>5147.5</v>
      </c>
      <c r="Q1263" s="47">
        <v>0</v>
      </c>
      <c r="R1263" s="16" t="s">
        <v>1839</v>
      </c>
      <c r="S1263" s="3" t="s">
        <v>1451</v>
      </c>
      <c r="T1263" s="2"/>
      <c r="U1263" s="2"/>
      <c r="V1263" s="2"/>
    </row>
    <row r="1264" spans="1:22" s="16" customFormat="1" ht="15" customHeight="1" x14ac:dyDescent="0.3">
      <c r="A1264" s="16" t="s">
        <v>465</v>
      </c>
      <c r="B1264" s="16" t="s">
        <v>18</v>
      </c>
      <c r="C1264" s="43" t="s">
        <v>354</v>
      </c>
      <c r="D1264" s="43" t="s">
        <v>25</v>
      </c>
      <c r="E1264" s="43" t="s">
        <v>90</v>
      </c>
      <c r="F1264" s="43" t="s">
        <v>25</v>
      </c>
      <c r="G1264" s="43" t="s">
        <v>352</v>
      </c>
      <c r="H1264" s="43" t="s">
        <v>23</v>
      </c>
      <c r="I1264" s="43" t="s">
        <v>513</v>
      </c>
      <c r="J1264" s="16" t="s">
        <v>1203</v>
      </c>
      <c r="K1264" s="16">
        <v>9500</v>
      </c>
      <c r="L1264" s="16">
        <v>0</v>
      </c>
      <c r="M1264" s="16">
        <v>9500</v>
      </c>
      <c r="N1264" s="16">
        <v>0</v>
      </c>
      <c r="O1264" s="47">
        <v>9989.44</v>
      </c>
      <c r="P1264" s="16">
        <v>-489.44</v>
      </c>
      <c r="Q1264" s="47">
        <v>0</v>
      </c>
      <c r="R1264" s="16" t="s">
        <v>1839</v>
      </c>
      <c r="S1264" s="3" t="s">
        <v>1451</v>
      </c>
      <c r="T1264" s="2"/>
      <c r="U1264" s="2"/>
      <c r="V1264" s="2"/>
    </row>
    <row r="1265" spans="1:22" s="16" customFormat="1" ht="15" customHeight="1" x14ac:dyDescent="0.3">
      <c r="A1265" s="16" t="s">
        <v>465</v>
      </c>
      <c r="B1265" s="16" t="s">
        <v>18</v>
      </c>
      <c r="C1265" s="43" t="s">
        <v>354</v>
      </c>
      <c r="D1265" s="43" t="s">
        <v>25</v>
      </c>
      <c r="E1265" s="43" t="s">
        <v>90</v>
      </c>
      <c r="F1265" s="43" t="s">
        <v>25</v>
      </c>
      <c r="G1265" s="43" t="s">
        <v>352</v>
      </c>
      <c r="H1265" s="43" t="s">
        <v>23</v>
      </c>
      <c r="I1265" s="43">
        <v>7250</v>
      </c>
      <c r="J1265" s="16" t="s">
        <v>1675</v>
      </c>
      <c r="K1265" s="16">
        <v>1200</v>
      </c>
      <c r="L1265" s="16">
        <v>0</v>
      </c>
      <c r="M1265" s="16">
        <v>1200</v>
      </c>
      <c r="N1265" s="16">
        <v>0</v>
      </c>
      <c r="O1265" s="47">
        <v>594.41</v>
      </c>
      <c r="P1265" s="16">
        <v>605.59</v>
      </c>
      <c r="Q1265" s="47">
        <v>0</v>
      </c>
      <c r="R1265" s="16" t="s">
        <v>1839</v>
      </c>
      <c r="S1265" s="3" t="s">
        <v>1451</v>
      </c>
      <c r="T1265" s="2"/>
      <c r="U1265" s="2"/>
      <c r="V1265" s="2"/>
    </row>
    <row r="1266" spans="1:22" s="16" customFormat="1" ht="15" customHeight="1" x14ac:dyDescent="0.3">
      <c r="A1266" s="16" t="s">
        <v>465</v>
      </c>
      <c r="B1266" s="16" t="s">
        <v>18</v>
      </c>
      <c r="C1266" s="43" t="s">
        <v>2126</v>
      </c>
      <c r="D1266" s="43" t="s">
        <v>25</v>
      </c>
      <c r="E1266" s="43" t="s">
        <v>90</v>
      </c>
      <c r="F1266" s="43" t="s">
        <v>25</v>
      </c>
      <c r="G1266" s="43" t="s">
        <v>352</v>
      </c>
      <c r="H1266" s="43" t="s">
        <v>2178</v>
      </c>
      <c r="I1266" s="43">
        <v>6208</v>
      </c>
      <c r="J1266" s="16" t="s">
        <v>496</v>
      </c>
      <c r="K1266" s="16">
        <v>0</v>
      </c>
      <c r="L1266" s="16">
        <v>0</v>
      </c>
      <c r="M1266" s="16">
        <v>0</v>
      </c>
      <c r="N1266" s="16">
        <v>210.64</v>
      </c>
      <c r="O1266" s="47">
        <v>344.36</v>
      </c>
      <c r="P1266" s="16">
        <v>-555</v>
      </c>
      <c r="Q1266" s="47">
        <v>238.97</v>
      </c>
      <c r="R1266" s="16" t="s">
        <v>2179</v>
      </c>
      <c r="S1266" s="3" t="s">
        <v>1451</v>
      </c>
      <c r="T1266" s="2"/>
      <c r="U1266" s="2"/>
      <c r="V1266" s="2"/>
    </row>
    <row r="1267" spans="1:22" s="16" customFormat="1" ht="15" customHeight="1" x14ac:dyDescent="0.3">
      <c r="A1267" s="16" t="s">
        <v>465</v>
      </c>
      <c r="B1267" s="16" t="s">
        <v>18</v>
      </c>
      <c r="C1267" s="43" t="s">
        <v>2126</v>
      </c>
      <c r="D1267" s="43" t="s">
        <v>25</v>
      </c>
      <c r="E1267" s="43" t="s">
        <v>90</v>
      </c>
      <c r="F1267" s="43" t="s">
        <v>25</v>
      </c>
      <c r="G1267" s="43" t="s">
        <v>352</v>
      </c>
      <c r="H1267" s="43" t="s">
        <v>2178</v>
      </c>
      <c r="I1267" s="43" t="s">
        <v>487</v>
      </c>
      <c r="J1267" s="16" t="s">
        <v>488</v>
      </c>
      <c r="K1267" s="16">
        <v>0</v>
      </c>
      <c r="L1267" s="16">
        <v>0</v>
      </c>
      <c r="M1267" s="16">
        <v>0</v>
      </c>
      <c r="N1267" s="16">
        <v>250</v>
      </c>
      <c r="O1267" s="47">
        <v>1320</v>
      </c>
      <c r="P1267" s="16">
        <v>-1570</v>
      </c>
      <c r="Q1267" s="47">
        <v>0</v>
      </c>
      <c r="R1267" s="16" t="s">
        <v>2179</v>
      </c>
      <c r="S1267" s="3" t="s">
        <v>1451</v>
      </c>
      <c r="T1267" s="2"/>
      <c r="U1267" s="2"/>
      <c r="V1267" s="2"/>
    </row>
    <row r="1268" spans="1:22" s="16" customFormat="1" ht="15" customHeight="1" x14ac:dyDescent="0.3">
      <c r="A1268" s="16" t="s">
        <v>465</v>
      </c>
      <c r="B1268" s="16" t="s">
        <v>18</v>
      </c>
      <c r="C1268" s="43" t="s">
        <v>2126</v>
      </c>
      <c r="D1268" s="43" t="s">
        <v>25</v>
      </c>
      <c r="E1268" s="43" t="s">
        <v>90</v>
      </c>
      <c r="F1268" s="43" t="s">
        <v>25</v>
      </c>
      <c r="G1268" s="43" t="s">
        <v>352</v>
      </c>
      <c r="H1268" s="43" t="s">
        <v>2178</v>
      </c>
      <c r="I1268" s="43" t="s">
        <v>1213</v>
      </c>
      <c r="J1268" s="16" t="s">
        <v>1214</v>
      </c>
      <c r="K1268" s="16">
        <v>0</v>
      </c>
      <c r="L1268" s="16">
        <v>0</v>
      </c>
      <c r="M1268" s="16">
        <v>0</v>
      </c>
      <c r="N1268" s="16">
        <v>756.5</v>
      </c>
      <c r="O1268" s="47">
        <v>1243.5</v>
      </c>
      <c r="P1268" s="16">
        <v>-2000</v>
      </c>
      <c r="Q1268" s="47">
        <v>0</v>
      </c>
      <c r="R1268" s="16" t="s">
        <v>2179</v>
      </c>
      <c r="S1268" s="3" t="s">
        <v>1451</v>
      </c>
      <c r="T1268" s="2"/>
      <c r="U1268" s="2"/>
      <c r="V1268" s="2"/>
    </row>
    <row r="1269" spans="1:22" s="16" customFormat="1" ht="15" customHeight="1" x14ac:dyDescent="0.3">
      <c r="A1269" s="16" t="s">
        <v>465</v>
      </c>
      <c r="B1269" s="16" t="s">
        <v>18</v>
      </c>
      <c r="C1269" s="43" t="s">
        <v>2127</v>
      </c>
      <c r="D1269" s="43" t="s">
        <v>25</v>
      </c>
      <c r="E1269" s="43" t="s">
        <v>90</v>
      </c>
      <c r="F1269" s="43" t="s">
        <v>25</v>
      </c>
      <c r="G1269" s="43" t="s">
        <v>352</v>
      </c>
      <c r="H1269" s="43" t="s">
        <v>2361</v>
      </c>
      <c r="I1269" s="43">
        <v>6208</v>
      </c>
      <c r="J1269" s="16" t="s">
        <v>496</v>
      </c>
      <c r="K1269" s="16">
        <v>0</v>
      </c>
      <c r="L1269" s="16">
        <v>0</v>
      </c>
      <c r="M1269" s="16">
        <v>0</v>
      </c>
      <c r="N1269" s="16">
        <v>597.01</v>
      </c>
      <c r="O1269" s="47">
        <v>202.99</v>
      </c>
      <c r="P1269" s="16">
        <v>-800</v>
      </c>
      <c r="Q1269" s="47">
        <v>202.99</v>
      </c>
      <c r="R1269" s="16" t="s">
        <v>2362</v>
      </c>
      <c r="S1269" s="3" t="s">
        <v>1451</v>
      </c>
      <c r="T1269" s="2"/>
      <c r="U1269" s="2"/>
      <c r="V1269" s="2"/>
    </row>
    <row r="1270" spans="1:22" s="16" customFormat="1" ht="15" customHeight="1" x14ac:dyDescent="0.3">
      <c r="A1270" s="16" t="s">
        <v>465</v>
      </c>
      <c r="B1270" s="16" t="s">
        <v>18</v>
      </c>
      <c r="C1270" s="43" t="s">
        <v>2128</v>
      </c>
      <c r="D1270" s="43" t="s">
        <v>25</v>
      </c>
      <c r="E1270" s="43" t="s">
        <v>90</v>
      </c>
      <c r="F1270" s="43" t="s">
        <v>25</v>
      </c>
      <c r="G1270" s="43" t="s">
        <v>352</v>
      </c>
      <c r="H1270" s="43" t="s">
        <v>2180</v>
      </c>
      <c r="I1270" s="43">
        <v>6208</v>
      </c>
      <c r="J1270" s="16" t="s">
        <v>496</v>
      </c>
      <c r="K1270" s="16">
        <v>0</v>
      </c>
      <c r="L1270" s="16">
        <v>0</v>
      </c>
      <c r="M1270" s="16">
        <v>0</v>
      </c>
      <c r="N1270" s="16">
        <v>0</v>
      </c>
      <c r="O1270" s="47">
        <v>43.49</v>
      </c>
      <c r="P1270" s="16">
        <v>-43.49</v>
      </c>
      <c r="Q1270" s="47">
        <v>0</v>
      </c>
      <c r="R1270" s="16" t="s">
        <v>2181</v>
      </c>
      <c r="S1270" s="3" t="s">
        <v>1451</v>
      </c>
      <c r="T1270" s="2"/>
      <c r="U1270" s="2"/>
      <c r="V1270" s="2"/>
    </row>
    <row r="1271" spans="1:22" s="16" customFormat="1" ht="15" customHeight="1" x14ac:dyDescent="0.3">
      <c r="A1271" s="16" t="s">
        <v>465</v>
      </c>
      <c r="B1271" s="16" t="s">
        <v>18</v>
      </c>
      <c r="C1271" s="43" t="s">
        <v>2128</v>
      </c>
      <c r="D1271" s="43" t="s">
        <v>25</v>
      </c>
      <c r="E1271" s="43" t="s">
        <v>90</v>
      </c>
      <c r="F1271" s="43" t="s">
        <v>25</v>
      </c>
      <c r="G1271" s="43" t="s">
        <v>352</v>
      </c>
      <c r="H1271" s="43" t="s">
        <v>2180</v>
      </c>
      <c r="I1271" s="43">
        <v>6214</v>
      </c>
      <c r="J1271" s="16" t="s">
        <v>495</v>
      </c>
      <c r="K1271" s="16">
        <v>0</v>
      </c>
      <c r="L1271" s="16">
        <v>0</v>
      </c>
      <c r="M1271" s="16">
        <v>0</v>
      </c>
      <c r="N1271" s="16">
        <v>0</v>
      </c>
      <c r="O1271" s="47">
        <v>1275</v>
      </c>
      <c r="P1271" s="16">
        <v>-1275</v>
      </c>
      <c r="Q1271" s="47">
        <v>1030</v>
      </c>
      <c r="R1271" s="16" t="s">
        <v>2181</v>
      </c>
      <c r="S1271" s="3" t="s">
        <v>1451</v>
      </c>
      <c r="T1271" s="2"/>
      <c r="U1271" s="2"/>
      <c r="V1271" s="2"/>
    </row>
    <row r="1272" spans="1:22" s="16" customFormat="1" ht="15" customHeight="1" x14ac:dyDescent="0.3">
      <c r="A1272" s="16" t="s">
        <v>465</v>
      </c>
      <c r="B1272" s="16" t="s">
        <v>18</v>
      </c>
      <c r="C1272" s="43" t="s">
        <v>2128</v>
      </c>
      <c r="D1272" s="43" t="s">
        <v>25</v>
      </c>
      <c r="E1272" s="43" t="s">
        <v>90</v>
      </c>
      <c r="F1272" s="43" t="s">
        <v>25</v>
      </c>
      <c r="G1272" s="43" t="s">
        <v>352</v>
      </c>
      <c r="H1272" s="43" t="s">
        <v>2180</v>
      </c>
      <c r="I1272" s="43" t="s">
        <v>487</v>
      </c>
      <c r="J1272" s="16" t="s">
        <v>488</v>
      </c>
      <c r="K1272" s="16">
        <v>0</v>
      </c>
      <c r="L1272" s="16">
        <v>0</v>
      </c>
      <c r="M1272" s="16">
        <v>0</v>
      </c>
      <c r="N1272" s="16">
        <v>0</v>
      </c>
      <c r="O1272" s="47">
        <v>11990</v>
      </c>
      <c r="P1272" s="16">
        <v>-11990</v>
      </c>
      <c r="Q1272" s="47">
        <v>0</v>
      </c>
      <c r="R1272" s="16" t="s">
        <v>2181</v>
      </c>
      <c r="S1272" s="3" t="s">
        <v>1451</v>
      </c>
      <c r="T1272" s="2"/>
      <c r="U1272" s="2"/>
      <c r="V1272" s="2"/>
    </row>
    <row r="1273" spans="1:22" s="16" customFormat="1" ht="15" customHeight="1" x14ac:dyDescent="0.3">
      <c r="A1273" s="16" t="s">
        <v>465</v>
      </c>
      <c r="B1273" s="16" t="s">
        <v>18</v>
      </c>
      <c r="C1273" s="43" t="s">
        <v>2128</v>
      </c>
      <c r="D1273" s="43" t="s">
        <v>25</v>
      </c>
      <c r="E1273" s="43" t="s">
        <v>90</v>
      </c>
      <c r="F1273" s="43" t="s">
        <v>25</v>
      </c>
      <c r="G1273" s="43" t="s">
        <v>352</v>
      </c>
      <c r="H1273" s="43" t="s">
        <v>2180</v>
      </c>
      <c r="I1273" s="43" t="s">
        <v>1213</v>
      </c>
      <c r="J1273" s="16" t="s">
        <v>1214</v>
      </c>
      <c r="K1273" s="16">
        <v>0</v>
      </c>
      <c r="L1273" s="16">
        <v>0</v>
      </c>
      <c r="M1273" s="16">
        <v>0</v>
      </c>
      <c r="N1273" s="16">
        <v>7000</v>
      </c>
      <c r="O1273" s="47">
        <v>0</v>
      </c>
      <c r="P1273" s="16">
        <v>-7000</v>
      </c>
      <c r="Q1273" s="47">
        <v>0</v>
      </c>
      <c r="R1273" s="16" t="s">
        <v>2181</v>
      </c>
      <c r="S1273" s="3" t="s">
        <v>1451</v>
      </c>
      <c r="T1273" s="2"/>
      <c r="U1273" s="2"/>
      <c r="V1273" s="2"/>
    </row>
    <row r="1274" spans="1:22" s="16" customFormat="1" ht="15" customHeight="1" x14ac:dyDescent="0.3">
      <c r="A1274" s="16" t="s">
        <v>465</v>
      </c>
      <c r="B1274" s="16" t="s">
        <v>18</v>
      </c>
      <c r="C1274" s="43" t="s">
        <v>2129</v>
      </c>
      <c r="D1274" s="43" t="s">
        <v>25</v>
      </c>
      <c r="E1274" s="43" t="s">
        <v>90</v>
      </c>
      <c r="F1274" s="43" t="s">
        <v>25</v>
      </c>
      <c r="G1274" s="43" t="s">
        <v>352</v>
      </c>
      <c r="H1274" s="43" t="s">
        <v>2182</v>
      </c>
      <c r="I1274" s="43" t="s">
        <v>487</v>
      </c>
      <c r="J1274" s="16" t="s">
        <v>488</v>
      </c>
      <c r="K1274" s="16">
        <v>0</v>
      </c>
      <c r="L1274" s="16">
        <v>0</v>
      </c>
      <c r="M1274" s="16">
        <v>0</v>
      </c>
      <c r="N1274" s="16">
        <v>0</v>
      </c>
      <c r="O1274" s="47">
        <v>35</v>
      </c>
      <c r="P1274" s="16">
        <v>-35</v>
      </c>
      <c r="Q1274" s="47">
        <v>0</v>
      </c>
      <c r="R1274" s="16" t="s">
        <v>2183</v>
      </c>
      <c r="S1274" s="3" t="s">
        <v>1451</v>
      </c>
      <c r="T1274" s="2"/>
      <c r="U1274" s="2"/>
      <c r="V1274" s="2"/>
    </row>
    <row r="1275" spans="1:22" s="16" customFormat="1" ht="15" customHeight="1" x14ac:dyDescent="0.3">
      <c r="A1275" s="16" t="s">
        <v>465</v>
      </c>
      <c r="B1275" s="16" t="s">
        <v>18</v>
      </c>
      <c r="C1275" s="43" t="s">
        <v>2132</v>
      </c>
      <c r="D1275" s="43" t="s">
        <v>25</v>
      </c>
      <c r="E1275" s="43" t="s">
        <v>90</v>
      </c>
      <c r="F1275" s="43" t="s">
        <v>25</v>
      </c>
      <c r="G1275" s="43" t="s">
        <v>352</v>
      </c>
      <c r="H1275" s="43" t="s">
        <v>2190</v>
      </c>
      <c r="I1275" s="43">
        <v>6208</v>
      </c>
      <c r="J1275" s="16" t="s">
        <v>496</v>
      </c>
      <c r="K1275" s="16">
        <v>0</v>
      </c>
      <c r="L1275" s="16">
        <v>0</v>
      </c>
      <c r="M1275" s="16">
        <v>0</v>
      </c>
      <c r="N1275" s="16">
        <v>0</v>
      </c>
      <c r="O1275" s="47">
        <v>69.75</v>
      </c>
      <c r="P1275" s="16">
        <v>-69.75</v>
      </c>
      <c r="Q1275" s="47">
        <v>69.75</v>
      </c>
      <c r="R1275" s="16" t="s">
        <v>2306</v>
      </c>
      <c r="S1275" s="3" t="s">
        <v>1451</v>
      </c>
      <c r="T1275" s="2"/>
      <c r="U1275" s="2"/>
      <c r="V1275" s="2"/>
    </row>
    <row r="1276" spans="1:22" s="16" customFormat="1" ht="15" customHeight="1" x14ac:dyDescent="0.3">
      <c r="A1276" s="16" t="s">
        <v>465</v>
      </c>
      <c r="B1276" s="16" t="s">
        <v>18</v>
      </c>
      <c r="C1276" s="43" t="s">
        <v>2132</v>
      </c>
      <c r="D1276" s="43" t="s">
        <v>25</v>
      </c>
      <c r="E1276" s="43" t="s">
        <v>90</v>
      </c>
      <c r="F1276" s="43" t="s">
        <v>25</v>
      </c>
      <c r="G1276" s="43" t="s">
        <v>352</v>
      </c>
      <c r="H1276" s="43" t="s">
        <v>2190</v>
      </c>
      <c r="I1276" s="43" t="s">
        <v>487</v>
      </c>
      <c r="J1276" s="16" t="s">
        <v>488</v>
      </c>
      <c r="K1276" s="16">
        <v>0</v>
      </c>
      <c r="L1276" s="16">
        <v>0</v>
      </c>
      <c r="M1276" s="16">
        <v>0</v>
      </c>
      <c r="N1276" s="16">
        <v>0</v>
      </c>
      <c r="O1276" s="47">
        <v>243</v>
      </c>
      <c r="P1276" s="16">
        <v>-243</v>
      </c>
      <c r="Q1276" s="47">
        <v>0</v>
      </c>
      <c r="R1276" s="16" t="s">
        <v>2306</v>
      </c>
      <c r="S1276" s="3" t="s">
        <v>1451</v>
      </c>
      <c r="T1276" s="2"/>
      <c r="U1276" s="2"/>
      <c r="V1276" s="2"/>
    </row>
    <row r="1277" spans="1:22" s="16" customFormat="1" ht="15" customHeight="1" x14ac:dyDescent="0.3">
      <c r="A1277" s="16" t="s">
        <v>465</v>
      </c>
      <c r="B1277" s="16" t="s">
        <v>18</v>
      </c>
      <c r="C1277" s="43" t="s">
        <v>441</v>
      </c>
      <c r="D1277" s="43" t="s">
        <v>25</v>
      </c>
      <c r="E1277" s="43" t="s">
        <v>90</v>
      </c>
      <c r="F1277" s="43" t="s">
        <v>25</v>
      </c>
      <c r="G1277" s="43" t="s">
        <v>442</v>
      </c>
      <c r="H1277" s="43" t="s">
        <v>23</v>
      </c>
      <c r="I1277" s="43" t="s">
        <v>501</v>
      </c>
      <c r="J1277" s="16" t="s">
        <v>502</v>
      </c>
      <c r="K1277" s="16">
        <v>48139</v>
      </c>
      <c r="L1277" s="16">
        <v>477</v>
      </c>
      <c r="M1277" s="16">
        <v>48616</v>
      </c>
      <c r="N1277" s="16">
        <v>0</v>
      </c>
      <c r="O1277" s="47">
        <v>43909.919999999998</v>
      </c>
      <c r="P1277" s="16">
        <v>4706.08</v>
      </c>
      <c r="Q1277" s="47">
        <v>4696.5</v>
      </c>
      <c r="R1277" s="16" t="s">
        <v>1840</v>
      </c>
      <c r="S1277" s="3" t="s">
        <v>1451</v>
      </c>
      <c r="T1277" s="2"/>
      <c r="U1277" s="2"/>
      <c r="V1277" s="2"/>
    </row>
    <row r="1278" spans="1:22" s="16" customFormat="1" ht="15" customHeight="1" x14ac:dyDescent="0.3">
      <c r="A1278" s="16" t="s">
        <v>465</v>
      </c>
      <c r="B1278" s="16" t="s">
        <v>18</v>
      </c>
      <c r="C1278" s="43" t="s">
        <v>441</v>
      </c>
      <c r="D1278" s="43" t="s">
        <v>25</v>
      </c>
      <c r="E1278" s="43" t="s">
        <v>90</v>
      </c>
      <c r="F1278" s="43" t="s">
        <v>25</v>
      </c>
      <c r="G1278" s="43" t="s">
        <v>442</v>
      </c>
      <c r="H1278" s="43" t="s">
        <v>23</v>
      </c>
      <c r="I1278" s="43" t="s">
        <v>493</v>
      </c>
      <c r="J1278" s="16" t="s">
        <v>494</v>
      </c>
      <c r="K1278" s="16">
        <v>8500</v>
      </c>
      <c r="L1278" s="16">
        <v>0</v>
      </c>
      <c r="M1278" s="16">
        <v>8500</v>
      </c>
      <c r="N1278" s="16">
        <v>0</v>
      </c>
      <c r="O1278" s="47">
        <v>8198.2199999999993</v>
      </c>
      <c r="P1278" s="16">
        <v>301.77999999999997</v>
      </c>
      <c r="Q1278" s="47">
        <v>1056.94</v>
      </c>
      <c r="R1278" s="16" t="s">
        <v>1840</v>
      </c>
      <c r="S1278" s="3" t="s">
        <v>1451</v>
      </c>
      <c r="T1278" s="2"/>
      <c r="U1278" s="2"/>
      <c r="V1278" s="2"/>
    </row>
    <row r="1279" spans="1:22" s="16" customFormat="1" ht="15" customHeight="1" x14ac:dyDescent="0.3">
      <c r="A1279" s="16" t="s">
        <v>465</v>
      </c>
      <c r="B1279" s="16" t="s">
        <v>18</v>
      </c>
      <c r="C1279" s="43" t="s">
        <v>441</v>
      </c>
      <c r="D1279" s="43" t="s">
        <v>25</v>
      </c>
      <c r="E1279" s="43" t="s">
        <v>90</v>
      </c>
      <c r="F1279" s="43" t="s">
        <v>25</v>
      </c>
      <c r="G1279" s="43" t="s">
        <v>442</v>
      </c>
      <c r="H1279" s="43" t="s">
        <v>23</v>
      </c>
      <c r="I1279" s="43">
        <v>5100</v>
      </c>
      <c r="J1279" s="16" t="s">
        <v>484</v>
      </c>
      <c r="K1279" s="16">
        <v>2000</v>
      </c>
      <c r="L1279" s="16">
        <v>0</v>
      </c>
      <c r="M1279" s="16">
        <v>2000</v>
      </c>
      <c r="N1279" s="16">
        <v>0</v>
      </c>
      <c r="O1279" s="47">
        <v>1661.38</v>
      </c>
      <c r="P1279" s="16">
        <v>338.62</v>
      </c>
      <c r="Q1279" s="47">
        <v>510.74</v>
      </c>
      <c r="R1279" s="16" t="s">
        <v>1840</v>
      </c>
      <c r="S1279" s="3" t="s">
        <v>1451</v>
      </c>
      <c r="T1279" s="2"/>
      <c r="U1279" s="2"/>
      <c r="V1279" s="2"/>
    </row>
    <row r="1280" spans="1:22" s="16" customFormat="1" ht="15" customHeight="1" x14ac:dyDescent="0.3">
      <c r="A1280" s="16" t="s">
        <v>465</v>
      </c>
      <c r="B1280" s="16" t="s">
        <v>18</v>
      </c>
      <c r="C1280" s="43" t="s">
        <v>441</v>
      </c>
      <c r="D1280" s="43" t="s">
        <v>25</v>
      </c>
      <c r="E1280" s="43" t="s">
        <v>90</v>
      </c>
      <c r="F1280" s="43" t="s">
        <v>25</v>
      </c>
      <c r="G1280" s="43" t="s">
        <v>442</v>
      </c>
      <c r="H1280" s="43" t="s">
        <v>23</v>
      </c>
      <c r="I1280" s="43" t="s">
        <v>481</v>
      </c>
      <c r="J1280" s="16" t="s">
        <v>1040</v>
      </c>
      <c r="K1280" s="16">
        <v>400</v>
      </c>
      <c r="L1280" s="16">
        <v>0</v>
      </c>
      <c r="M1280" s="16">
        <v>400</v>
      </c>
      <c r="N1280" s="16">
        <v>0</v>
      </c>
      <c r="O1280" s="47">
        <v>200</v>
      </c>
      <c r="P1280" s="16">
        <v>200</v>
      </c>
      <c r="Q1280" s="47">
        <v>0</v>
      </c>
      <c r="R1280" s="16" t="s">
        <v>1840</v>
      </c>
      <c r="S1280" s="3" t="s">
        <v>1451</v>
      </c>
      <c r="T1280" s="2"/>
      <c r="U1280" s="2"/>
      <c r="V1280" s="2"/>
    </row>
    <row r="1281" spans="1:22" s="16" customFormat="1" ht="15" customHeight="1" x14ac:dyDescent="0.3">
      <c r="A1281" s="16" t="s">
        <v>465</v>
      </c>
      <c r="B1281" s="16" t="s">
        <v>18</v>
      </c>
      <c r="C1281" s="43" t="s">
        <v>441</v>
      </c>
      <c r="D1281" s="43" t="s">
        <v>25</v>
      </c>
      <c r="E1281" s="43" t="s">
        <v>90</v>
      </c>
      <c r="F1281" s="43" t="s">
        <v>25</v>
      </c>
      <c r="G1281" s="43" t="s">
        <v>442</v>
      </c>
      <c r="H1281" s="43" t="s">
        <v>23</v>
      </c>
      <c r="I1281" s="43" t="s">
        <v>469</v>
      </c>
      <c r="J1281" s="16" t="s">
        <v>1045</v>
      </c>
      <c r="K1281" s="16">
        <v>250</v>
      </c>
      <c r="L1281" s="16">
        <v>0</v>
      </c>
      <c r="M1281" s="16">
        <v>250</v>
      </c>
      <c r="N1281" s="16">
        <v>0</v>
      </c>
      <c r="O1281" s="47">
        <v>0</v>
      </c>
      <c r="P1281" s="16">
        <v>250</v>
      </c>
      <c r="Q1281" s="47">
        <v>0</v>
      </c>
      <c r="R1281" s="16" t="s">
        <v>1840</v>
      </c>
      <c r="S1281" s="3" t="s">
        <v>1451</v>
      </c>
      <c r="T1281" s="2"/>
      <c r="U1281" s="2"/>
      <c r="V1281" s="2"/>
    </row>
    <row r="1282" spans="1:22" s="16" customFormat="1" ht="15" customHeight="1" x14ac:dyDescent="0.3">
      <c r="A1282" s="16" t="s">
        <v>465</v>
      </c>
      <c r="B1282" s="16" t="s">
        <v>18</v>
      </c>
      <c r="C1282" s="43" t="s">
        <v>441</v>
      </c>
      <c r="D1282" s="43" t="s">
        <v>25</v>
      </c>
      <c r="E1282" s="43" t="s">
        <v>90</v>
      </c>
      <c r="F1282" s="43" t="s">
        <v>25</v>
      </c>
      <c r="G1282" s="43" t="s">
        <v>442</v>
      </c>
      <c r="H1282" s="43" t="s">
        <v>23</v>
      </c>
      <c r="I1282" s="43" t="s">
        <v>473</v>
      </c>
      <c r="J1282" s="16" t="s">
        <v>1041</v>
      </c>
      <c r="K1282" s="16">
        <v>1100</v>
      </c>
      <c r="L1282" s="16">
        <v>0</v>
      </c>
      <c r="M1282" s="16">
        <v>1100</v>
      </c>
      <c r="N1282" s="16">
        <v>0</v>
      </c>
      <c r="O1282" s="47">
        <v>850</v>
      </c>
      <c r="P1282" s="16">
        <v>250</v>
      </c>
      <c r="Q1282" s="47">
        <v>0</v>
      </c>
      <c r="R1282" s="16" t="s">
        <v>1840</v>
      </c>
      <c r="S1282" s="3" t="s">
        <v>1451</v>
      </c>
      <c r="T1282" s="2"/>
      <c r="U1282" s="2"/>
      <c r="V1282" s="2"/>
    </row>
    <row r="1283" spans="1:22" s="16" customFormat="1" ht="15" customHeight="1" x14ac:dyDescent="0.3">
      <c r="A1283" s="16" t="s">
        <v>465</v>
      </c>
      <c r="B1283" s="16" t="s">
        <v>18</v>
      </c>
      <c r="C1283" s="43" t="s">
        <v>441</v>
      </c>
      <c r="D1283" s="43" t="s">
        <v>25</v>
      </c>
      <c r="E1283" s="43" t="s">
        <v>90</v>
      </c>
      <c r="F1283" s="43" t="s">
        <v>25</v>
      </c>
      <c r="G1283" s="43" t="s">
        <v>442</v>
      </c>
      <c r="H1283" s="43" t="s">
        <v>23</v>
      </c>
      <c r="I1283" s="43" t="s">
        <v>474</v>
      </c>
      <c r="J1283" s="16" t="s">
        <v>475</v>
      </c>
      <c r="K1283" s="16">
        <v>4657</v>
      </c>
      <c r="L1283" s="16">
        <v>46</v>
      </c>
      <c r="M1283" s="16">
        <v>4703</v>
      </c>
      <c r="N1283" s="16">
        <v>0</v>
      </c>
      <c r="O1283" s="47">
        <v>4548.29</v>
      </c>
      <c r="P1283" s="16">
        <v>154.71</v>
      </c>
      <c r="Q1283" s="47">
        <v>516.99</v>
      </c>
      <c r="R1283" s="16" t="s">
        <v>1840</v>
      </c>
      <c r="S1283" s="3" t="s">
        <v>1451</v>
      </c>
      <c r="T1283" s="2"/>
      <c r="U1283" s="2"/>
      <c r="V1283" s="2"/>
    </row>
    <row r="1284" spans="1:22" s="16" customFormat="1" ht="15" customHeight="1" x14ac:dyDescent="0.3">
      <c r="A1284" s="16" t="s">
        <v>465</v>
      </c>
      <c r="B1284" s="16" t="s">
        <v>18</v>
      </c>
      <c r="C1284" s="43" t="s">
        <v>441</v>
      </c>
      <c r="D1284" s="43" t="s">
        <v>25</v>
      </c>
      <c r="E1284" s="43" t="s">
        <v>90</v>
      </c>
      <c r="F1284" s="43" t="s">
        <v>25</v>
      </c>
      <c r="G1284" s="43" t="s">
        <v>442</v>
      </c>
      <c r="H1284" s="43" t="s">
        <v>23</v>
      </c>
      <c r="I1284" s="43" t="s">
        <v>519</v>
      </c>
      <c r="J1284" s="16" t="s">
        <v>520</v>
      </c>
      <c r="K1284" s="16">
        <v>2196</v>
      </c>
      <c r="L1284" s="16">
        <v>0</v>
      </c>
      <c r="M1284" s="16">
        <v>2196</v>
      </c>
      <c r="N1284" s="16">
        <v>0</v>
      </c>
      <c r="O1284" s="47">
        <v>2013</v>
      </c>
      <c r="P1284" s="16">
        <v>183</v>
      </c>
      <c r="Q1284" s="47">
        <v>183</v>
      </c>
      <c r="R1284" s="16" t="s">
        <v>1840</v>
      </c>
      <c r="S1284" s="3" t="s">
        <v>1451</v>
      </c>
      <c r="T1284" s="2"/>
      <c r="U1284" s="2"/>
      <c r="V1284" s="2"/>
    </row>
    <row r="1285" spans="1:22" s="16" customFormat="1" ht="15" customHeight="1" x14ac:dyDescent="0.3">
      <c r="A1285" s="16" t="s">
        <v>465</v>
      </c>
      <c r="B1285" s="16" t="s">
        <v>18</v>
      </c>
      <c r="C1285" s="43" t="s">
        <v>441</v>
      </c>
      <c r="D1285" s="43" t="s">
        <v>25</v>
      </c>
      <c r="E1285" s="43" t="s">
        <v>90</v>
      </c>
      <c r="F1285" s="43" t="s">
        <v>25</v>
      </c>
      <c r="G1285" s="43" t="s">
        <v>442</v>
      </c>
      <c r="H1285" s="43" t="s">
        <v>23</v>
      </c>
      <c r="I1285" s="43">
        <v>6208</v>
      </c>
      <c r="J1285" s="16" t="s">
        <v>496</v>
      </c>
      <c r="K1285" s="16">
        <v>20000</v>
      </c>
      <c r="L1285" s="16">
        <v>0</v>
      </c>
      <c r="M1285" s="16">
        <v>20000</v>
      </c>
      <c r="N1285" s="16">
        <v>289.02999999999997</v>
      </c>
      <c r="O1285" s="47">
        <v>8765.4699999999993</v>
      </c>
      <c r="P1285" s="16">
        <v>10945.5</v>
      </c>
      <c r="Q1285" s="47">
        <v>3203.83</v>
      </c>
      <c r="R1285" s="16" t="s">
        <v>1840</v>
      </c>
      <c r="S1285" s="3" t="s">
        <v>1451</v>
      </c>
      <c r="T1285" s="2"/>
      <c r="U1285" s="2"/>
      <c r="V1285" s="2"/>
    </row>
    <row r="1286" spans="1:22" s="16" customFormat="1" ht="15" customHeight="1" x14ac:dyDescent="0.3">
      <c r="A1286" s="16" t="s">
        <v>465</v>
      </c>
      <c r="B1286" s="16" t="s">
        <v>18</v>
      </c>
      <c r="C1286" s="43" t="s">
        <v>441</v>
      </c>
      <c r="D1286" s="43" t="s">
        <v>25</v>
      </c>
      <c r="E1286" s="43" t="s">
        <v>90</v>
      </c>
      <c r="F1286" s="43" t="s">
        <v>25</v>
      </c>
      <c r="G1286" s="43" t="s">
        <v>442</v>
      </c>
      <c r="H1286" s="43" t="s">
        <v>23</v>
      </c>
      <c r="I1286" s="43" t="s">
        <v>487</v>
      </c>
      <c r="J1286" s="16" t="s">
        <v>488</v>
      </c>
      <c r="K1286" s="16">
        <v>130000</v>
      </c>
      <c r="L1286" s="16">
        <v>0</v>
      </c>
      <c r="M1286" s="16">
        <v>130000</v>
      </c>
      <c r="N1286" s="16">
        <v>0</v>
      </c>
      <c r="O1286" s="47">
        <v>81207.58</v>
      </c>
      <c r="P1286" s="16">
        <v>48792.42</v>
      </c>
      <c r="Q1286" s="47">
        <v>427</v>
      </c>
      <c r="R1286" s="16" t="s">
        <v>1840</v>
      </c>
      <c r="S1286" s="3" t="s">
        <v>1451</v>
      </c>
      <c r="T1286" s="2"/>
      <c r="U1286" s="2"/>
      <c r="V1286" s="2"/>
    </row>
    <row r="1287" spans="1:22" s="16" customFormat="1" ht="15" customHeight="1" x14ac:dyDescent="0.3">
      <c r="A1287" s="16" t="s">
        <v>465</v>
      </c>
      <c r="B1287" s="16" t="s">
        <v>18</v>
      </c>
      <c r="C1287" s="43" t="s">
        <v>2133</v>
      </c>
      <c r="D1287" s="43" t="s">
        <v>25</v>
      </c>
      <c r="E1287" s="43" t="s">
        <v>90</v>
      </c>
      <c r="F1287" s="43" t="s">
        <v>25</v>
      </c>
      <c r="G1287" s="43" t="s">
        <v>442</v>
      </c>
      <c r="H1287" s="43" t="s">
        <v>2296</v>
      </c>
      <c r="I1287" s="43" t="s">
        <v>487</v>
      </c>
      <c r="J1287" s="16" t="s">
        <v>488</v>
      </c>
      <c r="K1287" s="16">
        <v>0</v>
      </c>
      <c r="L1287" s="16">
        <v>0</v>
      </c>
      <c r="M1287" s="16">
        <v>0</v>
      </c>
      <c r="N1287" s="16">
        <v>0</v>
      </c>
      <c r="O1287" s="47">
        <v>3433</v>
      </c>
      <c r="P1287" s="16">
        <v>-3433</v>
      </c>
      <c r="Q1287" s="47">
        <v>0</v>
      </c>
      <c r="R1287" s="16" t="s">
        <v>2297</v>
      </c>
      <c r="S1287" s="3" t="s">
        <v>1451</v>
      </c>
      <c r="T1287" s="2"/>
      <c r="U1287" s="2"/>
      <c r="V1287" s="2"/>
    </row>
    <row r="1288" spans="1:22" s="16" customFormat="1" ht="15" customHeight="1" x14ac:dyDescent="0.3">
      <c r="A1288" s="16" t="s">
        <v>465</v>
      </c>
      <c r="B1288" s="16" t="s">
        <v>18</v>
      </c>
      <c r="C1288" s="43" t="s">
        <v>2135</v>
      </c>
      <c r="D1288" s="43" t="s">
        <v>25</v>
      </c>
      <c r="E1288" s="43" t="s">
        <v>90</v>
      </c>
      <c r="F1288" s="43" t="s">
        <v>25</v>
      </c>
      <c r="G1288" s="43" t="s">
        <v>442</v>
      </c>
      <c r="H1288" s="43" t="s">
        <v>2363</v>
      </c>
      <c r="I1288" s="43">
        <v>6208</v>
      </c>
      <c r="J1288" s="16" t="s">
        <v>496</v>
      </c>
      <c r="K1288" s="16">
        <v>0</v>
      </c>
      <c r="L1288" s="16">
        <v>0</v>
      </c>
      <c r="M1288" s="16">
        <v>0</v>
      </c>
      <c r="N1288" s="16">
        <v>26.28</v>
      </c>
      <c r="O1288" s="47">
        <v>173.72</v>
      </c>
      <c r="P1288" s="16">
        <v>-200</v>
      </c>
      <c r="Q1288" s="47">
        <v>173.72</v>
      </c>
      <c r="R1288" s="16" t="s">
        <v>2364</v>
      </c>
      <c r="S1288" s="3" t="s">
        <v>1451</v>
      </c>
      <c r="T1288" s="2"/>
      <c r="U1288" s="2"/>
      <c r="V1288" s="2"/>
    </row>
    <row r="1289" spans="1:22" s="16" customFormat="1" ht="15" customHeight="1" x14ac:dyDescent="0.3">
      <c r="A1289" s="16" t="s">
        <v>465</v>
      </c>
      <c r="B1289" s="16" t="s">
        <v>18</v>
      </c>
      <c r="C1289" s="43" t="s">
        <v>2136</v>
      </c>
      <c r="D1289" s="43" t="s">
        <v>25</v>
      </c>
      <c r="E1289" s="43" t="s">
        <v>90</v>
      </c>
      <c r="F1289" s="43" t="s">
        <v>25</v>
      </c>
      <c r="G1289" s="43" t="s">
        <v>442</v>
      </c>
      <c r="H1289" s="43" t="s">
        <v>2307</v>
      </c>
      <c r="I1289" s="43">
        <v>6208</v>
      </c>
      <c r="J1289" s="16" t="s">
        <v>496</v>
      </c>
      <c r="K1289" s="16">
        <v>0</v>
      </c>
      <c r="L1289" s="16">
        <v>0</v>
      </c>
      <c r="M1289" s="16">
        <v>0</v>
      </c>
      <c r="N1289" s="16">
        <v>0</v>
      </c>
      <c r="O1289" s="47">
        <v>2722.69</v>
      </c>
      <c r="P1289" s="16">
        <v>-2722.69</v>
      </c>
      <c r="Q1289" s="47">
        <v>0</v>
      </c>
      <c r="R1289" s="16" t="s">
        <v>2308</v>
      </c>
      <c r="S1289" s="3" t="s">
        <v>1451</v>
      </c>
      <c r="T1289" s="2"/>
      <c r="U1289" s="2"/>
      <c r="V1289" s="2"/>
    </row>
    <row r="1290" spans="1:22" s="16" customFormat="1" ht="15" customHeight="1" x14ac:dyDescent="0.3">
      <c r="A1290" s="16" t="s">
        <v>465</v>
      </c>
      <c r="B1290" s="16" t="s">
        <v>18</v>
      </c>
      <c r="C1290" s="43" t="s">
        <v>2136</v>
      </c>
      <c r="D1290" s="43" t="s">
        <v>25</v>
      </c>
      <c r="E1290" s="43" t="s">
        <v>90</v>
      </c>
      <c r="F1290" s="43" t="s">
        <v>25</v>
      </c>
      <c r="G1290" s="43" t="s">
        <v>442</v>
      </c>
      <c r="H1290" s="43" t="s">
        <v>2307</v>
      </c>
      <c r="I1290" s="43" t="s">
        <v>487</v>
      </c>
      <c r="J1290" s="16" t="s">
        <v>488</v>
      </c>
      <c r="K1290" s="16">
        <v>0</v>
      </c>
      <c r="L1290" s="16">
        <v>0</v>
      </c>
      <c r="M1290" s="16">
        <v>0</v>
      </c>
      <c r="N1290" s="16">
        <v>0</v>
      </c>
      <c r="O1290" s="47">
        <v>9425.33</v>
      </c>
      <c r="P1290" s="16">
        <v>-9425.33</v>
      </c>
      <c r="Q1290" s="47">
        <v>0</v>
      </c>
      <c r="R1290" s="16" t="s">
        <v>2308</v>
      </c>
      <c r="S1290" s="3" t="s">
        <v>1451</v>
      </c>
      <c r="T1290" s="2"/>
      <c r="U1290" s="2"/>
      <c r="V1290" s="2"/>
    </row>
    <row r="1291" spans="1:22" s="16" customFormat="1" ht="15" customHeight="1" x14ac:dyDescent="0.3">
      <c r="A1291" s="16" t="s">
        <v>465</v>
      </c>
      <c r="B1291" s="16" t="s">
        <v>18</v>
      </c>
      <c r="C1291" s="43" t="s">
        <v>2137</v>
      </c>
      <c r="D1291" s="43" t="s">
        <v>25</v>
      </c>
      <c r="E1291" s="43" t="s">
        <v>90</v>
      </c>
      <c r="F1291" s="43" t="s">
        <v>25</v>
      </c>
      <c r="G1291" s="43" t="s">
        <v>442</v>
      </c>
      <c r="H1291" s="43" t="s">
        <v>2192</v>
      </c>
      <c r="I1291" s="43">
        <v>6208</v>
      </c>
      <c r="J1291" s="16" t="s">
        <v>496</v>
      </c>
      <c r="K1291" s="16">
        <v>0</v>
      </c>
      <c r="L1291" s="16">
        <v>0</v>
      </c>
      <c r="M1291" s="16">
        <v>0</v>
      </c>
      <c r="N1291" s="16">
        <v>167.35</v>
      </c>
      <c r="O1291" s="47">
        <v>7264.7</v>
      </c>
      <c r="P1291" s="16">
        <v>-7432.05</v>
      </c>
      <c r="Q1291" s="47">
        <v>731.65</v>
      </c>
      <c r="R1291" s="16" t="s">
        <v>2218</v>
      </c>
      <c r="S1291" s="3" t="s">
        <v>1451</v>
      </c>
      <c r="T1291" s="2"/>
      <c r="U1291" s="2"/>
      <c r="V1291" s="2"/>
    </row>
    <row r="1292" spans="1:22" s="16" customFormat="1" ht="15" customHeight="1" x14ac:dyDescent="0.3">
      <c r="A1292" s="16" t="s">
        <v>465</v>
      </c>
      <c r="B1292" s="16" t="s">
        <v>18</v>
      </c>
      <c r="C1292" s="43" t="s">
        <v>2137</v>
      </c>
      <c r="D1292" s="43" t="s">
        <v>25</v>
      </c>
      <c r="E1292" s="43" t="s">
        <v>90</v>
      </c>
      <c r="F1292" s="43" t="s">
        <v>25</v>
      </c>
      <c r="G1292" s="43" t="s">
        <v>442</v>
      </c>
      <c r="H1292" s="43" t="s">
        <v>2192</v>
      </c>
      <c r="I1292" s="43" t="s">
        <v>487</v>
      </c>
      <c r="J1292" s="16" t="s">
        <v>488</v>
      </c>
      <c r="K1292" s="16">
        <v>0</v>
      </c>
      <c r="L1292" s="16">
        <v>0</v>
      </c>
      <c r="M1292" s="16">
        <v>0</v>
      </c>
      <c r="N1292" s="16">
        <v>0</v>
      </c>
      <c r="O1292" s="47">
        <v>26680.49</v>
      </c>
      <c r="P1292" s="16">
        <v>-26680.49</v>
      </c>
      <c r="Q1292" s="47">
        <v>15260.45</v>
      </c>
      <c r="R1292" s="16" t="s">
        <v>2218</v>
      </c>
      <c r="S1292" s="3" t="s">
        <v>1451</v>
      </c>
      <c r="T1292" s="2"/>
      <c r="U1292" s="2"/>
      <c r="V1292" s="2"/>
    </row>
    <row r="1293" spans="1:22" s="16" customFormat="1" ht="15" customHeight="1" x14ac:dyDescent="0.3">
      <c r="A1293" s="16" t="s">
        <v>465</v>
      </c>
      <c r="B1293" s="16" t="s">
        <v>18</v>
      </c>
      <c r="C1293" s="43" t="s">
        <v>440</v>
      </c>
      <c r="D1293" s="43" t="s">
        <v>25</v>
      </c>
      <c r="E1293" s="43" t="s">
        <v>90</v>
      </c>
      <c r="F1293" s="43" t="s">
        <v>25</v>
      </c>
      <c r="G1293" s="43" t="s">
        <v>1166</v>
      </c>
      <c r="H1293" s="43" t="s">
        <v>23</v>
      </c>
      <c r="I1293" s="43" t="s">
        <v>493</v>
      </c>
      <c r="J1293" s="16" t="s">
        <v>494</v>
      </c>
      <c r="K1293" s="16">
        <v>17500</v>
      </c>
      <c r="L1293" s="16">
        <v>0</v>
      </c>
      <c r="M1293" s="16">
        <v>17500</v>
      </c>
      <c r="N1293" s="16">
        <v>0</v>
      </c>
      <c r="O1293" s="47">
        <v>9467</v>
      </c>
      <c r="P1293" s="16">
        <v>8033</v>
      </c>
      <c r="Q1293" s="47">
        <v>0</v>
      </c>
      <c r="R1293" s="16" t="s">
        <v>1841</v>
      </c>
      <c r="S1293" s="3" t="s">
        <v>1451</v>
      </c>
      <c r="T1293" s="2"/>
      <c r="U1293" s="2"/>
      <c r="V1293" s="2"/>
    </row>
    <row r="1294" spans="1:22" s="16" customFormat="1" ht="15" customHeight="1" x14ac:dyDescent="0.3">
      <c r="A1294" s="16" t="s">
        <v>465</v>
      </c>
      <c r="B1294" s="16" t="s">
        <v>18</v>
      </c>
      <c r="C1294" s="43" t="s">
        <v>440</v>
      </c>
      <c r="D1294" s="43" t="s">
        <v>25</v>
      </c>
      <c r="E1294" s="43" t="s">
        <v>90</v>
      </c>
      <c r="F1294" s="43" t="s">
        <v>25</v>
      </c>
      <c r="G1294" s="43" t="s">
        <v>1166</v>
      </c>
      <c r="H1294" s="43" t="s">
        <v>23</v>
      </c>
      <c r="I1294" s="43" t="s">
        <v>474</v>
      </c>
      <c r="J1294" s="16" t="s">
        <v>475</v>
      </c>
      <c r="K1294" s="16">
        <v>1339</v>
      </c>
      <c r="L1294" s="16">
        <v>13</v>
      </c>
      <c r="M1294" s="16">
        <v>1352</v>
      </c>
      <c r="N1294" s="16">
        <v>0</v>
      </c>
      <c r="O1294" s="47">
        <v>724.25</v>
      </c>
      <c r="P1294" s="16">
        <v>627.75</v>
      </c>
      <c r="Q1294" s="47">
        <v>0</v>
      </c>
      <c r="R1294" s="16" t="s">
        <v>1841</v>
      </c>
      <c r="S1294" s="3" t="s">
        <v>1451</v>
      </c>
      <c r="T1294" s="2"/>
      <c r="U1294" s="2"/>
      <c r="V1294" s="2"/>
    </row>
    <row r="1295" spans="1:22" s="16" customFormat="1" ht="15" customHeight="1" x14ac:dyDescent="0.3">
      <c r="A1295" s="16" t="s">
        <v>465</v>
      </c>
      <c r="B1295" s="16" t="s">
        <v>18</v>
      </c>
      <c r="C1295" s="43" t="s">
        <v>438</v>
      </c>
      <c r="D1295" s="43" t="s">
        <v>25</v>
      </c>
      <c r="E1295" s="43" t="s">
        <v>90</v>
      </c>
      <c r="F1295" s="43" t="s">
        <v>25</v>
      </c>
      <c r="G1295" s="43" t="s">
        <v>439</v>
      </c>
      <c r="H1295" s="43" t="s">
        <v>23</v>
      </c>
      <c r="I1295" s="43" t="s">
        <v>501</v>
      </c>
      <c r="J1295" s="16" t="s">
        <v>502</v>
      </c>
      <c r="K1295" s="16">
        <v>51154</v>
      </c>
      <c r="L1295" s="16">
        <v>506</v>
      </c>
      <c r="M1295" s="16">
        <v>51660</v>
      </c>
      <c r="N1295" s="16">
        <v>0</v>
      </c>
      <c r="O1295" s="47">
        <v>45801.74</v>
      </c>
      <c r="P1295" s="16">
        <v>5858.26</v>
      </c>
      <c r="Q1295" s="47">
        <v>3982</v>
      </c>
      <c r="R1295" s="16" t="s">
        <v>1842</v>
      </c>
      <c r="S1295" s="3" t="s">
        <v>1451</v>
      </c>
      <c r="T1295" s="2"/>
      <c r="U1295" s="2"/>
      <c r="V1295" s="2"/>
    </row>
    <row r="1296" spans="1:22" s="16" customFormat="1" ht="15" customHeight="1" x14ac:dyDescent="0.3">
      <c r="A1296" s="16" t="s">
        <v>465</v>
      </c>
      <c r="B1296" s="16" t="s">
        <v>18</v>
      </c>
      <c r="C1296" s="43" t="s">
        <v>438</v>
      </c>
      <c r="D1296" s="43" t="s">
        <v>25</v>
      </c>
      <c r="E1296" s="43" t="s">
        <v>90</v>
      </c>
      <c r="F1296" s="43" t="s">
        <v>25</v>
      </c>
      <c r="G1296" s="43" t="s">
        <v>439</v>
      </c>
      <c r="H1296" s="43" t="s">
        <v>23</v>
      </c>
      <c r="I1296" s="43" t="s">
        <v>493</v>
      </c>
      <c r="J1296" s="16" t="s">
        <v>494</v>
      </c>
      <c r="K1296" s="16">
        <v>20000</v>
      </c>
      <c r="L1296" s="16">
        <v>0</v>
      </c>
      <c r="M1296" s="16">
        <v>20000</v>
      </c>
      <c r="N1296" s="16">
        <v>0</v>
      </c>
      <c r="O1296" s="47">
        <v>27125.1</v>
      </c>
      <c r="P1296" s="16">
        <v>-7125.1</v>
      </c>
      <c r="Q1296" s="47">
        <v>736.15</v>
      </c>
      <c r="R1296" s="16" t="s">
        <v>1842</v>
      </c>
      <c r="S1296" s="3" t="s">
        <v>1451</v>
      </c>
      <c r="T1296" s="2"/>
      <c r="U1296" s="2"/>
      <c r="V1296" s="2"/>
    </row>
    <row r="1297" spans="1:22" s="16" customFormat="1" ht="15" customHeight="1" x14ac:dyDescent="0.3">
      <c r="A1297" s="16" t="s">
        <v>465</v>
      </c>
      <c r="B1297" s="16" t="s">
        <v>18</v>
      </c>
      <c r="C1297" s="43" t="s">
        <v>438</v>
      </c>
      <c r="D1297" s="43" t="s">
        <v>25</v>
      </c>
      <c r="E1297" s="43" t="s">
        <v>90</v>
      </c>
      <c r="F1297" s="43" t="s">
        <v>25</v>
      </c>
      <c r="G1297" s="43" t="s">
        <v>439</v>
      </c>
      <c r="H1297" s="43" t="s">
        <v>23</v>
      </c>
      <c r="I1297" s="43" t="s">
        <v>481</v>
      </c>
      <c r="J1297" s="16" t="s">
        <v>1040</v>
      </c>
      <c r="K1297" s="16">
        <v>400</v>
      </c>
      <c r="L1297" s="16">
        <v>0</v>
      </c>
      <c r="M1297" s="16">
        <v>400</v>
      </c>
      <c r="N1297" s="16">
        <v>0</v>
      </c>
      <c r="O1297" s="47">
        <v>250</v>
      </c>
      <c r="P1297" s="16">
        <v>150</v>
      </c>
      <c r="Q1297" s="47">
        <v>0</v>
      </c>
      <c r="R1297" s="16" t="s">
        <v>1842</v>
      </c>
      <c r="S1297" s="3" t="s">
        <v>1451</v>
      </c>
      <c r="T1297" s="2"/>
      <c r="U1297" s="2"/>
      <c r="V1297" s="2"/>
    </row>
    <row r="1298" spans="1:22" s="16" customFormat="1" ht="15" customHeight="1" x14ac:dyDescent="0.3">
      <c r="A1298" s="16" t="s">
        <v>465</v>
      </c>
      <c r="B1298" s="16" t="s">
        <v>18</v>
      </c>
      <c r="C1298" s="43" t="s">
        <v>438</v>
      </c>
      <c r="D1298" s="43" t="s">
        <v>25</v>
      </c>
      <c r="E1298" s="43" t="s">
        <v>90</v>
      </c>
      <c r="F1298" s="43" t="s">
        <v>25</v>
      </c>
      <c r="G1298" s="43" t="s">
        <v>439</v>
      </c>
      <c r="H1298" s="43" t="s">
        <v>23</v>
      </c>
      <c r="I1298" s="43" t="s">
        <v>474</v>
      </c>
      <c r="J1298" s="16" t="s">
        <v>475</v>
      </c>
      <c r="K1298" s="16">
        <v>5513</v>
      </c>
      <c r="L1298" s="16">
        <v>55</v>
      </c>
      <c r="M1298" s="16">
        <v>5568</v>
      </c>
      <c r="N1298" s="16">
        <v>0</v>
      </c>
      <c r="O1298" s="47">
        <v>5430.24</v>
      </c>
      <c r="P1298" s="16">
        <v>137.76</v>
      </c>
      <c r="Q1298" s="47">
        <v>346.36</v>
      </c>
      <c r="R1298" s="16" t="s">
        <v>1842</v>
      </c>
      <c r="S1298" s="3" t="s">
        <v>1451</v>
      </c>
      <c r="T1298" s="2"/>
      <c r="U1298" s="2"/>
      <c r="V1298" s="2"/>
    </row>
    <row r="1299" spans="1:22" s="16" customFormat="1" ht="15" customHeight="1" x14ac:dyDescent="0.3">
      <c r="A1299" s="16" t="s">
        <v>465</v>
      </c>
      <c r="B1299" s="16" t="s">
        <v>18</v>
      </c>
      <c r="C1299" s="43" t="s">
        <v>438</v>
      </c>
      <c r="D1299" s="43" t="s">
        <v>25</v>
      </c>
      <c r="E1299" s="43" t="s">
        <v>90</v>
      </c>
      <c r="F1299" s="43" t="s">
        <v>25</v>
      </c>
      <c r="G1299" s="43" t="s">
        <v>439</v>
      </c>
      <c r="H1299" s="43" t="s">
        <v>23</v>
      </c>
      <c r="I1299" s="43" t="s">
        <v>519</v>
      </c>
      <c r="J1299" s="16" t="s">
        <v>520</v>
      </c>
      <c r="K1299" s="16">
        <v>2244</v>
      </c>
      <c r="L1299" s="16">
        <v>0</v>
      </c>
      <c r="M1299" s="16">
        <v>2244</v>
      </c>
      <c r="N1299" s="16">
        <v>0</v>
      </c>
      <c r="O1299" s="47">
        <v>2057</v>
      </c>
      <c r="P1299" s="16">
        <v>187</v>
      </c>
      <c r="Q1299" s="47">
        <v>187</v>
      </c>
      <c r="R1299" s="16" t="s">
        <v>1842</v>
      </c>
      <c r="S1299" s="3" t="s">
        <v>1451</v>
      </c>
      <c r="T1299" s="2"/>
      <c r="U1299" s="2"/>
      <c r="V1299" s="2"/>
    </row>
    <row r="1300" spans="1:22" s="16" customFormat="1" ht="15" customHeight="1" x14ac:dyDescent="0.3">
      <c r="A1300" s="16" t="s">
        <v>465</v>
      </c>
      <c r="B1300" s="16" t="s">
        <v>18</v>
      </c>
      <c r="C1300" s="43" t="s">
        <v>438</v>
      </c>
      <c r="D1300" s="43" t="s">
        <v>25</v>
      </c>
      <c r="E1300" s="43" t="s">
        <v>90</v>
      </c>
      <c r="F1300" s="43" t="s">
        <v>25</v>
      </c>
      <c r="G1300" s="43" t="s">
        <v>439</v>
      </c>
      <c r="H1300" s="43" t="s">
        <v>23</v>
      </c>
      <c r="I1300" s="43">
        <v>6200</v>
      </c>
      <c r="J1300" s="16" t="s">
        <v>557</v>
      </c>
      <c r="K1300" s="16">
        <v>500</v>
      </c>
      <c r="L1300" s="16">
        <v>0</v>
      </c>
      <c r="M1300" s="16">
        <v>500</v>
      </c>
      <c r="N1300" s="16">
        <v>0</v>
      </c>
      <c r="O1300" s="47">
        <v>330</v>
      </c>
      <c r="P1300" s="16">
        <v>170</v>
      </c>
      <c r="Q1300" s="47">
        <v>0</v>
      </c>
      <c r="R1300" s="16" t="s">
        <v>1842</v>
      </c>
      <c r="S1300" s="3" t="s">
        <v>1451</v>
      </c>
      <c r="T1300" s="2"/>
      <c r="U1300" s="2"/>
      <c r="V1300" s="2"/>
    </row>
    <row r="1301" spans="1:22" s="16" customFormat="1" ht="15" customHeight="1" x14ac:dyDescent="0.3">
      <c r="A1301" s="16" t="s">
        <v>465</v>
      </c>
      <c r="B1301" s="16" t="s">
        <v>18</v>
      </c>
      <c r="C1301" s="43" t="s">
        <v>438</v>
      </c>
      <c r="D1301" s="43" t="s">
        <v>25</v>
      </c>
      <c r="E1301" s="43" t="s">
        <v>90</v>
      </c>
      <c r="F1301" s="43" t="s">
        <v>25</v>
      </c>
      <c r="G1301" s="43" t="s">
        <v>439</v>
      </c>
      <c r="H1301" s="43" t="s">
        <v>23</v>
      </c>
      <c r="I1301" s="43">
        <v>6208</v>
      </c>
      <c r="J1301" s="16" t="s">
        <v>496</v>
      </c>
      <c r="K1301" s="16">
        <v>18000</v>
      </c>
      <c r="L1301" s="16">
        <v>0</v>
      </c>
      <c r="M1301" s="16">
        <v>18000</v>
      </c>
      <c r="N1301" s="16">
        <v>630</v>
      </c>
      <c r="O1301" s="47">
        <v>8266.07</v>
      </c>
      <c r="P1301" s="16">
        <v>9103.93</v>
      </c>
      <c r="Q1301" s="47">
        <v>1136.5999999999999</v>
      </c>
      <c r="R1301" s="16" t="s">
        <v>1842</v>
      </c>
      <c r="S1301" s="3" t="s">
        <v>1451</v>
      </c>
      <c r="T1301" s="2"/>
      <c r="U1301" s="2"/>
      <c r="V1301" s="2"/>
    </row>
    <row r="1302" spans="1:22" s="16" customFormat="1" ht="15" customHeight="1" x14ac:dyDescent="0.3">
      <c r="A1302" s="16" t="s">
        <v>465</v>
      </c>
      <c r="B1302" s="16" t="s">
        <v>18</v>
      </c>
      <c r="C1302" s="43" t="s">
        <v>438</v>
      </c>
      <c r="D1302" s="43" t="s">
        <v>25</v>
      </c>
      <c r="E1302" s="43" t="s">
        <v>90</v>
      </c>
      <c r="F1302" s="43" t="s">
        <v>25</v>
      </c>
      <c r="G1302" s="43" t="s">
        <v>439</v>
      </c>
      <c r="H1302" s="43" t="s">
        <v>23</v>
      </c>
      <c r="I1302" s="43" t="s">
        <v>487</v>
      </c>
      <c r="J1302" s="16" t="s">
        <v>488</v>
      </c>
      <c r="K1302" s="16">
        <v>60000</v>
      </c>
      <c r="L1302" s="16">
        <v>0</v>
      </c>
      <c r="M1302" s="16">
        <v>60000</v>
      </c>
      <c r="N1302" s="16">
        <v>550</v>
      </c>
      <c r="O1302" s="47">
        <v>30205</v>
      </c>
      <c r="P1302" s="16">
        <v>29245</v>
      </c>
      <c r="Q1302" s="47">
        <v>0</v>
      </c>
      <c r="R1302" s="16" t="s">
        <v>1842</v>
      </c>
      <c r="S1302" s="3" t="s">
        <v>1451</v>
      </c>
      <c r="T1302" s="2"/>
      <c r="U1302" s="2"/>
      <c r="V1302" s="2"/>
    </row>
    <row r="1303" spans="1:22" s="16" customFormat="1" ht="15" customHeight="1" x14ac:dyDescent="0.3">
      <c r="A1303" s="16" t="s">
        <v>465</v>
      </c>
      <c r="B1303" s="16" t="s">
        <v>18</v>
      </c>
      <c r="C1303" s="43" t="s">
        <v>438</v>
      </c>
      <c r="D1303" s="43" t="s">
        <v>25</v>
      </c>
      <c r="E1303" s="43" t="s">
        <v>90</v>
      </c>
      <c r="F1303" s="43" t="s">
        <v>25</v>
      </c>
      <c r="G1303" s="43" t="s">
        <v>439</v>
      </c>
      <c r="H1303" s="43" t="s">
        <v>23</v>
      </c>
      <c r="I1303" s="43" t="s">
        <v>1228</v>
      </c>
      <c r="J1303" s="16" t="s">
        <v>1229</v>
      </c>
      <c r="K1303" s="16">
        <v>10000</v>
      </c>
      <c r="L1303" s="16">
        <v>0</v>
      </c>
      <c r="M1303" s="16">
        <v>10000</v>
      </c>
      <c r="N1303" s="16">
        <v>0</v>
      </c>
      <c r="O1303" s="47">
        <v>2080</v>
      </c>
      <c r="P1303" s="16">
        <v>7920</v>
      </c>
      <c r="Q1303" s="47">
        <v>2080</v>
      </c>
      <c r="R1303" s="16" t="s">
        <v>1842</v>
      </c>
      <c r="S1303" s="3" t="s">
        <v>1451</v>
      </c>
      <c r="T1303" s="2"/>
      <c r="U1303" s="2"/>
      <c r="V1303" s="2"/>
    </row>
    <row r="1304" spans="1:22" s="16" customFormat="1" ht="15" customHeight="1" x14ac:dyDescent="0.3">
      <c r="A1304" s="16" t="s">
        <v>465</v>
      </c>
      <c r="B1304" s="16" t="s">
        <v>18</v>
      </c>
      <c r="C1304" s="43" t="s">
        <v>2138</v>
      </c>
      <c r="D1304" s="43" t="s">
        <v>25</v>
      </c>
      <c r="E1304" s="43" t="s">
        <v>90</v>
      </c>
      <c r="F1304" s="43" t="s">
        <v>25</v>
      </c>
      <c r="G1304" s="43" t="s">
        <v>439</v>
      </c>
      <c r="H1304" s="43" t="s">
        <v>2180</v>
      </c>
      <c r="I1304" s="43">
        <v>6208</v>
      </c>
      <c r="J1304" s="16" t="s">
        <v>496</v>
      </c>
      <c r="K1304" s="16">
        <v>0</v>
      </c>
      <c r="L1304" s="16">
        <v>0</v>
      </c>
      <c r="M1304" s="16">
        <v>0</v>
      </c>
      <c r="N1304" s="16">
        <v>0</v>
      </c>
      <c r="O1304" s="47">
        <v>6123.04</v>
      </c>
      <c r="P1304" s="16">
        <v>-6123.04</v>
      </c>
      <c r="Q1304" s="47">
        <v>0</v>
      </c>
      <c r="R1304" s="16" t="s">
        <v>2186</v>
      </c>
      <c r="S1304" s="3" t="s">
        <v>1451</v>
      </c>
      <c r="T1304" s="2"/>
      <c r="U1304" s="2"/>
      <c r="V1304" s="2"/>
    </row>
    <row r="1305" spans="1:22" s="16" customFormat="1" ht="15" customHeight="1" x14ac:dyDescent="0.3">
      <c r="A1305" s="16" t="s">
        <v>465</v>
      </c>
      <c r="B1305" s="16" t="s">
        <v>18</v>
      </c>
      <c r="C1305" s="43" t="s">
        <v>2138</v>
      </c>
      <c r="D1305" s="43" t="s">
        <v>25</v>
      </c>
      <c r="E1305" s="43" t="s">
        <v>90</v>
      </c>
      <c r="F1305" s="43" t="s">
        <v>25</v>
      </c>
      <c r="G1305" s="43" t="s">
        <v>439</v>
      </c>
      <c r="H1305" s="43" t="s">
        <v>2180</v>
      </c>
      <c r="I1305" s="43" t="s">
        <v>487</v>
      </c>
      <c r="J1305" s="16" t="s">
        <v>488</v>
      </c>
      <c r="K1305" s="16">
        <v>0</v>
      </c>
      <c r="L1305" s="16">
        <v>0</v>
      </c>
      <c r="M1305" s="16">
        <v>0</v>
      </c>
      <c r="N1305" s="16">
        <v>0</v>
      </c>
      <c r="O1305" s="47">
        <v>3868</v>
      </c>
      <c r="P1305" s="16">
        <v>-3868</v>
      </c>
      <c r="Q1305" s="47">
        <v>0</v>
      </c>
      <c r="R1305" s="16" t="s">
        <v>2186</v>
      </c>
      <c r="S1305" s="3" t="s">
        <v>1451</v>
      </c>
      <c r="T1305" s="2"/>
      <c r="U1305" s="2"/>
      <c r="V1305" s="2"/>
    </row>
    <row r="1306" spans="1:22" s="16" customFormat="1" ht="15" customHeight="1" x14ac:dyDescent="0.3">
      <c r="A1306" s="16" t="s">
        <v>465</v>
      </c>
      <c r="B1306" s="16" t="s">
        <v>18</v>
      </c>
      <c r="C1306" s="43" t="s">
        <v>2138</v>
      </c>
      <c r="D1306" s="43" t="s">
        <v>25</v>
      </c>
      <c r="E1306" s="43" t="s">
        <v>90</v>
      </c>
      <c r="F1306" s="43" t="s">
        <v>25</v>
      </c>
      <c r="G1306" s="43" t="s">
        <v>439</v>
      </c>
      <c r="H1306" s="43" t="s">
        <v>2180</v>
      </c>
      <c r="I1306" s="43" t="s">
        <v>1228</v>
      </c>
      <c r="J1306" s="16" t="s">
        <v>1229</v>
      </c>
      <c r="K1306" s="16">
        <v>0</v>
      </c>
      <c r="L1306" s="16">
        <v>0</v>
      </c>
      <c r="M1306" s="16">
        <v>0</v>
      </c>
      <c r="N1306" s="16">
        <v>0</v>
      </c>
      <c r="O1306" s="47">
        <v>4960</v>
      </c>
      <c r="P1306" s="16">
        <v>-4960</v>
      </c>
      <c r="Q1306" s="47">
        <v>0</v>
      </c>
      <c r="R1306" s="16" t="s">
        <v>2186</v>
      </c>
      <c r="S1306" s="3" t="s">
        <v>1451</v>
      </c>
      <c r="T1306" s="2"/>
      <c r="U1306" s="2"/>
      <c r="V1306" s="2"/>
    </row>
    <row r="1307" spans="1:22" s="16" customFormat="1" ht="15" customHeight="1" x14ac:dyDescent="0.3">
      <c r="A1307" s="16" t="s">
        <v>465</v>
      </c>
      <c r="B1307" s="16" t="s">
        <v>18</v>
      </c>
      <c r="C1307" s="43" t="s">
        <v>2139</v>
      </c>
      <c r="D1307" s="43" t="s">
        <v>25</v>
      </c>
      <c r="E1307" s="43" t="s">
        <v>90</v>
      </c>
      <c r="F1307" s="43" t="s">
        <v>25</v>
      </c>
      <c r="G1307" s="43" t="s">
        <v>439</v>
      </c>
      <c r="H1307" s="43" t="s">
        <v>2182</v>
      </c>
      <c r="I1307" s="43">
        <v>6208</v>
      </c>
      <c r="J1307" s="16" t="s">
        <v>496</v>
      </c>
      <c r="K1307" s="16">
        <v>0</v>
      </c>
      <c r="L1307" s="16">
        <v>0</v>
      </c>
      <c r="M1307" s="16">
        <v>0</v>
      </c>
      <c r="N1307" s="16">
        <v>0</v>
      </c>
      <c r="O1307" s="47">
        <v>73.08</v>
      </c>
      <c r="P1307" s="16">
        <v>-73.08</v>
      </c>
      <c r="Q1307" s="47">
        <v>0</v>
      </c>
      <c r="R1307" s="16" t="s">
        <v>2187</v>
      </c>
      <c r="S1307" s="3" t="s">
        <v>1451</v>
      </c>
      <c r="T1307" s="2"/>
      <c r="U1307" s="2"/>
      <c r="V1307" s="2"/>
    </row>
    <row r="1308" spans="1:22" s="16" customFormat="1" ht="15" customHeight="1" x14ac:dyDescent="0.3">
      <c r="A1308" s="16" t="s">
        <v>465</v>
      </c>
      <c r="B1308" s="16" t="s">
        <v>18</v>
      </c>
      <c r="C1308" s="43" t="s">
        <v>2139</v>
      </c>
      <c r="D1308" s="43" t="s">
        <v>25</v>
      </c>
      <c r="E1308" s="43" t="s">
        <v>90</v>
      </c>
      <c r="F1308" s="43" t="s">
        <v>25</v>
      </c>
      <c r="G1308" s="43" t="s">
        <v>439</v>
      </c>
      <c r="H1308" s="43" t="s">
        <v>2182</v>
      </c>
      <c r="I1308" s="43" t="s">
        <v>487</v>
      </c>
      <c r="J1308" s="16" t="s">
        <v>488</v>
      </c>
      <c r="K1308" s="16">
        <v>0</v>
      </c>
      <c r="L1308" s="16">
        <v>0</v>
      </c>
      <c r="M1308" s="16">
        <v>0</v>
      </c>
      <c r="N1308" s="16">
        <v>0</v>
      </c>
      <c r="O1308" s="47">
        <v>3796</v>
      </c>
      <c r="P1308" s="16">
        <v>-3796</v>
      </c>
      <c r="Q1308" s="47">
        <v>0</v>
      </c>
      <c r="R1308" s="16" t="s">
        <v>2187</v>
      </c>
      <c r="S1308" s="3" t="s">
        <v>1451</v>
      </c>
      <c r="T1308" s="2"/>
      <c r="U1308" s="2"/>
      <c r="V1308" s="2"/>
    </row>
    <row r="1309" spans="1:22" s="16" customFormat="1" ht="15" customHeight="1" x14ac:dyDescent="0.3">
      <c r="A1309" s="16" t="s">
        <v>465</v>
      </c>
      <c r="B1309" s="16" t="s">
        <v>18</v>
      </c>
      <c r="C1309" s="43" t="s">
        <v>2140</v>
      </c>
      <c r="D1309" s="43" t="s">
        <v>25</v>
      </c>
      <c r="E1309" s="43" t="s">
        <v>90</v>
      </c>
      <c r="F1309" s="43" t="s">
        <v>25</v>
      </c>
      <c r="G1309" s="43" t="s">
        <v>439</v>
      </c>
      <c r="H1309" s="43" t="s">
        <v>2188</v>
      </c>
      <c r="I1309" s="43">
        <v>6208</v>
      </c>
      <c r="J1309" s="16" t="s">
        <v>496</v>
      </c>
      <c r="K1309" s="16">
        <v>0</v>
      </c>
      <c r="L1309" s="16">
        <v>0</v>
      </c>
      <c r="M1309" s="16">
        <v>0</v>
      </c>
      <c r="N1309" s="16">
        <v>0</v>
      </c>
      <c r="O1309" s="47">
        <v>715.96</v>
      </c>
      <c r="P1309" s="16">
        <v>-715.96</v>
      </c>
      <c r="Q1309" s="47">
        <v>0</v>
      </c>
      <c r="R1309" s="16" t="s">
        <v>2189</v>
      </c>
      <c r="S1309" s="3" t="s">
        <v>1451</v>
      </c>
      <c r="T1309" s="2"/>
      <c r="U1309" s="2"/>
      <c r="V1309" s="2"/>
    </row>
    <row r="1310" spans="1:22" s="16" customFormat="1" ht="15" customHeight="1" x14ac:dyDescent="0.3">
      <c r="A1310" s="16" t="s">
        <v>465</v>
      </c>
      <c r="B1310" s="16" t="s">
        <v>18</v>
      </c>
      <c r="C1310" s="43" t="s">
        <v>2140</v>
      </c>
      <c r="D1310" s="43" t="s">
        <v>25</v>
      </c>
      <c r="E1310" s="43" t="s">
        <v>90</v>
      </c>
      <c r="F1310" s="43" t="s">
        <v>25</v>
      </c>
      <c r="G1310" s="43" t="s">
        <v>439</v>
      </c>
      <c r="H1310" s="43" t="s">
        <v>2188</v>
      </c>
      <c r="I1310" s="43" t="s">
        <v>487</v>
      </c>
      <c r="J1310" s="16" t="s">
        <v>488</v>
      </c>
      <c r="K1310" s="16">
        <v>0</v>
      </c>
      <c r="L1310" s="16">
        <v>0</v>
      </c>
      <c r="M1310" s="16">
        <v>0</v>
      </c>
      <c r="N1310" s="16">
        <v>0</v>
      </c>
      <c r="O1310" s="47">
        <v>1100</v>
      </c>
      <c r="P1310" s="16">
        <v>-1100</v>
      </c>
      <c r="Q1310" s="47">
        <v>0</v>
      </c>
      <c r="R1310" s="16" t="s">
        <v>2189</v>
      </c>
      <c r="S1310" s="3" t="s">
        <v>1451</v>
      </c>
      <c r="T1310" s="2"/>
      <c r="U1310" s="2"/>
      <c r="V1310" s="2"/>
    </row>
    <row r="1311" spans="1:22" s="16" customFormat="1" ht="15" customHeight="1" x14ac:dyDescent="0.3">
      <c r="A1311" s="16" t="s">
        <v>465</v>
      </c>
      <c r="B1311" s="16" t="s">
        <v>18</v>
      </c>
      <c r="C1311" s="43" t="s">
        <v>2142</v>
      </c>
      <c r="D1311" s="43" t="s">
        <v>25</v>
      </c>
      <c r="E1311" s="43" t="s">
        <v>90</v>
      </c>
      <c r="F1311" s="43" t="s">
        <v>25</v>
      </c>
      <c r="G1311" s="43" t="s">
        <v>439</v>
      </c>
      <c r="H1311" s="43" t="s">
        <v>2192</v>
      </c>
      <c r="I1311" s="43">
        <v>6208</v>
      </c>
      <c r="J1311" s="16" t="s">
        <v>496</v>
      </c>
      <c r="K1311" s="16">
        <v>0</v>
      </c>
      <c r="L1311" s="16">
        <v>0</v>
      </c>
      <c r="M1311" s="16">
        <v>0</v>
      </c>
      <c r="N1311" s="16">
        <v>0</v>
      </c>
      <c r="O1311" s="47">
        <v>41.67</v>
      </c>
      <c r="P1311" s="16">
        <v>-41.67</v>
      </c>
      <c r="Q1311" s="47">
        <v>0</v>
      </c>
      <c r="R1311" s="16" t="s">
        <v>2193</v>
      </c>
      <c r="S1311" s="3" t="s">
        <v>1451</v>
      </c>
      <c r="T1311" s="2"/>
      <c r="U1311" s="2"/>
      <c r="V1311" s="2"/>
    </row>
    <row r="1312" spans="1:22" s="16" customFormat="1" ht="15" customHeight="1" x14ac:dyDescent="0.3">
      <c r="A1312" s="16" t="s">
        <v>465</v>
      </c>
      <c r="B1312" s="16" t="s">
        <v>18</v>
      </c>
      <c r="C1312" s="43" t="s">
        <v>2142</v>
      </c>
      <c r="D1312" s="43" t="s">
        <v>25</v>
      </c>
      <c r="E1312" s="43" t="s">
        <v>90</v>
      </c>
      <c r="F1312" s="43" t="s">
        <v>25</v>
      </c>
      <c r="G1312" s="43" t="s">
        <v>439</v>
      </c>
      <c r="H1312" s="43" t="s">
        <v>2192</v>
      </c>
      <c r="I1312" s="43" t="s">
        <v>487</v>
      </c>
      <c r="J1312" s="16" t="s">
        <v>488</v>
      </c>
      <c r="K1312" s="16">
        <v>0</v>
      </c>
      <c r="L1312" s="16">
        <v>0</v>
      </c>
      <c r="M1312" s="16">
        <v>0</v>
      </c>
      <c r="N1312" s="16">
        <v>0</v>
      </c>
      <c r="O1312" s="47">
        <v>1944</v>
      </c>
      <c r="P1312" s="16">
        <v>-1944</v>
      </c>
      <c r="Q1312" s="47">
        <v>0</v>
      </c>
      <c r="R1312" s="16" t="s">
        <v>2193</v>
      </c>
      <c r="S1312" s="3" t="s">
        <v>1451</v>
      </c>
      <c r="T1312" s="2"/>
      <c r="U1312" s="2"/>
      <c r="V1312" s="2"/>
    </row>
    <row r="1313" spans="1:22" s="16" customFormat="1" ht="15" customHeight="1" x14ac:dyDescent="0.3">
      <c r="A1313" s="16" t="s">
        <v>465</v>
      </c>
      <c r="B1313" s="16" t="s">
        <v>18</v>
      </c>
      <c r="C1313" s="43" t="s">
        <v>1394</v>
      </c>
      <c r="D1313" s="43" t="s">
        <v>25</v>
      </c>
      <c r="E1313" s="43" t="s">
        <v>90</v>
      </c>
      <c r="F1313" s="43" t="s">
        <v>25</v>
      </c>
      <c r="G1313" s="43" t="s">
        <v>1395</v>
      </c>
      <c r="H1313" s="43" t="s">
        <v>23</v>
      </c>
      <c r="I1313" s="43" t="s">
        <v>501</v>
      </c>
      <c r="J1313" s="16" t="s">
        <v>502</v>
      </c>
      <c r="K1313" s="16">
        <v>98478</v>
      </c>
      <c r="L1313" s="16">
        <v>975</v>
      </c>
      <c r="M1313" s="16">
        <v>99453</v>
      </c>
      <c r="N1313" s="16">
        <v>0</v>
      </c>
      <c r="O1313" s="47">
        <v>75509.33</v>
      </c>
      <c r="P1313" s="16">
        <v>23943.67</v>
      </c>
      <c r="Q1313" s="47">
        <v>6932.4</v>
      </c>
      <c r="R1313" s="16" t="s">
        <v>1843</v>
      </c>
      <c r="S1313" s="3" t="s">
        <v>1451</v>
      </c>
      <c r="T1313" s="2"/>
      <c r="U1313" s="2"/>
      <c r="V1313" s="2"/>
    </row>
    <row r="1314" spans="1:22" s="16" customFormat="1" ht="15" customHeight="1" x14ac:dyDescent="0.3">
      <c r="A1314" s="16" t="s">
        <v>465</v>
      </c>
      <c r="B1314" s="16" t="s">
        <v>18</v>
      </c>
      <c r="C1314" s="43" t="s">
        <v>1394</v>
      </c>
      <c r="D1314" s="43" t="s">
        <v>25</v>
      </c>
      <c r="E1314" s="43" t="s">
        <v>90</v>
      </c>
      <c r="F1314" s="43" t="s">
        <v>25</v>
      </c>
      <c r="G1314" s="43" t="s">
        <v>1395</v>
      </c>
      <c r="H1314" s="43" t="s">
        <v>23</v>
      </c>
      <c r="I1314" s="43" t="s">
        <v>493</v>
      </c>
      <c r="J1314" s="16" t="s">
        <v>494</v>
      </c>
      <c r="K1314" s="16">
        <v>40000</v>
      </c>
      <c r="L1314" s="16">
        <v>0</v>
      </c>
      <c r="M1314" s="16">
        <v>40000</v>
      </c>
      <c r="N1314" s="16">
        <v>0</v>
      </c>
      <c r="O1314" s="47">
        <v>47158.54</v>
      </c>
      <c r="P1314" s="16">
        <v>-7158.54</v>
      </c>
      <c r="Q1314" s="47">
        <v>9292.2199999999993</v>
      </c>
      <c r="R1314" s="16" t="s">
        <v>1843</v>
      </c>
      <c r="S1314" s="3" t="s">
        <v>1451</v>
      </c>
      <c r="T1314" s="2"/>
      <c r="U1314" s="2"/>
      <c r="V1314" s="2"/>
    </row>
    <row r="1315" spans="1:22" s="16" customFormat="1" ht="15" customHeight="1" x14ac:dyDescent="0.3">
      <c r="A1315" s="16" t="s">
        <v>465</v>
      </c>
      <c r="B1315" s="16" t="s">
        <v>18</v>
      </c>
      <c r="C1315" s="43" t="s">
        <v>1394</v>
      </c>
      <c r="D1315" s="43" t="s">
        <v>25</v>
      </c>
      <c r="E1315" s="43" t="s">
        <v>90</v>
      </c>
      <c r="F1315" s="43" t="s">
        <v>25</v>
      </c>
      <c r="G1315" s="43" t="s">
        <v>1395</v>
      </c>
      <c r="H1315" s="43" t="s">
        <v>23</v>
      </c>
      <c r="I1315" s="43">
        <v>5100</v>
      </c>
      <c r="J1315" s="16" t="s">
        <v>484</v>
      </c>
      <c r="K1315" s="16">
        <v>0</v>
      </c>
      <c r="L1315" s="16">
        <v>0</v>
      </c>
      <c r="M1315" s="16">
        <v>0</v>
      </c>
      <c r="N1315" s="16">
        <v>0</v>
      </c>
      <c r="O1315" s="47">
        <v>74.040000000000006</v>
      </c>
      <c r="P1315" s="16">
        <v>-74.040000000000006</v>
      </c>
      <c r="Q1315" s="47">
        <v>0</v>
      </c>
      <c r="R1315" s="16" t="s">
        <v>1843</v>
      </c>
      <c r="S1315" s="3" t="s">
        <v>1451</v>
      </c>
      <c r="T1315" s="2"/>
      <c r="U1315" s="2"/>
      <c r="V1315" s="2"/>
    </row>
    <row r="1316" spans="1:22" s="16" customFormat="1" ht="15" customHeight="1" x14ac:dyDescent="0.3">
      <c r="A1316" s="16" t="s">
        <v>465</v>
      </c>
      <c r="B1316" s="16" t="s">
        <v>18</v>
      </c>
      <c r="C1316" s="43" t="s">
        <v>1394</v>
      </c>
      <c r="D1316" s="43" t="s">
        <v>25</v>
      </c>
      <c r="E1316" s="43" t="s">
        <v>90</v>
      </c>
      <c r="F1316" s="43" t="s">
        <v>25</v>
      </c>
      <c r="G1316" s="43" t="s">
        <v>1395</v>
      </c>
      <c r="H1316" s="43" t="s">
        <v>23</v>
      </c>
      <c r="I1316" s="43" t="s">
        <v>481</v>
      </c>
      <c r="J1316" s="16" t="s">
        <v>1040</v>
      </c>
      <c r="K1316" s="16">
        <v>0</v>
      </c>
      <c r="L1316" s="16">
        <v>0</v>
      </c>
      <c r="M1316" s="16">
        <v>0</v>
      </c>
      <c r="N1316" s="16">
        <v>0</v>
      </c>
      <c r="O1316" s="47">
        <v>350</v>
      </c>
      <c r="P1316" s="16">
        <v>-350</v>
      </c>
      <c r="Q1316" s="47">
        <v>0</v>
      </c>
      <c r="R1316" s="16" t="s">
        <v>1843</v>
      </c>
      <c r="S1316" s="3" t="s">
        <v>1451</v>
      </c>
      <c r="T1316" s="2"/>
      <c r="U1316" s="2"/>
      <c r="V1316" s="2"/>
    </row>
    <row r="1317" spans="1:22" s="16" customFormat="1" ht="15" customHeight="1" x14ac:dyDescent="0.3">
      <c r="A1317" s="16" t="s">
        <v>465</v>
      </c>
      <c r="B1317" s="16" t="s">
        <v>18</v>
      </c>
      <c r="C1317" s="43" t="s">
        <v>1394</v>
      </c>
      <c r="D1317" s="43" t="s">
        <v>25</v>
      </c>
      <c r="E1317" s="43" t="s">
        <v>90</v>
      </c>
      <c r="F1317" s="43" t="s">
        <v>25</v>
      </c>
      <c r="G1317" s="43" t="s">
        <v>1395</v>
      </c>
      <c r="H1317" s="43" t="s">
        <v>23</v>
      </c>
      <c r="I1317" s="43" t="s">
        <v>469</v>
      </c>
      <c r="J1317" s="16" t="s">
        <v>1045</v>
      </c>
      <c r="K1317" s="16">
        <v>0</v>
      </c>
      <c r="L1317" s="16">
        <v>0</v>
      </c>
      <c r="M1317" s="16">
        <v>0</v>
      </c>
      <c r="N1317" s="16">
        <v>0</v>
      </c>
      <c r="O1317" s="47">
        <v>79.319999999999993</v>
      </c>
      <c r="P1317" s="16">
        <v>-79.319999999999993</v>
      </c>
      <c r="Q1317" s="47">
        <v>19.829999999999998</v>
      </c>
      <c r="R1317" s="16" t="s">
        <v>1843</v>
      </c>
      <c r="S1317" s="3" t="s">
        <v>1451</v>
      </c>
      <c r="T1317" s="2"/>
      <c r="U1317" s="2"/>
      <c r="V1317" s="2"/>
    </row>
    <row r="1318" spans="1:22" s="16" customFormat="1" ht="15" customHeight="1" x14ac:dyDescent="0.3">
      <c r="A1318" s="16" t="s">
        <v>465</v>
      </c>
      <c r="B1318" s="16" t="s">
        <v>18</v>
      </c>
      <c r="C1318" s="43" t="s">
        <v>1394</v>
      </c>
      <c r="D1318" s="43" t="s">
        <v>25</v>
      </c>
      <c r="E1318" s="43" t="s">
        <v>90</v>
      </c>
      <c r="F1318" s="43" t="s">
        <v>25</v>
      </c>
      <c r="G1318" s="43" t="s">
        <v>1395</v>
      </c>
      <c r="H1318" s="43" t="s">
        <v>23</v>
      </c>
      <c r="I1318" s="43" t="s">
        <v>474</v>
      </c>
      <c r="J1318" s="16" t="s">
        <v>475</v>
      </c>
      <c r="K1318" s="16">
        <v>10669</v>
      </c>
      <c r="L1318" s="16">
        <v>106</v>
      </c>
      <c r="M1318" s="16">
        <v>10775</v>
      </c>
      <c r="N1318" s="16">
        <v>0</v>
      </c>
      <c r="O1318" s="47">
        <v>9174.99</v>
      </c>
      <c r="P1318" s="16">
        <v>1600.01</v>
      </c>
      <c r="Q1318" s="47">
        <v>1227.04</v>
      </c>
      <c r="R1318" s="16" t="s">
        <v>1843</v>
      </c>
      <c r="S1318" s="3" t="s">
        <v>1451</v>
      </c>
      <c r="T1318" s="2"/>
      <c r="U1318" s="2"/>
      <c r="V1318" s="2"/>
    </row>
    <row r="1319" spans="1:22" s="16" customFormat="1" ht="15" customHeight="1" x14ac:dyDescent="0.3">
      <c r="A1319" s="16" t="s">
        <v>465</v>
      </c>
      <c r="B1319" s="16" t="s">
        <v>18</v>
      </c>
      <c r="C1319" s="43" t="s">
        <v>1394</v>
      </c>
      <c r="D1319" s="43" t="s">
        <v>25</v>
      </c>
      <c r="E1319" s="43" t="s">
        <v>90</v>
      </c>
      <c r="F1319" s="43" t="s">
        <v>25</v>
      </c>
      <c r="G1319" s="43" t="s">
        <v>1395</v>
      </c>
      <c r="H1319" s="43" t="s">
        <v>23</v>
      </c>
      <c r="I1319" s="43" t="s">
        <v>519</v>
      </c>
      <c r="J1319" s="16" t="s">
        <v>520</v>
      </c>
      <c r="K1319" s="16">
        <v>4426</v>
      </c>
      <c r="L1319" s="16">
        <v>0</v>
      </c>
      <c r="M1319" s="16">
        <v>4426</v>
      </c>
      <c r="N1319" s="16">
        <v>0</v>
      </c>
      <c r="O1319" s="47">
        <v>4059</v>
      </c>
      <c r="P1319" s="16">
        <v>367</v>
      </c>
      <c r="Q1319" s="47">
        <v>369</v>
      </c>
      <c r="R1319" s="16" t="s">
        <v>1843</v>
      </c>
      <c r="S1319" s="3" t="s">
        <v>1451</v>
      </c>
      <c r="T1319" s="2"/>
      <c r="U1319" s="2"/>
      <c r="V1319" s="2"/>
    </row>
    <row r="1320" spans="1:22" s="16" customFormat="1" ht="15" customHeight="1" x14ac:dyDescent="0.3">
      <c r="A1320" s="16" t="s">
        <v>465</v>
      </c>
      <c r="B1320" s="16" t="s">
        <v>18</v>
      </c>
      <c r="C1320" s="43" t="s">
        <v>1394</v>
      </c>
      <c r="D1320" s="43" t="s">
        <v>25</v>
      </c>
      <c r="E1320" s="43" t="s">
        <v>90</v>
      </c>
      <c r="F1320" s="43" t="s">
        <v>25</v>
      </c>
      <c r="G1320" s="43" t="s">
        <v>1395</v>
      </c>
      <c r="H1320" s="43" t="s">
        <v>23</v>
      </c>
      <c r="I1320" s="43">
        <v>6020</v>
      </c>
      <c r="J1320" s="16" t="s">
        <v>540</v>
      </c>
      <c r="K1320" s="16">
        <v>1500</v>
      </c>
      <c r="L1320" s="16">
        <v>0</v>
      </c>
      <c r="M1320" s="16">
        <v>1500</v>
      </c>
      <c r="N1320" s="16">
        <v>358.62</v>
      </c>
      <c r="O1320" s="47">
        <v>115.64</v>
      </c>
      <c r="P1320" s="16">
        <v>1025.74</v>
      </c>
      <c r="Q1320" s="47">
        <v>0</v>
      </c>
      <c r="R1320" s="16" t="s">
        <v>1843</v>
      </c>
      <c r="S1320" s="3" t="s">
        <v>1451</v>
      </c>
      <c r="T1320" s="2"/>
      <c r="U1320" s="2"/>
      <c r="V1320" s="2"/>
    </row>
    <row r="1321" spans="1:22" s="16" customFormat="1" ht="15" customHeight="1" x14ac:dyDescent="0.3">
      <c r="A1321" s="16" t="s">
        <v>465</v>
      </c>
      <c r="B1321" s="16" t="s">
        <v>18</v>
      </c>
      <c r="C1321" s="43" t="s">
        <v>1394</v>
      </c>
      <c r="D1321" s="43" t="s">
        <v>25</v>
      </c>
      <c r="E1321" s="43" t="s">
        <v>90</v>
      </c>
      <c r="F1321" s="43" t="s">
        <v>25</v>
      </c>
      <c r="G1321" s="43" t="s">
        <v>1395</v>
      </c>
      <c r="H1321" s="43" t="s">
        <v>23</v>
      </c>
      <c r="I1321" s="43">
        <v>6025</v>
      </c>
      <c r="J1321" s="16" t="s">
        <v>564</v>
      </c>
      <c r="K1321" s="16">
        <v>0</v>
      </c>
      <c r="L1321" s="16">
        <v>0</v>
      </c>
      <c r="M1321" s="16">
        <v>0</v>
      </c>
      <c r="N1321" s="16">
        <v>0</v>
      </c>
      <c r="O1321" s="47">
        <v>0</v>
      </c>
      <c r="P1321" s="16">
        <v>0</v>
      </c>
      <c r="Q1321" s="47">
        <v>0</v>
      </c>
      <c r="R1321" s="16" t="s">
        <v>1843</v>
      </c>
      <c r="S1321" s="3" t="s">
        <v>1451</v>
      </c>
      <c r="T1321" s="2"/>
      <c r="U1321" s="2"/>
      <c r="V1321" s="2"/>
    </row>
    <row r="1322" spans="1:22" s="16" customFormat="1" ht="15" customHeight="1" x14ac:dyDescent="0.3">
      <c r="A1322" s="16" t="s">
        <v>465</v>
      </c>
      <c r="B1322" s="16" t="s">
        <v>18</v>
      </c>
      <c r="C1322" s="43" t="s">
        <v>1394</v>
      </c>
      <c r="D1322" s="43" t="s">
        <v>25</v>
      </c>
      <c r="E1322" s="43" t="s">
        <v>90</v>
      </c>
      <c r="F1322" s="43" t="s">
        <v>25</v>
      </c>
      <c r="G1322" s="43" t="s">
        <v>1395</v>
      </c>
      <c r="H1322" s="43" t="s">
        <v>23</v>
      </c>
      <c r="I1322" s="43">
        <v>6200</v>
      </c>
      <c r="J1322" s="16" t="s">
        <v>557</v>
      </c>
      <c r="K1322" s="16">
        <v>1000</v>
      </c>
      <c r="L1322" s="16">
        <v>0</v>
      </c>
      <c r="M1322" s="16">
        <v>1000</v>
      </c>
      <c r="N1322" s="16">
        <v>0</v>
      </c>
      <c r="O1322" s="47">
        <v>0</v>
      </c>
      <c r="P1322" s="16">
        <v>1000</v>
      </c>
      <c r="Q1322" s="47">
        <v>0</v>
      </c>
      <c r="R1322" s="16" t="s">
        <v>1843</v>
      </c>
      <c r="S1322" s="3" t="s">
        <v>1451</v>
      </c>
      <c r="T1322" s="2"/>
      <c r="U1322" s="2"/>
      <c r="V1322" s="2"/>
    </row>
    <row r="1323" spans="1:22" s="16" customFormat="1" ht="15" customHeight="1" x14ac:dyDescent="0.3">
      <c r="A1323" s="16" t="s">
        <v>465</v>
      </c>
      <c r="B1323" s="16" t="s">
        <v>18</v>
      </c>
      <c r="C1323" s="43" t="s">
        <v>1394</v>
      </c>
      <c r="D1323" s="43" t="s">
        <v>25</v>
      </c>
      <c r="E1323" s="43" t="s">
        <v>90</v>
      </c>
      <c r="F1323" s="43" t="s">
        <v>25</v>
      </c>
      <c r="G1323" s="43" t="s">
        <v>1395</v>
      </c>
      <c r="H1323" s="43" t="s">
        <v>23</v>
      </c>
      <c r="I1323" s="43">
        <v>6208</v>
      </c>
      <c r="J1323" s="16" t="s">
        <v>496</v>
      </c>
      <c r="K1323" s="16">
        <v>12000</v>
      </c>
      <c r="L1323" s="16">
        <v>0</v>
      </c>
      <c r="M1323" s="16">
        <v>12000</v>
      </c>
      <c r="N1323" s="16">
        <v>2666.53</v>
      </c>
      <c r="O1323" s="47">
        <v>6508.97</v>
      </c>
      <c r="P1323" s="16">
        <v>2824.5</v>
      </c>
      <c r="Q1323" s="47">
        <v>560.79999999999995</v>
      </c>
      <c r="R1323" s="16" t="s">
        <v>1843</v>
      </c>
      <c r="S1323" s="3" t="s">
        <v>1451</v>
      </c>
      <c r="T1323" s="2"/>
      <c r="U1323" s="2"/>
      <c r="V1323" s="2"/>
    </row>
    <row r="1324" spans="1:22" s="16" customFormat="1" ht="15" customHeight="1" x14ac:dyDescent="0.3">
      <c r="A1324" s="16" t="s">
        <v>465</v>
      </c>
      <c r="B1324" s="16" t="s">
        <v>18</v>
      </c>
      <c r="C1324" s="43" t="s">
        <v>1394</v>
      </c>
      <c r="D1324" s="43" t="s">
        <v>25</v>
      </c>
      <c r="E1324" s="43" t="s">
        <v>90</v>
      </c>
      <c r="F1324" s="43" t="s">
        <v>25</v>
      </c>
      <c r="G1324" s="43" t="s">
        <v>1395</v>
      </c>
      <c r="H1324" s="43" t="s">
        <v>23</v>
      </c>
      <c r="I1324" s="43">
        <v>6211</v>
      </c>
      <c r="J1324" s="16" t="s">
        <v>497</v>
      </c>
      <c r="K1324" s="16">
        <v>0</v>
      </c>
      <c r="L1324" s="16">
        <v>0</v>
      </c>
      <c r="M1324" s="16">
        <v>0</v>
      </c>
      <c r="N1324" s="16">
        <v>0</v>
      </c>
      <c r="O1324" s="47">
        <v>0</v>
      </c>
      <c r="P1324" s="16">
        <v>0</v>
      </c>
      <c r="Q1324" s="47">
        <v>0</v>
      </c>
      <c r="R1324" s="16" t="s">
        <v>1843</v>
      </c>
      <c r="S1324" s="3" t="s">
        <v>1451</v>
      </c>
      <c r="T1324" s="2"/>
      <c r="U1324" s="2"/>
      <c r="V1324" s="2"/>
    </row>
    <row r="1325" spans="1:22" s="16" customFormat="1" ht="15" customHeight="1" x14ac:dyDescent="0.3">
      <c r="A1325" s="16" t="s">
        <v>465</v>
      </c>
      <c r="B1325" s="16" t="s">
        <v>18</v>
      </c>
      <c r="C1325" s="43" t="s">
        <v>1394</v>
      </c>
      <c r="D1325" s="43" t="s">
        <v>25</v>
      </c>
      <c r="E1325" s="43" t="s">
        <v>90</v>
      </c>
      <c r="F1325" s="43" t="s">
        <v>25</v>
      </c>
      <c r="G1325" s="43" t="s">
        <v>1395</v>
      </c>
      <c r="H1325" s="43" t="s">
        <v>23</v>
      </c>
      <c r="I1325" s="43" t="s">
        <v>573</v>
      </c>
      <c r="J1325" s="16" t="s">
        <v>574</v>
      </c>
      <c r="K1325" s="16">
        <v>2000</v>
      </c>
      <c r="L1325" s="16">
        <v>0</v>
      </c>
      <c r="M1325" s="16">
        <v>2000</v>
      </c>
      <c r="N1325" s="16">
        <v>0</v>
      </c>
      <c r="O1325" s="47">
        <v>1918.24</v>
      </c>
      <c r="P1325" s="16">
        <v>81.760000000000005</v>
      </c>
      <c r="Q1325" s="47">
        <v>0</v>
      </c>
      <c r="R1325" s="16" t="s">
        <v>1843</v>
      </c>
      <c r="S1325" s="3" t="s">
        <v>1451</v>
      </c>
      <c r="T1325" s="2"/>
      <c r="U1325" s="2"/>
      <c r="V1325" s="2"/>
    </row>
    <row r="1326" spans="1:22" s="16" customFormat="1" ht="15" customHeight="1" x14ac:dyDescent="0.3">
      <c r="A1326" s="16" t="s">
        <v>465</v>
      </c>
      <c r="B1326" s="16" t="s">
        <v>18</v>
      </c>
      <c r="C1326" s="43" t="s">
        <v>1394</v>
      </c>
      <c r="D1326" s="43" t="s">
        <v>25</v>
      </c>
      <c r="E1326" s="43" t="s">
        <v>90</v>
      </c>
      <c r="F1326" s="43" t="s">
        <v>25</v>
      </c>
      <c r="G1326" s="43" t="s">
        <v>1395</v>
      </c>
      <c r="H1326" s="43" t="s">
        <v>23</v>
      </c>
      <c r="I1326" s="43" t="s">
        <v>541</v>
      </c>
      <c r="J1326" s="16" t="s">
        <v>542</v>
      </c>
      <c r="K1326" s="16">
        <v>3000</v>
      </c>
      <c r="L1326" s="16">
        <v>0</v>
      </c>
      <c r="M1326" s="16">
        <v>3000</v>
      </c>
      <c r="N1326" s="16">
        <v>0</v>
      </c>
      <c r="O1326" s="47">
        <v>600.96</v>
      </c>
      <c r="P1326" s="16">
        <v>2399.04</v>
      </c>
      <c r="Q1326" s="47">
        <v>54.56</v>
      </c>
      <c r="R1326" s="16" t="s">
        <v>1843</v>
      </c>
      <c r="S1326" s="3" t="s">
        <v>1451</v>
      </c>
      <c r="T1326" s="2"/>
      <c r="U1326" s="2"/>
      <c r="V1326" s="2"/>
    </row>
    <row r="1327" spans="1:22" s="16" customFormat="1" ht="15" customHeight="1" x14ac:dyDescent="0.3">
      <c r="A1327" s="16" t="s">
        <v>465</v>
      </c>
      <c r="B1327" s="16" t="s">
        <v>18</v>
      </c>
      <c r="C1327" s="43" t="s">
        <v>1394</v>
      </c>
      <c r="D1327" s="43" t="s">
        <v>25</v>
      </c>
      <c r="E1327" s="43" t="s">
        <v>90</v>
      </c>
      <c r="F1327" s="43" t="s">
        <v>25</v>
      </c>
      <c r="G1327" s="43" t="s">
        <v>1395</v>
      </c>
      <c r="H1327" s="43" t="s">
        <v>23</v>
      </c>
      <c r="I1327" s="43" t="s">
        <v>487</v>
      </c>
      <c r="J1327" s="16" t="s">
        <v>488</v>
      </c>
      <c r="K1327" s="16">
        <v>20000</v>
      </c>
      <c r="L1327" s="16">
        <v>0</v>
      </c>
      <c r="M1327" s="16">
        <v>20000</v>
      </c>
      <c r="N1327" s="16">
        <v>3287.5</v>
      </c>
      <c r="O1327" s="47">
        <v>16116.46</v>
      </c>
      <c r="P1327" s="16">
        <v>596.04</v>
      </c>
      <c r="Q1327" s="47">
        <v>1247.5</v>
      </c>
      <c r="R1327" s="16" t="s">
        <v>1843</v>
      </c>
      <c r="S1327" s="3" t="s">
        <v>1451</v>
      </c>
      <c r="T1327" s="2"/>
      <c r="U1327" s="2"/>
      <c r="V1327" s="2"/>
    </row>
    <row r="1328" spans="1:22" s="16" customFormat="1" ht="15" customHeight="1" x14ac:dyDescent="0.3">
      <c r="A1328" s="16" t="s">
        <v>465</v>
      </c>
      <c r="B1328" s="16" t="s">
        <v>18</v>
      </c>
      <c r="C1328" s="43" t="s">
        <v>1394</v>
      </c>
      <c r="D1328" s="43" t="s">
        <v>25</v>
      </c>
      <c r="E1328" s="43" t="s">
        <v>90</v>
      </c>
      <c r="F1328" s="43" t="s">
        <v>25</v>
      </c>
      <c r="G1328" s="43" t="s">
        <v>1395</v>
      </c>
      <c r="H1328" s="43" t="s">
        <v>23</v>
      </c>
      <c r="I1328" s="43" t="s">
        <v>1213</v>
      </c>
      <c r="J1328" s="16" t="s">
        <v>1214</v>
      </c>
      <c r="K1328" s="16">
        <v>9000</v>
      </c>
      <c r="L1328" s="16">
        <v>0</v>
      </c>
      <c r="M1328" s="16">
        <v>9000</v>
      </c>
      <c r="N1328" s="16">
        <v>0</v>
      </c>
      <c r="O1328" s="47">
        <v>0</v>
      </c>
      <c r="P1328" s="16">
        <v>9000</v>
      </c>
      <c r="Q1328" s="47">
        <v>0</v>
      </c>
      <c r="R1328" s="16" t="s">
        <v>1843</v>
      </c>
      <c r="S1328" s="3" t="s">
        <v>1451</v>
      </c>
      <c r="T1328" s="2"/>
      <c r="U1328" s="2"/>
      <c r="V1328" s="2"/>
    </row>
    <row r="1329" spans="1:22" s="16" customFormat="1" ht="15" customHeight="1" x14ac:dyDescent="0.3">
      <c r="A1329" s="16" t="s">
        <v>465</v>
      </c>
      <c r="B1329" s="16" t="s">
        <v>18</v>
      </c>
      <c r="C1329" s="43" t="s">
        <v>2144</v>
      </c>
      <c r="D1329" s="43" t="s">
        <v>25</v>
      </c>
      <c r="E1329" s="43" t="s">
        <v>90</v>
      </c>
      <c r="F1329" s="43" t="s">
        <v>25</v>
      </c>
      <c r="G1329" s="43" t="s">
        <v>1395</v>
      </c>
      <c r="H1329" s="43" t="s">
        <v>2319</v>
      </c>
      <c r="I1329" s="43">
        <v>6208</v>
      </c>
      <c r="J1329" s="16" t="s">
        <v>496</v>
      </c>
      <c r="K1329" s="16">
        <v>0</v>
      </c>
      <c r="L1329" s="16">
        <v>0</v>
      </c>
      <c r="M1329" s="16">
        <v>0</v>
      </c>
      <c r="N1329" s="16">
        <v>0</v>
      </c>
      <c r="O1329" s="47">
        <v>49.95</v>
      </c>
      <c r="P1329" s="16">
        <v>-49.95</v>
      </c>
      <c r="Q1329" s="47">
        <v>0</v>
      </c>
      <c r="R1329" s="16" t="s">
        <v>2320</v>
      </c>
      <c r="S1329" s="3" t="s">
        <v>1451</v>
      </c>
      <c r="T1329" s="2"/>
      <c r="U1329" s="2"/>
      <c r="V1329" s="2"/>
    </row>
    <row r="1330" spans="1:22" s="16" customFormat="1" ht="15" customHeight="1" x14ac:dyDescent="0.3">
      <c r="A1330" s="16" t="s">
        <v>465</v>
      </c>
      <c r="B1330" s="16" t="s">
        <v>18</v>
      </c>
      <c r="C1330" s="43" t="s">
        <v>2144</v>
      </c>
      <c r="D1330" s="43" t="s">
        <v>25</v>
      </c>
      <c r="E1330" s="43" t="s">
        <v>90</v>
      </c>
      <c r="F1330" s="43" t="s">
        <v>25</v>
      </c>
      <c r="G1330" s="43" t="s">
        <v>1395</v>
      </c>
      <c r="H1330" s="43" t="s">
        <v>2319</v>
      </c>
      <c r="I1330" s="43" t="s">
        <v>487</v>
      </c>
      <c r="J1330" s="16" t="s">
        <v>488</v>
      </c>
      <c r="K1330" s="16">
        <v>0</v>
      </c>
      <c r="L1330" s="16">
        <v>0</v>
      </c>
      <c r="M1330" s="16">
        <v>0</v>
      </c>
      <c r="N1330" s="16">
        <v>80</v>
      </c>
      <c r="O1330" s="47">
        <v>120</v>
      </c>
      <c r="P1330" s="16">
        <v>-200</v>
      </c>
      <c r="Q1330" s="47">
        <v>60</v>
      </c>
      <c r="R1330" s="16" t="s">
        <v>2320</v>
      </c>
      <c r="S1330" s="3" t="s">
        <v>1451</v>
      </c>
      <c r="T1330" s="2"/>
      <c r="U1330" s="2"/>
      <c r="V1330" s="2"/>
    </row>
    <row r="1331" spans="1:22" s="16" customFormat="1" ht="15" customHeight="1" x14ac:dyDescent="0.3">
      <c r="A1331" s="16" t="s">
        <v>465</v>
      </c>
      <c r="B1331" s="16" t="s">
        <v>18</v>
      </c>
      <c r="C1331" s="43" t="s">
        <v>2144</v>
      </c>
      <c r="D1331" s="43" t="s">
        <v>25</v>
      </c>
      <c r="E1331" s="43" t="s">
        <v>90</v>
      </c>
      <c r="F1331" s="43" t="s">
        <v>25</v>
      </c>
      <c r="G1331" s="43" t="s">
        <v>1395</v>
      </c>
      <c r="H1331" s="43" t="s">
        <v>2319</v>
      </c>
      <c r="I1331" s="43" t="s">
        <v>1213</v>
      </c>
      <c r="J1331" s="16" t="s">
        <v>1214</v>
      </c>
      <c r="K1331" s="16">
        <v>0</v>
      </c>
      <c r="L1331" s="16">
        <v>0</v>
      </c>
      <c r="M1331" s="16">
        <v>0</v>
      </c>
      <c r="N1331" s="16">
        <v>3528.92</v>
      </c>
      <c r="O1331" s="47">
        <v>2471.08</v>
      </c>
      <c r="P1331" s="16">
        <v>-6000</v>
      </c>
      <c r="Q1331" s="47">
        <v>556.88</v>
      </c>
      <c r="R1331" s="16" t="s">
        <v>2320</v>
      </c>
      <c r="S1331" s="3" t="s">
        <v>1451</v>
      </c>
      <c r="T1331" s="2"/>
      <c r="U1331" s="2"/>
      <c r="V1331" s="2"/>
    </row>
    <row r="1332" spans="1:22" s="16" customFormat="1" ht="15" customHeight="1" x14ac:dyDescent="0.3">
      <c r="A1332" s="16" t="s">
        <v>465</v>
      </c>
      <c r="B1332" s="16" t="s">
        <v>18</v>
      </c>
      <c r="C1332" s="43" t="s">
        <v>2145</v>
      </c>
      <c r="D1332" s="43" t="s">
        <v>25</v>
      </c>
      <c r="E1332" s="43" t="s">
        <v>90</v>
      </c>
      <c r="F1332" s="43" t="s">
        <v>25</v>
      </c>
      <c r="G1332" s="43" t="s">
        <v>1395</v>
      </c>
      <c r="H1332" s="43" t="s">
        <v>2194</v>
      </c>
      <c r="I1332" s="43">
        <v>6020</v>
      </c>
      <c r="J1332" s="16" t="s">
        <v>540</v>
      </c>
      <c r="K1332" s="16">
        <v>0</v>
      </c>
      <c r="L1332" s="16">
        <v>0</v>
      </c>
      <c r="M1332" s="16">
        <v>0</v>
      </c>
      <c r="N1332" s="16">
        <v>0</v>
      </c>
      <c r="O1332" s="47">
        <v>900</v>
      </c>
      <c r="P1332" s="16">
        <v>-900</v>
      </c>
      <c r="Q1332" s="47">
        <v>0</v>
      </c>
      <c r="R1332" s="16" t="s">
        <v>2195</v>
      </c>
      <c r="S1332" s="3" t="s">
        <v>1451</v>
      </c>
      <c r="T1332" s="2"/>
      <c r="U1332" s="2"/>
      <c r="V1332" s="2"/>
    </row>
    <row r="1333" spans="1:22" s="16" customFormat="1" ht="15" customHeight="1" x14ac:dyDescent="0.3">
      <c r="A1333" s="16" t="s">
        <v>465</v>
      </c>
      <c r="B1333" s="16" t="s">
        <v>18</v>
      </c>
      <c r="C1333" s="43" t="s">
        <v>2145</v>
      </c>
      <c r="D1333" s="43" t="s">
        <v>25</v>
      </c>
      <c r="E1333" s="43" t="s">
        <v>90</v>
      </c>
      <c r="F1333" s="43" t="s">
        <v>25</v>
      </c>
      <c r="G1333" s="43" t="s">
        <v>1395</v>
      </c>
      <c r="H1333" s="43" t="s">
        <v>2194</v>
      </c>
      <c r="I1333" s="43">
        <v>6200</v>
      </c>
      <c r="J1333" s="16" t="s">
        <v>557</v>
      </c>
      <c r="K1333" s="16">
        <v>0</v>
      </c>
      <c r="L1333" s="16">
        <v>0</v>
      </c>
      <c r="M1333" s="16">
        <v>0</v>
      </c>
      <c r="N1333" s="16">
        <v>275.61</v>
      </c>
      <c r="O1333" s="47">
        <v>624.33000000000004</v>
      </c>
      <c r="P1333" s="16">
        <v>-899.94</v>
      </c>
      <c r="Q1333" s="47">
        <v>0</v>
      </c>
      <c r="R1333" s="16" t="s">
        <v>2195</v>
      </c>
      <c r="S1333" s="3" t="s">
        <v>1451</v>
      </c>
      <c r="T1333" s="2"/>
      <c r="U1333" s="2"/>
      <c r="V1333" s="2"/>
    </row>
    <row r="1334" spans="1:22" s="16" customFormat="1" ht="15" customHeight="1" x14ac:dyDescent="0.3">
      <c r="A1334" s="16" t="s">
        <v>465</v>
      </c>
      <c r="B1334" s="16" t="s">
        <v>18</v>
      </c>
      <c r="C1334" s="43" t="s">
        <v>2146</v>
      </c>
      <c r="D1334" s="43" t="s">
        <v>25</v>
      </c>
      <c r="E1334" s="43" t="s">
        <v>90</v>
      </c>
      <c r="F1334" s="43" t="s">
        <v>25</v>
      </c>
      <c r="G1334" s="43" t="s">
        <v>1395</v>
      </c>
      <c r="H1334" s="43" t="s">
        <v>2345</v>
      </c>
      <c r="I1334" s="43">
        <v>6208</v>
      </c>
      <c r="J1334" s="16" t="s">
        <v>496</v>
      </c>
      <c r="K1334" s="16">
        <v>0</v>
      </c>
      <c r="L1334" s="16">
        <v>0</v>
      </c>
      <c r="M1334" s="16">
        <v>0</v>
      </c>
      <c r="N1334" s="16">
        <v>72.2</v>
      </c>
      <c r="O1334" s="47">
        <v>327.8</v>
      </c>
      <c r="P1334" s="16">
        <v>-400</v>
      </c>
      <c r="Q1334" s="47">
        <v>202.38</v>
      </c>
      <c r="R1334" s="16" t="s">
        <v>2346</v>
      </c>
      <c r="S1334" s="3" t="s">
        <v>1451</v>
      </c>
      <c r="T1334" s="2"/>
      <c r="U1334" s="2"/>
      <c r="V1334" s="2"/>
    </row>
    <row r="1335" spans="1:22" s="16" customFormat="1" ht="15" customHeight="1" x14ac:dyDescent="0.3">
      <c r="A1335" s="16" t="s">
        <v>465</v>
      </c>
      <c r="B1335" s="16" t="s">
        <v>18</v>
      </c>
      <c r="C1335" s="43" t="s">
        <v>2146</v>
      </c>
      <c r="D1335" s="43" t="s">
        <v>25</v>
      </c>
      <c r="E1335" s="43" t="s">
        <v>90</v>
      </c>
      <c r="F1335" s="43" t="s">
        <v>25</v>
      </c>
      <c r="G1335" s="43" t="s">
        <v>1395</v>
      </c>
      <c r="H1335" s="43" t="s">
        <v>2345</v>
      </c>
      <c r="I1335" s="43" t="s">
        <v>487</v>
      </c>
      <c r="J1335" s="16" t="s">
        <v>488</v>
      </c>
      <c r="K1335" s="16">
        <v>0</v>
      </c>
      <c r="L1335" s="16">
        <v>0</v>
      </c>
      <c r="M1335" s="16">
        <v>0</v>
      </c>
      <c r="N1335" s="16">
        <v>200</v>
      </c>
      <c r="O1335" s="47">
        <v>0</v>
      </c>
      <c r="P1335" s="16">
        <v>-200</v>
      </c>
      <c r="Q1335" s="47">
        <v>0</v>
      </c>
      <c r="R1335" s="16" t="s">
        <v>2346</v>
      </c>
      <c r="S1335" s="3" t="s">
        <v>1451</v>
      </c>
      <c r="T1335" s="2"/>
      <c r="U1335" s="2"/>
      <c r="V1335" s="2"/>
    </row>
    <row r="1336" spans="1:22" s="16" customFormat="1" ht="15" customHeight="1" x14ac:dyDescent="0.3">
      <c r="A1336" s="16" t="s">
        <v>465</v>
      </c>
      <c r="B1336" s="16" t="s">
        <v>18</v>
      </c>
      <c r="C1336" s="43" t="s">
        <v>1305</v>
      </c>
      <c r="D1336" s="43" t="s">
        <v>25</v>
      </c>
      <c r="E1336" s="43" t="s">
        <v>90</v>
      </c>
      <c r="F1336" s="43" t="s">
        <v>1306</v>
      </c>
      <c r="G1336" s="43" t="s">
        <v>442</v>
      </c>
      <c r="H1336" s="43" t="s">
        <v>23</v>
      </c>
      <c r="I1336" s="43" t="s">
        <v>501</v>
      </c>
      <c r="J1336" s="16" t="s">
        <v>502</v>
      </c>
      <c r="K1336" s="16">
        <v>61582</v>
      </c>
      <c r="L1336" s="16">
        <v>610</v>
      </c>
      <c r="M1336" s="16">
        <v>62192</v>
      </c>
      <c r="N1336" s="16">
        <v>0</v>
      </c>
      <c r="O1336" s="47">
        <v>55016.05</v>
      </c>
      <c r="P1336" s="16">
        <v>7175.95</v>
      </c>
      <c r="Q1336" s="47">
        <v>4784</v>
      </c>
      <c r="R1336" s="16" t="s">
        <v>1844</v>
      </c>
      <c r="S1336" s="3" t="s">
        <v>1451</v>
      </c>
      <c r="T1336" s="2"/>
      <c r="U1336" s="2"/>
      <c r="V1336" s="2"/>
    </row>
    <row r="1337" spans="1:22" s="16" customFormat="1" ht="15" customHeight="1" x14ac:dyDescent="0.3">
      <c r="A1337" s="16" t="s">
        <v>465</v>
      </c>
      <c r="B1337" s="16" t="s">
        <v>18</v>
      </c>
      <c r="C1337" s="43" t="s">
        <v>1305</v>
      </c>
      <c r="D1337" s="43" t="s">
        <v>25</v>
      </c>
      <c r="E1337" s="43" t="s">
        <v>90</v>
      </c>
      <c r="F1337" s="43" t="s">
        <v>1306</v>
      </c>
      <c r="G1337" s="43" t="s">
        <v>442</v>
      </c>
      <c r="H1337" s="43" t="s">
        <v>23</v>
      </c>
      <c r="I1337" s="43" t="s">
        <v>474</v>
      </c>
      <c r="J1337" s="16" t="s">
        <v>475</v>
      </c>
      <c r="K1337" s="16">
        <v>4758</v>
      </c>
      <c r="L1337" s="16">
        <v>47</v>
      </c>
      <c r="M1337" s="16">
        <v>4805</v>
      </c>
      <c r="N1337" s="16">
        <v>0</v>
      </c>
      <c r="O1337" s="47">
        <v>4007.13</v>
      </c>
      <c r="P1337" s="16">
        <v>797.87</v>
      </c>
      <c r="Q1337" s="47">
        <v>348.45</v>
      </c>
      <c r="R1337" s="16" t="s">
        <v>1844</v>
      </c>
      <c r="S1337" s="3" t="s">
        <v>1451</v>
      </c>
      <c r="T1337" s="2"/>
      <c r="U1337" s="2"/>
      <c r="V1337" s="2"/>
    </row>
    <row r="1338" spans="1:22" s="16" customFormat="1" ht="15" customHeight="1" x14ac:dyDescent="0.3">
      <c r="A1338" s="16" t="s">
        <v>465</v>
      </c>
      <c r="B1338" s="16" t="s">
        <v>18</v>
      </c>
      <c r="C1338" s="43" t="s">
        <v>1305</v>
      </c>
      <c r="D1338" s="43" t="s">
        <v>25</v>
      </c>
      <c r="E1338" s="43" t="s">
        <v>90</v>
      </c>
      <c r="F1338" s="43" t="s">
        <v>1306</v>
      </c>
      <c r="G1338" s="43" t="s">
        <v>442</v>
      </c>
      <c r="H1338" s="43" t="s">
        <v>23</v>
      </c>
      <c r="I1338" s="43" t="s">
        <v>519</v>
      </c>
      <c r="J1338" s="16" t="s">
        <v>520</v>
      </c>
      <c r="K1338" s="16">
        <v>2407</v>
      </c>
      <c r="L1338" s="16">
        <v>0</v>
      </c>
      <c r="M1338" s="16">
        <v>2407</v>
      </c>
      <c r="N1338" s="16">
        <v>0</v>
      </c>
      <c r="O1338" s="47">
        <v>2211</v>
      </c>
      <c r="P1338" s="16">
        <v>196</v>
      </c>
      <c r="Q1338" s="47">
        <v>201</v>
      </c>
      <c r="R1338" s="16" t="s">
        <v>1844</v>
      </c>
      <c r="S1338" s="3" t="s">
        <v>1451</v>
      </c>
      <c r="T1338" s="2"/>
      <c r="U1338" s="2"/>
      <c r="V1338" s="2"/>
    </row>
    <row r="1339" spans="1:22" s="16" customFormat="1" ht="15" customHeight="1" x14ac:dyDescent="0.3">
      <c r="A1339" s="16" t="s">
        <v>465</v>
      </c>
      <c r="B1339" s="16" t="s">
        <v>18</v>
      </c>
      <c r="C1339" s="43" t="s">
        <v>1305</v>
      </c>
      <c r="D1339" s="43" t="s">
        <v>25</v>
      </c>
      <c r="E1339" s="43" t="s">
        <v>90</v>
      </c>
      <c r="F1339" s="43" t="s">
        <v>1306</v>
      </c>
      <c r="G1339" s="43" t="s">
        <v>442</v>
      </c>
      <c r="H1339" s="43" t="s">
        <v>23</v>
      </c>
      <c r="I1339" s="43" t="s">
        <v>487</v>
      </c>
      <c r="J1339" s="16" t="s">
        <v>488</v>
      </c>
      <c r="K1339" s="16">
        <v>10000</v>
      </c>
      <c r="L1339" s="16">
        <v>0</v>
      </c>
      <c r="M1339" s="16">
        <v>10000</v>
      </c>
      <c r="N1339" s="16">
        <v>0</v>
      </c>
      <c r="O1339" s="47">
        <v>10000</v>
      </c>
      <c r="P1339" s="16">
        <v>0</v>
      </c>
      <c r="Q1339" s="47">
        <v>0</v>
      </c>
      <c r="R1339" s="16" t="s">
        <v>1844</v>
      </c>
      <c r="S1339" s="3" t="s">
        <v>1451</v>
      </c>
      <c r="T1339" s="2"/>
      <c r="U1339" s="2"/>
      <c r="V1339" s="2"/>
    </row>
    <row r="1340" spans="1:22" s="16" customFormat="1" ht="15" customHeight="1" x14ac:dyDescent="0.3">
      <c r="A1340" s="16" t="s">
        <v>465</v>
      </c>
      <c r="B1340" s="16" t="s">
        <v>18</v>
      </c>
      <c r="C1340" s="43" t="s">
        <v>1307</v>
      </c>
      <c r="D1340" s="43" t="s">
        <v>25</v>
      </c>
      <c r="E1340" s="43" t="s">
        <v>90</v>
      </c>
      <c r="F1340" s="43" t="s">
        <v>1306</v>
      </c>
      <c r="G1340" s="43" t="s">
        <v>1308</v>
      </c>
      <c r="H1340" s="43" t="s">
        <v>23</v>
      </c>
      <c r="I1340" s="43" t="s">
        <v>501</v>
      </c>
      <c r="J1340" s="16" t="s">
        <v>502</v>
      </c>
      <c r="K1340" s="16">
        <v>56702</v>
      </c>
      <c r="L1340" s="16">
        <v>561</v>
      </c>
      <c r="M1340" s="16">
        <v>57263</v>
      </c>
      <c r="N1340" s="16">
        <v>0</v>
      </c>
      <c r="O1340" s="47">
        <v>50350.96</v>
      </c>
      <c r="P1340" s="16">
        <v>6912.04</v>
      </c>
      <c r="Q1340" s="47">
        <v>4376.3999999999996</v>
      </c>
      <c r="R1340" s="16" t="s">
        <v>1845</v>
      </c>
      <c r="S1340" s="3" t="s">
        <v>1451</v>
      </c>
      <c r="T1340" s="2"/>
      <c r="U1340" s="2"/>
      <c r="V1340" s="2"/>
    </row>
    <row r="1341" spans="1:22" s="16" customFormat="1" ht="15" customHeight="1" x14ac:dyDescent="0.3">
      <c r="A1341" s="16" t="s">
        <v>465</v>
      </c>
      <c r="B1341" s="16" t="s">
        <v>18</v>
      </c>
      <c r="C1341" s="43" t="s">
        <v>1307</v>
      </c>
      <c r="D1341" s="43" t="s">
        <v>25</v>
      </c>
      <c r="E1341" s="43" t="s">
        <v>90</v>
      </c>
      <c r="F1341" s="43" t="s">
        <v>1306</v>
      </c>
      <c r="G1341" s="43" t="s">
        <v>1308</v>
      </c>
      <c r="H1341" s="43" t="s">
        <v>23</v>
      </c>
      <c r="I1341" s="43" t="s">
        <v>493</v>
      </c>
      <c r="J1341" s="16" t="s">
        <v>494</v>
      </c>
      <c r="K1341" s="16">
        <v>243500</v>
      </c>
      <c r="L1341" s="16">
        <v>0</v>
      </c>
      <c r="M1341" s="16">
        <v>243500</v>
      </c>
      <c r="N1341" s="16">
        <v>0</v>
      </c>
      <c r="O1341" s="47">
        <v>178898.15</v>
      </c>
      <c r="P1341" s="16">
        <v>64601.85</v>
      </c>
      <c r="Q1341" s="47">
        <v>16239.83</v>
      </c>
      <c r="R1341" s="16" t="s">
        <v>1845</v>
      </c>
      <c r="S1341" s="3" t="s">
        <v>1451</v>
      </c>
      <c r="T1341" s="2"/>
      <c r="U1341" s="2"/>
      <c r="V1341" s="2"/>
    </row>
    <row r="1342" spans="1:22" s="16" customFormat="1" ht="15" customHeight="1" x14ac:dyDescent="0.3">
      <c r="A1342" s="16" t="s">
        <v>465</v>
      </c>
      <c r="B1342" s="16" t="s">
        <v>18</v>
      </c>
      <c r="C1342" s="43" t="s">
        <v>1307</v>
      </c>
      <c r="D1342" s="43" t="s">
        <v>25</v>
      </c>
      <c r="E1342" s="43" t="s">
        <v>90</v>
      </c>
      <c r="F1342" s="43" t="s">
        <v>1306</v>
      </c>
      <c r="G1342" s="43" t="s">
        <v>1308</v>
      </c>
      <c r="H1342" s="43" t="s">
        <v>23</v>
      </c>
      <c r="I1342" s="43" t="s">
        <v>474</v>
      </c>
      <c r="J1342" s="16" t="s">
        <v>475</v>
      </c>
      <c r="K1342" s="16">
        <v>23009</v>
      </c>
      <c r="L1342" s="16">
        <v>228</v>
      </c>
      <c r="M1342" s="16">
        <v>23237</v>
      </c>
      <c r="N1342" s="16">
        <v>0</v>
      </c>
      <c r="O1342" s="47">
        <v>17351.45</v>
      </c>
      <c r="P1342" s="16">
        <v>5885.55</v>
      </c>
      <c r="Q1342" s="47">
        <v>1561.09</v>
      </c>
      <c r="R1342" s="16" t="s">
        <v>1845</v>
      </c>
      <c r="S1342" s="3" t="s">
        <v>1451</v>
      </c>
      <c r="T1342" s="2"/>
      <c r="U1342" s="2"/>
      <c r="V1342" s="2"/>
    </row>
    <row r="1343" spans="1:22" s="16" customFormat="1" ht="15" customHeight="1" x14ac:dyDescent="0.3">
      <c r="A1343" s="16" t="s">
        <v>465</v>
      </c>
      <c r="B1343" s="16" t="s">
        <v>18</v>
      </c>
      <c r="C1343" s="43" t="s">
        <v>1307</v>
      </c>
      <c r="D1343" s="43" t="s">
        <v>25</v>
      </c>
      <c r="E1343" s="43" t="s">
        <v>90</v>
      </c>
      <c r="F1343" s="43" t="s">
        <v>1306</v>
      </c>
      <c r="G1343" s="43" t="s">
        <v>1308</v>
      </c>
      <c r="H1343" s="43" t="s">
        <v>23</v>
      </c>
      <c r="I1343" s="43" t="s">
        <v>519</v>
      </c>
      <c r="J1343" s="16" t="s">
        <v>520</v>
      </c>
      <c r="K1343" s="16">
        <v>2331</v>
      </c>
      <c r="L1343" s="16">
        <v>0</v>
      </c>
      <c r="M1343" s="16">
        <v>2331</v>
      </c>
      <c r="N1343" s="16">
        <v>0</v>
      </c>
      <c r="O1343" s="47">
        <v>2134</v>
      </c>
      <c r="P1343" s="16">
        <v>197</v>
      </c>
      <c r="Q1343" s="47">
        <v>194</v>
      </c>
      <c r="R1343" s="16" t="s">
        <v>1845</v>
      </c>
      <c r="S1343" s="3" t="s">
        <v>1451</v>
      </c>
      <c r="T1343" s="2"/>
      <c r="U1343" s="2"/>
      <c r="V1343" s="2"/>
    </row>
    <row r="1344" spans="1:22" s="16" customFormat="1" ht="15" customHeight="1" x14ac:dyDescent="0.3">
      <c r="A1344" s="16" t="s">
        <v>465</v>
      </c>
      <c r="B1344" s="16" t="s">
        <v>18</v>
      </c>
      <c r="C1344" s="43" t="s">
        <v>1307</v>
      </c>
      <c r="D1344" s="43" t="s">
        <v>25</v>
      </c>
      <c r="E1344" s="43" t="s">
        <v>90</v>
      </c>
      <c r="F1344" s="43" t="s">
        <v>1306</v>
      </c>
      <c r="G1344" s="43" t="s">
        <v>1308</v>
      </c>
      <c r="H1344" s="43" t="s">
        <v>23</v>
      </c>
      <c r="I1344" s="43">
        <v>6202</v>
      </c>
      <c r="J1344" s="16" t="s">
        <v>558</v>
      </c>
      <c r="K1344" s="16">
        <v>3500</v>
      </c>
      <c r="L1344" s="16">
        <v>0</v>
      </c>
      <c r="M1344" s="16">
        <v>3500</v>
      </c>
      <c r="N1344" s="16">
        <v>0</v>
      </c>
      <c r="O1344" s="47">
        <v>3357.74</v>
      </c>
      <c r="P1344" s="16">
        <v>142.26</v>
      </c>
      <c r="Q1344" s="47">
        <v>0</v>
      </c>
      <c r="R1344" s="16" t="s">
        <v>1845</v>
      </c>
      <c r="S1344" s="3" t="s">
        <v>1451</v>
      </c>
      <c r="T1344" s="2"/>
      <c r="U1344" s="2"/>
      <c r="V1344" s="2"/>
    </row>
    <row r="1345" spans="1:22" s="16" customFormat="1" ht="15" customHeight="1" x14ac:dyDescent="0.3">
      <c r="A1345" s="16" t="s">
        <v>465</v>
      </c>
      <c r="B1345" s="16" t="s">
        <v>18</v>
      </c>
      <c r="C1345" s="43" t="s">
        <v>1307</v>
      </c>
      <c r="D1345" s="43" t="s">
        <v>25</v>
      </c>
      <c r="E1345" s="43" t="s">
        <v>90</v>
      </c>
      <c r="F1345" s="43" t="s">
        <v>1306</v>
      </c>
      <c r="G1345" s="43" t="s">
        <v>1308</v>
      </c>
      <c r="H1345" s="43" t="s">
        <v>23</v>
      </c>
      <c r="I1345" s="43">
        <v>6205</v>
      </c>
      <c r="J1345" s="16" t="s">
        <v>689</v>
      </c>
      <c r="K1345" s="16">
        <v>250</v>
      </c>
      <c r="L1345" s="16">
        <v>0</v>
      </c>
      <c r="M1345" s="16">
        <v>250</v>
      </c>
      <c r="N1345" s="16">
        <v>0</v>
      </c>
      <c r="O1345" s="47">
        <v>0</v>
      </c>
      <c r="P1345" s="16">
        <v>250</v>
      </c>
      <c r="Q1345" s="47">
        <v>0</v>
      </c>
      <c r="R1345" s="16" t="s">
        <v>1845</v>
      </c>
      <c r="S1345" s="3" t="s">
        <v>1451</v>
      </c>
      <c r="T1345" s="2"/>
      <c r="U1345" s="2"/>
      <c r="V1345" s="2"/>
    </row>
    <row r="1346" spans="1:22" s="16" customFormat="1" ht="15" customHeight="1" x14ac:dyDescent="0.3">
      <c r="A1346" s="16" t="s">
        <v>465</v>
      </c>
      <c r="B1346" s="16" t="s">
        <v>18</v>
      </c>
      <c r="C1346" s="43" t="s">
        <v>1307</v>
      </c>
      <c r="D1346" s="43" t="s">
        <v>25</v>
      </c>
      <c r="E1346" s="43" t="s">
        <v>90</v>
      </c>
      <c r="F1346" s="43" t="s">
        <v>1306</v>
      </c>
      <c r="G1346" s="43" t="s">
        <v>1308</v>
      </c>
      <c r="H1346" s="43" t="s">
        <v>23</v>
      </c>
      <c r="I1346" s="43">
        <v>6208</v>
      </c>
      <c r="J1346" s="16" t="s">
        <v>496</v>
      </c>
      <c r="K1346" s="16">
        <v>2000</v>
      </c>
      <c r="L1346" s="16">
        <v>1500</v>
      </c>
      <c r="M1346" s="16">
        <v>3500</v>
      </c>
      <c r="N1346" s="16">
        <v>51.79</v>
      </c>
      <c r="O1346" s="47">
        <v>2966.16</v>
      </c>
      <c r="P1346" s="16">
        <v>482.05</v>
      </c>
      <c r="Q1346" s="47">
        <v>0</v>
      </c>
      <c r="R1346" s="16" t="s">
        <v>1845</v>
      </c>
      <c r="S1346" s="3" t="s">
        <v>1451</v>
      </c>
      <c r="T1346" s="2"/>
      <c r="U1346" s="2"/>
      <c r="V1346" s="2"/>
    </row>
    <row r="1347" spans="1:22" s="16" customFormat="1" ht="15" customHeight="1" x14ac:dyDescent="0.3">
      <c r="A1347" s="16" t="s">
        <v>465</v>
      </c>
      <c r="B1347" s="16" t="s">
        <v>18</v>
      </c>
      <c r="C1347" s="43" t="s">
        <v>1307</v>
      </c>
      <c r="D1347" s="43" t="s">
        <v>25</v>
      </c>
      <c r="E1347" s="43" t="s">
        <v>90</v>
      </c>
      <c r="F1347" s="43" t="s">
        <v>1306</v>
      </c>
      <c r="G1347" s="43" t="s">
        <v>1308</v>
      </c>
      <c r="H1347" s="43" t="s">
        <v>23</v>
      </c>
      <c r="I1347" s="43">
        <v>6210</v>
      </c>
      <c r="J1347" s="16" t="s">
        <v>565</v>
      </c>
      <c r="K1347" s="16">
        <v>2500</v>
      </c>
      <c r="L1347" s="16">
        <v>0</v>
      </c>
      <c r="M1347" s="16">
        <v>2500</v>
      </c>
      <c r="N1347" s="16">
        <v>611.74</v>
      </c>
      <c r="O1347" s="47">
        <v>1649.4</v>
      </c>
      <c r="P1347" s="16">
        <v>238.86</v>
      </c>
      <c r="Q1347" s="47">
        <v>466.72</v>
      </c>
      <c r="R1347" s="16" t="s">
        <v>1845</v>
      </c>
      <c r="S1347" s="3" t="s">
        <v>1451</v>
      </c>
      <c r="T1347" s="2"/>
      <c r="U1347" s="2"/>
      <c r="V1347" s="2"/>
    </row>
    <row r="1348" spans="1:22" s="16" customFormat="1" ht="15" customHeight="1" x14ac:dyDescent="0.3">
      <c r="A1348" s="16" t="s">
        <v>465</v>
      </c>
      <c r="B1348" s="16" t="s">
        <v>18</v>
      </c>
      <c r="C1348" s="43" t="s">
        <v>1307</v>
      </c>
      <c r="D1348" s="43" t="s">
        <v>25</v>
      </c>
      <c r="E1348" s="43" t="s">
        <v>90</v>
      </c>
      <c r="F1348" s="43" t="s">
        <v>1306</v>
      </c>
      <c r="G1348" s="43" t="s">
        <v>1308</v>
      </c>
      <c r="H1348" s="43" t="s">
        <v>23</v>
      </c>
      <c r="I1348" s="43">
        <v>6214</v>
      </c>
      <c r="J1348" s="16" t="s">
        <v>495</v>
      </c>
      <c r="K1348" s="16">
        <v>5000</v>
      </c>
      <c r="L1348" s="16">
        <v>0</v>
      </c>
      <c r="M1348" s="16">
        <v>5000</v>
      </c>
      <c r="N1348" s="16">
        <v>800</v>
      </c>
      <c r="O1348" s="47">
        <v>4167.17</v>
      </c>
      <c r="P1348" s="16">
        <v>32.83</v>
      </c>
      <c r="Q1348" s="47">
        <v>4167.17</v>
      </c>
      <c r="R1348" s="16" t="s">
        <v>1845</v>
      </c>
      <c r="S1348" s="3" t="s">
        <v>1451</v>
      </c>
      <c r="T1348" s="2"/>
      <c r="U1348" s="2"/>
      <c r="V1348" s="2"/>
    </row>
    <row r="1349" spans="1:22" s="16" customFormat="1" ht="15" customHeight="1" x14ac:dyDescent="0.3">
      <c r="A1349" s="16" t="s">
        <v>465</v>
      </c>
      <c r="B1349" s="16" t="s">
        <v>18</v>
      </c>
      <c r="C1349" s="43" t="s">
        <v>1307</v>
      </c>
      <c r="D1349" s="43" t="s">
        <v>25</v>
      </c>
      <c r="E1349" s="43" t="s">
        <v>90</v>
      </c>
      <c r="F1349" s="43" t="s">
        <v>1306</v>
      </c>
      <c r="G1349" s="43" t="s">
        <v>1308</v>
      </c>
      <c r="H1349" s="43" t="s">
        <v>23</v>
      </c>
      <c r="I1349" s="43" t="s">
        <v>573</v>
      </c>
      <c r="J1349" s="16" t="s">
        <v>574</v>
      </c>
      <c r="K1349" s="16">
        <v>13000</v>
      </c>
      <c r="L1349" s="16">
        <v>0</v>
      </c>
      <c r="M1349" s="16">
        <v>13000</v>
      </c>
      <c r="N1349" s="16">
        <v>2487.2600000000002</v>
      </c>
      <c r="O1349" s="47">
        <v>8543.5300000000007</v>
      </c>
      <c r="P1349" s="16">
        <v>1969.21</v>
      </c>
      <c r="Q1349" s="47">
        <v>990.22</v>
      </c>
      <c r="R1349" s="16" t="s">
        <v>1845</v>
      </c>
      <c r="S1349" s="3" t="s">
        <v>1451</v>
      </c>
      <c r="T1349" s="2"/>
      <c r="U1349" s="2"/>
      <c r="V1349" s="2"/>
    </row>
    <row r="1350" spans="1:22" s="16" customFormat="1" ht="15" customHeight="1" x14ac:dyDescent="0.3">
      <c r="A1350" s="16" t="s">
        <v>465</v>
      </c>
      <c r="B1350" s="16" t="s">
        <v>18</v>
      </c>
      <c r="C1350" s="43" t="s">
        <v>1307</v>
      </c>
      <c r="D1350" s="43" t="s">
        <v>25</v>
      </c>
      <c r="E1350" s="43" t="s">
        <v>90</v>
      </c>
      <c r="F1350" s="43" t="s">
        <v>1306</v>
      </c>
      <c r="G1350" s="43" t="s">
        <v>1308</v>
      </c>
      <c r="H1350" s="43" t="s">
        <v>23</v>
      </c>
      <c r="I1350" s="43">
        <v>6325</v>
      </c>
      <c r="J1350" s="16" t="s">
        <v>673</v>
      </c>
      <c r="K1350" s="16">
        <v>13500</v>
      </c>
      <c r="L1350" s="16">
        <v>0</v>
      </c>
      <c r="M1350" s="16">
        <v>13500</v>
      </c>
      <c r="N1350" s="16">
        <v>2235.7800000000002</v>
      </c>
      <c r="O1350" s="47">
        <v>10614.22</v>
      </c>
      <c r="P1350" s="16">
        <v>650</v>
      </c>
      <c r="Q1350" s="47">
        <v>710.48</v>
      </c>
      <c r="R1350" s="16" t="s">
        <v>1845</v>
      </c>
      <c r="S1350" s="3" t="s">
        <v>1451</v>
      </c>
      <c r="T1350" s="2"/>
      <c r="U1350" s="2"/>
      <c r="V1350" s="2"/>
    </row>
    <row r="1351" spans="1:22" s="16" customFormat="1" ht="15" customHeight="1" x14ac:dyDescent="0.3">
      <c r="A1351" s="16" t="s">
        <v>465</v>
      </c>
      <c r="B1351" s="16" t="s">
        <v>18</v>
      </c>
      <c r="C1351" s="43" t="s">
        <v>1307</v>
      </c>
      <c r="D1351" s="43" t="s">
        <v>25</v>
      </c>
      <c r="E1351" s="43" t="s">
        <v>90</v>
      </c>
      <c r="F1351" s="43" t="s">
        <v>1306</v>
      </c>
      <c r="G1351" s="43" t="s">
        <v>1308</v>
      </c>
      <c r="H1351" s="43" t="s">
        <v>23</v>
      </c>
      <c r="I1351" s="43" t="s">
        <v>508</v>
      </c>
      <c r="J1351" s="16" t="s">
        <v>509</v>
      </c>
      <c r="K1351" s="16">
        <v>35000</v>
      </c>
      <c r="L1351" s="16">
        <v>0</v>
      </c>
      <c r="M1351" s="16">
        <v>35000</v>
      </c>
      <c r="N1351" s="16">
        <v>0</v>
      </c>
      <c r="O1351" s="47">
        <v>37613.75</v>
      </c>
      <c r="P1351" s="16">
        <v>-2613.75</v>
      </c>
      <c r="Q1351" s="47">
        <v>5019.28</v>
      </c>
      <c r="R1351" s="16" t="s">
        <v>1845</v>
      </c>
      <c r="S1351" s="3" t="s">
        <v>1451</v>
      </c>
      <c r="T1351" s="2"/>
      <c r="U1351" s="2"/>
      <c r="V1351" s="2"/>
    </row>
    <row r="1352" spans="1:22" s="16" customFormat="1" ht="15" customHeight="1" x14ac:dyDescent="0.3">
      <c r="A1352" s="16" t="s">
        <v>465</v>
      </c>
      <c r="B1352" s="16" t="s">
        <v>18</v>
      </c>
      <c r="C1352" s="43" t="s">
        <v>1307</v>
      </c>
      <c r="D1352" s="43" t="s">
        <v>25</v>
      </c>
      <c r="E1352" s="43" t="s">
        <v>90</v>
      </c>
      <c r="F1352" s="43" t="s">
        <v>1306</v>
      </c>
      <c r="G1352" s="43" t="s">
        <v>1308</v>
      </c>
      <c r="H1352" s="43" t="s">
        <v>23</v>
      </c>
      <c r="I1352" s="43" t="s">
        <v>577</v>
      </c>
      <c r="J1352" s="16" t="s">
        <v>578</v>
      </c>
      <c r="K1352" s="16">
        <v>5000</v>
      </c>
      <c r="L1352" s="16">
        <v>0</v>
      </c>
      <c r="M1352" s="16">
        <v>5000</v>
      </c>
      <c r="N1352" s="16">
        <v>1790.14</v>
      </c>
      <c r="O1352" s="47">
        <v>3146.65</v>
      </c>
      <c r="P1352" s="16">
        <v>63.21</v>
      </c>
      <c r="Q1352" s="47">
        <v>509.86</v>
      </c>
      <c r="R1352" s="16" t="s">
        <v>1845</v>
      </c>
      <c r="S1352" s="3" t="s">
        <v>1451</v>
      </c>
      <c r="T1352" s="2"/>
      <c r="U1352" s="2"/>
      <c r="V1352" s="2"/>
    </row>
    <row r="1353" spans="1:22" s="16" customFormat="1" ht="15" customHeight="1" x14ac:dyDescent="0.3">
      <c r="A1353" s="16" t="s">
        <v>465</v>
      </c>
      <c r="B1353" s="16" t="s">
        <v>18</v>
      </c>
      <c r="C1353" s="43" t="s">
        <v>1307</v>
      </c>
      <c r="D1353" s="43" t="s">
        <v>25</v>
      </c>
      <c r="E1353" s="43" t="s">
        <v>90</v>
      </c>
      <c r="F1353" s="43" t="s">
        <v>1306</v>
      </c>
      <c r="G1353" s="43" t="s">
        <v>1308</v>
      </c>
      <c r="H1353" s="43" t="s">
        <v>23</v>
      </c>
      <c r="I1353" s="43" t="s">
        <v>533</v>
      </c>
      <c r="J1353" s="16" t="s">
        <v>534</v>
      </c>
      <c r="K1353" s="16">
        <v>15000</v>
      </c>
      <c r="L1353" s="16">
        <v>0</v>
      </c>
      <c r="M1353" s="16">
        <v>15000</v>
      </c>
      <c r="N1353" s="16">
        <v>0</v>
      </c>
      <c r="O1353" s="47">
        <v>591.59</v>
      </c>
      <c r="P1353" s="16">
        <v>14408.41</v>
      </c>
      <c r="Q1353" s="47">
        <v>0</v>
      </c>
      <c r="R1353" s="16" t="s">
        <v>1845</v>
      </c>
      <c r="S1353" s="3" t="s">
        <v>1451</v>
      </c>
      <c r="T1353" s="2"/>
      <c r="U1353" s="2"/>
      <c r="V1353" s="2"/>
    </row>
    <row r="1354" spans="1:22" s="16" customFormat="1" ht="15" customHeight="1" x14ac:dyDescent="0.3">
      <c r="A1354" s="16" t="s">
        <v>465</v>
      </c>
      <c r="B1354" s="16" t="s">
        <v>18</v>
      </c>
      <c r="C1354" s="43" t="s">
        <v>1307</v>
      </c>
      <c r="D1354" s="43" t="s">
        <v>25</v>
      </c>
      <c r="E1354" s="43" t="s">
        <v>90</v>
      </c>
      <c r="F1354" s="43" t="s">
        <v>1306</v>
      </c>
      <c r="G1354" s="43" t="s">
        <v>1308</v>
      </c>
      <c r="H1354" s="43" t="s">
        <v>23</v>
      </c>
      <c r="I1354" s="43" t="s">
        <v>487</v>
      </c>
      <c r="J1354" s="16" t="s">
        <v>488</v>
      </c>
      <c r="K1354" s="16">
        <v>15000</v>
      </c>
      <c r="L1354" s="16">
        <v>-1500</v>
      </c>
      <c r="M1354" s="16">
        <v>13500</v>
      </c>
      <c r="N1354" s="16">
        <v>3043.62</v>
      </c>
      <c r="O1354" s="47">
        <v>9615.07</v>
      </c>
      <c r="P1354" s="16">
        <v>841.31</v>
      </c>
      <c r="Q1354" s="47">
        <v>556</v>
      </c>
      <c r="R1354" s="16" t="s">
        <v>1845</v>
      </c>
      <c r="S1354" s="3" t="s">
        <v>1451</v>
      </c>
      <c r="T1354" s="2"/>
      <c r="U1354" s="2"/>
      <c r="V1354" s="2"/>
    </row>
    <row r="1355" spans="1:22" s="16" customFormat="1" ht="15" customHeight="1" x14ac:dyDescent="0.3">
      <c r="A1355" s="16" t="s">
        <v>465</v>
      </c>
      <c r="B1355" s="16" t="s">
        <v>18</v>
      </c>
      <c r="C1355" s="43" t="s">
        <v>1307</v>
      </c>
      <c r="D1355" s="43" t="s">
        <v>25</v>
      </c>
      <c r="E1355" s="43" t="s">
        <v>90</v>
      </c>
      <c r="F1355" s="43" t="s">
        <v>1306</v>
      </c>
      <c r="G1355" s="43" t="s">
        <v>1308</v>
      </c>
      <c r="H1355" s="43" t="s">
        <v>23</v>
      </c>
      <c r="I1355" s="43">
        <v>6615</v>
      </c>
      <c r="J1355" s="16" t="s">
        <v>584</v>
      </c>
      <c r="K1355" s="16">
        <v>4500</v>
      </c>
      <c r="L1355" s="16">
        <v>0</v>
      </c>
      <c r="M1355" s="16">
        <v>4500</v>
      </c>
      <c r="N1355" s="16">
        <v>539.08000000000004</v>
      </c>
      <c r="O1355" s="47">
        <v>3347.92</v>
      </c>
      <c r="P1355" s="16">
        <v>613</v>
      </c>
      <c r="Q1355" s="47">
        <v>1475.78</v>
      </c>
      <c r="R1355" s="16" t="s">
        <v>1845</v>
      </c>
      <c r="S1355" s="3" t="s">
        <v>1451</v>
      </c>
      <c r="T1355" s="2"/>
      <c r="U1355" s="2"/>
      <c r="V1355" s="2"/>
    </row>
    <row r="1356" spans="1:22" s="16" customFormat="1" ht="15" customHeight="1" x14ac:dyDescent="0.3">
      <c r="A1356" s="16" t="s">
        <v>465</v>
      </c>
      <c r="B1356" s="16" t="s">
        <v>18</v>
      </c>
      <c r="C1356" s="43" t="s">
        <v>1307</v>
      </c>
      <c r="D1356" s="43" t="s">
        <v>25</v>
      </c>
      <c r="E1356" s="43" t="s">
        <v>90</v>
      </c>
      <c r="F1356" s="43" t="s">
        <v>1306</v>
      </c>
      <c r="G1356" s="43" t="s">
        <v>1308</v>
      </c>
      <c r="H1356" s="43" t="s">
        <v>23</v>
      </c>
      <c r="I1356" s="43" t="s">
        <v>513</v>
      </c>
      <c r="J1356" s="16" t="s">
        <v>1203</v>
      </c>
      <c r="K1356" s="16">
        <v>250</v>
      </c>
      <c r="L1356" s="16">
        <v>0</v>
      </c>
      <c r="M1356" s="16">
        <v>250</v>
      </c>
      <c r="N1356" s="16">
        <v>59.34</v>
      </c>
      <c r="O1356" s="47">
        <v>369.12</v>
      </c>
      <c r="P1356" s="16">
        <v>-178.46</v>
      </c>
      <c r="Q1356" s="47">
        <v>59.34</v>
      </c>
      <c r="R1356" s="16" t="s">
        <v>1845</v>
      </c>
      <c r="S1356" s="3" t="s">
        <v>1451</v>
      </c>
      <c r="T1356" s="2"/>
      <c r="U1356" s="2"/>
      <c r="V1356" s="2"/>
    </row>
    <row r="1357" spans="1:22" s="16" customFormat="1" ht="15" customHeight="1" x14ac:dyDescent="0.3">
      <c r="A1357" s="16" t="s">
        <v>465</v>
      </c>
      <c r="B1357" s="16" t="s">
        <v>18</v>
      </c>
      <c r="C1357" s="43" t="s">
        <v>1310</v>
      </c>
      <c r="D1357" s="43" t="s">
        <v>25</v>
      </c>
      <c r="E1357" s="43" t="s">
        <v>90</v>
      </c>
      <c r="F1357" s="43" t="s">
        <v>1306</v>
      </c>
      <c r="G1357" s="43" t="s">
        <v>1311</v>
      </c>
      <c r="H1357" s="43" t="s">
        <v>23</v>
      </c>
      <c r="I1357" s="43" t="s">
        <v>501</v>
      </c>
      <c r="J1357" s="16" t="s">
        <v>502</v>
      </c>
      <c r="K1357" s="16">
        <v>135482</v>
      </c>
      <c r="L1357" s="16">
        <v>1341</v>
      </c>
      <c r="M1357" s="16">
        <v>136823</v>
      </c>
      <c r="N1357" s="16">
        <v>0</v>
      </c>
      <c r="O1357" s="47">
        <v>116295.53</v>
      </c>
      <c r="P1357" s="16">
        <v>20527.47</v>
      </c>
      <c r="Q1357" s="47">
        <v>9501.65</v>
      </c>
      <c r="R1357" s="16" t="s">
        <v>1846</v>
      </c>
      <c r="S1357" s="3" t="s">
        <v>1451</v>
      </c>
      <c r="T1357" s="2"/>
      <c r="U1357" s="2"/>
      <c r="V1357" s="2"/>
    </row>
    <row r="1358" spans="1:22" s="16" customFormat="1" ht="15" customHeight="1" x14ac:dyDescent="0.3">
      <c r="A1358" s="16" t="s">
        <v>465</v>
      </c>
      <c r="B1358" s="16" t="s">
        <v>18</v>
      </c>
      <c r="C1358" s="43" t="s">
        <v>1310</v>
      </c>
      <c r="D1358" s="43" t="s">
        <v>25</v>
      </c>
      <c r="E1358" s="43" t="s">
        <v>90</v>
      </c>
      <c r="F1358" s="43" t="s">
        <v>1306</v>
      </c>
      <c r="G1358" s="43" t="s">
        <v>1311</v>
      </c>
      <c r="H1358" s="43" t="s">
        <v>23</v>
      </c>
      <c r="I1358" s="43" t="s">
        <v>493</v>
      </c>
      <c r="J1358" s="16" t="s">
        <v>494</v>
      </c>
      <c r="K1358" s="16">
        <v>180000</v>
      </c>
      <c r="L1358" s="16">
        <v>0</v>
      </c>
      <c r="M1358" s="16">
        <v>180000</v>
      </c>
      <c r="N1358" s="16">
        <v>0</v>
      </c>
      <c r="O1358" s="47">
        <v>108449.81</v>
      </c>
      <c r="P1358" s="16">
        <v>71550.19</v>
      </c>
      <c r="Q1358" s="47">
        <v>7520.32</v>
      </c>
      <c r="R1358" s="16" t="s">
        <v>1846</v>
      </c>
      <c r="S1358" s="3" t="s">
        <v>1451</v>
      </c>
      <c r="T1358" s="2"/>
      <c r="U1358" s="2"/>
      <c r="V1358" s="2"/>
    </row>
    <row r="1359" spans="1:22" s="16" customFormat="1" ht="15" customHeight="1" x14ac:dyDescent="0.3">
      <c r="A1359" s="16" t="s">
        <v>465</v>
      </c>
      <c r="B1359" s="16" t="s">
        <v>18</v>
      </c>
      <c r="C1359" s="43" t="s">
        <v>1310</v>
      </c>
      <c r="D1359" s="43" t="s">
        <v>25</v>
      </c>
      <c r="E1359" s="43" t="s">
        <v>90</v>
      </c>
      <c r="F1359" s="43" t="s">
        <v>1306</v>
      </c>
      <c r="G1359" s="43" t="s">
        <v>1311</v>
      </c>
      <c r="H1359" s="43" t="s">
        <v>23</v>
      </c>
      <c r="I1359" s="43" t="s">
        <v>481</v>
      </c>
      <c r="J1359" s="16" t="s">
        <v>1040</v>
      </c>
      <c r="K1359" s="16">
        <v>0</v>
      </c>
      <c r="L1359" s="16">
        <v>0</v>
      </c>
      <c r="M1359" s="16">
        <v>0</v>
      </c>
      <c r="N1359" s="16">
        <v>0</v>
      </c>
      <c r="O1359" s="47">
        <v>250</v>
      </c>
      <c r="P1359" s="16">
        <v>-250</v>
      </c>
      <c r="Q1359" s="47">
        <v>0</v>
      </c>
      <c r="R1359" s="16" t="s">
        <v>1846</v>
      </c>
      <c r="S1359" s="3" t="s">
        <v>1451</v>
      </c>
      <c r="T1359" s="2"/>
      <c r="U1359" s="2"/>
      <c r="V1359" s="2"/>
    </row>
    <row r="1360" spans="1:22" s="16" customFormat="1" ht="15" customHeight="1" x14ac:dyDescent="0.3">
      <c r="A1360" s="16" t="s">
        <v>465</v>
      </c>
      <c r="B1360" s="16" t="s">
        <v>18</v>
      </c>
      <c r="C1360" s="43" t="s">
        <v>1310</v>
      </c>
      <c r="D1360" s="43" t="s">
        <v>25</v>
      </c>
      <c r="E1360" s="43" t="s">
        <v>90</v>
      </c>
      <c r="F1360" s="43" t="s">
        <v>1306</v>
      </c>
      <c r="G1360" s="43" t="s">
        <v>1311</v>
      </c>
      <c r="H1360" s="43" t="s">
        <v>23</v>
      </c>
      <c r="I1360" s="43" t="s">
        <v>474</v>
      </c>
      <c r="J1360" s="16" t="s">
        <v>475</v>
      </c>
      <c r="K1360" s="16">
        <v>24237</v>
      </c>
      <c r="L1360" s="16">
        <v>240</v>
      </c>
      <c r="M1360" s="16">
        <v>24477</v>
      </c>
      <c r="N1360" s="16">
        <v>0</v>
      </c>
      <c r="O1360" s="47">
        <v>16798.47</v>
      </c>
      <c r="P1360" s="16">
        <v>7678.53</v>
      </c>
      <c r="Q1360" s="47">
        <v>1279.8399999999999</v>
      </c>
      <c r="R1360" s="16" t="s">
        <v>1846</v>
      </c>
      <c r="S1360" s="3" t="s">
        <v>1451</v>
      </c>
      <c r="T1360" s="2"/>
      <c r="U1360" s="2"/>
      <c r="V1360" s="2"/>
    </row>
    <row r="1361" spans="1:22" s="16" customFormat="1" ht="15" customHeight="1" x14ac:dyDescent="0.3">
      <c r="A1361" s="16" t="s">
        <v>465</v>
      </c>
      <c r="B1361" s="16" t="s">
        <v>18</v>
      </c>
      <c r="C1361" s="43" t="s">
        <v>1310</v>
      </c>
      <c r="D1361" s="43" t="s">
        <v>25</v>
      </c>
      <c r="E1361" s="43" t="s">
        <v>90</v>
      </c>
      <c r="F1361" s="43" t="s">
        <v>1306</v>
      </c>
      <c r="G1361" s="43" t="s">
        <v>1311</v>
      </c>
      <c r="H1361" s="43" t="s">
        <v>23</v>
      </c>
      <c r="I1361" s="43" t="s">
        <v>519</v>
      </c>
      <c r="J1361" s="16" t="s">
        <v>520</v>
      </c>
      <c r="K1361" s="16">
        <v>5007</v>
      </c>
      <c r="L1361" s="16">
        <v>0</v>
      </c>
      <c r="M1361" s="16">
        <v>5007</v>
      </c>
      <c r="N1361" s="16">
        <v>0</v>
      </c>
      <c r="O1361" s="47">
        <v>4587</v>
      </c>
      <c r="P1361" s="16">
        <v>420</v>
      </c>
      <c r="Q1361" s="47">
        <v>417</v>
      </c>
      <c r="R1361" s="16" t="s">
        <v>1846</v>
      </c>
      <c r="S1361" s="3" t="s">
        <v>1451</v>
      </c>
      <c r="T1361" s="2"/>
      <c r="U1361" s="2"/>
      <c r="V1361" s="2"/>
    </row>
    <row r="1362" spans="1:22" s="16" customFormat="1" ht="15" customHeight="1" x14ac:dyDescent="0.3">
      <c r="A1362" s="16" t="s">
        <v>465</v>
      </c>
      <c r="B1362" s="16" t="s">
        <v>18</v>
      </c>
      <c r="C1362" s="43" t="s">
        <v>1310</v>
      </c>
      <c r="D1362" s="43" t="s">
        <v>25</v>
      </c>
      <c r="E1362" s="43" t="s">
        <v>90</v>
      </c>
      <c r="F1362" s="43" t="s">
        <v>1306</v>
      </c>
      <c r="G1362" s="43" t="s">
        <v>1311</v>
      </c>
      <c r="H1362" s="43" t="s">
        <v>23</v>
      </c>
      <c r="I1362" s="43">
        <v>6000</v>
      </c>
      <c r="J1362" s="16" t="s">
        <v>539</v>
      </c>
      <c r="K1362" s="16">
        <v>0</v>
      </c>
      <c r="L1362" s="16">
        <v>0</v>
      </c>
      <c r="M1362" s="16">
        <v>0</v>
      </c>
      <c r="N1362" s="16">
        <v>0</v>
      </c>
      <c r="O1362" s="47">
        <v>0</v>
      </c>
      <c r="P1362" s="16">
        <v>0</v>
      </c>
      <c r="Q1362" s="47">
        <v>0</v>
      </c>
      <c r="R1362" s="16" t="s">
        <v>1846</v>
      </c>
      <c r="S1362" s="3" t="s">
        <v>1451</v>
      </c>
      <c r="T1362" s="2"/>
      <c r="U1362" s="2"/>
      <c r="V1362" s="2"/>
    </row>
    <row r="1363" spans="1:22" s="16" customFormat="1" ht="15" customHeight="1" x14ac:dyDescent="0.3">
      <c r="A1363" s="16" t="s">
        <v>465</v>
      </c>
      <c r="B1363" s="16" t="s">
        <v>18</v>
      </c>
      <c r="C1363" s="43" t="s">
        <v>1310</v>
      </c>
      <c r="D1363" s="43" t="s">
        <v>25</v>
      </c>
      <c r="E1363" s="43" t="s">
        <v>90</v>
      </c>
      <c r="F1363" s="43" t="s">
        <v>1306</v>
      </c>
      <c r="G1363" s="43" t="s">
        <v>1311</v>
      </c>
      <c r="H1363" s="43" t="s">
        <v>23</v>
      </c>
      <c r="I1363" s="43">
        <v>6200</v>
      </c>
      <c r="J1363" s="16" t="s">
        <v>557</v>
      </c>
      <c r="K1363" s="16">
        <v>1000</v>
      </c>
      <c r="L1363" s="16">
        <v>0</v>
      </c>
      <c r="M1363" s="16">
        <v>1000</v>
      </c>
      <c r="N1363" s="16">
        <v>0</v>
      </c>
      <c r="O1363" s="47">
        <v>0</v>
      </c>
      <c r="P1363" s="16">
        <v>1000</v>
      </c>
      <c r="Q1363" s="47">
        <v>0</v>
      </c>
      <c r="R1363" s="16" t="s">
        <v>1846</v>
      </c>
      <c r="S1363" s="3" t="s">
        <v>1451</v>
      </c>
      <c r="T1363" s="2"/>
      <c r="U1363" s="2"/>
      <c r="V1363" s="2"/>
    </row>
    <row r="1364" spans="1:22" s="16" customFormat="1" ht="15" customHeight="1" x14ac:dyDescent="0.3">
      <c r="A1364" s="16" t="s">
        <v>465</v>
      </c>
      <c r="B1364" s="16" t="s">
        <v>18</v>
      </c>
      <c r="C1364" s="43" t="s">
        <v>1310</v>
      </c>
      <c r="D1364" s="43" t="s">
        <v>25</v>
      </c>
      <c r="E1364" s="43" t="s">
        <v>90</v>
      </c>
      <c r="F1364" s="43" t="s">
        <v>1306</v>
      </c>
      <c r="G1364" s="43" t="s">
        <v>1311</v>
      </c>
      <c r="H1364" s="43" t="s">
        <v>23</v>
      </c>
      <c r="I1364" s="43">
        <v>6202</v>
      </c>
      <c r="J1364" s="16" t="s">
        <v>558</v>
      </c>
      <c r="K1364" s="16">
        <v>3500</v>
      </c>
      <c r="L1364" s="16">
        <v>0</v>
      </c>
      <c r="M1364" s="16">
        <v>3500</v>
      </c>
      <c r="N1364" s="16">
        <v>248.5</v>
      </c>
      <c r="O1364" s="47">
        <v>1809.84</v>
      </c>
      <c r="P1364" s="16">
        <v>1441.66</v>
      </c>
      <c r="Q1364" s="47">
        <v>101.94</v>
      </c>
      <c r="R1364" s="16" t="s">
        <v>1846</v>
      </c>
      <c r="S1364" s="3" t="s">
        <v>1451</v>
      </c>
      <c r="T1364" s="2"/>
      <c r="U1364" s="2"/>
      <c r="V1364" s="2"/>
    </row>
    <row r="1365" spans="1:22" s="16" customFormat="1" ht="15" customHeight="1" x14ac:dyDescent="0.3">
      <c r="A1365" s="16" t="s">
        <v>465</v>
      </c>
      <c r="B1365" s="16" t="s">
        <v>18</v>
      </c>
      <c r="C1365" s="43" t="s">
        <v>1310</v>
      </c>
      <c r="D1365" s="43" t="s">
        <v>25</v>
      </c>
      <c r="E1365" s="43" t="s">
        <v>90</v>
      </c>
      <c r="F1365" s="43" t="s">
        <v>1306</v>
      </c>
      <c r="G1365" s="43" t="s">
        <v>1311</v>
      </c>
      <c r="H1365" s="43" t="s">
        <v>23</v>
      </c>
      <c r="I1365" s="43">
        <v>6205</v>
      </c>
      <c r="J1365" s="16" t="s">
        <v>689</v>
      </c>
      <c r="K1365" s="16">
        <v>250</v>
      </c>
      <c r="L1365" s="16">
        <v>0</v>
      </c>
      <c r="M1365" s="16">
        <v>250</v>
      </c>
      <c r="N1365" s="16">
        <v>0</v>
      </c>
      <c r="O1365" s="47">
        <v>0</v>
      </c>
      <c r="P1365" s="16">
        <v>250</v>
      </c>
      <c r="Q1365" s="47">
        <v>0</v>
      </c>
      <c r="R1365" s="16" t="s">
        <v>1846</v>
      </c>
      <c r="S1365" s="3" t="s">
        <v>1451</v>
      </c>
      <c r="T1365" s="2"/>
      <c r="U1365" s="2"/>
      <c r="V1365" s="2"/>
    </row>
    <row r="1366" spans="1:22" s="16" customFormat="1" ht="15" customHeight="1" x14ac:dyDescent="0.3">
      <c r="A1366" s="16" t="s">
        <v>465</v>
      </c>
      <c r="B1366" s="16" t="s">
        <v>18</v>
      </c>
      <c r="C1366" s="43" t="s">
        <v>1310</v>
      </c>
      <c r="D1366" s="43" t="s">
        <v>25</v>
      </c>
      <c r="E1366" s="43" t="s">
        <v>90</v>
      </c>
      <c r="F1366" s="43" t="s">
        <v>1306</v>
      </c>
      <c r="G1366" s="43" t="s">
        <v>1311</v>
      </c>
      <c r="H1366" s="43" t="s">
        <v>23</v>
      </c>
      <c r="I1366" s="43">
        <v>6206</v>
      </c>
      <c r="J1366" s="16" t="s">
        <v>571</v>
      </c>
      <c r="K1366" s="16">
        <v>1000</v>
      </c>
      <c r="L1366" s="16">
        <v>0</v>
      </c>
      <c r="M1366" s="16">
        <v>1000</v>
      </c>
      <c r="N1366" s="16">
        <v>0</v>
      </c>
      <c r="O1366" s="47">
        <v>0</v>
      </c>
      <c r="P1366" s="16">
        <v>1000</v>
      </c>
      <c r="Q1366" s="47">
        <v>0</v>
      </c>
      <c r="R1366" s="16" t="s">
        <v>1846</v>
      </c>
      <c r="S1366" s="3" t="s">
        <v>1451</v>
      </c>
      <c r="T1366" s="2"/>
      <c r="U1366" s="2"/>
      <c r="V1366" s="2"/>
    </row>
    <row r="1367" spans="1:22" s="16" customFormat="1" ht="15" customHeight="1" x14ac:dyDescent="0.3">
      <c r="A1367" s="16" t="s">
        <v>465</v>
      </c>
      <c r="B1367" s="16" t="s">
        <v>18</v>
      </c>
      <c r="C1367" s="43" t="s">
        <v>1310</v>
      </c>
      <c r="D1367" s="43" t="s">
        <v>25</v>
      </c>
      <c r="E1367" s="43" t="s">
        <v>90</v>
      </c>
      <c r="F1367" s="43" t="s">
        <v>1306</v>
      </c>
      <c r="G1367" s="43" t="s">
        <v>1311</v>
      </c>
      <c r="H1367" s="43" t="s">
        <v>23</v>
      </c>
      <c r="I1367" s="43">
        <v>6208</v>
      </c>
      <c r="J1367" s="16" t="s">
        <v>496</v>
      </c>
      <c r="K1367" s="16">
        <v>2500</v>
      </c>
      <c r="L1367" s="16">
        <v>0</v>
      </c>
      <c r="M1367" s="16">
        <v>2500</v>
      </c>
      <c r="N1367" s="16">
        <v>4.28</v>
      </c>
      <c r="O1367" s="47">
        <v>1756.52</v>
      </c>
      <c r="P1367" s="16">
        <v>739.2</v>
      </c>
      <c r="Q1367" s="47">
        <v>1591.14</v>
      </c>
      <c r="R1367" s="16" t="s">
        <v>1846</v>
      </c>
      <c r="S1367" s="3" t="s">
        <v>1451</v>
      </c>
      <c r="T1367" s="2"/>
      <c r="U1367" s="2"/>
      <c r="V1367" s="2"/>
    </row>
    <row r="1368" spans="1:22" s="16" customFormat="1" ht="15" customHeight="1" x14ac:dyDescent="0.3">
      <c r="A1368" s="16" t="s">
        <v>465</v>
      </c>
      <c r="B1368" s="16" t="s">
        <v>18</v>
      </c>
      <c r="C1368" s="43" t="s">
        <v>1310</v>
      </c>
      <c r="D1368" s="43" t="s">
        <v>25</v>
      </c>
      <c r="E1368" s="43" t="s">
        <v>90</v>
      </c>
      <c r="F1368" s="43" t="s">
        <v>1306</v>
      </c>
      <c r="G1368" s="43" t="s">
        <v>1311</v>
      </c>
      <c r="H1368" s="43" t="s">
        <v>23</v>
      </c>
      <c r="I1368" s="43">
        <v>6210</v>
      </c>
      <c r="J1368" s="16" t="s">
        <v>565</v>
      </c>
      <c r="K1368" s="16">
        <v>2500</v>
      </c>
      <c r="L1368" s="16">
        <v>0</v>
      </c>
      <c r="M1368" s="16">
        <v>2500</v>
      </c>
      <c r="N1368" s="16">
        <v>0</v>
      </c>
      <c r="O1368" s="47">
        <v>0</v>
      </c>
      <c r="P1368" s="16">
        <v>2500</v>
      </c>
      <c r="Q1368" s="47">
        <v>0</v>
      </c>
      <c r="R1368" s="16" t="s">
        <v>1846</v>
      </c>
      <c r="S1368" s="3" t="s">
        <v>1451</v>
      </c>
      <c r="T1368" s="2"/>
      <c r="U1368" s="2"/>
      <c r="V1368" s="2"/>
    </row>
    <row r="1369" spans="1:22" s="16" customFormat="1" ht="15" customHeight="1" x14ac:dyDescent="0.3">
      <c r="A1369" s="16" t="s">
        <v>465</v>
      </c>
      <c r="B1369" s="16" t="s">
        <v>18</v>
      </c>
      <c r="C1369" s="43" t="s">
        <v>1310</v>
      </c>
      <c r="D1369" s="43" t="s">
        <v>25</v>
      </c>
      <c r="E1369" s="43" t="s">
        <v>90</v>
      </c>
      <c r="F1369" s="43" t="s">
        <v>1306</v>
      </c>
      <c r="G1369" s="43" t="s">
        <v>1311</v>
      </c>
      <c r="H1369" s="43" t="s">
        <v>23</v>
      </c>
      <c r="I1369" s="43">
        <v>6212</v>
      </c>
      <c r="J1369" s="16" t="s">
        <v>545</v>
      </c>
      <c r="K1369" s="16">
        <v>1000</v>
      </c>
      <c r="L1369" s="16">
        <v>0</v>
      </c>
      <c r="M1369" s="16">
        <v>1000</v>
      </c>
      <c r="N1369" s="16">
        <v>0</v>
      </c>
      <c r="O1369" s="47">
        <v>0</v>
      </c>
      <c r="P1369" s="16">
        <v>1000</v>
      </c>
      <c r="Q1369" s="47">
        <v>0</v>
      </c>
      <c r="R1369" s="16" t="s">
        <v>1846</v>
      </c>
      <c r="S1369" s="3" t="s">
        <v>1451</v>
      </c>
      <c r="T1369" s="2"/>
      <c r="U1369" s="2"/>
      <c r="V1369" s="2"/>
    </row>
    <row r="1370" spans="1:22" s="16" customFormat="1" ht="15" customHeight="1" x14ac:dyDescent="0.3">
      <c r="A1370" s="16" t="s">
        <v>465</v>
      </c>
      <c r="B1370" s="16" t="s">
        <v>18</v>
      </c>
      <c r="C1370" s="43" t="s">
        <v>1310</v>
      </c>
      <c r="D1370" s="43" t="s">
        <v>25</v>
      </c>
      <c r="E1370" s="43" t="s">
        <v>90</v>
      </c>
      <c r="F1370" s="43" t="s">
        <v>1306</v>
      </c>
      <c r="G1370" s="43" t="s">
        <v>1311</v>
      </c>
      <c r="H1370" s="43" t="s">
        <v>23</v>
      </c>
      <c r="I1370" s="43">
        <v>6214</v>
      </c>
      <c r="J1370" s="16" t="s">
        <v>495</v>
      </c>
      <c r="K1370" s="16">
        <v>6000</v>
      </c>
      <c r="L1370" s="16">
        <v>0</v>
      </c>
      <c r="M1370" s="16">
        <v>6000</v>
      </c>
      <c r="N1370" s="16">
        <v>223.52</v>
      </c>
      <c r="O1370" s="47">
        <v>5776.48</v>
      </c>
      <c r="P1370" s="16">
        <v>0</v>
      </c>
      <c r="Q1370" s="47">
        <v>5466.6</v>
      </c>
      <c r="R1370" s="16" t="s">
        <v>1846</v>
      </c>
      <c r="S1370" s="3" t="s">
        <v>1451</v>
      </c>
      <c r="T1370" s="2"/>
      <c r="U1370" s="2"/>
      <c r="V1370" s="2"/>
    </row>
    <row r="1371" spans="1:22" s="16" customFormat="1" ht="15" customHeight="1" x14ac:dyDescent="0.3">
      <c r="A1371" s="16" t="s">
        <v>465</v>
      </c>
      <c r="B1371" s="16" t="s">
        <v>18</v>
      </c>
      <c r="C1371" s="43" t="s">
        <v>1310</v>
      </c>
      <c r="D1371" s="43" t="s">
        <v>25</v>
      </c>
      <c r="E1371" s="43" t="s">
        <v>90</v>
      </c>
      <c r="F1371" s="43" t="s">
        <v>1306</v>
      </c>
      <c r="G1371" s="43" t="s">
        <v>1311</v>
      </c>
      <c r="H1371" s="43" t="s">
        <v>23</v>
      </c>
      <c r="I1371" s="43">
        <v>6300</v>
      </c>
      <c r="J1371" s="16" t="s">
        <v>693</v>
      </c>
      <c r="K1371" s="16">
        <v>20000</v>
      </c>
      <c r="L1371" s="16">
        <v>0</v>
      </c>
      <c r="M1371" s="16">
        <v>20000</v>
      </c>
      <c r="N1371" s="16">
        <v>12037.42</v>
      </c>
      <c r="O1371" s="47">
        <v>1872.54</v>
      </c>
      <c r="P1371" s="16">
        <v>6090.04</v>
      </c>
      <c r="Q1371" s="47">
        <v>1410.1</v>
      </c>
      <c r="R1371" s="16" t="s">
        <v>1846</v>
      </c>
      <c r="S1371" s="3" t="s">
        <v>1451</v>
      </c>
      <c r="T1371" s="2"/>
      <c r="U1371" s="2"/>
      <c r="V1371" s="2"/>
    </row>
    <row r="1372" spans="1:22" s="16" customFormat="1" ht="15" customHeight="1" x14ac:dyDescent="0.3">
      <c r="A1372" s="16" t="s">
        <v>465</v>
      </c>
      <c r="B1372" s="16" t="s">
        <v>18</v>
      </c>
      <c r="C1372" s="43" t="s">
        <v>1310</v>
      </c>
      <c r="D1372" s="43" t="s">
        <v>25</v>
      </c>
      <c r="E1372" s="43" t="s">
        <v>90</v>
      </c>
      <c r="F1372" s="43" t="s">
        <v>1306</v>
      </c>
      <c r="G1372" s="43" t="s">
        <v>1311</v>
      </c>
      <c r="H1372" s="43" t="s">
        <v>23</v>
      </c>
      <c r="I1372" s="43" t="s">
        <v>508</v>
      </c>
      <c r="J1372" s="16" t="s">
        <v>509</v>
      </c>
      <c r="K1372" s="16">
        <v>25000</v>
      </c>
      <c r="L1372" s="16">
        <v>0</v>
      </c>
      <c r="M1372" s="16">
        <v>25000</v>
      </c>
      <c r="N1372" s="16">
        <v>0</v>
      </c>
      <c r="O1372" s="47">
        <v>19129.419999999998</v>
      </c>
      <c r="P1372" s="16">
        <v>5870.58</v>
      </c>
      <c r="Q1372" s="47">
        <v>1971.85</v>
      </c>
      <c r="R1372" s="16" t="s">
        <v>1846</v>
      </c>
      <c r="S1372" s="3" t="s">
        <v>1451</v>
      </c>
      <c r="T1372" s="2"/>
      <c r="U1372" s="2"/>
      <c r="V1372" s="2"/>
    </row>
    <row r="1373" spans="1:22" s="16" customFormat="1" ht="15" customHeight="1" x14ac:dyDescent="0.3">
      <c r="A1373" s="16" t="s">
        <v>465</v>
      </c>
      <c r="B1373" s="16" t="s">
        <v>18</v>
      </c>
      <c r="C1373" s="43" t="s">
        <v>1310</v>
      </c>
      <c r="D1373" s="43" t="s">
        <v>25</v>
      </c>
      <c r="E1373" s="43" t="s">
        <v>90</v>
      </c>
      <c r="F1373" s="43" t="s">
        <v>1306</v>
      </c>
      <c r="G1373" s="43" t="s">
        <v>1311</v>
      </c>
      <c r="H1373" s="43" t="s">
        <v>23</v>
      </c>
      <c r="I1373" s="43" t="s">
        <v>577</v>
      </c>
      <c r="J1373" s="16" t="s">
        <v>578</v>
      </c>
      <c r="K1373" s="16">
        <v>7000</v>
      </c>
      <c r="L1373" s="16">
        <v>0</v>
      </c>
      <c r="M1373" s="16">
        <v>7000</v>
      </c>
      <c r="N1373" s="16">
        <v>0</v>
      </c>
      <c r="O1373" s="47">
        <v>7418.36</v>
      </c>
      <c r="P1373" s="16">
        <v>-418.36</v>
      </c>
      <c r="Q1373" s="47">
        <v>557.23</v>
      </c>
      <c r="R1373" s="16" t="s">
        <v>1846</v>
      </c>
      <c r="S1373" s="3" t="s">
        <v>1451</v>
      </c>
      <c r="T1373" s="2"/>
      <c r="U1373" s="2"/>
      <c r="V1373" s="2"/>
    </row>
    <row r="1374" spans="1:22" s="16" customFormat="1" ht="15" customHeight="1" x14ac:dyDescent="0.3">
      <c r="A1374" s="16" t="s">
        <v>465</v>
      </c>
      <c r="B1374" s="16" t="s">
        <v>18</v>
      </c>
      <c r="C1374" s="43" t="s">
        <v>1310</v>
      </c>
      <c r="D1374" s="43" t="s">
        <v>25</v>
      </c>
      <c r="E1374" s="43" t="s">
        <v>90</v>
      </c>
      <c r="F1374" s="43" t="s">
        <v>1306</v>
      </c>
      <c r="G1374" s="43" t="s">
        <v>1311</v>
      </c>
      <c r="H1374" s="43" t="s">
        <v>23</v>
      </c>
      <c r="I1374" s="43" t="s">
        <v>533</v>
      </c>
      <c r="J1374" s="16" t="s">
        <v>534</v>
      </c>
      <c r="K1374" s="16">
        <v>11000</v>
      </c>
      <c r="L1374" s="16">
        <v>0</v>
      </c>
      <c r="M1374" s="16">
        <v>11000</v>
      </c>
      <c r="N1374" s="16">
        <v>0</v>
      </c>
      <c r="O1374" s="47">
        <v>8422.56</v>
      </c>
      <c r="P1374" s="16">
        <v>2577.44</v>
      </c>
      <c r="Q1374" s="47">
        <v>0</v>
      </c>
      <c r="R1374" s="16" t="s">
        <v>1846</v>
      </c>
      <c r="S1374" s="3" t="s">
        <v>1451</v>
      </c>
      <c r="T1374" s="2"/>
      <c r="U1374" s="2"/>
      <c r="V1374" s="2"/>
    </row>
    <row r="1375" spans="1:22" s="16" customFormat="1" ht="15" customHeight="1" x14ac:dyDescent="0.3">
      <c r="A1375" s="16" t="s">
        <v>465</v>
      </c>
      <c r="B1375" s="16" t="s">
        <v>18</v>
      </c>
      <c r="C1375" s="43" t="s">
        <v>1310</v>
      </c>
      <c r="D1375" s="43" t="s">
        <v>25</v>
      </c>
      <c r="E1375" s="43" t="s">
        <v>90</v>
      </c>
      <c r="F1375" s="43" t="s">
        <v>1306</v>
      </c>
      <c r="G1375" s="43" t="s">
        <v>1311</v>
      </c>
      <c r="H1375" s="43" t="s">
        <v>23</v>
      </c>
      <c r="I1375" s="43" t="s">
        <v>541</v>
      </c>
      <c r="J1375" s="16" t="s">
        <v>542</v>
      </c>
      <c r="K1375" s="16">
        <v>3000</v>
      </c>
      <c r="L1375" s="16">
        <v>0</v>
      </c>
      <c r="M1375" s="16">
        <v>3000</v>
      </c>
      <c r="N1375" s="16">
        <v>0</v>
      </c>
      <c r="O1375" s="47">
        <v>2479.54</v>
      </c>
      <c r="P1375" s="16">
        <v>520.46</v>
      </c>
      <c r="Q1375" s="47">
        <v>208.64</v>
      </c>
      <c r="R1375" s="16" t="s">
        <v>1846</v>
      </c>
      <c r="S1375" s="3" t="s">
        <v>1451</v>
      </c>
      <c r="T1375" s="2"/>
      <c r="U1375" s="2"/>
      <c r="V1375" s="2"/>
    </row>
    <row r="1376" spans="1:22" s="16" customFormat="1" ht="15" customHeight="1" x14ac:dyDescent="0.3">
      <c r="A1376" s="16" t="s">
        <v>465</v>
      </c>
      <c r="B1376" s="16" t="s">
        <v>18</v>
      </c>
      <c r="C1376" s="43" t="s">
        <v>1310</v>
      </c>
      <c r="D1376" s="43" t="s">
        <v>25</v>
      </c>
      <c r="E1376" s="43" t="s">
        <v>90</v>
      </c>
      <c r="F1376" s="43" t="s">
        <v>1306</v>
      </c>
      <c r="G1376" s="43" t="s">
        <v>1311</v>
      </c>
      <c r="H1376" s="43" t="s">
        <v>23</v>
      </c>
      <c r="I1376" s="43" t="s">
        <v>487</v>
      </c>
      <c r="J1376" s="16" t="s">
        <v>488</v>
      </c>
      <c r="K1376" s="16">
        <v>15000</v>
      </c>
      <c r="L1376" s="16">
        <v>-151</v>
      </c>
      <c r="M1376" s="16">
        <v>14849</v>
      </c>
      <c r="N1376" s="16">
        <v>7071.65</v>
      </c>
      <c r="O1376" s="47">
        <v>4623.54</v>
      </c>
      <c r="P1376" s="16">
        <v>3153.81</v>
      </c>
      <c r="Q1376" s="47">
        <v>0</v>
      </c>
      <c r="R1376" s="16" t="s">
        <v>1846</v>
      </c>
      <c r="S1376" s="3" t="s">
        <v>1451</v>
      </c>
      <c r="T1376" s="2"/>
      <c r="U1376" s="2"/>
      <c r="V1376" s="2"/>
    </row>
    <row r="1377" spans="1:22" s="16" customFormat="1" ht="15" customHeight="1" x14ac:dyDescent="0.3">
      <c r="A1377" s="16" t="s">
        <v>465</v>
      </c>
      <c r="B1377" s="16" t="s">
        <v>18</v>
      </c>
      <c r="C1377" s="43" t="s">
        <v>1310</v>
      </c>
      <c r="D1377" s="43" t="s">
        <v>25</v>
      </c>
      <c r="E1377" s="43" t="s">
        <v>90</v>
      </c>
      <c r="F1377" s="43" t="s">
        <v>1306</v>
      </c>
      <c r="G1377" s="43" t="s">
        <v>1311</v>
      </c>
      <c r="H1377" s="43" t="s">
        <v>23</v>
      </c>
      <c r="I1377" s="43">
        <v>6625</v>
      </c>
      <c r="J1377" s="16" t="s">
        <v>572</v>
      </c>
      <c r="K1377" s="16">
        <v>15000</v>
      </c>
      <c r="L1377" s="16">
        <v>0</v>
      </c>
      <c r="M1377" s="16">
        <v>15000</v>
      </c>
      <c r="N1377" s="16">
        <v>2150.6999999999998</v>
      </c>
      <c r="O1377" s="47">
        <v>10525.91</v>
      </c>
      <c r="P1377" s="16">
        <v>2323.39</v>
      </c>
      <c r="Q1377" s="47">
        <v>0</v>
      </c>
      <c r="R1377" s="16" t="s">
        <v>1846</v>
      </c>
      <c r="S1377" s="3" t="s">
        <v>1451</v>
      </c>
      <c r="T1377" s="2"/>
      <c r="U1377" s="2"/>
      <c r="V1377" s="2"/>
    </row>
    <row r="1378" spans="1:22" s="16" customFormat="1" ht="15" customHeight="1" x14ac:dyDescent="0.3">
      <c r="A1378" s="16" t="s">
        <v>465</v>
      </c>
      <c r="B1378" s="16" t="s">
        <v>18</v>
      </c>
      <c r="C1378" s="43" t="s">
        <v>1310</v>
      </c>
      <c r="D1378" s="43" t="s">
        <v>25</v>
      </c>
      <c r="E1378" s="43" t="s">
        <v>90</v>
      </c>
      <c r="F1378" s="43" t="s">
        <v>1306</v>
      </c>
      <c r="G1378" s="43" t="s">
        <v>1311</v>
      </c>
      <c r="H1378" s="43" t="s">
        <v>23</v>
      </c>
      <c r="I1378" s="43" t="s">
        <v>513</v>
      </c>
      <c r="J1378" s="16" t="s">
        <v>1203</v>
      </c>
      <c r="K1378" s="16">
        <v>500</v>
      </c>
      <c r="L1378" s="16">
        <v>151</v>
      </c>
      <c r="M1378" s="16">
        <v>651</v>
      </c>
      <c r="N1378" s="16">
        <v>44.37</v>
      </c>
      <c r="O1378" s="47">
        <v>463.2</v>
      </c>
      <c r="P1378" s="16">
        <v>143.43</v>
      </c>
      <c r="Q1378" s="47">
        <v>44.37</v>
      </c>
      <c r="R1378" s="16" t="s">
        <v>1846</v>
      </c>
      <c r="S1378" s="3" t="s">
        <v>1451</v>
      </c>
      <c r="T1378" s="2"/>
      <c r="U1378" s="2"/>
      <c r="V1378" s="2"/>
    </row>
    <row r="1379" spans="1:22" s="16" customFormat="1" ht="15" customHeight="1" x14ac:dyDescent="0.3">
      <c r="A1379" s="16" t="s">
        <v>465</v>
      </c>
      <c r="B1379" s="16" t="s">
        <v>18</v>
      </c>
      <c r="C1379" s="43" t="s">
        <v>363</v>
      </c>
      <c r="D1379" s="43" t="s">
        <v>25</v>
      </c>
      <c r="E1379" s="43" t="s">
        <v>90</v>
      </c>
      <c r="F1379" s="43" t="s">
        <v>1314</v>
      </c>
      <c r="G1379" s="43" t="s">
        <v>1315</v>
      </c>
      <c r="H1379" s="43" t="s">
        <v>23</v>
      </c>
      <c r="I1379" s="43" t="s">
        <v>501</v>
      </c>
      <c r="J1379" s="16" t="s">
        <v>502</v>
      </c>
      <c r="K1379" s="16">
        <v>321935</v>
      </c>
      <c r="L1379" s="16">
        <v>3187</v>
      </c>
      <c r="M1379" s="16">
        <v>325122</v>
      </c>
      <c r="N1379" s="16">
        <v>0</v>
      </c>
      <c r="O1379" s="47">
        <v>295427.25</v>
      </c>
      <c r="P1379" s="16">
        <v>29694.75</v>
      </c>
      <c r="Q1379" s="47">
        <v>29234.71</v>
      </c>
      <c r="R1379" s="16" t="s">
        <v>1847</v>
      </c>
      <c r="S1379" s="3" t="s">
        <v>1451</v>
      </c>
      <c r="T1379" s="2"/>
      <c r="U1379" s="2"/>
      <c r="V1379" s="2"/>
    </row>
    <row r="1380" spans="1:22" s="16" customFormat="1" ht="15" customHeight="1" x14ac:dyDescent="0.3">
      <c r="A1380" s="16" t="s">
        <v>465</v>
      </c>
      <c r="B1380" s="16" t="s">
        <v>18</v>
      </c>
      <c r="C1380" s="43" t="s">
        <v>363</v>
      </c>
      <c r="D1380" s="43" t="s">
        <v>25</v>
      </c>
      <c r="E1380" s="43" t="s">
        <v>90</v>
      </c>
      <c r="F1380" s="43" t="s">
        <v>1314</v>
      </c>
      <c r="G1380" s="43" t="s">
        <v>1315</v>
      </c>
      <c r="H1380" s="43" t="s">
        <v>23</v>
      </c>
      <c r="I1380" s="43" t="s">
        <v>493</v>
      </c>
      <c r="J1380" s="16" t="s">
        <v>494</v>
      </c>
      <c r="K1380" s="16">
        <v>47000</v>
      </c>
      <c r="L1380" s="16">
        <v>0</v>
      </c>
      <c r="M1380" s="16">
        <v>47000</v>
      </c>
      <c r="N1380" s="16">
        <v>0</v>
      </c>
      <c r="O1380" s="47">
        <v>47401.08</v>
      </c>
      <c r="P1380" s="16">
        <v>-401.08</v>
      </c>
      <c r="Q1380" s="47">
        <v>2273.5100000000002</v>
      </c>
      <c r="R1380" s="16" t="s">
        <v>1847</v>
      </c>
      <c r="S1380" s="3" t="s">
        <v>1451</v>
      </c>
      <c r="T1380" s="2"/>
      <c r="U1380" s="2"/>
      <c r="V1380" s="2"/>
    </row>
    <row r="1381" spans="1:22" s="16" customFormat="1" ht="15" customHeight="1" x14ac:dyDescent="0.3">
      <c r="A1381" s="16" t="s">
        <v>465</v>
      </c>
      <c r="B1381" s="16" t="s">
        <v>18</v>
      </c>
      <c r="C1381" s="43" t="s">
        <v>363</v>
      </c>
      <c r="D1381" s="43" t="s">
        <v>25</v>
      </c>
      <c r="E1381" s="43" t="s">
        <v>90</v>
      </c>
      <c r="F1381" s="43" t="s">
        <v>1314</v>
      </c>
      <c r="G1381" s="43" t="s">
        <v>1315</v>
      </c>
      <c r="H1381" s="43" t="s">
        <v>23</v>
      </c>
      <c r="I1381" s="43">
        <v>5100</v>
      </c>
      <c r="J1381" s="16" t="s">
        <v>484</v>
      </c>
      <c r="K1381" s="16">
        <v>7000</v>
      </c>
      <c r="L1381" s="16">
        <v>0</v>
      </c>
      <c r="M1381" s="16">
        <v>7000</v>
      </c>
      <c r="N1381" s="16">
        <v>0</v>
      </c>
      <c r="O1381" s="47">
        <v>6835.06</v>
      </c>
      <c r="P1381" s="16">
        <v>164.94</v>
      </c>
      <c r="Q1381" s="47">
        <v>387.34</v>
      </c>
      <c r="R1381" s="16" t="s">
        <v>1847</v>
      </c>
      <c r="S1381" s="3" t="s">
        <v>1451</v>
      </c>
      <c r="T1381" s="2"/>
      <c r="U1381" s="2"/>
      <c r="V1381" s="2"/>
    </row>
    <row r="1382" spans="1:22" s="16" customFormat="1" ht="15" customHeight="1" x14ac:dyDescent="0.3">
      <c r="A1382" s="16" t="s">
        <v>465</v>
      </c>
      <c r="B1382" s="16" t="s">
        <v>18</v>
      </c>
      <c r="C1382" s="43" t="s">
        <v>363</v>
      </c>
      <c r="D1382" s="43" t="s">
        <v>25</v>
      </c>
      <c r="E1382" s="43" t="s">
        <v>90</v>
      </c>
      <c r="F1382" s="43" t="s">
        <v>1314</v>
      </c>
      <c r="G1382" s="43" t="s">
        <v>1315</v>
      </c>
      <c r="H1382" s="43" t="s">
        <v>23</v>
      </c>
      <c r="I1382" s="43" t="s">
        <v>491</v>
      </c>
      <c r="J1382" s="16" t="s">
        <v>1043</v>
      </c>
      <c r="K1382" s="16">
        <v>300</v>
      </c>
      <c r="L1382" s="16">
        <v>0</v>
      </c>
      <c r="M1382" s="16">
        <v>300</v>
      </c>
      <c r="N1382" s="16">
        <v>0</v>
      </c>
      <c r="O1382" s="47">
        <v>0</v>
      </c>
      <c r="P1382" s="16">
        <v>300</v>
      </c>
      <c r="Q1382" s="47">
        <v>0</v>
      </c>
      <c r="R1382" s="16" t="s">
        <v>1847</v>
      </c>
      <c r="S1382" s="3" t="s">
        <v>1451</v>
      </c>
      <c r="T1382" s="2"/>
      <c r="U1382" s="2"/>
      <c r="V1382" s="2"/>
    </row>
    <row r="1383" spans="1:22" s="16" customFormat="1" ht="15" customHeight="1" x14ac:dyDescent="0.3">
      <c r="A1383" s="16" t="s">
        <v>465</v>
      </c>
      <c r="B1383" s="16" t="s">
        <v>18</v>
      </c>
      <c r="C1383" s="43" t="s">
        <v>363</v>
      </c>
      <c r="D1383" s="43" t="s">
        <v>25</v>
      </c>
      <c r="E1383" s="43" t="s">
        <v>90</v>
      </c>
      <c r="F1383" s="43" t="s">
        <v>1314</v>
      </c>
      <c r="G1383" s="43" t="s">
        <v>1315</v>
      </c>
      <c r="H1383" s="43" t="s">
        <v>23</v>
      </c>
      <c r="I1383" s="43" t="s">
        <v>481</v>
      </c>
      <c r="J1383" s="16" t="s">
        <v>1040</v>
      </c>
      <c r="K1383" s="16">
        <v>5700</v>
      </c>
      <c r="L1383" s="16">
        <v>0</v>
      </c>
      <c r="M1383" s="16">
        <v>5700</v>
      </c>
      <c r="N1383" s="16">
        <v>0</v>
      </c>
      <c r="O1383" s="47">
        <v>6395.09</v>
      </c>
      <c r="P1383" s="16">
        <v>-695.09</v>
      </c>
      <c r="Q1383" s="47">
        <v>0</v>
      </c>
      <c r="R1383" s="16" t="s">
        <v>1847</v>
      </c>
      <c r="S1383" s="3" t="s">
        <v>1451</v>
      </c>
      <c r="T1383" s="2"/>
      <c r="U1383" s="2"/>
      <c r="V1383" s="2"/>
    </row>
    <row r="1384" spans="1:22" s="16" customFormat="1" ht="15" customHeight="1" x14ac:dyDescent="0.3">
      <c r="A1384" s="16" t="s">
        <v>465</v>
      </c>
      <c r="B1384" s="16" t="s">
        <v>18</v>
      </c>
      <c r="C1384" s="43" t="s">
        <v>363</v>
      </c>
      <c r="D1384" s="43" t="s">
        <v>25</v>
      </c>
      <c r="E1384" s="43" t="s">
        <v>90</v>
      </c>
      <c r="F1384" s="43" t="s">
        <v>1314</v>
      </c>
      <c r="G1384" s="43" t="s">
        <v>1315</v>
      </c>
      <c r="H1384" s="43" t="s">
        <v>23</v>
      </c>
      <c r="I1384" s="43" t="s">
        <v>1051</v>
      </c>
      <c r="J1384" s="16" t="s">
        <v>1052</v>
      </c>
      <c r="K1384" s="16">
        <v>1180</v>
      </c>
      <c r="L1384" s="16">
        <v>0</v>
      </c>
      <c r="M1384" s="16">
        <v>1180</v>
      </c>
      <c r="N1384" s="16">
        <v>0</v>
      </c>
      <c r="O1384" s="47">
        <v>1330</v>
      </c>
      <c r="P1384" s="16">
        <v>-150</v>
      </c>
      <c r="Q1384" s="47">
        <v>665</v>
      </c>
      <c r="R1384" s="16" t="s">
        <v>1847</v>
      </c>
      <c r="S1384" s="3" t="s">
        <v>1451</v>
      </c>
      <c r="T1384" s="2"/>
      <c r="U1384" s="2"/>
      <c r="V1384" s="2"/>
    </row>
    <row r="1385" spans="1:22" s="16" customFormat="1" ht="15" customHeight="1" x14ac:dyDescent="0.3">
      <c r="A1385" s="16" t="s">
        <v>465</v>
      </c>
      <c r="B1385" s="16" t="s">
        <v>18</v>
      </c>
      <c r="C1385" s="43" t="s">
        <v>363</v>
      </c>
      <c r="D1385" s="43" t="s">
        <v>25</v>
      </c>
      <c r="E1385" s="43" t="s">
        <v>90</v>
      </c>
      <c r="F1385" s="43" t="s">
        <v>1314</v>
      </c>
      <c r="G1385" s="43" t="s">
        <v>1315</v>
      </c>
      <c r="H1385" s="43" t="s">
        <v>23</v>
      </c>
      <c r="I1385" s="43" t="s">
        <v>469</v>
      </c>
      <c r="J1385" s="16" t="s">
        <v>1045</v>
      </c>
      <c r="K1385" s="16">
        <v>3500</v>
      </c>
      <c r="L1385" s="16">
        <v>0</v>
      </c>
      <c r="M1385" s="16">
        <v>3500</v>
      </c>
      <c r="N1385" s="16">
        <v>0</v>
      </c>
      <c r="O1385" s="47">
        <v>3406.62</v>
      </c>
      <c r="P1385" s="16">
        <v>93.38</v>
      </c>
      <c r="Q1385" s="47">
        <v>264.63</v>
      </c>
      <c r="R1385" s="16" t="s">
        <v>1847</v>
      </c>
      <c r="S1385" s="3" t="s">
        <v>1451</v>
      </c>
      <c r="T1385" s="2"/>
      <c r="U1385" s="2"/>
      <c r="V1385" s="2"/>
    </row>
    <row r="1386" spans="1:22" s="16" customFormat="1" ht="15" customHeight="1" x14ac:dyDescent="0.3">
      <c r="A1386" s="16" t="s">
        <v>465</v>
      </c>
      <c r="B1386" s="16" t="s">
        <v>18</v>
      </c>
      <c r="C1386" s="43" t="s">
        <v>363</v>
      </c>
      <c r="D1386" s="43" t="s">
        <v>25</v>
      </c>
      <c r="E1386" s="43" t="s">
        <v>90</v>
      </c>
      <c r="F1386" s="43" t="s">
        <v>1314</v>
      </c>
      <c r="G1386" s="43" t="s">
        <v>1315</v>
      </c>
      <c r="H1386" s="43" t="s">
        <v>23</v>
      </c>
      <c r="I1386" s="43" t="s">
        <v>473</v>
      </c>
      <c r="J1386" s="16" t="s">
        <v>1041</v>
      </c>
      <c r="K1386" s="16">
        <v>2200</v>
      </c>
      <c r="L1386" s="16">
        <v>0</v>
      </c>
      <c r="M1386" s="16">
        <v>2200</v>
      </c>
      <c r="N1386" s="16">
        <v>0</v>
      </c>
      <c r="O1386" s="47">
        <v>3223.04</v>
      </c>
      <c r="P1386" s="16">
        <v>-1023.04</v>
      </c>
      <c r="Q1386" s="47">
        <v>96.15</v>
      </c>
      <c r="R1386" s="16" t="s">
        <v>1847</v>
      </c>
      <c r="S1386" s="3" t="s">
        <v>1451</v>
      </c>
      <c r="T1386" s="2"/>
      <c r="U1386" s="2"/>
      <c r="V1386" s="2"/>
    </row>
    <row r="1387" spans="1:22" s="16" customFormat="1" ht="15" customHeight="1" x14ac:dyDescent="0.3">
      <c r="A1387" s="16" t="s">
        <v>465</v>
      </c>
      <c r="B1387" s="16" t="s">
        <v>18</v>
      </c>
      <c r="C1387" s="43" t="s">
        <v>363</v>
      </c>
      <c r="D1387" s="43" t="s">
        <v>25</v>
      </c>
      <c r="E1387" s="43" t="s">
        <v>90</v>
      </c>
      <c r="F1387" s="43" t="s">
        <v>1314</v>
      </c>
      <c r="G1387" s="43" t="s">
        <v>1315</v>
      </c>
      <c r="H1387" s="43" t="s">
        <v>23</v>
      </c>
      <c r="I1387" s="43" t="s">
        <v>474</v>
      </c>
      <c r="J1387" s="16" t="s">
        <v>475</v>
      </c>
      <c r="K1387" s="16">
        <v>29989</v>
      </c>
      <c r="L1387" s="16">
        <v>297</v>
      </c>
      <c r="M1387" s="16">
        <v>30286</v>
      </c>
      <c r="N1387" s="16">
        <v>0</v>
      </c>
      <c r="O1387" s="47">
        <v>26843.35</v>
      </c>
      <c r="P1387" s="16">
        <v>3442.65</v>
      </c>
      <c r="Q1387" s="47">
        <v>2419.94</v>
      </c>
      <c r="R1387" s="16" t="s">
        <v>1847</v>
      </c>
      <c r="S1387" s="3" t="s">
        <v>1451</v>
      </c>
      <c r="T1387" s="2"/>
      <c r="U1387" s="2"/>
      <c r="V1387" s="2"/>
    </row>
    <row r="1388" spans="1:22" s="16" customFormat="1" ht="15" customHeight="1" x14ac:dyDescent="0.3">
      <c r="A1388" s="16" t="s">
        <v>465</v>
      </c>
      <c r="B1388" s="16" t="s">
        <v>18</v>
      </c>
      <c r="C1388" s="43" t="s">
        <v>363</v>
      </c>
      <c r="D1388" s="43" t="s">
        <v>25</v>
      </c>
      <c r="E1388" s="43" t="s">
        <v>90</v>
      </c>
      <c r="F1388" s="43" t="s">
        <v>1314</v>
      </c>
      <c r="G1388" s="43" t="s">
        <v>1315</v>
      </c>
      <c r="H1388" s="43" t="s">
        <v>23</v>
      </c>
      <c r="I1388" s="43" t="s">
        <v>519</v>
      </c>
      <c r="J1388" s="16" t="s">
        <v>520</v>
      </c>
      <c r="K1388" s="16">
        <v>13694</v>
      </c>
      <c r="L1388" s="16">
        <v>0</v>
      </c>
      <c r="M1388" s="16">
        <v>13694</v>
      </c>
      <c r="N1388" s="16">
        <v>0</v>
      </c>
      <c r="O1388" s="47">
        <v>12551</v>
      </c>
      <c r="P1388" s="16">
        <v>1143</v>
      </c>
      <c r="Q1388" s="47">
        <v>1141</v>
      </c>
      <c r="R1388" s="16" t="s">
        <v>1847</v>
      </c>
      <c r="S1388" s="3" t="s">
        <v>1451</v>
      </c>
      <c r="T1388" s="2"/>
      <c r="U1388" s="2"/>
      <c r="V1388" s="2"/>
    </row>
    <row r="1389" spans="1:22" s="16" customFormat="1" ht="15" customHeight="1" x14ac:dyDescent="0.3">
      <c r="A1389" s="16" t="s">
        <v>465</v>
      </c>
      <c r="B1389" s="16" t="s">
        <v>18</v>
      </c>
      <c r="C1389" s="43" t="s">
        <v>363</v>
      </c>
      <c r="D1389" s="43" t="s">
        <v>25</v>
      </c>
      <c r="E1389" s="43" t="s">
        <v>90</v>
      </c>
      <c r="F1389" s="43" t="s">
        <v>1314</v>
      </c>
      <c r="G1389" s="43" t="s">
        <v>1315</v>
      </c>
      <c r="H1389" s="43" t="s">
        <v>23</v>
      </c>
      <c r="I1389" s="43">
        <v>6202</v>
      </c>
      <c r="J1389" s="16" t="s">
        <v>558</v>
      </c>
      <c r="K1389" s="16">
        <v>250</v>
      </c>
      <c r="L1389" s="16">
        <v>0</v>
      </c>
      <c r="M1389" s="16">
        <v>250</v>
      </c>
      <c r="N1389" s="16">
        <v>0</v>
      </c>
      <c r="O1389" s="47">
        <v>83.35</v>
      </c>
      <c r="P1389" s="16">
        <v>166.65</v>
      </c>
      <c r="Q1389" s="47">
        <v>0</v>
      </c>
      <c r="R1389" s="16" t="s">
        <v>1847</v>
      </c>
      <c r="S1389" s="3" t="s">
        <v>1451</v>
      </c>
      <c r="T1389" s="2"/>
      <c r="U1389" s="2"/>
      <c r="V1389" s="2"/>
    </row>
    <row r="1390" spans="1:22" s="16" customFormat="1" ht="15" customHeight="1" x14ac:dyDescent="0.3">
      <c r="A1390" s="16" t="s">
        <v>465</v>
      </c>
      <c r="B1390" s="16" t="s">
        <v>18</v>
      </c>
      <c r="C1390" s="43" t="s">
        <v>363</v>
      </c>
      <c r="D1390" s="43" t="s">
        <v>25</v>
      </c>
      <c r="E1390" s="43" t="s">
        <v>90</v>
      </c>
      <c r="F1390" s="43" t="s">
        <v>1314</v>
      </c>
      <c r="G1390" s="43" t="s">
        <v>1315</v>
      </c>
      <c r="H1390" s="43" t="s">
        <v>23</v>
      </c>
      <c r="I1390" s="43">
        <v>6203</v>
      </c>
      <c r="J1390" s="16" t="s">
        <v>559</v>
      </c>
      <c r="K1390" s="16">
        <v>150</v>
      </c>
      <c r="L1390" s="16">
        <v>0</v>
      </c>
      <c r="M1390" s="16">
        <v>150</v>
      </c>
      <c r="N1390" s="16">
        <v>0</v>
      </c>
      <c r="O1390" s="47">
        <v>150</v>
      </c>
      <c r="P1390" s="16">
        <v>0</v>
      </c>
      <c r="Q1390" s="47">
        <v>0</v>
      </c>
      <c r="R1390" s="16" t="s">
        <v>1847</v>
      </c>
      <c r="S1390" s="3" t="s">
        <v>1451</v>
      </c>
      <c r="T1390" s="2"/>
      <c r="U1390" s="2"/>
      <c r="V1390" s="2"/>
    </row>
    <row r="1391" spans="1:22" s="16" customFormat="1" ht="15" customHeight="1" x14ac:dyDescent="0.3">
      <c r="A1391" s="16" t="s">
        <v>465</v>
      </c>
      <c r="B1391" s="16" t="s">
        <v>18</v>
      </c>
      <c r="C1391" s="43" t="s">
        <v>363</v>
      </c>
      <c r="D1391" s="43" t="s">
        <v>25</v>
      </c>
      <c r="E1391" s="43" t="s">
        <v>90</v>
      </c>
      <c r="F1391" s="43" t="s">
        <v>1314</v>
      </c>
      <c r="G1391" s="43" t="s">
        <v>1315</v>
      </c>
      <c r="H1391" s="43" t="s">
        <v>23</v>
      </c>
      <c r="I1391" s="43">
        <v>6205</v>
      </c>
      <c r="J1391" s="16" t="s">
        <v>689</v>
      </c>
      <c r="K1391" s="16">
        <v>100</v>
      </c>
      <c r="L1391" s="16">
        <v>0</v>
      </c>
      <c r="M1391" s="16">
        <v>100</v>
      </c>
      <c r="N1391" s="16">
        <v>0</v>
      </c>
      <c r="O1391" s="47">
        <v>0</v>
      </c>
      <c r="P1391" s="16">
        <v>100</v>
      </c>
      <c r="Q1391" s="47">
        <v>0</v>
      </c>
      <c r="R1391" s="16" t="s">
        <v>1847</v>
      </c>
      <c r="S1391" s="3" t="s">
        <v>1451</v>
      </c>
      <c r="T1391" s="2"/>
      <c r="U1391" s="2"/>
      <c r="V1391" s="2"/>
    </row>
    <row r="1392" spans="1:22" s="16" customFormat="1" ht="15" customHeight="1" x14ac:dyDescent="0.3">
      <c r="A1392" s="16" t="s">
        <v>465</v>
      </c>
      <c r="B1392" s="16" t="s">
        <v>18</v>
      </c>
      <c r="C1392" s="43" t="s">
        <v>363</v>
      </c>
      <c r="D1392" s="43" t="s">
        <v>25</v>
      </c>
      <c r="E1392" s="43" t="s">
        <v>90</v>
      </c>
      <c r="F1392" s="43" t="s">
        <v>1314</v>
      </c>
      <c r="G1392" s="43" t="s">
        <v>1315</v>
      </c>
      <c r="H1392" s="43" t="s">
        <v>23</v>
      </c>
      <c r="I1392" s="43">
        <v>6206</v>
      </c>
      <c r="J1392" s="16" t="s">
        <v>571</v>
      </c>
      <c r="K1392" s="16">
        <v>2000</v>
      </c>
      <c r="L1392" s="16">
        <v>-1000</v>
      </c>
      <c r="M1392" s="16">
        <v>1000</v>
      </c>
      <c r="N1392" s="16">
        <v>312.47000000000003</v>
      </c>
      <c r="O1392" s="47">
        <v>687.53</v>
      </c>
      <c r="P1392" s="16">
        <v>0</v>
      </c>
      <c r="Q1392" s="47">
        <v>137.63</v>
      </c>
      <c r="R1392" s="16" t="s">
        <v>1847</v>
      </c>
      <c r="S1392" s="3" t="s">
        <v>1451</v>
      </c>
      <c r="T1392" s="2"/>
      <c r="U1392" s="2"/>
      <c r="V1392" s="2"/>
    </row>
    <row r="1393" spans="1:22" s="16" customFormat="1" ht="15" customHeight="1" x14ac:dyDescent="0.3">
      <c r="A1393" s="16" t="s">
        <v>465</v>
      </c>
      <c r="B1393" s="16" t="s">
        <v>18</v>
      </c>
      <c r="C1393" s="43" t="s">
        <v>363</v>
      </c>
      <c r="D1393" s="43" t="s">
        <v>25</v>
      </c>
      <c r="E1393" s="43" t="s">
        <v>90</v>
      </c>
      <c r="F1393" s="43" t="s">
        <v>1314</v>
      </c>
      <c r="G1393" s="43" t="s">
        <v>1315</v>
      </c>
      <c r="H1393" s="43" t="s">
        <v>23</v>
      </c>
      <c r="I1393" s="43">
        <v>6208</v>
      </c>
      <c r="J1393" s="16" t="s">
        <v>496</v>
      </c>
      <c r="K1393" s="16">
        <v>10000</v>
      </c>
      <c r="L1393" s="16">
        <v>-2000</v>
      </c>
      <c r="M1393" s="16">
        <v>8000</v>
      </c>
      <c r="N1393" s="16">
        <v>1853.45</v>
      </c>
      <c r="O1393" s="47">
        <v>3705.18</v>
      </c>
      <c r="P1393" s="16">
        <v>2441.37</v>
      </c>
      <c r="Q1393" s="47">
        <v>2271.58</v>
      </c>
      <c r="R1393" s="16" t="s">
        <v>1847</v>
      </c>
      <c r="S1393" s="3" t="s">
        <v>1451</v>
      </c>
      <c r="T1393" s="2"/>
      <c r="U1393" s="2"/>
      <c r="V1393" s="2"/>
    </row>
    <row r="1394" spans="1:22" s="16" customFormat="1" ht="15" customHeight="1" x14ac:dyDescent="0.3">
      <c r="A1394" s="16" t="s">
        <v>465</v>
      </c>
      <c r="B1394" s="16" t="s">
        <v>18</v>
      </c>
      <c r="C1394" s="43" t="s">
        <v>363</v>
      </c>
      <c r="D1394" s="43" t="s">
        <v>25</v>
      </c>
      <c r="E1394" s="43" t="s">
        <v>90</v>
      </c>
      <c r="F1394" s="43" t="s">
        <v>1314</v>
      </c>
      <c r="G1394" s="43" t="s">
        <v>1315</v>
      </c>
      <c r="H1394" s="43" t="s">
        <v>23</v>
      </c>
      <c r="I1394" s="43">
        <v>6210</v>
      </c>
      <c r="J1394" s="16" t="s">
        <v>565</v>
      </c>
      <c r="K1394" s="16">
        <v>1000</v>
      </c>
      <c r="L1394" s="16">
        <v>0</v>
      </c>
      <c r="M1394" s="16">
        <v>1000</v>
      </c>
      <c r="N1394" s="16">
        <v>0</v>
      </c>
      <c r="O1394" s="47">
        <v>685.94</v>
      </c>
      <c r="P1394" s="16">
        <v>314.06</v>
      </c>
      <c r="Q1394" s="47">
        <v>0</v>
      </c>
      <c r="R1394" s="16" t="s">
        <v>1847</v>
      </c>
      <c r="S1394" s="3" t="s">
        <v>1451</v>
      </c>
      <c r="T1394" s="2"/>
      <c r="U1394" s="2"/>
      <c r="V1394" s="2"/>
    </row>
    <row r="1395" spans="1:22" s="16" customFormat="1" ht="15" customHeight="1" x14ac:dyDescent="0.3">
      <c r="A1395" s="16" t="s">
        <v>465</v>
      </c>
      <c r="B1395" s="16" t="s">
        <v>18</v>
      </c>
      <c r="C1395" s="43" t="s">
        <v>363</v>
      </c>
      <c r="D1395" s="43" t="s">
        <v>25</v>
      </c>
      <c r="E1395" s="43" t="s">
        <v>90</v>
      </c>
      <c r="F1395" s="43" t="s">
        <v>1314</v>
      </c>
      <c r="G1395" s="43" t="s">
        <v>1315</v>
      </c>
      <c r="H1395" s="43" t="s">
        <v>23</v>
      </c>
      <c r="I1395" s="43">
        <v>6211</v>
      </c>
      <c r="J1395" s="16" t="s">
        <v>497</v>
      </c>
      <c r="K1395" s="16">
        <v>1500</v>
      </c>
      <c r="L1395" s="16">
        <v>0</v>
      </c>
      <c r="M1395" s="16">
        <v>1500</v>
      </c>
      <c r="N1395" s="16">
        <v>0</v>
      </c>
      <c r="O1395" s="47">
        <v>94.37</v>
      </c>
      <c r="P1395" s="16">
        <v>1405.63</v>
      </c>
      <c r="Q1395" s="47">
        <v>94.37</v>
      </c>
      <c r="R1395" s="16" t="s">
        <v>1847</v>
      </c>
      <c r="S1395" s="3" t="s">
        <v>1451</v>
      </c>
      <c r="T1395" s="2"/>
      <c r="U1395" s="2"/>
      <c r="V1395" s="2"/>
    </row>
    <row r="1396" spans="1:22" s="16" customFormat="1" ht="15" customHeight="1" x14ac:dyDescent="0.3">
      <c r="A1396" s="16" t="s">
        <v>465</v>
      </c>
      <c r="B1396" s="16" t="s">
        <v>18</v>
      </c>
      <c r="C1396" s="43" t="s">
        <v>363</v>
      </c>
      <c r="D1396" s="43" t="s">
        <v>25</v>
      </c>
      <c r="E1396" s="43" t="s">
        <v>90</v>
      </c>
      <c r="F1396" s="43" t="s">
        <v>1314</v>
      </c>
      <c r="G1396" s="43" t="s">
        <v>1315</v>
      </c>
      <c r="H1396" s="43" t="s">
        <v>23</v>
      </c>
      <c r="I1396" s="43" t="s">
        <v>716</v>
      </c>
      <c r="J1396" s="16" t="s">
        <v>717</v>
      </c>
      <c r="K1396" s="16">
        <v>4500</v>
      </c>
      <c r="L1396" s="16">
        <v>0</v>
      </c>
      <c r="M1396" s="16">
        <v>4500</v>
      </c>
      <c r="N1396" s="16">
        <v>204.47</v>
      </c>
      <c r="O1396" s="47">
        <v>3853.87</v>
      </c>
      <c r="P1396" s="16">
        <v>441.66</v>
      </c>
      <c r="Q1396" s="47">
        <v>318.64999999999998</v>
      </c>
      <c r="R1396" s="16" t="s">
        <v>1847</v>
      </c>
      <c r="S1396" s="3" t="s">
        <v>1451</v>
      </c>
      <c r="T1396" s="2"/>
      <c r="U1396" s="2"/>
      <c r="V1396" s="2"/>
    </row>
    <row r="1397" spans="1:22" s="16" customFormat="1" ht="15" customHeight="1" x14ac:dyDescent="0.3">
      <c r="A1397" s="16" t="s">
        <v>465</v>
      </c>
      <c r="B1397" s="16" t="s">
        <v>18</v>
      </c>
      <c r="C1397" s="43" t="s">
        <v>363</v>
      </c>
      <c r="D1397" s="43" t="s">
        <v>25</v>
      </c>
      <c r="E1397" s="43" t="s">
        <v>90</v>
      </c>
      <c r="F1397" s="43" t="s">
        <v>1314</v>
      </c>
      <c r="G1397" s="43" t="s">
        <v>1315</v>
      </c>
      <c r="H1397" s="43" t="s">
        <v>23</v>
      </c>
      <c r="I1397" s="43">
        <v>6214</v>
      </c>
      <c r="J1397" s="16" t="s">
        <v>495</v>
      </c>
      <c r="K1397" s="16">
        <v>1000</v>
      </c>
      <c r="L1397" s="16">
        <v>0</v>
      </c>
      <c r="M1397" s="16">
        <v>1000</v>
      </c>
      <c r="N1397" s="16">
        <v>300</v>
      </c>
      <c r="O1397" s="47">
        <v>0</v>
      </c>
      <c r="P1397" s="16">
        <v>700</v>
      </c>
      <c r="Q1397" s="47">
        <v>0</v>
      </c>
      <c r="R1397" s="16" t="s">
        <v>1847</v>
      </c>
      <c r="S1397" s="3" t="s">
        <v>1451</v>
      </c>
      <c r="T1397" s="2"/>
      <c r="U1397" s="2"/>
      <c r="V1397" s="2"/>
    </row>
    <row r="1398" spans="1:22" s="16" customFormat="1" ht="15" customHeight="1" x14ac:dyDescent="0.3">
      <c r="A1398" s="16" t="s">
        <v>465</v>
      </c>
      <c r="B1398" s="16" t="s">
        <v>18</v>
      </c>
      <c r="C1398" s="43" t="s">
        <v>363</v>
      </c>
      <c r="D1398" s="43" t="s">
        <v>25</v>
      </c>
      <c r="E1398" s="43" t="s">
        <v>90</v>
      </c>
      <c r="F1398" s="43" t="s">
        <v>1314</v>
      </c>
      <c r="G1398" s="43" t="s">
        <v>1315</v>
      </c>
      <c r="H1398" s="43" t="s">
        <v>23</v>
      </c>
      <c r="I1398" s="43">
        <v>6216</v>
      </c>
      <c r="J1398" s="16" t="s">
        <v>715</v>
      </c>
      <c r="K1398" s="16">
        <v>1000</v>
      </c>
      <c r="L1398" s="16">
        <v>0</v>
      </c>
      <c r="M1398" s="16">
        <v>1000</v>
      </c>
      <c r="N1398" s="16">
        <v>0</v>
      </c>
      <c r="O1398" s="47">
        <v>1000</v>
      </c>
      <c r="P1398" s="16">
        <v>0</v>
      </c>
      <c r="Q1398" s="47">
        <v>0</v>
      </c>
      <c r="R1398" s="16" t="s">
        <v>1847</v>
      </c>
      <c r="S1398" s="3" t="s">
        <v>1451</v>
      </c>
      <c r="T1398" s="2"/>
      <c r="U1398" s="2"/>
      <c r="V1398" s="2"/>
    </row>
    <row r="1399" spans="1:22" s="16" customFormat="1" ht="15" customHeight="1" x14ac:dyDescent="0.3">
      <c r="A1399" s="16" t="s">
        <v>465</v>
      </c>
      <c r="B1399" s="16" t="s">
        <v>18</v>
      </c>
      <c r="C1399" s="43" t="s">
        <v>363</v>
      </c>
      <c r="D1399" s="43" t="s">
        <v>25</v>
      </c>
      <c r="E1399" s="43" t="s">
        <v>90</v>
      </c>
      <c r="F1399" s="43" t="s">
        <v>1314</v>
      </c>
      <c r="G1399" s="43" t="s">
        <v>1315</v>
      </c>
      <c r="H1399" s="43" t="s">
        <v>23</v>
      </c>
      <c r="I1399" s="43" t="s">
        <v>586</v>
      </c>
      <c r="J1399" s="16" t="s">
        <v>587</v>
      </c>
      <c r="K1399" s="16">
        <v>500</v>
      </c>
      <c r="L1399" s="16">
        <v>0</v>
      </c>
      <c r="M1399" s="16">
        <v>500</v>
      </c>
      <c r="N1399" s="16">
        <v>0</v>
      </c>
      <c r="O1399" s="47">
        <v>39.96</v>
      </c>
      <c r="P1399" s="16">
        <v>460.04</v>
      </c>
      <c r="Q1399" s="47">
        <v>0</v>
      </c>
      <c r="R1399" s="16" t="s">
        <v>1847</v>
      </c>
      <c r="S1399" s="3" t="s">
        <v>1451</v>
      </c>
      <c r="T1399" s="2"/>
      <c r="U1399" s="2"/>
      <c r="V1399" s="2"/>
    </row>
    <row r="1400" spans="1:22" s="16" customFormat="1" ht="15" customHeight="1" x14ac:dyDescent="0.3">
      <c r="A1400" s="16" t="s">
        <v>465</v>
      </c>
      <c r="B1400" s="16" t="s">
        <v>18</v>
      </c>
      <c r="C1400" s="43" t="s">
        <v>363</v>
      </c>
      <c r="D1400" s="43" t="s">
        <v>25</v>
      </c>
      <c r="E1400" s="43" t="s">
        <v>90</v>
      </c>
      <c r="F1400" s="43" t="s">
        <v>1314</v>
      </c>
      <c r="G1400" s="43" t="s">
        <v>1315</v>
      </c>
      <c r="H1400" s="43" t="s">
        <v>23</v>
      </c>
      <c r="I1400" s="43" t="s">
        <v>573</v>
      </c>
      <c r="J1400" s="16" t="s">
        <v>574</v>
      </c>
      <c r="K1400" s="16">
        <v>20000</v>
      </c>
      <c r="L1400" s="16">
        <v>-5000</v>
      </c>
      <c r="M1400" s="16">
        <v>15000</v>
      </c>
      <c r="N1400" s="16">
        <v>441.86</v>
      </c>
      <c r="O1400" s="47">
        <v>13522.7</v>
      </c>
      <c r="P1400" s="16">
        <v>1035.44</v>
      </c>
      <c r="Q1400" s="47">
        <v>4464.55</v>
      </c>
      <c r="R1400" s="16" t="s">
        <v>1847</v>
      </c>
      <c r="S1400" s="3" t="s">
        <v>1451</v>
      </c>
      <c r="T1400" s="2"/>
      <c r="U1400" s="2"/>
      <c r="V1400" s="2"/>
    </row>
    <row r="1401" spans="1:22" s="16" customFormat="1" ht="15" customHeight="1" x14ac:dyDescent="0.3">
      <c r="A1401" s="16" t="s">
        <v>465</v>
      </c>
      <c r="B1401" s="16" t="s">
        <v>18</v>
      </c>
      <c r="C1401" s="43" t="s">
        <v>363</v>
      </c>
      <c r="D1401" s="43" t="s">
        <v>25</v>
      </c>
      <c r="E1401" s="43" t="s">
        <v>90</v>
      </c>
      <c r="F1401" s="43" t="s">
        <v>1314</v>
      </c>
      <c r="G1401" s="43" t="s">
        <v>1315</v>
      </c>
      <c r="H1401" s="43" t="s">
        <v>23</v>
      </c>
      <c r="I1401" s="43">
        <v>6325</v>
      </c>
      <c r="J1401" s="16" t="s">
        <v>673</v>
      </c>
      <c r="K1401" s="16">
        <v>4000</v>
      </c>
      <c r="L1401" s="16">
        <v>0</v>
      </c>
      <c r="M1401" s="16">
        <v>4000</v>
      </c>
      <c r="N1401" s="16">
        <v>0</v>
      </c>
      <c r="O1401" s="47">
        <v>2593.8000000000002</v>
      </c>
      <c r="P1401" s="16">
        <v>1406.2</v>
      </c>
      <c r="Q1401" s="47">
        <v>0</v>
      </c>
      <c r="R1401" s="16" t="s">
        <v>1847</v>
      </c>
      <c r="S1401" s="3" t="s">
        <v>1451</v>
      </c>
      <c r="T1401" s="2"/>
      <c r="U1401" s="2"/>
      <c r="V1401" s="2"/>
    </row>
    <row r="1402" spans="1:22" s="16" customFormat="1" ht="15" customHeight="1" x14ac:dyDescent="0.3">
      <c r="A1402" s="16" t="s">
        <v>465</v>
      </c>
      <c r="B1402" s="16" t="s">
        <v>18</v>
      </c>
      <c r="C1402" s="43" t="s">
        <v>363</v>
      </c>
      <c r="D1402" s="43" t="s">
        <v>25</v>
      </c>
      <c r="E1402" s="43" t="s">
        <v>90</v>
      </c>
      <c r="F1402" s="43" t="s">
        <v>1314</v>
      </c>
      <c r="G1402" s="43" t="s">
        <v>1315</v>
      </c>
      <c r="H1402" s="43" t="s">
        <v>23</v>
      </c>
      <c r="I1402" s="43" t="s">
        <v>508</v>
      </c>
      <c r="J1402" s="16" t="s">
        <v>509</v>
      </c>
      <c r="K1402" s="16">
        <v>107000</v>
      </c>
      <c r="L1402" s="16">
        <v>0</v>
      </c>
      <c r="M1402" s="16">
        <v>107000</v>
      </c>
      <c r="N1402" s="16">
        <v>0</v>
      </c>
      <c r="O1402" s="47">
        <v>93776.22</v>
      </c>
      <c r="P1402" s="16">
        <v>13223.78</v>
      </c>
      <c r="Q1402" s="47">
        <v>6942.58</v>
      </c>
      <c r="R1402" s="16" t="s">
        <v>1847</v>
      </c>
      <c r="S1402" s="3" t="s">
        <v>1451</v>
      </c>
      <c r="T1402" s="2"/>
      <c r="U1402" s="2"/>
      <c r="V1402" s="2"/>
    </row>
    <row r="1403" spans="1:22" s="16" customFormat="1" ht="15" customHeight="1" x14ac:dyDescent="0.3">
      <c r="A1403" s="16" t="s">
        <v>465</v>
      </c>
      <c r="B1403" s="16" t="s">
        <v>18</v>
      </c>
      <c r="C1403" s="43" t="s">
        <v>363</v>
      </c>
      <c r="D1403" s="43" t="s">
        <v>25</v>
      </c>
      <c r="E1403" s="43" t="s">
        <v>90</v>
      </c>
      <c r="F1403" s="43" t="s">
        <v>1314</v>
      </c>
      <c r="G1403" s="43" t="s">
        <v>1315</v>
      </c>
      <c r="H1403" s="43" t="s">
        <v>23</v>
      </c>
      <c r="I1403" s="43" t="s">
        <v>577</v>
      </c>
      <c r="J1403" s="16" t="s">
        <v>578</v>
      </c>
      <c r="K1403" s="16">
        <v>32000</v>
      </c>
      <c r="L1403" s="16">
        <v>0</v>
      </c>
      <c r="M1403" s="16">
        <v>32000</v>
      </c>
      <c r="N1403" s="16">
        <v>0</v>
      </c>
      <c r="O1403" s="47">
        <v>30926.36</v>
      </c>
      <c r="P1403" s="16">
        <v>1073.6400000000001</v>
      </c>
      <c r="Q1403" s="47">
        <v>2267.66</v>
      </c>
      <c r="R1403" s="16" t="s">
        <v>1847</v>
      </c>
      <c r="S1403" s="3" t="s">
        <v>1451</v>
      </c>
      <c r="T1403" s="2"/>
      <c r="U1403" s="2"/>
      <c r="V1403" s="2"/>
    </row>
    <row r="1404" spans="1:22" s="16" customFormat="1" ht="15" customHeight="1" x14ac:dyDescent="0.3">
      <c r="A1404" s="16" t="s">
        <v>465</v>
      </c>
      <c r="B1404" s="16" t="s">
        <v>18</v>
      </c>
      <c r="C1404" s="43" t="s">
        <v>363</v>
      </c>
      <c r="D1404" s="43" t="s">
        <v>25</v>
      </c>
      <c r="E1404" s="43" t="s">
        <v>90</v>
      </c>
      <c r="F1404" s="43" t="s">
        <v>1314</v>
      </c>
      <c r="G1404" s="43" t="s">
        <v>1315</v>
      </c>
      <c r="H1404" s="43" t="s">
        <v>23</v>
      </c>
      <c r="I1404" s="43" t="s">
        <v>533</v>
      </c>
      <c r="J1404" s="16" t="s">
        <v>534</v>
      </c>
      <c r="K1404" s="16">
        <v>14000</v>
      </c>
      <c r="L1404" s="16">
        <v>10000</v>
      </c>
      <c r="M1404" s="16">
        <v>24000</v>
      </c>
      <c r="N1404" s="16">
        <v>0</v>
      </c>
      <c r="O1404" s="47">
        <v>18179.099999999999</v>
      </c>
      <c r="P1404" s="16">
        <v>5820.9</v>
      </c>
      <c r="Q1404" s="47">
        <v>0</v>
      </c>
      <c r="R1404" s="16" t="s">
        <v>1847</v>
      </c>
      <c r="S1404" s="3" t="s">
        <v>1451</v>
      </c>
      <c r="T1404" s="2"/>
      <c r="U1404" s="2"/>
      <c r="V1404" s="2"/>
    </row>
    <row r="1405" spans="1:22" s="16" customFormat="1" ht="15" customHeight="1" x14ac:dyDescent="0.3">
      <c r="A1405" s="16" t="s">
        <v>465</v>
      </c>
      <c r="B1405" s="16" t="s">
        <v>18</v>
      </c>
      <c r="C1405" s="43" t="s">
        <v>363</v>
      </c>
      <c r="D1405" s="43" t="s">
        <v>25</v>
      </c>
      <c r="E1405" s="43" t="s">
        <v>90</v>
      </c>
      <c r="F1405" s="43" t="s">
        <v>1314</v>
      </c>
      <c r="G1405" s="43" t="s">
        <v>1315</v>
      </c>
      <c r="H1405" s="43" t="s">
        <v>23</v>
      </c>
      <c r="I1405" s="43" t="s">
        <v>541</v>
      </c>
      <c r="J1405" s="16" t="s">
        <v>542</v>
      </c>
      <c r="K1405" s="16">
        <v>3000</v>
      </c>
      <c r="L1405" s="16">
        <v>0</v>
      </c>
      <c r="M1405" s="16">
        <v>3000</v>
      </c>
      <c r="N1405" s="16">
        <v>0</v>
      </c>
      <c r="O1405" s="47">
        <v>2790.35</v>
      </c>
      <c r="P1405" s="16">
        <v>209.65</v>
      </c>
      <c r="Q1405" s="47">
        <v>252.27</v>
      </c>
      <c r="R1405" s="16" t="s">
        <v>1847</v>
      </c>
      <c r="S1405" s="3" t="s">
        <v>1451</v>
      </c>
      <c r="T1405" s="2"/>
      <c r="U1405" s="2"/>
      <c r="V1405" s="2"/>
    </row>
    <row r="1406" spans="1:22" s="16" customFormat="1" ht="15" customHeight="1" x14ac:dyDescent="0.3">
      <c r="A1406" s="16" t="s">
        <v>465</v>
      </c>
      <c r="B1406" s="16" t="s">
        <v>18</v>
      </c>
      <c r="C1406" s="43" t="s">
        <v>363</v>
      </c>
      <c r="D1406" s="43" t="s">
        <v>25</v>
      </c>
      <c r="E1406" s="43" t="s">
        <v>90</v>
      </c>
      <c r="F1406" s="43" t="s">
        <v>1314</v>
      </c>
      <c r="G1406" s="43" t="s">
        <v>1315</v>
      </c>
      <c r="H1406" s="43" t="s">
        <v>23</v>
      </c>
      <c r="I1406" s="43" t="s">
        <v>487</v>
      </c>
      <c r="J1406" s="16" t="s">
        <v>488</v>
      </c>
      <c r="K1406" s="16">
        <v>4000</v>
      </c>
      <c r="L1406" s="16">
        <v>-2000</v>
      </c>
      <c r="M1406" s="16">
        <v>2000</v>
      </c>
      <c r="N1406" s="16">
        <v>0</v>
      </c>
      <c r="O1406" s="47">
        <v>1689</v>
      </c>
      <c r="P1406" s="16">
        <v>311</v>
      </c>
      <c r="Q1406" s="47">
        <v>0</v>
      </c>
      <c r="R1406" s="16" t="s">
        <v>1847</v>
      </c>
      <c r="S1406" s="3" t="s">
        <v>1451</v>
      </c>
      <c r="T1406" s="2"/>
      <c r="U1406" s="2"/>
      <c r="V1406" s="2"/>
    </row>
    <row r="1407" spans="1:22" s="16" customFormat="1" ht="15" customHeight="1" x14ac:dyDescent="0.3">
      <c r="A1407" s="16" t="s">
        <v>465</v>
      </c>
      <c r="B1407" s="16" t="s">
        <v>18</v>
      </c>
      <c r="C1407" s="43" t="s">
        <v>363</v>
      </c>
      <c r="D1407" s="43" t="s">
        <v>25</v>
      </c>
      <c r="E1407" s="43" t="s">
        <v>90</v>
      </c>
      <c r="F1407" s="43" t="s">
        <v>1314</v>
      </c>
      <c r="G1407" s="43" t="s">
        <v>1315</v>
      </c>
      <c r="H1407" s="43" t="s">
        <v>23</v>
      </c>
      <c r="I1407" s="43">
        <v>6625</v>
      </c>
      <c r="J1407" s="16" t="s">
        <v>572</v>
      </c>
      <c r="K1407" s="16">
        <v>15000</v>
      </c>
      <c r="L1407" s="16">
        <v>7000</v>
      </c>
      <c r="M1407" s="16">
        <v>22000</v>
      </c>
      <c r="N1407" s="16">
        <v>8418.36</v>
      </c>
      <c r="O1407" s="47">
        <v>13045.47</v>
      </c>
      <c r="P1407" s="16">
        <v>536.16999999999996</v>
      </c>
      <c r="Q1407" s="47">
        <v>683.36</v>
      </c>
      <c r="R1407" s="16" t="s">
        <v>1847</v>
      </c>
      <c r="S1407" s="3" t="s">
        <v>1451</v>
      </c>
      <c r="T1407" s="2"/>
      <c r="U1407" s="2"/>
      <c r="V1407" s="2"/>
    </row>
    <row r="1408" spans="1:22" s="16" customFormat="1" ht="15" customHeight="1" x14ac:dyDescent="0.3">
      <c r="A1408" s="16" t="s">
        <v>465</v>
      </c>
      <c r="B1408" s="16" t="s">
        <v>18</v>
      </c>
      <c r="C1408" s="43" t="s">
        <v>363</v>
      </c>
      <c r="D1408" s="43" t="s">
        <v>25</v>
      </c>
      <c r="E1408" s="43" t="s">
        <v>90</v>
      </c>
      <c r="F1408" s="43" t="s">
        <v>1314</v>
      </c>
      <c r="G1408" s="43" t="s">
        <v>1315</v>
      </c>
      <c r="H1408" s="43" t="s">
        <v>23</v>
      </c>
      <c r="I1408" s="43" t="s">
        <v>510</v>
      </c>
      <c r="J1408" s="16" t="s">
        <v>511</v>
      </c>
      <c r="K1408" s="16">
        <v>500</v>
      </c>
      <c r="L1408" s="16">
        <v>0</v>
      </c>
      <c r="M1408" s="16">
        <v>500</v>
      </c>
      <c r="N1408" s="16">
        <v>40.26</v>
      </c>
      <c r="O1408" s="47">
        <v>104.98</v>
      </c>
      <c r="P1408" s="16">
        <v>354.76</v>
      </c>
      <c r="Q1408" s="47">
        <v>0</v>
      </c>
      <c r="R1408" s="16" t="s">
        <v>1847</v>
      </c>
      <c r="S1408" s="3" t="s">
        <v>1451</v>
      </c>
      <c r="T1408" s="2"/>
      <c r="U1408" s="2"/>
      <c r="V1408" s="2"/>
    </row>
    <row r="1409" spans="1:22" s="16" customFormat="1" ht="15" customHeight="1" x14ac:dyDescent="0.3">
      <c r="A1409" s="16" t="s">
        <v>465</v>
      </c>
      <c r="B1409" s="16" t="s">
        <v>18</v>
      </c>
      <c r="C1409" s="43" t="s">
        <v>363</v>
      </c>
      <c r="D1409" s="43" t="s">
        <v>25</v>
      </c>
      <c r="E1409" s="43" t="s">
        <v>90</v>
      </c>
      <c r="F1409" s="43" t="s">
        <v>1314</v>
      </c>
      <c r="G1409" s="43" t="s">
        <v>1315</v>
      </c>
      <c r="H1409" s="43" t="s">
        <v>23</v>
      </c>
      <c r="I1409" s="43" t="s">
        <v>513</v>
      </c>
      <c r="J1409" s="16" t="s">
        <v>1203</v>
      </c>
      <c r="K1409" s="16">
        <v>24750</v>
      </c>
      <c r="L1409" s="16">
        <v>885</v>
      </c>
      <c r="M1409" s="16">
        <v>25635</v>
      </c>
      <c r="N1409" s="16">
        <v>0</v>
      </c>
      <c r="O1409" s="47">
        <v>25634.77</v>
      </c>
      <c r="P1409" s="16">
        <v>0.23</v>
      </c>
      <c r="Q1409" s="47">
        <v>0</v>
      </c>
      <c r="R1409" s="16" t="s">
        <v>1847</v>
      </c>
      <c r="S1409" s="3" t="s">
        <v>1451</v>
      </c>
      <c r="T1409" s="2"/>
      <c r="U1409" s="2"/>
      <c r="V1409" s="2"/>
    </row>
    <row r="1410" spans="1:22" s="16" customFormat="1" ht="15" customHeight="1" x14ac:dyDescent="0.3">
      <c r="A1410" s="16" t="s">
        <v>465</v>
      </c>
      <c r="B1410" s="16" t="s">
        <v>18</v>
      </c>
      <c r="C1410" s="43" t="s">
        <v>363</v>
      </c>
      <c r="D1410" s="43" t="s">
        <v>25</v>
      </c>
      <c r="E1410" s="43" t="s">
        <v>90</v>
      </c>
      <c r="F1410" s="43" t="s">
        <v>1314</v>
      </c>
      <c r="G1410" s="43" t="s">
        <v>1315</v>
      </c>
      <c r="H1410" s="43" t="s">
        <v>23</v>
      </c>
      <c r="I1410" s="43">
        <v>7250</v>
      </c>
      <c r="J1410" s="16" t="s">
        <v>1675</v>
      </c>
      <c r="K1410" s="16">
        <v>1350</v>
      </c>
      <c r="L1410" s="16">
        <v>0</v>
      </c>
      <c r="M1410" s="16">
        <v>1350</v>
      </c>
      <c r="N1410" s="16">
        <v>0</v>
      </c>
      <c r="O1410" s="47">
        <v>1314.02</v>
      </c>
      <c r="P1410" s="16">
        <v>35.979999999999997</v>
      </c>
      <c r="Q1410" s="47">
        <v>0</v>
      </c>
      <c r="R1410" s="16" t="s">
        <v>1847</v>
      </c>
      <c r="S1410" s="3" t="s">
        <v>1451</v>
      </c>
      <c r="T1410" s="2"/>
      <c r="U1410" s="2"/>
      <c r="V1410" s="2"/>
    </row>
    <row r="1411" spans="1:22" s="16" customFormat="1" ht="15" customHeight="1" x14ac:dyDescent="0.3">
      <c r="A1411" s="16" t="s">
        <v>465</v>
      </c>
      <c r="B1411" s="16" t="s">
        <v>18</v>
      </c>
      <c r="C1411" s="43" t="s">
        <v>2152</v>
      </c>
      <c r="D1411" s="43" t="s">
        <v>25</v>
      </c>
      <c r="E1411" s="43" t="s">
        <v>90</v>
      </c>
      <c r="F1411" s="43" t="s">
        <v>1314</v>
      </c>
      <c r="G1411" s="43" t="s">
        <v>1315</v>
      </c>
      <c r="H1411" s="43" t="s">
        <v>2192</v>
      </c>
      <c r="I1411" s="43">
        <v>6208</v>
      </c>
      <c r="J1411" s="16" t="s">
        <v>496</v>
      </c>
      <c r="K1411" s="16">
        <v>0</v>
      </c>
      <c r="L1411" s="16">
        <v>0</v>
      </c>
      <c r="M1411" s="16">
        <v>0</v>
      </c>
      <c r="N1411" s="16">
        <v>0</v>
      </c>
      <c r="O1411" s="47">
        <v>316.22000000000003</v>
      </c>
      <c r="P1411" s="16">
        <v>-316.22000000000003</v>
      </c>
      <c r="Q1411" s="47">
        <v>0</v>
      </c>
      <c r="R1411" s="16" t="s">
        <v>2202</v>
      </c>
      <c r="S1411" s="3" t="s">
        <v>1451</v>
      </c>
      <c r="T1411" s="2"/>
      <c r="U1411" s="2"/>
      <c r="V1411" s="2"/>
    </row>
    <row r="1412" spans="1:22" s="16" customFormat="1" ht="15" customHeight="1" x14ac:dyDescent="0.3">
      <c r="A1412" s="16" t="s">
        <v>465</v>
      </c>
      <c r="B1412" s="16" t="s">
        <v>18</v>
      </c>
      <c r="C1412" s="43" t="s">
        <v>436</v>
      </c>
      <c r="D1412" s="43" t="s">
        <v>25</v>
      </c>
      <c r="E1412" s="43" t="s">
        <v>90</v>
      </c>
      <c r="F1412" s="43" t="s">
        <v>1314</v>
      </c>
      <c r="G1412" s="43" t="s">
        <v>1321</v>
      </c>
      <c r="H1412" s="43" t="s">
        <v>23</v>
      </c>
      <c r="I1412" s="43">
        <v>6202</v>
      </c>
      <c r="J1412" s="16" t="s">
        <v>558</v>
      </c>
      <c r="K1412" s="16">
        <v>0</v>
      </c>
      <c r="L1412" s="16">
        <v>0</v>
      </c>
      <c r="M1412" s="16">
        <v>0</v>
      </c>
      <c r="N1412" s="16">
        <v>0</v>
      </c>
      <c r="O1412" s="47">
        <v>55.8</v>
      </c>
      <c r="P1412" s="16">
        <v>-55.8</v>
      </c>
      <c r="Q1412" s="47">
        <v>0</v>
      </c>
      <c r="R1412" s="16" t="s">
        <v>1874</v>
      </c>
      <c r="S1412" s="3" t="s">
        <v>1451</v>
      </c>
      <c r="T1412" s="2"/>
      <c r="U1412" s="2"/>
      <c r="V1412" s="2"/>
    </row>
    <row r="1413" spans="1:22" s="16" customFormat="1" ht="15" customHeight="1" x14ac:dyDescent="0.3">
      <c r="A1413" s="16" t="s">
        <v>465</v>
      </c>
      <c r="B1413" s="16" t="s">
        <v>18</v>
      </c>
      <c r="C1413" s="43" t="s">
        <v>89</v>
      </c>
      <c r="D1413" s="43" t="s">
        <v>25</v>
      </c>
      <c r="E1413" s="43" t="s">
        <v>90</v>
      </c>
      <c r="F1413" s="43" t="s">
        <v>1314</v>
      </c>
      <c r="G1413" s="43" t="s">
        <v>1308</v>
      </c>
      <c r="H1413" s="43" t="s">
        <v>23</v>
      </c>
      <c r="I1413" s="43" t="s">
        <v>493</v>
      </c>
      <c r="J1413" s="16" t="s">
        <v>494</v>
      </c>
      <c r="K1413" s="16">
        <v>0</v>
      </c>
      <c r="L1413" s="16">
        <v>0</v>
      </c>
      <c r="M1413" s="16">
        <v>0</v>
      </c>
      <c r="N1413" s="16">
        <v>0</v>
      </c>
      <c r="O1413" s="47">
        <v>2855.13</v>
      </c>
      <c r="P1413" s="16">
        <v>-2855.13</v>
      </c>
      <c r="Q1413" s="47">
        <v>0</v>
      </c>
      <c r="R1413" s="16" t="s">
        <v>1875</v>
      </c>
      <c r="S1413" s="3" t="s">
        <v>1451</v>
      </c>
      <c r="T1413" s="2"/>
      <c r="U1413" s="2"/>
      <c r="V1413" s="2"/>
    </row>
    <row r="1414" spans="1:22" s="16" customFormat="1" ht="15" customHeight="1" x14ac:dyDescent="0.3">
      <c r="A1414" s="16" t="s">
        <v>465</v>
      </c>
      <c r="B1414" s="16" t="s">
        <v>18</v>
      </c>
      <c r="C1414" s="43" t="s">
        <v>89</v>
      </c>
      <c r="D1414" s="43" t="s">
        <v>25</v>
      </c>
      <c r="E1414" s="43" t="s">
        <v>90</v>
      </c>
      <c r="F1414" s="43" t="s">
        <v>1314</v>
      </c>
      <c r="G1414" s="43" t="s">
        <v>1308</v>
      </c>
      <c r="H1414" s="43" t="s">
        <v>23</v>
      </c>
      <c r="I1414" s="43" t="s">
        <v>474</v>
      </c>
      <c r="J1414" s="16" t="s">
        <v>475</v>
      </c>
      <c r="K1414" s="16">
        <v>0</v>
      </c>
      <c r="L1414" s="16">
        <v>0</v>
      </c>
      <c r="M1414" s="16">
        <v>0</v>
      </c>
      <c r="N1414" s="16">
        <v>0</v>
      </c>
      <c r="O1414" s="47">
        <v>218.39</v>
      </c>
      <c r="P1414" s="16">
        <v>-218.39</v>
      </c>
      <c r="Q1414" s="47">
        <v>0</v>
      </c>
      <c r="R1414" s="16" t="s">
        <v>1875</v>
      </c>
      <c r="S1414" s="3" t="s">
        <v>1451</v>
      </c>
      <c r="T1414" s="2"/>
      <c r="U1414" s="2"/>
      <c r="V1414" s="2"/>
    </row>
    <row r="1415" spans="1:22" s="16" customFormat="1" ht="15" customHeight="1" x14ac:dyDescent="0.3">
      <c r="A1415" s="16" t="s">
        <v>465</v>
      </c>
      <c r="B1415" s="16" t="s">
        <v>18</v>
      </c>
      <c r="C1415" s="43" t="s">
        <v>89</v>
      </c>
      <c r="D1415" s="43" t="s">
        <v>25</v>
      </c>
      <c r="E1415" s="43" t="s">
        <v>90</v>
      </c>
      <c r="F1415" s="43" t="s">
        <v>1314</v>
      </c>
      <c r="G1415" s="43" t="s">
        <v>1308</v>
      </c>
      <c r="H1415" s="43" t="s">
        <v>23</v>
      </c>
      <c r="I1415" s="43">
        <v>6202</v>
      </c>
      <c r="J1415" s="16" t="s">
        <v>558</v>
      </c>
      <c r="K1415" s="16">
        <v>0</v>
      </c>
      <c r="L1415" s="16">
        <v>0</v>
      </c>
      <c r="M1415" s="16">
        <v>0</v>
      </c>
      <c r="N1415" s="16">
        <v>0</v>
      </c>
      <c r="O1415" s="47">
        <v>0</v>
      </c>
      <c r="P1415" s="16">
        <v>0</v>
      </c>
      <c r="Q1415" s="47">
        <v>0</v>
      </c>
      <c r="R1415" s="16" t="s">
        <v>1875</v>
      </c>
      <c r="S1415" s="3" t="s">
        <v>1451</v>
      </c>
      <c r="T1415" s="2"/>
      <c r="U1415" s="2"/>
      <c r="V1415" s="2"/>
    </row>
    <row r="1416" spans="1:22" s="16" customFormat="1" ht="15" customHeight="1" x14ac:dyDescent="0.3">
      <c r="A1416" s="16" t="s">
        <v>465</v>
      </c>
      <c r="B1416" s="16" t="s">
        <v>18</v>
      </c>
      <c r="C1416" s="43" t="s">
        <v>194</v>
      </c>
      <c r="D1416" s="43" t="s">
        <v>25</v>
      </c>
      <c r="E1416" s="43" t="s">
        <v>90</v>
      </c>
      <c r="F1416" s="43" t="s">
        <v>1314</v>
      </c>
      <c r="G1416" s="43" t="s">
        <v>1311</v>
      </c>
      <c r="H1416" s="43" t="s">
        <v>23</v>
      </c>
      <c r="I1416" s="43" t="s">
        <v>493</v>
      </c>
      <c r="J1416" s="16" t="s">
        <v>494</v>
      </c>
      <c r="K1416" s="16">
        <v>0</v>
      </c>
      <c r="L1416" s="16">
        <v>0</v>
      </c>
      <c r="M1416" s="16">
        <v>0</v>
      </c>
      <c r="N1416" s="16">
        <v>0</v>
      </c>
      <c r="O1416" s="47">
        <v>13891.38</v>
      </c>
      <c r="P1416" s="16">
        <v>-13891.38</v>
      </c>
      <c r="Q1416" s="47">
        <v>0</v>
      </c>
      <c r="R1416" s="16" t="s">
        <v>1876</v>
      </c>
      <c r="S1416" s="3" t="s">
        <v>1451</v>
      </c>
      <c r="T1416" s="2"/>
      <c r="U1416" s="2"/>
      <c r="V1416" s="2"/>
    </row>
    <row r="1417" spans="1:22" s="16" customFormat="1" ht="15" customHeight="1" x14ac:dyDescent="0.3">
      <c r="A1417" s="16" t="s">
        <v>465</v>
      </c>
      <c r="B1417" s="16" t="s">
        <v>18</v>
      </c>
      <c r="C1417" s="43" t="s">
        <v>194</v>
      </c>
      <c r="D1417" s="43" t="s">
        <v>25</v>
      </c>
      <c r="E1417" s="43" t="s">
        <v>90</v>
      </c>
      <c r="F1417" s="43" t="s">
        <v>1314</v>
      </c>
      <c r="G1417" s="43" t="s">
        <v>1311</v>
      </c>
      <c r="H1417" s="43" t="s">
        <v>23</v>
      </c>
      <c r="I1417" s="43">
        <v>5100</v>
      </c>
      <c r="J1417" s="16" t="s">
        <v>484</v>
      </c>
      <c r="K1417" s="16">
        <v>0</v>
      </c>
      <c r="L1417" s="16">
        <v>0</v>
      </c>
      <c r="M1417" s="16">
        <v>0</v>
      </c>
      <c r="N1417" s="16">
        <v>0</v>
      </c>
      <c r="O1417" s="47">
        <v>925.5</v>
      </c>
      <c r="P1417" s="16">
        <v>-925.5</v>
      </c>
      <c r="Q1417" s="47">
        <v>0</v>
      </c>
      <c r="R1417" s="16" t="s">
        <v>1876</v>
      </c>
      <c r="S1417" s="3" t="s">
        <v>1451</v>
      </c>
      <c r="T1417" s="2"/>
      <c r="U1417" s="2"/>
      <c r="V1417" s="2"/>
    </row>
    <row r="1418" spans="1:22" s="16" customFormat="1" ht="15" customHeight="1" x14ac:dyDescent="0.3">
      <c r="A1418" s="16" t="s">
        <v>465</v>
      </c>
      <c r="B1418" s="16" t="s">
        <v>18</v>
      </c>
      <c r="C1418" s="43" t="s">
        <v>194</v>
      </c>
      <c r="D1418" s="43" t="s">
        <v>25</v>
      </c>
      <c r="E1418" s="43" t="s">
        <v>90</v>
      </c>
      <c r="F1418" s="43" t="s">
        <v>1314</v>
      </c>
      <c r="G1418" s="43" t="s">
        <v>1311</v>
      </c>
      <c r="H1418" s="43" t="s">
        <v>23</v>
      </c>
      <c r="I1418" s="43" t="s">
        <v>474</v>
      </c>
      <c r="J1418" s="16" t="s">
        <v>475</v>
      </c>
      <c r="K1418" s="16">
        <v>0</v>
      </c>
      <c r="L1418" s="16">
        <v>0</v>
      </c>
      <c r="M1418" s="16">
        <v>0</v>
      </c>
      <c r="N1418" s="16">
        <v>0</v>
      </c>
      <c r="O1418" s="47">
        <v>1133.5</v>
      </c>
      <c r="P1418" s="16">
        <v>-1133.5</v>
      </c>
      <c r="Q1418" s="47">
        <v>0</v>
      </c>
      <c r="R1418" s="16" t="s">
        <v>1876</v>
      </c>
      <c r="S1418" s="3" t="s">
        <v>1451</v>
      </c>
      <c r="T1418" s="2"/>
      <c r="U1418" s="2"/>
      <c r="V1418" s="2"/>
    </row>
    <row r="1419" spans="1:22" s="16" customFormat="1" ht="15" customHeight="1" x14ac:dyDescent="0.3">
      <c r="A1419" s="16" t="s">
        <v>465</v>
      </c>
      <c r="B1419" s="16" t="s">
        <v>18</v>
      </c>
      <c r="C1419" s="43" t="s">
        <v>194</v>
      </c>
      <c r="D1419" s="43" t="s">
        <v>25</v>
      </c>
      <c r="E1419" s="43" t="s">
        <v>90</v>
      </c>
      <c r="F1419" s="43" t="s">
        <v>1314</v>
      </c>
      <c r="G1419" s="43" t="s">
        <v>1311</v>
      </c>
      <c r="H1419" s="43" t="s">
        <v>23</v>
      </c>
      <c r="I1419" s="43">
        <v>6202</v>
      </c>
      <c r="J1419" s="16" t="s">
        <v>558</v>
      </c>
      <c r="K1419" s="16">
        <v>0</v>
      </c>
      <c r="L1419" s="16">
        <v>0</v>
      </c>
      <c r="M1419" s="16">
        <v>0</v>
      </c>
      <c r="N1419" s="16">
        <v>0</v>
      </c>
      <c r="O1419" s="47">
        <v>0</v>
      </c>
      <c r="P1419" s="16">
        <v>0</v>
      </c>
      <c r="Q1419" s="47">
        <v>0</v>
      </c>
      <c r="R1419" s="16" t="s">
        <v>1876</v>
      </c>
      <c r="S1419" s="3" t="s">
        <v>1451</v>
      </c>
      <c r="T1419" s="2"/>
      <c r="U1419" s="2"/>
      <c r="V1419" s="2"/>
    </row>
    <row r="1420" spans="1:22" s="16" customFormat="1" ht="15" customHeight="1" x14ac:dyDescent="0.3">
      <c r="A1420" s="16" t="s">
        <v>465</v>
      </c>
      <c r="B1420" s="16" t="s">
        <v>18</v>
      </c>
      <c r="C1420" s="43" t="s">
        <v>259</v>
      </c>
      <c r="D1420" s="43" t="s">
        <v>25</v>
      </c>
      <c r="E1420" s="43" t="s">
        <v>90</v>
      </c>
      <c r="F1420" s="43" t="s">
        <v>1314</v>
      </c>
      <c r="G1420" s="43" t="s">
        <v>1322</v>
      </c>
      <c r="H1420" s="43" t="s">
        <v>23</v>
      </c>
      <c r="I1420" s="43" t="s">
        <v>501</v>
      </c>
      <c r="J1420" s="16" t="s">
        <v>502</v>
      </c>
      <c r="K1420" s="16">
        <v>20565</v>
      </c>
      <c r="L1420" s="16">
        <v>204</v>
      </c>
      <c r="M1420" s="16">
        <v>20769</v>
      </c>
      <c r="N1420" s="16">
        <v>0</v>
      </c>
      <c r="O1420" s="47">
        <v>13821.1</v>
      </c>
      <c r="P1420" s="16">
        <v>6947.9</v>
      </c>
      <c r="Q1420" s="47">
        <v>1899.55</v>
      </c>
      <c r="R1420" s="16" t="s">
        <v>1848</v>
      </c>
      <c r="S1420" s="3" t="s">
        <v>1451</v>
      </c>
      <c r="T1420" s="2"/>
      <c r="U1420" s="2"/>
      <c r="V1420" s="2"/>
    </row>
    <row r="1421" spans="1:22" s="16" customFormat="1" ht="15" customHeight="1" x14ac:dyDescent="0.3">
      <c r="A1421" s="16" t="s">
        <v>465</v>
      </c>
      <c r="B1421" s="16" t="s">
        <v>18</v>
      </c>
      <c r="C1421" s="43" t="s">
        <v>259</v>
      </c>
      <c r="D1421" s="43" t="s">
        <v>25</v>
      </c>
      <c r="E1421" s="43" t="s">
        <v>90</v>
      </c>
      <c r="F1421" s="43" t="s">
        <v>1314</v>
      </c>
      <c r="G1421" s="43" t="s">
        <v>1322</v>
      </c>
      <c r="H1421" s="43" t="s">
        <v>23</v>
      </c>
      <c r="I1421" s="43" t="s">
        <v>493</v>
      </c>
      <c r="J1421" s="16" t="s">
        <v>494</v>
      </c>
      <c r="K1421" s="16">
        <v>23000</v>
      </c>
      <c r="L1421" s="16">
        <v>0</v>
      </c>
      <c r="M1421" s="16">
        <v>23000</v>
      </c>
      <c r="N1421" s="16">
        <v>0</v>
      </c>
      <c r="O1421" s="47">
        <v>23461</v>
      </c>
      <c r="P1421" s="16">
        <v>-461</v>
      </c>
      <c r="Q1421" s="47">
        <v>2184.42</v>
      </c>
      <c r="R1421" s="16" t="s">
        <v>1848</v>
      </c>
      <c r="S1421" s="3" t="s">
        <v>1451</v>
      </c>
      <c r="T1421" s="2"/>
      <c r="U1421" s="2"/>
      <c r="V1421" s="2"/>
    </row>
    <row r="1422" spans="1:22" s="16" customFormat="1" ht="15" customHeight="1" x14ac:dyDescent="0.3">
      <c r="A1422" s="16" t="s">
        <v>465</v>
      </c>
      <c r="B1422" s="16" t="s">
        <v>18</v>
      </c>
      <c r="C1422" s="43" t="s">
        <v>259</v>
      </c>
      <c r="D1422" s="43" t="s">
        <v>25</v>
      </c>
      <c r="E1422" s="43" t="s">
        <v>90</v>
      </c>
      <c r="F1422" s="43" t="s">
        <v>1314</v>
      </c>
      <c r="G1422" s="43" t="s">
        <v>1322</v>
      </c>
      <c r="H1422" s="43" t="s">
        <v>23</v>
      </c>
      <c r="I1422" s="43">
        <v>5100</v>
      </c>
      <c r="J1422" s="16" t="s">
        <v>484</v>
      </c>
      <c r="K1422" s="16">
        <v>0</v>
      </c>
      <c r="L1422" s="16">
        <v>0</v>
      </c>
      <c r="M1422" s="16">
        <v>0</v>
      </c>
      <c r="N1422" s="16">
        <v>0</v>
      </c>
      <c r="O1422" s="47">
        <v>0</v>
      </c>
      <c r="P1422" s="16">
        <v>0</v>
      </c>
      <c r="Q1422" s="47">
        <v>0</v>
      </c>
      <c r="R1422" s="16" t="s">
        <v>1848</v>
      </c>
      <c r="S1422" s="3" t="s">
        <v>1451</v>
      </c>
      <c r="T1422" s="2"/>
      <c r="U1422" s="2"/>
      <c r="V1422" s="2"/>
    </row>
    <row r="1423" spans="1:22" s="16" customFormat="1" ht="15" customHeight="1" x14ac:dyDescent="0.3">
      <c r="A1423" s="16" t="s">
        <v>465</v>
      </c>
      <c r="B1423" s="16" t="s">
        <v>18</v>
      </c>
      <c r="C1423" s="43" t="s">
        <v>259</v>
      </c>
      <c r="D1423" s="43" t="s">
        <v>25</v>
      </c>
      <c r="E1423" s="43" t="s">
        <v>90</v>
      </c>
      <c r="F1423" s="43" t="s">
        <v>1314</v>
      </c>
      <c r="G1423" s="43" t="s">
        <v>1322</v>
      </c>
      <c r="H1423" s="43" t="s">
        <v>23</v>
      </c>
      <c r="I1423" s="43" t="s">
        <v>481</v>
      </c>
      <c r="J1423" s="16" t="s">
        <v>1040</v>
      </c>
      <c r="K1423" s="16">
        <v>1000</v>
      </c>
      <c r="L1423" s="16">
        <v>0</v>
      </c>
      <c r="M1423" s="16">
        <v>1000</v>
      </c>
      <c r="N1423" s="16">
        <v>0</v>
      </c>
      <c r="O1423" s="47">
        <v>518.14</v>
      </c>
      <c r="P1423" s="16">
        <v>481.86</v>
      </c>
      <c r="Q1423" s="47">
        <v>0</v>
      </c>
      <c r="R1423" s="16" t="s">
        <v>1848</v>
      </c>
      <c r="S1423" s="3" t="s">
        <v>1451</v>
      </c>
      <c r="T1423" s="2"/>
      <c r="U1423" s="2"/>
      <c r="V1423" s="2"/>
    </row>
    <row r="1424" spans="1:22" s="16" customFormat="1" ht="15" customHeight="1" x14ac:dyDescent="0.3">
      <c r="A1424" s="16" t="s">
        <v>465</v>
      </c>
      <c r="B1424" s="16" t="s">
        <v>18</v>
      </c>
      <c r="C1424" s="43" t="s">
        <v>259</v>
      </c>
      <c r="D1424" s="43" t="s">
        <v>25</v>
      </c>
      <c r="E1424" s="43" t="s">
        <v>90</v>
      </c>
      <c r="F1424" s="43" t="s">
        <v>1314</v>
      </c>
      <c r="G1424" s="43" t="s">
        <v>1322</v>
      </c>
      <c r="H1424" s="43" t="s">
        <v>23</v>
      </c>
      <c r="I1424" s="43" t="s">
        <v>469</v>
      </c>
      <c r="J1424" s="16" t="s">
        <v>1045</v>
      </c>
      <c r="K1424" s="16">
        <v>200</v>
      </c>
      <c r="L1424" s="16">
        <v>0</v>
      </c>
      <c r="M1424" s="16">
        <v>200</v>
      </c>
      <c r="N1424" s="16">
        <v>0</v>
      </c>
      <c r="O1424" s="47">
        <v>597.85</v>
      </c>
      <c r="P1424" s="16">
        <v>-397.85</v>
      </c>
      <c r="Q1424" s="47">
        <v>123.75</v>
      </c>
      <c r="R1424" s="16" t="s">
        <v>1848</v>
      </c>
      <c r="S1424" s="3" t="s">
        <v>1451</v>
      </c>
      <c r="T1424" s="2"/>
      <c r="U1424" s="2"/>
      <c r="V1424" s="2"/>
    </row>
    <row r="1425" spans="1:22" s="16" customFormat="1" ht="15" customHeight="1" x14ac:dyDescent="0.3">
      <c r="A1425" s="16" t="s">
        <v>465</v>
      </c>
      <c r="B1425" s="16" t="s">
        <v>18</v>
      </c>
      <c r="C1425" s="43" t="s">
        <v>259</v>
      </c>
      <c r="D1425" s="43" t="s">
        <v>25</v>
      </c>
      <c r="E1425" s="43" t="s">
        <v>90</v>
      </c>
      <c r="F1425" s="43" t="s">
        <v>1314</v>
      </c>
      <c r="G1425" s="43" t="s">
        <v>1322</v>
      </c>
      <c r="H1425" s="43" t="s">
        <v>23</v>
      </c>
      <c r="I1425" s="43" t="s">
        <v>473</v>
      </c>
      <c r="J1425" s="16" t="s">
        <v>1041</v>
      </c>
      <c r="K1425" s="16">
        <v>200</v>
      </c>
      <c r="L1425" s="16">
        <v>0</v>
      </c>
      <c r="M1425" s="16">
        <v>200</v>
      </c>
      <c r="N1425" s="16">
        <v>0</v>
      </c>
      <c r="O1425" s="47">
        <v>0</v>
      </c>
      <c r="P1425" s="16">
        <v>200</v>
      </c>
      <c r="Q1425" s="47">
        <v>0</v>
      </c>
      <c r="R1425" s="16" t="s">
        <v>1848</v>
      </c>
      <c r="S1425" s="3" t="s">
        <v>1451</v>
      </c>
      <c r="T1425" s="2"/>
      <c r="U1425" s="2"/>
      <c r="V1425" s="2"/>
    </row>
    <row r="1426" spans="1:22" s="16" customFormat="1" ht="15" customHeight="1" x14ac:dyDescent="0.3">
      <c r="A1426" s="16" t="s">
        <v>465</v>
      </c>
      <c r="B1426" s="16" t="s">
        <v>18</v>
      </c>
      <c r="C1426" s="43" t="s">
        <v>259</v>
      </c>
      <c r="D1426" s="43" t="s">
        <v>25</v>
      </c>
      <c r="E1426" s="43" t="s">
        <v>90</v>
      </c>
      <c r="F1426" s="43" t="s">
        <v>1314</v>
      </c>
      <c r="G1426" s="43" t="s">
        <v>1322</v>
      </c>
      <c r="H1426" s="43" t="s">
        <v>23</v>
      </c>
      <c r="I1426" s="43" t="s">
        <v>474</v>
      </c>
      <c r="J1426" s="16" t="s">
        <v>475</v>
      </c>
      <c r="K1426" s="16">
        <v>3456</v>
      </c>
      <c r="L1426" s="16">
        <v>34</v>
      </c>
      <c r="M1426" s="16">
        <v>3490</v>
      </c>
      <c r="N1426" s="16">
        <v>0</v>
      </c>
      <c r="O1426" s="47">
        <v>2717.54</v>
      </c>
      <c r="P1426" s="16">
        <v>772.46</v>
      </c>
      <c r="Q1426" s="47">
        <v>273.11</v>
      </c>
      <c r="R1426" s="16" t="s">
        <v>1848</v>
      </c>
      <c r="S1426" s="3" t="s">
        <v>1451</v>
      </c>
      <c r="T1426" s="2"/>
      <c r="U1426" s="2"/>
      <c r="V1426" s="2"/>
    </row>
    <row r="1427" spans="1:22" s="16" customFormat="1" ht="15" customHeight="1" x14ac:dyDescent="0.3">
      <c r="A1427" s="16" t="s">
        <v>465</v>
      </c>
      <c r="B1427" s="16" t="s">
        <v>18</v>
      </c>
      <c r="C1427" s="43" t="s">
        <v>259</v>
      </c>
      <c r="D1427" s="43" t="s">
        <v>25</v>
      </c>
      <c r="E1427" s="43" t="s">
        <v>90</v>
      </c>
      <c r="F1427" s="43" t="s">
        <v>1314</v>
      </c>
      <c r="G1427" s="43" t="s">
        <v>1322</v>
      </c>
      <c r="H1427" s="43" t="s">
        <v>23</v>
      </c>
      <c r="I1427" s="43" t="s">
        <v>519</v>
      </c>
      <c r="J1427" s="16" t="s">
        <v>520</v>
      </c>
      <c r="K1427" s="16">
        <v>1763</v>
      </c>
      <c r="L1427" s="16">
        <v>0</v>
      </c>
      <c r="M1427" s="16">
        <v>1763</v>
      </c>
      <c r="N1427" s="16">
        <v>0</v>
      </c>
      <c r="O1427" s="47">
        <v>1617</v>
      </c>
      <c r="P1427" s="16">
        <v>146</v>
      </c>
      <c r="Q1427" s="47">
        <v>147</v>
      </c>
      <c r="R1427" s="16" t="s">
        <v>1848</v>
      </c>
      <c r="S1427" s="3" t="s">
        <v>1451</v>
      </c>
      <c r="T1427" s="2"/>
      <c r="U1427" s="2"/>
      <c r="V1427" s="2"/>
    </row>
    <row r="1428" spans="1:22" s="16" customFormat="1" ht="15" customHeight="1" x14ac:dyDescent="0.3">
      <c r="A1428" s="16" t="s">
        <v>465</v>
      </c>
      <c r="B1428" s="16" t="s">
        <v>18</v>
      </c>
      <c r="C1428" s="43" t="s">
        <v>259</v>
      </c>
      <c r="D1428" s="43" t="s">
        <v>25</v>
      </c>
      <c r="E1428" s="43" t="s">
        <v>90</v>
      </c>
      <c r="F1428" s="43" t="s">
        <v>1314</v>
      </c>
      <c r="G1428" s="43" t="s">
        <v>1322</v>
      </c>
      <c r="H1428" s="43" t="s">
        <v>23</v>
      </c>
      <c r="I1428" s="43">
        <v>6200</v>
      </c>
      <c r="J1428" s="16" t="s">
        <v>557</v>
      </c>
      <c r="K1428" s="16">
        <v>650</v>
      </c>
      <c r="L1428" s="16">
        <v>0</v>
      </c>
      <c r="M1428" s="16">
        <v>650</v>
      </c>
      <c r="N1428" s="16">
        <v>217.57</v>
      </c>
      <c r="O1428" s="47">
        <v>282.43</v>
      </c>
      <c r="P1428" s="16">
        <v>150</v>
      </c>
      <c r="Q1428" s="47">
        <v>38.049999999999997</v>
      </c>
      <c r="R1428" s="16" t="s">
        <v>1848</v>
      </c>
      <c r="S1428" s="3" t="s">
        <v>1451</v>
      </c>
      <c r="T1428" s="2"/>
      <c r="U1428" s="2"/>
      <c r="V1428" s="2"/>
    </row>
    <row r="1429" spans="1:22" s="16" customFormat="1" ht="15" customHeight="1" x14ac:dyDescent="0.3">
      <c r="A1429" s="16" t="s">
        <v>465</v>
      </c>
      <c r="B1429" s="16" t="s">
        <v>18</v>
      </c>
      <c r="C1429" s="43" t="s">
        <v>259</v>
      </c>
      <c r="D1429" s="43" t="s">
        <v>25</v>
      </c>
      <c r="E1429" s="43" t="s">
        <v>90</v>
      </c>
      <c r="F1429" s="43" t="s">
        <v>1314</v>
      </c>
      <c r="G1429" s="43" t="s">
        <v>1322</v>
      </c>
      <c r="H1429" s="43" t="s">
        <v>23</v>
      </c>
      <c r="I1429" s="43">
        <v>6202</v>
      </c>
      <c r="J1429" s="16" t="s">
        <v>558</v>
      </c>
      <c r="K1429" s="16">
        <v>500</v>
      </c>
      <c r="L1429" s="16">
        <v>0</v>
      </c>
      <c r="M1429" s="16">
        <v>500</v>
      </c>
      <c r="N1429" s="16">
        <v>0</v>
      </c>
      <c r="O1429" s="47">
        <v>289.43</v>
      </c>
      <c r="P1429" s="16">
        <v>210.57</v>
      </c>
      <c r="Q1429" s="47">
        <v>0</v>
      </c>
      <c r="R1429" s="16" t="s">
        <v>1848</v>
      </c>
      <c r="S1429" s="3" t="s">
        <v>1451</v>
      </c>
      <c r="T1429" s="2"/>
      <c r="U1429" s="2"/>
      <c r="V1429" s="2"/>
    </row>
    <row r="1430" spans="1:22" s="16" customFormat="1" ht="15" customHeight="1" x14ac:dyDescent="0.3">
      <c r="A1430" s="16" t="s">
        <v>465</v>
      </c>
      <c r="B1430" s="16" t="s">
        <v>18</v>
      </c>
      <c r="C1430" s="43" t="s">
        <v>259</v>
      </c>
      <c r="D1430" s="43" t="s">
        <v>25</v>
      </c>
      <c r="E1430" s="43" t="s">
        <v>90</v>
      </c>
      <c r="F1430" s="43" t="s">
        <v>1314</v>
      </c>
      <c r="G1430" s="43" t="s">
        <v>1322</v>
      </c>
      <c r="H1430" s="43" t="s">
        <v>23</v>
      </c>
      <c r="I1430" s="43">
        <v>6206</v>
      </c>
      <c r="J1430" s="16" t="s">
        <v>571</v>
      </c>
      <c r="K1430" s="16">
        <v>750</v>
      </c>
      <c r="L1430" s="16">
        <v>0</v>
      </c>
      <c r="M1430" s="16">
        <v>750</v>
      </c>
      <c r="N1430" s="16">
        <v>44.03</v>
      </c>
      <c r="O1430" s="47">
        <v>497.36</v>
      </c>
      <c r="P1430" s="16">
        <v>208.61</v>
      </c>
      <c r="Q1430" s="47">
        <v>34.82</v>
      </c>
      <c r="R1430" s="16" t="s">
        <v>1848</v>
      </c>
      <c r="S1430" s="3" t="s">
        <v>1451</v>
      </c>
      <c r="T1430" s="2"/>
      <c r="U1430" s="2"/>
      <c r="V1430" s="2"/>
    </row>
    <row r="1431" spans="1:22" s="16" customFormat="1" ht="15" customHeight="1" x14ac:dyDescent="0.3">
      <c r="A1431" s="16" t="s">
        <v>465</v>
      </c>
      <c r="B1431" s="16" t="s">
        <v>18</v>
      </c>
      <c r="C1431" s="43" t="s">
        <v>259</v>
      </c>
      <c r="D1431" s="43" t="s">
        <v>25</v>
      </c>
      <c r="E1431" s="43" t="s">
        <v>90</v>
      </c>
      <c r="F1431" s="43" t="s">
        <v>1314</v>
      </c>
      <c r="G1431" s="43" t="s">
        <v>1322</v>
      </c>
      <c r="H1431" s="43" t="s">
        <v>23</v>
      </c>
      <c r="I1431" s="43">
        <v>6208</v>
      </c>
      <c r="J1431" s="16" t="s">
        <v>496</v>
      </c>
      <c r="K1431" s="16">
        <v>3000</v>
      </c>
      <c r="L1431" s="16">
        <v>0</v>
      </c>
      <c r="M1431" s="16">
        <v>3000</v>
      </c>
      <c r="N1431" s="16">
        <v>550</v>
      </c>
      <c r="O1431" s="47">
        <v>1594.58</v>
      </c>
      <c r="P1431" s="16">
        <v>855.42</v>
      </c>
      <c r="Q1431" s="47">
        <v>293.79000000000002</v>
      </c>
      <c r="R1431" s="16" t="s">
        <v>1848</v>
      </c>
      <c r="S1431" s="3" t="s">
        <v>1451</v>
      </c>
      <c r="T1431" s="2"/>
      <c r="U1431" s="2"/>
      <c r="V1431" s="2"/>
    </row>
    <row r="1432" spans="1:22" s="16" customFormat="1" ht="15" customHeight="1" x14ac:dyDescent="0.3">
      <c r="A1432" s="16" t="s">
        <v>465</v>
      </c>
      <c r="B1432" s="16" t="s">
        <v>18</v>
      </c>
      <c r="C1432" s="43" t="s">
        <v>259</v>
      </c>
      <c r="D1432" s="43" t="s">
        <v>25</v>
      </c>
      <c r="E1432" s="43" t="s">
        <v>90</v>
      </c>
      <c r="F1432" s="43" t="s">
        <v>1314</v>
      </c>
      <c r="G1432" s="43" t="s">
        <v>1322</v>
      </c>
      <c r="H1432" s="43" t="s">
        <v>23</v>
      </c>
      <c r="I1432" s="43">
        <v>6210</v>
      </c>
      <c r="J1432" s="16" t="s">
        <v>565</v>
      </c>
      <c r="K1432" s="16">
        <v>1000</v>
      </c>
      <c r="L1432" s="16">
        <v>0</v>
      </c>
      <c r="M1432" s="16">
        <v>1000</v>
      </c>
      <c r="N1432" s="16">
        <v>0</v>
      </c>
      <c r="O1432" s="47">
        <v>443.06</v>
      </c>
      <c r="P1432" s="16">
        <v>556.94000000000005</v>
      </c>
      <c r="Q1432" s="47">
        <v>0</v>
      </c>
      <c r="R1432" s="16" t="s">
        <v>1848</v>
      </c>
      <c r="S1432" s="3" t="s">
        <v>1451</v>
      </c>
      <c r="T1432" s="2"/>
      <c r="U1432" s="2"/>
      <c r="V1432" s="2"/>
    </row>
    <row r="1433" spans="1:22" s="16" customFormat="1" ht="15" customHeight="1" x14ac:dyDescent="0.3">
      <c r="A1433" s="16" t="s">
        <v>465</v>
      </c>
      <c r="B1433" s="16" t="s">
        <v>18</v>
      </c>
      <c r="C1433" s="43" t="s">
        <v>259</v>
      </c>
      <c r="D1433" s="43" t="s">
        <v>25</v>
      </c>
      <c r="E1433" s="43" t="s">
        <v>90</v>
      </c>
      <c r="F1433" s="43" t="s">
        <v>1314</v>
      </c>
      <c r="G1433" s="43" t="s">
        <v>1322</v>
      </c>
      <c r="H1433" s="43" t="s">
        <v>23</v>
      </c>
      <c r="I1433" s="43">
        <v>6214</v>
      </c>
      <c r="J1433" s="16" t="s">
        <v>495</v>
      </c>
      <c r="K1433" s="16">
        <v>400</v>
      </c>
      <c r="L1433" s="16">
        <v>0</v>
      </c>
      <c r="M1433" s="16">
        <v>400</v>
      </c>
      <c r="N1433" s="16">
        <v>40.04</v>
      </c>
      <c r="O1433" s="47">
        <v>159.96</v>
      </c>
      <c r="P1433" s="16">
        <v>200</v>
      </c>
      <c r="Q1433" s="47">
        <v>0</v>
      </c>
      <c r="R1433" s="16" t="s">
        <v>1848</v>
      </c>
      <c r="S1433" s="3" t="s">
        <v>1451</v>
      </c>
      <c r="T1433" s="2"/>
      <c r="U1433" s="2"/>
      <c r="V1433" s="2"/>
    </row>
    <row r="1434" spans="1:22" s="16" customFormat="1" ht="15" customHeight="1" x14ac:dyDescent="0.3">
      <c r="A1434" s="16" t="s">
        <v>465</v>
      </c>
      <c r="B1434" s="16" t="s">
        <v>18</v>
      </c>
      <c r="C1434" s="43" t="s">
        <v>259</v>
      </c>
      <c r="D1434" s="43" t="s">
        <v>25</v>
      </c>
      <c r="E1434" s="43" t="s">
        <v>90</v>
      </c>
      <c r="F1434" s="43" t="s">
        <v>1314</v>
      </c>
      <c r="G1434" s="43" t="s">
        <v>1322</v>
      </c>
      <c r="H1434" s="43" t="s">
        <v>23</v>
      </c>
      <c r="I1434" s="43" t="s">
        <v>573</v>
      </c>
      <c r="J1434" s="16" t="s">
        <v>574</v>
      </c>
      <c r="K1434" s="16">
        <v>4000</v>
      </c>
      <c r="L1434" s="16">
        <v>0</v>
      </c>
      <c r="M1434" s="16">
        <v>4000</v>
      </c>
      <c r="N1434" s="16">
        <v>960.99</v>
      </c>
      <c r="O1434" s="47">
        <v>2606.65</v>
      </c>
      <c r="P1434" s="16">
        <v>432.36</v>
      </c>
      <c r="Q1434" s="47">
        <v>688.87</v>
      </c>
      <c r="R1434" s="16" t="s">
        <v>1848</v>
      </c>
      <c r="S1434" s="3" t="s">
        <v>1451</v>
      </c>
      <c r="T1434" s="2"/>
      <c r="U1434" s="2"/>
      <c r="V1434" s="2"/>
    </row>
    <row r="1435" spans="1:22" s="16" customFormat="1" ht="15" customHeight="1" x14ac:dyDescent="0.3">
      <c r="A1435" s="16" t="s">
        <v>465</v>
      </c>
      <c r="B1435" s="16" t="s">
        <v>18</v>
      </c>
      <c r="C1435" s="43" t="s">
        <v>259</v>
      </c>
      <c r="D1435" s="43" t="s">
        <v>25</v>
      </c>
      <c r="E1435" s="43" t="s">
        <v>90</v>
      </c>
      <c r="F1435" s="43" t="s">
        <v>1314</v>
      </c>
      <c r="G1435" s="43" t="s">
        <v>1322</v>
      </c>
      <c r="H1435" s="43" t="s">
        <v>23</v>
      </c>
      <c r="I1435" s="43" t="s">
        <v>508</v>
      </c>
      <c r="J1435" s="16" t="s">
        <v>509</v>
      </c>
      <c r="K1435" s="16">
        <v>15000</v>
      </c>
      <c r="L1435" s="16">
        <v>2000</v>
      </c>
      <c r="M1435" s="16">
        <v>17000</v>
      </c>
      <c r="N1435" s="16">
        <v>0</v>
      </c>
      <c r="O1435" s="47">
        <v>15543.11</v>
      </c>
      <c r="P1435" s="16">
        <v>1456.89</v>
      </c>
      <c r="Q1435" s="47">
        <v>2392.3200000000002</v>
      </c>
      <c r="R1435" s="16" t="s">
        <v>1848</v>
      </c>
      <c r="S1435" s="3" t="s">
        <v>1451</v>
      </c>
      <c r="T1435" s="2"/>
      <c r="U1435" s="2"/>
      <c r="V1435" s="2"/>
    </row>
    <row r="1436" spans="1:22" s="16" customFormat="1" ht="15" customHeight="1" x14ac:dyDescent="0.3">
      <c r="A1436" s="16" t="s">
        <v>465</v>
      </c>
      <c r="B1436" s="16" t="s">
        <v>18</v>
      </c>
      <c r="C1436" s="43" t="s">
        <v>259</v>
      </c>
      <c r="D1436" s="43" t="s">
        <v>25</v>
      </c>
      <c r="E1436" s="43" t="s">
        <v>90</v>
      </c>
      <c r="F1436" s="43" t="s">
        <v>1314</v>
      </c>
      <c r="G1436" s="43" t="s">
        <v>1322</v>
      </c>
      <c r="H1436" s="43" t="s">
        <v>23</v>
      </c>
      <c r="I1436" s="43" t="s">
        <v>577</v>
      </c>
      <c r="J1436" s="16" t="s">
        <v>578</v>
      </c>
      <c r="K1436" s="16">
        <v>9500</v>
      </c>
      <c r="L1436" s="16">
        <v>2000</v>
      </c>
      <c r="M1436" s="16">
        <v>11500</v>
      </c>
      <c r="N1436" s="16">
        <v>0</v>
      </c>
      <c r="O1436" s="47">
        <v>10942.16</v>
      </c>
      <c r="P1436" s="16">
        <v>557.84</v>
      </c>
      <c r="Q1436" s="47">
        <v>835.8</v>
      </c>
      <c r="R1436" s="16" t="s">
        <v>1848</v>
      </c>
      <c r="S1436" s="3" t="s">
        <v>1451</v>
      </c>
      <c r="T1436" s="2"/>
      <c r="U1436" s="2"/>
      <c r="V1436" s="2"/>
    </row>
    <row r="1437" spans="1:22" s="16" customFormat="1" ht="15" customHeight="1" x14ac:dyDescent="0.3">
      <c r="A1437" s="16" t="s">
        <v>465</v>
      </c>
      <c r="B1437" s="16" t="s">
        <v>18</v>
      </c>
      <c r="C1437" s="43" t="s">
        <v>259</v>
      </c>
      <c r="D1437" s="43" t="s">
        <v>25</v>
      </c>
      <c r="E1437" s="43" t="s">
        <v>90</v>
      </c>
      <c r="F1437" s="43" t="s">
        <v>1314</v>
      </c>
      <c r="G1437" s="43" t="s">
        <v>1322</v>
      </c>
      <c r="H1437" s="43" t="s">
        <v>23</v>
      </c>
      <c r="I1437" s="43" t="s">
        <v>533</v>
      </c>
      <c r="J1437" s="16" t="s">
        <v>534</v>
      </c>
      <c r="K1437" s="16">
        <v>2000</v>
      </c>
      <c r="L1437" s="16">
        <v>0</v>
      </c>
      <c r="M1437" s="16">
        <v>2000</v>
      </c>
      <c r="N1437" s="16">
        <v>0</v>
      </c>
      <c r="O1437" s="47">
        <v>951.16</v>
      </c>
      <c r="P1437" s="16">
        <v>1048.8399999999999</v>
      </c>
      <c r="Q1437" s="47">
        <v>0</v>
      </c>
      <c r="R1437" s="16" t="s">
        <v>1848</v>
      </c>
      <c r="S1437" s="3" t="s">
        <v>1451</v>
      </c>
      <c r="T1437" s="2"/>
      <c r="U1437" s="2"/>
      <c r="V1437" s="2"/>
    </row>
    <row r="1438" spans="1:22" s="16" customFormat="1" ht="15" customHeight="1" x14ac:dyDescent="0.3">
      <c r="A1438" s="16" t="s">
        <v>465</v>
      </c>
      <c r="B1438" s="16" t="s">
        <v>18</v>
      </c>
      <c r="C1438" s="43" t="s">
        <v>259</v>
      </c>
      <c r="D1438" s="43" t="s">
        <v>25</v>
      </c>
      <c r="E1438" s="43" t="s">
        <v>90</v>
      </c>
      <c r="F1438" s="43" t="s">
        <v>1314</v>
      </c>
      <c r="G1438" s="43" t="s">
        <v>1322</v>
      </c>
      <c r="H1438" s="43" t="s">
        <v>23</v>
      </c>
      <c r="I1438" s="43" t="s">
        <v>487</v>
      </c>
      <c r="J1438" s="16" t="s">
        <v>488</v>
      </c>
      <c r="K1438" s="16">
        <v>28000</v>
      </c>
      <c r="L1438" s="16">
        <v>6000</v>
      </c>
      <c r="M1438" s="16">
        <v>34000</v>
      </c>
      <c r="N1438" s="16">
        <v>120</v>
      </c>
      <c r="O1438" s="47">
        <v>28532</v>
      </c>
      <c r="P1438" s="16">
        <v>5348</v>
      </c>
      <c r="Q1438" s="47">
        <v>3664</v>
      </c>
      <c r="R1438" s="16" t="s">
        <v>1848</v>
      </c>
      <c r="S1438" s="3" t="s">
        <v>1451</v>
      </c>
      <c r="T1438" s="2"/>
      <c r="U1438" s="2"/>
      <c r="V1438" s="2"/>
    </row>
    <row r="1439" spans="1:22" s="16" customFormat="1" ht="15" customHeight="1" x14ac:dyDescent="0.3">
      <c r="A1439" s="16" t="s">
        <v>465</v>
      </c>
      <c r="B1439" s="16" t="s">
        <v>18</v>
      </c>
      <c r="C1439" s="43" t="s">
        <v>259</v>
      </c>
      <c r="D1439" s="43" t="s">
        <v>25</v>
      </c>
      <c r="E1439" s="43" t="s">
        <v>90</v>
      </c>
      <c r="F1439" s="43" t="s">
        <v>1314</v>
      </c>
      <c r="G1439" s="43" t="s">
        <v>1322</v>
      </c>
      <c r="H1439" s="43" t="s">
        <v>23</v>
      </c>
      <c r="I1439" s="43">
        <v>6625</v>
      </c>
      <c r="J1439" s="16" t="s">
        <v>572</v>
      </c>
      <c r="K1439" s="16">
        <v>3500</v>
      </c>
      <c r="L1439" s="16">
        <v>0</v>
      </c>
      <c r="M1439" s="16">
        <v>3500</v>
      </c>
      <c r="N1439" s="16">
        <v>2300</v>
      </c>
      <c r="O1439" s="47">
        <v>370</v>
      </c>
      <c r="P1439" s="16">
        <v>830</v>
      </c>
      <c r="Q1439" s="47">
        <v>0</v>
      </c>
      <c r="R1439" s="16" t="s">
        <v>1848</v>
      </c>
      <c r="S1439" s="3" t="s">
        <v>1451</v>
      </c>
      <c r="T1439" s="2"/>
      <c r="U1439" s="2"/>
      <c r="V1439" s="2"/>
    </row>
    <row r="1440" spans="1:22" s="16" customFormat="1" ht="15" customHeight="1" x14ac:dyDescent="0.3">
      <c r="A1440" s="16" t="s">
        <v>465</v>
      </c>
      <c r="B1440" s="16" t="s">
        <v>18</v>
      </c>
      <c r="C1440" s="43" t="s">
        <v>2153</v>
      </c>
      <c r="D1440" s="43" t="s">
        <v>25</v>
      </c>
      <c r="E1440" s="43" t="s">
        <v>90</v>
      </c>
      <c r="F1440" s="43" t="s">
        <v>1314</v>
      </c>
      <c r="G1440" s="43" t="s">
        <v>1322</v>
      </c>
      <c r="H1440" s="43" t="s">
        <v>2180</v>
      </c>
      <c r="I1440" s="43" t="s">
        <v>487</v>
      </c>
      <c r="J1440" s="16" t="s">
        <v>488</v>
      </c>
      <c r="K1440" s="16">
        <v>0</v>
      </c>
      <c r="L1440" s="16">
        <v>0</v>
      </c>
      <c r="M1440" s="16">
        <v>0</v>
      </c>
      <c r="N1440" s="16">
        <v>0</v>
      </c>
      <c r="O1440" s="47">
        <v>576</v>
      </c>
      <c r="P1440" s="16">
        <v>-576</v>
      </c>
      <c r="Q1440" s="47">
        <v>0</v>
      </c>
      <c r="R1440" s="16" t="s">
        <v>2203</v>
      </c>
      <c r="S1440" s="3" t="s">
        <v>1451</v>
      </c>
      <c r="T1440" s="2"/>
      <c r="U1440" s="2"/>
      <c r="V1440" s="2"/>
    </row>
    <row r="1441" spans="1:22" s="16" customFormat="1" ht="15" customHeight="1" x14ac:dyDescent="0.3">
      <c r="A1441" s="16" t="s">
        <v>465</v>
      </c>
      <c r="B1441" s="16" t="s">
        <v>18</v>
      </c>
      <c r="C1441" s="43" t="s">
        <v>2154</v>
      </c>
      <c r="D1441" s="43" t="s">
        <v>25</v>
      </c>
      <c r="E1441" s="43" t="s">
        <v>90</v>
      </c>
      <c r="F1441" s="43" t="s">
        <v>1314</v>
      </c>
      <c r="G1441" s="43" t="s">
        <v>1322</v>
      </c>
      <c r="H1441" s="43" t="s">
        <v>2182</v>
      </c>
      <c r="I1441" s="43" t="s">
        <v>487</v>
      </c>
      <c r="J1441" s="16" t="s">
        <v>488</v>
      </c>
      <c r="K1441" s="16">
        <v>0</v>
      </c>
      <c r="L1441" s="16">
        <v>0</v>
      </c>
      <c r="M1441" s="16">
        <v>0</v>
      </c>
      <c r="N1441" s="16">
        <v>0</v>
      </c>
      <c r="O1441" s="47">
        <v>1728</v>
      </c>
      <c r="P1441" s="16">
        <v>-1728</v>
      </c>
      <c r="Q1441" s="47">
        <v>0</v>
      </c>
      <c r="R1441" s="16" t="s">
        <v>2204</v>
      </c>
      <c r="S1441" s="3" t="s">
        <v>1451</v>
      </c>
      <c r="T1441" s="2"/>
      <c r="U1441" s="2"/>
      <c r="V1441" s="2"/>
    </row>
    <row r="1442" spans="1:22" s="16" customFormat="1" ht="15" customHeight="1" x14ac:dyDescent="0.3">
      <c r="A1442" s="16" t="s">
        <v>465</v>
      </c>
      <c r="B1442" s="16" t="s">
        <v>18</v>
      </c>
      <c r="C1442" s="43" t="s">
        <v>2157</v>
      </c>
      <c r="D1442" s="43" t="s">
        <v>25</v>
      </c>
      <c r="E1442" s="43" t="s">
        <v>90</v>
      </c>
      <c r="F1442" s="43" t="s">
        <v>1314</v>
      </c>
      <c r="G1442" s="43" t="s">
        <v>1322</v>
      </c>
      <c r="H1442" s="43" t="s">
        <v>2190</v>
      </c>
      <c r="I1442" s="43">
        <v>6208</v>
      </c>
      <c r="J1442" s="16" t="s">
        <v>496</v>
      </c>
      <c r="K1442" s="16">
        <v>0</v>
      </c>
      <c r="L1442" s="16">
        <v>0</v>
      </c>
      <c r="M1442" s="16">
        <v>0</v>
      </c>
      <c r="N1442" s="16">
        <v>0</v>
      </c>
      <c r="O1442" s="47">
        <v>196.3</v>
      </c>
      <c r="P1442" s="16">
        <v>-196.3</v>
      </c>
      <c r="Q1442" s="47">
        <v>0</v>
      </c>
      <c r="R1442" s="16" t="s">
        <v>2206</v>
      </c>
      <c r="S1442" s="3" t="s">
        <v>1451</v>
      </c>
      <c r="T1442" s="2"/>
      <c r="U1442" s="2"/>
      <c r="V1442" s="2"/>
    </row>
    <row r="1443" spans="1:22" s="16" customFormat="1" ht="15" customHeight="1" x14ac:dyDescent="0.3">
      <c r="A1443" s="16" t="s">
        <v>465</v>
      </c>
      <c r="B1443" s="16" t="s">
        <v>18</v>
      </c>
      <c r="C1443" s="43" t="s">
        <v>2157</v>
      </c>
      <c r="D1443" s="43" t="s">
        <v>25</v>
      </c>
      <c r="E1443" s="43" t="s">
        <v>90</v>
      </c>
      <c r="F1443" s="43" t="s">
        <v>1314</v>
      </c>
      <c r="G1443" s="43" t="s">
        <v>1322</v>
      </c>
      <c r="H1443" s="43" t="s">
        <v>2190</v>
      </c>
      <c r="I1443" s="43" t="s">
        <v>487</v>
      </c>
      <c r="J1443" s="16" t="s">
        <v>488</v>
      </c>
      <c r="K1443" s="16">
        <v>0</v>
      </c>
      <c r="L1443" s="16">
        <v>0</v>
      </c>
      <c r="M1443" s="16">
        <v>0</v>
      </c>
      <c r="N1443" s="16">
        <v>0</v>
      </c>
      <c r="O1443" s="47">
        <v>600</v>
      </c>
      <c r="P1443" s="16">
        <v>-600</v>
      </c>
      <c r="Q1443" s="47">
        <v>0</v>
      </c>
      <c r="R1443" s="16" t="s">
        <v>2206</v>
      </c>
      <c r="S1443" s="3" t="s">
        <v>1451</v>
      </c>
      <c r="T1443" s="2"/>
      <c r="U1443" s="2"/>
      <c r="V1443" s="2"/>
    </row>
    <row r="1444" spans="1:22" s="16" customFormat="1" ht="15" customHeight="1" x14ac:dyDescent="0.3">
      <c r="A1444" s="16" t="s">
        <v>465</v>
      </c>
      <c r="B1444" s="16" t="s">
        <v>18</v>
      </c>
      <c r="C1444" s="43" t="s">
        <v>258</v>
      </c>
      <c r="D1444" s="43" t="s">
        <v>25</v>
      </c>
      <c r="E1444" s="43" t="s">
        <v>90</v>
      </c>
      <c r="F1444" s="43" t="s">
        <v>1314</v>
      </c>
      <c r="G1444" s="43" t="s">
        <v>1323</v>
      </c>
      <c r="H1444" s="43" t="s">
        <v>23</v>
      </c>
      <c r="I1444" s="43" t="s">
        <v>525</v>
      </c>
      <c r="J1444" s="16" t="s">
        <v>526</v>
      </c>
      <c r="K1444" s="16">
        <v>0</v>
      </c>
      <c r="L1444" s="16">
        <v>0</v>
      </c>
      <c r="M1444" s="16">
        <v>0</v>
      </c>
      <c r="N1444" s="16">
        <v>0</v>
      </c>
      <c r="O1444" s="47">
        <v>0</v>
      </c>
      <c r="P1444" s="16">
        <v>0</v>
      </c>
      <c r="Q1444" s="47">
        <v>0</v>
      </c>
      <c r="R1444" s="16" t="s">
        <v>1877</v>
      </c>
      <c r="S1444" s="3" t="s">
        <v>1451</v>
      </c>
      <c r="T1444" s="2"/>
      <c r="U1444" s="2"/>
      <c r="V1444" s="2"/>
    </row>
    <row r="1445" spans="1:22" s="16" customFormat="1" ht="15" customHeight="1" x14ac:dyDescent="0.3">
      <c r="A1445" s="16" t="s">
        <v>465</v>
      </c>
      <c r="B1445" s="16" t="s">
        <v>18</v>
      </c>
      <c r="C1445" s="43" t="s">
        <v>1324</v>
      </c>
      <c r="D1445" s="43" t="s">
        <v>25</v>
      </c>
      <c r="E1445" s="43" t="s">
        <v>90</v>
      </c>
      <c r="F1445" s="43" t="s">
        <v>1325</v>
      </c>
      <c r="G1445" s="43" t="s">
        <v>1321</v>
      </c>
      <c r="H1445" s="43" t="s">
        <v>23</v>
      </c>
      <c r="I1445" s="43">
        <v>6202</v>
      </c>
      <c r="J1445" s="16" t="s">
        <v>558</v>
      </c>
      <c r="K1445" s="16">
        <v>0</v>
      </c>
      <c r="L1445" s="16">
        <v>0</v>
      </c>
      <c r="M1445" s="16">
        <v>0</v>
      </c>
      <c r="N1445" s="16">
        <v>0</v>
      </c>
      <c r="O1445" s="47">
        <v>18.600000000000001</v>
      </c>
      <c r="P1445" s="16">
        <v>-18.600000000000001</v>
      </c>
      <c r="Q1445" s="47">
        <v>0</v>
      </c>
      <c r="R1445" s="16" t="s">
        <v>1849</v>
      </c>
      <c r="S1445" s="3" t="s">
        <v>1451</v>
      </c>
      <c r="T1445" s="2"/>
      <c r="U1445" s="2"/>
      <c r="V1445" s="2"/>
    </row>
    <row r="1446" spans="1:22" s="16" customFormat="1" ht="15" customHeight="1" x14ac:dyDescent="0.3">
      <c r="A1446" s="16" t="s">
        <v>465</v>
      </c>
      <c r="B1446" s="16" t="s">
        <v>18</v>
      </c>
      <c r="C1446" s="43" t="s">
        <v>1324</v>
      </c>
      <c r="D1446" s="43" t="s">
        <v>25</v>
      </c>
      <c r="E1446" s="43" t="s">
        <v>90</v>
      </c>
      <c r="F1446" s="43" t="s">
        <v>1325</v>
      </c>
      <c r="G1446" s="43" t="s">
        <v>1321</v>
      </c>
      <c r="H1446" s="43" t="s">
        <v>23</v>
      </c>
      <c r="I1446" s="43" t="s">
        <v>573</v>
      </c>
      <c r="J1446" s="16" t="s">
        <v>574</v>
      </c>
      <c r="K1446" s="16">
        <v>4000</v>
      </c>
      <c r="L1446" s="16">
        <v>0</v>
      </c>
      <c r="M1446" s="16">
        <v>4000</v>
      </c>
      <c r="N1446" s="16">
        <v>516.51</v>
      </c>
      <c r="O1446" s="47">
        <v>1783.49</v>
      </c>
      <c r="P1446" s="16">
        <v>1700</v>
      </c>
      <c r="Q1446" s="47">
        <v>0</v>
      </c>
      <c r="R1446" s="16" t="s">
        <v>1849</v>
      </c>
      <c r="S1446" s="3" t="s">
        <v>1451</v>
      </c>
      <c r="T1446" s="2"/>
      <c r="U1446" s="2"/>
      <c r="V1446" s="2"/>
    </row>
    <row r="1447" spans="1:22" s="16" customFormat="1" ht="15" customHeight="1" x14ac:dyDescent="0.3">
      <c r="A1447" s="16" t="s">
        <v>465</v>
      </c>
      <c r="B1447" s="16" t="s">
        <v>18</v>
      </c>
      <c r="C1447" s="43" t="s">
        <v>1324</v>
      </c>
      <c r="D1447" s="43" t="s">
        <v>25</v>
      </c>
      <c r="E1447" s="43" t="s">
        <v>90</v>
      </c>
      <c r="F1447" s="43" t="s">
        <v>1325</v>
      </c>
      <c r="G1447" s="43" t="s">
        <v>1321</v>
      </c>
      <c r="H1447" s="43" t="s">
        <v>23</v>
      </c>
      <c r="I1447" s="43" t="s">
        <v>508</v>
      </c>
      <c r="J1447" s="16" t="s">
        <v>509</v>
      </c>
      <c r="K1447" s="16">
        <v>9000</v>
      </c>
      <c r="L1447" s="16">
        <v>0</v>
      </c>
      <c r="M1447" s="16">
        <v>9000</v>
      </c>
      <c r="N1447" s="16">
        <v>0</v>
      </c>
      <c r="O1447" s="47">
        <v>8760.1200000000008</v>
      </c>
      <c r="P1447" s="16">
        <v>239.88</v>
      </c>
      <c r="Q1447" s="47">
        <v>1331.3</v>
      </c>
      <c r="R1447" s="16" t="s">
        <v>1849</v>
      </c>
      <c r="S1447" s="3" t="s">
        <v>1451</v>
      </c>
      <c r="T1447" s="2"/>
      <c r="U1447" s="2"/>
      <c r="V1447" s="2"/>
    </row>
    <row r="1448" spans="1:22" s="16" customFormat="1" ht="15" customHeight="1" x14ac:dyDescent="0.3">
      <c r="A1448" s="16" t="s">
        <v>465</v>
      </c>
      <c r="B1448" s="16" t="s">
        <v>18</v>
      </c>
      <c r="C1448" s="43" t="s">
        <v>1324</v>
      </c>
      <c r="D1448" s="43" t="s">
        <v>25</v>
      </c>
      <c r="E1448" s="43" t="s">
        <v>90</v>
      </c>
      <c r="F1448" s="43" t="s">
        <v>1325</v>
      </c>
      <c r="G1448" s="43" t="s">
        <v>1321</v>
      </c>
      <c r="H1448" s="43" t="s">
        <v>23</v>
      </c>
      <c r="I1448" s="43" t="s">
        <v>577</v>
      </c>
      <c r="J1448" s="16" t="s">
        <v>578</v>
      </c>
      <c r="K1448" s="16">
        <v>15000</v>
      </c>
      <c r="L1448" s="16">
        <v>0</v>
      </c>
      <c r="M1448" s="16">
        <v>15000</v>
      </c>
      <c r="N1448" s="16">
        <v>0</v>
      </c>
      <c r="O1448" s="47">
        <v>20062.03</v>
      </c>
      <c r="P1448" s="16">
        <v>-5062.03</v>
      </c>
      <c r="Q1448" s="47">
        <v>855.49</v>
      </c>
      <c r="R1448" s="16" t="s">
        <v>1849</v>
      </c>
      <c r="S1448" s="3" t="s">
        <v>1451</v>
      </c>
      <c r="T1448" s="2"/>
      <c r="U1448" s="2"/>
      <c r="V1448" s="2"/>
    </row>
    <row r="1449" spans="1:22" s="16" customFormat="1" ht="15" customHeight="1" x14ac:dyDescent="0.3">
      <c r="A1449" s="16" t="s">
        <v>465</v>
      </c>
      <c r="B1449" s="16" t="s">
        <v>18</v>
      </c>
      <c r="C1449" s="43" t="s">
        <v>1324</v>
      </c>
      <c r="D1449" s="43" t="s">
        <v>25</v>
      </c>
      <c r="E1449" s="43" t="s">
        <v>90</v>
      </c>
      <c r="F1449" s="43" t="s">
        <v>1325</v>
      </c>
      <c r="G1449" s="43" t="s">
        <v>1321</v>
      </c>
      <c r="H1449" s="43" t="s">
        <v>23</v>
      </c>
      <c r="I1449" s="43" t="s">
        <v>533</v>
      </c>
      <c r="J1449" s="16" t="s">
        <v>534</v>
      </c>
      <c r="K1449" s="16">
        <v>2500</v>
      </c>
      <c r="L1449" s="16">
        <v>0</v>
      </c>
      <c r="M1449" s="16">
        <v>2500</v>
      </c>
      <c r="N1449" s="16">
        <v>0</v>
      </c>
      <c r="O1449" s="47">
        <v>1297.22</v>
      </c>
      <c r="P1449" s="16">
        <v>1202.78</v>
      </c>
      <c r="Q1449" s="47">
        <v>0</v>
      </c>
      <c r="R1449" s="16" t="s">
        <v>1849</v>
      </c>
      <c r="S1449" s="3" t="s">
        <v>1451</v>
      </c>
      <c r="T1449" s="2"/>
      <c r="U1449" s="2"/>
      <c r="V1449" s="2"/>
    </row>
    <row r="1450" spans="1:22" s="16" customFormat="1" ht="15" customHeight="1" x14ac:dyDescent="0.3">
      <c r="A1450" s="16" t="s">
        <v>465</v>
      </c>
      <c r="B1450" s="16" t="s">
        <v>18</v>
      </c>
      <c r="C1450" s="43" t="s">
        <v>1324</v>
      </c>
      <c r="D1450" s="43" t="s">
        <v>25</v>
      </c>
      <c r="E1450" s="43" t="s">
        <v>90</v>
      </c>
      <c r="F1450" s="43" t="s">
        <v>1325</v>
      </c>
      <c r="G1450" s="43" t="s">
        <v>1321</v>
      </c>
      <c r="H1450" s="43" t="s">
        <v>23</v>
      </c>
      <c r="I1450" s="43" t="s">
        <v>541</v>
      </c>
      <c r="J1450" s="16" t="s">
        <v>542</v>
      </c>
      <c r="K1450" s="16">
        <v>1500</v>
      </c>
      <c r="L1450" s="16">
        <v>0</v>
      </c>
      <c r="M1450" s="16">
        <v>1500</v>
      </c>
      <c r="N1450" s="16">
        <v>0</v>
      </c>
      <c r="O1450" s="47">
        <v>1595.66</v>
      </c>
      <c r="P1450" s="16">
        <v>-95.66</v>
      </c>
      <c r="Q1450" s="47">
        <v>99.69</v>
      </c>
      <c r="R1450" s="16" t="s">
        <v>1849</v>
      </c>
      <c r="S1450" s="3" t="s">
        <v>1451</v>
      </c>
      <c r="T1450" s="2"/>
      <c r="U1450" s="2"/>
      <c r="V1450" s="2"/>
    </row>
    <row r="1451" spans="1:22" s="16" customFormat="1" ht="15" customHeight="1" x14ac:dyDescent="0.3">
      <c r="A1451" s="16" t="s">
        <v>465</v>
      </c>
      <c r="B1451" s="16" t="s">
        <v>18</v>
      </c>
      <c r="C1451" s="43" t="s">
        <v>1326</v>
      </c>
      <c r="D1451" s="43" t="s">
        <v>25</v>
      </c>
      <c r="E1451" s="43" t="s">
        <v>90</v>
      </c>
      <c r="F1451" s="43" t="s">
        <v>1325</v>
      </c>
      <c r="G1451" s="43" t="s">
        <v>1323</v>
      </c>
      <c r="H1451" s="43" t="s">
        <v>23</v>
      </c>
      <c r="I1451" s="43" t="s">
        <v>501</v>
      </c>
      <c r="J1451" s="16" t="s">
        <v>502</v>
      </c>
      <c r="K1451" s="16">
        <v>179559</v>
      </c>
      <c r="L1451" s="16">
        <v>1778</v>
      </c>
      <c r="M1451" s="16">
        <v>181337</v>
      </c>
      <c r="N1451" s="16">
        <v>0</v>
      </c>
      <c r="O1451" s="47">
        <v>162100.09</v>
      </c>
      <c r="P1451" s="16">
        <v>19236.91</v>
      </c>
      <c r="Q1451" s="47">
        <v>17478.48</v>
      </c>
      <c r="R1451" s="16" t="s">
        <v>1850</v>
      </c>
      <c r="S1451" s="3" t="s">
        <v>1451</v>
      </c>
      <c r="T1451" s="2"/>
      <c r="U1451" s="2"/>
      <c r="V1451" s="2"/>
    </row>
    <row r="1452" spans="1:22" s="16" customFormat="1" ht="15" customHeight="1" x14ac:dyDescent="0.3">
      <c r="A1452" s="16" t="s">
        <v>465</v>
      </c>
      <c r="B1452" s="16" t="s">
        <v>18</v>
      </c>
      <c r="C1452" s="43" t="s">
        <v>1326</v>
      </c>
      <c r="D1452" s="43" t="s">
        <v>25</v>
      </c>
      <c r="E1452" s="43" t="s">
        <v>90</v>
      </c>
      <c r="F1452" s="43" t="s">
        <v>1325</v>
      </c>
      <c r="G1452" s="43" t="s">
        <v>1323</v>
      </c>
      <c r="H1452" s="43" t="s">
        <v>23</v>
      </c>
      <c r="I1452" s="43" t="s">
        <v>493</v>
      </c>
      <c r="J1452" s="16" t="s">
        <v>494</v>
      </c>
      <c r="K1452" s="16">
        <v>8000</v>
      </c>
      <c r="L1452" s="16">
        <v>13000</v>
      </c>
      <c r="M1452" s="16">
        <v>21000</v>
      </c>
      <c r="N1452" s="16">
        <v>0</v>
      </c>
      <c r="O1452" s="47">
        <v>18622.93</v>
      </c>
      <c r="P1452" s="16">
        <v>2377.0700000000002</v>
      </c>
      <c r="Q1452" s="47">
        <v>1491</v>
      </c>
      <c r="R1452" s="16" t="s">
        <v>1850</v>
      </c>
      <c r="S1452" s="3" t="s">
        <v>1451</v>
      </c>
      <c r="T1452" s="2"/>
      <c r="U1452" s="2"/>
      <c r="V1452" s="2"/>
    </row>
    <row r="1453" spans="1:22" s="16" customFormat="1" ht="15" customHeight="1" x14ac:dyDescent="0.3">
      <c r="A1453" s="16" t="s">
        <v>465</v>
      </c>
      <c r="B1453" s="16" t="s">
        <v>18</v>
      </c>
      <c r="C1453" s="43" t="s">
        <v>1326</v>
      </c>
      <c r="D1453" s="43" t="s">
        <v>25</v>
      </c>
      <c r="E1453" s="43" t="s">
        <v>90</v>
      </c>
      <c r="F1453" s="43" t="s">
        <v>1325</v>
      </c>
      <c r="G1453" s="43" t="s">
        <v>1323</v>
      </c>
      <c r="H1453" s="43" t="s">
        <v>23</v>
      </c>
      <c r="I1453" s="43">
        <v>5100</v>
      </c>
      <c r="J1453" s="16" t="s">
        <v>484</v>
      </c>
      <c r="K1453" s="16">
        <v>15000</v>
      </c>
      <c r="L1453" s="16">
        <v>0</v>
      </c>
      <c r="M1453" s="16">
        <v>15000</v>
      </c>
      <c r="N1453" s="16">
        <v>0</v>
      </c>
      <c r="O1453" s="47">
        <v>9711.76</v>
      </c>
      <c r="P1453" s="16">
        <v>5288.24</v>
      </c>
      <c r="Q1453" s="47">
        <v>1181.8800000000001</v>
      </c>
      <c r="R1453" s="16" t="s">
        <v>1850</v>
      </c>
      <c r="S1453" s="3" t="s">
        <v>1451</v>
      </c>
      <c r="T1453" s="2"/>
      <c r="U1453" s="2"/>
      <c r="V1453" s="2"/>
    </row>
    <row r="1454" spans="1:22" s="16" customFormat="1" ht="15" customHeight="1" x14ac:dyDescent="0.3">
      <c r="A1454" s="16" t="s">
        <v>465</v>
      </c>
      <c r="B1454" s="16" t="s">
        <v>18</v>
      </c>
      <c r="C1454" s="43" t="s">
        <v>1326</v>
      </c>
      <c r="D1454" s="43" t="s">
        <v>25</v>
      </c>
      <c r="E1454" s="43" t="s">
        <v>90</v>
      </c>
      <c r="F1454" s="43" t="s">
        <v>1325</v>
      </c>
      <c r="G1454" s="43" t="s">
        <v>1323</v>
      </c>
      <c r="H1454" s="43" t="s">
        <v>23</v>
      </c>
      <c r="I1454" s="43" t="s">
        <v>491</v>
      </c>
      <c r="J1454" s="16" t="s">
        <v>1043</v>
      </c>
      <c r="K1454" s="16">
        <v>500</v>
      </c>
      <c r="L1454" s="16">
        <v>0</v>
      </c>
      <c r="M1454" s="16">
        <v>500</v>
      </c>
      <c r="N1454" s="16">
        <v>0</v>
      </c>
      <c r="O1454" s="47">
        <v>362</v>
      </c>
      <c r="P1454" s="16">
        <v>138</v>
      </c>
      <c r="Q1454" s="47">
        <v>0</v>
      </c>
      <c r="R1454" s="16" t="s">
        <v>1850</v>
      </c>
      <c r="S1454" s="3" t="s">
        <v>1451</v>
      </c>
      <c r="T1454" s="2"/>
      <c r="U1454" s="2"/>
      <c r="V1454" s="2"/>
    </row>
    <row r="1455" spans="1:22" s="16" customFormat="1" ht="15" customHeight="1" x14ac:dyDescent="0.3">
      <c r="A1455" s="16" t="s">
        <v>465</v>
      </c>
      <c r="B1455" s="16" t="s">
        <v>18</v>
      </c>
      <c r="C1455" s="43" t="s">
        <v>1326</v>
      </c>
      <c r="D1455" s="43" t="s">
        <v>25</v>
      </c>
      <c r="E1455" s="43" t="s">
        <v>90</v>
      </c>
      <c r="F1455" s="43" t="s">
        <v>1325</v>
      </c>
      <c r="G1455" s="43" t="s">
        <v>1323</v>
      </c>
      <c r="H1455" s="43" t="s">
        <v>23</v>
      </c>
      <c r="I1455" s="43" t="s">
        <v>481</v>
      </c>
      <c r="J1455" s="16" t="s">
        <v>1040</v>
      </c>
      <c r="K1455" s="16">
        <v>2500</v>
      </c>
      <c r="L1455" s="16">
        <v>0</v>
      </c>
      <c r="M1455" s="16">
        <v>2500</v>
      </c>
      <c r="N1455" s="16">
        <v>0</v>
      </c>
      <c r="O1455" s="47">
        <v>2040.78</v>
      </c>
      <c r="P1455" s="16">
        <v>459.22</v>
      </c>
      <c r="Q1455" s="47">
        <v>100</v>
      </c>
      <c r="R1455" s="16" t="s">
        <v>1850</v>
      </c>
      <c r="S1455" s="3" t="s">
        <v>1451</v>
      </c>
      <c r="T1455" s="2"/>
      <c r="U1455" s="2"/>
      <c r="V1455" s="2"/>
    </row>
    <row r="1456" spans="1:22" s="16" customFormat="1" ht="15" customHeight="1" x14ac:dyDescent="0.3">
      <c r="A1456" s="16" t="s">
        <v>465</v>
      </c>
      <c r="B1456" s="16" t="s">
        <v>18</v>
      </c>
      <c r="C1456" s="43" t="s">
        <v>1326</v>
      </c>
      <c r="D1456" s="43" t="s">
        <v>25</v>
      </c>
      <c r="E1456" s="43" t="s">
        <v>90</v>
      </c>
      <c r="F1456" s="43" t="s">
        <v>1325</v>
      </c>
      <c r="G1456" s="43" t="s">
        <v>1323</v>
      </c>
      <c r="H1456" s="43" t="s">
        <v>23</v>
      </c>
      <c r="I1456" s="43" t="s">
        <v>1051</v>
      </c>
      <c r="J1456" s="16" t="s">
        <v>1052</v>
      </c>
      <c r="K1456" s="16">
        <v>0</v>
      </c>
      <c r="L1456" s="16">
        <v>0</v>
      </c>
      <c r="M1456" s="16">
        <v>0</v>
      </c>
      <c r="N1456" s="16">
        <v>0</v>
      </c>
      <c r="O1456" s="47">
        <v>730</v>
      </c>
      <c r="P1456" s="16">
        <v>-730</v>
      </c>
      <c r="Q1456" s="47">
        <v>365</v>
      </c>
      <c r="R1456" s="16" t="s">
        <v>1850</v>
      </c>
      <c r="S1456" s="3" t="s">
        <v>1451</v>
      </c>
      <c r="T1456" s="2"/>
      <c r="U1456" s="2"/>
      <c r="V1456" s="2"/>
    </row>
    <row r="1457" spans="1:22" s="16" customFormat="1" ht="15" customHeight="1" x14ac:dyDescent="0.3">
      <c r="A1457" s="16" t="s">
        <v>465</v>
      </c>
      <c r="B1457" s="16" t="s">
        <v>18</v>
      </c>
      <c r="C1457" s="43" t="s">
        <v>1326</v>
      </c>
      <c r="D1457" s="43" t="s">
        <v>25</v>
      </c>
      <c r="E1457" s="43" t="s">
        <v>90</v>
      </c>
      <c r="F1457" s="43" t="s">
        <v>1325</v>
      </c>
      <c r="G1457" s="43" t="s">
        <v>1323</v>
      </c>
      <c r="H1457" s="43" t="s">
        <v>23</v>
      </c>
      <c r="I1457" s="43" t="s">
        <v>469</v>
      </c>
      <c r="J1457" s="16" t="s">
        <v>1045</v>
      </c>
      <c r="K1457" s="16">
        <v>3200</v>
      </c>
      <c r="L1457" s="16">
        <v>0</v>
      </c>
      <c r="M1457" s="16">
        <v>3200</v>
      </c>
      <c r="N1457" s="16">
        <v>0</v>
      </c>
      <c r="O1457" s="47">
        <v>2522.54</v>
      </c>
      <c r="P1457" s="16">
        <v>677.46</v>
      </c>
      <c r="Q1457" s="47">
        <v>327</v>
      </c>
      <c r="R1457" s="16" t="s">
        <v>1850</v>
      </c>
      <c r="S1457" s="3" t="s">
        <v>1451</v>
      </c>
      <c r="T1457" s="2"/>
      <c r="U1457" s="2"/>
      <c r="V1457" s="2"/>
    </row>
    <row r="1458" spans="1:22" s="16" customFormat="1" ht="15" customHeight="1" x14ac:dyDescent="0.3">
      <c r="A1458" s="16" t="s">
        <v>465</v>
      </c>
      <c r="B1458" s="16" t="s">
        <v>18</v>
      </c>
      <c r="C1458" s="43" t="s">
        <v>1326</v>
      </c>
      <c r="D1458" s="43" t="s">
        <v>25</v>
      </c>
      <c r="E1458" s="43" t="s">
        <v>90</v>
      </c>
      <c r="F1458" s="43" t="s">
        <v>1325</v>
      </c>
      <c r="G1458" s="43" t="s">
        <v>1323</v>
      </c>
      <c r="H1458" s="43" t="s">
        <v>23</v>
      </c>
      <c r="I1458" s="43" t="s">
        <v>473</v>
      </c>
      <c r="J1458" s="16" t="s">
        <v>1041</v>
      </c>
      <c r="K1458" s="16">
        <v>1500</v>
      </c>
      <c r="L1458" s="16">
        <v>0</v>
      </c>
      <c r="M1458" s="16">
        <v>1500</v>
      </c>
      <c r="N1458" s="16">
        <v>0</v>
      </c>
      <c r="O1458" s="47">
        <v>2381.61</v>
      </c>
      <c r="P1458" s="16">
        <v>-881.61</v>
      </c>
      <c r="Q1458" s="47">
        <v>0</v>
      </c>
      <c r="R1458" s="16" t="s">
        <v>1850</v>
      </c>
      <c r="S1458" s="3" t="s">
        <v>1451</v>
      </c>
      <c r="T1458" s="2"/>
      <c r="U1458" s="2"/>
      <c r="V1458" s="2"/>
    </row>
    <row r="1459" spans="1:22" s="16" customFormat="1" ht="15" customHeight="1" x14ac:dyDescent="0.3">
      <c r="A1459" s="16" t="s">
        <v>465</v>
      </c>
      <c r="B1459" s="16" t="s">
        <v>18</v>
      </c>
      <c r="C1459" s="43" t="s">
        <v>1326</v>
      </c>
      <c r="D1459" s="43" t="s">
        <v>25</v>
      </c>
      <c r="E1459" s="43" t="s">
        <v>90</v>
      </c>
      <c r="F1459" s="43" t="s">
        <v>1325</v>
      </c>
      <c r="G1459" s="43" t="s">
        <v>1323</v>
      </c>
      <c r="H1459" s="43" t="s">
        <v>23</v>
      </c>
      <c r="I1459" s="43" t="s">
        <v>474</v>
      </c>
      <c r="J1459" s="16" t="s">
        <v>475</v>
      </c>
      <c r="K1459" s="16">
        <v>16221</v>
      </c>
      <c r="L1459" s="16">
        <v>161</v>
      </c>
      <c r="M1459" s="16">
        <v>16382</v>
      </c>
      <c r="N1459" s="16">
        <v>0</v>
      </c>
      <c r="O1459" s="47">
        <v>14654.92</v>
      </c>
      <c r="P1459" s="16">
        <v>1727.08</v>
      </c>
      <c r="Q1459" s="47">
        <v>1544.61</v>
      </c>
      <c r="R1459" s="16" t="s">
        <v>1850</v>
      </c>
      <c r="S1459" s="3" t="s">
        <v>1451</v>
      </c>
      <c r="T1459" s="2"/>
      <c r="U1459" s="2"/>
      <c r="V1459" s="2"/>
    </row>
    <row r="1460" spans="1:22" s="16" customFormat="1" ht="15" customHeight="1" x14ac:dyDescent="0.3">
      <c r="A1460" s="16" t="s">
        <v>465</v>
      </c>
      <c r="B1460" s="16" t="s">
        <v>18</v>
      </c>
      <c r="C1460" s="43" t="s">
        <v>1326</v>
      </c>
      <c r="D1460" s="43" t="s">
        <v>25</v>
      </c>
      <c r="E1460" s="43" t="s">
        <v>90</v>
      </c>
      <c r="F1460" s="43" t="s">
        <v>1325</v>
      </c>
      <c r="G1460" s="43" t="s">
        <v>1323</v>
      </c>
      <c r="H1460" s="43" t="s">
        <v>23</v>
      </c>
      <c r="I1460" s="43" t="s">
        <v>519</v>
      </c>
      <c r="J1460" s="16" t="s">
        <v>520</v>
      </c>
      <c r="K1460" s="16">
        <v>12618</v>
      </c>
      <c r="L1460" s="16">
        <v>0</v>
      </c>
      <c r="M1460" s="16">
        <v>12618</v>
      </c>
      <c r="N1460" s="16">
        <v>0</v>
      </c>
      <c r="O1460" s="47">
        <v>11561</v>
      </c>
      <c r="P1460" s="16">
        <v>1057</v>
      </c>
      <c r="Q1460" s="47">
        <v>1051</v>
      </c>
      <c r="R1460" s="16" t="s">
        <v>1850</v>
      </c>
      <c r="S1460" s="3" t="s">
        <v>1451</v>
      </c>
      <c r="T1460" s="2"/>
      <c r="U1460" s="2"/>
      <c r="V1460" s="2"/>
    </row>
    <row r="1461" spans="1:22" s="16" customFormat="1" ht="15" customHeight="1" x14ac:dyDescent="0.3">
      <c r="A1461" s="16" t="s">
        <v>465</v>
      </c>
      <c r="B1461" s="16" t="s">
        <v>18</v>
      </c>
      <c r="C1461" s="43" t="s">
        <v>1326</v>
      </c>
      <c r="D1461" s="43" t="s">
        <v>25</v>
      </c>
      <c r="E1461" s="43" t="s">
        <v>90</v>
      </c>
      <c r="F1461" s="43" t="s">
        <v>1325</v>
      </c>
      <c r="G1461" s="43" t="s">
        <v>1323</v>
      </c>
      <c r="H1461" s="43" t="s">
        <v>23</v>
      </c>
      <c r="I1461" s="43" t="s">
        <v>525</v>
      </c>
      <c r="J1461" s="16" t="s">
        <v>526</v>
      </c>
      <c r="K1461" s="16">
        <v>550</v>
      </c>
      <c r="L1461" s="16">
        <v>0</v>
      </c>
      <c r="M1461" s="16">
        <v>550</v>
      </c>
      <c r="N1461" s="16">
        <v>0</v>
      </c>
      <c r="O1461" s="47">
        <v>460</v>
      </c>
      <c r="P1461" s="16">
        <v>90</v>
      </c>
      <c r="Q1461" s="47">
        <v>80</v>
      </c>
      <c r="R1461" s="16" t="s">
        <v>1850</v>
      </c>
      <c r="S1461" s="3" t="s">
        <v>1451</v>
      </c>
      <c r="T1461" s="2"/>
      <c r="U1461" s="2"/>
      <c r="V1461" s="2"/>
    </row>
    <row r="1462" spans="1:22" s="16" customFormat="1" ht="15" customHeight="1" x14ac:dyDescent="0.3">
      <c r="A1462" s="16" t="s">
        <v>465</v>
      </c>
      <c r="B1462" s="16" t="s">
        <v>18</v>
      </c>
      <c r="C1462" s="43" t="s">
        <v>1326</v>
      </c>
      <c r="D1462" s="43" t="s">
        <v>25</v>
      </c>
      <c r="E1462" s="43" t="s">
        <v>90</v>
      </c>
      <c r="F1462" s="43" t="s">
        <v>1325</v>
      </c>
      <c r="G1462" s="43" t="s">
        <v>1323</v>
      </c>
      <c r="H1462" s="43" t="s">
        <v>23</v>
      </c>
      <c r="I1462" s="43">
        <v>6206</v>
      </c>
      <c r="J1462" s="16" t="s">
        <v>571</v>
      </c>
      <c r="K1462" s="16">
        <v>27000</v>
      </c>
      <c r="L1462" s="16">
        <v>0</v>
      </c>
      <c r="M1462" s="16">
        <v>27000</v>
      </c>
      <c r="N1462" s="16">
        <v>11129.39</v>
      </c>
      <c r="O1462" s="47">
        <v>12030.82</v>
      </c>
      <c r="P1462" s="16">
        <v>3839.79</v>
      </c>
      <c r="Q1462" s="47">
        <v>375.79</v>
      </c>
      <c r="R1462" s="16" t="s">
        <v>1850</v>
      </c>
      <c r="S1462" s="3" t="s">
        <v>1451</v>
      </c>
      <c r="T1462" s="2"/>
      <c r="U1462" s="2"/>
      <c r="V1462" s="2"/>
    </row>
    <row r="1463" spans="1:22" s="16" customFormat="1" ht="15" customHeight="1" x14ac:dyDescent="0.3">
      <c r="A1463" s="16" t="s">
        <v>465</v>
      </c>
      <c r="B1463" s="16" t="s">
        <v>18</v>
      </c>
      <c r="C1463" s="43" t="s">
        <v>1326</v>
      </c>
      <c r="D1463" s="43" t="s">
        <v>25</v>
      </c>
      <c r="E1463" s="43" t="s">
        <v>90</v>
      </c>
      <c r="F1463" s="43" t="s">
        <v>1325</v>
      </c>
      <c r="G1463" s="43" t="s">
        <v>1323</v>
      </c>
      <c r="H1463" s="43" t="s">
        <v>23</v>
      </c>
      <c r="I1463" s="43">
        <v>6208</v>
      </c>
      <c r="J1463" s="16" t="s">
        <v>496</v>
      </c>
      <c r="K1463" s="16">
        <v>6242</v>
      </c>
      <c r="L1463" s="16">
        <v>0</v>
      </c>
      <c r="M1463" s="16">
        <v>6242</v>
      </c>
      <c r="N1463" s="16">
        <v>400</v>
      </c>
      <c r="O1463" s="47">
        <v>1109.01</v>
      </c>
      <c r="P1463" s="16">
        <v>4732.99</v>
      </c>
      <c r="Q1463" s="47">
        <v>0</v>
      </c>
      <c r="R1463" s="16" t="s">
        <v>1850</v>
      </c>
      <c r="S1463" s="3" t="s">
        <v>1451</v>
      </c>
      <c r="T1463" s="2"/>
      <c r="U1463" s="2"/>
      <c r="V1463" s="2"/>
    </row>
    <row r="1464" spans="1:22" s="16" customFormat="1" ht="15" customHeight="1" x14ac:dyDescent="0.3">
      <c r="A1464" s="16" t="s">
        <v>465</v>
      </c>
      <c r="B1464" s="16" t="s">
        <v>18</v>
      </c>
      <c r="C1464" s="43" t="s">
        <v>1326</v>
      </c>
      <c r="D1464" s="43" t="s">
        <v>25</v>
      </c>
      <c r="E1464" s="43" t="s">
        <v>90</v>
      </c>
      <c r="F1464" s="43" t="s">
        <v>1325</v>
      </c>
      <c r="G1464" s="43" t="s">
        <v>1323</v>
      </c>
      <c r="H1464" s="43" t="s">
        <v>23</v>
      </c>
      <c r="I1464" s="43">
        <v>6214</v>
      </c>
      <c r="J1464" s="16" t="s">
        <v>495</v>
      </c>
      <c r="K1464" s="16">
        <v>1275</v>
      </c>
      <c r="L1464" s="16">
        <v>0</v>
      </c>
      <c r="M1464" s="16">
        <v>1275</v>
      </c>
      <c r="N1464" s="16">
        <v>0</v>
      </c>
      <c r="O1464" s="47">
        <v>0</v>
      </c>
      <c r="P1464" s="16">
        <v>1275</v>
      </c>
      <c r="Q1464" s="47">
        <v>0</v>
      </c>
      <c r="R1464" s="16" t="s">
        <v>1850</v>
      </c>
      <c r="S1464" s="3" t="s">
        <v>1451</v>
      </c>
      <c r="T1464" s="2"/>
      <c r="U1464" s="2"/>
      <c r="V1464" s="2"/>
    </row>
    <row r="1465" spans="1:22" s="16" customFormat="1" ht="15" customHeight="1" x14ac:dyDescent="0.3">
      <c r="A1465" s="16" t="s">
        <v>465</v>
      </c>
      <c r="B1465" s="16" t="s">
        <v>18</v>
      </c>
      <c r="C1465" s="43" t="s">
        <v>1326</v>
      </c>
      <c r="D1465" s="43" t="s">
        <v>25</v>
      </c>
      <c r="E1465" s="43" t="s">
        <v>90</v>
      </c>
      <c r="F1465" s="43" t="s">
        <v>1325</v>
      </c>
      <c r="G1465" s="43" t="s">
        <v>1323</v>
      </c>
      <c r="H1465" s="43" t="s">
        <v>23</v>
      </c>
      <c r="I1465" s="43" t="s">
        <v>566</v>
      </c>
      <c r="J1465" s="16" t="s">
        <v>567</v>
      </c>
      <c r="K1465" s="16">
        <v>25000</v>
      </c>
      <c r="L1465" s="16">
        <v>0</v>
      </c>
      <c r="M1465" s="16">
        <v>25000</v>
      </c>
      <c r="N1465" s="16">
        <v>6356.07</v>
      </c>
      <c r="O1465" s="47">
        <v>16623.34</v>
      </c>
      <c r="P1465" s="16">
        <v>2020.59</v>
      </c>
      <c r="Q1465" s="47">
        <v>1337.82</v>
      </c>
      <c r="R1465" s="16" t="s">
        <v>1850</v>
      </c>
      <c r="S1465" s="3" t="s">
        <v>1451</v>
      </c>
      <c r="T1465" s="2"/>
      <c r="U1465" s="2"/>
      <c r="V1465" s="2"/>
    </row>
    <row r="1466" spans="1:22" s="16" customFormat="1" ht="15" customHeight="1" x14ac:dyDescent="0.3">
      <c r="A1466" s="16" t="s">
        <v>465</v>
      </c>
      <c r="B1466" s="16" t="s">
        <v>18</v>
      </c>
      <c r="C1466" s="43" t="s">
        <v>1326</v>
      </c>
      <c r="D1466" s="43" t="s">
        <v>25</v>
      </c>
      <c r="E1466" s="43" t="s">
        <v>90</v>
      </c>
      <c r="F1466" s="43" t="s">
        <v>1325</v>
      </c>
      <c r="G1466" s="43" t="s">
        <v>1323</v>
      </c>
      <c r="H1466" s="43" t="s">
        <v>23</v>
      </c>
      <c r="I1466" s="43" t="s">
        <v>573</v>
      </c>
      <c r="J1466" s="16" t="s">
        <v>574</v>
      </c>
      <c r="K1466" s="16">
        <v>21000</v>
      </c>
      <c r="L1466" s="16">
        <v>0</v>
      </c>
      <c r="M1466" s="16">
        <v>21000</v>
      </c>
      <c r="N1466" s="16">
        <v>5202.6499999999996</v>
      </c>
      <c r="O1466" s="47">
        <v>11379.78</v>
      </c>
      <c r="P1466" s="16">
        <v>4417.57</v>
      </c>
      <c r="Q1466" s="47">
        <v>942.26</v>
      </c>
      <c r="R1466" s="16" t="s">
        <v>1850</v>
      </c>
      <c r="S1466" s="3" t="s">
        <v>1451</v>
      </c>
      <c r="T1466" s="2"/>
      <c r="U1466" s="2"/>
      <c r="V1466" s="2"/>
    </row>
    <row r="1467" spans="1:22" s="16" customFormat="1" ht="15" customHeight="1" x14ac:dyDescent="0.3">
      <c r="A1467" s="16" t="s">
        <v>465</v>
      </c>
      <c r="B1467" s="16" t="s">
        <v>18</v>
      </c>
      <c r="C1467" s="43" t="s">
        <v>1326</v>
      </c>
      <c r="D1467" s="43" t="s">
        <v>25</v>
      </c>
      <c r="E1467" s="43" t="s">
        <v>90</v>
      </c>
      <c r="F1467" s="43" t="s">
        <v>1325</v>
      </c>
      <c r="G1467" s="43" t="s">
        <v>1323</v>
      </c>
      <c r="H1467" s="43" t="s">
        <v>23</v>
      </c>
      <c r="I1467" s="43" t="s">
        <v>508</v>
      </c>
      <c r="J1467" s="16" t="s">
        <v>509</v>
      </c>
      <c r="K1467" s="16">
        <v>85000</v>
      </c>
      <c r="L1467" s="16">
        <v>0</v>
      </c>
      <c r="M1467" s="16">
        <v>85000</v>
      </c>
      <c r="N1467" s="16">
        <v>0</v>
      </c>
      <c r="O1467" s="47">
        <v>62912.53</v>
      </c>
      <c r="P1467" s="16">
        <v>22087.47</v>
      </c>
      <c r="Q1467" s="47">
        <v>5035.79</v>
      </c>
      <c r="R1467" s="16" t="s">
        <v>1850</v>
      </c>
      <c r="S1467" s="3" t="s">
        <v>1451</v>
      </c>
      <c r="T1467" s="2"/>
      <c r="U1467" s="2"/>
      <c r="V1467" s="2"/>
    </row>
    <row r="1468" spans="1:22" s="16" customFormat="1" ht="15" customHeight="1" x14ac:dyDescent="0.3">
      <c r="A1468" s="16" t="s">
        <v>465</v>
      </c>
      <c r="B1468" s="16" t="s">
        <v>18</v>
      </c>
      <c r="C1468" s="43" t="s">
        <v>1326</v>
      </c>
      <c r="D1468" s="43" t="s">
        <v>25</v>
      </c>
      <c r="E1468" s="43" t="s">
        <v>90</v>
      </c>
      <c r="F1468" s="43" t="s">
        <v>1325</v>
      </c>
      <c r="G1468" s="43" t="s">
        <v>1323</v>
      </c>
      <c r="H1468" s="43" t="s">
        <v>23</v>
      </c>
      <c r="I1468" s="43" t="s">
        <v>577</v>
      </c>
      <c r="J1468" s="16" t="s">
        <v>578</v>
      </c>
      <c r="K1468" s="16">
        <v>30000</v>
      </c>
      <c r="L1468" s="16">
        <v>0</v>
      </c>
      <c r="M1468" s="16">
        <v>30000</v>
      </c>
      <c r="N1468" s="16">
        <v>0</v>
      </c>
      <c r="O1468" s="47">
        <v>24479.46</v>
      </c>
      <c r="P1468" s="16">
        <v>5520.54</v>
      </c>
      <c r="Q1468" s="47">
        <v>1347.6</v>
      </c>
      <c r="R1468" s="16" t="s">
        <v>1850</v>
      </c>
      <c r="S1468" s="3" t="s">
        <v>1451</v>
      </c>
      <c r="T1468" s="2"/>
      <c r="U1468" s="2"/>
      <c r="V1468" s="2"/>
    </row>
    <row r="1469" spans="1:22" s="16" customFormat="1" ht="15" customHeight="1" x14ac:dyDescent="0.3">
      <c r="A1469" s="16" t="s">
        <v>465</v>
      </c>
      <c r="B1469" s="16" t="s">
        <v>18</v>
      </c>
      <c r="C1469" s="43" t="s">
        <v>1326</v>
      </c>
      <c r="D1469" s="43" t="s">
        <v>25</v>
      </c>
      <c r="E1469" s="43" t="s">
        <v>90</v>
      </c>
      <c r="F1469" s="43" t="s">
        <v>1325</v>
      </c>
      <c r="G1469" s="43" t="s">
        <v>1323</v>
      </c>
      <c r="H1469" s="43" t="s">
        <v>23</v>
      </c>
      <c r="I1469" s="43" t="s">
        <v>1333</v>
      </c>
      <c r="J1469" s="16" t="s">
        <v>1334</v>
      </c>
      <c r="K1469" s="16">
        <v>1500</v>
      </c>
      <c r="L1469" s="16">
        <v>0</v>
      </c>
      <c r="M1469" s="16">
        <v>1500</v>
      </c>
      <c r="N1469" s="16">
        <v>288</v>
      </c>
      <c r="O1469" s="47">
        <v>576</v>
      </c>
      <c r="P1469" s="16">
        <v>636</v>
      </c>
      <c r="Q1469" s="47">
        <v>0</v>
      </c>
      <c r="R1469" s="16" t="s">
        <v>1850</v>
      </c>
      <c r="S1469" s="3" t="s">
        <v>1451</v>
      </c>
      <c r="T1469" s="2"/>
      <c r="U1469" s="2"/>
      <c r="V1469" s="2"/>
    </row>
    <row r="1470" spans="1:22" s="16" customFormat="1" ht="15" customHeight="1" x14ac:dyDescent="0.3">
      <c r="A1470" s="16" t="s">
        <v>465</v>
      </c>
      <c r="B1470" s="16" t="s">
        <v>18</v>
      </c>
      <c r="C1470" s="43" t="s">
        <v>1326</v>
      </c>
      <c r="D1470" s="43" t="s">
        <v>25</v>
      </c>
      <c r="E1470" s="43" t="s">
        <v>90</v>
      </c>
      <c r="F1470" s="43" t="s">
        <v>1325</v>
      </c>
      <c r="G1470" s="43" t="s">
        <v>1323</v>
      </c>
      <c r="H1470" s="43" t="s">
        <v>23</v>
      </c>
      <c r="I1470" s="43" t="s">
        <v>533</v>
      </c>
      <c r="J1470" s="16" t="s">
        <v>534</v>
      </c>
      <c r="K1470" s="16">
        <v>11000</v>
      </c>
      <c r="L1470" s="16">
        <v>0</v>
      </c>
      <c r="M1470" s="16">
        <v>11000</v>
      </c>
      <c r="N1470" s="16">
        <v>0</v>
      </c>
      <c r="O1470" s="47">
        <v>4273.07</v>
      </c>
      <c r="P1470" s="16">
        <v>6726.93</v>
      </c>
      <c r="Q1470" s="47">
        <v>0</v>
      </c>
      <c r="R1470" s="16" t="s">
        <v>1850</v>
      </c>
      <c r="S1470" s="3" t="s">
        <v>1451</v>
      </c>
      <c r="T1470" s="2"/>
      <c r="U1470" s="2"/>
      <c r="V1470" s="2"/>
    </row>
    <row r="1471" spans="1:22" s="16" customFormat="1" ht="15" customHeight="1" x14ac:dyDescent="0.3">
      <c r="A1471" s="16" t="s">
        <v>465</v>
      </c>
      <c r="B1471" s="16" t="s">
        <v>18</v>
      </c>
      <c r="C1471" s="43" t="s">
        <v>1326</v>
      </c>
      <c r="D1471" s="43" t="s">
        <v>25</v>
      </c>
      <c r="E1471" s="43" t="s">
        <v>90</v>
      </c>
      <c r="F1471" s="43" t="s">
        <v>1325</v>
      </c>
      <c r="G1471" s="43" t="s">
        <v>1323</v>
      </c>
      <c r="H1471" s="43" t="s">
        <v>23</v>
      </c>
      <c r="I1471" s="43" t="s">
        <v>535</v>
      </c>
      <c r="J1471" s="16" t="s">
        <v>536</v>
      </c>
      <c r="K1471" s="16">
        <v>550</v>
      </c>
      <c r="L1471" s="16">
        <v>0</v>
      </c>
      <c r="M1471" s="16">
        <v>550</v>
      </c>
      <c r="N1471" s="16">
        <v>0</v>
      </c>
      <c r="O1471" s="47">
        <v>4096.45</v>
      </c>
      <c r="P1471" s="16">
        <v>-3546.45</v>
      </c>
      <c r="Q1471" s="47">
        <v>0</v>
      </c>
      <c r="R1471" s="16" t="s">
        <v>1850</v>
      </c>
      <c r="S1471" s="3" t="s">
        <v>1451</v>
      </c>
      <c r="T1471" s="2"/>
      <c r="U1471" s="2"/>
      <c r="V1471" s="2"/>
    </row>
    <row r="1472" spans="1:22" s="16" customFormat="1" ht="15" customHeight="1" x14ac:dyDescent="0.3">
      <c r="A1472" s="16" t="s">
        <v>465</v>
      </c>
      <c r="B1472" s="16" t="s">
        <v>18</v>
      </c>
      <c r="C1472" s="43" t="s">
        <v>1326</v>
      </c>
      <c r="D1472" s="43" t="s">
        <v>25</v>
      </c>
      <c r="E1472" s="43" t="s">
        <v>90</v>
      </c>
      <c r="F1472" s="43" t="s">
        <v>1325</v>
      </c>
      <c r="G1472" s="43" t="s">
        <v>1323</v>
      </c>
      <c r="H1472" s="43" t="s">
        <v>23</v>
      </c>
      <c r="I1472" s="43" t="s">
        <v>594</v>
      </c>
      <c r="J1472" s="16" t="s">
        <v>595</v>
      </c>
      <c r="K1472" s="16">
        <v>15000</v>
      </c>
      <c r="L1472" s="16">
        <v>0</v>
      </c>
      <c r="M1472" s="16">
        <v>15000</v>
      </c>
      <c r="N1472" s="16">
        <v>5554.67</v>
      </c>
      <c r="O1472" s="47">
        <v>7222.18</v>
      </c>
      <c r="P1472" s="16">
        <v>2223.15</v>
      </c>
      <c r="Q1472" s="47">
        <v>72</v>
      </c>
      <c r="R1472" s="16" t="s">
        <v>1850</v>
      </c>
      <c r="S1472" s="3" t="s">
        <v>1451</v>
      </c>
      <c r="T1472" s="2"/>
      <c r="U1472" s="2"/>
      <c r="V1472" s="2"/>
    </row>
    <row r="1473" spans="1:22" s="16" customFormat="1" ht="15" customHeight="1" x14ac:dyDescent="0.3">
      <c r="A1473" s="16" t="s">
        <v>465</v>
      </c>
      <c r="B1473" s="16" t="s">
        <v>18</v>
      </c>
      <c r="C1473" s="43" t="s">
        <v>1326</v>
      </c>
      <c r="D1473" s="43" t="s">
        <v>25</v>
      </c>
      <c r="E1473" s="43" t="s">
        <v>90</v>
      </c>
      <c r="F1473" s="43" t="s">
        <v>1325</v>
      </c>
      <c r="G1473" s="43" t="s">
        <v>1323</v>
      </c>
      <c r="H1473" s="43" t="s">
        <v>23</v>
      </c>
      <c r="I1473" s="43" t="s">
        <v>541</v>
      </c>
      <c r="J1473" s="16" t="s">
        <v>542</v>
      </c>
      <c r="K1473" s="16">
        <v>4500</v>
      </c>
      <c r="L1473" s="16">
        <v>0</v>
      </c>
      <c r="M1473" s="16">
        <v>4500</v>
      </c>
      <c r="N1473" s="16">
        <v>0</v>
      </c>
      <c r="O1473" s="47">
        <v>3260.27</v>
      </c>
      <c r="P1473" s="16">
        <v>1239.73</v>
      </c>
      <c r="Q1473" s="47">
        <v>293.51</v>
      </c>
      <c r="R1473" s="16" t="s">
        <v>1850</v>
      </c>
      <c r="S1473" s="3" t="s">
        <v>1451</v>
      </c>
      <c r="T1473" s="2"/>
      <c r="U1473" s="2"/>
      <c r="V1473" s="2"/>
    </row>
    <row r="1474" spans="1:22" s="16" customFormat="1" ht="15" customHeight="1" x14ac:dyDescent="0.3">
      <c r="A1474" s="16" t="s">
        <v>465</v>
      </c>
      <c r="B1474" s="16" t="s">
        <v>18</v>
      </c>
      <c r="C1474" s="43" t="s">
        <v>1326</v>
      </c>
      <c r="D1474" s="43" t="s">
        <v>25</v>
      </c>
      <c r="E1474" s="43" t="s">
        <v>90</v>
      </c>
      <c r="F1474" s="43" t="s">
        <v>1325</v>
      </c>
      <c r="G1474" s="43" t="s">
        <v>1323</v>
      </c>
      <c r="H1474" s="43" t="s">
        <v>23</v>
      </c>
      <c r="I1474" s="43" t="s">
        <v>505</v>
      </c>
      <c r="J1474" s="16" t="s">
        <v>506</v>
      </c>
      <c r="K1474" s="16">
        <v>3600</v>
      </c>
      <c r="L1474" s="16">
        <v>0</v>
      </c>
      <c r="M1474" s="16">
        <v>3600</v>
      </c>
      <c r="N1474" s="16">
        <v>0</v>
      </c>
      <c r="O1474" s="47">
        <v>3018.21</v>
      </c>
      <c r="P1474" s="16">
        <v>581.79</v>
      </c>
      <c r="Q1474" s="47">
        <v>0</v>
      </c>
      <c r="R1474" s="16" t="s">
        <v>1850</v>
      </c>
      <c r="S1474" s="3" t="s">
        <v>1451</v>
      </c>
      <c r="T1474" s="2"/>
      <c r="U1474" s="2"/>
      <c r="V1474" s="2"/>
    </row>
    <row r="1475" spans="1:22" s="16" customFormat="1" ht="15" customHeight="1" x14ac:dyDescent="0.3">
      <c r="A1475" s="16" t="s">
        <v>465</v>
      </c>
      <c r="B1475" s="16" t="s">
        <v>18</v>
      </c>
      <c r="C1475" s="43" t="s">
        <v>1326</v>
      </c>
      <c r="D1475" s="43" t="s">
        <v>25</v>
      </c>
      <c r="E1475" s="43" t="s">
        <v>90</v>
      </c>
      <c r="F1475" s="43" t="s">
        <v>1325</v>
      </c>
      <c r="G1475" s="43" t="s">
        <v>1323</v>
      </c>
      <c r="H1475" s="43" t="s">
        <v>23</v>
      </c>
      <c r="I1475" s="43" t="s">
        <v>487</v>
      </c>
      <c r="J1475" s="16" t="s">
        <v>488</v>
      </c>
      <c r="K1475" s="16">
        <v>13000</v>
      </c>
      <c r="L1475" s="16">
        <v>-13000</v>
      </c>
      <c r="M1475" s="16">
        <v>0</v>
      </c>
      <c r="N1475" s="16">
        <v>0</v>
      </c>
      <c r="O1475" s="47">
        <v>0</v>
      </c>
      <c r="P1475" s="16">
        <v>0</v>
      </c>
      <c r="Q1475" s="47">
        <v>0</v>
      </c>
      <c r="R1475" s="16" t="s">
        <v>1850</v>
      </c>
      <c r="S1475" s="3" t="s">
        <v>1451</v>
      </c>
      <c r="T1475" s="2"/>
      <c r="U1475" s="2"/>
      <c r="V1475" s="2"/>
    </row>
    <row r="1476" spans="1:22" s="16" customFormat="1" ht="15" customHeight="1" x14ac:dyDescent="0.3">
      <c r="A1476" s="16" t="s">
        <v>465</v>
      </c>
      <c r="B1476" s="16" t="s">
        <v>18</v>
      </c>
      <c r="C1476" s="43" t="s">
        <v>1326</v>
      </c>
      <c r="D1476" s="43" t="s">
        <v>25</v>
      </c>
      <c r="E1476" s="43" t="s">
        <v>90</v>
      </c>
      <c r="F1476" s="43" t="s">
        <v>1325</v>
      </c>
      <c r="G1476" s="43" t="s">
        <v>1323</v>
      </c>
      <c r="H1476" s="43" t="s">
        <v>23</v>
      </c>
      <c r="I1476" s="43">
        <v>6600</v>
      </c>
      <c r="J1476" s="16" t="s">
        <v>530</v>
      </c>
      <c r="K1476" s="16">
        <v>34000</v>
      </c>
      <c r="L1476" s="16">
        <v>0</v>
      </c>
      <c r="M1476" s="16">
        <v>34000</v>
      </c>
      <c r="N1476" s="16">
        <v>8715.2999999999993</v>
      </c>
      <c r="O1476" s="47">
        <v>22185.68</v>
      </c>
      <c r="P1476" s="16">
        <v>3099.02</v>
      </c>
      <c r="Q1476" s="47">
        <v>1949.46</v>
      </c>
      <c r="R1476" s="16" t="s">
        <v>1850</v>
      </c>
      <c r="S1476" s="3" t="s">
        <v>1451</v>
      </c>
      <c r="T1476" s="2"/>
      <c r="U1476" s="2"/>
      <c r="V1476" s="2"/>
    </row>
    <row r="1477" spans="1:22" s="16" customFormat="1" ht="15" customHeight="1" x14ac:dyDescent="0.3">
      <c r="A1477" s="16" t="s">
        <v>465</v>
      </c>
      <c r="B1477" s="16" t="s">
        <v>18</v>
      </c>
      <c r="C1477" s="43" t="s">
        <v>1326</v>
      </c>
      <c r="D1477" s="43" t="s">
        <v>25</v>
      </c>
      <c r="E1477" s="43" t="s">
        <v>90</v>
      </c>
      <c r="F1477" s="43" t="s">
        <v>1325</v>
      </c>
      <c r="G1477" s="43" t="s">
        <v>1323</v>
      </c>
      <c r="H1477" s="43" t="s">
        <v>23</v>
      </c>
      <c r="I1477" s="43">
        <v>6610</v>
      </c>
      <c r="J1477" s="16" t="s">
        <v>646</v>
      </c>
      <c r="K1477" s="16">
        <v>17000</v>
      </c>
      <c r="L1477" s="16">
        <v>0</v>
      </c>
      <c r="M1477" s="16">
        <v>17000</v>
      </c>
      <c r="N1477" s="16">
        <v>0</v>
      </c>
      <c r="O1477" s="47">
        <v>7780</v>
      </c>
      <c r="P1477" s="16">
        <v>9220</v>
      </c>
      <c r="Q1477" s="47">
        <v>0</v>
      </c>
      <c r="R1477" s="16" t="s">
        <v>1850</v>
      </c>
      <c r="S1477" s="3" t="s">
        <v>1451</v>
      </c>
      <c r="T1477" s="2"/>
      <c r="U1477" s="2"/>
      <c r="V1477" s="2"/>
    </row>
    <row r="1478" spans="1:22" s="16" customFormat="1" ht="15" customHeight="1" x14ac:dyDescent="0.3">
      <c r="A1478" s="16" t="s">
        <v>465</v>
      </c>
      <c r="B1478" s="16" t="s">
        <v>18</v>
      </c>
      <c r="C1478" s="43" t="s">
        <v>1326</v>
      </c>
      <c r="D1478" s="43" t="s">
        <v>25</v>
      </c>
      <c r="E1478" s="43" t="s">
        <v>90</v>
      </c>
      <c r="F1478" s="43" t="s">
        <v>1325</v>
      </c>
      <c r="G1478" s="43" t="s">
        <v>1323</v>
      </c>
      <c r="H1478" s="43" t="s">
        <v>23</v>
      </c>
      <c r="I1478" s="43" t="s">
        <v>581</v>
      </c>
      <c r="J1478" s="16" t="s">
        <v>1204</v>
      </c>
      <c r="K1478" s="16">
        <v>5000</v>
      </c>
      <c r="L1478" s="16">
        <v>0</v>
      </c>
      <c r="M1478" s="16">
        <v>5000</v>
      </c>
      <c r="N1478" s="16">
        <v>0</v>
      </c>
      <c r="O1478" s="47">
        <v>0</v>
      </c>
      <c r="P1478" s="16">
        <v>5000</v>
      </c>
      <c r="Q1478" s="47">
        <v>0</v>
      </c>
      <c r="R1478" s="16" t="s">
        <v>1850</v>
      </c>
      <c r="S1478" s="3" t="s">
        <v>1451</v>
      </c>
      <c r="T1478" s="2"/>
      <c r="U1478" s="2"/>
      <c r="V1478" s="2"/>
    </row>
    <row r="1479" spans="1:22" s="16" customFormat="1" ht="15" customHeight="1" x14ac:dyDescent="0.3">
      <c r="A1479" s="16" t="s">
        <v>465</v>
      </c>
      <c r="B1479" s="16" t="s">
        <v>18</v>
      </c>
      <c r="C1479" s="43" t="s">
        <v>1749</v>
      </c>
      <c r="D1479" s="43" t="s">
        <v>25</v>
      </c>
      <c r="E1479" s="43" t="s">
        <v>90</v>
      </c>
      <c r="F1479" s="43" t="s">
        <v>1325</v>
      </c>
      <c r="G1479" s="43" t="s">
        <v>1757</v>
      </c>
      <c r="H1479" s="43" t="s">
        <v>23</v>
      </c>
      <c r="I1479" s="43" t="s">
        <v>501</v>
      </c>
      <c r="J1479" s="16" t="s">
        <v>502</v>
      </c>
      <c r="K1479" s="16">
        <v>35346</v>
      </c>
      <c r="L1479" s="16">
        <v>350</v>
      </c>
      <c r="M1479" s="16">
        <v>35696</v>
      </c>
      <c r="N1479" s="16">
        <v>0</v>
      </c>
      <c r="O1479" s="47">
        <v>32069.72</v>
      </c>
      <c r="P1479" s="16">
        <v>3626.28</v>
      </c>
      <c r="Q1479" s="47">
        <v>3450</v>
      </c>
      <c r="R1479" s="16" t="s">
        <v>1851</v>
      </c>
      <c r="S1479" s="3" t="s">
        <v>1451</v>
      </c>
      <c r="T1479" s="2"/>
      <c r="U1479" s="2"/>
      <c r="V1479" s="2"/>
    </row>
    <row r="1480" spans="1:22" s="16" customFormat="1" ht="15" customHeight="1" x14ac:dyDescent="0.3">
      <c r="A1480" s="16" t="s">
        <v>465</v>
      </c>
      <c r="B1480" s="16" t="s">
        <v>18</v>
      </c>
      <c r="C1480" s="43" t="s">
        <v>1749</v>
      </c>
      <c r="D1480" s="43" t="s">
        <v>25</v>
      </c>
      <c r="E1480" s="43" t="s">
        <v>90</v>
      </c>
      <c r="F1480" s="43" t="s">
        <v>1325</v>
      </c>
      <c r="G1480" s="43" t="s">
        <v>1757</v>
      </c>
      <c r="H1480" s="43" t="s">
        <v>23</v>
      </c>
      <c r="I1480" s="43">
        <v>5100</v>
      </c>
      <c r="J1480" s="16" t="s">
        <v>484</v>
      </c>
      <c r="K1480" s="16">
        <v>1500</v>
      </c>
      <c r="L1480" s="16">
        <v>0</v>
      </c>
      <c r="M1480" s="16">
        <v>1500</v>
      </c>
      <c r="N1480" s="16">
        <v>0</v>
      </c>
      <c r="O1480" s="47">
        <v>2.71</v>
      </c>
      <c r="P1480" s="16">
        <v>1497.29</v>
      </c>
      <c r="Q1480" s="47">
        <v>0</v>
      </c>
      <c r="R1480" s="16" t="s">
        <v>1851</v>
      </c>
      <c r="S1480" s="3" t="s">
        <v>1451</v>
      </c>
      <c r="T1480" s="2"/>
      <c r="U1480" s="2"/>
      <c r="V1480" s="2"/>
    </row>
    <row r="1481" spans="1:22" s="16" customFormat="1" ht="15" customHeight="1" x14ac:dyDescent="0.3">
      <c r="A1481" s="16" t="s">
        <v>465</v>
      </c>
      <c r="B1481" s="16" t="s">
        <v>18</v>
      </c>
      <c r="C1481" s="43" t="s">
        <v>1749</v>
      </c>
      <c r="D1481" s="43" t="s">
        <v>25</v>
      </c>
      <c r="E1481" s="43" t="s">
        <v>90</v>
      </c>
      <c r="F1481" s="43" t="s">
        <v>1325</v>
      </c>
      <c r="G1481" s="43" t="s">
        <v>1757</v>
      </c>
      <c r="H1481" s="43" t="s">
        <v>23</v>
      </c>
      <c r="I1481" s="43" t="s">
        <v>481</v>
      </c>
      <c r="J1481" s="16" t="s">
        <v>1040</v>
      </c>
      <c r="K1481" s="16">
        <v>500</v>
      </c>
      <c r="L1481" s="16">
        <v>0</v>
      </c>
      <c r="M1481" s="16">
        <v>500</v>
      </c>
      <c r="N1481" s="16">
        <v>0</v>
      </c>
      <c r="O1481" s="47">
        <v>273.3</v>
      </c>
      <c r="P1481" s="16">
        <v>226.7</v>
      </c>
      <c r="Q1481" s="47">
        <v>0</v>
      </c>
      <c r="R1481" s="16" t="s">
        <v>1851</v>
      </c>
      <c r="S1481" s="3" t="s">
        <v>1451</v>
      </c>
      <c r="T1481" s="2"/>
      <c r="U1481" s="2"/>
      <c r="V1481" s="2"/>
    </row>
    <row r="1482" spans="1:22" s="16" customFormat="1" ht="15" customHeight="1" x14ac:dyDescent="0.3">
      <c r="A1482" s="16" t="s">
        <v>465</v>
      </c>
      <c r="B1482" s="16" t="s">
        <v>18</v>
      </c>
      <c r="C1482" s="43" t="s">
        <v>1749</v>
      </c>
      <c r="D1482" s="43" t="s">
        <v>25</v>
      </c>
      <c r="E1482" s="43" t="s">
        <v>90</v>
      </c>
      <c r="F1482" s="43" t="s">
        <v>1325</v>
      </c>
      <c r="G1482" s="43" t="s">
        <v>1757</v>
      </c>
      <c r="H1482" s="43" t="s">
        <v>23</v>
      </c>
      <c r="I1482" s="43" t="s">
        <v>469</v>
      </c>
      <c r="J1482" s="16" t="s">
        <v>1045</v>
      </c>
      <c r="K1482" s="16">
        <v>2000</v>
      </c>
      <c r="L1482" s="16">
        <v>0</v>
      </c>
      <c r="M1482" s="16">
        <v>2000</v>
      </c>
      <c r="N1482" s="16">
        <v>0</v>
      </c>
      <c r="O1482" s="47">
        <v>1711.14</v>
      </c>
      <c r="P1482" s="16">
        <v>288.86</v>
      </c>
      <c r="Q1482" s="47">
        <v>200.59</v>
      </c>
      <c r="R1482" s="16" t="s">
        <v>1851</v>
      </c>
      <c r="S1482" s="3" t="s">
        <v>1451</v>
      </c>
      <c r="T1482" s="2"/>
      <c r="U1482" s="2"/>
      <c r="V1482" s="2"/>
    </row>
    <row r="1483" spans="1:22" s="16" customFormat="1" ht="15" customHeight="1" x14ac:dyDescent="0.3">
      <c r="A1483" s="16" t="s">
        <v>465</v>
      </c>
      <c r="B1483" s="16" t="s">
        <v>18</v>
      </c>
      <c r="C1483" s="43" t="s">
        <v>1749</v>
      </c>
      <c r="D1483" s="43" t="s">
        <v>25</v>
      </c>
      <c r="E1483" s="43" t="s">
        <v>90</v>
      </c>
      <c r="F1483" s="43" t="s">
        <v>1325</v>
      </c>
      <c r="G1483" s="43" t="s">
        <v>1757</v>
      </c>
      <c r="H1483" s="43" t="s">
        <v>23</v>
      </c>
      <c r="I1483" s="43" t="s">
        <v>473</v>
      </c>
      <c r="J1483" s="16" t="s">
        <v>1041</v>
      </c>
      <c r="K1483" s="16">
        <v>425</v>
      </c>
      <c r="L1483" s="16">
        <v>0</v>
      </c>
      <c r="M1483" s="16">
        <v>425</v>
      </c>
      <c r="N1483" s="16">
        <v>0</v>
      </c>
      <c r="O1483" s="47">
        <v>613</v>
      </c>
      <c r="P1483" s="16">
        <v>-188</v>
      </c>
      <c r="Q1483" s="47">
        <v>0</v>
      </c>
      <c r="R1483" s="16" t="s">
        <v>1851</v>
      </c>
      <c r="S1483" s="3" t="s">
        <v>1451</v>
      </c>
      <c r="T1483" s="2"/>
      <c r="U1483" s="2"/>
      <c r="V1483" s="2"/>
    </row>
    <row r="1484" spans="1:22" s="16" customFormat="1" ht="15" customHeight="1" x14ac:dyDescent="0.3">
      <c r="A1484" s="16" t="s">
        <v>465</v>
      </c>
      <c r="B1484" s="16" t="s">
        <v>18</v>
      </c>
      <c r="C1484" s="43" t="s">
        <v>1749</v>
      </c>
      <c r="D1484" s="43" t="s">
        <v>25</v>
      </c>
      <c r="E1484" s="43" t="s">
        <v>90</v>
      </c>
      <c r="F1484" s="43" t="s">
        <v>1325</v>
      </c>
      <c r="G1484" s="43" t="s">
        <v>1757</v>
      </c>
      <c r="H1484" s="43" t="s">
        <v>23</v>
      </c>
      <c r="I1484" s="43" t="s">
        <v>474</v>
      </c>
      <c r="J1484" s="16" t="s">
        <v>475</v>
      </c>
      <c r="K1484" s="16">
        <v>3070</v>
      </c>
      <c r="L1484" s="16">
        <v>30</v>
      </c>
      <c r="M1484" s="16">
        <v>3100</v>
      </c>
      <c r="N1484" s="16">
        <v>0</v>
      </c>
      <c r="O1484" s="47">
        <v>2534.11</v>
      </c>
      <c r="P1484" s="16">
        <v>565.89</v>
      </c>
      <c r="Q1484" s="47">
        <v>266.61</v>
      </c>
      <c r="R1484" s="16" t="s">
        <v>1851</v>
      </c>
      <c r="S1484" s="3" t="s">
        <v>1451</v>
      </c>
      <c r="T1484" s="2"/>
      <c r="U1484" s="2"/>
      <c r="V1484" s="2"/>
    </row>
    <row r="1485" spans="1:22" s="16" customFormat="1" ht="15" customHeight="1" x14ac:dyDescent="0.3">
      <c r="A1485" s="16" t="s">
        <v>465</v>
      </c>
      <c r="B1485" s="16" t="s">
        <v>18</v>
      </c>
      <c r="C1485" s="43" t="s">
        <v>1749</v>
      </c>
      <c r="D1485" s="43" t="s">
        <v>25</v>
      </c>
      <c r="E1485" s="43" t="s">
        <v>90</v>
      </c>
      <c r="F1485" s="43" t="s">
        <v>1325</v>
      </c>
      <c r="G1485" s="43" t="s">
        <v>1757</v>
      </c>
      <c r="H1485" s="43" t="s">
        <v>23</v>
      </c>
      <c r="I1485" s="43">
        <v>6200</v>
      </c>
      <c r="J1485" s="16" t="s">
        <v>557</v>
      </c>
      <c r="K1485" s="16">
        <v>3000</v>
      </c>
      <c r="L1485" s="16">
        <v>0</v>
      </c>
      <c r="M1485" s="16">
        <v>3000</v>
      </c>
      <c r="N1485" s="16">
        <v>461.7</v>
      </c>
      <c r="O1485" s="47">
        <v>2538.3000000000002</v>
      </c>
      <c r="P1485" s="16">
        <v>0</v>
      </c>
      <c r="Q1485" s="47">
        <v>425.08</v>
      </c>
      <c r="R1485" s="16" t="s">
        <v>1851</v>
      </c>
      <c r="S1485" s="3" t="s">
        <v>1451</v>
      </c>
      <c r="T1485" s="2"/>
      <c r="U1485" s="2"/>
      <c r="V1485" s="2"/>
    </row>
    <row r="1486" spans="1:22" s="16" customFormat="1" ht="15" customHeight="1" x14ac:dyDescent="0.3">
      <c r="A1486" s="16" t="s">
        <v>465</v>
      </c>
      <c r="B1486" s="16" t="s">
        <v>18</v>
      </c>
      <c r="C1486" s="43" t="s">
        <v>1749</v>
      </c>
      <c r="D1486" s="43" t="s">
        <v>25</v>
      </c>
      <c r="E1486" s="43" t="s">
        <v>90</v>
      </c>
      <c r="F1486" s="43" t="s">
        <v>1325</v>
      </c>
      <c r="G1486" s="43" t="s">
        <v>1757</v>
      </c>
      <c r="H1486" s="43" t="s">
        <v>23</v>
      </c>
      <c r="I1486" s="43">
        <v>6206</v>
      </c>
      <c r="J1486" s="16" t="s">
        <v>571</v>
      </c>
      <c r="K1486" s="16">
        <v>10000</v>
      </c>
      <c r="L1486" s="16">
        <v>0</v>
      </c>
      <c r="M1486" s="16">
        <v>10000</v>
      </c>
      <c r="N1486" s="16">
        <v>3016.07</v>
      </c>
      <c r="O1486" s="47">
        <v>4983.7299999999996</v>
      </c>
      <c r="P1486" s="16">
        <v>2000.2</v>
      </c>
      <c r="Q1486" s="47">
        <v>426.93</v>
      </c>
      <c r="R1486" s="16" t="s">
        <v>1851</v>
      </c>
      <c r="S1486" s="3" t="s">
        <v>1451</v>
      </c>
      <c r="T1486" s="2"/>
      <c r="U1486" s="2"/>
      <c r="V1486" s="2"/>
    </row>
    <row r="1487" spans="1:22" s="16" customFormat="1" ht="15" customHeight="1" x14ac:dyDescent="0.3">
      <c r="A1487" s="16" t="s">
        <v>465</v>
      </c>
      <c r="B1487" s="16" t="s">
        <v>18</v>
      </c>
      <c r="C1487" s="43" t="s">
        <v>1749</v>
      </c>
      <c r="D1487" s="43" t="s">
        <v>25</v>
      </c>
      <c r="E1487" s="43" t="s">
        <v>90</v>
      </c>
      <c r="F1487" s="43" t="s">
        <v>1325</v>
      </c>
      <c r="G1487" s="43" t="s">
        <v>1757</v>
      </c>
      <c r="H1487" s="43" t="s">
        <v>23</v>
      </c>
      <c r="I1487" s="43" t="s">
        <v>508</v>
      </c>
      <c r="J1487" s="16" t="s">
        <v>509</v>
      </c>
      <c r="K1487" s="16">
        <v>50000</v>
      </c>
      <c r="L1487" s="16">
        <v>0</v>
      </c>
      <c r="M1487" s="16">
        <v>50000</v>
      </c>
      <c r="N1487" s="16">
        <v>0</v>
      </c>
      <c r="O1487" s="47">
        <v>7000.15</v>
      </c>
      <c r="P1487" s="16">
        <v>42999.85</v>
      </c>
      <c r="Q1487" s="47">
        <v>0</v>
      </c>
      <c r="R1487" s="16" t="s">
        <v>1851</v>
      </c>
      <c r="S1487" s="3" t="s">
        <v>1451</v>
      </c>
      <c r="T1487" s="2"/>
      <c r="U1487" s="2"/>
      <c r="V1487" s="2"/>
    </row>
    <row r="1488" spans="1:22" s="16" customFormat="1" ht="15" customHeight="1" x14ac:dyDescent="0.3">
      <c r="A1488" s="16" t="s">
        <v>465</v>
      </c>
      <c r="B1488" s="16" t="s">
        <v>18</v>
      </c>
      <c r="C1488" s="43" t="s">
        <v>1749</v>
      </c>
      <c r="D1488" s="43" t="s">
        <v>25</v>
      </c>
      <c r="E1488" s="43" t="s">
        <v>90</v>
      </c>
      <c r="F1488" s="43" t="s">
        <v>1325</v>
      </c>
      <c r="G1488" s="43" t="s">
        <v>1757</v>
      </c>
      <c r="H1488" s="43" t="s">
        <v>23</v>
      </c>
      <c r="I1488" s="43" t="s">
        <v>577</v>
      </c>
      <c r="J1488" s="16" t="s">
        <v>578</v>
      </c>
      <c r="K1488" s="16">
        <v>25000</v>
      </c>
      <c r="L1488" s="16">
        <v>0</v>
      </c>
      <c r="M1488" s="16">
        <v>25000</v>
      </c>
      <c r="N1488" s="16">
        <v>0</v>
      </c>
      <c r="O1488" s="47">
        <v>21201.03</v>
      </c>
      <c r="P1488" s="16">
        <v>3798.97</v>
      </c>
      <c r="Q1488" s="47">
        <v>1155.78</v>
      </c>
      <c r="R1488" s="16" t="s">
        <v>1851</v>
      </c>
      <c r="S1488" s="3" t="s">
        <v>1451</v>
      </c>
      <c r="T1488" s="2"/>
      <c r="U1488" s="2"/>
      <c r="V1488" s="2"/>
    </row>
    <row r="1489" spans="1:22" s="16" customFormat="1" ht="15" customHeight="1" x14ac:dyDescent="0.3">
      <c r="A1489" s="16" t="s">
        <v>465</v>
      </c>
      <c r="B1489" s="16" t="s">
        <v>18</v>
      </c>
      <c r="C1489" s="43" t="s">
        <v>1749</v>
      </c>
      <c r="D1489" s="43" t="s">
        <v>25</v>
      </c>
      <c r="E1489" s="43" t="s">
        <v>90</v>
      </c>
      <c r="F1489" s="43" t="s">
        <v>1325</v>
      </c>
      <c r="G1489" s="43" t="s">
        <v>1757</v>
      </c>
      <c r="H1489" s="43" t="s">
        <v>23</v>
      </c>
      <c r="I1489" s="43" t="s">
        <v>533</v>
      </c>
      <c r="J1489" s="16" t="s">
        <v>534</v>
      </c>
      <c r="K1489" s="16">
        <v>5000</v>
      </c>
      <c r="L1489" s="16">
        <v>0</v>
      </c>
      <c r="M1489" s="16">
        <v>5000</v>
      </c>
      <c r="N1489" s="16">
        <v>0</v>
      </c>
      <c r="O1489" s="47">
        <v>4037.27</v>
      </c>
      <c r="P1489" s="16">
        <v>962.73</v>
      </c>
      <c r="Q1489" s="47">
        <v>0</v>
      </c>
      <c r="R1489" s="16" t="s">
        <v>1851</v>
      </c>
      <c r="S1489" s="3" t="s">
        <v>1451</v>
      </c>
      <c r="T1489" s="2"/>
      <c r="U1489" s="2"/>
      <c r="V1489" s="2"/>
    </row>
    <row r="1490" spans="1:22" s="16" customFormat="1" ht="15" customHeight="1" x14ac:dyDescent="0.3">
      <c r="A1490" s="16" t="s">
        <v>465</v>
      </c>
      <c r="B1490" s="16" t="s">
        <v>18</v>
      </c>
      <c r="C1490" s="43" t="s">
        <v>1749</v>
      </c>
      <c r="D1490" s="43" t="s">
        <v>25</v>
      </c>
      <c r="E1490" s="43" t="s">
        <v>90</v>
      </c>
      <c r="F1490" s="43" t="s">
        <v>1325</v>
      </c>
      <c r="G1490" s="43" t="s">
        <v>1757</v>
      </c>
      <c r="H1490" s="43" t="s">
        <v>23</v>
      </c>
      <c r="I1490" s="43" t="s">
        <v>535</v>
      </c>
      <c r="J1490" s="16" t="s">
        <v>536</v>
      </c>
      <c r="K1490" s="16">
        <v>4200</v>
      </c>
      <c r="L1490" s="16">
        <v>0</v>
      </c>
      <c r="M1490" s="16">
        <v>4200</v>
      </c>
      <c r="N1490" s="16">
        <v>0</v>
      </c>
      <c r="O1490" s="47">
        <v>2850.96</v>
      </c>
      <c r="P1490" s="16">
        <v>1349.04</v>
      </c>
      <c r="Q1490" s="47">
        <v>0</v>
      </c>
      <c r="R1490" s="16" t="s">
        <v>1851</v>
      </c>
      <c r="S1490" s="3" t="s">
        <v>1451</v>
      </c>
      <c r="T1490" s="2"/>
      <c r="U1490" s="2"/>
      <c r="V1490" s="2"/>
    </row>
    <row r="1491" spans="1:22" s="16" customFormat="1" ht="15" customHeight="1" x14ac:dyDescent="0.3">
      <c r="A1491" s="16" t="s">
        <v>465</v>
      </c>
      <c r="B1491" s="16" t="s">
        <v>18</v>
      </c>
      <c r="C1491" s="43" t="s">
        <v>1749</v>
      </c>
      <c r="D1491" s="43" t="s">
        <v>25</v>
      </c>
      <c r="E1491" s="43" t="s">
        <v>90</v>
      </c>
      <c r="F1491" s="43" t="s">
        <v>1325</v>
      </c>
      <c r="G1491" s="43" t="s">
        <v>1757</v>
      </c>
      <c r="H1491" s="43" t="s">
        <v>23</v>
      </c>
      <c r="I1491" s="43" t="s">
        <v>594</v>
      </c>
      <c r="J1491" s="16" t="s">
        <v>595</v>
      </c>
      <c r="K1491" s="16">
        <v>10000</v>
      </c>
      <c r="L1491" s="16">
        <v>0</v>
      </c>
      <c r="M1491" s="16">
        <v>10000</v>
      </c>
      <c r="N1491" s="16">
        <v>285.8</v>
      </c>
      <c r="O1491" s="47">
        <v>8763.99</v>
      </c>
      <c r="P1491" s="16">
        <v>950.21</v>
      </c>
      <c r="Q1491" s="47">
        <v>796.59</v>
      </c>
      <c r="R1491" s="16" t="s">
        <v>1851</v>
      </c>
      <c r="S1491" s="3" t="s">
        <v>1451</v>
      </c>
      <c r="T1491" s="2"/>
      <c r="U1491" s="2"/>
      <c r="V1491" s="2"/>
    </row>
    <row r="1492" spans="1:22" s="16" customFormat="1" ht="15" customHeight="1" x14ac:dyDescent="0.3">
      <c r="A1492" s="16" t="s">
        <v>465</v>
      </c>
      <c r="B1492" s="16" t="s">
        <v>18</v>
      </c>
      <c r="C1492" s="43" t="s">
        <v>1749</v>
      </c>
      <c r="D1492" s="43" t="s">
        <v>25</v>
      </c>
      <c r="E1492" s="43" t="s">
        <v>90</v>
      </c>
      <c r="F1492" s="43" t="s">
        <v>1325</v>
      </c>
      <c r="G1492" s="43" t="s">
        <v>1757</v>
      </c>
      <c r="H1492" s="43" t="s">
        <v>23</v>
      </c>
      <c r="I1492" s="43" t="s">
        <v>541</v>
      </c>
      <c r="J1492" s="16" t="s">
        <v>542</v>
      </c>
      <c r="K1492" s="16">
        <v>3000</v>
      </c>
      <c r="L1492" s="16">
        <v>0</v>
      </c>
      <c r="M1492" s="16">
        <v>3000</v>
      </c>
      <c r="N1492" s="16">
        <v>0</v>
      </c>
      <c r="O1492" s="47">
        <v>2732.09</v>
      </c>
      <c r="P1492" s="16">
        <v>267.91000000000003</v>
      </c>
      <c r="Q1492" s="47">
        <v>247.53</v>
      </c>
      <c r="R1492" s="16" t="s">
        <v>1851</v>
      </c>
      <c r="S1492" s="3" t="s">
        <v>1451</v>
      </c>
      <c r="T1492" s="2"/>
      <c r="U1492" s="2"/>
      <c r="V1492" s="2"/>
    </row>
    <row r="1493" spans="1:22" s="16" customFormat="1" ht="15" customHeight="1" x14ac:dyDescent="0.3">
      <c r="A1493" s="16" t="s">
        <v>465</v>
      </c>
      <c r="B1493" s="16" t="s">
        <v>18</v>
      </c>
      <c r="C1493" s="43" t="s">
        <v>1749</v>
      </c>
      <c r="D1493" s="43" t="s">
        <v>25</v>
      </c>
      <c r="E1493" s="43" t="s">
        <v>90</v>
      </c>
      <c r="F1493" s="43" t="s">
        <v>1325</v>
      </c>
      <c r="G1493" s="43" t="s">
        <v>1757</v>
      </c>
      <c r="H1493" s="43" t="s">
        <v>23</v>
      </c>
      <c r="I1493" s="43" t="s">
        <v>487</v>
      </c>
      <c r="J1493" s="16" t="s">
        <v>488</v>
      </c>
      <c r="K1493" s="16">
        <v>20000</v>
      </c>
      <c r="L1493" s="16">
        <v>0</v>
      </c>
      <c r="M1493" s="16">
        <v>20000</v>
      </c>
      <c r="N1493" s="16">
        <v>1000</v>
      </c>
      <c r="O1493" s="47">
        <v>0</v>
      </c>
      <c r="P1493" s="16">
        <v>19000</v>
      </c>
      <c r="Q1493" s="47">
        <v>0</v>
      </c>
      <c r="R1493" s="16" t="s">
        <v>1851</v>
      </c>
      <c r="S1493" s="3" t="s">
        <v>1451</v>
      </c>
      <c r="T1493" s="2"/>
      <c r="U1493" s="2"/>
      <c r="V1493" s="2"/>
    </row>
    <row r="1494" spans="1:22" s="16" customFormat="1" ht="15" customHeight="1" x14ac:dyDescent="0.3">
      <c r="A1494" s="16" t="s">
        <v>465</v>
      </c>
      <c r="B1494" s="16" t="s">
        <v>18</v>
      </c>
      <c r="C1494" s="43" t="s">
        <v>1749</v>
      </c>
      <c r="D1494" s="43" t="s">
        <v>25</v>
      </c>
      <c r="E1494" s="43" t="s">
        <v>90</v>
      </c>
      <c r="F1494" s="43" t="s">
        <v>1325</v>
      </c>
      <c r="G1494" s="43" t="s">
        <v>1757</v>
      </c>
      <c r="H1494" s="43" t="s">
        <v>23</v>
      </c>
      <c r="I1494" s="43">
        <v>6600</v>
      </c>
      <c r="J1494" s="16" t="s">
        <v>530</v>
      </c>
      <c r="K1494" s="16">
        <v>15000</v>
      </c>
      <c r="L1494" s="16">
        <v>0</v>
      </c>
      <c r="M1494" s="16">
        <v>15000</v>
      </c>
      <c r="N1494" s="16">
        <v>4137.3</v>
      </c>
      <c r="O1494" s="47">
        <v>3174.58</v>
      </c>
      <c r="P1494" s="16">
        <v>7688.12</v>
      </c>
      <c r="Q1494" s="47">
        <v>0</v>
      </c>
      <c r="R1494" s="16" t="s">
        <v>1851</v>
      </c>
      <c r="S1494" s="3" t="s">
        <v>1451</v>
      </c>
      <c r="T1494" s="2"/>
      <c r="U1494" s="2"/>
      <c r="V1494" s="2"/>
    </row>
    <row r="1495" spans="1:22" s="16" customFormat="1" ht="15" customHeight="1" x14ac:dyDescent="0.3">
      <c r="A1495" s="16" t="s">
        <v>465</v>
      </c>
      <c r="B1495" s="16" t="s">
        <v>18</v>
      </c>
      <c r="C1495" s="43" t="s">
        <v>1749</v>
      </c>
      <c r="D1495" s="43" t="s">
        <v>25</v>
      </c>
      <c r="E1495" s="43" t="s">
        <v>90</v>
      </c>
      <c r="F1495" s="43" t="s">
        <v>1325</v>
      </c>
      <c r="G1495" s="43" t="s">
        <v>1757</v>
      </c>
      <c r="H1495" s="43" t="s">
        <v>23</v>
      </c>
      <c r="I1495" s="43">
        <v>6615</v>
      </c>
      <c r="J1495" s="16" t="s">
        <v>584</v>
      </c>
      <c r="K1495" s="16">
        <v>20000</v>
      </c>
      <c r="L1495" s="16">
        <v>0</v>
      </c>
      <c r="M1495" s="16">
        <v>20000</v>
      </c>
      <c r="N1495" s="16">
        <v>5828.7</v>
      </c>
      <c r="O1495" s="47">
        <v>6962.41</v>
      </c>
      <c r="P1495" s="16">
        <v>7208.89</v>
      </c>
      <c r="Q1495" s="47">
        <v>162.69999999999999</v>
      </c>
      <c r="R1495" s="16" t="s">
        <v>1851</v>
      </c>
      <c r="S1495" s="3" t="s">
        <v>1451</v>
      </c>
      <c r="T1495" s="2"/>
      <c r="U1495" s="2"/>
      <c r="V1495" s="2"/>
    </row>
    <row r="1496" spans="1:22" s="16" customFormat="1" ht="15" customHeight="1" x14ac:dyDescent="0.3">
      <c r="A1496" s="16" t="s">
        <v>465</v>
      </c>
      <c r="B1496" s="16" t="s">
        <v>18</v>
      </c>
      <c r="C1496" s="43" t="s">
        <v>1749</v>
      </c>
      <c r="D1496" s="43" t="s">
        <v>25</v>
      </c>
      <c r="E1496" s="43" t="s">
        <v>90</v>
      </c>
      <c r="F1496" s="43" t="s">
        <v>1325</v>
      </c>
      <c r="G1496" s="43" t="s">
        <v>1757</v>
      </c>
      <c r="H1496" s="43" t="s">
        <v>23</v>
      </c>
      <c r="I1496" s="43">
        <v>7303</v>
      </c>
      <c r="J1496" s="16" t="s">
        <v>548</v>
      </c>
      <c r="K1496" s="16">
        <v>1230</v>
      </c>
      <c r="L1496" s="16">
        <v>0</v>
      </c>
      <c r="M1496" s="16">
        <v>1230</v>
      </c>
      <c r="N1496" s="16">
        <v>0</v>
      </c>
      <c r="O1496" s="47">
        <v>0</v>
      </c>
      <c r="P1496" s="16">
        <v>1230</v>
      </c>
      <c r="Q1496" s="47">
        <v>0</v>
      </c>
      <c r="R1496" s="16" t="s">
        <v>1851</v>
      </c>
      <c r="S1496" s="3" t="s">
        <v>1451</v>
      </c>
      <c r="T1496" s="2"/>
      <c r="U1496" s="2"/>
      <c r="V1496" s="2"/>
    </row>
    <row r="1497" spans="1:22" s="16" customFormat="1" ht="15" customHeight="1" x14ac:dyDescent="0.3">
      <c r="A1497" s="16" t="s">
        <v>465</v>
      </c>
      <c r="B1497" s="16" t="s">
        <v>18</v>
      </c>
      <c r="C1497" s="43" t="s">
        <v>1749</v>
      </c>
      <c r="D1497" s="43" t="s">
        <v>25</v>
      </c>
      <c r="E1497" s="43" t="s">
        <v>90</v>
      </c>
      <c r="F1497" s="43" t="s">
        <v>1325</v>
      </c>
      <c r="G1497" s="43" t="s">
        <v>1757</v>
      </c>
      <c r="H1497" s="43" t="s">
        <v>23</v>
      </c>
      <c r="I1497" s="43" t="s">
        <v>908</v>
      </c>
      <c r="J1497" s="16" t="s">
        <v>909</v>
      </c>
      <c r="K1497" s="16">
        <v>237655</v>
      </c>
      <c r="L1497" s="16">
        <v>0</v>
      </c>
      <c r="M1497" s="16">
        <v>237655</v>
      </c>
      <c r="N1497" s="16">
        <v>0</v>
      </c>
      <c r="O1497" s="47">
        <v>237655</v>
      </c>
      <c r="P1497" s="16">
        <v>0</v>
      </c>
      <c r="Q1497" s="47">
        <v>0</v>
      </c>
      <c r="R1497" s="16" t="s">
        <v>1851</v>
      </c>
      <c r="S1497" s="3" t="s">
        <v>1451</v>
      </c>
      <c r="T1497" s="2"/>
      <c r="U1497" s="2"/>
      <c r="V1497" s="2"/>
    </row>
    <row r="1498" spans="1:22" s="16" customFormat="1" ht="15" customHeight="1" x14ac:dyDescent="0.3">
      <c r="A1498" s="16" t="s">
        <v>465</v>
      </c>
      <c r="B1498" s="16" t="s">
        <v>18</v>
      </c>
      <c r="C1498" s="43" t="s">
        <v>1749</v>
      </c>
      <c r="D1498" s="43" t="s">
        <v>25</v>
      </c>
      <c r="E1498" s="43" t="s">
        <v>90</v>
      </c>
      <c r="F1498" s="43" t="s">
        <v>1325</v>
      </c>
      <c r="G1498" s="43" t="s">
        <v>1757</v>
      </c>
      <c r="H1498" s="43" t="s">
        <v>23</v>
      </c>
      <c r="I1498" s="43" t="s">
        <v>905</v>
      </c>
      <c r="J1498" s="16" t="s">
        <v>906</v>
      </c>
      <c r="K1498" s="16">
        <v>29953</v>
      </c>
      <c r="L1498" s="16">
        <v>0</v>
      </c>
      <c r="M1498" s="16">
        <v>29953</v>
      </c>
      <c r="N1498" s="16">
        <v>0</v>
      </c>
      <c r="O1498" s="47">
        <v>17352.91</v>
      </c>
      <c r="P1498" s="16">
        <v>12600.09</v>
      </c>
      <c r="Q1498" s="47">
        <v>0</v>
      </c>
      <c r="R1498" s="16" t="s">
        <v>1851</v>
      </c>
      <c r="S1498" s="3" t="s">
        <v>1451</v>
      </c>
      <c r="T1498" s="2"/>
      <c r="U1498" s="2"/>
      <c r="V1498" s="2"/>
    </row>
    <row r="1499" spans="1:22" s="16" customFormat="1" ht="15" customHeight="1" x14ac:dyDescent="0.3">
      <c r="A1499" s="16" t="s">
        <v>465</v>
      </c>
      <c r="B1499" s="16" t="s">
        <v>18</v>
      </c>
      <c r="C1499" s="43" t="s">
        <v>257</v>
      </c>
      <c r="D1499" s="43" t="s">
        <v>25</v>
      </c>
      <c r="E1499" s="43" t="s">
        <v>196</v>
      </c>
      <c r="F1499" s="43" t="s">
        <v>22</v>
      </c>
      <c r="G1499" s="43" t="s">
        <v>22</v>
      </c>
      <c r="H1499" s="43" t="s">
        <v>23</v>
      </c>
      <c r="I1499" s="43" t="s">
        <v>501</v>
      </c>
      <c r="J1499" s="16" t="s">
        <v>502</v>
      </c>
      <c r="K1499" s="16">
        <v>410300</v>
      </c>
      <c r="L1499" s="16">
        <v>4062</v>
      </c>
      <c r="M1499" s="16">
        <v>414362</v>
      </c>
      <c r="N1499" s="16">
        <v>0</v>
      </c>
      <c r="O1499" s="47">
        <v>269166.21000000002</v>
      </c>
      <c r="P1499" s="16">
        <v>145195.79</v>
      </c>
      <c r="Q1499" s="47">
        <v>23815.37</v>
      </c>
      <c r="R1499" s="16" t="s">
        <v>1852</v>
      </c>
      <c r="S1499" s="3" t="s">
        <v>1452</v>
      </c>
      <c r="T1499" s="2"/>
      <c r="U1499" s="2"/>
      <c r="V1499" s="2"/>
    </row>
    <row r="1500" spans="1:22" s="16" customFormat="1" ht="15" customHeight="1" x14ac:dyDescent="0.3">
      <c r="A1500" s="16" t="s">
        <v>465</v>
      </c>
      <c r="B1500" s="16" t="s">
        <v>18</v>
      </c>
      <c r="C1500" s="43" t="s">
        <v>257</v>
      </c>
      <c r="D1500" s="43" t="s">
        <v>25</v>
      </c>
      <c r="E1500" s="43" t="s">
        <v>196</v>
      </c>
      <c r="F1500" s="43" t="s">
        <v>22</v>
      </c>
      <c r="G1500" s="43" t="s">
        <v>22</v>
      </c>
      <c r="H1500" s="43" t="s">
        <v>23</v>
      </c>
      <c r="I1500" s="43" t="s">
        <v>493</v>
      </c>
      <c r="J1500" s="16" t="s">
        <v>494</v>
      </c>
      <c r="K1500" s="16">
        <v>7500</v>
      </c>
      <c r="L1500" s="16">
        <v>5000</v>
      </c>
      <c r="M1500" s="16">
        <v>12500</v>
      </c>
      <c r="N1500" s="16">
        <v>0</v>
      </c>
      <c r="O1500" s="47">
        <v>37974.51</v>
      </c>
      <c r="P1500" s="16">
        <v>-25474.51</v>
      </c>
      <c r="Q1500" s="47">
        <v>3440.75</v>
      </c>
      <c r="R1500" s="16" t="s">
        <v>1852</v>
      </c>
      <c r="S1500" s="3" t="s">
        <v>1452</v>
      </c>
      <c r="T1500" s="2"/>
      <c r="U1500" s="2"/>
      <c r="V1500" s="2"/>
    </row>
    <row r="1501" spans="1:22" s="16" customFormat="1" ht="15" customHeight="1" x14ac:dyDescent="0.3">
      <c r="A1501" s="16" t="s">
        <v>465</v>
      </c>
      <c r="B1501" s="16" t="s">
        <v>18</v>
      </c>
      <c r="C1501" s="43" t="s">
        <v>257</v>
      </c>
      <c r="D1501" s="43" t="s">
        <v>25</v>
      </c>
      <c r="E1501" s="43" t="s">
        <v>196</v>
      </c>
      <c r="F1501" s="43" t="s">
        <v>22</v>
      </c>
      <c r="G1501" s="43" t="s">
        <v>22</v>
      </c>
      <c r="H1501" s="43" t="s">
        <v>23</v>
      </c>
      <c r="I1501" s="43" t="s">
        <v>1161</v>
      </c>
      <c r="J1501" s="16" t="s">
        <v>1162</v>
      </c>
      <c r="K1501" s="16">
        <v>-30000</v>
      </c>
      <c r="L1501" s="16">
        <v>0</v>
      </c>
      <c r="M1501" s="16">
        <v>-30000</v>
      </c>
      <c r="N1501" s="16">
        <v>0</v>
      </c>
      <c r="O1501" s="47">
        <v>0</v>
      </c>
      <c r="P1501" s="16">
        <v>-30000</v>
      </c>
      <c r="Q1501" s="47">
        <v>0</v>
      </c>
      <c r="R1501" s="16" t="s">
        <v>1852</v>
      </c>
      <c r="S1501" s="3" t="s">
        <v>1452</v>
      </c>
      <c r="T1501" s="2"/>
      <c r="U1501" s="2"/>
      <c r="V1501" s="2"/>
    </row>
    <row r="1502" spans="1:22" s="16" customFormat="1" ht="15" customHeight="1" x14ac:dyDescent="0.3">
      <c r="A1502" s="16" t="s">
        <v>465</v>
      </c>
      <c r="B1502" s="16" t="s">
        <v>18</v>
      </c>
      <c r="C1502" s="43" t="s">
        <v>257</v>
      </c>
      <c r="D1502" s="43" t="s">
        <v>25</v>
      </c>
      <c r="E1502" s="43" t="s">
        <v>196</v>
      </c>
      <c r="F1502" s="43" t="s">
        <v>22</v>
      </c>
      <c r="G1502" s="43" t="s">
        <v>22</v>
      </c>
      <c r="H1502" s="43" t="s">
        <v>23</v>
      </c>
      <c r="I1502" s="43">
        <v>5100</v>
      </c>
      <c r="J1502" s="16" t="s">
        <v>484</v>
      </c>
      <c r="K1502" s="16">
        <v>1000</v>
      </c>
      <c r="L1502" s="16">
        <v>0</v>
      </c>
      <c r="M1502" s="16">
        <v>1000</v>
      </c>
      <c r="N1502" s="16">
        <v>0</v>
      </c>
      <c r="O1502" s="47">
        <v>449.59</v>
      </c>
      <c r="P1502" s="16">
        <v>550.41</v>
      </c>
      <c r="Q1502" s="47">
        <v>70.25</v>
      </c>
      <c r="R1502" s="16" t="s">
        <v>1852</v>
      </c>
      <c r="S1502" s="3" t="s">
        <v>1452</v>
      </c>
      <c r="T1502" s="2"/>
      <c r="U1502" s="2"/>
      <c r="V1502" s="2"/>
    </row>
    <row r="1503" spans="1:22" s="16" customFormat="1" ht="15" customHeight="1" x14ac:dyDescent="0.3">
      <c r="A1503" s="16" t="s">
        <v>465</v>
      </c>
      <c r="B1503" s="16" t="s">
        <v>18</v>
      </c>
      <c r="C1503" s="43" t="s">
        <v>257</v>
      </c>
      <c r="D1503" s="43" t="s">
        <v>25</v>
      </c>
      <c r="E1503" s="43" t="s">
        <v>196</v>
      </c>
      <c r="F1503" s="43" t="s">
        <v>22</v>
      </c>
      <c r="G1503" s="43" t="s">
        <v>22</v>
      </c>
      <c r="H1503" s="43" t="s">
        <v>23</v>
      </c>
      <c r="I1503" s="43" t="s">
        <v>481</v>
      </c>
      <c r="J1503" s="16" t="s">
        <v>1040</v>
      </c>
      <c r="K1503" s="16">
        <v>2800</v>
      </c>
      <c r="L1503" s="16">
        <v>0</v>
      </c>
      <c r="M1503" s="16">
        <v>2800</v>
      </c>
      <c r="N1503" s="16">
        <v>0</v>
      </c>
      <c r="O1503" s="47">
        <v>1000</v>
      </c>
      <c r="P1503" s="16">
        <v>1800</v>
      </c>
      <c r="Q1503" s="47">
        <v>0</v>
      </c>
      <c r="R1503" s="16" t="s">
        <v>1852</v>
      </c>
      <c r="S1503" s="3" t="s">
        <v>1452</v>
      </c>
      <c r="T1503" s="2"/>
      <c r="U1503" s="2"/>
      <c r="V1503" s="2"/>
    </row>
    <row r="1504" spans="1:22" s="16" customFormat="1" ht="15" customHeight="1" x14ac:dyDescent="0.3">
      <c r="A1504" s="16" t="s">
        <v>465</v>
      </c>
      <c r="B1504" s="16" t="s">
        <v>18</v>
      </c>
      <c r="C1504" s="43" t="s">
        <v>257</v>
      </c>
      <c r="D1504" s="43" t="s">
        <v>25</v>
      </c>
      <c r="E1504" s="43" t="s">
        <v>196</v>
      </c>
      <c r="F1504" s="43" t="s">
        <v>22</v>
      </c>
      <c r="G1504" s="43" t="s">
        <v>22</v>
      </c>
      <c r="H1504" s="43" t="s">
        <v>23</v>
      </c>
      <c r="I1504" s="43" t="s">
        <v>473</v>
      </c>
      <c r="J1504" s="16" t="s">
        <v>1041</v>
      </c>
      <c r="K1504" s="16">
        <v>0</v>
      </c>
      <c r="L1504" s="16">
        <v>0</v>
      </c>
      <c r="M1504" s="16">
        <v>0</v>
      </c>
      <c r="N1504" s="16">
        <v>0</v>
      </c>
      <c r="O1504" s="47">
        <v>0</v>
      </c>
      <c r="P1504" s="16">
        <v>0</v>
      </c>
      <c r="Q1504" s="47">
        <v>0</v>
      </c>
      <c r="R1504" s="16" t="s">
        <v>1852</v>
      </c>
      <c r="S1504" s="3" t="s">
        <v>1452</v>
      </c>
      <c r="T1504" s="2"/>
      <c r="U1504" s="2"/>
      <c r="V1504" s="2"/>
    </row>
    <row r="1505" spans="1:22" s="16" customFormat="1" ht="15" customHeight="1" x14ac:dyDescent="0.3">
      <c r="A1505" s="16" t="s">
        <v>465</v>
      </c>
      <c r="B1505" s="16" t="s">
        <v>18</v>
      </c>
      <c r="C1505" s="43" t="s">
        <v>257</v>
      </c>
      <c r="D1505" s="43" t="s">
        <v>25</v>
      </c>
      <c r="E1505" s="43" t="s">
        <v>196</v>
      </c>
      <c r="F1505" s="43" t="s">
        <v>22</v>
      </c>
      <c r="G1505" s="43" t="s">
        <v>22</v>
      </c>
      <c r="H1505" s="43" t="s">
        <v>23</v>
      </c>
      <c r="I1505" s="43" t="s">
        <v>474</v>
      </c>
      <c r="J1505" s="16" t="s">
        <v>475</v>
      </c>
      <c r="K1505" s="16">
        <v>30269</v>
      </c>
      <c r="L1505" s="16">
        <v>300</v>
      </c>
      <c r="M1505" s="16">
        <v>30569</v>
      </c>
      <c r="N1505" s="16">
        <v>0</v>
      </c>
      <c r="O1505" s="47">
        <v>22532.3</v>
      </c>
      <c r="P1505" s="16">
        <v>8036.7</v>
      </c>
      <c r="Q1505" s="47">
        <v>1991.43</v>
      </c>
      <c r="R1505" s="16" t="s">
        <v>1852</v>
      </c>
      <c r="S1505" s="3" t="s">
        <v>1452</v>
      </c>
      <c r="T1505" s="2"/>
      <c r="U1505" s="2"/>
      <c r="V1505" s="2"/>
    </row>
    <row r="1506" spans="1:22" s="16" customFormat="1" ht="15" customHeight="1" x14ac:dyDescent="0.3">
      <c r="A1506" s="16" t="s">
        <v>465</v>
      </c>
      <c r="B1506" s="16" t="s">
        <v>18</v>
      </c>
      <c r="C1506" s="43" t="s">
        <v>257</v>
      </c>
      <c r="D1506" s="43" t="s">
        <v>25</v>
      </c>
      <c r="E1506" s="43" t="s">
        <v>196</v>
      </c>
      <c r="F1506" s="43" t="s">
        <v>22</v>
      </c>
      <c r="G1506" s="43" t="s">
        <v>22</v>
      </c>
      <c r="H1506" s="43" t="s">
        <v>23</v>
      </c>
      <c r="I1506" s="43" t="s">
        <v>531</v>
      </c>
      <c r="J1506" s="16" t="s">
        <v>532</v>
      </c>
      <c r="K1506" s="16">
        <v>72226</v>
      </c>
      <c r="L1506" s="16">
        <v>0</v>
      </c>
      <c r="M1506" s="16">
        <v>72226</v>
      </c>
      <c r="N1506" s="16">
        <v>0</v>
      </c>
      <c r="O1506" s="47">
        <v>66209</v>
      </c>
      <c r="P1506" s="16">
        <v>6017</v>
      </c>
      <c r="Q1506" s="47">
        <v>6019</v>
      </c>
      <c r="R1506" s="16" t="s">
        <v>1852</v>
      </c>
      <c r="S1506" s="3" t="s">
        <v>1452</v>
      </c>
      <c r="T1506" s="2"/>
      <c r="U1506" s="2"/>
      <c r="V1506" s="2"/>
    </row>
    <row r="1507" spans="1:22" s="16" customFormat="1" ht="15" customHeight="1" x14ac:dyDescent="0.3">
      <c r="A1507" s="16" t="s">
        <v>465</v>
      </c>
      <c r="B1507" s="16" t="s">
        <v>18</v>
      </c>
      <c r="C1507" s="43" t="s">
        <v>257</v>
      </c>
      <c r="D1507" s="43" t="s">
        <v>25</v>
      </c>
      <c r="E1507" s="43" t="s">
        <v>196</v>
      </c>
      <c r="F1507" s="43" t="s">
        <v>22</v>
      </c>
      <c r="G1507" s="43" t="s">
        <v>22</v>
      </c>
      <c r="H1507" s="43" t="s">
        <v>23</v>
      </c>
      <c r="I1507" s="43" t="s">
        <v>519</v>
      </c>
      <c r="J1507" s="16" t="s">
        <v>520</v>
      </c>
      <c r="K1507" s="16">
        <v>14195</v>
      </c>
      <c r="L1507" s="16">
        <v>0</v>
      </c>
      <c r="M1507" s="16">
        <v>14195</v>
      </c>
      <c r="N1507" s="16">
        <v>0</v>
      </c>
      <c r="O1507" s="47">
        <v>13013</v>
      </c>
      <c r="P1507" s="16">
        <v>1182</v>
      </c>
      <c r="Q1507" s="47">
        <v>1183</v>
      </c>
      <c r="R1507" s="16" t="s">
        <v>1852</v>
      </c>
      <c r="S1507" s="3" t="s">
        <v>1452</v>
      </c>
      <c r="T1507" s="2"/>
      <c r="U1507" s="2"/>
      <c r="V1507" s="2"/>
    </row>
    <row r="1508" spans="1:22" s="16" customFormat="1" ht="15" customHeight="1" x14ac:dyDescent="0.3">
      <c r="A1508" s="16" t="s">
        <v>465</v>
      </c>
      <c r="B1508" s="16" t="s">
        <v>18</v>
      </c>
      <c r="C1508" s="43" t="s">
        <v>257</v>
      </c>
      <c r="D1508" s="43" t="s">
        <v>25</v>
      </c>
      <c r="E1508" s="43" t="s">
        <v>196</v>
      </c>
      <c r="F1508" s="43" t="s">
        <v>22</v>
      </c>
      <c r="G1508" s="43" t="s">
        <v>22</v>
      </c>
      <c r="H1508" s="43" t="s">
        <v>23</v>
      </c>
      <c r="I1508" s="43" t="s">
        <v>638</v>
      </c>
      <c r="J1508" s="16" t="s">
        <v>639</v>
      </c>
      <c r="K1508" s="16">
        <v>176484</v>
      </c>
      <c r="L1508" s="16">
        <v>0</v>
      </c>
      <c r="M1508" s="16">
        <v>176484</v>
      </c>
      <c r="N1508" s="16">
        <v>0</v>
      </c>
      <c r="O1508" s="47">
        <v>161777</v>
      </c>
      <c r="P1508" s="16">
        <v>14707</v>
      </c>
      <c r="Q1508" s="47">
        <v>14707</v>
      </c>
      <c r="R1508" s="16" t="s">
        <v>1852</v>
      </c>
      <c r="S1508" s="3" t="s">
        <v>1452</v>
      </c>
      <c r="T1508" s="2"/>
      <c r="U1508" s="2"/>
      <c r="V1508" s="2"/>
    </row>
    <row r="1509" spans="1:22" s="16" customFormat="1" ht="15" customHeight="1" x14ac:dyDescent="0.3">
      <c r="A1509" s="16" t="s">
        <v>465</v>
      </c>
      <c r="B1509" s="16" t="s">
        <v>18</v>
      </c>
      <c r="C1509" s="43" t="s">
        <v>257</v>
      </c>
      <c r="D1509" s="43" t="s">
        <v>25</v>
      </c>
      <c r="E1509" s="43" t="s">
        <v>196</v>
      </c>
      <c r="F1509" s="43" t="s">
        <v>22</v>
      </c>
      <c r="G1509" s="43" t="s">
        <v>22</v>
      </c>
      <c r="H1509" s="43" t="s">
        <v>23</v>
      </c>
      <c r="I1509" s="43" t="s">
        <v>466</v>
      </c>
      <c r="J1509" s="16" t="s">
        <v>467</v>
      </c>
      <c r="K1509" s="16">
        <v>10832</v>
      </c>
      <c r="L1509" s="16">
        <v>0</v>
      </c>
      <c r="M1509" s="16">
        <v>10832</v>
      </c>
      <c r="N1509" s="16">
        <v>0</v>
      </c>
      <c r="O1509" s="47">
        <v>9933</v>
      </c>
      <c r="P1509" s="16">
        <v>899</v>
      </c>
      <c r="Q1509" s="47">
        <v>903</v>
      </c>
      <c r="R1509" s="16" t="s">
        <v>1852</v>
      </c>
      <c r="S1509" s="3" t="s">
        <v>1452</v>
      </c>
      <c r="T1509" s="2"/>
      <c r="U1509" s="2"/>
      <c r="V1509" s="2"/>
    </row>
    <row r="1510" spans="1:22" s="16" customFormat="1" ht="15" customHeight="1" x14ac:dyDescent="0.3">
      <c r="A1510" s="16" t="s">
        <v>465</v>
      </c>
      <c r="B1510" s="16" t="s">
        <v>18</v>
      </c>
      <c r="C1510" s="43" t="s">
        <v>257</v>
      </c>
      <c r="D1510" s="43" t="s">
        <v>25</v>
      </c>
      <c r="E1510" s="43" t="s">
        <v>196</v>
      </c>
      <c r="F1510" s="43" t="s">
        <v>22</v>
      </c>
      <c r="G1510" s="43" t="s">
        <v>22</v>
      </c>
      <c r="H1510" s="43" t="s">
        <v>23</v>
      </c>
      <c r="I1510" s="43" t="s">
        <v>470</v>
      </c>
      <c r="J1510" s="16" t="s">
        <v>471</v>
      </c>
      <c r="K1510" s="16">
        <v>1858</v>
      </c>
      <c r="L1510" s="16">
        <v>0</v>
      </c>
      <c r="M1510" s="16">
        <v>1858</v>
      </c>
      <c r="N1510" s="16">
        <v>0</v>
      </c>
      <c r="O1510" s="47">
        <v>1705</v>
      </c>
      <c r="P1510" s="16">
        <v>153</v>
      </c>
      <c r="Q1510" s="47">
        <v>155</v>
      </c>
      <c r="R1510" s="16" t="s">
        <v>1852</v>
      </c>
      <c r="S1510" s="3" t="s">
        <v>1452</v>
      </c>
      <c r="T1510" s="2"/>
      <c r="U1510" s="2"/>
      <c r="V1510" s="2"/>
    </row>
    <row r="1511" spans="1:22" s="16" customFormat="1" ht="15" customHeight="1" x14ac:dyDescent="0.3">
      <c r="A1511" s="16" t="s">
        <v>465</v>
      </c>
      <c r="B1511" s="16" t="s">
        <v>18</v>
      </c>
      <c r="C1511" s="43" t="s">
        <v>257</v>
      </c>
      <c r="D1511" s="43" t="s">
        <v>25</v>
      </c>
      <c r="E1511" s="43" t="s">
        <v>196</v>
      </c>
      <c r="F1511" s="43" t="s">
        <v>22</v>
      </c>
      <c r="G1511" s="43" t="s">
        <v>22</v>
      </c>
      <c r="H1511" s="43" t="s">
        <v>23</v>
      </c>
      <c r="I1511" s="43" t="s">
        <v>525</v>
      </c>
      <c r="J1511" s="16" t="s">
        <v>526</v>
      </c>
      <c r="K1511" s="16">
        <v>2340</v>
      </c>
      <c r="L1511" s="16">
        <v>0</v>
      </c>
      <c r="M1511" s="16">
        <v>2340</v>
      </c>
      <c r="N1511" s="16">
        <v>0</v>
      </c>
      <c r="O1511" s="47">
        <v>1580</v>
      </c>
      <c r="P1511" s="16">
        <v>760</v>
      </c>
      <c r="Q1511" s="47">
        <v>160</v>
      </c>
      <c r="R1511" s="16" t="s">
        <v>1852</v>
      </c>
      <c r="S1511" s="3" t="s">
        <v>1452</v>
      </c>
      <c r="T1511" s="2"/>
      <c r="U1511" s="2"/>
      <c r="V1511" s="2"/>
    </row>
    <row r="1512" spans="1:22" s="16" customFormat="1" ht="15" customHeight="1" x14ac:dyDescent="0.3">
      <c r="A1512" s="16" t="s">
        <v>465</v>
      </c>
      <c r="B1512" s="16" t="s">
        <v>18</v>
      </c>
      <c r="C1512" s="43" t="s">
        <v>257</v>
      </c>
      <c r="D1512" s="43" t="s">
        <v>25</v>
      </c>
      <c r="E1512" s="43" t="s">
        <v>196</v>
      </c>
      <c r="F1512" s="43" t="s">
        <v>22</v>
      </c>
      <c r="G1512" s="43" t="s">
        <v>22</v>
      </c>
      <c r="H1512" s="43" t="s">
        <v>23</v>
      </c>
      <c r="I1512" s="43">
        <v>6000</v>
      </c>
      <c r="J1512" s="16" t="s">
        <v>539</v>
      </c>
      <c r="K1512" s="16">
        <v>8000</v>
      </c>
      <c r="L1512" s="16">
        <v>0</v>
      </c>
      <c r="M1512" s="16">
        <v>8000</v>
      </c>
      <c r="N1512" s="16">
        <v>1287.06</v>
      </c>
      <c r="O1512" s="47">
        <v>5224.74</v>
      </c>
      <c r="P1512" s="16">
        <v>1488.2</v>
      </c>
      <c r="Q1512" s="47">
        <v>154.97999999999999</v>
      </c>
      <c r="R1512" s="16" t="s">
        <v>1852</v>
      </c>
      <c r="S1512" s="3" t="s">
        <v>1452</v>
      </c>
      <c r="T1512" s="2"/>
      <c r="U1512" s="2"/>
      <c r="V1512" s="2"/>
    </row>
    <row r="1513" spans="1:22" s="16" customFormat="1" ht="15" customHeight="1" x14ac:dyDescent="0.3">
      <c r="A1513" s="16" t="s">
        <v>465</v>
      </c>
      <c r="B1513" s="16" t="s">
        <v>18</v>
      </c>
      <c r="C1513" s="43" t="s">
        <v>257</v>
      </c>
      <c r="D1513" s="43" t="s">
        <v>25</v>
      </c>
      <c r="E1513" s="43" t="s">
        <v>196</v>
      </c>
      <c r="F1513" s="43" t="s">
        <v>22</v>
      </c>
      <c r="G1513" s="43" t="s">
        <v>22</v>
      </c>
      <c r="H1513" s="43" t="s">
        <v>23</v>
      </c>
      <c r="I1513" s="43">
        <v>6005</v>
      </c>
      <c r="J1513" s="16" t="s">
        <v>556</v>
      </c>
      <c r="K1513" s="16">
        <v>5000</v>
      </c>
      <c r="L1513" s="16">
        <v>0</v>
      </c>
      <c r="M1513" s="16">
        <v>5000</v>
      </c>
      <c r="N1513" s="16">
        <v>225</v>
      </c>
      <c r="O1513" s="47">
        <v>2931.74</v>
      </c>
      <c r="P1513" s="16">
        <v>1843.26</v>
      </c>
      <c r="Q1513" s="47">
        <v>105.4</v>
      </c>
      <c r="R1513" s="16" t="s">
        <v>1852</v>
      </c>
      <c r="S1513" s="3" t="s">
        <v>1452</v>
      </c>
      <c r="T1513" s="2"/>
      <c r="U1513" s="2"/>
      <c r="V1513" s="2"/>
    </row>
    <row r="1514" spans="1:22" s="16" customFormat="1" ht="15" customHeight="1" x14ac:dyDescent="0.3">
      <c r="A1514" s="16" t="s">
        <v>465</v>
      </c>
      <c r="B1514" s="16" t="s">
        <v>18</v>
      </c>
      <c r="C1514" s="43" t="s">
        <v>257</v>
      </c>
      <c r="D1514" s="43" t="s">
        <v>25</v>
      </c>
      <c r="E1514" s="43" t="s">
        <v>196</v>
      </c>
      <c r="F1514" s="43" t="s">
        <v>22</v>
      </c>
      <c r="G1514" s="43" t="s">
        <v>22</v>
      </c>
      <c r="H1514" s="43" t="s">
        <v>23</v>
      </c>
      <c r="I1514" s="43">
        <v>6020</v>
      </c>
      <c r="J1514" s="16" t="s">
        <v>540</v>
      </c>
      <c r="K1514" s="16">
        <v>2000</v>
      </c>
      <c r="L1514" s="16">
        <v>0</v>
      </c>
      <c r="M1514" s="16">
        <v>2000</v>
      </c>
      <c r="N1514" s="16">
        <v>0</v>
      </c>
      <c r="O1514" s="47">
        <v>2090</v>
      </c>
      <c r="P1514" s="16">
        <v>-90</v>
      </c>
      <c r="Q1514" s="47">
        <v>0</v>
      </c>
      <c r="R1514" s="16" t="s">
        <v>1852</v>
      </c>
      <c r="S1514" s="3" t="s">
        <v>1452</v>
      </c>
      <c r="T1514" s="2"/>
      <c r="U1514" s="2"/>
      <c r="V1514" s="2"/>
    </row>
    <row r="1515" spans="1:22" s="16" customFormat="1" ht="15" customHeight="1" x14ac:dyDescent="0.3">
      <c r="A1515" s="16" t="s">
        <v>465</v>
      </c>
      <c r="B1515" s="16" t="s">
        <v>18</v>
      </c>
      <c r="C1515" s="43" t="s">
        <v>257</v>
      </c>
      <c r="D1515" s="43" t="s">
        <v>25</v>
      </c>
      <c r="E1515" s="43" t="s">
        <v>196</v>
      </c>
      <c r="F1515" s="43" t="s">
        <v>22</v>
      </c>
      <c r="G1515" s="43" t="s">
        <v>22</v>
      </c>
      <c r="H1515" s="43" t="s">
        <v>23</v>
      </c>
      <c r="I1515" s="43">
        <v>6200</v>
      </c>
      <c r="J1515" s="16" t="s">
        <v>557</v>
      </c>
      <c r="K1515" s="16">
        <v>220</v>
      </c>
      <c r="L1515" s="16">
        <v>0</v>
      </c>
      <c r="M1515" s="16">
        <v>220</v>
      </c>
      <c r="N1515" s="16">
        <v>0</v>
      </c>
      <c r="O1515" s="47">
        <v>220</v>
      </c>
      <c r="P1515" s="16">
        <v>0</v>
      </c>
      <c r="Q1515" s="47">
        <v>0</v>
      </c>
      <c r="R1515" s="16" t="s">
        <v>1852</v>
      </c>
      <c r="S1515" s="3" t="s">
        <v>1452</v>
      </c>
      <c r="T1515" s="2"/>
      <c r="U1515" s="2"/>
      <c r="V1515" s="2"/>
    </row>
    <row r="1516" spans="1:22" s="16" customFormat="1" ht="15" customHeight="1" x14ac:dyDescent="0.3">
      <c r="A1516" s="16" t="s">
        <v>465</v>
      </c>
      <c r="B1516" s="16" t="s">
        <v>18</v>
      </c>
      <c r="C1516" s="43" t="s">
        <v>257</v>
      </c>
      <c r="D1516" s="43" t="s">
        <v>25</v>
      </c>
      <c r="E1516" s="43" t="s">
        <v>196</v>
      </c>
      <c r="F1516" s="43" t="s">
        <v>22</v>
      </c>
      <c r="G1516" s="43" t="s">
        <v>22</v>
      </c>
      <c r="H1516" s="43" t="s">
        <v>23</v>
      </c>
      <c r="I1516" s="43">
        <v>6202</v>
      </c>
      <c r="J1516" s="16" t="s">
        <v>558</v>
      </c>
      <c r="K1516" s="16">
        <v>37125</v>
      </c>
      <c r="L1516" s="16">
        <v>9650</v>
      </c>
      <c r="M1516" s="16">
        <v>46775</v>
      </c>
      <c r="N1516" s="16">
        <v>277.5</v>
      </c>
      <c r="O1516" s="47">
        <v>41755.550000000003</v>
      </c>
      <c r="P1516" s="16">
        <v>4741.95</v>
      </c>
      <c r="Q1516" s="47">
        <v>3106.39</v>
      </c>
      <c r="R1516" s="16" t="s">
        <v>1852</v>
      </c>
      <c r="S1516" s="3" t="s">
        <v>1452</v>
      </c>
      <c r="T1516" s="2"/>
      <c r="U1516" s="2"/>
      <c r="V1516" s="2"/>
    </row>
    <row r="1517" spans="1:22" s="16" customFormat="1" ht="15" customHeight="1" x14ac:dyDescent="0.3">
      <c r="A1517" s="16" t="s">
        <v>465</v>
      </c>
      <c r="B1517" s="16" t="s">
        <v>18</v>
      </c>
      <c r="C1517" s="43" t="s">
        <v>257</v>
      </c>
      <c r="D1517" s="43" t="s">
        <v>25</v>
      </c>
      <c r="E1517" s="43" t="s">
        <v>196</v>
      </c>
      <c r="F1517" s="43" t="s">
        <v>22</v>
      </c>
      <c r="G1517" s="43" t="s">
        <v>22</v>
      </c>
      <c r="H1517" s="43" t="s">
        <v>23</v>
      </c>
      <c r="I1517" s="43">
        <v>6203</v>
      </c>
      <c r="J1517" s="16" t="s">
        <v>559</v>
      </c>
      <c r="K1517" s="16">
        <v>1500</v>
      </c>
      <c r="L1517" s="16">
        <v>0</v>
      </c>
      <c r="M1517" s="16">
        <v>1500</v>
      </c>
      <c r="N1517" s="16">
        <v>0</v>
      </c>
      <c r="O1517" s="47">
        <v>1074.52</v>
      </c>
      <c r="P1517" s="16">
        <v>425.48</v>
      </c>
      <c r="Q1517" s="47">
        <v>0</v>
      </c>
      <c r="R1517" s="16" t="s">
        <v>1852</v>
      </c>
      <c r="S1517" s="3" t="s">
        <v>1452</v>
      </c>
      <c r="T1517" s="2"/>
      <c r="U1517" s="2"/>
      <c r="V1517" s="2"/>
    </row>
    <row r="1518" spans="1:22" s="16" customFormat="1" ht="15" customHeight="1" x14ac:dyDescent="0.3">
      <c r="A1518" s="16" t="s">
        <v>465</v>
      </c>
      <c r="B1518" s="16" t="s">
        <v>18</v>
      </c>
      <c r="C1518" s="43" t="s">
        <v>257</v>
      </c>
      <c r="D1518" s="43" t="s">
        <v>25</v>
      </c>
      <c r="E1518" s="43" t="s">
        <v>196</v>
      </c>
      <c r="F1518" s="43" t="s">
        <v>22</v>
      </c>
      <c r="G1518" s="43" t="s">
        <v>22</v>
      </c>
      <c r="H1518" s="43" t="s">
        <v>23</v>
      </c>
      <c r="I1518" s="43">
        <v>6208</v>
      </c>
      <c r="J1518" s="16" t="s">
        <v>496</v>
      </c>
      <c r="K1518" s="16">
        <v>2000</v>
      </c>
      <c r="L1518" s="16">
        <v>0</v>
      </c>
      <c r="M1518" s="16">
        <v>2000</v>
      </c>
      <c r="N1518" s="16">
        <v>0</v>
      </c>
      <c r="O1518" s="47">
        <v>2016.76</v>
      </c>
      <c r="P1518" s="16">
        <v>-16.760000000000002</v>
      </c>
      <c r="Q1518" s="47">
        <v>0</v>
      </c>
      <c r="R1518" s="16" t="s">
        <v>1852</v>
      </c>
      <c r="S1518" s="3" t="s">
        <v>1452</v>
      </c>
      <c r="T1518" s="2"/>
      <c r="U1518" s="2"/>
      <c r="V1518" s="2"/>
    </row>
    <row r="1519" spans="1:22" s="16" customFormat="1" ht="15" customHeight="1" x14ac:dyDescent="0.3">
      <c r="A1519" s="16" t="s">
        <v>465</v>
      </c>
      <c r="B1519" s="16" t="s">
        <v>18</v>
      </c>
      <c r="C1519" s="43" t="s">
        <v>257</v>
      </c>
      <c r="D1519" s="43" t="s">
        <v>25</v>
      </c>
      <c r="E1519" s="43" t="s">
        <v>196</v>
      </c>
      <c r="F1519" s="43" t="s">
        <v>22</v>
      </c>
      <c r="G1519" s="43" t="s">
        <v>22</v>
      </c>
      <c r="H1519" s="43" t="s">
        <v>23</v>
      </c>
      <c r="I1519" s="43">
        <v>6327</v>
      </c>
      <c r="J1519" s="16" t="s">
        <v>688</v>
      </c>
      <c r="K1519" s="16">
        <v>1200</v>
      </c>
      <c r="L1519" s="16">
        <v>0</v>
      </c>
      <c r="M1519" s="16">
        <v>1200</v>
      </c>
      <c r="N1519" s="16">
        <v>0</v>
      </c>
      <c r="O1519" s="47">
        <v>186</v>
      </c>
      <c r="P1519" s="16">
        <v>1014</v>
      </c>
      <c r="Q1519" s="47">
        <v>0</v>
      </c>
      <c r="R1519" s="16" t="s">
        <v>1852</v>
      </c>
      <c r="S1519" s="3" t="s">
        <v>1452</v>
      </c>
      <c r="T1519" s="2"/>
      <c r="U1519" s="2"/>
      <c r="V1519" s="2"/>
    </row>
    <row r="1520" spans="1:22" s="16" customFormat="1" ht="15" customHeight="1" x14ac:dyDescent="0.3">
      <c r="A1520" s="16" t="s">
        <v>465</v>
      </c>
      <c r="B1520" s="16" t="s">
        <v>18</v>
      </c>
      <c r="C1520" s="43" t="s">
        <v>257</v>
      </c>
      <c r="D1520" s="43" t="s">
        <v>25</v>
      </c>
      <c r="E1520" s="43" t="s">
        <v>196</v>
      </c>
      <c r="F1520" s="43" t="s">
        <v>22</v>
      </c>
      <c r="G1520" s="43" t="s">
        <v>22</v>
      </c>
      <c r="H1520" s="43" t="s">
        <v>23</v>
      </c>
      <c r="I1520" s="43">
        <v>6350</v>
      </c>
      <c r="J1520" s="16" t="s">
        <v>492</v>
      </c>
      <c r="K1520" s="16">
        <v>46970</v>
      </c>
      <c r="L1520" s="16">
        <v>21300</v>
      </c>
      <c r="M1520" s="16">
        <v>68270</v>
      </c>
      <c r="N1520" s="16">
        <v>790</v>
      </c>
      <c r="O1520" s="47">
        <v>67427.179999999993</v>
      </c>
      <c r="P1520" s="16">
        <v>52.82</v>
      </c>
      <c r="Q1520" s="47">
        <v>4017.99</v>
      </c>
      <c r="R1520" s="16" t="s">
        <v>1852</v>
      </c>
      <c r="S1520" s="3" t="s">
        <v>1452</v>
      </c>
      <c r="T1520" s="2"/>
      <c r="U1520" s="2"/>
      <c r="V1520" s="2"/>
    </row>
    <row r="1521" spans="1:22" s="16" customFormat="1" ht="15" customHeight="1" x14ac:dyDescent="0.3">
      <c r="A1521" s="16" t="s">
        <v>465</v>
      </c>
      <c r="B1521" s="16" t="s">
        <v>18</v>
      </c>
      <c r="C1521" s="43" t="s">
        <v>257</v>
      </c>
      <c r="D1521" s="43" t="s">
        <v>25</v>
      </c>
      <c r="E1521" s="43" t="s">
        <v>196</v>
      </c>
      <c r="F1521" s="43" t="s">
        <v>22</v>
      </c>
      <c r="G1521" s="43" t="s">
        <v>22</v>
      </c>
      <c r="H1521" s="43" t="s">
        <v>23</v>
      </c>
      <c r="I1521" s="43" t="s">
        <v>541</v>
      </c>
      <c r="J1521" s="16" t="s">
        <v>542</v>
      </c>
      <c r="K1521" s="16">
        <v>7000</v>
      </c>
      <c r="L1521" s="16">
        <v>0</v>
      </c>
      <c r="M1521" s="16">
        <v>7000</v>
      </c>
      <c r="N1521" s="16">
        <v>0</v>
      </c>
      <c r="O1521" s="47">
        <v>6490.37</v>
      </c>
      <c r="P1521" s="16">
        <v>509.63</v>
      </c>
      <c r="Q1521" s="47">
        <v>584.01</v>
      </c>
      <c r="R1521" s="16" t="s">
        <v>1852</v>
      </c>
      <c r="S1521" s="3" t="s">
        <v>1452</v>
      </c>
      <c r="T1521" s="2"/>
      <c r="U1521" s="2"/>
      <c r="V1521" s="2"/>
    </row>
    <row r="1522" spans="1:22" s="16" customFormat="1" ht="15" customHeight="1" x14ac:dyDescent="0.3">
      <c r="A1522" s="16" t="s">
        <v>465</v>
      </c>
      <c r="B1522" s="16" t="s">
        <v>18</v>
      </c>
      <c r="C1522" s="43" t="s">
        <v>257</v>
      </c>
      <c r="D1522" s="43" t="s">
        <v>25</v>
      </c>
      <c r="E1522" s="43" t="s">
        <v>196</v>
      </c>
      <c r="F1522" s="43" t="s">
        <v>22</v>
      </c>
      <c r="G1522" s="43" t="s">
        <v>22</v>
      </c>
      <c r="H1522" s="43" t="s">
        <v>23</v>
      </c>
      <c r="I1522" s="43" t="s">
        <v>505</v>
      </c>
      <c r="J1522" s="16" t="s">
        <v>506</v>
      </c>
      <c r="K1522" s="16">
        <v>1500</v>
      </c>
      <c r="L1522" s="16">
        <v>0</v>
      </c>
      <c r="M1522" s="16">
        <v>1500</v>
      </c>
      <c r="N1522" s="16">
        <v>0</v>
      </c>
      <c r="O1522" s="47">
        <v>630.89</v>
      </c>
      <c r="P1522" s="16">
        <v>869.11</v>
      </c>
      <c r="Q1522" s="47">
        <v>0</v>
      </c>
      <c r="R1522" s="16" t="s">
        <v>1852</v>
      </c>
      <c r="S1522" s="3" t="s">
        <v>1452</v>
      </c>
      <c r="T1522" s="2"/>
      <c r="U1522" s="2"/>
      <c r="V1522" s="2"/>
    </row>
    <row r="1523" spans="1:22" s="16" customFormat="1" ht="15" customHeight="1" x14ac:dyDescent="0.3">
      <c r="A1523" s="16" t="s">
        <v>465</v>
      </c>
      <c r="B1523" s="16" t="s">
        <v>18</v>
      </c>
      <c r="C1523" s="43" t="s">
        <v>257</v>
      </c>
      <c r="D1523" s="43" t="s">
        <v>25</v>
      </c>
      <c r="E1523" s="43" t="s">
        <v>196</v>
      </c>
      <c r="F1523" s="43" t="s">
        <v>22</v>
      </c>
      <c r="G1523" s="43" t="s">
        <v>22</v>
      </c>
      <c r="H1523" s="43" t="s">
        <v>23</v>
      </c>
      <c r="I1523" s="43" t="s">
        <v>487</v>
      </c>
      <c r="J1523" s="16" t="s">
        <v>488</v>
      </c>
      <c r="K1523" s="16">
        <v>15950</v>
      </c>
      <c r="L1523" s="16">
        <v>0</v>
      </c>
      <c r="M1523" s="16">
        <v>15950</v>
      </c>
      <c r="N1523" s="16">
        <v>861.63</v>
      </c>
      <c r="O1523" s="47">
        <v>14260.24</v>
      </c>
      <c r="P1523" s="16">
        <v>828.13</v>
      </c>
      <c r="Q1523" s="47">
        <v>15</v>
      </c>
      <c r="R1523" s="16" t="s">
        <v>1852</v>
      </c>
      <c r="S1523" s="3" t="s">
        <v>1452</v>
      </c>
      <c r="T1523" s="2"/>
      <c r="U1523" s="2"/>
      <c r="V1523" s="2"/>
    </row>
    <row r="1524" spans="1:22" s="16" customFormat="1" ht="15" customHeight="1" x14ac:dyDescent="0.3">
      <c r="A1524" s="16" t="s">
        <v>465</v>
      </c>
      <c r="B1524" s="16" t="s">
        <v>18</v>
      </c>
      <c r="C1524" s="43" t="s">
        <v>257</v>
      </c>
      <c r="D1524" s="43" t="s">
        <v>25</v>
      </c>
      <c r="E1524" s="43" t="s">
        <v>196</v>
      </c>
      <c r="F1524" s="43" t="s">
        <v>22</v>
      </c>
      <c r="G1524" s="43" t="s">
        <v>22</v>
      </c>
      <c r="H1524" s="43" t="s">
        <v>23</v>
      </c>
      <c r="I1524" s="43" t="s">
        <v>568</v>
      </c>
      <c r="J1524" s="16" t="s">
        <v>569</v>
      </c>
      <c r="K1524" s="16">
        <v>2000</v>
      </c>
      <c r="L1524" s="16">
        <v>0</v>
      </c>
      <c r="M1524" s="16">
        <v>2000</v>
      </c>
      <c r="N1524" s="16">
        <v>0</v>
      </c>
      <c r="O1524" s="47">
        <v>1072</v>
      </c>
      <c r="P1524" s="16">
        <v>928</v>
      </c>
      <c r="Q1524" s="47">
        <v>225</v>
      </c>
      <c r="R1524" s="16" t="s">
        <v>1852</v>
      </c>
      <c r="S1524" s="3" t="s">
        <v>1452</v>
      </c>
      <c r="T1524" s="2"/>
      <c r="U1524" s="2"/>
      <c r="V1524" s="2"/>
    </row>
    <row r="1525" spans="1:22" s="16" customFormat="1" ht="15" customHeight="1" x14ac:dyDescent="0.3">
      <c r="A1525" s="16" t="s">
        <v>465</v>
      </c>
      <c r="B1525" s="16" t="s">
        <v>18</v>
      </c>
      <c r="C1525" s="43" t="s">
        <v>257</v>
      </c>
      <c r="D1525" s="43" t="s">
        <v>25</v>
      </c>
      <c r="E1525" s="43" t="s">
        <v>196</v>
      </c>
      <c r="F1525" s="43" t="s">
        <v>22</v>
      </c>
      <c r="G1525" s="43" t="s">
        <v>22</v>
      </c>
      <c r="H1525" s="43" t="s">
        <v>23</v>
      </c>
      <c r="I1525" s="43" t="s">
        <v>476</v>
      </c>
      <c r="J1525" s="16" t="s">
        <v>477</v>
      </c>
      <c r="K1525" s="16">
        <v>2600</v>
      </c>
      <c r="L1525" s="16">
        <v>0</v>
      </c>
      <c r="M1525" s="16">
        <v>2600</v>
      </c>
      <c r="N1525" s="16">
        <v>481.49</v>
      </c>
      <c r="O1525" s="47">
        <v>1631.83</v>
      </c>
      <c r="P1525" s="16">
        <v>486.68</v>
      </c>
      <c r="Q1525" s="47">
        <v>0</v>
      </c>
      <c r="R1525" s="16" t="s">
        <v>1852</v>
      </c>
      <c r="S1525" s="3" t="s">
        <v>1452</v>
      </c>
      <c r="T1525" s="2"/>
      <c r="U1525" s="2"/>
      <c r="V1525" s="2"/>
    </row>
    <row r="1526" spans="1:22" s="16" customFormat="1" ht="15" customHeight="1" x14ac:dyDescent="0.3">
      <c r="A1526" s="16" t="s">
        <v>465</v>
      </c>
      <c r="B1526" s="16" t="s">
        <v>18</v>
      </c>
      <c r="C1526" s="43" t="s">
        <v>257</v>
      </c>
      <c r="D1526" s="43" t="s">
        <v>25</v>
      </c>
      <c r="E1526" s="43" t="s">
        <v>196</v>
      </c>
      <c r="F1526" s="43" t="s">
        <v>22</v>
      </c>
      <c r="G1526" s="43" t="s">
        <v>22</v>
      </c>
      <c r="H1526" s="43" t="s">
        <v>23</v>
      </c>
      <c r="I1526" s="43" t="s">
        <v>527</v>
      </c>
      <c r="J1526" s="16" t="s">
        <v>528</v>
      </c>
      <c r="K1526" s="16">
        <v>6975</v>
      </c>
      <c r="L1526" s="16">
        <v>0</v>
      </c>
      <c r="M1526" s="16">
        <v>6975</v>
      </c>
      <c r="N1526" s="16">
        <v>157.27000000000001</v>
      </c>
      <c r="O1526" s="47">
        <v>6591.76</v>
      </c>
      <c r="P1526" s="16">
        <v>225.97</v>
      </c>
      <c r="Q1526" s="47">
        <v>54.83</v>
      </c>
      <c r="R1526" s="16" t="s">
        <v>1852</v>
      </c>
      <c r="S1526" s="3" t="s">
        <v>1452</v>
      </c>
      <c r="T1526" s="2"/>
      <c r="U1526" s="2"/>
      <c r="V1526" s="2"/>
    </row>
    <row r="1527" spans="1:22" s="16" customFormat="1" ht="15" customHeight="1" x14ac:dyDescent="0.3">
      <c r="A1527" s="16" t="s">
        <v>465</v>
      </c>
      <c r="B1527" s="16" t="s">
        <v>18</v>
      </c>
      <c r="C1527" s="43" t="s">
        <v>257</v>
      </c>
      <c r="D1527" s="43" t="s">
        <v>25</v>
      </c>
      <c r="E1527" s="43" t="s">
        <v>196</v>
      </c>
      <c r="F1527" s="43" t="s">
        <v>22</v>
      </c>
      <c r="G1527" s="43" t="s">
        <v>22</v>
      </c>
      <c r="H1527" s="43" t="s">
        <v>23</v>
      </c>
      <c r="I1527" s="43">
        <v>7000</v>
      </c>
      <c r="J1527" s="16" t="s">
        <v>580</v>
      </c>
      <c r="K1527" s="16">
        <v>0</v>
      </c>
      <c r="L1527" s="16">
        <v>0</v>
      </c>
      <c r="M1527" s="16">
        <v>0</v>
      </c>
      <c r="N1527" s="16">
        <v>0</v>
      </c>
      <c r="O1527" s="47">
        <v>0</v>
      </c>
      <c r="P1527" s="16">
        <v>0</v>
      </c>
      <c r="Q1527" s="47">
        <v>0</v>
      </c>
      <c r="R1527" s="16" t="s">
        <v>1852</v>
      </c>
      <c r="S1527" s="3" t="s">
        <v>1452</v>
      </c>
      <c r="T1527" s="2"/>
      <c r="U1527" s="2"/>
      <c r="V1527" s="2"/>
    </row>
    <row r="1528" spans="1:22" s="16" customFormat="1" ht="15" customHeight="1" x14ac:dyDescent="0.3">
      <c r="A1528" s="16" t="s">
        <v>465</v>
      </c>
      <c r="B1528" s="16" t="s">
        <v>18</v>
      </c>
      <c r="C1528" s="43" t="s">
        <v>257</v>
      </c>
      <c r="D1528" s="43" t="s">
        <v>25</v>
      </c>
      <c r="E1528" s="43" t="s">
        <v>196</v>
      </c>
      <c r="F1528" s="43" t="s">
        <v>22</v>
      </c>
      <c r="G1528" s="43" t="s">
        <v>22</v>
      </c>
      <c r="H1528" s="43" t="s">
        <v>23</v>
      </c>
      <c r="I1528" s="43" t="s">
        <v>513</v>
      </c>
      <c r="J1528" s="16" t="s">
        <v>1203</v>
      </c>
      <c r="K1528" s="16">
        <v>5950</v>
      </c>
      <c r="L1528" s="16">
        <v>0</v>
      </c>
      <c r="M1528" s="16">
        <v>5950</v>
      </c>
      <c r="N1528" s="16">
        <v>178.6</v>
      </c>
      <c r="O1528" s="47">
        <v>3889.16</v>
      </c>
      <c r="P1528" s="16">
        <v>1882.24</v>
      </c>
      <c r="Q1528" s="47">
        <v>175.12</v>
      </c>
      <c r="R1528" s="16" t="s">
        <v>1852</v>
      </c>
      <c r="S1528" s="3" t="s">
        <v>1452</v>
      </c>
      <c r="T1528" s="2"/>
      <c r="U1528" s="2"/>
      <c r="V1528" s="2"/>
    </row>
    <row r="1529" spans="1:22" s="16" customFormat="1" ht="15" customHeight="1" x14ac:dyDescent="0.3">
      <c r="A1529" s="16" t="s">
        <v>465</v>
      </c>
      <c r="B1529" s="16" t="s">
        <v>18</v>
      </c>
      <c r="C1529" s="43" t="s">
        <v>257</v>
      </c>
      <c r="D1529" s="43" t="s">
        <v>25</v>
      </c>
      <c r="E1529" s="43" t="s">
        <v>196</v>
      </c>
      <c r="F1529" s="43" t="s">
        <v>22</v>
      </c>
      <c r="G1529" s="43" t="s">
        <v>22</v>
      </c>
      <c r="H1529" s="43" t="s">
        <v>23</v>
      </c>
      <c r="I1529" s="43">
        <v>7303</v>
      </c>
      <c r="J1529" s="16" t="s">
        <v>548</v>
      </c>
      <c r="K1529" s="16">
        <v>0</v>
      </c>
      <c r="L1529" s="16">
        <v>0</v>
      </c>
      <c r="M1529" s="16">
        <v>0</v>
      </c>
      <c r="N1529" s="16">
        <v>0</v>
      </c>
      <c r="O1529" s="47">
        <v>0</v>
      </c>
      <c r="P1529" s="16">
        <v>0</v>
      </c>
      <c r="Q1529" s="47">
        <v>0</v>
      </c>
      <c r="R1529" s="16" t="s">
        <v>1852</v>
      </c>
      <c r="S1529" s="3" t="s">
        <v>1452</v>
      </c>
      <c r="T1529" s="2"/>
      <c r="U1529" s="2"/>
      <c r="V1529" s="2"/>
    </row>
    <row r="1530" spans="1:22" s="16" customFormat="1" ht="15" customHeight="1" x14ac:dyDescent="0.3">
      <c r="A1530" s="16" t="s">
        <v>465</v>
      </c>
      <c r="B1530" s="16" t="s">
        <v>18</v>
      </c>
      <c r="C1530" s="43" t="s">
        <v>687</v>
      </c>
      <c r="D1530" s="43" t="s">
        <v>25</v>
      </c>
      <c r="E1530" s="43" t="s">
        <v>196</v>
      </c>
      <c r="F1530" s="43" t="s">
        <v>22</v>
      </c>
      <c r="G1530" s="43" t="s">
        <v>49</v>
      </c>
      <c r="H1530" s="43" t="s">
        <v>23</v>
      </c>
      <c r="I1530" s="43">
        <v>6202</v>
      </c>
      <c r="J1530" s="16" t="s">
        <v>558</v>
      </c>
      <c r="K1530" s="16">
        <v>0</v>
      </c>
      <c r="L1530" s="16">
        <v>0</v>
      </c>
      <c r="M1530" s="16">
        <v>0</v>
      </c>
      <c r="N1530" s="16">
        <v>0</v>
      </c>
      <c r="O1530" s="47">
        <v>0</v>
      </c>
      <c r="P1530" s="16">
        <v>0</v>
      </c>
      <c r="Q1530" s="47">
        <v>0</v>
      </c>
      <c r="R1530" s="16" t="s">
        <v>2114</v>
      </c>
      <c r="S1530" s="3" t="s">
        <v>1452</v>
      </c>
      <c r="T1530" s="2"/>
      <c r="U1530" s="2"/>
      <c r="V1530" s="2"/>
    </row>
    <row r="1531" spans="1:22" s="16" customFormat="1" ht="15" customHeight="1" x14ac:dyDescent="0.3">
      <c r="A1531" s="16" t="s">
        <v>465</v>
      </c>
      <c r="B1531" s="16" t="s">
        <v>18</v>
      </c>
      <c r="C1531" s="43" t="s">
        <v>687</v>
      </c>
      <c r="D1531" s="43" t="s">
        <v>25</v>
      </c>
      <c r="E1531" s="43" t="s">
        <v>196</v>
      </c>
      <c r="F1531" s="43" t="s">
        <v>22</v>
      </c>
      <c r="G1531" s="43" t="s">
        <v>49</v>
      </c>
      <c r="H1531" s="43" t="s">
        <v>23</v>
      </c>
      <c r="I1531" s="43">
        <v>6350</v>
      </c>
      <c r="J1531" s="16" t="s">
        <v>492</v>
      </c>
      <c r="K1531" s="16">
        <v>0</v>
      </c>
      <c r="L1531" s="16">
        <v>0</v>
      </c>
      <c r="M1531" s="16">
        <v>0</v>
      </c>
      <c r="N1531" s="16">
        <v>0</v>
      </c>
      <c r="O1531" s="47">
        <v>0</v>
      </c>
      <c r="P1531" s="16">
        <v>0</v>
      </c>
      <c r="Q1531" s="47">
        <v>0</v>
      </c>
      <c r="R1531" s="16" t="s">
        <v>2114</v>
      </c>
      <c r="S1531" s="3" t="s">
        <v>1452</v>
      </c>
      <c r="T1531" s="2"/>
      <c r="U1531" s="2"/>
      <c r="V1531" s="2"/>
    </row>
    <row r="1532" spans="1:22" s="16" customFormat="1" ht="15" customHeight="1" x14ac:dyDescent="0.3">
      <c r="A1532" s="16" t="s">
        <v>465</v>
      </c>
      <c r="B1532" s="16" t="s">
        <v>18</v>
      </c>
      <c r="C1532" s="43" t="s">
        <v>239</v>
      </c>
      <c r="D1532" s="43" t="s">
        <v>25</v>
      </c>
      <c r="E1532" s="43" t="s">
        <v>196</v>
      </c>
      <c r="F1532" s="43" t="s">
        <v>240</v>
      </c>
      <c r="G1532" s="43" t="s">
        <v>23</v>
      </c>
      <c r="H1532" s="43" t="s">
        <v>23</v>
      </c>
      <c r="I1532" s="43" t="s">
        <v>501</v>
      </c>
      <c r="J1532" s="16" t="s">
        <v>502</v>
      </c>
      <c r="K1532" s="16">
        <v>197588</v>
      </c>
      <c r="L1532" s="16">
        <v>1956</v>
      </c>
      <c r="M1532" s="16">
        <v>199544</v>
      </c>
      <c r="N1532" s="16">
        <v>0</v>
      </c>
      <c r="O1532" s="47">
        <v>214729.12</v>
      </c>
      <c r="P1532" s="16">
        <v>-15185.12</v>
      </c>
      <c r="Q1532" s="47">
        <v>18806.89</v>
      </c>
      <c r="R1532" s="16" t="s">
        <v>1854</v>
      </c>
      <c r="S1532" s="3" t="s">
        <v>1452</v>
      </c>
      <c r="T1532" s="2"/>
      <c r="U1532" s="2"/>
      <c r="V1532" s="2"/>
    </row>
    <row r="1533" spans="1:22" s="16" customFormat="1" ht="15" customHeight="1" x14ac:dyDescent="0.3">
      <c r="A1533" s="16" t="s">
        <v>465</v>
      </c>
      <c r="B1533" s="16" t="s">
        <v>18</v>
      </c>
      <c r="C1533" s="43" t="s">
        <v>239</v>
      </c>
      <c r="D1533" s="43" t="s">
        <v>25</v>
      </c>
      <c r="E1533" s="43" t="s">
        <v>196</v>
      </c>
      <c r="F1533" s="43" t="s">
        <v>240</v>
      </c>
      <c r="G1533" s="43" t="s">
        <v>23</v>
      </c>
      <c r="H1533" s="43" t="s">
        <v>23</v>
      </c>
      <c r="I1533" s="43" t="s">
        <v>493</v>
      </c>
      <c r="J1533" s="16" t="s">
        <v>494</v>
      </c>
      <c r="K1533" s="16">
        <v>14500</v>
      </c>
      <c r="L1533" s="16">
        <v>0</v>
      </c>
      <c r="M1533" s="16">
        <v>14500</v>
      </c>
      <c r="N1533" s="16">
        <v>0</v>
      </c>
      <c r="O1533" s="47">
        <v>7294.77</v>
      </c>
      <c r="P1533" s="16">
        <v>7205.23</v>
      </c>
      <c r="Q1533" s="47">
        <v>892.5</v>
      </c>
      <c r="R1533" s="16" t="s">
        <v>1854</v>
      </c>
      <c r="S1533" s="3" t="s">
        <v>1452</v>
      </c>
      <c r="T1533" s="2"/>
      <c r="U1533" s="2"/>
      <c r="V1533" s="2"/>
    </row>
    <row r="1534" spans="1:22" s="16" customFormat="1" ht="15" customHeight="1" x14ac:dyDescent="0.3">
      <c r="A1534" s="16" t="s">
        <v>465</v>
      </c>
      <c r="B1534" s="16" t="s">
        <v>18</v>
      </c>
      <c r="C1534" s="43" t="s">
        <v>239</v>
      </c>
      <c r="D1534" s="43" t="s">
        <v>25</v>
      </c>
      <c r="E1534" s="43" t="s">
        <v>196</v>
      </c>
      <c r="F1534" s="43" t="s">
        <v>240</v>
      </c>
      <c r="G1534" s="43" t="s">
        <v>23</v>
      </c>
      <c r="H1534" s="43" t="s">
        <v>23</v>
      </c>
      <c r="I1534" s="43">
        <v>5100</v>
      </c>
      <c r="J1534" s="16" t="s">
        <v>484</v>
      </c>
      <c r="K1534" s="16">
        <v>5000</v>
      </c>
      <c r="L1534" s="16">
        <v>0</v>
      </c>
      <c r="M1534" s="16">
        <v>5000</v>
      </c>
      <c r="N1534" s="16">
        <v>0</v>
      </c>
      <c r="O1534" s="47">
        <v>4424.38</v>
      </c>
      <c r="P1534" s="16">
        <v>575.62</v>
      </c>
      <c r="Q1534" s="47">
        <v>0</v>
      </c>
      <c r="R1534" s="16" t="s">
        <v>1854</v>
      </c>
      <c r="S1534" s="3" t="s">
        <v>1452</v>
      </c>
      <c r="T1534" s="2"/>
      <c r="U1534" s="2"/>
      <c r="V1534" s="2"/>
    </row>
    <row r="1535" spans="1:22" s="16" customFormat="1" ht="15" customHeight="1" x14ac:dyDescent="0.3">
      <c r="A1535" s="16" t="s">
        <v>465</v>
      </c>
      <c r="B1535" s="16" t="s">
        <v>18</v>
      </c>
      <c r="C1535" s="43" t="s">
        <v>239</v>
      </c>
      <c r="D1535" s="43" t="s">
        <v>25</v>
      </c>
      <c r="E1535" s="43" t="s">
        <v>196</v>
      </c>
      <c r="F1535" s="43" t="s">
        <v>240</v>
      </c>
      <c r="G1535" s="43" t="s">
        <v>23</v>
      </c>
      <c r="H1535" s="43" t="s">
        <v>23</v>
      </c>
      <c r="I1535" s="43" t="s">
        <v>481</v>
      </c>
      <c r="J1535" s="16" t="s">
        <v>1040</v>
      </c>
      <c r="K1535" s="16">
        <v>1600</v>
      </c>
      <c r="L1535" s="16">
        <v>0</v>
      </c>
      <c r="M1535" s="16">
        <v>1600</v>
      </c>
      <c r="N1535" s="16">
        <v>0</v>
      </c>
      <c r="O1535" s="47">
        <v>675</v>
      </c>
      <c r="P1535" s="16">
        <v>925</v>
      </c>
      <c r="Q1535" s="47">
        <v>0</v>
      </c>
      <c r="R1535" s="16" t="s">
        <v>1854</v>
      </c>
      <c r="S1535" s="3" t="s">
        <v>1452</v>
      </c>
      <c r="T1535" s="2"/>
      <c r="U1535" s="2"/>
      <c r="V1535" s="2"/>
    </row>
    <row r="1536" spans="1:22" s="16" customFormat="1" ht="15" customHeight="1" x14ac:dyDescent="0.3">
      <c r="A1536" s="16" t="s">
        <v>465</v>
      </c>
      <c r="B1536" s="16" t="s">
        <v>18</v>
      </c>
      <c r="C1536" s="43" t="s">
        <v>239</v>
      </c>
      <c r="D1536" s="43" t="s">
        <v>25</v>
      </c>
      <c r="E1536" s="43" t="s">
        <v>196</v>
      </c>
      <c r="F1536" s="43" t="s">
        <v>240</v>
      </c>
      <c r="G1536" s="43" t="s">
        <v>23</v>
      </c>
      <c r="H1536" s="43" t="s">
        <v>23</v>
      </c>
      <c r="I1536" s="43" t="s">
        <v>474</v>
      </c>
      <c r="J1536" s="16" t="s">
        <v>475</v>
      </c>
      <c r="K1536" s="16">
        <v>16880</v>
      </c>
      <c r="L1536" s="16">
        <v>167</v>
      </c>
      <c r="M1536" s="16">
        <v>17047</v>
      </c>
      <c r="N1536" s="16">
        <v>0</v>
      </c>
      <c r="O1536" s="47">
        <v>16551.36</v>
      </c>
      <c r="P1536" s="16">
        <v>495.64</v>
      </c>
      <c r="Q1536" s="47">
        <v>1434.86</v>
      </c>
      <c r="R1536" s="16" t="s">
        <v>1854</v>
      </c>
      <c r="S1536" s="3" t="s">
        <v>1452</v>
      </c>
      <c r="T1536" s="2"/>
      <c r="U1536" s="2"/>
      <c r="V1536" s="2"/>
    </row>
    <row r="1537" spans="1:22" s="16" customFormat="1" ht="15" customHeight="1" x14ac:dyDescent="0.3">
      <c r="A1537" s="16" t="s">
        <v>465</v>
      </c>
      <c r="B1537" s="16" t="s">
        <v>18</v>
      </c>
      <c r="C1537" s="43" t="s">
        <v>239</v>
      </c>
      <c r="D1537" s="43" t="s">
        <v>25</v>
      </c>
      <c r="E1537" s="43" t="s">
        <v>196</v>
      </c>
      <c r="F1537" s="43" t="s">
        <v>240</v>
      </c>
      <c r="G1537" s="43" t="s">
        <v>23</v>
      </c>
      <c r="H1537" s="43" t="s">
        <v>23</v>
      </c>
      <c r="I1537" s="43" t="s">
        <v>519</v>
      </c>
      <c r="J1537" s="16" t="s">
        <v>520</v>
      </c>
      <c r="K1537" s="16">
        <v>11189</v>
      </c>
      <c r="L1537" s="16">
        <v>0</v>
      </c>
      <c r="M1537" s="16">
        <v>11189</v>
      </c>
      <c r="N1537" s="16">
        <v>0</v>
      </c>
      <c r="O1537" s="47">
        <v>10252</v>
      </c>
      <c r="P1537" s="16">
        <v>937</v>
      </c>
      <c r="Q1537" s="47">
        <v>932</v>
      </c>
      <c r="R1537" s="16" t="s">
        <v>1854</v>
      </c>
      <c r="S1537" s="3" t="s">
        <v>1452</v>
      </c>
      <c r="T1537" s="2"/>
      <c r="U1537" s="2"/>
      <c r="V1537" s="2"/>
    </row>
    <row r="1538" spans="1:22" s="16" customFormat="1" ht="15" customHeight="1" x14ac:dyDescent="0.3">
      <c r="A1538" s="16" t="s">
        <v>465</v>
      </c>
      <c r="B1538" s="16" t="s">
        <v>18</v>
      </c>
      <c r="C1538" s="43" t="s">
        <v>239</v>
      </c>
      <c r="D1538" s="43" t="s">
        <v>25</v>
      </c>
      <c r="E1538" s="43" t="s">
        <v>196</v>
      </c>
      <c r="F1538" s="43" t="s">
        <v>240</v>
      </c>
      <c r="G1538" s="43" t="s">
        <v>23</v>
      </c>
      <c r="H1538" s="43" t="s">
        <v>23</v>
      </c>
      <c r="I1538" s="43">
        <v>6007</v>
      </c>
      <c r="J1538" s="16" t="s">
        <v>681</v>
      </c>
      <c r="K1538" s="16">
        <v>12000</v>
      </c>
      <c r="L1538" s="16">
        <v>-1350</v>
      </c>
      <c r="M1538" s="16">
        <v>10650</v>
      </c>
      <c r="N1538" s="16">
        <v>82.93</v>
      </c>
      <c r="O1538" s="47">
        <v>1898.28</v>
      </c>
      <c r="P1538" s="16">
        <v>8668.7900000000009</v>
      </c>
      <c r="Q1538" s="47">
        <v>0</v>
      </c>
      <c r="R1538" s="16" t="s">
        <v>1854</v>
      </c>
      <c r="S1538" s="3" t="s">
        <v>1452</v>
      </c>
      <c r="T1538" s="2"/>
      <c r="U1538" s="2"/>
      <c r="V1538" s="2"/>
    </row>
    <row r="1539" spans="1:22" s="16" customFormat="1" ht="15" customHeight="1" x14ac:dyDescent="0.3">
      <c r="A1539" s="16" t="s">
        <v>465</v>
      </c>
      <c r="B1539" s="16" t="s">
        <v>18</v>
      </c>
      <c r="C1539" s="43" t="s">
        <v>239</v>
      </c>
      <c r="D1539" s="43" t="s">
        <v>25</v>
      </c>
      <c r="E1539" s="43" t="s">
        <v>196</v>
      </c>
      <c r="F1539" s="43" t="s">
        <v>240</v>
      </c>
      <c r="G1539" s="43" t="s">
        <v>23</v>
      </c>
      <c r="H1539" s="43" t="s">
        <v>23</v>
      </c>
      <c r="I1539" s="43">
        <v>6203</v>
      </c>
      <c r="J1539" s="16" t="s">
        <v>559</v>
      </c>
      <c r="K1539" s="16">
        <v>250</v>
      </c>
      <c r="L1539" s="16">
        <v>0</v>
      </c>
      <c r="M1539" s="16">
        <v>250</v>
      </c>
      <c r="N1539" s="16">
        <v>0</v>
      </c>
      <c r="O1539" s="47">
        <v>0</v>
      </c>
      <c r="P1539" s="16">
        <v>250</v>
      </c>
      <c r="Q1539" s="47">
        <v>0</v>
      </c>
      <c r="R1539" s="16" t="s">
        <v>1854</v>
      </c>
      <c r="S1539" s="3" t="s">
        <v>1452</v>
      </c>
      <c r="T1539" s="2"/>
      <c r="U1539" s="2"/>
      <c r="V1539" s="2"/>
    </row>
    <row r="1540" spans="1:22" s="16" customFormat="1" ht="15" customHeight="1" x14ac:dyDescent="0.3">
      <c r="A1540" s="16" t="s">
        <v>465</v>
      </c>
      <c r="B1540" s="16" t="s">
        <v>18</v>
      </c>
      <c r="C1540" s="43" t="s">
        <v>239</v>
      </c>
      <c r="D1540" s="43" t="s">
        <v>25</v>
      </c>
      <c r="E1540" s="43" t="s">
        <v>196</v>
      </c>
      <c r="F1540" s="43" t="s">
        <v>240</v>
      </c>
      <c r="G1540" s="43" t="s">
        <v>23</v>
      </c>
      <c r="H1540" s="43" t="s">
        <v>23</v>
      </c>
      <c r="I1540" s="43">
        <v>6208</v>
      </c>
      <c r="J1540" s="16" t="s">
        <v>496</v>
      </c>
      <c r="K1540" s="16">
        <v>12000</v>
      </c>
      <c r="L1540" s="16">
        <v>1000</v>
      </c>
      <c r="M1540" s="16">
        <v>13000</v>
      </c>
      <c r="N1540" s="16">
        <v>1491.6</v>
      </c>
      <c r="O1540" s="47">
        <v>8364.6299999999992</v>
      </c>
      <c r="P1540" s="16">
        <v>3143.77</v>
      </c>
      <c r="Q1540" s="47">
        <v>5.18</v>
      </c>
      <c r="R1540" s="16" t="s">
        <v>1854</v>
      </c>
      <c r="S1540" s="3" t="s">
        <v>1452</v>
      </c>
      <c r="T1540" s="2"/>
      <c r="U1540" s="2"/>
      <c r="V1540" s="2"/>
    </row>
    <row r="1541" spans="1:22" s="16" customFormat="1" ht="15" customHeight="1" x14ac:dyDescent="0.3">
      <c r="A1541" s="16" t="s">
        <v>465</v>
      </c>
      <c r="B1541" s="16" t="s">
        <v>18</v>
      </c>
      <c r="C1541" s="43" t="s">
        <v>239</v>
      </c>
      <c r="D1541" s="43" t="s">
        <v>25</v>
      </c>
      <c r="E1541" s="43" t="s">
        <v>196</v>
      </c>
      <c r="F1541" s="43" t="s">
        <v>240</v>
      </c>
      <c r="G1541" s="43" t="s">
        <v>23</v>
      </c>
      <c r="H1541" s="43" t="s">
        <v>23</v>
      </c>
      <c r="I1541" s="43" t="s">
        <v>508</v>
      </c>
      <c r="J1541" s="16" t="s">
        <v>509</v>
      </c>
      <c r="K1541" s="16">
        <v>0</v>
      </c>
      <c r="L1541" s="16">
        <v>0</v>
      </c>
      <c r="M1541" s="16">
        <v>0</v>
      </c>
      <c r="N1541" s="16">
        <v>189.35</v>
      </c>
      <c r="O1541" s="47">
        <v>0</v>
      </c>
      <c r="P1541" s="16">
        <v>-189.35</v>
      </c>
      <c r="Q1541" s="47">
        <v>0</v>
      </c>
      <c r="R1541" s="16" t="s">
        <v>1854</v>
      </c>
      <c r="S1541" s="3" t="s">
        <v>1452</v>
      </c>
      <c r="T1541" s="2"/>
      <c r="U1541" s="2"/>
      <c r="V1541" s="2"/>
    </row>
    <row r="1542" spans="1:22" s="16" customFormat="1" ht="15" customHeight="1" x14ac:dyDescent="0.3">
      <c r="A1542" s="16" t="s">
        <v>465</v>
      </c>
      <c r="B1542" s="16" t="s">
        <v>18</v>
      </c>
      <c r="C1542" s="43" t="s">
        <v>239</v>
      </c>
      <c r="D1542" s="43" t="s">
        <v>25</v>
      </c>
      <c r="E1542" s="43" t="s">
        <v>196</v>
      </c>
      <c r="F1542" s="43" t="s">
        <v>240</v>
      </c>
      <c r="G1542" s="43" t="s">
        <v>23</v>
      </c>
      <c r="H1542" s="43" t="s">
        <v>23</v>
      </c>
      <c r="I1542" s="43" t="s">
        <v>577</v>
      </c>
      <c r="J1542" s="16" t="s">
        <v>578</v>
      </c>
      <c r="K1542" s="16">
        <v>0</v>
      </c>
      <c r="L1542" s="16">
        <v>671</v>
      </c>
      <c r="M1542" s="16">
        <v>671</v>
      </c>
      <c r="N1542" s="16">
        <v>146.19999999999999</v>
      </c>
      <c r="O1542" s="47">
        <v>338.4</v>
      </c>
      <c r="P1542" s="16">
        <v>186.4</v>
      </c>
      <c r="Q1542" s="47">
        <v>0</v>
      </c>
      <c r="R1542" s="16" t="s">
        <v>1854</v>
      </c>
      <c r="S1542" s="3" t="s">
        <v>1452</v>
      </c>
      <c r="T1542" s="2"/>
      <c r="U1542" s="2"/>
      <c r="V1542" s="2"/>
    </row>
    <row r="1543" spans="1:22" s="16" customFormat="1" ht="15" customHeight="1" x14ac:dyDescent="0.3">
      <c r="A1543" s="16" t="s">
        <v>465</v>
      </c>
      <c r="B1543" s="16" t="s">
        <v>18</v>
      </c>
      <c r="C1543" s="43" t="s">
        <v>239</v>
      </c>
      <c r="D1543" s="43" t="s">
        <v>25</v>
      </c>
      <c r="E1543" s="43" t="s">
        <v>196</v>
      </c>
      <c r="F1543" s="43" t="s">
        <v>240</v>
      </c>
      <c r="G1543" s="43" t="s">
        <v>23</v>
      </c>
      <c r="H1543" s="43" t="s">
        <v>23</v>
      </c>
      <c r="I1543" s="43" t="s">
        <v>487</v>
      </c>
      <c r="J1543" s="16" t="s">
        <v>488</v>
      </c>
      <c r="K1543" s="16">
        <v>28000</v>
      </c>
      <c r="L1543" s="16">
        <v>21029</v>
      </c>
      <c r="M1543" s="16">
        <v>49029</v>
      </c>
      <c r="N1543" s="16">
        <v>0</v>
      </c>
      <c r="O1543" s="47">
        <v>45540.31</v>
      </c>
      <c r="P1543" s="16">
        <v>3488.69</v>
      </c>
      <c r="Q1543" s="47">
        <v>1954.07</v>
      </c>
      <c r="R1543" s="16" t="s">
        <v>1854</v>
      </c>
      <c r="S1543" s="3" t="s">
        <v>1452</v>
      </c>
      <c r="T1543" s="2"/>
      <c r="U1543" s="2"/>
      <c r="V1543" s="2"/>
    </row>
    <row r="1544" spans="1:22" s="16" customFormat="1" ht="15" customHeight="1" x14ac:dyDescent="0.3">
      <c r="A1544" s="16" t="s">
        <v>465</v>
      </c>
      <c r="B1544" s="16" t="s">
        <v>18</v>
      </c>
      <c r="C1544" s="43" t="s">
        <v>239</v>
      </c>
      <c r="D1544" s="43" t="s">
        <v>25</v>
      </c>
      <c r="E1544" s="43" t="s">
        <v>196</v>
      </c>
      <c r="F1544" s="43" t="s">
        <v>240</v>
      </c>
      <c r="G1544" s="43" t="s">
        <v>23</v>
      </c>
      <c r="H1544" s="43" t="s">
        <v>23</v>
      </c>
      <c r="I1544" s="43" t="s">
        <v>636</v>
      </c>
      <c r="J1544" s="16" t="s">
        <v>637</v>
      </c>
      <c r="K1544" s="16">
        <v>50000</v>
      </c>
      <c r="L1544" s="16">
        <v>-2000</v>
      </c>
      <c r="M1544" s="16">
        <v>48000</v>
      </c>
      <c r="N1544" s="16">
        <v>0</v>
      </c>
      <c r="O1544" s="47">
        <v>38336.5</v>
      </c>
      <c r="P1544" s="16">
        <v>9663.5</v>
      </c>
      <c r="Q1544" s="47">
        <v>2200</v>
      </c>
      <c r="R1544" s="16" t="s">
        <v>1854</v>
      </c>
      <c r="S1544" s="3" t="s">
        <v>1452</v>
      </c>
      <c r="T1544" s="2"/>
      <c r="U1544" s="2"/>
      <c r="V1544" s="2"/>
    </row>
    <row r="1545" spans="1:22" s="16" customFormat="1" ht="15" customHeight="1" x14ac:dyDescent="0.3">
      <c r="A1545" s="16" t="s">
        <v>465</v>
      </c>
      <c r="B1545" s="16" t="s">
        <v>18</v>
      </c>
      <c r="C1545" s="43" t="s">
        <v>239</v>
      </c>
      <c r="D1545" s="43" t="s">
        <v>25</v>
      </c>
      <c r="E1545" s="43" t="s">
        <v>196</v>
      </c>
      <c r="F1545" s="43" t="s">
        <v>240</v>
      </c>
      <c r="G1545" s="43" t="s">
        <v>23</v>
      </c>
      <c r="H1545" s="43" t="s">
        <v>23</v>
      </c>
      <c r="I1545" s="43" t="s">
        <v>675</v>
      </c>
      <c r="J1545" s="16" t="s">
        <v>676</v>
      </c>
      <c r="K1545" s="16">
        <v>16000</v>
      </c>
      <c r="L1545" s="16">
        <v>-1000</v>
      </c>
      <c r="M1545" s="16">
        <v>15000</v>
      </c>
      <c r="N1545" s="16">
        <v>0</v>
      </c>
      <c r="O1545" s="47">
        <v>7000</v>
      </c>
      <c r="P1545" s="16">
        <v>8000</v>
      </c>
      <c r="Q1545" s="47">
        <v>0</v>
      </c>
      <c r="R1545" s="16" t="s">
        <v>1854</v>
      </c>
      <c r="S1545" s="3" t="s">
        <v>1452</v>
      </c>
      <c r="T1545" s="2"/>
      <c r="U1545" s="2"/>
      <c r="V1545" s="2"/>
    </row>
    <row r="1546" spans="1:22" s="16" customFormat="1" ht="15" customHeight="1" x14ac:dyDescent="0.3">
      <c r="A1546" s="16" t="s">
        <v>465</v>
      </c>
      <c r="B1546" s="16" t="s">
        <v>18</v>
      </c>
      <c r="C1546" s="43" t="s">
        <v>239</v>
      </c>
      <c r="D1546" s="43" t="s">
        <v>25</v>
      </c>
      <c r="E1546" s="43" t="s">
        <v>196</v>
      </c>
      <c r="F1546" s="43" t="s">
        <v>240</v>
      </c>
      <c r="G1546" s="43" t="s">
        <v>23</v>
      </c>
      <c r="H1546" s="43" t="s">
        <v>23</v>
      </c>
      <c r="I1546" s="43" t="s">
        <v>677</v>
      </c>
      <c r="J1546" s="16" t="s">
        <v>678</v>
      </c>
      <c r="K1546" s="16">
        <v>121200</v>
      </c>
      <c r="L1546" s="16">
        <v>31500</v>
      </c>
      <c r="M1546" s="16">
        <v>152700</v>
      </c>
      <c r="N1546" s="16">
        <v>690.01</v>
      </c>
      <c r="O1546" s="47">
        <v>149997.47</v>
      </c>
      <c r="P1546" s="16">
        <v>2012.52</v>
      </c>
      <c r="Q1546" s="47">
        <v>32417</v>
      </c>
      <c r="R1546" s="16" t="s">
        <v>1854</v>
      </c>
      <c r="S1546" s="3" t="s">
        <v>1452</v>
      </c>
      <c r="T1546" s="2"/>
      <c r="U1546" s="2"/>
      <c r="V1546" s="2"/>
    </row>
    <row r="1547" spans="1:22" s="16" customFormat="1" ht="15" customHeight="1" x14ac:dyDescent="0.3">
      <c r="A1547" s="16" t="s">
        <v>465</v>
      </c>
      <c r="B1547" s="16" t="s">
        <v>18</v>
      </c>
      <c r="C1547" s="43" t="s">
        <v>239</v>
      </c>
      <c r="D1547" s="43" t="s">
        <v>25</v>
      </c>
      <c r="E1547" s="43" t="s">
        <v>196</v>
      </c>
      <c r="F1547" s="43" t="s">
        <v>240</v>
      </c>
      <c r="G1547" s="43" t="s">
        <v>23</v>
      </c>
      <c r="H1547" s="43" t="s">
        <v>23</v>
      </c>
      <c r="I1547" s="43" t="s">
        <v>679</v>
      </c>
      <c r="J1547" s="16" t="s">
        <v>680</v>
      </c>
      <c r="K1547" s="16">
        <v>500</v>
      </c>
      <c r="L1547" s="16">
        <v>0</v>
      </c>
      <c r="M1547" s="16">
        <v>500</v>
      </c>
      <c r="N1547" s="16">
        <v>0</v>
      </c>
      <c r="O1547" s="47">
        <v>309.60000000000002</v>
      </c>
      <c r="P1547" s="16">
        <v>190.4</v>
      </c>
      <c r="Q1547" s="47">
        <v>0</v>
      </c>
      <c r="R1547" s="16" t="s">
        <v>1854</v>
      </c>
      <c r="S1547" s="3" t="s">
        <v>1452</v>
      </c>
      <c r="T1547" s="2"/>
      <c r="U1547" s="2"/>
      <c r="V1547" s="2"/>
    </row>
    <row r="1548" spans="1:22" s="16" customFormat="1" ht="15" customHeight="1" x14ac:dyDescent="0.3">
      <c r="A1548" s="16" t="s">
        <v>465</v>
      </c>
      <c r="B1548" s="16" t="s">
        <v>18</v>
      </c>
      <c r="C1548" s="43" t="s">
        <v>239</v>
      </c>
      <c r="D1548" s="43" t="s">
        <v>25</v>
      </c>
      <c r="E1548" s="43" t="s">
        <v>196</v>
      </c>
      <c r="F1548" s="43" t="s">
        <v>240</v>
      </c>
      <c r="G1548" s="43" t="s">
        <v>23</v>
      </c>
      <c r="H1548" s="43" t="s">
        <v>23</v>
      </c>
      <c r="I1548" s="43" t="s">
        <v>476</v>
      </c>
      <c r="J1548" s="16" t="s">
        <v>477</v>
      </c>
      <c r="K1548" s="16">
        <v>6000</v>
      </c>
      <c r="L1548" s="16">
        <v>0</v>
      </c>
      <c r="M1548" s="16">
        <v>6000</v>
      </c>
      <c r="N1548" s="16">
        <v>157.29</v>
      </c>
      <c r="O1548" s="47">
        <v>5357.79</v>
      </c>
      <c r="P1548" s="16">
        <v>484.92</v>
      </c>
      <c r="Q1548" s="47">
        <v>117</v>
      </c>
      <c r="R1548" s="16" t="s">
        <v>1854</v>
      </c>
      <c r="S1548" s="3" t="s">
        <v>1452</v>
      </c>
      <c r="T1548" s="2"/>
      <c r="U1548" s="2"/>
      <c r="V1548" s="2"/>
    </row>
    <row r="1549" spans="1:22" s="16" customFormat="1" ht="15" customHeight="1" x14ac:dyDescent="0.3">
      <c r="A1549" s="16" t="s">
        <v>465</v>
      </c>
      <c r="B1549" s="16" t="s">
        <v>18</v>
      </c>
      <c r="C1549" s="43" t="s">
        <v>239</v>
      </c>
      <c r="D1549" s="43" t="s">
        <v>25</v>
      </c>
      <c r="E1549" s="43" t="s">
        <v>196</v>
      </c>
      <c r="F1549" s="43" t="s">
        <v>240</v>
      </c>
      <c r="G1549" s="43" t="s">
        <v>23</v>
      </c>
      <c r="H1549" s="43" t="s">
        <v>23</v>
      </c>
      <c r="I1549" s="43" t="s">
        <v>527</v>
      </c>
      <c r="J1549" s="16" t="s">
        <v>528</v>
      </c>
      <c r="K1549" s="16">
        <v>7950</v>
      </c>
      <c r="L1549" s="16">
        <v>0</v>
      </c>
      <c r="M1549" s="16">
        <v>7950</v>
      </c>
      <c r="N1549" s="16">
        <v>208.59</v>
      </c>
      <c r="O1549" s="47">
        <v>4611.24</v>
      </c>
      <c r="P1549" s="16">
        <v>3130.17</v>
      </c>
      <c r="Q1549" s="47">
        <v>188.86</v>
      </c>
      <c r="R1549" s="16" t="s">
        <v>1854</v>
      </c>
      <c r="S1549" s="3" t="s">
        <v>1452</v>
      </c>
      <c r="T1549" s="2"/>
      <c r="U1549" s="2"/>
      <c r="V1549" s="2"/>
    </row>
    <row r="1550" spans="1:22" s="16" customFormat="1" ht="15" customHeight="1" x14ac:dyDescent="0.3">
      <c r="A1550" s="16" t="s">
        <v>465</v>
      </c>
      <c r="B1550" s="16" t="s">
        <v>18</v>
      </c>
      <c r="C1550" s="43" t="s">
        <v>244</v>
      </c>
      <c r="D1550" s="43" t="s">
        <v>25</v>
      </c>
      <c r="E1550" s="43" t="s">
        <v>196</v>
      </c>
      <c r="F1550" s="43" t="s">
        <v>237</v>
      </c>
      <c r="G1550" s="43" t="s">
        <v>245</v>
      </c>
      <c r="H1550" s="43" t="s">
        <v>23</v>
      </c>
      <c r="I1550" s="43" t="s">
        <v>501</v>
      </c>
      <c r="J1550" s="16" t="s">
        <v>502</v>
      </c>
      <c r="K1550" s="16">
        <v>213896</v>
      </c>
      <c r="L1550" s="16">
        <v>2118</v>
      </c>
      <c r="M1550" s="16">
        <v>216014</v>
      </c>
      <c r="N1550" s="16">
        <v>0</v>
      </c>
      <c r="O1550" s="47">
        <v>188829.11</v>
      </c>
      <c r="P1550" s="16">
        <v>27184.89</v>
      </c>
      <c r="Q1550" s="47">
        <v>16171.31</v>
      </c>
      <c r="R1550" s="16" t="s">
        <v>1855</v>
      </c>
      <c r="S1550" s="3" t="s">
        <v>1452</v>
      </c>
      <c r="T1550" s="2"/>
      <c r="U1550" s="2"/>
      <c r="V1550" s="2"/>
    </row>
    <row r="1551" spans="1:22" s="16" customFormat="1" ht="15" customHeight="1" x14ac:dyDescent="0.3">
      <c r="A1551" s="16" t="s">
        <v>465</v>
      </c>
      <c r="B1551" s="16" t="s">
        <v>18</v>
      </c>
      <c r="C1551" s="43" t="s">
        <v>244</v>
      </c>
      <c r="D1551" s="43" t="s">
        <v>25</v>
      </c>
      <c r="E1551" s="43" t="s">
        <v>196</v>
      </c>
      <c r="F1551" s="43" t="s">
        <v>237</v>
      </c>
      <c r="G1551" s="43" t="s">
        <v>245</v>
      </c>
      <c r="H1551" s="43" t="s">
        <v>23</v>
      </c>
      <c r="I1551" s="43" t="s">
        <v>493</v>
      </c>
      <c r="J1551" s="16" t="s">
        <v>494</v>
      </c>
      <c r="K1551" s="16">
        <v>155500</v>
      </c>
      <c r="L1551" s="16">
        <v>0</v>
      </c>
      <c r="M1551" s="16">
        <v>155500</v>
      </c>
      <c r="N1551" s="16">
        <v>0</v>
      </c>
      <c r="O1551" s="47">
        <v>136237.60999999999</v>
      </c>
      <c r="P1551" s="16">
        <v>19262.39</v>
      </c>
      <c r="Q1551" s="47">
        <v>11052.25</v>
      </c>
      <c r="R1551" s="16" t="s">
        <v>1855</v>
      </c>
      <c r="S1551" s="3" t="s">
        <v>1452</v>
      </c>
      <c r="T1551" s="2"/>
      <c r="U1551" s="2"/>
      <c r="V1551" s="2"/>
    </row>
    <row r="1552" spans="1:22" s="16" customFormat="1" ht="15" customHeight="1" x14ac:dyDescent="0.3">
      <c r="A1552" s="16" t="s">
        <v>465</v>
      </c>
      <c r="B1552" s="16" t="s">
        <v>18</v>
      </c>
      <c r="C1552" s="43" t="s">
        <v>244</v>
      </c>
      <c r="D1552" s="43" t="s">
        <v>25</v>
      </c>
      <c r="E1552" s="43" t="s">
        <v>196</v>
      </c>
      <c r="F1552" s="43" t="s">
        <v>237</v>
      </c>
      <c r="G1552" s="43" t="s">
        <v>245</v>
      </c>
      <c r="H1552" s="43" t="s">
        <v>23</v>
      </c>
      <c r="I1552" s="43">
        <v>5100</v>
      </c>
      <c r="J1552" s="16" t="s">
        <v>484</v>
      </c>
      <c r="K1552" s="16">
        <v>0</v>
      </c>
      <c r="L1552" s="16">
        <v>0</v>
      </c>
      <c r="M1552" s="16">
        <v>0</v>
      </c>
      <c r="N1552" s="16">
        <v>0</v>
      </c>
      <c r="O1552" s="47">
        <v>0</v>
      </c>
      <c r="P1552" s="16">
        <v>0</v>
      </c>
      <c r="Q1552" s="47">
        <v>0</v>
      </c>
      <c r="R1552" s="16" t="s">
        <v>1855</v>
      </c>
      <c r="S1552" s="3" t="s">
        <v>1452</v>
      </c>
      <c r="T1552" s="2"/>
      <c r="U1552" s="2"/>
      <c r="V1552" s="2"/>
    </row>
    <row r="1553" spans="1:22" s="16" customFormat="1" ht="15" customHeight="1" x14ac:dyDescent="0.3">
      <c r="A1553" s="16" t="s">
        <v>465</v>
      </c>
      <c r="B1553" s="16" t="s">
        <v>18</v>
      </c>
      <c r="C1553" s="43" t="s">
        <v>244</v>
      </c>
      <c r="D1553" s="43" t="s">
        <v>25</v>
      </c>
      <c r="E1553" s="43" t="s">
        <v>196</v>
      </c>
      <c r="F1553" s="43" t="s">
        <v>237</v>
      </c>
      <c r="G1553" s="43" t="s">
        <v>245</v>
      </c>
      <c r="H1553" s="43" t="s">
        <v>23</v>
      </c>
      <c r="I1553" s="43" t="s">
        <v>481</v>
      </c>
      <c r="J1553" s="16" t="s">
        <v>1040</v>
      </c>
      <c r="K1553" s="16">
        <v>1600</v>
      </c>
      <c r="L1553" s="16">
        <v>0</v>
      </c>
      <c r="M1553" s="16">
        <v>1600</v>
      </c>
      <c r="N1553" s="16">
        <v>0</v>
      </c>
      <c r="O1553" s="47">
        <v>275</v>
      </c>
      <c r="P1553" s="16">
        <v>1325</v>
      </c>
      <c r="Q1553" s="47">
        <v>0</v>
      </c>
      <c r="R1553" s="16" t="s">
        <v>1855</v>
      </c>
      <c r="S1553" s="3" t="s">
        <v>1452</v>
      </c>
      <c r="T1553" s="2"/>
      <c r="U1553" s="2"/>
      <c r="V1553" s="2"/>
    </row>
    <row r="1554" spans="1:22" s="16" customFormat="1" ht="15" customHeight="1" x14ac:dyDescent="0.3">
      <c r="A1554" s="16" t="s">
        <v>465</v>
      </c>
      <c r="B1554" s="16" t="s">
        <v>18</v>
      </c>
      <c r="C1554" s="43" t="s">
        <v>244</v>
      </c>
      <c r="D1554" s="43" t="s">
        <v>25</v>
      </c>
      <c r="E1554" s="43" t="s">
        <v>196</v>
      </c>
      <c r="F1554" s="43" t="s">
        <v>237</v>
      </c>
      <c r="G1554" s="43" t="s">
        <v>245</v>
      </c>
      <c r="H1554" s="43" t="s">
        <v>23</v>
      </c>
      <c r="I1554" s="43" t="s">
        <v>473</v>
      </c>
      <c r="J1554" s="16" t="s">
        <v>1041</v>
      </c>
      <c r="K1554" s="16">
        <v>0</v>
      </c>
      <c r="L1554" s="16">
        <v>0</v>
      </c>
      <c r="M1554" s="16">
        <v>0</v>
      </c>
      <c r="N1554" s="16">
        <v>0</v>
      </c>
      <c r="O1554" s="47">
        <v>1769.39</v>
      </c>
      <c r="P1554" s="16">
        <v>-1769.39</v>
      </c>
      <c r="Q1554" s="47">
        <v>153.86000000000001</v>
      </c>
      <c r="R1554" s="16" t="s">
        <v>1855</v>
      </c>
      <c r="S1554" s="3" t="s">
        <v>1452</v>
      </c>
      <c r="T1554" s="2"/>
      <c r="U1554" s="2"/>
      <c r="V1554" s="2"/>
    </row>
    <row r="1555" spans="1:22" s="16" customFormat="1" ht="15" customHeight="1" x14ac:dyDescent="0.3">
      <c r="A1555" s="16" t="s">
        <v>465</v>
      </c>
      <c r="B1555" s="16" t="s">
        <v>18</v>
      </c>
      <c r="C1555" s="43" t="s">
        <v>244</v>
      </c>
      <c r="D1555" s="43" t="s">
        <v>25</v>
      </c>
      <c r="E1555" s="43" t="s">
        <v>196</v>
      </c>
      <c r="F1555" s="43" t="s">
        <v>237</v>
      </c>
      <c r="G1555" s="43" t="s">
        <v>245</v>
      </c>
      <c r="H1555" s="43" t="s">
        <v>23</v>
      </c>
      <c r="I1555" s="43" t="s">
        <v>474</v>
      </c>
      <c r="J1555" s="16" t="s">
        <v>475</v>
      </c>
      <c r="K1555" s="16">
        <v>28544</v>
      </c>
      <c r="L1555" s="16">
        <v>283</v>
      </c>
      <c r="M1555" s="16">
        <v>28827</v>
      </c>
      <c r="N1555" s="16">
        <v>0</v>
      </c>
      <c r="O1555" s="47">
        <v>24291.14</v>
      </c>
      <c r="P1555" s="16">
        <v>4535.8599999999997</v>
      </c>
      <c r="Q1555" s="47">
        <v>2024.27</v>
      </c>
      <c r="R1555" s="16" t="s">
        <v>1855</v>
      </c>
      <c r="S1555" s="3" t="s">
        <v>1452</v>
      </c>
      <c r="T1555" s="2"/>
      <c r="U1555" s="2"/>
      <c r="V1555" s="2"/>
    </row>
    <row r="1556" spans="1:22" s="16" customFormat="1" ht="15" customHeight="1" x14ac:dyDescent="0.3">
      <c r="A1556" s="16" t="s">
        <v>465</v>
      </c>
      <c r="B1556" s="16" t="s">
        <v>18</v>
      </c>
      <c r="C1556" s="43" t="s">
        <v>244</v>
      </c>
      <c r="D1556" s="43" t="s">
        <v>25</v>
      </c>
      <c r="E1556" s="43" t="s">
        <v>196</v>
      </c>
      <c r="F1556" s="43" t="s">
        <v>237</v>
      </c>
      <c r="G1556" s="43" t="s">
        <v>245</v>
      </c>
      <c r="H1556" s="43" t="s">
        <v>23</v>
      </c>
      <c r="I1556" s="43" t="s">
        <v>519</v>
      </c>
      <c r="J1556" s="16" t="s">
        <v>520</v>
      </c>
      <c r="K1556" s="16">
        <v>10558</v>
      </c>
      <c r="L1556" s="16">
        <v>0</v>
      </c>
      <c r="M1556" s="16">
        <v>10558</v>
      </c>
      <c r="N1556" s="16">
        <v>0</v>
      </c>
      <c r="O1556" s="47">
        <v>9680</v>
      </c>
      <c r="P1556" s="16">
        <v>878</v>
      </c>
      <c r="Q1556" s="47">
        <v>880</v>
      </c>
      <c r="R1556" s="16" t="s">
        <v>1855</v>
      </c>
      <c r="S1556" s="3" t="s">
        <v>1452</v>
      </c>
      <c r="T1556" s="2"/>
      <c r="U1556" s="2"/>
      <c r="V1556" s="2"/>
    </row>
    <row r="1557" spans="1:22" s="16" customFormat="1" ht="15" customHeight="1" x14ac:dyDescent="0.3">
      <c r="A1557" s="16" t="s">
        <v>465</v>
      </c>
      <c r="B1557" s="16" t="s">
        <v>18</v>
      </c>
      <c r="C1557" s="43" t="s">
        <v>244</v>
      </c>
      <c r="D1557" s="43" t="s">
        <v>25</v>
      </c>
      <c r="E1557" s="43" t="s">
        <v>196</v>
      </c>
      <c r="F1557" s="43" t="s">
        <v>237</v>
      </c>
      <c r="G1557" s="43" t="s">
        <v>245</v>
      </c>
      <c r="H1557" s="43" t="s">
        <v>23</v>
      </c>
      <c r="I1557" s="43">
        <v>6208</v>
      </c>
      <c r="J1557" s="16" t="s">
        <v>496</v>
      </c>
      <c r="K1557" s="16">
        <v>53000</v>
      </c>
      <c r="L1557" s="16">
        <v>2000</v>
      </c>
      <c r="M1557" s="16">
        <v>55000</v>
      </c>
      <c r="N1557" s="16">
        <v>9575.2099999999991</v>
      </c>
      <c r="O1557" s="47">
        <v>45233.69</v>
      </c>
      <c r="P1557" s="16">
        <v>191.1</v>
      </c>
      <c r="Q1557" s="47">
        <v>4274.6899999999996</v>
      </c>
      <c r="R1557" s="16" t="s">
        <v>1855</v>
      </c>
      <c r="S1557" s="3" t="s">
        <v>1452</v>
      </c>
      <c r="T1557" s="2"/>
      <c r="U1557" s="2"/>
      <c r="V1557" s="2"/>
    </row>
    <row r="1558" spans="1:22" s="16" customFormat="1" ht="15" customHeight="1" x14ac:dyDescent="0.3">
      <c r="A1558" s="16" t="s">
        <v>465</v>
      </c>
      <c r="B1558" s="16" t="s">
        <v>18</v>
      </c>
      <c r="C1558" s="43" t="s">
        <v>244</v>
      </c>
      <c r="D1558" s="43" t="s">
        <v>25</v>
      </c>
      <c r="E1558" s="43" t="s">
        <v>196</v>
      </c>
      <c r="F1558" s="43" t="s">
        <v>237</v>
      </c>
      <c r="G1558" s="43" t="s">
        <v>245</v>
      </c>
      <c r="H1558" s="43" t="s">
        <v>23</v>
      </c>
      <c r="I1558" s="43" t="s">
        <v>487</v>
      </c>
      <c r="J1558" s="16" t="s">
        <v>488</v>
      </c>
      <c r="K1558" s="16">
        <v>8500</v>
      </c>
      <c r="L1558" s="16">
        <v>0</v>
      </c>
      <c r="M1558" s="16">
        <v>8500</v>
      </c>
      <c r="N1558" s="16">
        <v>3413.82</v>
      </c>
      <c r="O1558" s="47">
        <v>3116.2</v>
      </c>
      <c r="P1558" s="16">
        <v>1969.98</v>
      </c>
      <c r="Q1558" s="47">
        <v>85.89</v>
      </c>
      <c r="R1558" s="16" t="s">
        <v>1855</v>
      </c>
      <c r="S1558" s="3" t="s">
        <v>1452</v>
      </c>
      <c r="T1558" s="2"/>
      <c r="U1558" s="2"/>
      <c r="V1558" s="2"/>
    </row>
    <row r="1559" spans="1:22" s="16" customFormat="1" ht="15" customHeight="1" x14ac:dyDescent="0.3">
      <c r="A1559" s="16" t="s">
        <v>465</v>
      </c>
      <c r="B1559" s="16" t="s">
        <v>18</v>
      </c>
      <c r="C1559" s="43" t="s">
        <v>244</v>
      </c>
      <c r="D1559" s="43" t="s">
        <v>25</v>
      </c>
      <c r="E1559" s="43" t="s">
        <v>196</v>
      </c>
      <c r="F1559" s="43" t="s">
        <v>237</v>
      </c>
      <c r="G1559" s="43" t="s">
        <v>245</v>
      </c>
      <c r="H1559" s="43" t="s">
        <v>23</v>
      </c>
      <c r="I1559" s="43" t="s">
        <v>636</v>
      </c>
      <c r="J1559" s="16" t="s">
        <v>637</v>
      </c>
      <c r="K1559" s="16">
        <v>4000</v>
      </c>
      <c r="L1559" s="16">
        <v>0</v>
      </c>
      <c r="M1559" s="16">
        <v>4000</v>
      </c>
      <c r="N1559" s="16">
        <v>507.5</v>
      </c>
      <c r="O1559" s="47">
        <v>1500</v>
      </c>
      <c r="P1559" s="16">
        <v>1992.5</v>
      </c>
      <c r="Q1559" s="47">
        <v>0</v>
      </c>
      <c r="R1559" s="16" t="s">
        <v>1855</v>
      </c>
      <c r="S1559" s="3" t="s">
        <v>1452</v>
      </c>
      <c r="T1559" s="2"/>
      <c r="U1559" s="2"/>
      <c r="V1559" s="2"/>
    </row>
    <row r="1560" spans="1:22" s="16" customFormat="1" ht="15" customHeight="1" x14ac:dyDescent="0.3">
      <c r="A1560" s="16" t="s">
        <v>465</v>
      </c>
      <c r="B1560" s="16" t="s">
        <v>18</v>
      </c>
      <c r="C1560" s="43" t="s">
        <v>244</v>
      </c>
      <c r="D1560" s="43" t="s">
        <v>25</v>
      </c>
      <c r="E1560" s="43" t="s">
        <v>196</v>
      </c>
      <c r="F1560" s="43" t="s">
        <v>237</v>
      </c>
      <c r="G1560" s="43" t="s">
        <v>245</v>
      </c>
      <c r="H1560" s="43" t="s">
        <v>23</v>
      </c>
      <c r="I1560" s="43" t="s">
        <v>476</v>
      </c>
      <c r="J1560" s="16" t="s">
        <v>477</v>
      </c>
      <c r="K1560" s="16">
        <v>1500</v>
      </c>
      <c r="L1560" s="16">
        <v>0</v>
      </c>
      <c r="M1560" s="16">
        <v>1500</v>
      </c>
      <c r="N1560" s="16">
        <v>113.1</v>
      </c>
      <c r="O1560" s="47">
        <v>1320.94</v>
      </c>
      <c r="P1560" s="16">
        <v>65.959999999999994</v>
      </c>
      <c r="Q1560" s="47">
        <v>0</v>
      </c>
      <c r="R1560" s="16" t="s">
        <v>1855</v>
      </c>
      <c r="S1560" s="3" t="s">
        <v>1452</v>
      </c>
      <c r="T1560" s="2"/>
      <c r="U1560" s="2"/>
      <c r="V1560" s="2"/>
    </row>
    <row r="1561" spans="1:22" s="16" customFormat="1" ht="15" customHeight="1" x14ac:dyDescent="0.3">
      <c r="A1561" s="16" t="s">
        <v>465</v>
      </c>
      <c r="B1561" s="16" t="s">
        <v>18</v>
      </c>
      <c r="C1561" s="43" t="s">
        <v>244</v>
      </c>
      <c r="D1561" s="43" t="s">
        <v>25</v>
      </c>
      <c r="E1561" s="43" t="s">
        <v>196</v>
      </c>
      <c r="F1561" s="43" t="s">
        <v>237</v>
      </c>
      <c r="G1561" s="43" t="s">
        <v>245</v>
      </c>
      <c r="H1561" s="43" t="s">
        <v>23</v>
      </c>
      <c r="I1561" s="43" t="s">
        <v>527</v>
      </c>
      <c r="J1561" s="16" t="s">
        <v>528</v>
      </c>
      <c r="K1561" s="16">
        <v>2500</v>
      </c>
      <c r="L1561" s="16">
        <v>0</v>
      </c>
      <c r="M1561" s="16">
        <v>2500</v>
      </c>
      <c r="N1561" s="16">
        <v>903.7</v>
      </c>
      <c r="O1561" s="47">
        <v>1010.39</v>
      </c>
      <c r="P1561" s="16">
        <v>585.91</v>
      </c>
      <c r="Q1561" s="47">
        <v>428.07</v>
      </c>
      <c r="R1561" s="16" t="s">
        <v>1855</v>
      </c>
      <c r="S1561" s="3" t="s">
        <v>1452</v>
      </c>
      <c r="T1561" s="2"/>
      <c r="U1561" s="2"/>
      <c r="V1561" s="2"/>
    </row>
    <row r="1562" spans="1:22" s="16" customFormat="1" ht="15" customHeight="1" x14ac:dyDescent="0.3">
      <c r="A1562" s="16" t="s">
        <v>465</v>
      </c>
      <c r="B1562" s="16" t="s">
        <v>18</v>
      </c>
      <c r="C1562" s="43" t="s">
        <v>244</v>
      </c>
      <c r="D1562" s="43" t="s">
        <v>25</v>
      </c>
      <c r="E1562" s="43" t="s">
        <v>196</v>
      </c>
      <c r="F1562" s="43" t="s">
        <v>237</v>
      </c>
      <c r="G1562" s="43" t="s">
        <v>245</v>
      </c>
      <c r="H1562" s="43" t="s">
        <v>23</v>
      </c>
      <c r="I1562" s="43">
        <v>7303</v>
      </c>
      <c r="J1562" s="16" t="s">
        <v>548</v>
      </c>
      <c r="K1562" s="16">
        <v>7500</v>
      </c>
      <c r="L1562" s="16">
        <v>0</v>
      </c>
      <c r="M1562" s="16">
        <v>7500</v>
      </c>
      <c r="N1562" s="16">
        <v>0</v>
      </c>
      <c r="O1562" s="47">
        <v>9491.16</v>
      </c>
      <c r="P1562" s="16">
        <v>-1991.16</v>
      </c>
      <c r="Q1562" s="47">
        <v>539.83000000000004</v>
      </c>
      <c r="R1562" s="16" t="s">
        <v>1855</v>
      </c>
      <c r="S1562" s="3" t="s">
        <v>1452</v>
      </c>
      <c r="T1562" s="2"/>
      <c r="U1562" s="2"/>
      <c r="V1562" s="2"/>
    </row>
    <row r="1563" spans="1:22" s="16" customFormat="1" ht="15" customHeight="1" x14ac:dyDescent="0.3">
      <c r="A1563" s="16" t="s">
        <v>465</v>
      </c>
      <c r="B1563" s="16" t="s">
        <v>18</v>
      </c>
      <c r="C1563" s="43" t="s">
        <v>690</v>
      </c>
      <c r="D1563" s="43" t="s">
        <v>25</v>
      </c>
      <c r="E1563" s="43" t="s">
        <v>196</v>
      </c>
      <c r="F1563" s="43" t="s">
        <v>237</v>
      </c>
      <c r="G1563" s="43" t="s">
        <v>2000</v>
      </c>
      <c r="H1563" s="43" t="s">
        <v>23</v>
      </c>
      <c r="I1563" s="43">
        <v>6208</v>
      </c>
      <c r="J1563" s="16" t="s">
        <v>496</v>
      </c>
      <c r="K1563" s="16">
        <v>0</v>
      </c>
      <c r="L1563" s="16">
        <v>0</v>
      </c>
      <c r="M1563" s="16">
        <v>0</v>
      </c>
      <c r="N1563" s="16">
        <v>0</v>
      </c>
      <c r="O1563" s="47">
        <v>0</v>
      </c>
      <c r="P1563" s="16">
        <v>0</v>
      </c>
      <c r="Q1563" s="47">
        <v>0</v>
      </c>
      <c r="R1563" s="16" t="s">
        <v>2001</v>
      </c>
      <c r="S1563" s="3" t="s">
        <v>1452</v>
      </c>
      <c r="T1563" s="2"/>
      <c r="U1563" s="2"/>
      <c r="V1563" s="2"/>
    </row>
    <row r="1564" spans="1:22" s="16" customFormat="1" ht="15" customHeight="1" x14ac:dyDescent="0.3">
      <c r="A1564" s="16" t="s">
        <v>465</v>
      </c>
      <c r="B1564" s="16" t="s">
        <v>18</v>
      </c>
      <c r="C1564" s="43" t="s">
        <v>262</v>
      </c>
      <c r="D1564" s="43" t="s">
        <v>25</v>
      </c>
      <c r="E1564" s="43" t="s">
        <v>196</v>
      </c>
      <c r="F1564" s="43" t="s">
        <v>263</v>
      </c>
      <c r="G1564" s="43" t="s">
        <v>23</v>
      </c>
      <c r="H1564" s="43" t="s">
        <v>23</v>
      </c>
      <c r="I1564" s="43" t="s">
        <v>501</v>
      </c>
      <c r="J1564" s="16" t="s">
        <v>502</v>
      </c>
      <c r="K1564" s="16">
        <v>50969</v>
      </c>
      <c r="L1564" s="16">
        <v>505</v>
      </c>
      <c r="M1564" s="16">
        <v>51474</v>
      </c>
      <c r="N1564" s="16">
        <v>0</v>
      </c>
      <c r="O1564" s="47">
        <v>45868.57</v>
      </c>
      <c r="P1564" s="16">
        <v>5605.43</v>
      </c>
      <c r="Q1564" s="47">
        <v>4087.56</v>
      </c>
      <c r="R1564" s="16" t="s">
        <v>1856</v>
      </c>
      <c r="S1564" s="3" t="s">
        <v>1452</v>
      </c>
      <c r="T1564" s="2"/>
      <c r="U1564" s="2"/>
      <c r="V1564" s="2"/>
    </row>
    <row r="1565" spans="1:22" s="16" customFormat="1" ht="15" customHeight="1" x14ac:dyDescent="0.3">
      <c r="A1565" s="16" t="s">
        <v>465</v>
      </c>
      <c r="B1565" s="16" t="s">
        <v>18</v>
      </c>
      <c r="C1565" s="43" t="s">
        <v>262</v>
      </c>
      <c r="D1565" s="43" t="s">
        <v>25</v>
      </c>
      <c r="E1565" s="43" t="s">
        <v>196</v>
      </c>
      <c r="F1565" s="43" t="s">
        <v>263</v>
      </c>
      <c r="G1565" s="43" t="s">
        <v>23</v>
      </c>
      <c r="H1565" s="43" t="s">
        <v>23</v>
      </c>
      <c r="I1565" s="43" t="s">
        <v>493</v>
      </c>
      <c r="J1565" s="16" t="s">
        <v>494</v>
      </c>
      <c r="K1565" s="16">
        <v>11000</v>
      </c>
      <c r="L1565" s="16">
        <v>15600</v>
      </c>
      <c r="M1565" s="16">
        <v>26600</v>
      </c>
      <c r="N1565" s="16">
        <v>0</v>
      </c>
      <c r="O1565" s="47">
        <v>28246.41</v>
      </c>
      <c r="P1565" s="16">
        <v>-1646.41</v>
      </c>
      <c r="Q1565" s="47">
        <v>1929</v>
      </c>
      <c r="R1565" s="16" t="s">
        <v>1856</v>
      </c>
      <c r="S1565" s="3" t="s">
        <v>1452</v>
      </c>
      <c r="T1565" s="2"/>
      <c r="U1565" s="2"/>
      <c r="V1565" s="2"/>
    </row>
    <row r="1566" spans="1:22" s="16" customFormat="1" ht="15" customHeight="1" x14ac:dyDescent="0.3">
      <c r="A1566" s="16" t="s">
        <v>465</v>
      </c>
      <c r="B1566" s="16" t="s">
        <v>18</v>
      </c>
      <c r="C1566" s="43" t="s">
        <v>262</v>
      </c>
      <c r="D1566" s="43" t="s">
        <v>25</v>
      </c>
      <c r="E1566" s="43" t="s">
        <v>196</v>
      </c>
      <c r="F1566" s="43" t="s">
        <v>263</v>
      </c>
      <c r="G1566" s="43" t="s">
        <v>23</v>
      </c>
      <c r="H1566" s="43" t="s">
        <v>23</v>
      </c>
      <c r="I1566" s="43">
        <v>5100</v>
      </c>
      <c r="J1566" s="16" t="s">
        <v>484</v>
      </c>
      <c r="K1566" s="16">
        <v>7000</v>
      </c>
      <c r="L1566" s="16">
        <v>0</v>
      </c>
      <c r="M1566" s="16">
        <v>7000</v>
      </c>
      <c r="N1566" s="16">
        <v>0</v>
      </c>
      <c r="O1566" s="47">
        <v>5477.72</v>
      </c>
      <c r="P1566" s="16">
        <v>1522.28</v>
      </c>
      <c r="Q1566" s="47">
        <v>188.05</v>
      </c>
      <c r="R1566" s="16" t="s">
        <v>1856</v>
      </c>
      <c r="S1566" s="3" t="s">
        <v>1452</v>
      </c>
      <c r="T1566" s="2"/>
      <c r="U1566" s="2"/>
      <c r="V1566" s="2"/>
    </row>
    <row r="1567" spans="1:22" s="16" customFormat="1" ht="15" customHeight="1" x14ac:dyDescent="0.3">
      <c r="A1567" s="16" t="s">
        <v>465</v>
      </c>
      <c r="B1567" s="16" t="s">
        <v>18</v>
      </c>
      <c r="C1567" s="43" t="s">
        <v>262</v>
      </c>
      <c r="D1567" s="43" t="s">
        <v>25</v>
      </c>
      <c r="E1567" s="43" t="s">
        <v>196</v>
      </c>
      <c r="F1567" s="43" t="s">
        <v>263</v>
      </c>
      <c r="G1567" s="43" t="s">
        <v>23</v>
      </c>
      <c r="H1567" s="43" t="s">
        <v>23</v>
      </c>
      <c r="I1567" s="43" t="s">
        <v>481</v>
      </c>
      <c r="J1567" s="16" t="s">
        <v>1040</v>
      </c>
      <c r="K1567" s="16">
        <v>400</v>
      </c>
      <c r="L1567" s="16">
        <v>0</v>
      </c>
      <c r="M1567" s="16">
        <v>400</v>
      </c>
      <c r="N1567" s="16">
        <v>0</v>
      </c>
      <c r="O1567" s="47">
        <v>72.510000000000005</v>
      </c>
      <c r="P1567" s="16">
        <v>327.49</v>
      </c>
      <c r="Q1567" s="47">
        <v>0</v>
      </c>
      <c r="R1567" s="16" t="s">
        <v>1856</v>
      </c>
      <c r="S1567" s="3" t="s">
        <v>1452</v>
      </c>
      <c r="T1567" s="2"/>
      <c r="U1567" s="2"/>
      <c r="V1567" s="2"/>
    </row>
    <row r="1568" spans="1:22" s="16" customFormat="1" ht="15" customHeight="1" x14ac:dyDescent="0.3">
      <c r="A1568" s="16" t="s">
        <v>465</v>
      </c>
      <c r="B1568" s="16" t="s">
        <v>18</v>
      </c>
      <c r="C1568" s="43" t="s">
        <v>262</v>
      </c>
      <c r="D1568" s="43" t="s">
        <v>25</v>
      </c>
      <c r="E1568" s="43" t="s">
        <v>196</v>
      </c>
      <c r="F1568" s="43" t="s">
        <v>263</v>
      </c>
      <c r="G1568" s="43" t="s">
        <v>23</v>
      </c>
      <c r="H1568" s="43" t="s">
        <v>23</v>
      </c>
      <c r="I1568" s="43" t="s">
        <v>473</v>
      </c>
      <c r="J1568" s="16" t="s">
        <v>1041</v>
      </c>
      <c r="K1568" s="16">
        <v>0</v>
      </c>
      <c r="L1568" s="16">
        <v>0</v>
      </c>
      <c r="M1568" s="16">
        <v>0</v>
      </c>
      <c r="N1568" s="16">
        <v>0</v>
      </c>
      <c r="O1568" s="47">
        <v>884.58</v>
      </c>
      <c r="P1568" s="16">
        <v>-884.58</v>
      </c>
      <c r="Q1568" s="47">
        <v>76.92</v>
      </c>
      <c r="R1568" s="16" t="s">
        <v>1856</v>
      </c>
      <c r="S1568" s="3" t="s">
        <v>1452</v>
      </c>
      <c r="T1568" s="2"/>
      <c r="U1568" s="2"/>
      <c r="V1568" s="2"/>
    </row>
    <row r="1569" spans="1:22" s="16" customFormat="1" ht="15" customHeight="1" x14ac:dyDescent="0.3">
      <c r="A1569" s="16" t="s">
        <v>465</v>
      </c>
      <c r="B1569" s="16" t="s">
        <v>18</v>
      </c>
      <c r="C1569" s="43" t="s">
        <v>262</v>
      </c>
      <c r="D1569" s="43" t="s">
        <v>25</v>
      </c>
      <c r="E1569" s="43" t="s">
        <v>196</v>
      </c>
      <c r="F1569" s="43" t="s">
        <v>263</v>
      </c>
      <c r="G1569" s="43" t="s">
        <v>23</v>
      </c>
      <c r="H1569" s="43" t="s">
        <v>23</v>
      </c>
      <c r="I1569" s="43" t="s">
        <v>474</v>
      </c>
      <c r="J1569" s="16" t="s">
        <v>475</v>
      </c>
      <c r="K1569" s="16">
        <v>5346</v>
      </c>
      <c r="L1569" s="16">
        <v>53</v>
      </c>
      <c r="M1569" s="16">
        <v>5399</v>
      </c>
      <c r="N1569" s="16">
        <v>0</v>
      </c>
      <c r="O1569" s="47">
        <v>6162.04</v>
      </c>
      <c r="P1569" s="16">
        <v>-763.04</v>
      </c>
      <c r="Q1569" s="47">
        <v>480.54</v>
      </c>
      <c r="R1569" s="16" t="s">
        <v>1856</v>
      </c>
      <c r="S1569" s="3" t="s">
        <v>1452</v>
      </c>
      <c r="T1569" s="2"/>
      <c r="U1569" s="2"/>
      <c r="V1569" s="2"/>
    </row>
    <row r="1570" spans="1:22" s="16" customFormat="1" ht="15" customHeight="1" x14ac:dyDescent="0.3">
      <c r="A1570" s="16" t="s">
        <v>465</v>
      </c>
      <c r="B1570" s="16" t="s">
        <v>18</v>
      </c>
      <c r="C1570" s="43" t="s">
        <v>262</v>
      </c>
      <c r="D1570" s="43" t="s">
        <v>25</v>
      </c>
      <c r="E1570" s="43" t="s">
        <v>196</v>
      </c>
      <c r="F1570" s="43" t="s">
        <v>263</v>
      </c>
      <c r="G1570" s="43" t="s">
        <v>23</v>
      </c>
      <c r="H1570" s="43" t="s">
        <v>23</v>
      </c>
      <c r="I1570" s="43" t="s">
        <v>519</v>
      </c>
      <c r="J1570" s="16" t="s">
        <v>520</v>
      </c>
      <c r="K1570" s="16">
        <v>2241</v>
      </c>
      <c r="L1570" s="16">
        <v>0</v>
      </c>
      <c r="M1570" s="16">
        <v>2241</v>
      </c>
      <c r="N1570" s="16">
        <v>0</v>
      </c>
      <c r="O1570" s="47">
        <v>2057</v>
      </c>
      <c r="P1570" s="16">
        <v>184</v>
      </c>
      <c r="Q1570" s="47">
        <v>187</v>
      </c>
      <c r="R1570" s="16" t="s">
        <v>1856</v>
      </c>
      <c r="S1570" s="3" t="s">
        <v>1452</v>
      </c>
      <c r="T1570" s="2"/>
      <c r="U1570" s="2"/>
      <c r="V1570" s="2"/>
    </row>
    <row r="1571" spans="1:22" s="16" customFormat="1" ht="15" customHeight="1" x14ac:dyDescent="0.3">
      <c r="A1571" s="16" t="s">
        <v>465</v>
      </c>
      <c r="B1571" s="16" t="s">
        <v>18</v>
      </c>
      <c r="C1571" s="43" t="s">
        <v>262</v>
      </c>
      <c r="D1571" s="43" t="s">
        <v>25</v>
      </c>
      <c r="E1571" s="43" t="s">
        <v>196</v>
      </c>
      <c r="F1571" s="43" t="s">
        <v>263</v>
      </c>
      <c r="G1571" s="43" t="s">
        <v>23</v>
      </c>
      <c r="H1571" s="43" t="s">
        <v>23</v>
      </c>
      <c r="I1571" s="43">
        <v>6208</v>
      </c>
      <c r="J1571" s="16" t="s">
        <v>496</v>
      </c>
      <c r="K1571" s="16">
        <v>4200</v>
      </c>
      <c r="L1571" s="16">
        <v>1400</v>
      </c>
      <c r="M1571" s="16">
        <v>5600</v>
      </c>
      <c r="N1571" s="16">
        <v>17.96</v>
      </c>
      <c r="O1571" s="47">
        <v>5566.45</v>
      </c>
      <c r="P1571" s="16">
        <v>15.59</v>
      </c>
      <c r="Q1571" s="47">
        <v>268.39999999999998</v>
      </c>
      <c r="R1571" s="16" t="s">
        <v>1856</v>
      </c>
      <c r="S1571" s="3" t="s">
        <v>1452</v>
      </c>
      <c r="T1571" s="2"/>
      <c r="U1571" s="2"/>
      <c r="V1571" s="2"/>
    </row>
    <row r="1572" spans="1:22" s="16" customFormat="1" ht="15" customHeight="1" x14ac:dyDescent="0.3">
      <c r="A1572" s="16" t="s">
        <v>465</v>
      </c>
      <c r="B1572" s="16" t="s">
        <v>18</v>
      </c>
      <c r="C1572" s="43" t="s">
        <v>262</v>
      </c>
      <c r="D1572" s="43" t="s">
        <v>25</v>
      </c>
      <c r="E1572" s="43" t="s">
        <v>196</v>
      </c>
      <c r="F1572" s="43" t="s">
        <v>263</v>
      </c>
      <c r="G1572" s="43" t="s">
        <v>23</v>
      </c>
      <c r="H1572" s="43" t="s">
        <v>23</v>
      </c>
      <c r="I1572" s="43">
        <v>6211</v>
      </c>
      <c r="J1572" s="16" t="s">
        <v>497</v>
      </c>
      <c r="K1572" s="16">
        <v>3500</v>
      </c>
      <c r="L1572" s="16">
        <v>0</v>
      </c>
      <c r="M1572" s="16">
        <v>3500</v>
      </c>
      <c r="N1572" s="16">
        <v>0</v>
      </c>
      <c r="O1572" s="47">
        <v>1519.89</v>
      </c>
      <c r="P1572" s="16">
        <v>1980.11</v>
      </c>
      <c r="Q1572" s="47">
        <v>519.9</v>
      </c>
      <c r="R1572" s="16" t="s">
        <v>1856</v>
      </c>
      <c r="S1572" s="3" t="s">
        <v>1452</v>
      </c>
      <c r="T1572" s="2"/>
      <c r="U1572" s="2"/>
      <c r="V1572" s="2"/>
    </row>
    <row r="1573" spans="1:22" s="16" customFormat="1" ht="15" customHeight="1" x14ac:dyDescent="0.3">
      <c r="A1573" s="16" t="s">
        <v>465</v>
      </c>
      <c r="B1573" s="16" t="s">
        <v>18</v>
      </c>
      <c r="C1573" s="43" t="s">
        <v>262</v>
      </c>
      <c r="D1573" s="43" t="s">
        <v>25</v>
      </c>
      <c r="E1573" s="43" t="s">
        <v>196</v>
      </c>
      <c r="F1573" s="43" t="s">
        <v>263</v>
      </c>
      <c r="G1573" s="43" t="s">
        <v>23</v>
      </c>
      <c r="H1573" s="43" t="s">
        <v>23</v>
      </c>
      <c r="I1573" s="43">
        <v>6350</v>
      </c>
      <c r="J1573" s="16" t="s">
        <v>492</v>
      </c>
      <c r="K1573" s="16">
        <v>0</v>
      </c>
      <c r="L1573" s="16">
        <v>0</v>
      </c>
      <c r="M1573" s="16">
        <v>0</v>
      </c>
      <c r="N1573" s="16">
        <v>0</v>
      </c>
      <c r="O1573" s="47">
        <v>0</v>
      </c>
      <c r="P1573" s="16">
        <v>0</v>
      </c>
      <c r="Q1573" s="47">
        <v>0</v>
      </c>
      <c r="R1573" s="16" t="s">
        <v>1856</v>
      </c>
      <c r="S1573" s="3" t="s">
        <v>1452</v>
      </c>
      <c r="T1573" s="2"/>
      <c r="U1573" s="2"/>
      <c r="V1573" s="2"/>
    </row>
    <row r="1574" spans="1:22" s="16" customFormat="1" ht="15" customHeight="1" x14ac:dyDescent="0.3">
      <c r="A1574" s="16" t="s">
        <v>465</v>
      </c>
      <c r="B1574" s="16" t="s">
        <v>18</v>
      </c>
      <c r="C1574" s="43" t="s">
        <v>262</v>
      </c>
      <c r="D1574" s="43" t="s">
        <v>25</v>
      </c>
      <c r="E1574" s="43" t="s">
        <v>196</v>
      </c>
      <c r="F1574" s="43" t="s">
        <v>263</v>
      </c>
      <c r="G1574" s="43" t="s">
        <v>23</v>
      </c>
      <c r="H1574" s="43" t="s">
        <v>23</v>
      </c>
      <c r="I1574" s="43" t="s">
        <v>487</v>
      </c>
      <c r="J1574" s="16" t="s">
        <v>488</v>
      </c>
      <c r="K1574" s="16">
        <v>82168</v>
      </c>
      <c r="L1574" s="16">
        <v>84500</v>
      </c>
      <c r="M1574" s="16">
        <v>166668</v>
      </c>
      <c r="N1574" s="16">
        <v>20875</v>
      </c>
      <c r="O1574" s="47">
        <v>142116.1</v>
      </c>
      <c r="P1574" s="16">
        <v>3676.9</v>
      </c>
      <c r="Q1574" s="47">
        <v>2714.75</v>
      </c>
      <c r="R1574" s="16" t="s">
        <v>1856</v>
      </c>
      <c r="S1574" s="3" t="s">
        <v>1452</v>
      </c>
      <c r="T1574" s="2"/>
      <c r="U1574" s="2"/>
      <c r="V1574" s="2"/>
    </row>
    <row r="1575" spans="1:22" s="16" customFormat="1" ht="15" customHeight="1" x14ac:dyDescent="0.3">
      <c r="A1575" s="16" t="s">
        <v>465</v>
      </c>
      <c r="B1575" s="16" t="s">
        <v>18</v>
      </c>
      <c r="C1575" s="43" t="s">
        <v>262</v>
      </c>
      <c r="D1575" s="43" t="s">
        <v>25</v>
      </c>
      <c r="E1575" s="43" t="s">
        <v>196</v>
      </c>
      <c r="F1575" s="43" t="s">
        <v>263</v>
      </c>
      <c r="G1575" s="43" t="s">
        <v>23</v>
      </c>
      <c r="H1575" s="43" t="s">
        <v>23</v>
      </c>
      <c r="I1575" s="43" t="s">
        <v>636</v>
      </c>
      <c r="J1575" s="16" t="s">
        <v>637</v>
      </c>
      <c r="K1575" s="16">
        <v>34540</v>
      </c>
      <c r="L1575" s="16">
        <v>53500</v>
      </c>
      <c r="M1575" s="16">
        <v>88040</v>
      </c>
      <c r="N1575" s="16">
        <v>1225</v>
      </c>
      <c r="O1575" s="47">
        <v>85860.15</v>
      </c>
      <c r="P1575" s="16">
        <v>954.85</v>
      </c>
      <c r="Q1575" s="47">
        <v>803.15</v>
      </c>
      <c r="R1575" s="16" t="s">
        <v>1856</v>
      </c>
      <c r="S1575" s="3" t="s">
        <v>1452</v>
      </c>
      <c r="T1575" s="2"/>
      <c r="U1575" s="2"/>
      <c r="V1575" s="2"/>
    </row>
    <row r="1576" spans="1:22" s="16" customFormat="1" ht="15" customHeight="1" x14ac:dyDescent="0.3">
      <c r="A1576" s="16" t="s">
        <v>465</v>
      </c>
      <c r="B1576" s="16" t="s">
        <v>18</v>
      </c>
      <c r="C1576" s="43" t="s">
        <v>262</v>
      </c>
      <c r="D1576" s="43" t="s">
        <v>25</v>
      </c>
      <c r="E1576" s="43" t="s">
        <v>196</v>
      </c>
      <c r="F1576" s="43" t="s">
        <v>263</v>
      </c>
      <c r="G1576" s="43" t="s">
        <v>23</v>
      </c>
      <c r="H1576" s="43" t="s">
        <v>23</v>
      </c>
      <c r="I1576" s="43" t="s">
        <v>679</v>
      </c>
      <c r="J1576" s="16" t="s">
        <v>680</v>
      </c>
      <c r="K1576" s="16">
        <v>6500</v>
      </c>
      <c r="L1576" s="16">
        <v>0</v>
      </c>
      <c r="M1576" s="16">
        <v>6500</v>
      </c>
      <c r="N1576" s="16">
        <v>50</v>
      </c>
      <c r="O1576" s="47">
        <v>6013.9</v>
      </c>
      <c r="P1576" s="16">
        <v>436.1</v>
      </c>
      <c r="Q1576" s="47">
        <v>800</v>
      </c>
      <c r="R1576" s="16" t="s">
        <v>1856</v>
      </c>
      <c r="S1576" s="3" t="s">
        <v>1452</v>
      </c>
      <c r="T1576" s="2"/>
      <c r="U1576" s="2"/>
      <c r="V1576" s="2"/>
    </row>
    <row r="1577" spans="1:22" s="16" customFormat="1" ht="15" customHeight="1" x14ac:dyDescent="0.3">
      <c r="A1577" s="16" t="s">
        <v>465</v>
      </c>
      <c r="B1577" s="16" t="s">
        <v>18</v>
      </c>
      <c r="C1577" s="43" t="s">
        <v>262</v>
      </c>
      <c r="D1577" s="43" t="s">
        <v>25</v>
      </c>
      <c r="E1577" s="43" t="s">
        <v>196</v>
      </c>
      <c r="F1577" s="43" t="s">
        <v>263</v>
      </c>
      <c r="G1577" s="43" t="s">
        <v>23</v>
      </c>
      <c r="H1577" s="43" t="s">
        <v>23</v>
      </c>
      <c r="I1577" s="43" t="s">
        <v>527</v>
      </c>
      <c r="J1577" s="16" t="s">
        <v>528</v>
      </c>
      <c r="K1577" s="16">
        <v>10040</v>
      </c>
      <c r="L1577" s="16">
        <v>0</v>
      </c>
      <c r="M1577" s="16">
        <v>10040</v>
      </c>
      <c r="N1577" s="16">
        <v>0</v>
      </c>
      <c r="O1577" s="47">
        <v>9730.39</v>
      </c>
      <c r="P1577" s="16">
        <v>309.61</v>
      </c>
      <c r="Q1577" s="47">
        <v>0</v>
      </c>
      <c r="R1577" s="16" t="s">
        <v>1856</v>
      </c>
      <c r="S1577" s="3" t="s">
        <v>1452</v>
      </c>
      <c r="T1577" s="2"/>
      <c r="U1577" s="2"/>
      <c r="V1577" s="2"/>
    </row>
    <row r="1578" spans="1:22" s="16" customFormat="1" ht="15" customHeight="1" x14ac:dyDescent="0.3">
      <c r="A1578" s="16" t="s">
        <v>465</v>
      </c>
      <c r="B1578" s="16" t="s">
        <v>18</v>
      </c>
      <c r="C1578" s="43" t="s">
        <v>261</v>
      </c>
      <c r="D1578" s="43" t="s">
        <v>25</v>
      </c>
      <c r="E1578" s="43" t="s">
        <v>196</v>
      </c>
      <c r="F1578" s="43" t="s">
        <v>1412</v>
      </c>
      <c r="G1578" s="43" t="s">
        <v>23</v>
      </c>
      <c r="H1578" s="43" t="s">
        <v>23</v>
      </c>
      <c r="I1578" s="43">
        <v>6208</v>
      </c>
      <c r="J1578" s="16" t="s">
        <v>496</v>
      </c>
      <c r="K1578" s="16">
        <v>0</v>
      </c>
      <c r="L1578" s="16">
        <v>3100</v>
      </c>
      <c r="M1578" s="16">
        <v>3100</v>
      </c>
      <c r="N1578" s="16">
        <v>700</v>
      </c>
      <c r="O1578" s="47">
        <v>436.33</v>
      </c>
      <c r="P1578" s="16">
        <v>1963.67</v>
      </c>
      <c r="Q1578" s="47">
        <v>436.33</v>
      </c>
      <c r="R1578" s="16" t="s">
        <v>1857</v>
      </c>
      <c r="S1578" s="3" t="s">
        <v>1452</v>
      </c>
      <c r="T1578" s="2"/>
      <c r="U1578" s="2"/>
      <c r="V1578" s="2"/>
    </row>
    <row r="1579" spans="1:22" s="16" customFormat="1" ht="15" customHeight="1" x14ac:dyDescent="0.3">
      <c r="A1579" s="16" t="s">
        <v>465</v>
      </c>
      <c r="B1579" s="16" t="s">
        <v>18</v>
      </c>
      <c r="C1579" s="43" t="s">
        <v>261</v>
      </c>
      <c r="D1579" s="43" t="s">
        <v>25</v>
      </c>
      <c r="E1579" s="43" t="s">
        <v>196</v>
      </c>
      <c r="F1579" s="43" t="s">
        <v>1412</v>
      </c>
      <c r="G1579" s="43" t="s">
        <v>23</v>
      </c>
      <c r="H1579" s="43" t="s">
        <v>23</v>
      </c>
      <c r="I1579" s="43" t="s">
        <v>487</v>
      </c>
      <c r="J1579" s="16" t="s">
        <v>488</v>
      </c>
      <c r="K1579" s="16">
        <v>21000</v>
      </c>
      <c r="L1579" s="16">
        <v>11100</v>
      </c>
      <c r="M1579" s="16">
        <v>32100</v>
      </c>
      <c r="N1579" s="16">
        <v>0</v>
      </c>
      <c r="O1579" s="47">
        <v>31275</v>
      </c>
      <c r="P1579" s="16">
        <v>825</v>
      </c>
      <c r="Q1579" s="47">
        <v>9500</v>
      </c>
      <c r="R1579" s="16" t="s">
        <v>1857</v>
      </c>
      <c r="S1579" s="3" t="s">
        <v>1452</v>
      </c>
      <c r="T1579" s="2"/>
      <c r="U1579" s="2"/>
      <c r="V1579" s="2"/>
    </row>
    <row r="1580" spans="1:22" s="16" customFormat="1" ht="15" customHeight="1" x14ac:dyDescent="0.3">
      <c r="A1580" s="16" t="s">
        <v>465</v>
      </c>
      <c r="B1580" s="16" t="s">
        <v>18</v>
      </c>
      <c r="C1580" s="43" t="s">
        <v>261</v>
      </c>
      <c r="D1580" s="43" t="s">
        <v>25</v>
      </c>
      <c r="E1580" s="43" t="s">
        <v>196</v>
      </c>
      <c r="F1580" s="43" t="s">
        <v>1412</v>
      </c>
      <c r="G1580" s="43" t="s">
        <v>23</v>
      </c>
      <c r="H1580" s="43" t="s">
        <v>23</v>
      </c>
      <c r="I1580" s="43" t="s">
        <v>675</v>
      </c>
      <c r="J1580" s="16" t="s">
        <v>676</v>
      </c>
      <c r="K1580" s="16">
        <v>10000</v>
      </c>
      <c r="L1580" s="16">
        <v>0</v>
      </c>
      <c r="M1580" s="16">
        <v>10000</v>
      </c>
      <c r="N1580" s="16">
        <v>0</v>
      </c>
      <c r="O1580" s="47">
        <v>10000</v>
      </c>
      <c r="P1580" s="16">
        <v>0</v>
      </c>
      <c r="Q1580" s="47">
        <v>0</v>
      </c>
      <c r="R1580" s="16" t="s">
        <v>1857</v>
      </c>
      <c r="S1580" s="3" t="s">
        <v>1452</v>
      </c>
      <c r="T1580" s="2"/>
      <c r="U1580" s="2"/>
      <c r="V1580" s="2"/>
    </row>
    <row r="1581" spans="1:22" s="16" customFormat="1" ht="15" customHeight="1" x14ac:dyDescent="0.3">
      <c r="A1581" s="16" t="s">
        <v>465</v>
      </c>
      <c r="B1581" s="16" t="s">
        <v>18</v>
      </c>
      <c r="C1581" s="43" t="s">
        <v>1189</v>
      </c>
      <c r="D1581" s="43" t="s">
        <v>25</v>
      </c>
      <c r="E1581" s="43" t="s">
        <v>1170</v>
      </c>
      <c r="F1581" s="43" t="s">
        <v>22</v>
      </c>
      <c r="G1581" s="43" t="s">
        <v>22</v>
      </c>
      <c r="H1581" s="43" t="s">
        <v>23</v>
      </c>
      <c r="I1581" s="43" t="s">
        <v>501</v>
      </c>
      <c r="J1581" s="16" t="s">
        <v>502</v>
      </c>
      <c r="K1581" s="16">
        <v>201153</v>
      </c>
      <c r="L1581" s="16">
        <v>1992</v>
      </c>
      <c r="M1581" s="16">
        <v>203145</v>
      </c>
      <c r="N1581" s="16">
        <v>0</v>
      </c>
      <c r="O1581" s="47">
        <v>208316.15</v>
      </c>
      <c r="P1581" s="16">
        <v>-5171.1499999999996</v>
      </c>
      <c r="Q1581" s="47">
        <v>14830.51</v>
      </c>
      <c r="R1581" s="16" t="s">
        <v>1858</v>
      </c>
      <c r="S1581" s="3" t="s">
        <v>1453</v>
      </c>
      <c r="T1581" s="2"/>
      <c r="U1581" s="2"/>
      <c r="V1581" s="2"/>
    </row>
    <row r="1582" spans="1:22" s="16" customFormat="1" ht="15" customHeight="1" x14ac:dyDescent="0.3">
      <c r="A1582" s="16" t="s">
        <v>465</v>
      </c>
      <c r="B1582" s="16" t="s">
        <v>18</v>
      </c>
      <c r="C1582" s="43" t="s">
        <v>1189</v>
      </c>
      <c r="D1582" s="43" t="s">
        <v>25</v>
      </c>
      <c r="E1582" s="43" t="s">
        <v>1170</v>
      </c>
      <c r="F1582" s="43" t="s">
        <v>22</v>
      </c>
      <c r="G1582" s="43" t="s">
        <v>22</v>
      </c>
      <c r="H1582" s="43" t="s">
        <v>23</v>
      </c>
      <c r="I1582" s="43" t="s">
        <v>493</v>
      </c>
      <c r="J1582" s="16" t="s">
        <v>494</v>
      </c>
      <c r="K1582" s="16">
        <v>0</v>
      </c>
      <c r="L1582" s="16">
        <v>0</v>
      </c>
      <c r="M1582" s="16">
        <v>0</v>
      </c>
      <c r="N1582" s="16">
        <v>0</v>
      </c>
      <c r="O1582" s="47">
        <v>493.66</v>
      </c>
      <c r="P1582" s="16">
        <v>-493.66</v>
      </c>
      <c r="Q1582" s="47">
        <v>0</v>
      </c>
      <c r="R1582" s="16" t="s">
        <v>1858</v>
      </c>
      <c r="S1582" s="3" t="s">
        <v>1453</v>
      </c>
      <c r="T1582" s="2"/>
      <c r="U1582" s="2"/>
      <c r="V1582" s="2"/>
    </row>
    <row r="1583" spans="1:22" s="16" customFormat="1" ht="15" customHeight="1" x14ac:dyDescent="0.3">
      <c r="A1583" s="16" t="s">
        <v>465</v>
      </c>
      <c r="B1583" s="16" t="s">
        <v>18</v>
      </c>
      <c r="C1583" s="43" t="s">
        <v>1189</v>
      </c>
      <c r="D1583" s="43" t="s">
        <v>25</v>
      </c>
      <c r="E1583" s="43" t="s">
        <v>1170</v>
      </c>
      <c r="F1583" s="43" t="s">
        <v>22</v>
      </c>
      <c r="G1583" s="43" t="s">
        <v>22</v>
      </c>
      <c r="H1583" s="43" t="s">
        <v>23</v>
      </c>
      <c r="I1583" s="43" t="s">
        <v>1161</v>
      </c>
      <c r="J1583" s="16" t="s">
        <v>1162</v>
      </c>
      <c r="K1583" s="16">
        <v>-10000</v>
      </c>
      <c r="L1583" s="16">
        <v>0</v>
      </c>
      <c r="M1583" s="16">
        <v>-10000</v>
      </c>
      <c r="N1583" s="16">
        <v>0</v>
      </c>
      <c r="O1583" s="47">
        <v>0</v>
      </c>
      <c r="P1583" s="16">
        <v>-10000</v>
      </c>
      <c r="Q1583" s="47">
        <v>0</v>
      </c>
      <c r="R1583" s="16" t="s">
        <v>1858</v>
      </c>
      <c r="S1583" s="3" t="s">
        <v>1453</v>
      </c>
      <c r="T1583" s="2"/>
      <c r="U1583" s="2"/>
      <c r="V1583" s="2"/>
    </row>
    <row r="1584" spans="1:22" s="16" customFormat="1" ht="15" customHeight="1" x14ac:dyDescent="0.3">
      <c r="A1584" s="16" t="s">
        <v>465</v>
      </c>
      <c r="B1584" s="16" t="s">
        <v>18</v>
      </c>
      <c r="C1584" s="43" t="s">
        <v>1189</v>
      </c>
      <c r="D1584" s="43" t="s">
        <v>25</v>
      </c>
      <c r="E1584" s="43" t="s">
        <v>1170</v>
      </c>
      <c r="F1584" s="43" t="s">
        <v>22</v>
      </c>
      <c r="G1584" s="43" t="s">
        <v>22</v>
      </c>
      <c r="H1584" s="43" t="s">
        <v>23</v>
      </c>
      <c r="I1584" s="43">
        <v>5100</v>
      </c>
      <c r="J1584" s="16" t="s">
        <v>484</v>
      </c>
      <c r="K1584" s="16">
        <v>0</v>
      </c>
      <c r="L1584" s="16">
        <v>0</v>
      </c>
      <c r="M1584" s="16">
        <v>0</v>
      </c>
      <c r="N1584" s="16">
        <v>0</v>
      </c>
      <c r="O1584" s="47">
        <v>361.75</v>
      </c>
      <c r="P1584" s="16">
        <v>-361.75</v>
      </c>
      <c r="Q1584" s="47">
        <v>0</v>
      </c>
      <c r="R1584" s="16" t="s">
        <v>1858</v>
      </c>
      <c r="S1584" s="3" t="s">
        <v>1453</v>
      </c>
      <c r="T1584" s="2"/>
      <c r="U1584" s="2"/>
      <c r="V1584" s="2"/>
    </row>
    <row r="1585" spans="1:22" s="16" customFormat="1" ht="15" customHeight="1" x14ac:dyDescent="0.3">
      <c r="A1585" s="16" t="s">
        <v>465</v>
      </c>
      <c r="B1585" s="16" t="s">
        <v>18</v>
      </c>
      <c r="C1585" s="43" t="s">
        <v>1189</v>
      </c>
      <c r="D1585" s="43" t="s">
        <v>25</v>
      </c>
      <c r="E1585" s="43" t="s">
        <v>1170</v>
      </c>
      <c r="F1585" s="43" t="s">
        <v>22</v>
      </c>
      <c r="G1585" s="43" t="s">
        <v>22</v>
      </c>
      <c r="H1585" s="43" t="s">
        <v>23</v>
      </c>
      <c r="I1585" s="43" t="s">
        <v>481</v>
      </c>
      <c r="J1585" s="16" t="s">
        <v>1040</v>
      </c>
      <c r="K1585" s="16">
        <v>1164</v>
      </c>
      <c r="L1585" s="16">
        <v>0</v>
      </c>
      <c r="M1585" s="16">
        <v>1164</v>
      </c>
      <c r="N1585" s="16">
        <v>0</v>
      </c>
      <c r="O1585" s="47">
        <v>561.5</v>
      </c>
      <c r="P1585" s="16">
        <v>602.5</v>
      </c>
      <c r="Q1585" s="47">
        <v>50</v>
      </c>
      <c r="R1585" s="16" t="s">
        <v>1858</v>
      </c>
      <c r="S1585" s="3" t="s">
        <v>1453</v>
      </c>
      <c r="T1585" s="2"/>
      <c r="U1585" s="2"/>
      <c r="V1585" s="2"/>
    </row>
    <row r="1586" spans="1:22" s="16" customFormat="1" ht="15" customHeight="1" x14ac:dyDescent="0.3">
      <c r="A1586" s="16" t="s">
        <v>465</v>
      </c>
      <c r="B1586" s="16" t="s">
        <v>18</v>
      </c>
      <c r="C1586" s="43" t="s">
        <v>1189</v>
      </c>
      <c r="D1586" s="43" t="s">
        <v>25</v>
      </c>
      <c r="E1586" s="43" t="s">
        <v>1170</v>
      </c>
      <c r="F1586" s="43" t="s">
        <v>22</v>
      </c>
      <c r="G1586" s="43" t="s">
        <v>22</v>
      </c>
      <c r="H1586" s="43" t="s">
        <v>23</v>
      </c>
      <c r="I1586" s="43" t="s">
        <v>473</v>
      </c>
      <c r="J1586" s="16" t="s">
        <v>1041</v>
      </c>
      <c r="K1586" s="16">
        <v>0</v>
      </c>
      <c r="L1586" s="16">
        <v>300</v>
      </c>
      <c r="M1586" s="16">
        <v>300</v>
      </c>
      <c r="N1586" s="16">
        <v>0</v>
      </c>
      <c r="O1586" s="47">
        <v>218.45</v>
      </c>
      <c r="P1586" s="16">
        <v>81.55</v>
      </c>
      <c r="Q1586" s="47">
        <v>153.84</v>
      </c>
      <c r="R1586" s="16" t="s">
        <v>1858</v>
      </c>
      <c r="S1586" s="3" t="s">
        <v>1453</v>
      </c>
      <c r="T1586" s="2"/>
      <c r="U1586" s="2"/>
      <c r="V1586" s="2"/>
    </row>
    <row r="1587" spans="1:22" s="16" customFormat="1" ht="15" customHeight="1" x14ac:dyDescent="0.3">
      <c r="A1587" s="16" t="s">
        <v>465</v>
      </c>
      <c r="B1587" s="16" t="s">
        <v>18</v>
      </c>
      <c r="C1587" s="43" t="s">
        <v>1189</v>
      </c>
      <c r="D1587" s="43" t="s">
        <v>25</v>
      </c>
      <c r="E1587" s="43" t="s">
        <v>1170</v>
      </c>
      <c r="F1587" s="43" t="s">
        <v>22</v>
      </c>
      <c r="G1587" s="43" t="s">
        <v>22</v>
      </c>
      <c r="H1587" s="43" t="s">
        <v>23</v>
      </c>
      <c r="I1587" s="43" t="s">
        <v>474</v>
      </c>
      <c r="J1587" s="16" t="s">
        <v>475</v>
      </c>
      <c r="K1587" s="16">
        <v>14858</v>
      </c>
      <c r="L1587" s="16">
        <v>147</v>
      </c>
      <c r="M1587" s="16">
        <v>15005</v>
      </c>
      <c r="N1587" s="16">
        <v>0</v>
      </c>
      <c r="O1587" s="47">
        <v>15756.46</v>
      </c>
      <c r="P1587" s="16">
        <v>-751.46</v>
      </c>
      <c r="Q1587" s="47">
        <v>1105.53</v>
      </c>
      <c r="R1587" s="16" t="s">
        <v>1858</v>
      </c>
      <c r="S1587" s="3" t="s">
        <v>1453</v>
      </c>
      <c r="T1587" s="2"/>
      <c r="U1587" s="2"/>
      <c r="V1587" s="2"/>
    </row>
    <row r="1588" spans="1:22" s="16" customFormat="1" ht="15" customHeight="1" x14ac:dyDescent="0.3">
      <c r="A1588" s="16" t="s">
        <v>465</v>
      </c>
      <c r="B1588" s="16" t="s">
        <v>18</v>
      </c>
      <c r="C1588" s="43" t="s">
        <v>1189</v>
      </c>
      <c r="D1588" s="43" t="s">
        <v>25</v>
      </c>
      <c r="E1588" s="43" t="s">
        <v>1170</v>
      </c>
      <c r="F1588" s="43" t="s">
        <v>22</v>
      </c>
      <c r="G1588" s="43" t="s">
        <v>22</v>
      </c>
      <c r="H1588" s="43" t="s">
        <v>23</v>
      </c>
      <c r="I1588" s="43" t="s">
        <v>531</v>
      </c>
      <c r="J1588" s="16" t="s">
        <v>532</v>
      </c>
      <c r="K1588" s="16">
        <v>22568</v>
      </c>
      <c r="L1588" s="16">
        <v>0</v>
      </c>
      <c r="M1588" s="16">
        <v>22568</v>
      </c>
      <c r="N1588" s="16">
        <v>0</v>
      </c>
      <c r="O1588" s="47">
        <v>13934.04</v>
      </c>
      <c r="P1588" s="16">
        <v>8633.9599999999991</v>
      </c>
      <c r="Q1588" s="47">
        <v>919.34</v>
      </c>
      <c r="R1588" s="16" t="s">
        <v>1858</v>
      </c>
      <c r="S1588" s="3" t="s">
        <v>1453</v>
      </c>
      <c r="T1588" s="2"/>
      <c r="U1588" s="2"/>
      <c r="V1588" s="2"/>
    </row>
    <row r="1589" spans="1:22" s="16" customFormat="1" ht="15" customHeight="1" x14ac:dyDescent="0.3">
      <c r="A1589" s="16" t="s">
        <v>465</v>
      </c>
      <c r="B1589" s="16" t="s">
        <v>18</v>
      </c>
      <c r="C1589" s="43" t="s">
        <v>1189</v>
      </c>
      <c r="D1589" s="43" t="s">
        <v>25</v>
      </c>
      <c r="E1589" s="43" t="s">
        <v>1170</v>
      </c>
      <c r="F1589" s="43" t="s">
        <v>22</v>
      </c>
      <c r="G1589" s="43" t="s">
        <v>22</v>
      </c>
      <c r="H1589" s="43" t="s">
        <v>23</v>
      </c>
      <c r="I1589" s="43" t="s">
        <v>519</v>
      </c>
      <c r="J1589" s="16" t="s">
        <v>520</v>
      </c>
      <c r="K1589" s="16">
        <v>6247</v>
      </c>
      <c r="L1589" s="16">
        <v>0</v>
      </c>
      <c r="M1589" s="16">
        <v>6247</v>
      </c>
      <c r="N1589" s="16">
        <v>0</v>
      </c>
      <c r="O1589" s="47">
        <v>5205.8</v>
      </c>
      <c r="P1589" s="16">
        <v>1041.2</v>
      </c>
      <c r="Q1589" s="47">
        <v>0</v>
      </c>
      <c r="R1589" s="16" t="s">
        <v>1858</v>
      </c>
      <c r="S1589" s="3" t="s">
        <v>1453</v>
      </c>
      <c r="T1589" s="2"/>
      <c r="U1589" s="2"/>
      <c r="V1589" s="2"/>
    </row>
    <row r="1590" spans="1:22" s="16" customFormat="1" ht="15" customHeight="1" x14ac:dyDescent="0.3">
      <c r="A1590" s="16" t="s">
        <v>465</v>
      </c>
      <c r="B1590" s="16" t="s">
        <v>18</v>
      </c>
      <c r="C1590" s="43" t="s">
        <v>1189</v>
      </c>
      <c r="D1590" s="43" t="s">
        <v>25</v>
      </c>
      <c r="E1590" s="43" t="s">
        <v>1170</v>
      </c>
      <c r="F1590" s="43" t="s">
        <v>22</v>
      </c>
      <c r="G1590" s="43" t="s">
        <v>22</v>
      </c>
      <c r="H1590" s="43" t="s">
        <v>23</v>
      </c>
      <c r="I1590" s="43" t="s">
        <v>638</v>
      </c>
      <c r="J1590" s="16" t="s">
        <v>639</v>
      </c>
      <c r="K1590" s="16">
        <v>32845</v>
      </c>
      <c r="L1590" s="16">
        <v>0</v>
      </c>
      <c r="M1590" s="16">
        <v>32845</v>
      </c>
      <c r="N1590" s="16">
        <v>0</v>
      </c>
      <c r="O1590" s="47">
        <v>27370.799999999999</v>
      </c>
      <c r="P1590" s="16">
        <v>5474.2</v>
      </c>
      <c r="Q1590" s="47">
        <v>0</v>
      </c>
      <c r="R1590" s="16" t="s">
        <v>1858</v>
      </c>
      <c r="S1590" s="3" t="s">
        <v>1453</v>
      </c>
      <c r="T1590" s="2"/>
      <c r="U1590" s="2"/>
      <c r="V1590" s="2"/>
    </row>
    <row r="1591" spans="1:22" s="16" customFormat="1" ht="15" customHeight="1" x14ac:dyDescent="0.3">
      <c r="A1591" s="16" t="s">
        <v>465</v>
      </c>
      <c r="B1591" s="16" t="s">
        <v>18</v>
      </c>
      <c r="C1591" s="43" t="s">
        <v>1189</v>
      </c>
      <c r="D1591" s="43" t="s">
        <v>25</v>
      </c>
      <c r="E1591" s="43" t="s">
        <v>1170</v>
      </c>
      <c r="F1591" s="43" t="s">
        <v>22</v>
      </c>
      <c r="G1591" s="43" t="s">
        <v>22</v>
      </c>
      <c r="H1591" s="43" t="s">
        <v>23</v>
      </c>
      <c r="I1591" s="43" t="s">
        <v>466</v>
      </c>
      <c r="J1591" s="16" t="s">
        <v>467</v>
      </c>
      <c r="K1591" s="16">
        <v>1832</v>
      </c>
      <c r="L1591" s="16">
        <v>0</v>
      </c>
      <c r="M1591" s="16">
        <v>1832</v>
      </c>
      <c r="N1591" s="16">
        <v>0</v>
      </c>
      <c r="O1591" s="47">
        <v>1526.7</v>
      </c>
      <c r="P1591" s="16">
        <v>305.3</v>
      </c>
      <c r="Q1591" s="47">
        <v>0</v>
      </c>
      <c r="R1591" s="16" t="s">
        <v>1858</v>
      </c>
      <c r="S1591" s="3" t="s">
        <v>1453</v>
      </c>
      <c r="T1591" s="2"/>
      <c r="U1591" s="2"/>
      <c r="V1591" s="2"/>
    </row>
    <row r="1592" spans="1:22" s="16" customFormat="1" ht="15" customHeight="1" x14ac:dyDescent="0.3">
      <c r="A1592" s="16" t="s">
        <v>465</v>
      </c>
      <c r="B1592" s="16" t="s">
        <v>18</v>
      </c>
      <c r="C1592" s="43" t="s">
        <v>1189</v>
      </c>
      <c r="D1592" s="43" t="s">
        <v>25</v>
      </c>
      <c r="E1592" s="43" t="s">
        <v>1170</v>
      </c>
      <c r="F1592" s="43" t="s">
        <v>22</v>
      </c>
      <c r="G1592" s="43" t="s">
        <v>22</v>
      </c>
      <c r="H1592" s="43" t="s">
        <v>23</v>
      </c>
      <c r="I1592" s="43" t="s">
        <v>470</v>
      </c>
      <c r="J1592" s="16" t="s">
        <v>471</v>
      </c>
      <c r="K1592" s="16">
        <v>316</v>
      </c>
      <c r="L1592" s="16">
        <v>0</v>
      </c>
      <c r="M1592" s="16">
        <v>316</v>
      </c>
      <c r="N1592" s="16">
        <v>0</v>
      </c>
      <c r="O1592" s="47">
        <v>263.3</v>
      </c>
      <c r="P1592" s="16">
        <v>52.7</v>
      </c>
      <c r="Q1592" s="47">
        <v>0</v>
      </c>
      <c r="R1592" s="16" t="s">
        <v>1858</v>
      </c>
      <c r="S1592" s="3" t="s">
        <v>1453</v>
      </c>
      <c r="T1592" s="2"/>
      <c r="U1592" s="2"/>
      <c r="V1592" s="2"/>
    </row>
    <row r="1593" spans="1:22" s="16" customFormat="1" ht="15" customHeight="1" x14ac:dyDescent="0.3">
      <c r="A1593" s="16" t="s">
        <v>465</v>
      </c>
      <c r="B1593" s="16" t="s">
        <v>18</v>
      </c>
      <c r="C1593" s="43" t="s">
        <v>1189</v>
      </c>
      <c r="D1593" s="43" t="s">
        <v>25</v>
      </c>
      <c r="E1593" s="43" t="s">
        <v>1170</v>
      </c>
      <c r="F1593" s="43" t="s">
        <v>22</v>
      </c>
      <c r="G1593" s="43" t="s">
        <v>22</v>
      </c>
      <c r="H1593" s="43" t="s">
        <v>23</v>
      </c>
      <c r="I1593" s="43" t="s">
        <v>525</v>
      </c>
      <c r="J1593" s="16" t="s">
        <v>526</v>
      </c>
      <c r="K1593" s="16">
        <v>1397</v>
      </c>
      <c r="L1593" s="16">
        <v>0</v>
      </c>
      <c r="M1593" s="16">
        <v>1397</v>
      </c>
      <c r="N1593" s="16">
        <v>0</v>
      </c>
      <c r="O1593" s="47">
        <v>1239.55</v>
      </c>
      <c r="P1593" s="16">
        <v>157.44999999999999</v>
      </c>
      <c r="Q1593" s="47">
        <v>460</v>
      </c>
      <c r="R1593" s="16" t="s">
        <v>1858</v>
      </c>
      <c r="S1593" s="3" t="s">
        <v>1453</v>
      </c>
      <c r="T1593" s="2"/>
      <c r="U1593" s="2"/>
      <c r="V1593" s="2"/>
    </row>
    <row r="1594" spans="1:22" s="16" customFormat="1" ht="15" customHeight="1" x14ac:dyDescent="0.3">
      <c r="A1594" s="16" t="s">
        <v>465</v>
      </c>
      <c r="B1594" s="16" t="s">
        <v>18</v>
      </c>
      <c r="C1594" s="43" t="s">
        <v>1189</v>
      </c>
      <c r="D1594" s="43" t="s">
        <v>25</v>
      </c>
      <c r="E1594" s="43" t="s">
        <v>1170</v>
      </c>
      <c r="F1594" s="43" t="s">
        <v>22</v>
      </c>
      <c r="G1594" s="43" t="s">
        <v>22</v>
      </c>
      <c r="H1594" s="43" t="s">
        <v>23</v>
      </c>
      <c r="I1594" s="43">
        <v>6000</v>
      </c>
      <c r="J1594" s="16" t="s">
        <v>539</v>
      </c>
      <c r="K1594" s="16">
        <v>2250</v>
      </c>
      <c r="L1594" s="16">
        <v>100</v>
      </c>
      <c r="M1594" s="16">
        <v>2350</v>
      </c>
      <c r="N1594" s="16">
        <v>49.7</v>
      </c>
      <c r="O1594" s="47">
        <v>2343.39</v>
      </c>
      <c r="P1594" s="16">
        <v>-43.09</v>
      </c>
      <c r="Q1594" s="47">
        <v>0</v>
      </c>
      <c r="R1594" s="16" t="s">
        <v>1858</v>
      </c>
      <c r="S1594" s="3" t="s">
        <v>1453</v>
      </c>
      <c r="T1594" s="2"/>
      <c r="U1594" s="2"/>
      <c r="V1594" s="2"/>
    </row>
    <row r="1595" spans="1:22" s="16" customFormat="1" ht="15" customHeight="1" x14ac:dyDescent="0.3">
      <c r="A1595" s="16" t="s">
        <v>465</v>
      </c>
      <c r="B1595" s="16" t="s">
        <v>18</v>
      </c>
      <c r="C1595" s="43" t="s">
        <v>1189</v>
      </c>
      <c r="D1595" s="43" t="s">
        <v>25</v>
      </c>
      <c r="E1595" s="43" t="s">
        <v>1170</v>
      </c>
      <c r="F1595" s="43" t="s">
        <v>22</v>
      </c>
      <c r="G1595" s="43" t="s">
        <v>22</v>
      </c>
      <c r="H1595" s="43" t="s">
        <v>23</v>
      </c>
      <c r="I1595" s="43">
        <v>6005</v>
      </c>
      <c r="J1595" s="16" t="s">
        <v>556</v>
      </c>
      <c r="K1595" s="16">
        <v>200</v>
      </c>
      <c r="L1595" s="16">
        <v>250</v>
      </c>
      <c r="M1595" s="16">
        <v>450</v>
      </c>
      <c r="N1595" s="16">
        <v>0</v>
      </c>
      <c r="O1595" s="47">
        <v>320.52999999999997</v>
      </c>
      <c r="P1595" s="16">
        <v>129.47</v>
      </c>
      <c r="Q1595" s="47">
        <v>7.3</v>
      </c>
      <c r="R1595" s="16" t="s">
        <v>1858</v>
      </c>
      <c r="S1595" s="3" t="s">
        <v>1453</v>
      </c>
      <c r="T1595" s="2"/>
      <c r="U1595" s="2"/>
      <c r="V1595" s="2"/>
    </row>
    <row r="1596" spans="1:22" s="16" customFormat="1" ht="15" customHeight="1" x14ac:dyDescent="0.3">
      <c r="A1596" s="16" t="s">
        <v>465</v>
      </c>
      <c r="B1596" s="16" t="s">
        <v>18</v>
      </c>
      <c r="C1596" s="43" t="s">
        <v>1189</v>
      </c>
      <c r="D1596" s="43" t="s">
        <v>25</v>
      </c>
      <c r="E1596" s="43" t="s">
        <v>1170</v>
      </c>
      <c r="F1596" s="43" t="s">
        <v>22</v>
      </c>
      <c r="G1596" s="43" t="s">
        <v>22</v>
      </c>
      <c r="H1596" s="43" t="s">
        <v>23</v>
      </c>
      <c r="I1596" s="43">
        <v>6007</v>
      </c>
      <c r="J1596" s="16" t="s">
        <v>681</v>
      </c>
      <c r="K1596" s="16">
        <v>0</v>
      </c>
      <c r="L1596" s="16">
        <v>0</v>
      </c>
      <c r="M1596" s="16">
        <v>0</v>
      </c>
      <c r="N1596" s="16">
        <v>0</v>
      </c>
      <c r="O1596" s="47">
        <v>0</v>
      </c>
      <c r="P1596" s="16">
        <v>0</v>
      </c>
      <c r="Q1596" s="47">
        <v>0</v>
      </c>
      <c r="R1596" s="16" t="s">
        <v>1858</v>
      </c>
      <c r="S1596" s="3" t="s">
        <v>1453</v>
      </c>
      <c r="T1596" s="2"/>
      <c r="U1596" s="2"/>
      <c r="V1596" s="2"/>
    </row>
    <row r="1597" spans="1:22" s="16" customFormat="1" ht="15" customHeight="1" x14ac:dyDescent="0.3">
      <c r="A1597" s="16" t="s">
        <v>465</v>
      </c>
      <c r="B1597" s="16" t="s">
        <v>18</v>
      </c>
      <c r="C1597" s="43" t="s">
        <v>1189</v>
      </c>
      <c r="D1597" s="43" t="s">
        <v>25</v>
      </c>
      <c r="E1597" s="43" t="s">
        <v>1170</v>
      </c>
      <c r="F1597" s="43" t="s">
        <v>22</v>
      </c>
      <c r="G1597" s="43" t="s">
        <v>22</v>
      </c>
      <c r="H1597" s="43" t="s">
        <v>23</v>
      </c>
      <c r="I1597" s="43">
        <v>6025</v>
      </c>
      <c r="J1597" s="16" t="s">
        <v>564</v>
      </c>
      <c r="K1597" s="16">
        <v>1200</v>
      </c>
      <c r="L1597" s="16">
        <v>0</v>
      </c>
      <c r="M1597" s="16">
        <v>1200</v>
      </c>
      <c r="N1597" s="16">
        <v>0</v>
      </c>
      <c r="O1597" s="47">
        <v>0</v>
      </c>
      <c r="P1597" s="16">
        <v>1200</v>
      </c>
      <c r="Q1597" s="47">
        <v>0</v>
      </c>
      <c r="R1597" s="16" t="s">
        <v>1858</v>
      </c>
      <c r="S1597" s="3" t="s">
        <v>1453</v>
      </c>
      <c r="T1597" s="2"/>
      <c r="U1597" s="2"/>
      <c r="V1597" s="2"/>
    </row>
    <row r="1598" spans="1:22" s="16" customFormat="1" ht="15" customHeight="1" x14ac:dyDescent="0.3">
      <c r="A1598" s="16" t="s">
        <v>465</v>
      </c>
      <c r="B1598" s="16" t="s">
        <v>18</v>
      </c>
      <c r="C1598" s="43" t="s">
        <v>1189</v>
      </c>
      <c r="D1598" s="43" t="s">
        <v>25</v>
      </c>
      <c r="E1598" s="43" t="s">
        <v>1170</v>
      </c>
      <c r="F1598" s="43" t="s">
        <v>22</v>
      </c>
      <c r="G1598" s="43" t="s">
        <v>22</v>
      </c>
      <c r="H1598" s="43" t="s">
        <v>23</v>
      </c>
      <c r="I1598" s="43" t="s">
        <v>1280</v>
      </c>
      <c r="J1598" s="16" t="s">
        <v>1281</v>
      </c>
      <c r="K1598" s="16">
        <v>220</v>
      </c>
      <c r="L1598" s="16">
        <v>0</v>
      </c>
      <c r="M1598" s="16">
        <v>220</v>
      </c>
      <c r="N1598" s="16">
        <v>0</v>
      </c>
      <c r="O1598" s="47">
        <v>110</v>
      </c>
      <c r="P1598" s="16">
        <v>110</v>
      </c>
      <c r="Q1598" s="47">
        <v>0</v>
      </c>
      <c r="R1598" s="16" t="s">
        <v>1858</v>
      </c>
      <c r="S1598" s="3" t="s">
        <v>1453</v>
      </c>
      <c r="T1598" s="2"/>
      <c r="U1598" s="2"/>
      <c r="V1598" s="2"/>
    </row>
    <row r="1599" spans="1:22" s="16" customFormat="1" ht="15" customHeight="1" x14ac:dyDescent="0.3">
      <c r="A1599" s="16" t="s">
        <v>465</v>
      </c>
      <c r="B1599" s="16" t="s">
        <v>18</v>
      </c>
      <c r="C1599" s="43" t="s">
        <v>1189</v>
      </c>
      <c r="D1599" s="43" t="s">
        <v>25</v>
      </c>
      <c r="E1599" s="43" t="s">
        <v>1170</v>
      </c>
      <c r="F1599" s="43" t="s">
        <v>22</v>
      </c>
      <c r="G1599" s="43" t="s">
        <v>22</v>
      </c>
      <c r="H1599" s="43" t="s">
        <v>23</v>
      </c>
      <c r="I1599" s="43">
        <v>6202</v>
      </c>
      <c r="J1599" s="16" t="s">
        <v>558</v>
      </c>
      <c r="K1599" s="16">
        <v>2500</v>
      </c>
      <c r="L1599" s="16">
        <v>0</v>
      </c>
      <c r="M1599" s="16">
        <v>2500</v>
      </c>
      <c r="N1599" s="16">
        <v>0</v>
      </c>
      <c r="O1599" s="47">
        <v>842.85</v>
      </c>
      <c r="P1599" s="16">
        <v>1657.15</v>
      </c>
      <c r="Q1599" s="47">
        <v>0</v>
      </c>
      <c r="R1599" s="16" t="s">
        <v>1858</v>
      </c>
      <c r="S1599" s="3" t="s">
        <v>1453</v>
      </c>
      <c r="T1599" s="2"/>
      <c r="U1599" s="2"/>
      <c r="V1599" s="2"/>
    </row>
    <row r="1600" spans="1:22" s="16" customFormat="1" ht="15" customHeight="1" x14ac:dyDescent="0.3">
      <c r="A1600" s="16" t="s">
        <v>465</v>
      </c>
      <c r="B1600" s="16" t="s">
        <v>18</v>
      </c>
      <c r="C1600" s="43" t="s">
        <v>1189</v>
      </c>
      <c r="D1600" s="43" t="s">
        <v>25</v>
      </c>
      <c r="E1600" s="43" t="s">
        <v>1170</v>
      </c>
      <c r="F1600" s="43" t="s">
        <v>22</v>
      </c>
      <c r="G1600" s="43" t="s">
        <v>22</v>
      </c>
      <c r="H1600" s="43" t="s">
        <v>23</v>
      </c>
      <c r="I1600" s="43">
        <v>6203</v>
      </c>
      <c r="J1600" s="16" t="s">
        <v>559</v>
      </c>
      <c r="K1600" s="16">
        <v>3400</v>
      </c>
      <c r="L1600" s="16">
        <v>0</v>
      </c>
      <c r="M1600" s="16">
        <v>3400</v>
      </c>
      <c r="N1600" s="16">
        <v>0</v>
      </c>
      <c r="O1600" s="47">
        <v>2467.6999999999998</v>
      </c>
      <c r="P1600" s="16">
        <v>932.3</v>
      </c>
      <c r="Q1600" s="47">
        <v>0</v>
      </c>
      <c r="R1600" s="16" t="s">
        <v>1858</v>
      </c>
      <c r="S1600" s="3" t="s">
        <v>1453</v>
      </c>
      <c r="T1600" s="2"/>
      <c r="U1600" s="2"/>
      <c r="V1600" s="2"/>
    </row>
    <row r="1601" spans="1:22" s="16" customFormat="1" ht="15" customHeight="1" x14ac:dyDescent="0.3">
      <c r="A1601" s="16" t="s">
        <v>465</v>
      </c>
      <c r="B1601" s="16" t="s">
        <v>18</v>
      </c>
      <c r="C1601" s="43" t="s">
        <v>1189</v>
      </c>
      <c r="D1601" s="43" t="s">
        <v>25</v>
      </c>
      <c r="E1601" s="43" t="s">
        <v>1170</v>
      </c>
      <c r="F1601" s="43" t="s">
        <v>22</v>
      </c>
      <c r="G1601" s="43" t="s">
        <v>22</v>
      </c>
      <c r="H1601" s="43" t="s">
        <v>23</v>
      </c>
      <c r="I1601" s="43">
        <v>6208</v>
      </c>
      <c r="J1601" s="16" t="s">
        <v>496</v>
      </c>
      <c r="K1601" s="16">
        <v>1000</v>
      </c>
      <c r="L1601" s="16">
        <v>900</v>
      </c>
      <c r="M1601" s="16">
        <v>1900</v>
      </c>
      <c r="N1601" s="16">
        <v>75</v>
      </c>
      <c r="O1601" s="47">
        <v>1583.33</v>
      </c>
      <c r="P1601" s="16">
        <v>241.67</v>
      </c>
      <c r="Q1601" s="47">
        <v>0</v>
      </c>
      <c r="R1601" s="16" t="s">
        <v>1858</v>
      </c>
      <c r="S1601" s="3" t="s">
        <v>1453</v>
      </c>
      <c r="T1601" s="2"/>
      <c r="U1601" s="2"/>
      <c r="V1601" s="2"/>
    </row>
    <row r="1602" spans="1:22" s="16" customFormat="1" ht="15" customHeight="1" x14ac:dyDescent="0.3">
      <c r="A1602" s="16" t="s">
        <v>465</v>
      </c>
      <c r="B1602" s="16" t="s">
        <v>18</v>
      </c>
      <c r="C1602" s="43" t="s">
        <v>1189</v>
      </c>
      <c r="D1602" s="43" t="s">
        <v>25</v>
      </c>
      <c r="E1602" s="43" t="s">
        <v>1170</v>
      </c>
      <c r="F1602" s="43" t="s">
        <v>22</v>
      </c>
      <c r="G1602" s="43" t="s">
        <v>22</v>
      </c>
      <c r="H1602" s="43" t="s">
        <v>23</v>
      </c>
      <c r="I1602" s="43">
        <v>6246</v>
      </c>
      <c r="J1602" s="16" t="s">
        <v>892</v>
      </c>
      <c r="K1602" s="16">
        <v>0</v>
      </c>
      <c r="L1602" s="16">
        <v>0</v>
      </c>
      <c r="M1602" s="16">
        <v>0</v>
      </c>
      <c r="N1602" s="16">
        <v>0</v>
      </c>
      <c r="O1602" s="47">
        <v>111</v>
      </c>
      <c r="P1602" s="16">
        <v>-111</v>
      </c>
      <c r="Q1602" s="47">
        <v>0</v>
      </c>
      <c r="R1602" s="16" t="s">
        <v>1858</v>
      </c>
      <c r="S1602" s="3" t="s">
        <v>1453</v>
      </c>
      <c r="T1602" s="2"/>
      <c r="U1602" s="2"/>
      <c r="V1602" s="2"/>
    </row>
    <row r="1603" spans="1:22" s="16" customFormat="1" ht="15" customHeight="1" x14ac:dyDescent="0.3">
      <c r="A1603" s="16" t="s">
        <v>465</v>
      </c>
      <c r="B1603" s="16" t="s">
        <v>18</v>
      </c>
      <c r="C1603" s="43" t="s">
        <v>1189</v>
      </c>
      <c r="D1603" s="43" t="s">
        <v>25</v>
      </c>
      <c r="E1603" s="43" t="s">
        <v>1170</v>
      </c>
      <c r="F1603" s="43" t="s">
        <v>22</v>
      </c>
      <c r="G1603" s="43" t="s">
        <v>22</v>
      </c>
      <c r="H1603" s="43" t="s">
        <v>23</v>
      </c>
      <c r="I1603" s="43">
        <v>6350</v>
      </c>
      <c r="J1603" s="16" t="s">
        <v>492</v>
      </c>
      <c r="K1603" s="16">
        <v>700</v>
      </c>
      <c r="L1603" s="16">
        <v>-400</v>
      </c>
      <c r="M1603" s="16">
        <v>300</v>
      </c>
      <c r="N1603" s="16">
        <v>0</v>
      </c>
      <c r="O1603" s="47">
        <v>295</v>
      </c>
      <c r="P1603" s="16">
        <v>5</v>
      </c>
      <c r="Q1603" s="47">
        <v>0</v>
      </c>
      <c r="R1603" s="16" t="s">
        <v>1858</v>
      </c>
      <c r="S1603" s="3" t="s">
        <v>1453</v>
      </c>
      <c r="T1603" s="2"/>
      <c r="U1603" s="2"/>
      <c r="V1603" s="2"/>
    </row>
    <row r="1604" spans="1:22" s="16" customFormat="1" ht="15" customHeight="1" x14ac:dyDescent="0.3">
      <c r="A1604" s="16" t="s">
        <v>465</v>
      </c>
      <c r="B1604" s="16" t="s">
        <v>18</v>
      </c>
      <c r="C1604" s="43" t="s">
        <v>1189</v>
      </c>
      <c r="D1604" s="43" t="s">
        <v>25</v>
      </c>
      <c r="E1604" s="43" t="s">
        <v>1170</v>
      </c>
      <c r="F1604" s="43" t="s">
        <v>22</v>
      </c>
      <c r="G1604" s="43" t="s">
        <v>22</v>
      </c>
      <c r="H1604" s="43" t="s">
        <v>23</v>
      </c>
      <c r="I1604" s="43" t="s">
        <v>533</v>
      </c>
      <c r="J1604" s="16" t="s">
        <v>534</v>
      </c>
      <c r="K1604" s="16">
        <v>660</v>
      </c>
      <c r="L1604" s="16">
        <v>0</v>
      </c>
      <c r="M1604" s="16">
        <v>660</v>
      </c>
      <c r="N1604" s="16">
        <v>0</v>
      </c>
      <c r="O1604" s="47">
        <v>497.85</v>
      </c>
      <c r="P1604" s="16">
        <v>162.15</v>
      </c>
      <c r="Q1604" s="47">
        <v>0</v>
      </c>
      <c r="R1604" s="16" t="s">
        <v>1858</v>
      </c>
      <c r="S1604" s="3" t="s">
        <v>1453</v>
      </c>
      <c r="T1604" s="2"/>
      <c r="U1604" s="2"/>
      <c r="V1604" s="2"/>
    </row>
    <row r="1605" spans="1:22" s="16" customFormat="1" ht="15" customHeight="1" x14ac:dyDescent="0.3">
      <c r="A1605" s="16" t="s">
        <v>465</v>
      </c>
      <c r="B1605" s="16" t="s">
        <v>18</v>
      </c>
      <c r="C1605" s="43" t="s">
        <v>1189</v>
      </c>
      <c r="D1605" s="43" t="s">
        <v>25</v>
      </c>
      <c r="E1605" s="43" t="s">
        <v>1170</v>
      </c>
      <c r="F1605" s="43" t="s">
        <v>22</v>
      </c>
      <c r="G1605" s="43" t="s">
        <v>22</v>
      </c>
      <c r="H1605" s="43" t="s">
        <v>23</v>
      </c>
      <c r="I1605" s="43" t="s">
        <v>541</v>
      </c>
      <c r="J1605" s="16" t="s">
        <v>542</v>
      </c>
      <c r="K1605" s="16">
        <v>4200</v>
      </c>
      <c r="L1605" s="16">
        <v>0</v>
      </c>
      <c r="M1605" s="16">
        <v>4200</v>
      </c>
      <c r="N1605" s="16">
        <v>0</v>
      </c>
      <c r="O1605" s="47">
        <v>4178.5</v>
      </c>
      <c r="P1605" s="16">
        <v>21.5</v>
      </c>
      <c r="Q1605" s="47">
        <v>588.67999999999995</v>
      </c>
      <c r="R1605" s="16" t="s">
        <v>1858</v>
      </c>
      <c r="S1605" s="3" t="s">
        <v>1453</v>
      </c>
      <c r="T1605" s="2"/>
      <c r="U1605" s="2"/>
      <c r="V1605" s="2"/>
    </row>
    <row r="1606" spans="1:22" s="16" customFormat="1" ht="15" customHeight="1" x14ac:dyDescent="0.3">
      <c r="A1606" s="16" t="s">
        <v>465</v>
      </c>
      <c r="B1606" s="16" t="s">
        <v>18</v>
      </c>
      <c r="C1606" s="43" t="s">
        <v>1189</v>
      </c>
      <c r="D1606" s="43" t="s">
        <v>25</v>
      </c>
      <c r="E1606" s="43" t="s">
        <v>1170</v>
      </c>
      <c r="F1606" s="43" t="s">
        <v>22</v>
      </c>
      <c r="G1606" s="43" t="s">
        <v>22</v>
      </c>
      <c r="H1606" s="43" t="s">
        <v>23</v>
      </c>
      <c r="I1606" s="43" t="s">
        <v>616</v>
      </c>
      <c r="J1606" s="16" t="s">
        <v>617</v>
      </c>
      <c r="K1606" s="16">
        <v>4080</v>
      </c>
      <c r="L1606" s="16">
        <v>0</v>
      </c>
      <c r="M1606" s="16">
        <v>4080</v>
      </c>
      <c r="N1606" s="16">
        <v>0</v>
      </c>
      <c r="O1606" s="47">
        <v>5000</v>
      </c>
      <c r="P1606" s="16">
        <v>-920</v>
      </c>
      <c r="Q1606" s="47">
        <v>0</v>
      </c>
      <c r="R1606" s="16" t="s">
        <v>1858</v>
      </c>
      <c r="S1606" s="3" t="s">
        <v>1453</v>
      </c>
      <c r="T1606" s="2"/>
      <c r="U1606" s="2"/>
      <c r="V1606" s="2"/>
    </row>
    <row r="1607" spans="1:22" s="16" customFormat="1" ht="15" customHeight="1" x14ac:dyDescent="0.3">
      <c r="A1607" s="16" t="s">
        <v>465</v>
      </c>
      <c r="B1607" s="16" t="s">
        <v>18</v>
      </c>
      <c r="C1607" s="43" t="s">
        <v>1189</v>
      </c>
      <c r="D1607" s="43" t="s">
        <v>25</v>
      </c>
      <c r="E1607" s="43" t="s">
        <v>1170</v>
      </c>
      <c r="F1607" s="43" t="s">
        <v>22</v>
      </c>
      <c r="G1607" s="43" t="s">
        <v>22</v>
      </c>
      <c r="H1607" s="43" t="s">
        <v>23</v>
      </c>
      <c r="I1607" s="43" t="s">
        <v>487</v>
      </c>
      <c r="J1607" s="16" t="s">
        <v>488</v>
      </c>
      <c r="K1607" s="16">
        <v>60000</v>
      </c>
      <c r="L1607" s="16">
        <v>0</v>
      </c>
      <c r="M1607" s="16">
        <v>60000</v>
      </c>
      <c r="N1607" s="16">
        <v>0</v>
      </c>
      <c r="O1607" s="47">
        <v>6408.8</v>
      </c>
      <c r="P1607" s="16">
        <v>53591.199999999997</v>
      </c>
      <c r="Q1607" s="47">
        <v>0</v>
      </c>
      <c r="R1607" s="16" t="s">
        <v>1858</v>
      </c>
      <c r="S1607" s="3" t="s">
        <v>1453</v>
      </c>
      <c r="T1607" s="2"/>
      <c r="U1607" s="2"/>
      <c r="V1607" s="2"/>
    </row>
    <row r="1608" spans="1:22" s="16" customFormat="1" ht="15" customHeight="1" x14ac:dyDescent="0.3">
      <c r="A1608" s="16" t="s">
        <v>465</v>
      </c>
      <c r="B1608" s="16" t="s">
        <v>18</v>
      </c>
      <c r="C1608" s="43" t="s">
        <v>1189</v>
      </c>
      <c r="D1608" s="43" t="s">
        <v>25</v>
      </c>
      <c r="E1608" s="43" t="s">
        <v>1170</v>
      </c>
      <c r="F1608" s="43" t="s">
        <v>22</v>
      </c>
      <c r="G1608" s="43" t="s">
        <v>22</v>
      </c>
      <c r="H1608" s="43" t="s">
        <v>23</v>
      </c>
      <c r="I1608" s="43" t="s">
        <v>517</v>
      </c>
      <c r="J1608" s="16" t="s">
        <v>518</v>
      </c>
      <c r="K1608" s="16">
        <v>700</v>
      </c>
      <c r="L1608" s="16">
        <v>0</v>
      </c>
      <c r="M1608" s="16">
        <v>700</v>
      </c>
      <c r="N1608" s="16">
        <v>300</v>
      </c>
      <c r="O1608" s="47">
        <v>0</v>
      </c>
      <c r="P1608" s="16">
        <v>400</v>
      </c>
      <c r="Q1608" s="47">
        <v>0</v>
      </c>
      <c r="R1608" s="16" t="s">
        <v>1858</v>
      </c>
      <c r="S1608" s="3" t="s">
        <v>1453</v>
      </c>
      <c r="T1608" s="2"/>
      <c r="U1608" s="2"/>
      <c r="V1608" s="2"/>
    </row>
    <row r="1609" spans="1:22" s="16" customFormat="1" ht="15" customHeight="1" x14ac:dyDescent="0.3">
      <c r="A1609" s="16" t="s">
        <v>465</v>
      </c>
      <c r="B1609" s="16" t="s">
        <v>18</v>
      </c>
      <c r="C1609" s="43" t="s">
        <v>1189</v>
      </c>
      <c r="D1609" s="43" t="s">
        <v>25</v>
      </c>
      <c r="E1609" s="43" t="s">
        <v>1170</v>
      </c>
      <c r="F1609" s="43" t="s">
        <v>22</v>
      </c>
      <c r="G1609" s="43" t="s">
        <v>22</v>
      </c>
      <c r="H1609" s="43" t="s">
        <v>23</v>
      </c>
      <c r="I1609" s="43" t="s">
        <v>568</v>
      </c>
      <c r="J1609" s="16" t="s">
        <v>569</v>
      </c>
      <c r="K1609" s="16">
        <v>12000</v>
      </c>
      <c r="L1609" s="16">
        <v>-1150</v>
      </c>
      <c r="M1609" s="16">
        <v>10850</v>
      </c>
      <c r="N1609" s="16">
        <v>0</v>
      </c>
      <c r="O1609" s="47">
        <v>1034.8699999999999</v>
      </c>
      <c r="P1609" s="16">
        <v>9815.1299999999992</v>
      </c>
      <c r="Q1609" s="47">
        <v>245</v>
      </c>
      <c r="R1609" s="16" t="s">
        <v>1858</v>
      </c>
      <c r="S1609" s="3" t="s">
        <v>1453</v>
      </c>
      <c r="T1609" s="2"/>
      <c r="U1609" s="2"/>
      <c r="V1609" s="2"/>
    </row>
    <row r="1610" spans="1:22" s="16" customFormat="1" ht="15" customHeight="1" x14ac:dyDescent="0.3">
      <c r="A1610" s="16" t="s">
        <v>465</v>
      </c>
      <c r="B1610" s="16" t="s">
        <v>18</v>
      </c>
      <c r="C1610" s="43" t="s">
        <v>1189</v>
      </c>
      <c r="D1610" s="43" t="s">
        <v>25</v>
      </c>
      <c r="E1610" s="43" t="s">
        <v>1170</v>
      </c>
      <c r="F1610" s="43" t="s">
        <v>22</v>
      </c>
      <c r="G1610" s="43" t="s">
        <v>22</v>
      </c>
      <c r="H1610" s="43" t="s">
        <v>23</v>
      </c>
      <c r="I1610" s="43" t="s">
        <v>498</v>
      </c>
      <c r="J1610" s="16" t="s">
        <v>499</v>
      </c>
      <c r="K1610" s="16">
        <v>8000</v>
      </c>
      <c r="L1610" s="16">
        <v>0</v>
      </c>
      <c r="M1610" s="16">
        <v>8000</v>
      </c>
      <c r="N1610" s="16">
        <v>1255.02</v>
      </c>
      <c r="O1610" s="47">
        <v>6222.71</v>
      </c>
      <c r="P1610" s="16">
        <v>522.27</v>
      </c>
      <c r="Q1610" s="47">
        <v>1201.02</v>
      </c>
      <c r="R1610" s="16" t="s">
        <v>1858</v>
      </c>
      <c r="S1610" s="3" t="s">
        <v>1453</v>
      </c>
      <c r="T1610" s="2"/>
      <c r="U1610" s="2"/>
      <c r="V1610" s="2"/>
    </row>
    <row r="1611" spans="1:22" s="16" customFormat="1" ht="15" customHeight="1" x14ac:dyDescent="0.3">
      <c r="A1611" s="16" t="s">
        <v>465</v>
      </c>
      <c r="B1611" s="16" t="s">
        <v>18</v>
      </c>
      <c r="C1611" s="43" t="s">
        <v>1189</v>
      </c>
      <c r="D1611" s="43" t="s">
        <v>25</v>
      </c>
      <c r="E1611" s="43" t="s">
        <v>1170</v>
      </c>
      <c r="F1611" s="43" t="s">
        <v>22</v>
      </c>
      <c r="G1611" s="43" t="s">
        <v>22</v>
      </c>
      <c r="H1611" s="43" t="s">
        <v>23</v>
      </c>
      <c r="I1611" s="43" t="s">
        <v>476</v>
      </c>
      <c r="J1611" s="16" t="s">
        <v>477</v>
      </c>
      <c r="K1611" s="16">
        <v>7907</v>
      </c>
      <c r="L1611" s="16">
        <v>0</v>
      </c>
      <c r="M1611" s="16">
        <v>7907</v>
      </c>
      <c r="N1611" s="16">
        <v>0</v>
      </c>
      <c r="O1611" s="47">
        <v>1106.8499999999999</v>
      </c>
      <c r="P1611" s="16">
        <v>6800.15</v>
      </c>
      <c r="Q1611" s="47">
        <v>566.24</v>
      </c>
      <c r="R1611" s="16" t="s">
        <v>1858</v>
      </c>
      <c r="S1611" s="3" t="s">
        <v>1453</v>
      </c>
      <c r="T1611" s="2"/>
      <c r="U1611" s="2"/>
      <c r="V1611" s="2"/>
    </row>
    <row r="1612" spans="1:22" s="16" customFormat="1" ht="15" customHeight="1" x14ac:dyDescent="0.3">
      <c r="A1612" s="16" t="s">
        <v>465</v>
      </c>
      <c r="B1612" s="16" t="s">
        <v>18</v>
      </c>
      <c r="C1612" s="43" t="s">
        <v>1189</v>
      </c>
      <c r="D1612" s="43" t="s">
        <v>25</v>
      </c>
      <c r="E1612" s="43" t="s">
        <v>1170</v>
      </c>
      <c r="F1612" s="43" t="s">
        <v>22</v>
      </c>
      <c r="G1612" s="43" t="s">
        <v>22</v>
      </c>
      <c r="H1612" s="43" t="s">
        <v>23</v>
      </c>
      <c r="I1612" s="43" t="s">
        <v>510</v>
      </c>
      <c r="J1612" s="16" t="s">
        <v>511</v>
      </c>
      <c r="K1612" s="16">
        <v>500</v>
      </c>
      <c r="L1612" s="16">
        <v>0</v>
      </c>
      <c r="M1612" s="16">
        <v>500</v>
      </c>
      <c r="N1612" s="16">
        <v>0</v>
      </c>
      <c r="O1612" s="47">
        <v>0</v>
      </c>
      <c r="P1612" s="16">
        <v>500</v>
      </c>
      <c r="Q1612" s="47">
        <v>0</v>
      </c>
      <c r="R1612" s="16" t="s">
        <v>1858</v>
      </c>
      <c r="S1612" s="3" t="s">
        <v>1453</v>
      </c>
      <c r="T1612" s="2"/>
      <c r="U1612" s="2"/>
      <c r="V1612" s="2"/>
    </row>
    <row r="1613" spans="1:22" s="16" customFormat="1" ht="15" customHeight="1" x14ac:dyDescent="0.3">
      <c r="A1613" s="16" t="s">
        <v>465</v>
      </c>
      <c r="B1613" s="16" t="s">
        <v>18</v>
      </c>
      <c r="C1613" s="43" t="s">
        <v>1189</v>
      </c>
      <c r="D1613" s="43" t="s">
        <v>25</v>
      </c>
      <c r="E1613" s="43" t="s">
        <v>1170</v>
      </c>
      <c r="F1613" s="43" t="s">
        <v>22</v>
      </c>
      <c r="G1613" s="43" t="s">
        <v>22</v>
      </c>
      <c r="H1613" s="43" t="s">
        <v>23</v>
      </c>
      <c r="I1613" s="43" t="s">
        <v>602</v>
      </c>
      <c r="J1613" s="16" t="s">
        <v>603</v>
      </c>
      <c r="K1613" s="16">
        <v>600</v>
      </c>
      <c r="L1613" s="16">
        <v>0</v>
      </c>
      <c r="M1613" s="16">
        <v>600</v>
      </c>
      <c r="N1613" s="16">
        <v>0</v>
      </c>
      <c r="O1613" s="47">
        <v>0</v>
      </c>
      <c r="P1613" s="16">
        <v>600</v>
      </c>
      <c r="Q1613" s="47">
        <v>0</v>
      </c>
      <c r="R1613" s="16" t="s">
        <v>1858</v>
      </c>
      <c r="S1613" s="3" t="s">
        <v>1453</v>
      </c>
      <c r="T1613" s="2"/>
      <c r="U1613" s="2"/>
      <c r="V1613" s="2"/>
    </row>
    <row r="1614" spans="1:22" s="16" customFormat="1" ht="15" customHeight="1" x14ac:dyDescent="0.3">
      <c r="A1614" s="16" t="s">
        <v>465</v>
      </c>
      <c r="B1614" s="16" t="s">
        <v>18</v>
      </c>
      <c r="C1614" s="43" t="s">
        <v>1189</v>
      </c>
      <c r="D1614" s="43" t="s">
        <v>25</v>
      </c>
      <c r="E1614" s="43" t="s">
        <v>1170</v>
      </c>
      <c r="F1614" s="43" t="s">
        <v>22</v>
      </c>
      <c r="G1614" s="43" t="s">
        <v>22</v>
      </c>
      <c r="H1614" s="43" t="s">
        <v>23</v>
      </c>
      <c r="I1614" s="43" t="s">
        <v>1061</v>
      </c>
      <c r="J1614" s="16" t="s">
        <v>1062</v>
      </c>
      <c r="K1614" s="16">
        <v>200</v>
      </c>
      <c r="L1614" s="16">
        <v>0</v>
      </c>
      <c r="M1614" s="16">
        <v>200</v>
      </c>
      <c r="N1614" s="16">
        <v>0</v>
      </c>
      <c r="O1614" s="47">
        <v>0</v>
      </c>
      <c r="P1614" s="16">
        <v>200</v>
      </c>
      <c r="Q1614" s="47">
        <v>0</v>
      </c>
      <c r="R1614" s="16" t="s">
        <v>1858</v>
      </c>
      <c r="S1614" s="3" t="s">
        <v>1453</v>
      </c>
      <c r="T1614" s="2"/>
      <c r="U1614" s="2"/>
      <c r="V1614" s="2"/>
    </row>
    <row r="1615" spans="1:22" s="16" customFormat="1" ht="15" customHeight="1" x14ac:dyDescent="0.3">
      <c r="A1615" s="16" t="s">
        <v>465</v>
      </c>
      <c r="B1615" s="16" t="s">
        <v>18</v>
      </c>
      <c r="C1615" s="43" t="s">
        <v>1189</v>
      </c>
      <c r="D1615" s="43" t="s">
        <v>25</v>
      </c>
      <c r="E1615" s="43" t="s">
        <v>1170</v>
      </c>
      <c r="F1615" s="43" t="s">
        <v>22</v>
      </c>
      <c r="G1615" s="43" t="s">
        <v>22</v>
      </c>
      <c r="H1615" s="43" t="s">
        <v>23</v>
      </c>
      <c r="I1615" s="43" t="s">
        <v>513</v>
      </c>
      <c r="J1615" s="16" t="s">
        <v>1203</v>
      </c>
      <c r="K1615" s="16">
        <v>3800</v>
      </c>
      <c r="L1615" s="16">
        <v>0</v>
      </c>
      <c r="M1615" s="16">
        <v>3800</v>
      </c>
      <c r="N1615" s="16">
        <v>2110.9299999999998</v>
      </c>
      <c r="O1615" s="47">
        <v>2567.9699999999998</v>
      </c>
      <c r="P1615" s="16">
        <v>-878.9</v>
      </c>
      <c r="Q1615" s="47">
        <v>165.45</v>
      </c>
      <c r="R1615" s="16" t="s">
        <v>1858</v>
      </c>
      <c r="S1615" s="3" t="s">
        <v>1453</v>
      </c>
      <c r="T1615" s="2"/>
      <c r="U1615" s="2"/>
      <c r="V1615" s="2"/>
    </row>
    <row r="1616" spans="1:22" s="16" customFormat="1" ht="15" customHeight="1" x14ac:dyDescent="0.3">
      <c r="A1616" s="16" t="s">
        <v>465</v>
      </c>
      <c r="B1616" s="16" t="s">
        <v>18</v>
      </c>
      <c r="C1616" s="43" t="s">
        <v>1189</v>
      </c>
      <c r="D1616" s="43" t="s">
        <v>25</v>
      </c>
      <c r="E1616" s="43" t="s">
        <v>1170</v>
      </c>
      <c r="F1616" s="43" t="s">
        <v>22</v>
      </c>
      <c r="G1616" s="43" t="s">
        <v>22</v>
      </c>
      <c r="H1616" s="43" t="s">
        <v>23</v>
      </c>
      <c r="I1616" s="43">
        <v>7303</v>
      </c>
      <c r="J1616" s="16" t="s">
        <v>548</v>
      </c>
      <c r="K1616" s="16">
        <v>0</v>
      </c>
      <c r="L1616" s="16">
        <v>0</v>
      </c>
      <c r="M1616" s="16">
        <v>0</v>
      </c>
      <c r="N1616" s="16">
        <v>0</v>
      </c>
      <c r="O1616" s="47">
        <v>0</v>
      </c>
      <c r="P1616" s="16">
        <v>0</v>
      </c>
      <c r="Q1616" s="47">
        <v>0</v>
      </c>
      <c r="R1616" s="16" t="s">
        <v>1858</v>
      </c>
      <c r="S1616" s="3" t="s">
        <v>1453</v>
      </c>
      <c r="T1616" s="2"/>
      <c r="U1616" s="2"/>
      <c r="V1616" s="2"/>
    </row>
    <row r="1617" spans="1:22" s="16" customFormat="1" ht="15" customHeight="1" x14ac:dyDescent="0.3">
      <c r="A1617" s="16" t="s">
        <v>465</v>
      </c>
      <c r="B1617" s="16" t="s">
        <v>18</v>
      </c>
      <c r="C1617" s="43" t="s">
        <v>1189</v>
      </c>
      <c r="D1617" s="43" t="s">
        <v>25</v>
      </c>
      <c r="E1617" s="43" t="s">
        <v>1170</v>
      </c>
      <c r="F1617" s="43" t="s">
        <v>22</v>
      </c>
      <c r="G1617" s="43" t="s">
        <v>22</v>
      </c>
      <c r="H1617" s="43" t="s">
        <v>23</v>
      </c>
      <c r="I1617" s="43">
        <v>7400</v>
      </c>
      <c r="J1617" s="16" t="s">
        <v>887</v>
      </c>
      <c r="K1617" s="16">
        <v>13000</v>
      </c>
      <c r="L1617" s="16">
        <v>0</v>
      </c>
      <c r="M1617" s="16">
        <v>13000</v>
      </c>
      <c r="N1617" s="16">
        <v>0</v>
      </c>
      <c r="O1617" s="47">
        <v>0</v>
      </c>
      <c r="P1617" s="16">
        <v>13000</v>
      </c>
      <c r="Q1617" s="47">
        <v>0</v>
      </c>
      <c r="R1617" s="16" t="s">
        <v>1858</v>
      </c>
      <c r="S1617" s="3" t="s">
        <v>1453</v>
      </c>
      <c r="T1617" s="2"/>
      <c r="U1617" s="2"/>
      <c r="V1617" s="2"/>
    </row>
    <row r="1618" spans="1:22" s="16" customFormat="1" ht="15" customHeight="1" x14ac:dyDescent="0.3">
      <c r="A1618" s="16" t="s">
        <v>465</v>
      </c>
      <c r="B1618" s="16" t="s">
        <v>18</v>
      </c>
      <c r="C1618" s="43" t="s">
        <v>1189</v>
      </c>
      <c r="D1618" s="43" t="s">
        <v>25</v>
      </c>
      <c r="E1618" s="43" t="s">
        <v>1170</v>
      </c>
      <c r="F1618" s="43" t="s">
        <v>22</v>
      </c>
      <c r="G1618" s="43" t="s">
        <v>22</v>
      </c>
      <c r="H1618" s="43" t="s">
        <v>23</v>
      </c>
      <c r="I1618" s="43">
        <v>7450</v>
      </c>
      <c r="J1618" s="16" t="s">
        <v>886</v>
      </c>
      <c r="K1618" s="16">
        <v>0</v>
      </c>
      <c r="L1618" s="16">
        <v>0</v>
      </c>
      <c r="M1618" s="16">
        <v>0</v>
      </c>
      <c r="N1618" s="16">
        <v>0</v>
      </c>
      <c r="O1618" s="47">
        <v>16314.15</v>
      </c>
      <c r="P1618" s="16">
        <v>-16314.15</v>
      </c>
      <c r="Q1618" s="47">
        <v>0</v>
      </c>
      <c r="R1618" s="16" t="s">
        <v>1858</v>
      </c>
      <c r="S1618" s="3" t="s">
        <v>1453</v>
      </c>
      <c r="T1618" s="2"/>
      <c r="U1618" s="2"/>
      <c r="V1618" s="2"/>
    </row>
    <row r="1619" spans="1:22" s="16" customFormat="1" ht="15" customHeight="1" x14ac:dyDescent="0.3">
      <c r="A1619" s="16" t="s">
        <v>465</v>
      </c>
      <c r="B1619" s="16" t="s">
        <v>18</v>
      </c>
      <c r="C1619" s="43" t="s">
        <v>1189</v>
      </c>
      <c r="D1619" s="43" t="s">
        <v>25</v>
      </c>
      <c r="E1619" s="43" t="s">
        <v>1170</v>
      </c>
      <c r="F1619" s="43" t="s">
        <v>22</v>
      </c>
      <c r="G1619" s="43" t="s">
        <v>22</v>
      </c>
      <c r="H1619" s="43" t="s">
        <v>23</v>
      </c>
      <c r="I1619" s="43">
        <v>7475</v>
      </c>
      <c r="J1619" s="16" t="s">
        <v>875</v>
      </c>
      <c r="K1619" s="16">
        <v>400</v>
      </c>
      <c r="L1619" s="16">
        <v>0</v>
      </c>
      <c r="M1619" s="16">
        <v>400</v>
      </c>
      <c r="N1619" s="16">
        <v>0</v>
      </c>
      <c r="O1619" s="47">
        <v>300</v>
      </c>
      <c r="P1619" s="16">
        <v>100</v>
      </c>
      <c r="Q1619" s="47">
        <v>0</v>
      </c>
      <c r="R1619" s="16" t="s">
        <v>1858</v>
      </c>
      <c r="S1619" s="3" t="s">
        <v>1453</v>
      </c>
      <c r="T1619" s="2"/>
      <c r="U1619" s="2"/>
      <c r="V1619" s="2"/>
    </row>
    <row r="1620" spans="1:22" s="16" customFormat="1" ht="15" customHeight="1" x14ac:dyDescent="0.3">
      <c r="A1620" s="16" t="s">
        <v>465</v>
      </c>
      <c r="B1620" s="16" t="s">
        <v>18</v>
      </c>
      <c r="C1620" s="43" t="s">
        <v>1189</v>
      </c>
      <c r="D1620" s="43" t="s">
        <v>25</v>
      </c>
      <c r="E1620" s="43" t="s">
        <v>1170</v>
      </c>
      <c r="F1620" s="43" t="s">
        <v>22</v>
      </c>
      <c r="G1620" s="43" t="s">
        <v>22</v>
      </c>
      <c r="H1620" s="43" t="s">
        <v>23</v>
      </c>
      <c r="I1620" s="43" t="s">
        <v>1673</v>
      </c>
      <c r="J1620" s="16" t="s">
        <v>1674</v>
      </c>
      <c r="K1620" s="16">
        <v>92000</v>
      </c>
      <c r="L1620" s="16">
        <v>0</v>
      </c>
      <c r="M1620" s="16">
        <v>92000</v>
      </c>
      <c r="N1620" s="16">
        <v>0</v>
      </c>
      <c r="O1620" s="47">
        <v>84326</v>
      </c>
      <c r="P1620" s="16">
        <v>7674</v>
      </c>
      <c r="Q1620" s="47">
        <v>7666</v>
      </c>
      <c r="R1620" s="16" t="s">
        <v>1858</v>
      </c>
      <c r="S1620" s="3" t="s">
        <v>1453</v>
      </c>
      <c r="T1620" s="2"/>
      <c r="U1620" s="2"/>
      <c r="V1620" s="2"/>
    </row>
    <row r="1621" spans="1:22" s="16" customFormat="1" ht="15" customHeight="1" x14ac:dyDescent="0.3">
      <c r="A1621" s="16" t="s">
        <v>465</v>
      </c>
      <c r="B1621" s="16" t="s">
        <v>18</v>
      </c>
      <c r="C1621" s="43" t="s">
        <v>1189</v>
      </c>
      <c r="D1621" s="43" t="s">
        <v>25</v>
      </c>
      <c r="E1621" s="43" t="s">
        <v>1170</v>
      </c>
      <c r="F1621" s="43" t="s">
        <v>22</v>
      </c>
      <c r="G1621" s="43" t="s">
        <v>22</v>
      </c>
      <c r="H1621" s="43" t="s">
        <v>23</v>
      </c>
      <c r="I1621" s="43" t="s">
        <v>2219</v>
      </c>
      <c r="J1621" s="16" t="s">
        <v>2220</v>
      </c>
      <c r="K1621" s="16">
        <v>500000</v>
      </c>
      <c r="L1621" s="16">
        <v>0</v>
      </c>
      <c r="M1621" s="16">
        <v>500000</v>
      </c>
      <c r="N1621" s="16">
        <v>0</v>
      </c>
      <c r="O1621" s="47">
        <v>0</v>
      </c>
      <c r="P1621" s="16">
        <v>500000</v>
      </c>
      <c r="Q1621" s="47">
        <v>0</v>
      </c>
      <c r="R1621" s="16" t="s">
        <v>1858</v>
      </c>
      <c r="S1621" s="3" t="s">
        <v>1453</v>
      </c>
      <c r="T1621" s="2"/>
      <c r="U1621" s="2"/>
      <c r="V1621" s="2"/>
    </row>
    <row r="1622" spans="1:22" s="16" customFormat="1" ht="15" customHeight="1" x14ac:dyDescent="0.3">
      <c r="A1622" s="16" t="s">
        <v>465</v>
      </c>
      <c r="B1622" s="16" t="s">
        <v>18</v>
      </c>
      <c r="C1622" s="43" t="s">
        <v>1192</v>
      </c>
      <c r="D1622" s="43" t="s">
        <v>25</v>
      </c>
      <c r="E1622" s="43" t="s">
        <v>1170</v>
      </c>
      <c r="F1622" s="43" t="s">
        <v>22</v>
      </c>
      <c r="G1622" s="43" t="s">
        <v>20</v>
      </c>
      <c r="H1622" s="43" t="s">
        <v>23</v>
      </c>
      <c r="I1622" s="43" t="s">
        <v>501</v>
      </c>
      <c r="J1622" s="16" t="s">
        <v>502</v>
      </c>
      <c r="K1622" s="16">
        <v>58408</v>
      </c>
      <c r="L1622" s="16">
        <v>578</v>
      </c>
      <c r="M1622" s="16">
        <v>58986</v>
      </c>
      <c r="N1622" s="16">
        <v>0</v>
      </c>
      <c r="O1622" s="47">
        <v>52966.47</v>
      </c>
      <c r="P1622" s="16">
        <v>6019.53</v>
      </c>
      <c r="Q1622" s="47">
        <v>4263.97</v>
      </c>
      <c r="R1622" s="16" t="s">
        <v>1859</v>
      </c>
      <c r="S1622" s="3" t="s">
        <v>1453</v>
      </c>
      <c r="T1622" s="2"/>
      <c r="U1622" s="2"/>
      <c r="V1622" s="2"/>
    </row>
    <row r="1623" spans="1:22" s="16" customFormat="1" ht="15" customHeight="1" x14ac:dyDescent="0.3">
      <c r="A1623" s="16" t="s">
        <v>465</v>
      </c>
      <c r="B1623" s="16" t="s">
        <v>18</v>
      </c>
      <c r="C1623" s="43" t="s">
        <v>1192</v>
      </c>
      <c r="D1623" s="43" t="s">
        <v>25</v>
      </c>
      <c r="E1623" s="43" t="s">
        <v>1170</v>
      </c>
      <c r="F1623" s="43" t="s">
        <v>22</v>
      </c>
      <c r="G1623" s="43" t="s">
        <v>20</v>
      </c>
      <c r="H1623" s="43" t="s">
        <v>23</v>
      </c>
      <c r="I1623" s="43" t="s">
        <v>493</v>
      </c>
      <c r="J1623" s="16" t="s">
        <v>494</v>
      </c>
      <c r="K1623" s="16">
        <v>0</v>
      </c>
      <c r="L1623" s="16">
        <v>0</v>
      </c>
      <c r="M1623" s="16">
        <v>0</v>
      </c>
      <c r="N1623" s="16">
        <v>0</v>
      </c>
      <c r="O1623" s="47">
        <v>3981.96</v>
      </c>
      <c r="P1623" s="16">
        <v>-3981.96</v>
      </c>
      <c r="Q1623" s="47">
        <v>671.55</v>
      </c>
      <c r="R1623" s="16" t="s">
        <v>1859</v>
      </c>
      <c r="S1623" s="3" t="s">
        <v>1453</v>
      </c>
      <c r="T1623" s="2"/>
      <c r="U1623" s="2"/>
      <c r="V1623" s="2"/>
    </row>
    <row r="1624" spans="1:22" s="16" customFormat="1" ht="15" customHeight="1" x14ac:dyDescent="0.3">
      <c r="A1624" s="16" t="s">
        <v>465</v>
      </c>
      <c r="B1624" s="16" t="s">
        <v>18</v>
      </c>
      <c r="C1624" s="43" t="s">
        <v>1192</v>
      </c>
      <c r="D1624" s="43" t="s">
        <v>25</v>
      </c>
      <c r="E1624" s="43" t="s">
        <v>1170</v>
      </c>
      <c r="F1624" s="43" t="s">
        <v>22</v>
      </c>
      <c r="G1624" s="43" t="s">
        <v>20</v>
      </c>
      <c r="H1624" s="43" t="s">
        <v>23</v>
      </c>
      <c r="I1624" s="43" t="s">
        <v>481</v>
      </c>
      <c r="J1624" s="16" t="s">
        <v>1040</v>
      </c>
      <c r="K1624" s="16">
        <v>432</v>
      </c>
      <c r="L1624" s="16">
        <v>0</v>
      </c>
      <c r="M1624" s="16">
        <v>432</v>
      </c>
      <c r="N1624" s="16">
        <v>0</v>
      </c>
      <c r="O1624" s="47">
        <v>420</v>
      </c>
      <c r="P1624" s="16">
        <v>12</v>
      </c>
      <c r="Q1624" s="47">
        <v>0</v>
      </c>
      <c r="R1624" s="16" t="s">
        <v>1859</v>
      </c>
      <c r="S1624" s="3" t="s">
        <v>1453</v>
      </c>
      <c r="T1624" s="2"/>
      <c r="U1624" s="2"/>
      <c r="V1624" s="2"/>
    </row>
    <row r="1625" spans="1:22" s="16" customFormat="1" ht="15" customHeight="1" x14ac:dyDescent="0.3">
      <c r="A1625" s="16" t="s">
        <v>465</v>
      </c>
      <c r="B1625" s="16" t="s">
        <v>18</v>
      </c>
      <c r="C1625" s="43" t="s">
        <v>1192</v>
      </c>
      <c r="D1625" s="43" t="s">
        <v>25</v>
      </c>
      <c r="E1625" s="43" t="s">
        <v>1170</v>
      </c>
      <c r="F1625" s="43" t="s">
        <v>22</v>
      </c>
      <c r="G1625" s="43" t="s">
        <v>20</v>
      </c>
      <c r="H1625" s="43" t="s">
        <v>23</v>
      </c>
      <c r="I1625" s="43" t="s">
        <v>474</v>
      </c>
      <c r="J1625" s="16" t="s">
        <v>475</v>
      </c>
      <c r="K1625" s="16">
        <v>4546</v>
      </c>
      <c r="L1625" s="16">
        <v>45</v>
      </c>
      <c r="M1625" s="16">
        <v>4591</v>
      </c>
      <c r="N1625" s="16">
        <v>0</v>
      </c>
      <c r="O1625" s="47">
        <v>4065.84</v>
      </c>
      <c r="P1625" s="16">
        <v>525.16</v>
      </c>
      <c r="Q1625" s="47">
        <v>355.09</v>
      </c>
      <c r="R1625" s="16" t="s">
        <v>1859</v>
      </c>
      <c r="S1625" s="3" t="s">
        <v>1453</v>
      </c>
      <c r="T1625" s="2"/>
      <c r="U1625" s="2"/>
      <c r="V1625" s="2"/>
    </row>
    <row r="1626" spans="1:22" s="16" customFormat="1" ht="15" customHeight="1" x14ac:dyDescent="0.3">
      <c r="A1626" s="16" t="s">
        <v>465</v>
      </c>
      <c r="B1626" s="16" t="s">
        <v>18</v>
      </c>
      <c r="C1626" s="43" t="s">
        <v>1192</v>
      </c>
      <c r="D1626" s="43" t="s">
        <v>25</v>
      </c>
      <c r="E1626" s="43" t="s">
        <v>1170</v>
      </c>
      <c r="F1626" s="43" t="s">
        <v>22</v>
      </c>
      <c r="G1626" s="43" t="s">
        <v>20</v>
      </c>
      <c r="H1626" s="43" t="s">
        <v>23</v>
      </c>
      <c r="I1626" s="43" t="s">
        <v>531</v>
      </c>
      <c r="J1626" s="16" t="s">
        <v>532</v>
      </c>
      <c r="K1626" s="16">
        <v>6603</v>
      </c>
      <c r="L1626" s="16">
        <v>0</v>
      </c>
      <c r="M1626" s="16">
        <v>6603</v>
      </c>
      <c r="N1626" s="16">
        <v>0</v>
      </c>
      <c r="O1626" s="47">
        <v>5688.4</v>
      </c>
      <c r="P1626" s="16">
        <v>914.6</v>
      </c>
      <c r="Q1626" s="47">
        <v>472.89</v>
      </c>
      <c r="R1626" s="16" t="s">
        <v>1859</v>
      </c>
      <c r="S1626" s="3" t="s">
        <v>1453</v>
      </c>
      <c r="T1626" s="2"/>
      <c r="U1626" s="2"/>
      <c r="V1626" s="2"/>
    </row>
    <row r="1627" spans="1:22" s="16" customFormat="1" ht="15" customHeight="1" x14ac:dyDescent="0.3">
      <c r="A1627" s="16" t="s">
        <v>465</v>
      </c>
      <c r="B1627" s="16" t="s">
        <v>18</v>
      </c>
      <c r="C1627" s="43" t="s">
        <v>1192</v>
      </c>
      <c r="D1627" s="43" t="s">
        <v>25</v>
      </c>
      <c r="E1627" s="43" t="s">
        <v>1170</v>
      </c>
      <c r="F1627" s="43" t="s">
        <v>22</v>
      </c>
      <c r="G1627" s="43" t="s">
        <v>20</v>
      </c>
      <c r="H1627" s="43" t="s">
        <v>23</v>
      </c>
      <c r="I1627" s="43" t="s">
        <v>519</v>
      </c>
      <c r="J1627" s="16" t="s">
        <v>520</v>
      </c>
      <c r="K1627" s="16">
        <v>1800</v>
      </c>
      <c r="L1627" s="16">
        <v>0</v>
      </c>
      <c r="M1627" s="16">
        <v>1800</v>
      </c>
      <c r="N1627" s="16">
        <v>0</v>
      </c>
      <c r="O1627" s="47">
        <v>1500</v>
      </c>
      <c r="P1627" s="16">
        <v>300</v>
      </c>
      <c r="Q1627" s="47">
        <v>0</v>
      </c>
      <c r="R1627" s="16" t="s">
        <v>1859</v>
      </c>
      <c r="S1627" s="3" t="s">
        <v>1453</v>
      </c>
      <c r="T1627" s="2"/>
      <c r="U1627" s="2"/>
      <c r="V1627" s="2"/>
    </row>
    <row r="1628" spans="1:22" s="16" customFormat="1" ht="15" customHeight="1" x14ac:dyDescent="0.3">
      <c r="A1628" s="16" t="s">
        <v>465</v>
      </c>
      <c r="B1628" s="16" t="s">
        <v>18</v>
      </c>
      <c r="C1628" s="43" t="s">
        <v>1192</v>
      </c>
      <c r="D1628" s="43" t="s">
        <v>25</v>
      </c>
      <c r="E1628" s="43" t="s">
        <v>1170</v>
      </c>
      <c r="F1628" s="43" t="s">
        <v>22</v>
      </c>
      <c r="G1628" s="43" t="s">
        <v>20</v>
      </c>
      <c r="H1628" s="43" t="s">
        <v>23</v>
      </c>
      <c r="I1628" s="43" t="s">
        <v>638</v>
      </c>
      <c r="J1628" s="16" t="s">
        <v>639</v>
      </c>
      <c r="K1628" s="16">
        <v>21663</v>
      </c>
      <c r="L1628" s="16">
        <v>0</v>
      </c>
      <c r="M1628" s="16">
        <v>21663</v>
      </c>
      <c r="N1628" s="16">
        <v>0</v>
      </c>
      <c r="O1628" s="47">
        <v>18052.5</v>
      </c>
      <c r="P1628" s="16">
        <v>3610.5</v>
      </c>
      <c r="Q1628" s="47">
        <v>0</v>
      </c>
      <c r="R1628" s="16" t="s">
        <v>1859</v>
      </c>
      <c r="S1628" s="3" t="s">
        <v>1453</v>
      </c>
      <c r="T1628" s="2"/>
      <c r="U1628" s="2"/>
      <c r="V1628" s="2"/>
    </row>
    <row r="1629" spans="1:22" s="16" customFormat="1" ht="15" customHeight="1" x14ac:dyDescent="0.3">
      <c r="A1629" s="16" t="s">
        <v>465</v>
      </c>
      <c r="B1629" s="16" t="s">
        <v>18</v>
      </c>
      <c r="C1629" s="43" t="s">
        <v>1192</v>
      </c>
      <c r="D1629" s="43" t="s">
        <v>25</v>
      </c>
      <c r="E1629" s="43" t="s">
        <v>1170</v>
      </c>
      <c r="F1629" s="43" t="s">
        <v>22</v>
      </c>
      <c r="G1629" s="43" t="s">
        <v>20</v>
      </c>
      <c r="H1629" s="43" t="s">
        <v>23</v>
      </c>
      <c r="I1629" s="43" t="s">
        <v>466</v>
      </c>
      <c r="J1629" s="16" t="s">
        <v>467</v>
      </c>
      <c r="K1629" s="16">
        <v>1114</v>
      </c>
      <c r="L1629" s="16">
        <v>0</v>
      </c>
      <c r="M1629" s="16">
        <v>1114</v>
      </c>
      <c r="N1629" s="16">
        <v>0</v>
      </c>
      <c r="O1629" s="47">
        <v>928.3</v>
      </c>
      <c r="P1629" s="16">
        <v>185.7</v>
      </c>
      <c r="Q1629" s="47">
        <v>0</v>
      </c>
      <c r="R1629" s="16" t="s">
        <v>1859</v>
      </c>
      <c r="S1629" s="3" t="s">
        <v>1453</v>
      </c>
      <c r="T1629" s="2"/>
      <c r="U1629" s="2"/>
      <c r="V1629" s="2"/>
    </row>
    <row r="1630" spans="1:22" s="16" customFormat="1" ht="15" customHeight="1" x14ac:dyDescent="0.3">
      <c r="A1630" s="16" t="s">
        <v>465</v>
      </c>
      <c r="B1630" s="16" t="s">
        <v>18</v>
      </c>
      <c r="C1630" s="43" t="s">
        <v>1192</v>
      </c>
      <c r="D1630" s="43" t="s">
        <v>25</v>
      </c>
      <c r="E1630" s="43" t="s">
        <v>1170</v>
      </c>
      <c r="F1630" s="43" t="s">
        <v>22</v>
      </c>
      <c r="G1630" s="43" t="s">
        <v>20</v>
      </c>
      <c r="H1630" s="43" t="s">
        <v>23</v>
      </c>
      <c r="I1630" s="43" t="s">
        <v>470</v>
      </c>
      <c r="J1630" s="16" t="s">
        <v>471</v>
      </c>
      <c r="K1630" s="16">
        <v>118</v>
      </c>
      <c r="L1630" s="16">
        <v>0</v>
      </c>
      <c r="M1630" s="16">
        <v>118</v>
      </c>
      <c r="N1630" s="16">
        <v>0</v>
      </c>
      <c r="O1630" s="47">
        <v>98.3</v>
      </c>
      <c r="P1630" s="16">
        <v>19.7</v>
      </c>
      <c r="Q1630" s="47">
        <v>0</v>
      </c>
      <c r="R1630" s="16" t="s">
        <v>1859</v>
      </c>
      <c r="S1630" s="3" t="s">
        <v>1453</v>
      </c>
      <c r="T1630" s="2"/>
      <c r="U1630" s="2"/>
      <c r="V1630" s="2"/>
    </row>
    <row r="1631" spans="1:22" s="16" customFormat="1" ht="15" customHeight="1" x14ac:dyDescent="0.3">
      <c r="A1631" s="16" t="s">
        <v>465</v>
      </c>
      <c r="B1631" s="16" t="s">
        <v>18</v>
      </c>
      <c r="C1631" s="43" t="s">
        <v>1192</v>
      </c>
      <c r="D1631" s="43" t="s">
        <v>25</v>
      </c>
      <c r="E1631" s="43" t="s">
        <v>1170</v>
      </c>
      <c r="F1631" s="43" t="s">
        <v>22</v>
      </c>
      <c r="G1631" s="43" t="s">
        <v>20</v>
      </c>
      <c r="H1631" s="43" t="s">
        <v>23</v>
      </c>
      <c r="I1631" s="43" t="s">
        <v>525</v>
      </c>
      <c r="J1631" s="16" t="s">
        <v>526</v>
      </c>
      <c r="K1631" s="16">
        <v>518</v>
      </c>
      <c r="L1631" s="16">
        <v>140</v>
      </c>
      <c r="M1631" s="16">
        <v>658</v>
      </c>
      <c r="N1631" s="16">
        <v>0</v>
      </c>
      <c r="O1631" s="47">
        <v>216</v>
      </c>
      <c r="P1631" s="16">
        <v>442</v>
      </c>
      <c r="Q1631" s="47">
        <v>0</v>
      </c>
      <c r="R1631" s="16" t="s">
        <v>1859</v>
      </c>
      <c r="S1631" s="3" t="s">
        <v>1453</v>
      </c>
      <c r="T1631" s="2"/>
      <c r="U1631" s="2"/>
      <c r="V1631" s="2"/>
    </row>
    <row r="1632" spans="1:22" s="16" customFormat="1" ht="15" customHeight="1" x14ac:dyDescent="0.3">
      <c r="A1632" s="16" t="s">
        <v>465</v>
      </c>
      <c r="B1632" s="16" t="s">
        <v>18</v>
      </c>
      <c r="C1632" s="43" t="s">
        <v>1192</v>
      </c>
      <c r="D1632" s="43" t="s">
        <v>25</v>
      </c>
      <c r="E1632" s="43" t="s">
        <v>1170</v>
      </c>
      <c r="F1632" s="43" t="s">
        <v>22</v>
      </c>
      <c r="G1632" s="43" t="s">
        <v>20</v>
      </c>
      <c r="H1632" s="43" t="s">
        <v>23</v>
      </c>
      <c r="I1632" s="43">
        <v>6000</v>
      </c>
      <c r="J1632" s="16" t="s">
        <v>539</v>
      </c>
      <c r="K1632" s="16">
        <v>50</v>
      </c>
      <c r="L1632" s="16">
        <v>0</v>
      </c>
      <c r="M1632" s="16">
        <v>50</v>
      </c>
      <c r="N1632" s="16">
        <v>0</v>
      </c>
      <c r="O1632" s="47">
        <v>0</v>
      </c>
      <c r="P1632" s="16">
        <v>50</v>
      </c>
      <c r="Q1632" s="47">
        <v>0</v>
      </c>
      <c r="R1632" s="16" t="s">
        <v>1859</v>
      </c>
      <c r="S1632" s="3" t="s">
        <v>1453</v>
      </c>
      <c r="T1632" s="2"/>
      <c r="U1632" s="2"/>
      <c r="V1632" s="2"/>
    </row>
    <row r="1633" spans="1:22" s="16" customFormat="1" ht="15" customHeight="1" x14ac:dyDescent="0.3">
      <c r="A1633" s="16" t="s">
        <v>465</v>
      </c>
      <c r="B1633" s="16" t="s">
        <v>18</v>
      </c>
      <c r="C1633" s="43" t="s">
        <v>1192</v>
      </c>
      <c r="D1633" s="43" t="s">
        <v>25</v>
      </c>
      <c r="E1633" s="43" t="s">
        <v>1170</v>
      </c>
      <c r="F1633" s="43" t="s">
        <v>22</v>
      </c>
      <c r="G1633" s="43" t="s">
        <v>20</v>
      </c>
      <c r="H1633" s="43" t="s">
        <v>23</v>
      </c>
      <c r="I1633" s="43">
        <v>6005</v>
      </c>
      <c r="J1633" s="16" t="s">
        <v>556</v>
      </c>
      <c r="K1633" s="16">
        <v>20</v>
      </c>
      <c r="L1633" s="16">
        <v>0</v>
      </c>
      <c r="M1633" s="16">
        <v>20</v>
      </c>
      <c r="N1633" s="16">
        <v>0</v>
      </c>
      <c r="O1633" s="47">
        <v>8.5</v>
      </c>
      <c r="P1633" s="16">
        <v>11.5</v>
      </c>
      <c r="Q1633" s="47">
        <v>8</v>
      </c>
      <c r="R1633" s="16" t="s">
        <v>1859</v>
      </c>
      <c r="S1633" s="3" t="s">
        <v>1453</v>
      </c>
      <c r="T1633" s="2"/>
      <c r="U1633" s="2"/>
      <c r="V1633" s="2"/>
    </row>
    <row r="1634" spans="1:22" s="16" customFormat="1" ht="15" customHeight="1" x14ac:dyDescent="0.3">
      <c r="A1634" s="16" t="s">
        <v>465</v>
      </c>
      <c r="B1634" s="16" t="s">
        <v>18</v>
      </c>
      <c r="C1634" s="43" t="s">
        <v>1192</v>
      </c>
      <c r="D1634" s="43" t="s">
        <v>25</v>
      </c>
      <c r="E1634" s="43" t="s">
        <v>1170</v>
      </c>
      <c r="F1634" s="43" t="s">
        <v>22</v>
      </c>
      <c r="G1634" s="43" t="s">
        <v>20</v>
      </c>
      <c r="H1634" s="43" t="s">
        <v>23</v>
      </c>
      <c r="I1634" s="43">
        <v>6025</v>
      </c>
      <c r="J1634" s="16" t="s">
        <v>564</v>
      </c>
      <c r="K1634" s="16">
        <v>200</v>
      </c>
      <c r="L1634" s="16">
        <v>-140</v>
      </c>
      <c r="M1634" s="16">
        <v>60</v>
      </c>
      <c r="N1634" s="16">
        <v>0</v>
      </c>
      <c r="O1634" s="47">
        <v>0</v>
      </c>
      <c r="P1634" s="16">
        <v>60</v>
      </c>
      <c r="Q1634" s="47">
        <v>0</v>
      </c>
      <c r="R1634" s="16" t="s">
        <v>1859</v>
      </c>
      <c r="S1634" s="3" t="s">
        <v>1453</v>
      </c>
      <c r="T1634" s="2"/>
      <c r="U1634" s="2"/>
      <c r="V1634" s="2"/>
    </row>
    <row r="1635" spans="1:22" s="16" customFormat="1" ht="15" customHeight="1" x14ac:dyDescent="0.3">
      <c r="A1635" s="16" t="s">
        <v>465</v>
      </c>
      <c r="B1635" s="16" t="s">
        <v>18</v>
      </c>
      <c r="C1635" s="43" t="s">
        <v>1192</v>
      </c>
      <c r="D1635" s="43" t="s">
        <v>25</v>
      </c>
      <c r="E1635" s="43" t="s">
        <v>1170</v>
      </c>
      <c r="F1635" s="43" t="s">
        <v>22</v>
      </c>
      <c r="G1635" s="43" t="s">
        <v>20</v>
      </c>
      <c r="H1635" s="43" t="s">
        <v>23</v>
      </c>
      <c r="I1635" s="43">
        <v>6202</v>
      </c>
      <c r="J1635" s="16" t="s">
        <v>558</v>
      </c>
      <c r="K1635" s="16">
        <v>300</v>
      </c>
      <c r="L1635" s="16">
        <v>0</v>
      </c>
      <c r="M1635" s="16">
        <v>300</v>
      </c>
      <c r="N1635" s="16">
        <v>0</v>
      </c>
      <c r="O1635" s="47">
        <v>114.55</v>
      </c>
      <c r="P1635" s="16">
        <v>185.45</v>
      </c>
      <c r="Q1635" s="47">
        <v>0</v>
      </c>
      <c r="R1635" s="16" t="s">
        <v>1859</v>
      </c>
      <c r="S1635" s="3" t="s">
        <v>1453</v>
      </c>
      <c r="T1635" s="2"/>
      <c r="U1635" s="2"/>
      <c r="V1635" s="2"/>
    </row>
    <row r="1636" spans="1:22" s="16" customFormat="1" ht="15" customHeight="1" x14ac:dyDescent="0.3">
      <c r="A1636" s="16" t="s">
        <v>465</v>
      </c>
      <c r="B1636" s="16" t="s">
        <v>18</v>
      </c>
      <c r="C1636" s="43" t="s">
        <v>1192</v>
      </c>
      <c r="D1636" s="43" t="s">
        <v>25</v>
      </c>
      <c r="E1636" s="43" t="s">
        <v>1170</v>
      </c>
      <c r="F1636" s="43" t="s">
        <v>22</v>
      </c>
      <c r="G1636" s="43" t="s">
        <v>20</v>
      </c>
      <c r="H1636" s="43" t="s">
        <v>23</v>
      </c>
      <c r="I1636" s="43">
        <v>6208</v>
      </c>
      <c r="J1636" s="16" t="s">
        <v>496</v>
      </c>
      <c r="K1636" s="16">
        <v>125</v>
      </c>
      <c r="L1636" s="16">
        <v>0</v>
      </c>
      <c r="M1636" s="16">
        <v>125</v>
      </c>
      <c r="N1636" s="16">
        <v>0</v>
      </c>
      <c r="O1636" s="47">
        <v>40</v>
      </c>
      <c r="P1636" s="16">
        <v>85</v>
      </c>
      <c r="Q1636" s="47">
        <v>0</v>
      </c>
      <c r="R1636" s="16" t="s">
        <v>1859</v>
      </c>
      <c r="S1636" s="3" t="s">
        <v>1453</v>
      </c>
      <c r="T1636" s="2"/>
      <c r="U1636" s="2"/>
      <c r="V1636" s="2"/>
    </row>
    <row r="1637" spans="1:22" s="16" customFormat="1" ht="15" customHeight="1" x14ac:dyDescent="0.3">
      <c r="A1637" s="16" t="s">
        <v>465</v>
      </c>
      <c r="B1637" s="16" t="s">
        <v>18</v>
      </c>
      <c r="C1637" s="43" t="s">
        <v>1192</v>
      </c>
      <c r="D1637" s="43" t="s">
        <v>25</v>
      </c>
      <c r="E1637" s="43" t="s">
        <v>1170</v>
      </c>
      <c r="F1637" s="43" t="s">
        <v>22</v>
      </c>
      <c r="G1637" s="43" t="s">
        <v>20</v>
      </c>
      <c r="H1637" s="43" t="s">
        <v>23</v>
      </c>
      <c r="I1637" s="43">
        <v>6244</v>
      </c>
      <c r="J1637" s="16" t="s">
        <v>918</v>
      </c>
      <c r="K1637" s="16">
        <v>3200</v>
      </c>
      <c r="L1637" s="16">
        <v>0</v>
      </c>
      <c r="M1637" s="16">
        <v>3200</v>
      </c>
      <c r="N1637" s="16">
        <v>36.1</v>
      </c>
      <c r="O1637" s="47">
        <v>1066.29</v>
      </c>
      <c r="P1637" s="16">
        <v>2097.61</v>
      </c>
      <c r="Q1637" s="47">
        <v>564.15</v>
      </c>
      <c r="R1637" s="16" t="s">
        <v>1859</v>
      </c>
      <c r="S1637" s="3" t="s">
        <v>1453</v>
      </c>
      <c r="T1637" s="2"/>
      <c r="U1637" s="2"/>
      <c r="V1637" s="2"/>
    </row>
    <row r="1638" spans="1:22" s="16" customFormat="1" ht="15" customHeight="1" x14ac:dyDescent="0.3">
      <c r="A1638" s="16" t="s">
        <v>465</v>
      </c>
      <c r="B1638" s="16" t="s">
        <v>18</v>
      </c>
      <c r="C1638" s="43" t="s">
        <v>1192</v>
      </c>
      <c r="D1638" s="43" t="s">
        <v>25</v>
      </c>
      <c r="E1638" s="43" t="s">
        <v>1170</v>
      </c>
      <c r="F1638" s="43" t="s">
        <v>22</v>
      </c>
      <c r="G1638" s="43" t="s">
        <v>20</v>
      </c>
      <c r="H1638" s="43" t="s">
        <v>23</v>
      </c>
      <c r="I1638" s="43">
        <v>6246</v>
      </c>
      <c r="J1638" s="16" t="s">
        <v>892</v>
      </c>
      <c r="K1638" s="16">
        <v>14150</v>
      </c>
      <c r="L1638" s="16">
        <v>0</v>
      </c>
      <c r="M1638" s="16">
        <v>14150</v>
      </c>
      <c r="N1638" s="16">
        <v>630.97</v>
      </c>
      <c r="O1638" s="47">
        <v>10706.99</v>
      </c>
      <c r="P1638" s="16">
        <v>2812.04</v>
      </c>
      <c r="Q1638" s="47">
        <v>2106</v>
      </c>
      <c r="R1638" s="16" t="s">
        <v>1859</v>
      </c>
      <c r="S1638" s="3" t="s">
        <v>1453</v>
      </c>
      <c r="T1638" s="2"/>
      <c r="U1638" s="2"/>
      <c r="V1638" s="2"/>
    </row>
    <row r="1639" spans="1:22" s="16" customFormat="1" ht="15" customHeight="1" x14ac:dyDescent="0.3">
      <c r="A1639" s="16" t="s">
        <v>465</v>
      </c>
      <c r="B1639" s="16" t="s">
        <v>18</v>
      </c>
      <c r="C1639" s="43" t="s">
        <v>1192</v>
      </c>
      <c r="D1639" s="43" t="s">
        <v>25</v>
      </c>
      <c r="E1639" s="43" t="s">
        <v>1170</v>
      </c>
      <c r="F1639" s="43" t="s">
        <v>22</v>
      </c>
      <c r="G1639" s="43" t="s">
        <v>20</v>
      </c>
      <c r="H1639" s="43" t="s">
        <v>23</v>
      </c>
      <c r="I1639" s="43">
        <v>6350</v>
      </c>
      <c r="J1639" s="16" t="s">
        <v>492</v>
      </c>
      <c r="K1639" s="16">
        <v>0</v>
      </c>
      <c r="L1639" s="16">
        <v>0</v>
      </c>
      <c r="M1639" s="16">
        <v>0</v>
      </c>
      <c r="N1639" s="16">
        <v>0</v>
      </c>
      <c r="O1639" s="47">
        <v>0</v>
      </c>
      <c r="P1639" s="16">
        <v>0</v>
      </c>
      <c r="Q1639" s="47">
        <v>-234.47</v>
      </c>
      <c r="R1639" s="16" t="s">
        <v>1859</v>
      </c>
      <c r="S1639" s="3" t="s">
        <v>1453</v>
      </c>
      <c r="T1639" s="2"/>
      <c r="U1639" s="2"/>
      <c r="V1639" s="2"/>
    </row>
    <row r="1640" spans="1:22" s="16" customFormat="1" ht="15" customHeight="1" x14ac:dyDescent="0.3">
      <c r="A1640" s="16" t="s">
        <v>465</v>
      </c>
      <c r="B1640" s="16" t="s">
        <v>18</v>
      </c>
      <c r="C1640" s="43" t="s">
        <v>1192</v>
      </c>
      <c r="D1640" s="43" t="s">
        <v>25</v>
      </c>
      <c r="E1640" s="43" t="s">
        <v>1170</v>
      </c>
      <c r="F1640" s="43" t="s">
        <v>22</v>
      </c>
      <c r="G1640" s="43" t="s">
        <v>20</v>
      </c>
      <c r="H1640" s="43" t="s">
        <v>23</v>
      </c>
      <c r="I1640" s="43" t="s">
        <v>541</v>
      </c>
      <c r="J1640" s="16" t="s">
        <v>542</v>
      </c>
      <c r="K1640" s="16">
        <v>400</v>
      </c>
      <c r="L1640" s="16">
        <v>0</v>
      </c>
      <c r="M1640" s="16">
        <v>400</v>
      </c>
      <c r="N1640" s="16">
        <v>0</v>
      </c>
      <c r="O1640" s="47">
        <v>0</v>
      </c>
      <c r="P1640" s="16">
        <v>400</v>
      </c>
      <c r="Q1640" s="47">
        <v>-482.13</v>
      </c>
      <c r="R1640" s="16" t="s">
        <v>1859</v>
      </c>
      <c r="S1640" s="3" t="s">
        <v>1453</v>
      </c>
      <c r="T1640" s="2"/>
      <c r="U1640" s="2"/>
      <c r="V1640" s="2"/>
    </row>
    <row r="1641" spans="1:22" s="16" customFormat="1" ht="15" customHeight="1" x14ac:dyDescent="0.3">
      <c r="A1641" s="16" t="s">
        <v>465</v>
      </c>
      <c r="B1641" s="16" t="s">
        <v>18</v>
      </c>
      <c r="C1641" s="43" t="s">
        <v>1192</v>
      </c>
      <c r="D1641" s="43" t="s">
        <v>25</v>
      </c>
      <c r="E1641" s="43" t="s">
        <v>1170</v>
      </c>
      <c r="F1641" s="43" t="s">
        <v>22</v>
      </c>
      <c r="G1641" s="43" t="s">
        <v>20</v>
      </c>
      <c r="H1641" s="43" t="s">
        <v>23</v>
      </c>
      <c r="I1641" s="43" t="s">
        <v>505</v>
      </c>
      <c r="J1641" s="16" t="s">
        <v>506</v>
      </c>
      <c r="K1641" s="16">
        <v>1230</v>
      </c>
      <c r="L1641" s="16">
        <v>0</v>
      </c>
      <c r="M1641" s="16">
        <v>1230</v>
      </c>
      <c r="N1641" s="16">
        <v>0</v>
      </c>
      <c r="O1641" s="47">
        <v>482.13</v>
      </c>
      <c r="P1641" s="16">
        <v>747.87</v>
      </c>
      <c r="Q1641" s="47">
        <v>482.13</v>
      </c>
      <c r="R1641" s="16" t="s">
        <v>1859</v>
      </c>
      <c r="S1641" s="3" t="s">
        <v>1453</v>
      </c>
      <c r="T1641" s="2"/>
      <c r="U1641" s="2"/>
      <c r="V1641" s="2"/>
    </row>
    <row r="1642" spans="1:22" s="16" customFormat="1" ht="15" customHeight="1" x14ac:dyDescent="0.3">
      <c r="A1642" s="16" t="s">
        <v>465</v>
      </c>
      <c r="B1642" s="16" t="s">
        <v>18</v>
      </c>
      <c r="C1642" s="43" t="s">
        <v>1192</v>
      </c>
      <c r="D1642" s="43" t="s">
        <v>25</v>
      </c>
      <c r="E1642" s="43" t="s">
        <v>1170</v>
      </c>
      <c r="F1642" s="43" t="s">
        <v>22</v>
      </c>
      <c r="G1642" s="43" t="s">
        <v>20</v>
      </c>
      <c r="H1642" s="43" t="s">
        <v>23</v>
      </c>
      <c r="I1642" s="43" t="s">
        <v>517</v>
      </c>
      <c r="J1642" s="16" t="s">
        <v>518</v>
      </c>
      <c r="K1642" s="16">
        <v>200</v>
      </c>
      <c r="L1642" s="16">
        <v>0</v>
      </c>
      <c r="M1642" s="16">
        <v>200</v>
      </c>
      <c r="N1642" s="16">
        <v>0</v>
      </c>
      <c r="O1642" s="47">
        <v>175</v>
      </c>
      <c r="P1642" s="16">
        <v>25</v>
      </c>
      <c r="Q1642" s="47">
        <v>175</v>
      </c>
      <c r="R1642" s="16" t="s">
        <v>1859</v>
      </c>
      <c r="S1642" s="3" t="s">
        <v>1453</v>
      </c>
      <c r="T1642" s="2"/>
      <c r="U1642" s="2"/>
      <c r="V1642" s="2"/>
    </row>
    <row r="1643" spans="1:22" s="16" customFormat="1" ht="15" customHeight="1" x14ac:dyDescent="0.3">
      <c r="A1643" s="16" t="s">
        <v>465</v>
      </c>
      <c r="B1643" s="16" t="s">
        <v>18</v>
      </c>
      <c r="C1643" s="43" t="s">
        <v>1192</v>
      </c>
      <c r="D1643" s="43" t="s">
        <v>25</v>
      </c>
      <c r="E1643" s="43" t="s">
        <v>1170</v>
      </c>
      <c r="F1643" s="43" t="s">
        <v>22</v>
      </c>
      <c r="G1643" s="43" t="s">
        <v>20</v>
      </c>
      <c r="H1643" s="43" t="s">
        <v>23</v>
      </c>
      <c r="I1643" s="43" t="s">
        <v>846</v>
      </c>
      <c r="J1643" s="16" t="s">
        <v>847</v>
      </c>
      <c r="K1643" s="16">
        <v>9000</v>
      </c>
      <c r="L1643" s="16">
        <v>2500</v>
      </c>
      <c r="M1643" s="16">
        <v>11500</v>
      </c>
      <c r="N1643" s="16">
        <v>0</v>
      </c>
      <c r="O1643" s="47">
        <v>4720</v>
      </c>
      <c r="P1643" s="16">
        <v>6780</v>
      </c>
      <c r="Q1643" s="47">
        <v>1667</v>
      </c>
      <c r="R1643" s="16" t="s">
        <v>1859</v>
      </c>
      <c r="S1643" s="3" t="s">
        <v>1453</v>
      </c>
      <c r="T1643" s="2"/>
      <c r="U1643" s="2"/>
      <c r="V1643" s="2"/>
    </row>
    <row r="1644" spans="1:22" s="16" customFormat="1" ht="15" customHeight="1" x14ac:dyDescent="0.3">
      <c r="A1644" s="16" t="s">
        <v>465</v>
      </c>
      <c r="B1644" s="16" t="s">
        <v>18</v>
      </c>
      <c r="C1644" s="43" t="s">
        <v>1192</v>
      </c>
      <c r="D1644" s="43" t="s">
        <v>25</v>
      </c>
      <c r="E1644" s="43" t="s">
        <v>1170</v>
      </c>
      <c r="F1644" s="43" t="s">
        <v>22</v>
      </c>
      <c r="G1644" s="43" t="s">
        <v>20</v>
      </c>
      <c r="H1644" s="43" t="s">
        <v>23</v>
      </c>
      <c r="I1644" s="43" t="s">
        <v>568</v>
      </c>
      <c r="J1644" s="16" t="s">
        <v>569</v>
      </c>
      <c r="K1644" s="16">
        <v>175</v>
      </c>
      <c r="L1644" s="16">
        <v>0</v>
      </c>
      <c r="M1644" s="16">
        <v>175</v>
      </c>
      <c r="N1644" s="16">
        <v>0</v>
      </c>
      <c r="O1644" s="47">
        <v>65</v>
      </c>
      <c r="P1644" s="16">
        <v>110</v>
      </c>
      <c r="Q1644" s="47">
        <v>0</v>
      </c>
      <c r="R1644" s="16" t="s">
        <v>1859</v>
      </c>
      <c r="S1644" s="3" t="s">
        <v>1453</v>
      </c>
      <c r="T1644" s="2"/>
      <c r="U1644" s="2"/>
      <c r="V1644" s="2"/>
    </row>
    <row r="1645" spans="1:22" s="16" customFormat="1" ht="15" customHeight="1" x14ac:dyDescent="0.3">
      <c r="A1645" s="16" t="s">
        <v>465</v>
      </c>
      <c r="B1645" s="16" t="s">
        <v>18</v>
      </c>
      <c r="C1645" s="43" t="s">
        <v>1192</v>
      </c>
      <c r="D1645" s="43" t="s">
        <v>25</v>
      </c>
      <c r="E1645" s="43" t="s">
        <v>1170</v>
      </c>
      <c r="F1645" s="43" t="s">
        <v>22</v>
      </c>
      <c r="G1645" s="43" t="s">
        <v>20</v>
      </c>
      <c r="H1645" s="43" t="s">
        <v>23</v>
      </c>
      <c r="I1645" s="43" t="s">
        <v>498</v>
      </c>
      <c r="J1645" s="16" t="s">
        <v>499</v>
      </c>
      <c r="K1645" s="16">
        <v>500</v>
      </c>
      <c r="L1645" s="16">
        <v>0</v>
      </c>
      <c r="M1645" s="16">
        <v>500</v>
      </c>
      <c r="N1645" s="16">
        <v>64.5</v>
      </c>
      <c r="O1645" s="47">
        <v>434.9</v>
      </c>
      <c r="P1645" s="16">
        <v>0.6</v>
      </c>
      <c r="Q1645" s="47">
        <v>0</v>
      </c>
      <c r="R1645" s="16" t="s">
        <v>1859</v>
      </c>
      <c r="S1645" s="3" t="s">
        <v>1453</v>
      </c>
      <c r="T1645" s="2"/>
      <c r="U1645" s="2"/>
      <c r="V1645" s="2"/>
    </row>
    <row r="1646" spans="1:22" s="16" customFormat="1" ht="15" customHeight="1" x14ac:dyDescent="0.3">
      <c r="A1646" s="16" t="s">
        <v>465</v>
      </c>
      <c r="B1646" s="16" t="s">
        <v>18</v>
      </c>
      <c r="C1646" s="43" t="s">
        <v>1192</v>
      </c>
      <c r="D1646" s="43" t="s">
        <v>25</v>
      </c>
      <c r="E1646" s="43" t="s">
        <v>1170</v>
      </c>
      <c r="F1646" s="43" t="s">
        <v>22</v>
      </c>
      <c r="G1646" s="43" t="s">
        <v>20</v>
      </c>
      <c r="H1646" s="43" t="s">
        <v>23</v>
      </c>
      <c r="I1646" s="43" t="s">
        <v>476</v>
      </c>
      <c r="J1646" s="16" t="s">
        <v>477</v>
      </c>
      <c r="K1646" s="16">
        <v>75</v>
      </c>
      <c r="L1646" s="16">
        <v>0</v>
      </c>
      <c r="M1646" s="16">
        <v>75</v>
      </c>
      <c r="N1646" s="16">
        <v>0</v>
      </c>
      <c r="O1646" s="47">
        <v>0</v>
      </c>
      <c r="P1646" s="16">
        <v>75</v>
      </c>
      <c r="Q1646" s="47">
        <v>0</v>
      </c>
      <c r="R1646" s="16" t="s">
        <v>1859</v>
      </c>
      <c r="S1646" s="3" t="s">
        <v>1453</v>
      </c>
      <c r="T1646" s="2"/>
      <c r="U1646" s="2"/>
      <c r="V1646" s="2"/>
    </row>
    <row r="1647" spans="1:22" s="16" customFormat="1" ht="15" customHeight="1" x14ac:dyDescent="0.3">
      <c r="A1647" s="16" t="s">
        <v>465</v>
      </c>
      <c r="B1647" s="16" t="s">
        <v>18</v>
      </c>
      <c r="C1647" s="43" t="s">
        <v>1192</v>
      </c>
      <c r="D1647" s="43" t="s">
        <v>25</v>
      </c>
      <c r="E1647" s="43" t="s">
        <v>1170</v>
      </c>
      <c r="F1647" s="43" t="s">
        <v>22</v>
      </c>
      <c r="G1647" s="43" t="s">
        <v>20</v>
      </c>
      <c r="H1647" s="43" t="s">
        <v>23</v>
      </c>
      <c r="I1647" s="43" t="s">
        <v>510</v>
      </c>
      <c r="J1647" s="16" t="s">
        <v>511</v>
      </c>
      <c r="K1647" s="16">
        <v>200</v>
      </c>
      <c r="L1647" s="16">
        <v>0</v>
      </c>
      <c r="M1647" s="16">
        <v>200</v>
      </c>
      <c r="N1647" s="16">
        <v>0</v>
      </c>
      <c r="O1647" s="47">
        <v>189.55</v>
      </c>
      <c r="P1647" s="16">
        <v>10.45</v>
      </c>
      <c r="Q1647" s="47">
        <v>0</v>
      </c>
      <c r="R1647" s="16" t="s">
        <v>1859</v>
      </c>
      <c r="S1647" s="3" t="s">
        <v>1453</v>
      </c>
      <c r="T1647" s="2"/>
      <c r="U1647" s="2"/>
      <c r="V1647" s="2"/>
    </row>
    <row r="1648" spans="1:22" s="16" customFormat="1" ht="15" customHeight="1" x14ac:dyDescent="0.3">
      <c r="A1648" s="16" t="s">
        <v>465</v>
      </c>
      <c r="B1648" s="16" t="s">
        <v>18</v>
      </c>
      <c r="C1648" s="43" t="s">
        <v>1193</v>
      </c>
      <c r="D1648" s="43" t="s">
        <v>25</v>
      </c>
      <c r="E1648" s="43" t="s">
        <v>1170</v>
      </c>
      <c r="F1648" s="43" t="s">
        <v>22</v>
      </c>
      <c r="G1648" s="43" t="s">
        <v>1194</v>
      </c>
      <c r="H1648" s="43" t="s">
        <v>23</v>
      </c>
      <c r="I1648" s="43" t="s">
        <v>501</v>
      </c>
      <c r="J1648" s="16" t="s">
        <v>502</v>
      </c>
      <c r="K1648" s="16">
        <v>12078</v>
      </c>
      <c r="L1648" s="16">
        <v>2006</v>
      </c>
      <c r="M1648" s="16">
        <v>14084</v>
      </c>
      <c r="N1648" s="16">
        <v>0</v>
      </c>
      <c r="O1648" s="47">
        <v>13691.37</v>
      </c>
      <c r="P1648" s="16">
        <v>392.63</v>
      </c>
      <c r="Q1648" s="47">
        <v>1350.09</v>
      </c>
      <c r="R1648" s="16" t="s">
        <v>1860</v>
      </c>
      <c r="S1648" s="3" t="s">
        <v>1453</v>
      </c>
      <c r="T1648" s="2"/>
      <c r="U1648" s="2"/>
      <c r="V1648" s="2"/>
    </row>
    <row r="1649" spans="1:22" s="16" customFormat="1" ht="15" customHeight="1" x14ac:dyDescent="0.3">
      <c r="A1649" s="16" t="s">
        <v>465</v>
      </c>
      <c r="B1649" s="16" t="s">
        <v>18</v>
      </c>
      <c r="C1649" s="43" t="s">
        <v>1193</v>
      </c>
      <c r="D1649" s="43" t="s">
        <v>25</v>
      </c>
      <c r="E1649" s="43" t="s">
        <v>1170</v>
      </c>
      <c r="F1649" s="43" t="s">
        <v>22</v>
      </c>
      <c r="G1649" s="43" t="s">
        <v>1194</v>
      </c>
      <c r="H1649" s="43" t="s">
        <v>23</v>
      </c>
      <c r="I1649" s="43" t="s">
        <v>493</v>
      </c>
      <c r="J1649" s="16" t="s">
        <v>494</v>
      </c>
      <c r="K1649" s="16">
        <v>0</v>
      </c>
      <c r="L1649" s="16">
        <v>200</v>
      </c>
      <c r="M1649" s="16">
        <v>200</v>
      </c>
      <c r="N1649" s="16">
        <v>0</v>
      </c>
      <c r="O1649" s="47">
        <v>192</v>
      </c>
      <c r="P1649" s="16">
        <v>8</v>
      </c>
      <c r="Q1649" s="47">
        <v>0</v>
      </c>
      <c r="R1649" s="16" t="s">
        <v>1860</v>
      </c>
      <c r="S1649" s="3" t="s">
        <v>1453</v>
      </c>
      <c r="T1649" s="2"/>
      <c r="U1649" s="2"/>
      <c r="V1649" s="2"/>
    </row>
    <row r="1650" spans="1:22" s="16" customFormat="1" ht="15" customHeight="1" x14ac:dyDescent="0.3">
      <c r="A1650" s="16" t="s">
        <v>465</v>
      </c>
      <c r="B1650" s="16" t="s">
        <v>18</v>
      </c>
      <c r="C1650" s="43" t="s">
        <v>1193</v>
      </c>
      <c r="D1650" s="43" t="s">
        <v>25</v>
      </c>
      <c r="E1650" s="43" t="s">
        <v>1170</v>
      </c>
      <c r="F1650" s="43" t="s">
        <v>22</v>
      </c>
      <c r="G1650" s="43" t="s">
        <v>1194</v>
      </c>
      <c r="H1650" s="43" t="s">
        <v>23</v>
      </c>
      <c r="I1650" s="43" t="s">
        <v>481</v>
      </c>
      <c r="J1650" s="16" t="s">
        <v>1040</v>
      </c>
      <c r="K1650" s="16">
        <v>64</v>
      </c>
      <c r="L1650" s="16">
        <v>0</v>
      </c>
      <c r="M1650" s="16">
        <v>64</v>
      </c>
      <c r="N1650" s="16">
        <v>0</v>
      </c>
      <c r="O1650" s="47">
        <v>40</v>
      </c>
      <c r="P1650" s="16">
        <v>24</v>
      </c>
      <c r="Q1650" s="47">
        <v>0</v>
      </c>
      <c r="R1650" s="16" t="s">
        <v>1860</v>
      </c>
      <c r="S1650" s="3" t="s">
        <v>1453</v>
      </c>
      <c r="T1650" s="2"/>
      <c r="U1650" s="2"/>
      <c r="V1650" s="2"/>
    </row>
    <row r="1651" spans="1:22" s="16" customFormat="1" ht="15" customHeight="1" x14ac:dyDescent="0.3">
      <c r="A1651" s="16" t="s">
        <v>465</v>
      </c>
      <c r="B1651" s="16" t="s">
        <v>18</v>
      </c>
      <c r="C1651" s="43" t="s">
        <v>1193</v>
      </c>
      <c r="D1651" s="43" t="s">
        <v>25</v>
      </c>
      <c r="E1651" s="43" t="s">
        <v>1170</v>
      </c>
      <c r="F1651" s="43" t="s">
        <v>22</v>
      </c>
      <c r="G1651" s="43" t="s">
        <v>1194</v>
      </c>
      <c r="H1651" s="43" t="s">
        <v>23</v>
      </c>
      <c r="I1651" s="43" t="s">
        <v>474</v>
      </c>
      <c r="J1651" s="16" t="s">
        <v>475</v>
      </c>
      <c r="K1651" s="16">
        <v>939</v>
      </c>
      <c r="L1651" s="16">
        <v>165</v>
      </c>
      <c r="M1651" s="16">
        <v>1104</v>
      </c>
      <c r="N1651" s="16">
        <v>0</v>
      </c>
      <c r="O1651" s="47">
        <v>997.91</v>
      </c>
      <c r="P1651" s="16">
        <v>106.09</v>
      </c>
      <c r="Q1651" s="47">
        <v>98.68</v>
      </c>
      <c r="R1651" s="16" t="s">
        <v>1860</v>
      </c>
      <c r="S1651" s="3" t="s">
        <v>1453</v>
      </c>
      <c r="T1651" s="2"/>
      <c r="U1651" s="2"/>
      <c r="V1651" s="2"/>
    </row>
    <row r="1652" spans="1:22" s="16" customFormat="1" ht="15" customHeight="1" x14ac:dyDescent="0.3">
      <c r="A1652" s="16" t="s">
        <v>465</v>
      </c>
      <c r="B1652" s="16" t="s">
        <v>18</v>
      </c>
      <c r="C1652" s="43" t="s">
        <v>1193</v>
      </c>
      <c r="D1652" s="43" t="s">
        <v>25</v>
      </c>
      <c r="E1652" s="43" t="s">
        <v>1170</v>
      </c>
      <c r="F1652" s="43" t="s">
        <v>22</v>
      </c>
      <c r="G1652" s="43" t="s">
        <v>1194</v>
      </c>
      <c r="H1652" s="43" t="s">
        <v>23</v>
      </c>
      <c r="I1652" s="43" t="s">
        <v>531</v>
      </c>
      <c r="J1652" s="16" t="s">
        <v>532</v>
      </c>
      <c r="K1652" s="16">
        <v>1365</v>
      </c>
      <c r="L1652" s="16">
        <v>100</v>
      </c>
      <c r="M1652" s="16">
        <v>1465</v>
      </c>
      <c r="N1652" s="16">
        <v>0</v>
      </c>
      <c r="O1652" s="47">
        <v>1304.83</v>
      </c>
      <c r="P1652" s="16">
        <v>160.16999999999999</v>
      </c>
      <c r="Q1652" s="47">
        <v>138.63</v>
      </c>
      <c r="R1652" s="16" t="s">
        <v>1860</v>
      </c>
      <c r="S1652" s="3" t="s">
        <v>1453</v>
      </c>
      <c r="T1652" s="2"/>
      <c r="U1652" s="2"/>
      <c r="V1652" s="2"/>
    </row>
    <row r="1653" spans="1:22" s="16" customFormat="1" ht="15" customHeight="1" x14ac:dyDescent="0.3">
      <c r="A1653" s="16" t="s">
        <v>465</v>
      </c>
      <c r="B1653" s="16" t="s">
        <v>18</v>
      </c>
      <c r="C1653" s="43" t="s">
        <v>1193</v>
      </c>
      <c r="D1653" s="43" t="s">
        <v>25</v>
      </c>
      <c r="E1653" s="43" t="s">
        <v>1170</v>
      </c>
      <c r="F1653" s="43" t="s">
        <v>22</v>
      </c>
      <c r="G1653" s="43" t="s">
        <v>1194</v>
      </c>
      <c r="H1653" s="43" t="s">
        <v>23</v>
      </c>
      <c r="I1653" s="43" t="s">
        <v>519</v>
      </c>
      <c r="J1653" s="16" t="s">
        <v>520</v>
      </c>
      <c r="K1653" s="16">
        <v>371</v>
      </c>
      <c r="L1653" s="16">
        <v>0</v>
      </c>
      <c r="M1653" s="16">
        <v>371</v>
      </c>
      <c r="N1653" s="16">
        <v>0</v>
      </c>
      <c r="O1653" s="47">
        <v>309.2</v>
      </c>
      <c r="P1653" s="16">
        <v>61.8</v>
      </c>
      <c r="Q1653" s="47">
        <v>0</v>
      </c>
      <c r="R1653" s="16" t="s">
        <v>1860</v>
      </c>
      <c r="S1653" s="3" t="s">
        <v>1453</v>
      </c>
      <c r="T1653" s="2"/>
      <c r="U1653" s="2"/>
      <c r="V1653" s="2"/>
    </row>
    <row r="1654" spans="1:22" s="16" customFormat="1" ht="15" customHeight="1" x14ac:dyDescent="0.3">
      <c r="A1654" s="16" t="s">
        <v>465</v>
      </c>
      <c r="B1654" s="16" t="s">
        <v>18</v>
      </c>
      <c r="C1654" s="43" t="s">
        <v>1193</v>
      </c>
      <c r="D1654" s="43" t="s">
        <v>25</v>
      </c>
      <c r="E1654" s="43" t="s">
        <v>1170</v>
      </c>
      <c r="F1654" s="43" t="s">
        <v>22</v>
      </c>
      <c r="G1654" s="43" t="s">
        <v>1194</v>
      </c>
      <c r="H1654" s="43" t="s">
        <v>23</v>
      </c>
      <c r="I1654" s="43" t="s">
        <v>638</v>
      </c>
      <c r="J1654" s="16" t="s">
        <v>639</v>
      </c>
      <c r="K1654" s="16">
        <v>2231</v>
      </c>
      <c r="L1654" s="16">
        <v>0</v>
      </c>
      <c r="M1654" s="16">
        <v>2231</v>
      </c>
      <c r="N1654" s="16">
        <v>0</v>
      </c>
      <c r="O1654" s="47">
        <v>1859.2</v>
      </c>
      <c r="P1654" s="16">
        <v>371.8</v>
      </c>
      <c r="Q1654" s="47">
        <v>0</v>
      </c>
      <c r="R1654" s="16" t="s">
        <v>1860</v>
      </c>
      <c r="S1654" s="3" t="s">
        <v>1453</v>
      </c>
      <c r="T1654" s="2"/>
      <c r="U1654" s="2"/>
      <c r="V1654" s="2"/>
    </row>
    <row r="1655" spans="1:22" s="16" customFormat="1" ht="15" customHeight="1" x14ac:dyDescent="0.3">
      <c r="A1655" s="16" t="s">
        <v>465</v>
      </c>
      <c r="B1655" s="16" t="s">
        <v>18</v>
      </c>
      <c r="C1655" s="43" t="s">
        <v>1193</v>
      </c>
      <c r="D1655" s="43" t="s">
        <v>25</v>
      </c>
      <c r="E1655" s="43" t="s">
        <v>1170</v>
      </c>
      <c r="F1655" s="43" t="s">
        <v>22</v>
      </c>
      <c r="G1655" s="43" t="s">
        <v>1194</v>
      </c>
      <c r="H1655" s="43" t="s">
        <v>23</v>
      </c>
      <c r="I1655" s="43" t="s">
        <v>466</v>
      </c>
      <c r="J1655" s="16" t="s">
        <v>467</v>
      </c>
      <c r="K1655" s="16">
        <v>112</v>
      </c>
      <c r="L1655" s="16">
        <v>0</v>
      </c>
      <c r="M1655" s="16">
        <v>112</v>
      </c>
      <c r="N1655" s="16">
        <v>0</v>
      </c>
      <c r="O1655" s="47">
        <v>93.3</v>
      </c>
      <c r="P1655" s="16">
        <v>18.7</v>
      </c>
      <c r="Q1655" s="47">
        <v>0</v>
      </c>
      <c r="R1655" s="16" t="s">
        <v>1860</v>
      </c>
      <c r="S1655" s="3" t="s">
        <v>1453</v>
      </c>
      <c r="T1655" s="2"/>
      <c r="U1655" s="2"/>
      <c r="V1655" s="2"/>
    </row>
    <row r="1656" spans="1:22" s="16" customFormat="1" ht="15" customHeight="1" x14ac:dyDescent="0.3">
      <c r="A1656" s="16" t="s">
        <v>465</v>
      </c>
      <c r="B1656" s="16" t="s">
        <v>18</v>
      </c>
      <c r="C1656" s="43" t="s">
        <v>1193</v>
      </c>
      <c r="D1656" s="43" t="s">
        <v>25</v>
      </c>
      <c r="E1656" s="43" t="s">
        <v>1170</v>
      </c>
      <c r="F1656" s="43" t="s">
        <v>22</v>
      </c>
      <c r="G1656" s="43" t="s">
        <v>1194</v>
      </c>
      <c r="H1656" s="43" t="s">
        <v>23</v>
      </c>
      <c r="I1656" s="43" t="s">
        <v>470</v>
      </c>
      <c r="J1656" s="16" t="s">
        <v>471</v>
      </c>
      <c r="K1656" s="16">
        <v>18</v>
      </c>
      <c r="L1656" s="16">
        <v>0</v>
      </c>
      <c r="M1656" s="16">
        <v>18</v>
      </c>
      <c r="N1656" s="16">
        <v>0</v>
      </c>
      <c r="O1656" s="47">
        <v>15</v>
      </c>
      <c r="P1656" s="16">
        <v>3</v>
      </c>
      <c r="Q1656" s="47">
        <v>0</v>
      </c>
      <c r="R1656" s="16" t="s">
        <v>1860</v>
      </c>
      <c r="S1656" s="3" t="s">
        <v>1453</v>
      </c>
      <c r="T1656" s="2"/>
      <c r="U1656" s="2"/>
      <c r="V1656" s="2"/>
    </row>
    <row r="1657" spans="1:22" s="16" customFormat="1" ht="15" customHeight="1" x14ac:dyDescent="0.3">
      <c r="A1657" s="16" t="s">
        <v>465</v>
      </c>
      <c r="B1657" s="16" t="s">
        <v>18</v>
      </c>
      <c r="C1657" s="43" t="s">
        <v>1193</v>
      </c>
      <c r="D1657" s="43" t="s">
        <v>25</v>
      </c>
      <c r="E1657" s="43" t="s">
        <v>1170</v>
      </c>
      <c r="F1657" s="43" t="s">
        <v>22</v>
      </c>
      <c r="G1657" s="43" t="s">
        <v>1194</v>
      </c>
      <c r="H1657" s="43" t="s">
        <v>23</v>
      </c>
      <c r="I1657" s="43" t="s">
        <v>525</v>
      </c>
      <c r="J1657" s="16" t="s">
        <v>526</v>
      </c>
      <c r="K1657" s="16">
        <v>77</v>
      </c>
      <c r="L1657" s="16">
        <v>0</v>
      </c>
      <c r="M1657" s="16">
        <v>77</v>
      </c>
      <c r="N1657" s="16">
        <v>0</v>
      </c>
      <c r="O1657" s="47">
        <v>25.6</v>
      </c>
      <c r="P1657" s="16">
        <v>51.4</v>
      </c>
      <c r="Q1657" s="47">
        <v>0</v>
      </c>
      <c r="R1657" s="16" t="s">
        <v>1860</v>
      </c>
      <c r="S1657" s="3" t="s">
        <v>1453</v>
      </c>
      <c r="T1657" s="2"/>
      <c r="U1657" s="2"/>
      <c r="V1657" s="2"/>
    </row>
    <row r="1658" spans="1:22" s="16" customFormat="1" ht="15" customHeight="1" x14ac:dyDescent="0.3">
      <c r="A1658" s="16" t="s">
        <v>465</v>
      </c>
      <c r="B1658" s="16" t="s">
        <v>18</v>
      </c>
      <c r="C1658" s="43" t="s">
        <v>1193</v>
      </c>
      <c r="D1658" s="43" t="s">
        <v>25</v>
      </c>
      <c r="E1658" s="43" t="s">
        <v>1170</v>
      </c>
      <c r="F1658" s="43" t="s">
        <v>22</v>
      </c>
      <c r="G1658" s="43" t="s">
        <v>1194</v>
      </c>
      <c r="H1658" s="43" t="s">
        <v>23</v>
      </c>
      <c r="I1658" s="43">
        <v>6350</v>
      </c>
      <c r="J1658" s="16" t="s">
        <v>492</v>
      </c>
      <c r="K1658" s="16">
        <v>0</v>
      </c>
      <c r="L1658" s="16">
        <v>92</v>
      </c>
      <c r="M1658" s="16">
        <v>92</v>
      </c>
      <c r="N1658" s="16">
        <v>0</v>
      </c>
      <c r="O1658" s="47">
        <v>91.52</v>
      </c>
      <c r="P1658" s="16">
        <v>0.48</v>
      </c>
      <c r="Q1658" s="47">
        <v>0</v>
      </c>
      <c r="R1658" s="16" t="s">
        <v>1860</v>
      </c>
      <c r="S1658" s="3" t="s">
        <v>1453</v>
      </c>
      <c r="T1658" s="2"/>
      <c r="U1658" s="2"/>
      <c r="V1658" s="2"/>
    </row>
    <row r="1659" spans="1:22" s="16" customFormat="1" ht="15" customHeight="1" x14ac:dyDescent="0.3">
      <c r="A1659" s="16" t="s">
        <v>465</v>
      </c>
      <c r="B1659" s="16" t="s">
        <v>18</v>
      </c>
      <c r="C1659" s="43" t="s">
        <v>1193</v>
      </c>
      <c r="D1659" s="43" t="s">
        <v>25</v>
      </c>
      <c r="E1659" s="43" t="s">
        <v>1170</v>
      </c>
      <c r="F1659" s="43" t="s">
        <v>22</v>
      </c>
      <c r="G1659" s="43" t="s">
        <v>1194</v>
      </c>
      <c r="H1659" s="43" t="s">
        <v>23</v>
      </c>
      <c r="I1659" s="43" t="s">
        <v>487</v>
      </c>
      <c r="J1659" s="16" t="s">
        <v>488</v>
      </c>
      <c r="K1659" s="16">
        <v>13817</v>
      </c>
      <c r="L1659" s="16">
        <v>-129</v>
      </c>
      <c r="M1659" s="16">
        <v>13688</v>
      </c>
      <c r="N1659" s="16">
        <v>0</v>
      </c>
      <c r="O1659" s="47">
        <v>10910</v>
      </c>
      <c r="P1659" s="16">
        <v>2778</v>
      </c>
      <c r="Q1659" s="47">
        <v>0</v>
      </c>
      <c r="R1659" s="16" t="s">
        <v>1860</v>
      </c>
      <c r="S1659" s="3" t="s">
        <v>1453</v>
      </c>
      <c r="T1659" s="2"/>
      <c r="U1659" s="2"/>
      <c r="V1659" s="2"/>
    </row>
    <row r="1660" spans="1:22" s="16" customFormat="1" ht="15" customHeight="1" x14ac:dyDescent="0.3">
      <c r="A1660" s="16" t="s">
        <v>465</v>
      </c>
      <c r="B1660" s="16" t="s">
        <v>18</v>
      </c>
      <c r="C1660" s="43" t="s">
        <v>1205</v>
      </c>
      <c r="D1660" s="43" t="s">
        <v>25</v>
      </c>
      <c r="E1660" s="43" t="s">
        <v>1170</v>
      </c>
      <c r="F1660" s="43" t="s">
        <v>22</v>
      </c>
      <c r="G1660" s="43" t="s">
        <v>76</v>
      </c>
      <c r="H1660" s="43" t="s">
        <v>1327</v>
      </c>
      <c r="I1660" s="43" t="s">
        <v>501</v>
      </c>
      <c r="J1660" s="16" t="s">
        <v>502</v>
      </c>
      <c r="K1660" s="16">
        <v>45841</v>
      </c>
      <c r="L1660" s="16">
        <v>454</v>
      </c>
      <c r="M1660" s="16">
        <v>46295</v>
      </c>
      <c r="N1660" s="16">
        <v>0</v>
      </c>
      <c r="O1660" s="47">
        <v>25989.81</v>
      </c>
      <c r="P1660" s="16">
        <v>20305.189999999999</v>
      </c>
      <c r="Q1660" s="47">
        <v>2361.5300000000002</v>
      </c>
      <c r="R1660" s="16" t="s">
        <v>1861</v>
      </c>
      <c r="S1660" s="3" t="s">
        <v>1453</v>
      </c>
      <c r="T1660" s="2"/>
      <c r="U1660" s="2"/>
      <c r="V1660" s="2"/>
    </row>
    <row r="1661" spans="1:22" s="16" customFormat="1" ht="15" customHeight="1" x14ac:dyDescent="0.3">
      <c r="A1661" s="16" t="s">
        <v>465</v>
      </c>
      <c r="B1661" s="16" t="s">
        <v>18</v>
      </c>
      <c r="C1661" s="43" t="s">
        <v>1205</v>
      </c>
      <c r="D1661" s="43" t="s">
        <v>25</v>
      </c>
      <c r="E1661" s="43" t="s">
        <v>1170</v>
      </c>
      <c r="F1661" s="43" t="s">
        <v>22</v>
      </c>
      <c r="G1661" s="43" t="s">
        <v>76</v>
      </c>
      <c r="H1661" s="43" t="s">
        <v>1327</v>
      </c>
      <c r="I1661" s="43" t="s">
        <v>481</v>
      </c>
      <c r="J1661" s="16" t="s">
        <v>1040</v>
      </c>
      <c r="K1661" s="16">
        <v>260</v>
      </c>
      <c r="L1661" s="16">
        <v>0</v>
      </c>
      <c r="M1661" s="16">
        <v>260</v>
      </c>
      <c r="N1661" s="16">
        <v>0</v>
      </c>
      <c r="O1661" s="47">
        <v>69.5</v>
      </c>
      <c r="P1661" s="16">
        <v>190.5</v>
      </c>
      <c r="Q1661" s="47">
        <v>0</v>
      </c>
      <c r="R1661" s="16" t="s">
        <v>1861</v>
      </c>
      <c r="S1661" s="3" t="s">
        <v>1453</v>
      </c>
      <c r="T1661" s="2"/>
      <c r="U1661" s="2"/>
      <c r="V1661" s="2"/>
    </row>
    <row r="1662" spans="1:22" s="16" customFormat="1" ht="15" customHeight="1" x14ac:dyDescent="0.3">
      <c r="A1662" s="16" t="s">
        <v>465</v>
      </c>
      <c r="B1662" s="16" t="s">
        <v>18</v>
      </c>
      <c r="C1662" s="43" t="s">
        <v>1205</v>
      </c>
      <c r="D1662" s="43" t="s">
        <v>25</v>
      </c>
      <c r="E1662" s="43" t="s">
        <v>1170</v>
      </c>
      <c r="F1662" s="43" t="s">
        <v>22</v>
      </c>
      <c r="G1662" s="43" t="s">
        <v>76</v>
      </c>
      <c r="H1662" s="43" t="s">
        <v>1327</v>
      </c>
      <c r="I1662" s="43" t="s">
        <v>474</v>
      </c>
      <c r="J1662" s="16" t="s">
        <v>475</v>
      </c>
      <c r="K1662" s="16">
        <v>3562</v>
      </c>
      <c r="L1662" s="16">
        <v>35</v>
      </c>
      <c r="M1662" s="16">
        <v>3597</v>
      </c>
      <c r="N1662" s="16">
        <v>0</v>
      </c>
      <c r="O1662" s="47">
        <v>1956.78</v>
      </c>
      <c r="P1662" s="16">
        <v>1640.22</v>
      </c>
      <c r="Q1662" s="47">
        <v>172.84</v>
      </c>
      <c r="R1662" s="16" t="s">
        <v>1861</v>
      </c>
      <c r="S1662" s="3" t="s">
        <v>1453</v>
      </c>
      <c r="T1662" s="2"/>
      <c r="U1662" s="2"/>
      <c r="V1662" s="2"/>
    </row>
    <row r="1663" spans="1:22" s="16" customFormat="1" ht="15" customHeight="1" x14ac:dyDescent="0.3">
      <c r="A1663" s="16" t="s">
        <v>465</v>
      </c>
      <c r="B1663" s="16" t="s">
        <v>18</v>
      </c>
      <c r="C1663" s="43" t="s">
        <v>1205</v>
      </c>
      <c r="D1663" s="43" t="s">
        <v>25</v>
      </c>
      <c r="E1663" s="43" t="s">
        <v>1170</v>
      </c>
      <c r="F1663" s="43" t="s">
        <v>22</v>
      </c>
      <c r="G1663" s="43" t="s">
        <v>76</v>
      </c>
      <c r="H1663" s="43" t="s">
        <v>1327</v>
      </c>
      <c r="I1663" s="43" t="s">
        <v>531</v>
      </c>
      <c r="J1663" s="16" t="s">
        <v>532</v>
      </c>
      <c r="K1663" s="16">
        <v>5182</v>
      </c>
      <c r="L1663" s="16">
        <v>0</v>
      </c>
      <c r="M1663" s="16">
        <v>5182</v>
      </c>
      <c r="N1663" s="16">
        <v>0</v>
      </c>
      <c r="O1663" s="47">
        <v>2641.87</v>
      </c>
      <c r="P1663" s="16">
        <v>2540.13</v>
      </c>
      <c r="Q1663" s="47">
        <v>258.48</v>
      </c>
      <c r="R1663" s="16" t="s">
        <v>1861</v>
      </c>
      <c r="S1663" s="3" t="s">
        <v>1453</v>
      </c>
      <c r="T1663" s="2"/>
      <c r="U1663" s="2"/>
      <c r="V1663" s="2"/>
    </row>
    <row r="1664" spans="1:22" s="16" customFormat="1" ht="15" customHeight="1" x14ac:dyDescent="0.3">
      <c r="A1664" s="16" t="s">
        <v>465</v>
      </c>
      <c r="B1664" s="16" t="s">
        <v>18</v>
      </c>
      <c r="C1664" s="43" t="s">
        <v>1205</v>
      </c>
      <c r="D1664" s="43" t="s">
        <v>25</v>
      </c>
      <c r="E1664" s="43" t="s">
        <v>1170</v>
      </c>
      <c r="F1664" s="43" t="s">
        <v>22</v>
      </c>
      <c r="G1664" s="43" t="s">
        <v>76</v>
      </c>
      <c r="H1664" s="43" t="s">
        <v>1327</v>
      </c>
      <c r="I1664" s="43" t="s">
        <v>519</v>
      </c>
      <c r="J1664" s="16" t="s">
        <v>520</v>
      </c>
      <c r="K1664" s="16">
        <v>1372</v>
      </c>
      <c r="L1664" s="16">
        <v>0</v>
      </c>
      <c r="M1664" s="16">
        <v>1372</v>
      </c>
      <c r="N1664" s="16">
        <v>0</v>
      </c>
      <c r="O1664" s="47">
        <v>1143.3</v>
      </c>
      <c r="P1664" s="16">
        <v>228.7</v>
      </c>
      <c r="Q1664" s="47">
        <v>0</v>
      </c>
      <c r="R1664" s="16" t="s">
        <v>1861</v>
      </c>
      <c r="S1664" s="3" t="s">
        <v>1453</v>
      </c>
      <c r="T1664" s="2"/>
      <c r="U1664" s="2"/>
      <c r="V1664" s="2"/>
    </row>
    <row r="1665" spans="1:22" s="16" customFormat="1" ht="15" customHeight="1" x14ac:dyDescent="0.3">
      <c r="A1665" s="16" t="s">
        <v>465</v>
      </c>
      <c r="B1665" s="16" t="s">
        <v>18</v>
      </c>
      <c r="C1665" s="43" t="s">
        <v>1205</v>
      </c>
      <c r="D1665" s="43" t="s">
        <v>25</v>
      </c>
      <c r="E1665" s="43" t="s">
        <v>1170</v>
      </c>
      <c r="F1665" s="43" t="s">
        <v>22</v>
      </c>
      <c r="G1665" s="43" t="s">
        <v>76</v>
      </c>
      <c r="H1665" s="43" t="s">
        <v>1327</v>
      </c>
      <c r="I1665" s="43" t="s">
        <v>638</v>
      </c>
      <c r="J1665" s="16" t="s">
        <v>639</v>
      </c>
      <c r="K1665" s="16">
        <v>8601</v>
      </c>
      <c r="L1665" s="16">
        <v>0</v>
      </c>
      <c r="M1665" s="16">
        <v>8601</v>
      </c>
      <c r="N1665" s="16">
        <v>0</v>
      </c>
      <c r="O1665" s="47">
        <v>7167.5</v>
      </c>
      <c r="P1665" s="16">
        <v>1433.5</v>
      </c>
      <c r="Q1665" s="47">
        <v>0</v>
      </c>
      <c r="R1665" s="16" t="s">
        <v>1861</v>
      </c>
      <c r="S1665" s="3" t="s">
        <v>1453</v>
      </c>
      <c r="T1665" s="2"/>
      <c r="U1665" s="2"/>
      <c r="V1665" s="2"/>
    </row>
    <row r="1666" spans="1:22" s="16" customFormat="1" ht="15" customHeight="1" x14ac:dyDescent="0.3">
      <c r="A1666" s="16" t="s">
        <v>465</v>
      </c>
      <c r="B1666" s="16" t="s">
        <v>18</v>
      </c>
      <c r="C1666" s="43" t="s">
        <v>1205</v>
      </c>
      <c r="D1666" s="43" t="s">
        <v>25</v>
      </c>
      <c r="E1666" s="43" t="s">
        <v>1170</v>
      </c>
      <c r="F1666" s="43" t="s">
        <v>22</v>
      </c>
      <c r="G1666" s="43" t="s">
        <v>76</v>
      </c>
      <c r="H1666" s="43" t="s">
        <v>1327</v>
      </c>
      <c r="I1666" s="43" t="s">
        <v>466</v>
      </c>
      <c r="J1666" s="16" t="s">
        <v>467</v>
      </c>
      <c r="K1666" s="16">
        <v>441</v>
      </c>
      <c r="L1666" s="16">
        <v>0</v>
      </c>
      <c r="M1666" s="16">
        <v>441</v>
      </c>
      <c r="N1666" s="16">
        <v>0</v>
      </c>
      <c r="O1666" s="47">
        <v>367.5</v>
      </c>
      <c r="P1666" s="16">
        <v>73.5</v>
      </c>
      <c r="Q1666" s="47">
        <v>0</v>
      </c>
      <c r="R1666" s="16" t="s">
        <v>1861</v>
      </c>
      <c r="S1666" s="3" t="s">
        <v>1453</v>
      </c>
      <c r="T1666" s="2"/>
      <c r="U1666" s="2"/>
      <c r="V1666" s="2"/>
    </row>
    <row r="1667" spans="1:22" s="16" customFormat="1" ht="15" customHeight="1" x14ac:dyDescent="0.3">
      <c r="A1667" s="16" t="s">
        <v>465</v>
      </c>
      <c r="B1667" s="16" t="s">
        <v>18</v>
      </c>
      <c r="C1667" s="43" t="s">
        <v>1205</v>
      </c>
      <c r="D1667" s="43" t="s">
        <v>25</v>
      </c>
      <c r="E1667" s="43" t="s">
        <v>1170</v>
      </c>
      <c r="F1667" s="43" t="s">
        <v>22</v>
      </c>
      <c r="G1667" s="43" t="s">
        <v>76</v>
      </c>
      <c r="H1667" s="43" t="s">
        <v>1327</v>
      </c>
      <c r="I1667" s="43" t="s">
        <v>470</v>
      </c>
      <c r="J1667" s="16" t="s">
        <v>471</v>
      </c>
      <c r="K1667" s="16">
        <v>71</v>
      </c>
      <c r="L1667" s="16">
        <v>0</v>
      </c>
      <c r="M1667" s="16">
        <v>71</v>
      </c>
      <c r="N1667" s="16">
        <v>0</v>
      </c>
      <c r="O1667" s="47">
        <v>59.2</v>
      </c>
      <c r="P1667" s="16">
        <v>11.8</v>
      </c>
      <c r="Q1667" s="47">
        <v>0</v>
      </c>
      <c r="R1667" s="16" t="s">
        <v>1861</v>
      </c>
      <c r="S1667" s="3" t="s">
        <v>1453</v>
      </c>
      <c r="T1667" s="2"/>
      <c r="U1667" s="2"/>
      <c r="V1667" s="2"/>
    </row>
    <row r="1668" spans="1:22" s="16" customFormat="1" ht="15" customHeight="1" x14ac:dyDescent="0.3">
      <c r="A1668" s="16" t="s">
        <v>465</v>
      </c>
      <c r="B1668" s="16" t="s">
        <v>18</v>
      </c>
      <c r="C1668" s="43" t="s">
        <v>1205</v>
      </c>
      <c r="D1668" s="43" t="s">
        <v>25</v>
      </c>
      <c r="E1668" s="43" t="s">
        <v>1170</v>
      </c>
      <c r="F1668" s="43" t="s">
        <v>22</v>
      </c>
      <c r="G1668" s="43" t="s">
        <v>76</v>
      </c>
      <c r="H1668" s="43" t="s">
        <v>1327</v>
      </c>
      <c r="I1668" s="43" t="s">
        <v>525</v>
      </c>
      <c r="J1668" s="16" t="s">
        <v>526</v>
      </c>
      <c r="K1668" s="16">
        <v>312</v>
      </c>
      <c r="L1668" s="16">
        <v>0</v>
      </c>
      <c r="M1668" s="16">
        <v>312</v>
      </c>
      <c r="N1668" s="16">
        <v>0</v>
      </c>
      <c r="O1668" s="47">
        <v>168.27</v>
      </c>
      <c r="P1668" s="16">
        <v>143.72999999999999</v>
      </c>
      <c r="Q1668" s="47">
        <v>0</v>
      </c>
      <c r="R1668" s="16" t="s">
        <v>1861</v>
      </c>
      <c r="S1668" s="3" t="s">
        <v>1453</v>
      </c>
      <c r="T1668" s="2"/>
      <c r="U1668" s="2"/>
      <c r="V1668" s="2"/>
    </row>
    <row r="1669" spans="1:22" s="16" customFormat="1" ht="15" customHeight="1" x14ac:dyDescent="0.3">
      <c r="A1669" s="16" t="s">
        <v>465</v>
      </c>
      <c r="B1669" s="16" t="s">
        <v>18</v>
      </c>
      <c r="C1669" s="43" t="s">
        <v>1205</v>
      </c>
      <c r="D1669" s="43" t="s">
        <v>25</v>
      </c>
      <c r="E1669" s="43" t="s">
        <v>1170</v>
      </c>
      <c r="F1669" s="43" t="s">
        <v>22</v>
      </c>
      <c r="G1669" s="43" t="s">
        <v>76</v>
      </c>
      <c r="H1669" s="43" t="s">
        <v>1327</v>
      </c>
      <c r="I1669" s="43" t="s">
        <v>616</v>
      </c>
      <c r="J1669" s="16" t="s">
        <v>617</v>
      </c>
      <c r="K1669" s="16">
        <v>2000</v>
      </c>
      <c r="L1669" s="16">
        <v>0</v>
      </c>
      <c r="M1669" s="16">
        <v>2000</v>
      </c>
      <c r="N1669" s="16">
        <v>0</v>
      </c>
      <c r="O1669" s="47">
        <v>5500</v>
      </c>
      <c r="P1669" s="16">
        <v>-3500</v>
      </c>
      <c r="Q1669" s="47">
        <v>0</v>
      </c>
      <c r="R1669" s="16" t="s">
        <v>1861</v>
      </c>
      <c r="S1669" s="3" t="s">
        <v>1453</v>
      </c>
      <c r="T1669" s="2"/>
      <c r="U1669" s="2"/>
      <c r="V1669" s="2"/>
    </row>
    <row r="1670" spans="1:22" s="16" customFormat="1" ht="15" customHeight="1" x14ac:dyDescent="0.3">
      <c r="A1670" s="16" t="s">
        <v>465</v>
      </c>
      <c r="B1670" s="16" t="s">
        <v>18</v>
      </c>
      <c r="C1670" s="43" t="s">
        <v>1205</v>
      </c>
      <c r="D1670" s="43" t="s">
        <v>25</v>
      </c>
      <c r="E1670" s="43" t="s">
        <v>1170</v>
      </c>
      <c r="F1670" s="43" t="s">
        <v>22</v>
      </c>
      <c r="G1670" s="43" t="s">
        <v>76</v>
      </c>
      <c r="H1670" s="43" t="s">
        <v>1327</v>
      </c>
      <c r="I1670" s="43" t="s">
        <v>487</v>
      </c>
      <c r="J1670" s="16" t="s">
        <v>488</v>
      </c>
      <c r="K1670" s="16">
        <v>20000</v>
      </c>
      <c r="L1670" s="16">
        <v>0</v>
      </c>
      <c r="M1670" s="16">
        <v>20000</v>
      </c>
      <c r="N1670" s="16">
        <v>8381.0499999999993</v>
      </c>
      <c r="O1670" s="47">
        <v>23118.95</v>
      </c>
      <c r="P1670" s="16">
        <v>-11500</v>
      </c>
      <c r="Q1670" s="47">
        <v>5859.8</v>
      </c>
      <c r="R1670" s="16" t="s">
        <v>1861</v>
      </c>
      <c r="S1670" s="3" t="s">
        <v>1453</v>
      </c>
      <c r="T1670" s="2"/>
      <c r="U1670" s="2"/>
      <c r="V1670" s="2"/>
    </row>
    <row r="1671" spans="1:22" s="16" customFormat="1" ht="15" customHeight="1" x14ac:dyDescent="0.3">
      <c r="A1671" s="16" t="s">
        <v>465</v>
      </c>
      <c r="B1671" s="16" t="s">
        <v>18</v>
      </c>
      <c r="C1671" s="43" t="s">
        <v>1243</v>
      </c>
      <c r="D1671" s="43" t="s">
        <v>25</v>
      </c>
      <c r="E1671" s="43" t="s">
        <v>1170</v>
      </c>
      <c r="F1671" s="43" t="s">
        <v>22</v>
      </c>
      <c r="G1671" s="43" t="s">
        <v>76</v>
      </c>
      <c r="H1671" s="43" t="s">
        <v>1328</v>
      </c>
      <c r="I1671" s="43" t="s">
        <v>501</v>
      </c>
      <c r="J1671" s="16" t="s">
        <v>502</v>
      </c>
      <c r="K1671" s="16">
        <v>25672</v>
      </c>
      <c r="L1671" s="16">
        <v>254</v>
      </c>
      <c r="M1671" s="16">
        <v>25926</v>
      </c>
      <c r="N1671" s="16">
        <v>0</v>
      </c>
      <c r="O1671" s="47">
        <v>19791.5</v>
      </c>
      <c r="P1671" s="16">
        <v>6134.5</v>
      </c>
      <c r="Q1671" s="47">
        <v>1375.28</v>
      </c>
      <c r="R1671" s="16" t="s">
        <v>1862</v>
      </c>
      <c r="S1671" s="3" t="s">
        <v>1453</v>
      </c>
      <c r="T1671" s="2"/>
      <c r="U1671" s="2"/>
      <c r="V1671" s="2"/>
    </row>
    <row r="1672" spans="1:22" s="16" customFormat="1" ht="15" customHeight="1" x14ac:dyDescent="0.3">
      <c r="A1672" s="16" t="s">
        <v>465</v>
      </c>
      <c r="B1672" s="16" t="s">
        <v>18</v>
      </c>
      <c r="C1672" s="43" t="s">
        <v>1243</v>
      </c>
      <c r="D1672" s="43" t="s">
        <v>25</v>
      </c>
      <c r="E1672" s="43" t="s">
        <v>1170</v>
      </c>
      <c r="F1672" s="43" t="s">
        <v>22</v>
      </c>
      <c r="G1672" s="43" t="s">
        <v>76</v>
      </c>
      <c r="H1672" s="43" t="s">
        <v>1328</v>
      </c>
      <c r="I1672" s="43" t="s">
        <v>481</v>
      </c>
      <c r="J1672" s="16" t="s">
        <v>1040</v>
      </c>
      <c r="K1672" s="16">
        <v>140</v>
      </c>
      <c r="L1672" s="16">
        <v>0</v>
      </c>
      <c r="M1672" s="16">
        <v>140</v>
      </c>
      <c r="N1672" s="16">
        <v>0</v>
      </c>
      <c r="O1672" s="47">
        <v>37.5</v>
      </c>
      <c r="P1672" s="16">
        <v>102.5</v>
      </c>
      <c r="Q1672" s="47">
        <v>0</v>
      </c>
      <c r="R1672" s="16" t="s">
        <v>1862</v>
      </c>
      <c r="S1672" s="3" t="s">
        <v>1453</v>
      </c>
      <c r="T1672" s="2"/>
      <c r="U1672" s="2"/>
      <c r="V1672" s="2"/>
    </row>
    <row r="1673" spans="1:22" s="16" customFormat="1" ht="15" customHeight="1" x14ac:dyDescent="0.3">
      <c r="A1673" s="16" t="s">
        <v>465</v>
      </c>
      <c r="B1673" s="16" t="s">
        <v>18</v>
      </c>
      <c r="C1673" s="43" t="s">
        <v>1243</v>
      </c>
      <c r="D1673" s="43" t="s">
        <v>25</v>
      </c>
      <c r="E1673" s="43" t="s">
        <v>1170</v>
      </c>
      <c r="F1673" s="43" t="s">
        <v>22</v>
      </c>
      <c r="G1673" s="43" t="s">
        <v>76</v>
      </c>
      <c r="H1673" s="43" t="s">
        <v>1328</v>
      </c>
      <c r="I1673" s="43" t="s">
        <v>474</v>
      </c>
      <c r="J1673" s="16" t="s">
        <v>475</v>
      </c>
      <c r="K1673" s="16">
        <v>1995</v>
      </c>
      <c r="L1673" s="16">
        <v>20</v>
      </c>
      <c r="M1673" s="16">
        <v>2015</v>
      </c>
      <c r="N1673" s="16">
        <v>0</v>
      </c>
      <c r="O1673" s="47">
        <v>1433.73</v>
      </c>
      <c r="P1673" s="16">
        <v>581.27</v>
      </c>
      <c r="Q1673" s="47">
        <v>98.82</v>
      </c>
      <c r="R1673" s="16" t="s">
        <v>1862</v>
      </c>
      <c r="S1673" s="3" t="s">
        <v>1453</v>
      </c>
      <c r="T1673" s="2"/>
      <c r="U1673" s="2"/>
      <c r="V1673" s="2"/>
    </row>
    <row r="1674" spans="1:22" s="16" customFormat="1" ht="15" customHeight="1" x14ac:dyDescent="0.3">
      <c r="A1674" s="16" t="s">
        <v>465</v>
      </c>
      <c r="B1674" s="16" t="s">
        <v>18</v>
      </c>
      <c r="C1674" s="43" t="s">
        <v>1243</v>
      </c>
      <c r="D1674" s="43" t="s">
        <v>25</v>
      </c>
      <c r="E1674" s="43" t="s">
        <v>1170</v>
      </c>
      <c r="F1674" s="43" t="s">
        <v>22</v>
      </c>
      <c r="G1674" s="43" t="s">
        <v>76</v>
      </c>
      <c r="H1674" s="43" t="s">
        <v>1328</v>
      </c>
      <c r="I1674" s="43" t="s">
        <v>531</v>
      </c>
      <c r="J1674" s="16" t="s">
        <v>532</v>
      </c>
      <c r="K1674" s="16">
        <v>2902</v>
      </c>
      <c r="L1674" s="16">
        <v>0</v>
      </c>
      <c r="M1674" s="16">
        <v>2902</v>
      </c>
      <c r="N1674" s="16">
        <v>0</v>
      </c>
      <c r="O1674" s="47">
        <v>1667.93</v>
      </c>
      <c r="P1674" s="16">
        <v>1234.07</v>
      </c>
      <c r="Q1674" s="47">
        <v>39.090000000000003</v>
      </c>
      <c r="R1674" s="16" t="s">
        <v>1862</v>
      </c>
      <c r="S1674" s="3" t="s">
        <v>1453</v>
      </c>
      <c r="T1674" s="2"/>
      <c r="U1674" s="2"/>
      <c r="V1674" s="2"/>
    </row>
    <row r="1675" spans="1:22" s="16" customFormat="1" ht="15" customHeight="1" x14ac:dyDescent="0.3">
      <c r="A1675" s="16" t="s">
        <v>465</v>
      </c>
      <c r="B1675" s="16" t="s">
        <v>18</v>
      </c>
      <c r="C1675" s="43" t="s">
        <v>1243</v>
      </c>
      <c r="D1675" s="43" t="s">
        <v>25</v>
      </c>
      <c r="E1675" s="43" t="s">
        <v>1170</v>
      </c>
      <c r="F1675" s="43" t="s">
        <v>22</v>
      </c>
      <c r="G1675" s="43" t="s">
        <v>76</v>
      </c>
      <c r="H1675" s="43" t="s">
        <v>1328</v>
      </c>
      <c r="I1675" s="43" t="s">
        <v>519</v>
      </c>
      <c r="J1675" s="16" t="s">
        <v>520</v>
      </c>
      <c r="K1675" s="16">
        <v>778</v>
      </c>
      <c r="L1675" s="16">
        <v>0</v>
      </c>
      <c r="M1675" s="16">
        <v>778</v>
      </c>
      <c r="N1675" s="16">
        <v>0</v>
      </c>
      <c r="O1675" s="47">
        <v>648.29999999999995</v>
      </c>
      <c r="P1675" s="16">
        <v>129.69999999999999</v>
      </c>
      <c r="Q1675" s="47">
        <v>0</v>
      </c>
      <c r="R1675" s="16" t="s">
        <v>1862</v>
      </c>
      <c r="S1675" s="3" t="s">
        <v>1453</v>
      </c>
      <c r="T1675" s="2"/>
      <c r="U1675" s="2"/>
      <c r="V1675" s="2"/>
    </row>
    <row r="1676" spans="1:22" s="16" customFormat="1" ht="15" customHeight="1" x14ac:dyDescent="0.3">
      <c r="A1676" s="16" t="s">
        <v>465</v>
      </c>
      <c r="B1676" s="16" t="s">
        <v>18</v>
      </c>
      <c r="C1676" s="43" t="s">
        <v>1243</v>
      </c>
      <c r="D1676" s="43" t="s">
        <v>25</v>
      </c>
      <c r="E1676" s="43" t="s">
        <v>1170</v>
      </c>
      <c r="F1676" s="43" t="s">
        <v>22</v>
      </c>
      <c r="G1676" s="43" t="s">
        <v>76</v>
      </c>
      <c r="H1676" s="43" t="s">
        <v>1328</v>
      </c>
      <c r="I1676" s="43" t="s">
        <v>638</v>
      </c>
      <c r="J1676" s="16" t="s">
        <v>639</v>
      </c>
      <c r="K1676" s="16">
        <v>4418</v>
      </c>
      <c r="L1676" s="16">
        <v>0</v>
      </c>
      <c r="M1676" s="16">
        <v>4418</v>
      </c>
      <c r="N1676" s="16">
        <v>0</v>
      </c>
      <c r="O1676" s="47">
        <v>3681.7</v>
      </c>
      <c r="P1676" s="16">
        <v>736.3</v>
      </c>
      <c r="Q1676" s="47">
        <v>0</v>
      </c>
      <c r="R1676" s="16" t="s">
        <v>1862</v>
      </c>
      <c r="S1676" s="3" t="s">
        <v>1453</v>
      </c>
      <c r="T1676" s="2"/>
      <c r="U1676" s="2"/>
      <c r="V1676" s="2"/>
    </row>
    <row r="1677" spans="1:22" s="16" customFormat="1" ht="15" customHeight="1" x14ac:dyDescent="0.3">
      <c r="A1677" s="16" t="s">
        <v>465</v>
      </c>
      <c r="B1677" s="16" t="s">
        <v>18</v>
      </c>
      <c r="C1677" s="43" t="s">
        <v>1243</v>
      </c>
      <c r="D1677" s="43" t="s">
        <v>25</v>
      </c>
      <c r="E1677" s="43" t="s">
        <v>1170</v>
      </c>
      <c r="F1677" s="43" t="s">
        <v>22</v>
      </c>
      <c r="G1677" s="43" t="s">
        <v>76</v>
      </c>
      <c r="H1677" s="43" t="s">
        <v>1328</v>
      </c>
      <c r="I1677" s="43" t="s">
        <v>466</v>
      </c>
      <c r="J1677" s="16" t="s">
        <v>467</v>
      </c>
      <c r="K1677" s="16">
        <v>231</v>
      </c>
      <c r="L1677" s="16">
        <v>0</v>
      </c>
      <c r="M1677" s="16">
        <v>231</v>
      </c>
      <c r="N1677" s="16">
        <v>0</v>
      </c>
      <c r="O1677" s="47">
        <v>192.5</v>
      </c>
      <c r="P1677" s="16">
        <v>38.5</v>
      </c>
      <c r="Q1677" s="47">
        <v>0</v>
      </c>
      <c r="R1677" s="16" t="s">
        <v>1862</v>
      </c>
      <c r="S1677" s="3" t="s">
        <v>1453</v>
      </c>
      <c r="T1677" s="2"/>
      <c r="U1677" s="2"/>
      <c r="V1677" s="2"/>
    </row>
    <row r="1678" spans="1:22" s="16" customFormat="1" ht="15" customHeight="1" x14ac:dyDescent="0.3">
      <c r="A1678" s="16" t="s">
        <v>465</v>
      </c>
      <c r="B1678" s="16" t="s">
        <v>18</v>
      </c>
      <c r="C1678" s="43" t="s">
        <v>1243</v>
      </c>
      <c r="D1678" s="43" t="s">
        <v>25</v>
      </c>
      <c r="E1678" s="43" t="s">
        <v>1170</v>
      </c>
      <c r="F1678" s="43" t="s">
        <v>22</v>
      </c>
      <c r="G1678" s="43" t="s">
        <v>76</v>
      </c>
      <c r="H1678" s="43" t="s">
        <v>1328</v>
      </c>
      <c r="I1678" s="43" t="s">
        <v>470</v>
      </c>
      <c r="J1678" s="16" t="s">
        <v>471</v>
      </c>
      <c r="K1678" s="16">
        <v>39</v>
      </c>
      <c r="L1678" s="16">
        <v>0</v>
      </c>
      <c r="M1678" s="16">
        <v>39</v>
      </c>
      <c r="N1678" s="16">
        <v>0</v>
      </c>
      <c r="O1678" s="47">
        <v>32.5</v>
      </c>
      <c r="P1678" s="16">
        <v>6.5</v>
      </c>
      <c r="Q1678" s="47">
        <v>0</v>
      </c>
      <c r="R1678" s="16" t="s">
        <v>1862</v>
      </c>
      <c r="S1678" s="3" t="s">
        <v>1453</v>
      </c>
      <c r="T1678" s="2"/>
      <c r="U1678" s="2"/>
      <c r="V1678" s="2"/>
    </row>
    <row r="1679" spans="1:22" s="16" customFormat="1" ht="15" customHeight="1" x14ac:dyDescent="0.3">
      <c r="A1679" s="16" t="s">
        <v>465</v>
      </c>
      <c r="B1679" s="16" t="s">
        <v>18</v>
      </c>
      <c r="C1679" s="43" t="s">
        <v>1243</v>
      </c>
      <c r="D1679" s="43" t="s">
        <v>25</v>
      </c>
      <c r="E1679" s="43" t="s">
        <v>1170</v>
      </c>
      <c r="F1679" s="43" t="s">
        <v>22</v>
      </c>
      <c r="G1679" s="43" t="s">
        <v>76</v>
      </c>
      <c r="H1679" s="43" t="s">
        <v>1328</v>
      </c>
      <c r="I1679" s="43" t="s">
        <v>525</v>
      </c>
      <c r="J1679" s="16" t="s">
        <v>526</v>
      </c>
      <c r="K1679" s="16">
        <v>168</v>
      </c>
      <c r="L1679" s="16">
        <v>0</v>
      </c>
      <c r="M1679" s="16">
        <v>168</v>
      </c>
      <c r="N1679" s="16">
        <v>0</v>
      </c>
      <c r="O1679" s="47">
        <v>96</v>
      </c>
      <c r="P1679" s="16">
        <v>72</v>
      </c>
      <c r="Q1679" s="47">
        <v>0</v>
      </c>
      <c r="R1679" s="16" t="s">
        <v>1862</v>
      </c>
      <c r="S1679" s="3" t="s">
        <v>1453</v>
      </c>
      <c r="T1679" s="2"/>
      <c r="U1679" s="2"/>
      <c r="V1679" s="2"/>
    </row>
    <row r="1680" spans="1:22" s="16" customFormat="1" ht="15" customHeight="1" x14ac:dyDescent="0.3">
      <c r="A1680" s="16" t="s">
        <v>465</v>
      </c>
      <c r="B1680" s="16" t="s">
        <v>18</v>
      </c>
      <c r="C1680" s="43" t="s">
        <v>1243</v>
      </c>
      <c r="D1680" s="43" t="s">
        <v>25</v>
      </c>
      <c r="E1680" s="43" t="s">
        <v>1170</v>
      </c>
      <c r="F1680" s="43" t="s">
        <v>22</v>
      </c>
      <c r="G1680" s="43" t="s">
        <v>76</v>
      </c>
      <c r="H1680" s="43" t="s">
        <v>1328</v>
      </c>
      <c r="I1680" s="43">
        <v>6350</v>
      </c>
      <c r="J1680" s="16" t="s">
        <v>492</v>
      </c>
      <c r="K1680" s="16">
        <v>0</v>
      </c>
      <c r="L1680" s="16">
        <v>0</v>
      </c>
      <c r="M1680" s="16">
        <v>0</v>
      </c>
      <c r="N1680" s="16">
        <v>0</v>
      </c>
      <c r="O1680" s="47">
        <v>5598.07</v>
      </c>
      <c r="P1680" s="16">
        <v>-5598.07</v>
      </c>
      <c r="Q1680" s="47">
        <v>0</v>
      </c>
      <c r="R1680" s="16" t="s">
        <v>1862</v>
      </c>
      <c r="S1680" s="3" t="s">
        <v>1453</v>
      </c>
      <c r="T1680" s="2"/>
      <c r="U1680" s="2"/>
      <c r="V1680" s="2"/>
    </row>
    <row r="1681" spans="1:22" s="16" customFormat="1" ht="15" customHeight="1" x14ac:dyDescent="0.3">
      <c r="A1681" s="16" t="s">
        <v>465</v>
      </c>
      <c r="B1681" s="16" t="s">
        <v>18</v>
      </c>
      <c r="C1681" s="43" t="s">
        <v>1243</v>
      </c>
      <c r="D1681" s="43" t="s">
        <v>25</v>
      </c>
      <c r="E1681" s="43" t="s">
        <v>1170</v>
      </c>
      <c r="F1681" s="43" t="s">
        <v>22</v>
      </c>
      <c r="G1681" s="43" t="s">
        <v>76</v>
      </c>
      <c r="H1681" s="43" t="s">
        <v>1328</v>
      </c>
      <c r="I1681" s="43" t="s">
        <v>616</v>
      </c>
      <c r="J1681" s="16" t="s">
        <v>617</v>
      </c>
      <c r="K1681" s="16">
        <v>2000</v>
      </c>
      <c r="L1681" s="16">
        <v>0</v>
      </c>
      <c r="M1681" s="16">
        <v>2000</v>
      </c>
      <c r="N1681" s="16">
        <v>0</v>
      </c>
      <c r="O1681" s="47">
        <v>0</v>
      </c>
      <c r="P1681" s="16">
        <v>2000</v>
      </c>
      <c r="Q1681" s="47">
        <v>0</v>
      </c>
      <c r="R1681" s="16" t="s">
        <v>1862</v>
      </c>
      <c r="S1681" s="3" t="s">
        <v>1453</v>
      </c>
      <c r="T1681" s="2"/>
      <c r="U1681" s="2"/>
      <c r="V1681" s="2"/>
    </row>
    <row r="1682" spans="1:22" s="16" customFormat="1" ht="15" customHeight="1" x14ac:dyDescent="0.3">
      <c r="A1682" s="16" t="s">
        <v>465</v>
      </c>
      <c r="B1682" s="16" t="s">
        <v>18</v>
      </c>
      <c r="C1682" s="43" t="s">
        <v>1243</v>
      </c>
      <c r="D1682" s="43" t="s">
        <v>25</v>
      </c>
      <c r="E1682" s="43" t="s">
        <v>1170</v>
      </c>
      <c r="F1682" s="43" t="s">
        <v>22</v>
      </c>
      <c r="G1682" s="43" t="s">
        <v>76</v>
      </c>
      <c r="H1682" s="43" t="s">
        <v>1328</v>
      </c>
      <c r="I1682" s="43" t="s">
        <v>487</v>
      </c>
      <c r="J1682" s="16" t="s">
        <v>488</v>
      </c>
      <c r="K1682" s="16">
        <v>100000</v>
      </c>
      <c r="L1682" s="16">
        <v>0</v>
      </c>
      <c r="M1682" s="16">
        <v>100000</v>
      </c>
      <c r="N1682" s="16">
        <v>1750</v>
      </c>
      <c r="O1682" s="47">
        <v>52400</v>
      </c>
      <c r="P1682" s="16">
        <v>45850</v>
      </c>
      <c r="Q1682" s="47">
        <v>0</v>
      </c>
      <c r="R1682" s="16" t="s">
        <v>1862</v>
      </c>
      <c r="S1682" s="3" t="s">
        <v>1453</v>
      </c>
      <c r="T1682" s="2"/>
      <c r="U1682" s="2"/>
      <c r="V1682" s="2"/>
    </row>
    <row r="1683" spans="1:22" s="16" customFormat="1" ht="15" customHeight="1" x14ac:dyDescent="0.3">
      <c r="A1683" s="16" t="s">
        <v>465</v>
      </c>
      <c r="B1683" s="16" t="s">
        <v>18</v>
      </c>
      <c r="C1683" s="43" t="s">
        <v>1206</v>
      </c>
      <c r="D1683" s="43" t="s">
        <v>25</v>
      </c>
      <c r="E1683" s="43" t="s">
        <v>1170</v>
      </c>
      <c r="F1683" s="43" t="s">
        <v>22</v>
      </c>
      <c r="G1683" s="43" t="s">
        <v>76</v>
      </c>
      <c r="H1683" s="43" t="s">
        <v>1329</v>
      </c>
      <c r="I1683" s="43" t="s">
        <v>501</v>
      </c>
      <c r="J1683" s="16" t="s">
        <v>502</v>
      </c>
      <c r="K1683" s="16">
        <v>49295</v>
      </c>
      <c r="L1683" s="16">
        <v>488</v>
      </c>
      <c r="M1683" s="16">
        <v>49783</v>
      </c>
      <c r="N1683" s="16">
        <v>0</v>
      </c>
      <c r="O1683" s="47">
        <v>81212.34</v>
      </c>
      <c r="P1683" s="16">
        <v>-31429.34</v>
      </c>
      <c r="Q1683" s="47">
        <v>5221.87</v>
      </c>
      <c r="R1683" s="16" t="s">
        <v>1863</v>
      </c>
      <c r="S1683" s="3" t="s">
        <v>1453</v>
      </c>
      <c r="T1683" s="2"/>
      <c r="U1683" s="2"/>
      <c r="V1683" s="2"/>
    </row>
    <row r="1684" spans="1:22" s="16" customFormat="1" ht="15" customHeight="1" x14ac:dyDescent="0.3">
      <c r="A1684" s="16" t="s">
        <v>465</v>
      </c>
      <c r="B1684" s="16" t="s">
        <v>18</v>
      </c>
      <c r="C1684" s="43" t="s">
        <v>1206</v>
      </c>
      <c r="D1684" s="43" t="s">
        <v>25</v>
      </c>
      <c r="E1684" s="43" t="s">
        <v>1170</v>
      </c>
      <c r="F1684" s="43" t="s">
        <v>22</v>
      </c>
      <c r="G1684" s="43" t="s">
        <v>76</v>
      </c>
      <c r="H1684" s="43" t="s">
        <v>1329</v>
      </c>
      <c r="I1684" s="43" t="s">
        <v>493</v>
      </c>
      <c r="J1684" s="16" t="s">
        <v>494</v>
      </c>
      <c r="K1684" s="16">
        <v>0</v>
      </c>
      <c r="L1684" s="16">
        <v>0</v>
      </c>
      <c r="M1684" s="16">
        <v>0</v>
      </c>
      <c r="N1684" s="16">
        <v>0</v>
      </c>
      <c r="O1684" s="47">
        <v>0</v>
      </c>
      <c r="P1684" s="16">
        <v>0</v>
      </c>
      <c r="Q1684" s="47">
        <v>0</v>
      </c>
      <c r="R1684" s="16" t="s">
        <v>1863</v>
      </c>
      <c r="S1684" s="3" t="s">
        <v>1453</v>
      </c>
      <c r="T1684" s="2"/>
      <c r="U1684" s="2"/>
      <c r="V1684" s="2"/>
    </row>
    <row r="1685" spans="1:22" s="16" customFormat="1" ht="15" customHeight="1" x14ac:dyDescent="0.3">
      <c r="A1685" s="16" t="s">
        <v>465</v>
      </c>
      <c r="B1685" s="16" t="s">
        <v>18</v>
      </c>
      <c r="C1685" s="43" t="s">
        <v>1206</v>
      </c>
      <c r="D1685" s="43" t="s">
        <v>25</v>
      </c>
      <c r="E1685" s="43" t="s">
        <v>1170</v>
      </c>
      <c r="F1685" s="43" t="s">
        <v>22</v>
      </c>
      <c r="G1685" s="43" t="s">
        <v>76</v>
      </c>
      <c r="H1685" s="43" t="s">
        <v>1329</v>
      </c>
      <c r="I1685" s="43" t="s">
        <v>481</v>
      </c>
      <c r="J1685" s="16" t="s">
        <v>1040</v>
      </c>
      <c r="K1685" s="16">
        <v>284</v>
      </c>
      <c r="L1685" s="16">
        <v>0</v>
      </c>
      <c r="M1685" s="16">
        <v>284</v>
      </c>
      <c r="N1685" s="16">
        <v>0</v>
      </c>
      <c r="O1685" s="47">
        <v>83.5</v>
      </c>
      <c r="P1685" s="16">
        <v>200.5</v>
      </c>
      <c r="Q1685" s="47">
        <v>0</v>
      </c>
      <c r="R1685" s="16" t="s">
        <v>1863</v>
      </c>
      <c r="S1685" s="3" t="s">
        <v>1453</v>
      </c>
      <c r="T1685" s="2"/>
      <c r="U1685" s="2"/>
      <c r="V1685" s="2"/>
    </row>
    <row r="1686" spans="1:22" s="16" customFormat="1" ht="15" customHeight="1" x14ac:dyDescent="0.3">
      <c r="A1686" s="16" t="s">
        <v>465</v>
      </c>
      <c r="B1686" s="16" t="s">
        <v>18</v>
      </c>
      <c r="C1686" s="43" t="s">
        <v>1206</v>
      </c>
      <c r="D1686" s="43" t="s">
        <v>25</v>
      </c>
      <c r="E1686" s="43" t="s">
        <v>1170</v>
      </c>
      <c r="F1686" s="43" t="s">
        <v>22</v>
      </c>
      <c r="G1686" s="43" t="s">
        <v>76</v>
      </c>
      <c r="H1686" s="43" t="s">
        <v>1329</v>
      </c>
      <c r="I1686" s="43" t="s">
        <v>474</v>
      </c>
      <c r="J1686" s="16" t="s">
        <v>475</v>
      </c>
      <c r="K1686" s="16">
        <v>3831</v>
      </c>
      <c r="L1686" s="16">
        <v>38</v>
      </c>
      <c r="M1686" s="16">
        <v>3869</v>
      </c>
      <c r="N1686" s="16">
        <v>0</v>
      </c>
      <c r="O1686" s="47">
        <v>5962.18</v>
      </c>
      <c r="P1686" s="16">
        <v>-2093.1799999999998</v>
      </c>
      <c r="Q1686" s="47">
        <v>382.26</v>
      </c>
      <c r="R1686" s="16" t="s">
        <v>1863</v>
      </c>
      <c r="S1686" s="3" t="s">
        <v>1453</v>
      </c>
      <c r="T1686" s="2"/>
      <c r="U1686" s="2"/>
      <c r="V1686" s="2"/>
    </row>
    <row r="1687" spans="1:22" s="16" customFormat="1" ht="15" customHeight="1" x14ac:dyDescent="0.3">
      <c r="A1687" s="16" t="s">
        <v>465</v>
      </c>
      <c r="B1687" s="16" t="s">
        <v>18</v>
      </c>
      <c r="C1687" s="43" t="s">
        <v>1206</v>
      </c>
      <c r="D1687" s="43" t="s">
        <v>25</v>
      </c>
      <c r="E1687" s="43" t="s">
        <v>1170</v>
      </c>
      <c r="F1687" s="43" t="s">
        <v>22</v>
      </c>
      <c r="G1687" s="43" t="s">
        <v>76</v>
      </c>
      <c r="H1687" s="43" t="s">
        <v>1329</v>
      </c>
      <c r="I1687" s="43" t="s">
        <v>531</v>
      </c>
      <c r="J1687" s="16" t="s">
        <v>532</v>
      </c>
      <c r="K1687" s="16">
        <v>5572</v>
      </c>
      <c r="L1687" s="16">
        <v>0</v>
      </c>
      <c r="M1687" s="16">
        <v>5572</v>
      </c>
      <c r="N1687" s="16">
        <v>0</v>
      </c>
      <c r="O1687" s="47">
        <v>7672.48</v>
      </c>
      <c r="P1687" s="16">
        <v>-2100.48</v>
      </c>
      <c r="Q1687" s="47">
        <v>518.97</v>
      </c>
      <c r="R1687" s="16" t="s">
        <v>1863</v>
      </c>
      <c r="S1687" s="3" t="s">
        <v>1453</v>
      </c>
      <c r="T1687" s="2"/>
      <c r="U1687" s="2"/>
      <c r="V1687" s="2"/>
    </row>
    <row r="1688" spans="1:22" s="16" customFormat="1" ht="15" customHeight="1" x14ac:dyDescent="0.3">
      <c r="A1688" s="16" t="s">
        <v>465</v>
      </c>
      <c r="B1688" s="16" t="s">
        <v>18</v>
      </c>
      <c r="C1688" s="43" t="s">
        <v>1206</v>
      </c>
      <c r="D1688" s="43" t="s">
        <v>25</v>
      </c>
      <c r="E1688" s="43" t="s">
        <v>1170</v>
      </c>
      <c r="F1688" s="43" t="s">
        <v>22</v>
      </c>
      <c r="G1688" s="43" t="s">
        <v>76</v>
      </c>
      <c r="H1688" s="43" t="s">
        <v>1329</v>
      </c>
      <c r="I1688" s="43" t="s">
        <v>519</v>
      </c>
      <c r="J1688" s="16" t="s">
        <v>520</v>
      </c>
      <c r="K1688" s="16">
        <v>1484</v>
      </c>
      <c r="L1688" s="16">
        <v>0</v>
      </c>
      <c r="M1688" s="16">
        <v>1484</v>
      </c>
      <c r="N1688" s="16">
        <v>0</v>
      </c>
      <c r="O1688" s="47">
        <v>1236.7</v>
      </c>
      <c r="P1688" s="16">
        <v>247.3</v>
      </c>
      <c r="Q1688" s="47">
        <v>0</v>
      </c>
      <c r="R1688" s="16" t="s">
        <v>1863</v>
      </c>
      <c r="S1688" s="3" t="s">
        <v>1453</v>
      </c>
      <c r="T1688" s="2"/>
      <c r="U1688" s="2"/>
      <c r="V1688" s="2"/>
    </row>
    <row r="1689" spans="1:22" s="16" customFormat="1" ht="15" customHeight="1" x14ac:dyDescent="0.3">
      <c r="A1689" s="16" t="s">
        <v>465</v>
      </c>
      <c r="B1689" s="16" t="s">
        <v>18</v>
      </c>
      <c r="C1689" s="43" t="s">
        <v>1206</v>
      </c>
      <c r="D1689" s="43" t="s">
        <v>25</v>
      </c>
      <c r="E1689" s="43" t="s">
        <v>1170</v>
      </c>
      <c r="F1689" s="43" t="s">
        <v>22</v>
      </c>
      <c r="G1689" s="43" t="s">
        <v>76</v>
      </c>
      <c r="H1689" s="43" t="s">
        <v>1329</v>
      </c>
      <c r="I1689" s="43" t="s">
        <v>638</v>
      </c>
      <c r="J1689" s="16" t="s">
        <v>639</v>
      </c>
      <c r="K1689" s="16">
        <v>9438</v>
      </c>
      <c r="L1689" s="16">
        <v>0</v>
      </c>
      <c r="M1689" s="16">
        <v>9438</v>
      </c>
      <c r="N1689" s="16">
        <v>0</v>
      </c>
      <c r="O1689" s="47">
        <v>7865</v>
      </c>
      <c r="P1689" s="16">
        <v>1573</v>
      </c>
      <c r="Q1689" s="47">
        <v>0</v>
      </c>
      <c r="R1689" s="16" t="s">
        <v>1863</v>
      </c>
      <c r="S1689" s="3" t="s">
        <v>1453</v>
      </c>
      <c r="T1689" s="2"/>
      <c r="U1689" s="2"/>
      <c r="V1689" s="2"/>
    </row>
    <row r="1690" spans="1:22" s="16" customFormat="1" ht="15" customHeight="1" x14ac:dyDescent="0.3">
      <c r="A1690" s="16" t="s">
        <v>465</v>
      </c>
      <c r="B1690" s="16" t="s">
        <v>18</v>
      </c>
      <c r="C1690" s="43" t="s">
        <v>1206</v>
      </c>
      <c r="D1690" s="43" t="s">
        <v>25</v>
      </c>
      <c r="E1690" s="43" t="s">
        <v>1170</v>
      </c>
      <c r="F1690" s="43" t="s">
        <v>22</v>
      </c>
      <c r="G1690" s="43" t="s">
        <v>76</v>
      </c>
      <c r="H1690" s="43" t="s">
        <v>1329</v>
      </c>
      <c r="I1690" s="43" t="s">
        <v>466</v>
      </c>
      <c r="J1690" s="16" t="s">
        <v>467</v>
      </c>
      <c r="K1690" s="16">
        <v>483</v>
      </c>
      <c r="L1690" s="16">
        <v>0</v>
      </c>
      <c r="M1690" s="16">
        <v>483</v>
      </c>
      <c r="N1690" s="16">
        <v>0</v>
      </c>
      <c r="O1690" s="47">
        <v>402.5</v>
      </c>
      <c r="P1690" s="16">
        <v>80.5</v>
      </c>
      <c r="Q1690" s="47">
        <v>0</v>
      </c>
      <c r="R1690" s="16" t="s">
        <v>1863</v>
      </c>
      <c r="S1690" s="3" t="s">
        <v>1453</v>
      </c>
      <c r="T1690" s="2"/>
      <c r="U1690" s="2"/>
      <c r="V1690" s="2"/>
    </row>
    <row r="1691" spans="1:22" s="16" customFormat="1" ht="15" customHeight="1" x14ac:dyDescent="0.3">
      <c r="A1691" s="16" t="s">
        <v>465</v>
      </c>
      <c r="B1691" s="16" t="s">
        <v>18</v>
      </c>
      <c r="C1691" s="43" t="s">
        <v>1206</v>
      </c>
      <c r="D1691" s="43" t="s">
        <v>25</v>
      </c>
      <c r="E1691" s="43" t="s">
        <v>1170</v>
      </c>
      <c r="F1691" s="43" t="s">
        <v>22</v>
      </c>
      <c r="G1691" s="43" t="s">
        <v>76</v>
      </c>
      <c r="H1691" s="43" t="s">
        <v>1329</v>
      </c>
      <c r="I1691" s="43" t="s">
        <v>470</v>
      </c>
      <c r="J1691" s="16" t="s">
        <v>471</v>
      </c>
      <c r="K1691" s="16">
        <v>78</v>
      </c>
      <c r="L1691" s="16">
        <v>0</v>
      </c>
      <c r="M1691" s="16">
        <v>78</v>
      </c>
      <c r="N1691" s="16">
        <v>0</v>
      </c>
      <c r="O1691" s="47">
        <v>65</v>
      </c>
      <c r="P1691" s="16">
        <v>13</v>
      </c>
      <c r="Q1691" s="47">
        <v>0</v>
      </c>
      <c r="R1691" s="16" t="s">
        <v>1863</v>
      </c>
      <c r="S1691" s="3" t="s">
        <v>1453</v>
      </c>
      <c r="T1691" s="2"/>
      <c r="U1691" s="2"/>
      <c r="V1691" s="2"/>
    </row>
    <row r="1692" spans="1:22" s="16" customFormat="1" ht="15" customHeight="1" x14ac:dyDescent="0.3">
      <c r="A1692" s="16" t="s">
        <v>465</v>
      </c>
      <c r="B1692" s="16" t="s">
        <v>18</v>
      </c>
      <c r="C1692" s="43" t="s">
        <v>1206</v>
      </c>
      <c r="D1692" s="43" t="s">
        <v>25</v>
      </c>
      <c r="E1692" s="43" t="s">
        <v>1170</v>
      </c>
      <c r="F1692" s="43" t="s">
        <v>22</v>
      </c>
      <c r="G1692" s="43" t="s">
        <v>76</v>
      </c>
      <c r="H1692" s="43" t="s">
        <v>1329</v>
      </c>
      <c r="I1692" s="43" t="s">
        <v>525</v>
      </c>
      <c r="J1692" s="16" t="s">
        <v>526</v>
      </c>
      <c r="K1692" s="16">
        <v>341</v>
      </c>
      <c r="L1692" s="16">
        <v>0</v>
      </c>
      <c r="M1692" s="16">
        <v>341</v>
      </c>
      <c r="N1692" s="16">
        <v>0</v>
      </c>
      <c r="O1692" s="47">
        <v>172.27</v>
      </c>
      <c r="P1692" s="16">
        <v>168.73</v>
      </c>
      <c r="Q1692" s="47">
        <v>0</v>
      </c>
      <c r="R1692" s="16" t="s">
        <v>1863</v>
      </c>
      <c r="S1692" s="3" t="s">
        <v>1453</v>
      </c>
      <c r="T1692" s="2"/>
      <c r="U1692" s="2"/>
      <c r="V1692" s="2"/>
    </row>
    <row r="1693" spans="1:22" s="16" customFormat="1" ht="15" customHeight="1" x14ac:dyDescent="0.3">
      <c r="A1693" s="16" t="s">
        <v>465</v>
      </c>
      <c r="B1693" s="16" t="s">
        <v>18</v>
      </c>
      <c r="C1693" s="43" t="s">
        <v>1206</v>
      </c>
      <c r="D1693" s="43" t="s">
        <v>25</v>
      </c>
      <c r="E1693" s="43" t="s">
        <v>1170</v>
      </c>
      <c r="F1693" s="43" t="s">
        <v>22</v>
      </c>
      <c r="G1693" s="43" t="s">
        <v>76</v>
      </c>
      <c r="H1693" s="43" t="s">
        <v>1329</v>
      </c>
      <c r="I1693" s="43">
        <v>6202</v>
      </c>
      <c r="J1693" s="16" t="s">
        <v>558</v>
      </c>
      <c r="K1693" s="16">
        <v>0</v>
      </c>
      <c r="L1693" s="16">
        <v>0</v>
      </c>
      <c r="M1693" s="16">
        <v>0</v>
      </c>
      <c r="N1693" s="16">
        <v>0</v>
      </c>
      <c r="O1693" s="47">
        <v>0</v>
      </c>
      <c r="P1693" s="16">
        <v>0</v>
      </c>
      <c r="Q1693" s="47">
        <v>0</v>
      </c>
      <c r="R1693" s="16" t="s">
        <v>1863</v>
      </c>
      <c r="S1693" s="3" t="s">
        <v>1453</v>
      </c>
      <c r="T1693" s="2"/>
      <c r="U1693" s="2"/>
      <c r="V1693" s="2"/>
    </row>
    <row r="1694" spans="1:22" s="16" customFormat="1" ht="15" customHeight="1" x14ac:dyDescent="0.3">
      <c r="A1694" s="16" t="s">
        <v>465</v>
      </c>
      <c r="B1694" s="16" t="s">
        <v>18</v>
      </c>
      <c r="C1694" s="43" t="s">
        <v>1206</v>
      </c>
      <c r="D1694" s="43" t="s">
        <v>25</v>
      </c>
      <c r="E1694" s="43" t="s">
        <v>1170</v>
      </c>
      <c r="F1694" s="43" t="s">
        <v>22</v>
      </c>
      <c r="G1694" s="43" t="s">
        <v>76</v>
      </c>
      <c r="H1694" s="43" t="s">
        <v>1329</v>
      </c>
      <c r="I1694" s="43">
        <v>6208</v>
      </c>
      <c r="J1694" s="16" t="s">
        <v>496</v>
      </c>
      <c r="K1694" s="16">
        <v>0</v>
      </c>
      <c r="L1694" s="16">
        <v>0</v>
      </c>
      <c r="M1694" s="16">
        <v>0</v>
      </c>
      <c r="N1694" s="16">
        <v>0</v>
      </c>
      <c r="O1694" s="47">
        <v>0</v>
      </c>
      <c r="P1694" s="16">
        <v>0</v>
      </c>
      <c r="Q1694" s="47">
        <v>0</v>
      </c>
      <c r="R1694" s="16" t="s">
        <v>1863</v>
      </c>
      <c r="S1694" s="3" t="s">
        <v>1453</v>
      </c>
      <c r="T1694" s="2"/>
      <c r="U1694" s="2"/>
      <c r="V1694" s="2"/>
    </row>
    <row r="1695" spans="1:22" s="16" customFormat="1" ht="15" customHeight="1" x14ac:dyDescent="0.3">
      <c r="A1695" s="16" t="s">
        <v>465</v>
      </c>
      <c r="B1695" s="16" t="s">
        <v>18</v>
      </c>
      <c r="C1695" s="43" t="s">
        <v>1206</v>
      </c>
      <c r="D1695" s="43" t="s">
        <v>25</v>
      </c>
      <c r="E1695" s="43" t="s">
        <v>1170</v>
      </c>
      <c r="F1695" s="43" t="s">
        <v>22</v>
      </c>
      <c r="G1695" s="43" t="s">
        <v>76</v>
      </c>
      <c r="H1695" s="43" t="s">
        <v>1329</v>
      </c>
      <c r="I1695" s="43">
        <v>6350</v>
      </c>
      <c r="J1695" s="16" t="s">
        <v>492</v>
      </c>
      <c r="K1695" s="16">
        <v>0</v>
      </c>
      <c r="L1695" s="16">
        <v>0</v>
      </c>
      <c r="M1695" s="16">
        <v>0</v>
      </c>
      <c r="N1695" s="16">
        <v>0</v>
      </c>
      <c r="O1695" s="47">
        <v>0</v>
      </c>
      <c r="P1695" s="16">
        <v>0</v>
      </c>
      <c r="Q1695" s="47">
        <v>0</v>
      </c>
      <c r="R1695" s="16" t="s">
        <v>1863</v>
      </c>
      <c r="S1695" s="3" t="s">
        <v>1453</v>
      </c>
      <c r="T1695" s="2"/>
      <c r="U1695" s="2"/>
      <c r="V1695" s="2"/>
    </row>
    <row r="1696" spans="1:22" s="16" customFormat="1" ht="15" customHeight="1" x14ac:dyDescent="0.3">
      <c r="A1696" s="16" t="s">
        <v>465</v>
      </c>
      <c r="B1696" s="16" t="s">
        <v>18</v>
      </c>
      <c r="C1696" s="43" t="s">
        <v>1206</v>
      </c>
      <c r="D1696" s="43" t="s">
        <v>25</v>
      </c>
      <c r="E1696" s="43" t="s">
        <v>1170</v>
      </c>
      <c r="F1696" s="43" t="s">
        <v>22</v>
      </c>
      <c r="G1696" s="43" t="s">
        <v>76</v>
      </c>
      <c r="H1696" s="43" t="s">
        <v>1329</v>
      </c>
      <c r="I1696" s="43" t="s">
        <v>616</v>
      </c>
      <c r="J1696" s="16" t="s">
        <v>617</v>
      </c>
      <c r="K1696" s="16">
        <v>2000</v>
      </c>
      <c r="L1696" s="16">
        <v>0</v>
      </c>
      <c r="M1696" s="16">
        <v>2000</v>
      </c>
      <c r="N1696" s="16">
        <v>0</v>
      </c>
      <c r="O1696" s="47">
        <v>5500</v>
      </c>
      <c r="P1696" s="16">
        <v>-3500</v>
      </c>
      <c r="Q1696" s="47">
        <v>0</v>
      </c>
      <c r="R1696" s="16" t="s">
        <v>1863</v>
      </c>
      <c r="S1696" s="3" t="s">
        <v>1453</v>
      </c>
      <c r="T1696" s="2"/>
      <c r="U1696" s="2"/>
      <c r="V1696" s="2"/>
    </row>
    <row r="1697" spans="1:22" s="16" customFormat="1" ht="15" customHeight="1" x14ac:dyDescent="0.3">
      <c r="A1697" s="16" t="s">
        <v>465</v>
      </c>
      <c r="B1697" s="16" t="s">
        <v>18</v>
      </c>
      <c r="C1697" s="43" t="s">
        <v>1206</v>
      </c>
      <c r="D1697" s="43" t="s">
        <v>25</v>
      </c>
      <c r="E1697" s="43" t="s">
        <v>1170</v>
      </c>
      <c r="F1697" s="43" t="s">
        <v>22</v>
      </c>
      <c r="G1697" s="43" t="s">
        <v>76</v>
      </c>
      <c r="H1697" s="43" t="s">
        <v>1329</v>
      </c>
      <c r="I1697" s="43" t="s">
        <v>600</v>
      </c>
      <c r="J1697" s="16" t="s">
        <v>601</v>
      </c>
      <c r="K1697" s="16">
        <v>50000</v>
      </c>
      <c r="L1697" s="16">
        <v>0</v>
      </c>
      <c r="M1697" s="16">
        <v>50000</v>
      </c>
      <c r="N1697" s="16">
        <v>18752.490000000002</v>
      </c>
      <c r="O1697" s="47">
        <v>25950.01</v>
      </c>
      <c r="P1697" s="16">
        <v>5297.5</v>
      </c>
      <c r="Q1697" s="47">
        <v>1096.5</v>
      </c>
      <c r="R1697" s="16" t="s">
        <v>1863</v>
      </c>
      <c r="S1697" s="3" t="s">
        <v>1453</v>
      </c>
      <c r="T1697" s="2"/>
      <c r="U1697" s="2"/>
      <c r="V1697" s="2"/>
    </row>
    <row r="1698" spans="1:22" s="16" customFormat="1" ht="15" customHeight="1" x14ac:dyDescent="0.3">
      <c r="A1698" s="16" t="s">
        <v>465</v>
      </c>
      <c r="B1698" s="16" t="s">
        <v>18</v>
      </c>
      <c r="C1698" s="43" t="s">
        <v>1206</v>
      </c>
      <c r="D1698" s="43" t="s">
        <v>25</v>
      </c>
      <c r="E1698" s="43" t="s">
        <v>1170</v>
      </c>
      <c r="F1698" s="43" t="s">
        <v>22</v>
      </c>
      <c r="G1698" s="43" t="s">
        <v>76</v>
      </c>
      <c r="H1698" s="43" t="s">
        <v>1329</v>
      </c>
      <c r="I1698" s="43" t="s">
        <v>487</v>
      </c>
      <c r="J1698" s="16" t="s">
        <v>488</v>
      </c>
      <c r="K1698" s="16">
        <v>30000</v>
      </c>
      <c r="L1698" s="16">
        <v>70000</v>
      </c>
      <c r="M1698" s="16">
        <v>100000</v>
      </c>
      <c r="N1698" s="16">
        <v>30625.1</v>
      </c>
      <c r="O1698" s="47">
        <v>93076.13</v>
      </c>
      <c r="P1698" s="16">
        <v>-23701.23</v>
      </c>
      <c r="Q1698" s="47">
        <v>9347.19</v>
      </c>
      <c r="R1698" s="16" t="s">
        <v>1863</v>
      </c>
      <c r="S1698" s="3" t="s">
        <v>1453</v>
      </c>
      <c r="T1698" s="2"/>
      <c r="U1698" s="2"/>
      <c r="V1698" s="2"/>
    </row>
    <row r="1699" spans="1:22" s="16" customFormat="1" ht="15" customHeight="1" x14ac:dyDescent="0.3">
      <c r="A1699" s="16" t="s">
        <v>465</v>
      </c>
      <c r="B1699" s="16" t="s">
        <v>18</v>
      </c>
      <c r="C1699" s="43" t="s">
        <v>1206</v>
      </c>
      <c r="D1699" s="43" t="s">
        <v>25</v>
      </c>
      <c r="E1699" s="43" t="s">
        <v>1170</v>
      </c>
      <c r="F1699" s="43" t="s">
        <v>22</v>
      </c>
      <c r="G1699" s="43" t="s">
        <v>76</v>
      </c>
      <c r="H1699" s="43" t="s">
        <v>1329</v>
      </c>
      <c r="I1699" s="43" t="s">
        <v>602</v>
      </c>
      <c r="J1699" s="16" t="s">
        <v>603</v>
      </c>
      <c r="K1699" s="16">
        <v>0</v>
      </c>
      <c r="L1699" s="16">
        <v>0</v>
      </c>
      <c r="M1699" s="16">
        <v>0</v>
      </c>
      <c r="N1699" s="16">
        <v>0</v>
      </c>
      <c r="O1699" s="47">
        <v>1637.03</v>
      </c>
      <c r="P1699" s="16">
        <v>-1637.03</v>
      </c>
      <c r="Q1699" s="47">
        <v>0</v>
      </c>
      <c r="R1699" s="16" t="s">
        <v>1863</v>
      </c>
      <c r="S1699" s="3" t="s">
        <v>1453</v>
      </c>
      <c r="T1699" s="2"/>
      <c r="U1699" s="2"/>
      <c r="V1699" s="2"/>
    </row>
    <row r="1700" spans="1:22" s="16" customFormat="1" ht="15" customHeight="1" x14ac:dyDescent="0.3">
      <c r="A1700" s="16" t="s">
        <v>465</v>
      </c>
      <c r="B1700" s="16" t="s">
        <v>18</v>
      </c>
      <c r="C1700" s="43" t="s">
        <v>1244</v>
      </c>
      <c r="D1700" s="43" t="s">
        <v>25</v>
      </c>
      <c r="E1700" s="43" t="s">
        <v>1170</v>
      </c>
      <c r="F1700" s="43" t="s">
        <v>22</v>
      </c>
      <c r="G1700" s="43" t="s">
        <v>76</v>
      </c>
      <c r="H1700" s="43" t="s">
        <v>1330</v>
      </c>
      <c r="I1700" s="43" t="s">
        <v>501</v>
      </c>
      <c r="J1700" s="16" t="s">
        <v>502</v>
      </c>
      <c r="K1700" s="16">
        <v>16377</v>
      </c>
      <c r="L1700" s="16">
        <v>162</v>
      </c>
      <c r="M1700" s="16">
        <v>16539</v>
      </c>
      <c r="N1700" s="16">
        <v>0</v>
      </c>
      <c r="O1700" s="47">
        <v>1353.52</v>
      </c>
      <c r="P1700" s="16">
        <v>15185.48</v>
      </c>
      <c r="Q1700" s="47">
        <v>0</v>
      </c>
      <c r="R1700" s="16" t="s">
        <v>1864</v>
      </c>
      <c r="S1700" s="3" t="s">
        <v>1453</v>
      </c>
      <c r="T1700" s="2"/>
      <c r="U1700" s="2"/>
      <c r="V1700" s="2"/>
    </row>
    <row r="1701" spans="1:22" s="16" customFormat="1" ht="15" customHeight="1" x14ac:dyDescent="0.3">
      <c r="A1701" s="16" t="s">
        <v>465</v>
      </c>
      <c r="B1701" s="16" t="s">
        <v>18</v>
      </c>
      <c r="C1701" s="43" t="s">
        <v>1244</v>
      </c>
      <c r="D1701" s="43" t="s">
        <v>25</v>
      </c>
      <c r="E1701" s="43" t="s">
        <v>1170</v>
      </c>
      <c r="F1701" s="43" t="s">
        <v>22</v>
      </c>
      <c r="G1701" s="43" t="s">
        <v>76</v>
      </c>
      <c r="H1701" s="43" t="s">
        <v>1330</v>
      </c>
      <c r="I1701" s="43" t="s">
        <v>481</v>
      </c>
      <c r="J1701" s="16" t="s">
        <v>1040</v>
      </c>
      <c r="K1701" s="16">
        <v>80</v>
      </c>
      <c r="L1701" s="16">
        <v>0</v>
      </c>
      <c r="M1701" s="16">
        <v>80</v>
      </c>
      <c r="N1701" s="16">
        <v>0</v>
      </c>
      <c r="O1701" s="47">
        <v>10</v>
      </c>
      <c r="P1701" s="16">
        <v>70</v>
      </c>
      <c r="Q1701" s="47">
        <v>0</v>
      </c>
      <c r="R1701" s="16" t="s">
        <v>1864</v>
      </c>
      <c r="S1701" s="3" t="s">
        <v>1453</v>
      </c>
      <c r="T1701" s="2"/>
      <c r="U1701" s="2"/>
      <c r="V1701" s="2"/>
    </row>
    <row r="1702" spans="1:22" s="16" customFormat="1" ht="15" customHeight="1" x14ac:dyDescent="0.3">
      <c r="A1702" s="16" t="s">
        <v>465</v>
      </c>
      <c r="B1702" s="16" t="s">
        <v>18</v>
      </c>
      <c r="C1702" s="43" t="s">
        <v>1244</v>
      </c>
      <c r="D1702" s="43" t="s">
        <v>25</v>
      </c>
      <c r="E1702" s="43" t="s">
        <v>1170</v>
      </c>
      <c r="F1702" s="43" t="s">
        <v>22</v>
      </c>
      <c r="G1702" s="43" t="s">
        <v>76</v>
      </c>
      <c r="H1702" s="43" t="s">
        <v>1330</v>
      </c>
      <c r="I1702" s="43" t="s">
        <v>474</v>
      </c>
      <c r="J1702" s="16" t="s">
        <v>475</v>
      </c>
      <c r="K1702" s="16">
        <v>1272</v>
      </c>
      <c r="L1702" s="16">
        <v>13</v>
      </c>
      <c r="M1702" s="16">
        <v>1285</v>
      </c>
      <c r="N1702" s="16">
        <v>0</v>
      </c>
      <c r="O1702" s="47">
        <v>96.58</v>
      </c>
      <c r="P1702" s="16">
        <v>1188.42</v>
      </c>
      <c r="Q1702" s="47">
        <v>0</v>
      </c>
      <c r="R1702" s="16" t="s">
        <v>1864</v>
      </c>
      <c r="S1702" s="3" t="s">
        <v>1453</v>
      </c>
      <c r="T1702" s="2"/>
      <c r="U1702" s="2"/>
      <c r="V1702" s="2"/>
    </row>
    <row r="1703" spans="1:22" s="16" customFormat="1" ht="15" customHeight="1" x14ac:dyDescent="0.3">
      <c r="A1703" s="16" t="s">
        <v>465</v>
      </c>
      <c r="B1703" s="16" t="s">
        <v>18</v>
      </c>
      <c r="C1703" s="43" t="s">
        <v>1244</v>
      </c>
      <c r="D1703" s="43" t="s">
        <v>25</v>
      </c>
      <c r="E1703" s="43" t="s">
        <v>1170</v>
      </c>
      <c r="F1703" s="43" t="s">
        <v>22</v>
      </c>
      <c r="G1703" s="43" t="s">
        <v>76</v>
      </c>
      <c r="H1703" s="43" t="s">
        <v>1330</v>
      </c>
      <c r="I1703" s="43" t="s">
        <v>531</v>
      </c>
      <c r="J1703" s="16" t="s">
        <v>532</v>
      </c>
      <c r="K1703" s="16">
        <v>1852</v>
      </c>
      <c r="L1703" s="16">
        <v>0</v>
      </c>
      <c r="M1703" s="16">
        <v>1852</v>
      </c>
      <c r="N1703" s="16">
        <v>0</v>
      </c>
      <c r="O1703" s="47">
        <v>144.47999999999999</v>
      </c>
      <c r="P1703" s="16">
        <v>1707.52</v>
      </c>
      <c r="Q1703" s="47">
        <v>0</v>
      </c>
      <c r="R1703" s="16" t="s">
        <v>1864</v>
      </c>
      <c r="S1703" s="3" t="s">
        <v>1453</v>
      </c>
      <c r="T1703" s="2"/>
      <c r="U1703" s="2"/>
      <c r="V1703" s="2"/>
    </row>
    <row r="1704" spans="1:22" s="16" customFormat="1" ht="15" customHeight="1" x14ac:dyDescent="0.3">
      <c r="A1704" s="16" t="s">
        <v>465</v>
      </c>
      <c r="B1704" s="16" t="s">
        <v>18</v>
      </c>
      <c r="C1704" s="43" t="s">
        <v>1244</v>
      </c>
      <c r="D1704" s="43" t="s">
        <v>25</v>
      </c>
      <c r="E1704" s="43" t="s">
        <v>1170</v>
      </c>
      <c r="F1704" s="43" t="s">
        <v>22</v>
      </c>
      <c r="G1704" s="43" t="s">
        <v>76</v>
      </c>
      <c r="H1704" s="43" t="s">
        <v>1330</v>
      </c>
      <c r="I1704" s="43" t="s">
        <v>519</v>
      </c>
      <c r="J1704" s="16" t="s">
        <v>520</v>
      </c>
      <c r="K1704" s="16">
        <v>492</v>
      </c>
      <c r="L1704" s="16">
        <v>0</v>
      </c>
      <c r="M1704" s="16">
        <v>492</v>
      </c>
      <c r="N1704" s="16">
        <v>0</v>
      </c>
      <c r="O1704" s="47">
        <v>410</v>
      </c>
      <c r="P1704" s="16">
        <v>82</v>
      </c>
      <c r="Q1704" s="47">
        <v>0</v>
      </c>
      <c r="R1704" s="16" t="s">
        <v>1864</v>
      </c>
      <c r="S1704" s="3" t="s">
        <v>1453</v>
      </c>
      <c r="T1704" s="2"/>
      <c r="U1704" s="2"/>
      <c r="V1704" s="2"/>
    </row>
    <row r="1705" spans="1:22" s="16" customFormat="1" ht="15" customHeight="1" x14ac:dyDescent="0.3">
      <c r="A1705" s="16" t="s">
        <v>465</v>
      </c>
      <c r="B1705" s="16" t="s">
        <v>18</v>
      </c>
      <c r="C1705" s="43" t="s">
        <v>1244</v>
      </c>
      <c r="D1705" s="43" t="s">
        <v>25</v>
      </c>
      <c r="E1705" s="43" t="s">
        <v>1170</v>
      </c>
      <c r="F1705" s="43" t="s">
        <v>22</v>
      </c>
      <c r="G1705" s="43" t="s">
        <v>76</v>
      </c>
      <c r="H1705" s="43" t="s">
        <v>1330</v>
      </c>
      <c r="I1705" s="43" t="s">
        <v>638</v>
      </c>
      <c r="J1705" s="16" t="s">
        <v>639</v>
      </c>
      <c r="K1705" s="16">
        <v>2525</v>
      </c>
      <c r="L1705" s="16">
        <v>0</v>
      </c>
      <c r="M1705" s="16">
        <v>2525</v>
      </c>
      <c r="N1705" s="16">
        <v>0</v>
      </c>
      <c r="O1705" s="47">
        <v>2104.1999999999998</v>
      </c>
      <c r="P1705" s="16">
        <v>420.8</v>
      </c>
      <c r="Q1705" s="47">
        <v>0</v>
      </c>
      <c r="R1705" s="16" t="s">
        <v>1864</v>
      </c>
      <c r="S1705" s="3" t="s">
        <v>1453</v>
      </c>
      <c r="T1705" s="2"/>
      <c r="U1705" s="2"/>
      <c r="V1705" s="2"/>
    </row>
    <row r="1706" spans="1:22" s="16" customFormat="1" ht="15" customHeight="1" x14ac:dyDescent="0.3">
      <c r="A1706" s="16" t="s">
        <v>465</v>
      </c>
      <c r="B1706" s="16" t="s">
        <v>18</v>
      </c>
      <c r="C1706" s="43" t="s">
        <v>1244</v>
      </c>
      <c r="D1706" s="43" t="s">
        <v>25</v>
      </c>
      <c r="E1706" s="43" t="s">
        <v>1170</v>
      </c>
      <c r="F1706" s="43" t="s">
        <v>22</v>
      </c>
      <c r="G1706" s="43" t="s">
        <v>76</v>
      </c>
      <c r="H1706" s="43" t="s">
        <v>1330</v>
      </c>
      <c r="I1706" s="43" t="s">
        <v>466</v>
      </c>
      <c r="J1706" s="16" t="s">
        <v>467</v>
      </c>
      <c r="K1706" s="16">
        <v>132</v>
      </c>
      <c r="L1706" s="16">
        <v>0</v>
      </c>
      <c r="M1706" s="16">
        <v>132</v>
      </c>
      <c r="N1706" s="16">
        <v>0</v>
      </c>
      <c r="O1706" s="47">
        <v>110</v>
      </c>
      <c r="P1706" s="16">
        <v>22</v>
      </c>
      <c r="Q1706" s="47">
        <v>0</v>
      </c>
      <c r="R1706" s="16" t="s">
        <v>1864</v>
      </c>
      <c r="S1706" s="3" t="s">
        <v>1453</v>
      </c>
      <c r="T1706" s="2"/>
      <c r="U1706" s="2"/>
      <c r="V1706" s="2"/>
    </row>
    <row r="1707" spans="1:22" s="16" customFormat="1" ht="15" customHeight="1" x14ac:dyDescent="0.3">
      <c r="A1707" s="16" t="s">
        <v>465</v>
      </c>
      <c r="B1707" s="16" t="s">
        <v>18</v>
      </c>
      <c r="C1707" s="43" t="s">
        <v>1244</v>
      </c>
      <c r="D1707" s="43" t="s">
        <v>25</v>
      </c>
      <c r="E1707" s="43" t="s">
        <v>1170</v>
      </c>
      <c r="F1707" s="43" t="s">
        <v>22</v>
      </c>
      <c r="G1707" s="43" t="s">
        <v>76</v>
      </c>
      <c r="H1707" s="43" t="s">
        <v>1330</v>
      </c>
      <c r="I1707" s="43" t="s">
        <v>470</v>
      </c>
      <c r="J1707" s="16" t="s">
        <v>471</v>
      </c>
      <c r="K1707" s="16">
        <v>22</v>
      </c>
      <c r="L1707" s="16">
        <v>0</v>
      </c>
      <c r="M1707" s="16">
        <v>22</v>
      </c>
      <c r="N1707" s="16">
        <v>0</v>
      </c>
      <c r="O1707" s="47">
        <v>18.3</v>
      </c>
      <c r="P1707" s="16">
        <v>3.7</v>
      </c>
      <c r="Q1707" s="47">
        <v>0</v>
      </c>
      <c r="R1707" s="16" t="s">
        <v>1864</v>
      </c>
      <c r="S1707" s="3" t="s">
        <v>1453</v>
      </c>
      <c r="T1707" s="2"/>
      <c r="U1707" s="2"/>
      <c r="V1707" s="2"/>
    </row>
    <row r="1708" spans="1:22" s="16" customFormat="1" ht="15" customHeight="1" x14ac:dyDescent="0.3">
      <c r="A1708" s="16" t="s">
        <v>465</v>
      </c>
      <c r="B1708" s="16" t="s">
        <v>18</v>
      </c>
      <c r="C1708" s="43" t="s">
        <v>1244</v>
      </c>
      <c r="D1708" s="43" t="s">
        <v>25</v>
      </c>
      <c r="E1708" s="43" t="s">
        <v>1170</v>
      </c>
      <c r="F1708" s="43" t="s">
        <v>22</v>
      </c>
      <c r="G1708" s="43" t="s">
        <v>76</v>
      </c>
      <c r="H1708" s="43" t="s">
        <v>1330</v>
      </c>
      <c r="I1708" s="43" t="s">
        <v>525</v>
      </c>
      <c r="J1708" s="16" t="s">
        <v>526</v>
      </c>
      <c r="K1708" s="16">
        <v>96</v>
      </c>
      <c r="L1708" s="16">
        <v>0</v>
      </c>
      <c r="M1708" s="16">
        <v>96</v>
      </c>
      <c r="N1708" s="16">
        <v>0</v>
      </c>
      <c r="O1708" s="47">
        <v>56</v>
      </c>
      <c r="P1708" s="16">
        <v>40</v>
      </c>
      <c r="Q1708" s="47">
        <v>0</v>
      </c>
      <c r="R1708" s="16" t="s">
        <v>1864</v>
      </c>
      <c r="S1708" s="3" t="s">
        <v>1453</v>
      </c>
      <c r="T1708" s="2"/>
      <c r="U1708" s="2"/>
      <c r="V1708" s="2"/>
    </row>
    <row r="1709" spans="1:22" s="16" customFormat="1" ht="15" customHeight="1" x14ac:dyDescent="0.3">
      <c r="A1709" s="16" t="s">
        <v>465</v>
      </c>
      <c r="B1709" s="16" t="s">
        <v>18</v>
      </c>
      <c r="C1709" s="43" t="s">
        <v>1244</v>
      </c>
      <c r="D1709" s="43" t="s">
        <v>25</v>
      </c>
      <c r="E1709" s="43" t="s">
        <v>1170</v>
      </c>
      <c r="F1709" s="43" t="s">
        <v>22</v>
      </c>
      <c r="G1709" s="43" t="s">
        <v>76</v>
      </c>
      <c r="H1709" s="43" t="s">
        <v>1330</v>
      </c>
      <c r="I1709" s="43" t="s">
        <v>616</v>
      </c>
      <c r="J1709" s="16" t="s">
        <v>617</v>
      </c>
      <c r="K1709" s="16">
        <v>2000</v>
      </c>
      <c r="L1709" s="16">
        <v>0</v>
      </c>
      <c r="M1709" s="16">
        <v>2000</v>
      </c>
      <c r="N1709" s="16">
        <v>0</v>
      </c>
      <c r="O1709" s="47">
        <v>0</v>
      </c>
      <c r="P1709" s="16">
        <v>2000</v>
      </c>
      <c r="Q1709" s="47">
        <v>0</v>
      </c>
      <c r="R1709" s="16" t="s">
        <v>1864</v>
      </c>
      <c r="S1709" s="3" t="s">
        <v>1453</v>
      </c>
      <c r="T1709" s="2"/>
      <c r="U1709" s="2"/>
      <c r="V1709" s="2"/>
    </row>
    <row r="1710" spans="1:22" s="16" customFormat="1" ht="15" customHeight="1" x14ac:dyDescent="0.3">
      <c r="A1710" s="16" t="s">
        <v>465</v>
      </c>
      <c r="B1710" s="16" t="s">
        <v>18</v>
      </c>
      <c r="C1710" s="43" t="s">
        <v>1244</v>
      </c>
      <c r="D1710" s="43" t="s">
        <v>25</v>
      </c>
      <c r="E1710" s="43" t="s">
        <v>1170</v>
      </c>
      <c r="F1710" s="43" t="s">
        <v>22</v>
      </c>
      <c r="G1710" s="43" t="s">
        <v>76</v>
      </c>
      <c r="H1710" s="43" t="s">
        <v>1330</v>
      </c>
      <c r="I1710" s="43" t="s">
        <v>487</v>
      </c>
      <c r="J1710" s="16" t="s">
        <v>488</v>
      </c>
      <c r="K1710" s="16">
        <v>50000</v>
      </c>
      <c r="L1710" s="16">
        <v>0</v>
      </c>
      <c r="M1710" s="16">
        <v>50000</v>
      </c>
      <c r="N1710" s="16">
        <v>0</v>
      </c>
      <c r="O1710" s="47">
        <v>0</v>
      </c>
      <c r="P1710" s="16">
        <v>50000</v>
      </c>
      <c r="Q1710" s="47">
        <v>0</v>
      </c>
      <c r="R1710" s="16" t="s">
        <v>1864</v>
      </c>
      <c r="S1710" s="3" t="s">
        <v>1453</v>
      </c>
      <c r="T1710" s="2"/>
      <c r="U1710" s="2"/>
      <c r="V1710" s="2"/>
    </row>
    <row r="1711" spans="1:22" s="16" customFormat="1" ht="15" customHeight="1" x14ac:dyDescent="0.3">
      <c r="A1711" s="16" t="s">
        <v>465</v>
      </c>
      <c r="B1711" s="16" t="s">
        <v>18</v>
      </c>
      <c r="C1711" s="43" t="s">
        <v>1195</v>
      </c>
      <c r="D1711" s="43" t="s">
        <v>25</v>
      </c>
      <c r="E1711" s="43" t="s">
        <v>1170</v>
      </c>
      <c r="F1711" s="43" t="s">
        <v>22</v>
      </c>
      <c r="G1711" s="43" t="s">
        <v>1790</v>
      </c>
      <c r="H1711" s="43" t="s">
        <v>23</v>
      </c>
      <c r="I1711" s="43" t="s">
        <v>487</v>
      </c>
      <c r="J1711" s="16" t="s">
        <v>488</v>
      </c>
      <c r="K1711" s="16">
        <v>0</v>
      </c>
      <c r="L1711" s="16">
        <v>0</v>
      </c>
      <c r="M1711" s="16">
        <v>0</v>
      </c>
      <c r="N1711" s="16">
        <v>0</v>
      </c>
      <c r="O1711" s="47">
        <v>0</v>
      </c>
      <c r="P1711" s="16">
        <v>0</v>
      </c>
      <c r="Q1711" s="47">
        <v>0</v>
      </c>
      <c r="R1711" s="16" t="s">
        <v>1865</v>
      </c>
      <c r="S1711" s="3" t="s">
        <v>1453</v>
      </c>
      <c r="T1711" s="2"/>
      <c r="U1711" s="2"/>
      <c r="V1711" s="2"/>
    </row>
    <row r="1712" spans="1:22" s="16" customFormat="1" ht="15" customHeight="1" x14ac:dyDescent="0.3">
      <c r="A1712" s="16" t="s">
        <v>17</v>
      </c>
      <c r="B1712" s="16" t="s">
        <v>18</v>
      </c>
      <c r="C1712" s="43" t="s">
        <v>2046</v>
      </c>
      <c r="D1712" s="43" t="s">
        <v>1336</v>
      </c>
      <c r="E1712" s="43" t="s">
        <v>109</v>
      </c>
      <c r="F1712" s="43" t="s">
        <v>22</v>
      </c>
      <c r="G1712" s="43" t="s">
        <v>22</v>
      </c>
      <c r="H1712" s="43" t="s">
        <v>23</v>
      </c>
      <c r="I1712" s="43" t="s">
        <v>2321</v>
      </c>
      <c r="J1712" s="16" t="s">
        <v>2322</v>
      </c>
      <c r="K1712" s="16">
        <v>0</v>
      </c>
      <c r="L1712" s="16">
        <v>0</v>
      </c>
      <c r="M1712" s="16">
        <v>0</v>
      </c>
      <c r="N1712" s="16">
        <v>0</v>
      </c>
      <c r="O1712" s="47">
        <v>100000</v>
      </c>
      <c r="P1712" s="16">
        <v>-100000</v>
      </c>
      <c r="Q1712" s="47">
        <v>0</v>
      </c>
      <c r="R1712" s="16" t="s">
        <v>2047</v>
      </c>
      <c r="S1712" s="3" t="s">
        <v>2048</v>
      </c>
      <c r="T1712" s="2"/>
      <c r="U1712" s="2"/>
      <c r="V1712" s="2"/>
    </row>
    <row r="1713" spans="1:22" s="16" customFormat="1" ht="15" customHeight="1" x14ac:dyDescent="0.3">
      <c r="A1713" s="16" t="s">
        <v>17</v>
      </c>
      <c r="B1713" s="16" t="s">
        <v>18</v>
      </c>
      <c r="C1713" s="43" t="s">
        <v>2046</v>
      </c>
      <c r="D1713" s="43" t="s">
        <v>1336</v>
      </c>
      <c r="E1713" s="43" t="s">
        <v>109</v>
      </c>
      <c r="F1713" s="43" t="s">
        <v>22</v>
      </c>
      <c r="G1713" s="43" t="s">
        <v>22</v>
      </c>
      <c r="H1713" s="43" t="s">
        <v>23</v>
      </c>
      <c r="I1713" s="43">
        <v>4720</v>
      </c>
      <c r="J1713" s="16" t="s">
        <v>1396</v>
      </c>
      <c r="K1713" s="16">
        <v>0</v>
      </c>
      <c r="L1713" s="16">
        <v>18000</v>
      </c>
      <c r="M1713" s="16">
        <v>18000</v>
      </c>
      <c r="N1713" s="16">
        <v>0</v>
      </c>
      <c r="O1713" s="47">
        <v>0</v>
      </c>
      <c r="P1713" s="16">
        <v>18000</v>
      </c>
      <c r="Q1713" s="47">
        <v>0</v>
      </c>
      <c r="R1713" s="16" t="s">
        <v>2047</v>
      </c>
      <c r="S1713" s="3" t="s">
        <v>2048</v>
      </c>
      <c r="T1713" s="2"/>
      <c r="U1713" s="2"/>
      <c r="V1713" s="2"/>
    </row>
    <row r="1714" spans="1:22" s="16" customFormat="1" ht="15" customHeight="1" x14ac:dyDescent="0.3">
      <c r="A1714" s="16" t="s">
        <v>17</v>
      </c>
      <c r="B1714" s="16" t="s">
        <v>18</v>
      </c>
      <c r="C1714" s="43" t="s">
        <v>1335</v>
      </c>
      <c r="D1714" s="43" t="s">
        <v>1336</v>
      </c>
      <c r="E1714" s="43" t="s">
        <v>67</v>
      </c>
      <c r="F1714" s="43" t="s">
        <v>22</v>
      </c>
      <c r="G1714" s="43" t="s">
        <v>23</v>
      </c>
      <c r="H1714" s="43" t="s">
        <v>23</v>
      </c>
      <c r="I1714" s="43">
        <v>4200</v>
      </c>
      <c r="J1714" s="16" t="s">
        <v>161</v>
      </c>
      <c r="K1714" s="16">
        <v>20000</v>
      </c>
      <c r="L1714" s="16">
        <v>0</v>
      </c>
      <c r="M1714" s="16">
        <v>20000</v>
      </c>
      <c r="N1714" s="16">
        <v>0</v>
      </c>
      <c r="O1714" s="47">
        <v>16229.5</v>
      </c>
      <c r="P1714" s="16">
        <v>3770.5</v>
      </c>
      <c r="Q1714" s="47">
        <v>1462.4</v>
      </c>
      <c r="R1714" s="16" t="s">
        <v>1878</v>
      </c>
      <c r="S1714" s="3" t="s">
        <v>1455</v>
      </c>
      <c r="T1714" s="2"/>
      <c r="U1714" s="2"/>
      <c r="V1714" s="2"/>
    </row>
    <row r="1715" spans="1:22" s="16" customFormat="1" ht="15" customHeight="1" x14ac:dyDescent="0.3">
      <c r="A1715" s="16" t="s">
        <v>17</v>
      </c>
      <c r="B1715" s="16" t="s">
        <v>18</v>
      </c>
      <c r="C1715" s="43" t="s">
        <v>1337</v>
      </c>
      <c r="D1715" s="43" t="s">
        <v>1336</v>
      </c>
      <c r="E1715" s="43" t="s">
        <v>251</v>
      </c>
      <c r="F1715" s="43" t="s">
        <v>22</v>
      </c>
      <c r="G1715" s="43" t="s">
        <v>23</v>
      </c>
      <c r="H1715" s="43" t="s">
        <v>23</v>
      </c>
      <c r="I1715" s="43" t="s">
        <v>252</v>
      </c>
      <c r="J1715" s="16" t="s">
        <v>253</v>
      </c>
      <c r="K1715" s="16">
        <v>0</v>
      </c>
      <c r="L1715" s="16">
        <v>0</v>
      </c>
      <c r="M1715" s="16">
        <v>0</v>
      </c>
      <c r="N1715" s="16">
        <v>0</v>
      </c>
      <c r="O1715" s="47">
        <v>90000</v>
      </c>
      <c r="P1715" s="16">
        <v>-90000</v>
      </c>
      <c r="Q1715" s="47">
        <v>0</v>
      </c>
      <c r="R1715" s="16" t="s">
        <v>1879</v>
      </c>
      <c r="S1715" s="3" t="s">
        <v>1456</v>
      </c>
      <c r="T1715" s="2"/>
      <c r="U1715" s="2"/>
      <c r="V1715" s="2"/>
    </row>
    <row r="1716" spans="1:22" s="16" customFormat="1" ht="15" customHeight="1" x14ac:dyDescent="0.3">
      <c r="A1716" s="16" t="s">
        <v>17</v>
      </c>
      <c r="B1716" s="16" t="s">
        <v>18</v>
      </c>
      <c r="C1716" s="43" t="s">
        <v>1337</v>
      </c>
      <c r="D1716" s="43" t="s">
        <v>1336</v>
      </c>
      <c r="E1716" s="43" t="s">
        <v>251</v>
      </c>
      <c r="F1716" s="43" t="s">
        <v>22</v>
      </c>
      <c r="G1716" s="43" t="s">
        <v>23</v>
      </c>
      <c r="H1716" s="43" t="s">
        <v>23</v>
      </c>
      <c r="I1716" s="43" t="s">
        <v>1150</v>
      </c>
      <c r="J1716" s="16" t="s">
        <v>1151</v>
      </c>
      <c r="K1716" s="16">
        <v>0</v>
      </c>
      <c r="L1716" s="16">
        <v>0</v>
      </c>
      <c r="M1716" s="16">
        <v>0</v>
      </c>
      <c r="N1716" s="16">
        <v>0</v>
      </c>
      <c r="O1716" s="47">
        <v>0</v>
      </c>
      <c r="P1716" s="16">
        <v>0</v>
      </c>
      <c r="Q1716" s="47">
        <v>0</v>
      </c>
      <c r="R1716" s="16" t="s">
        <v>1879</v>
      </c>
      <c r="S1716" s="3" t="s">
        <v>1456</v>
      </c>
      <c r="T1716" s="2"/>
      <c r="U1716" s="2"/>
      <c r="V1716" s="2"/>
    </row>
    <row r="1717" spans="1:22" s="16" customFormat="1" ht="15" customHeight="1" x14ac:dyDescent="0.3">
      <c r="A1717" s="16" t="s">
        <v>17</v>
      </c>
      <c r="B1717" s="16" t="s">
        <v>18</v>
      </c>
      <c r="C1717" s="43" t="s">
        <v>2160</v>
      </c>
      <c r="D1717" s="43" t="s">
        <v>1336</v>
      </c>
      <c r="E1717" s="43" t="s">
        <v>26</v>
      </c>
      <c r="F1717" s="43" t="s">
        <v>22</v>
      </c>
      <c r="G1717" s="43" t="s">
        <v>23</v>
      </c>
      <c r="H1717" s="43" t="s">
        <v>23</v>
      </c>
      <c r="I1717" s="43">
        <v>4435</v>
      </c>
      <c r="J1717" s="16" t="s">
        <v>172</v>
      </c>
      <c r="K1717" s="16">
        <v>0</v>
      </c>
      <c r="L1717" s="16">
        <v>0</v>
      </c>
      <c r="M1717" s="16">
        <v>0</v>
      </c>
      <c r="N1717" s="16">
        <v>0</v>
      </c>
      <c r="O1717" s="47">
        <v>34176.42</v>
      </c>
      <c r="P1717" s="16">
        <v>-34176.42</v>
      </c>
      <c r="Q1717" s="47">
        <v>100.04</v>
      </c>
      <c r="R1717" s="16" t="s">
        <v>2221</v>
      </c>
      <c r="S1717" s="3" t="s">
        <v>2222</v>
      </c>
      <c r="T1717" s="2"/>
      <c r="U1717" s="2"/>
      <c r="V1717" s="2"/>
    </row>
    <row r="1718" spans="1:22" s="16" customFormat="1" ht="15" customHeight="1" x14ac:dyDescent="0.3">
      <c r="A1718" s="16" t="s">
        <v>17</v>
      </c>
      <c r="B1718" s="16" t="s">
        <v>18</v>
      </c>
      <c r="C1718" s="43" t="s">
        <v>1338</v>
      </c>
      <c r="D1718" s="43" t="s">
        <v>1336</v>
      </c>
      <c r="E1718" s="43" t="s">
        <v>48</v>
      </c>
      <c r="F1718" s="43" t="s">
        <v>22</v>
      </c>
      <c r="G1718" s="43" t="s">
        <v>359</v>
      </c>
      <c r="H1718" s="43" t="s">
        <v>23</v>
      </c>
      <c r="I1718" s="43" t="s">
        <v>1339</v>
      </c>
      <c r="J1718" s="16" t="s">
        <v>1340</v>
      </c>
      <c r="K1718" s="16">
        <v>0</v>
      </c>
      <c r="L1718" s="16">
        <v>0</v>
      </c>
      <c r="M1718" s="16">
        <v>0</v>
      </c>
      <c r="N1718" s="16">
        <v>0</v>
      </c>
      <c r="O1718" s="47">
        <v>54581.79</v>
      </c>
      <c r="P1718" s="16">
        <v>-54581.79</v>
      </c>
      <c r="Q1718" s="47">
        <v>13857.05</v>
      </c>
      <c r="R1718" s="16" t="s">
        <v>1880</v>
      </c>
      <c r="S1718" s="3" t="s">
        <v>1457</v>
      </c>
      <c r="T1718" s="2"/>
      <c r="U1718" s="2"/>
      <c r="V1718" s="2"/>
    </row>
    <row r="1719" spans="1:22" s="16" customFormat="1" ht="15" customHeight="1" x14ac:dyDescent="0.3">
      <c r="A1719" s="16" t="s">
        <v>17</v>
      </c>
      <c r="B1719" s="16" t="s">
        <v>18</v>
      </c>
      <c r="C1719" s="43" t="s">
        <v>1341</v>
      </c>
      <c r="D1719" s="43" t="s">
        <v>1336</v>
      </c>
      <c r="E1719" s="43" t="s">
        <v>71</v>
      </c>
      <c r="F1719" s="43" t="s">
        <v>1314</v>
      </c>
      <c r="G1719" s="43" t="s">
        <v>23</v>
      </c>
      <c r="H1719" s="43" t="s">
        <v>23</v>
      </c>
      <c r="I1719" s="43">
        <v>4436</v>
      </c>
      <c r="J1719" s="16" t="s">
        <v>1342</v>
      </c>
      <c r="K1719" s="16">
        <v>0</v>
      </c>
      <c r="L1719" s="16">
        <v>0</v>
      </c>
      <c r="M1719" s="16">
        <v>0</v>
      </c>
      <c r="N1719" s="16">
        <v>0</v>
      </c>
      <c r="O1719" s="47">
        <v>1040.56</v>
      </c>
      <c r="P1719" s="16">
        <v>-1040.56</v>
      </c>
      <c r="Q1719" s="47">
        <v>86.99</v>
      </c>
      <c r="R1719" s="16" t="s">
        <v>1881</v>
      </c>
      <c r="S1719" s="3" t="s">
        <v>1458</v>
      </c>
      <c r="T1719" s="2"/>
      <c r="U1719" s="2"/>
      <c r="V1719" s="2"/>
    </row>
    <row r="1720" spans="1:22" s="16" customFormat="1" ht="15" customHeight="1" x14ac:dyDescent="0.3">
      <c r="A1720" s="16" t="s">
        <v>17</v>
      </c>
      <c r="B1720" s="16" t="s">
        <v>18</v>
      </c>
      <c r="C1720" s="43" t="s">
        <v>1413</v>
      </c>
      <c r="D1720" s="43" t="s">
        <v>1336</v>
      </c>
      <c r="E1720" s="43" t="s">
        <v>289</v>
      </c>
      <c r="F1720" s="43" t="s">
        <v>22</v>
      </c>
      <c r="G1720" s="43" t="s">
        <v>23</v>
      </c>
      <c r="H1720" s="43" t="s">
        <v>23</v>
      </c>
      <c r="I1720" s="43" t="s">
        <v>1239</v>
      </c>
      <c r="J1720" s="16" t="s">
        <v>1240</v>
      </c>
      <c r="K1720" s="16">
        <v>0</v>
      </c>
      <c r="L1720" s="16">
        <v>200</v>
      </c>
      <c r="M1720" s="16">
        <v>200</v>
      </c>
      <c r="N1720" s="16">
        <v>0</v>
      </c>
      <c r="O1720" s="47">
        <v>200</v>
      </c>
      <c r="P1720" s="16">
        <v>0</v>
      </c>
      <c r="Q1720" s="47">
        <v>0</v>
      </c>
      <c r="R1720" s="16" t="s">
        <v>1882</v>
      </c>
      <c r="S1720" s="3" t="s">
        <v>1459</v>
      </c>
      <c r="T1720" s="2"/>
      <c r="U1720" s="2"/>
      <c r="V1720" s="2"/>
    </row>
    <row r="1721" spans="1:22" s="16" customFormat="1" ht="15" customHeight="1" x14ac:dyDescent="0.3">
      <c r="A1721" s="16" t="s">
        <v>17</v>
      </c>
      <c r="B1721" s="16" t="s">
        <v>18</v>
      </c>
      <c r="C1721" s="43" t="s">
        <v>2044</v>
      </c>
      <c r="D1721" s="43" t="s">
        <v>1336</v>
      </c>
      <c r="E1721" s="43" t="s">
        <v>1170</v>
      </c>
      <c r="F1721" s="43" t="s">
        <v>22</v>
      </c>
      <c r="G1721" s="43" t="s">
        <v>23</v>
      </c>
      <c r="H1721" s="43" t="s">
        <v>23</v>
      </c>
      <c r="I1721" s="43" t="s">
        <v>1223</v>
      </c>
      <c r="J1721" s="16" t="s">
        <v>1224</v>
      </c>
      <c r="K1721" s="16">
        <v>0</v>
      </c>
      <c r="L1721" s="16">
        <v>0</v>
      </c>
      <c r="M1721" s="16">
        <v>0</v>
      </c>
      <c r="N1721" s="16">
        <v>0</v>
      </c>
      <c r="O1721" s="47">
        <v>0</v>
      </c>
      <c r="P1721" s="16">
        <v>0</v>
      </c>
      <c r="Q1721" s="47">
        <v>0</v>
      </c>
      <c r="R1721" s="16" t="s">
        <v>2045</v>
      </c>
      <c r="S1721" s="3" t="s">
        <v>1796</v>
      </c>
      <c r="T1721" s="2"/>
      <c r="U1721" s="2"/>
      <c r="V1721" s="2"/>
    </row>
    <row r="1722" spans="1:22" s="16" customFormat="1" ht="15" customHeight="1" x14ac:dyDescent="0.3">
      <c r="A1722" s="16" t="s">
        <v>465</v>
      </c>
      <c r="B1722" s="16" t="s">
        <v>18</v>
      </c>
      <c r="C1722" s="43" t="s">
        <v>2046</v>
      </c>
      <c r="D1722" s="43" t="s">
        <v>1336</v>
      </c>
      <c r="E1722" s="43" t="s">
        <v>109</v>
      </c>
      <c r="F1722" s="43" t="s">
        <v>22</v>
      </c>
      <c r="G1722" s="43" t="s">
        <v>22</v>
      </c>
      <c r="H1722" s="43" t="s">
        <v>23</v>
      </c>
      <c r="I1722" s="43">
        <v>6248</v>
      </c>
      <c r="J1722" s="16" t="s">
        <v>2223</v>
      </c>
      <c r="K1722" s="16">
        <v>0</v>
      </c>
      <c r="L1722" s="16">
        <v>18000</v>
      </c>
      <c r="M1722" s="16">
        <v>18000</v>
      </c>
      <c r="N1722" s="16">
        <v>0</v>
      </c>
      <c r="O1722" s="47">
        <v>18000</v>
      </c>
      <c r="P1722" s="16">
        <v>0</v>
      </c>
      <c r="Q1722" s="47">
        <v>0</v>
      </c>
      <c r="R1722" s="16" t="s">
        <v>2047</v>
      </c>
      <c r="S1722" s="3" t="s">
        <v>2048</v>
      </c>
      <c r="T1722" s="2"/>
      <c r="U1722" s="2"/>
      <c r="V1722" s="2"/>
    </row>
    <row r="1723" spans="1:22" s="16" customFormat="1" ht="15" customHeight="1" x14ac:dyDescent="0.3">
      <c r="A1723" s="16" t="s">
        <v>465</v>
      </c>
      <c r="B1723" s="16" t="s">
        <v>18</v>
      </c>
      <c r="C1723" s="43" t="s">
        <v>2046</v>
      </c>
      <c r="D1723" s="43" t="s">
        <v>1336</v>
      </c>
      <c r="E1723" s="43" t="s">
        <v>109</v>
      </c>
      <c r="F1723" s="43" t="s">
        <v>22</v>
      </c>
      <c r="G1723" s="43" t="s">
        <v>22</v>
      </c>
      <c r="H1723" s="43" t="s">
        <v>23</v>
      </c>
      <c r="I1723" s="43" t="s">
        <v>487</v>
      </c>
      <c r="J1723" s="16" t="s">
        <v>488</v>
      </c>
      <c r="K1723" s="16">
        <v>0</v>
      </c>
      <c r="L1723" s="16">
        <v>0</v>
      </c>
      <c r="M1723" s="16">
        <v>0</v>
      </c>
      <c r="N1723" s="16">
        <v>0</v>
      </c>
      <c r="O1723" s="47">
        <v>258817.86</v>
      </c>
      <c r="P1723" s="16">
        <v>-258817.86</v>
      </c>
      <c r="Q1723" s="47">
        <v>0</v>
      </c>
      <c r="R1723" s="16" t="s">
        <v>2047</v>
      </c>
      <c r="S1723" s="3" t="s">
        <v>2048</v>
      </c>
      <c r="T1723" s="2"/>
      <c r="U1723" s="2"/>
      <c r="V1723" s="2"/>
    </row>
    <row r="1724" spans="1:22" s="16" customFormat="1" ht="15" customHeight="1" x14ac:dyDescent="0.3">
      <c r="A1724" s="16" t="s">
        <v>465</v>
      </c>
      <c r="B1724" s="16" t="s">
        <v>18</v>
      </c>
      <c r="C1724" s="43" t="s">
        <v>2046</v>
      </c>
      <c r="D1724" s="43" t="s">
        <v>1336</v>
      </c>
      <c r="E1724" s="43" t="s">
        <v>109</v>
      </c>
      <c r="F1724" s="43" t="s">
        <v>22</v>
      </c>
      <c r="G1724" s="43" t="s">
        <v>22</v>
      </c>
      <c r="H1724" s="43" t="s">
        <v>23</v>
      </c>
      <c r="I1724" s="43" t="s">
        <v>1794</v>
      </c>
      <c r="J1724" s="16" t="s">
        <v>1795</v>
      </c>
      <c r="K1724" s="16">
        <v>0</v>
      </c>
      <c r="L1724" s="16">
        <v>0</v>
      </c>
      <c r="M1724" s="16">
        <v>0</v>
      </c>
      <c r="N1724" s="16">
        <v>0</v>
      </c>
      <c r="O1724" s="47">
        <v>0</v>
      </c>
      <c r="P1724" s="16">
        <v>0</v>
      </c>
      <c r="Q1724" s="47">
        <v>0</v>
      </c>
      <c r="R1724" s="16" t="s">
        <v>2047</v>
      </c>
      <c r="S1724" s="3" t="s">
        <v>2048</v>
      </c>
      <c r="T1724" s="2"/>
      <c r="U1724" s="2"/>
      <c r="V1724" s="2"/>
    </row>
    <row r="1725" spans="1:22" s="16" customFormat="1" ht="15" customHeight="1" x14ac:dyDescent="0.3">
      <c r="A1725" s="16" t="s">
        <v>465</v>
      </c>
      <c r="B1725" s="16" t="s">
        <v>18</v>
      </c>
      <c r="C1725" s="43" t="s">
        <v>2159</v>
      </c>
      <c r="D1725" s="43" t="s">
        <v>1336</v>
      </c>
      <c r="E1725" s="43" t="s">
        <v>109</v>
      </c>
      <c r="F1725" s="43" t="s">
        <v>22</v>
      </c>
      <c r="G1725" s="43" t="s">
        <v>2224</v>
      </c>
      <c r="H1725" s="43" t="s">
        <v>23</v>
      </c>
      <c r="I1725" s="43">
        <v>6282</v>
      </c>
      <c r="J1725" s="16" t="s">
        <v>1768</v>
      </c>
      <c r="K1725" s="16">
        <v>0</v>
      </c>
      <c r="L1725" s="16">
        <v>0</v>
      </c>
      <c r="M1725" s="16">
        <v>0</v>
      </c>
      <c r="N1725" s="16">
        <v>0</v>
      </c>
      <c r="O1725" s="47">
        <v>0</v>
      </c>
      <c r="P1725" s="16">
        <v>0</v>
      </c>
      <c r="Q1725" s="47">
        <v>0</v>
      </c>
      <c r="R1725" s="16" t="s">
        <v>2225</v>
      </c>
      <c r="S1725" s="3" t="s">
        <v>2048</v>
      </c>
      <c r="T1725" s="2"/>
      <c r="U1725" s="2"/>
      <c r="V1725" s="2"/>
    </row>
    <row r="1726" spans="1:22" s="16" customFormat="1" ht="15" customHeight="1" x14ac:dyDescent="0.3">
      <c r="A1726" s="16" t="s">
        <v>465</v>
      </c>
      <c r="B1726" s="16" t="s">
        <v>18</v>
      </c>
      <c r="C1726" s="43" t="s">
        <v>2159</v>
      </c>
      <c r="D1726" s="43" t="s">
        <v>1336</v>
      </c>
      <c r="E1726" s="43" t="s">
        <v>109</v>
      </c>
      <c r="F1726" s="43" t="s">
        <v>22</v>
      </c>
      <c r="G1726" s="43" t="s">
        <v>2224</v>
      </c>
      <c r="H1726" s="43" t="s">
        <v>23</v>
      </c>
      <c r="I1726" s="43">
        <v>7702</v>
      </c>
      <c r="J1726" s="16" t="s">
        <v>500</v>
      </c>
      <c r="K1726" s="16">
        <v>0</v>
      </c>
      <c r="L1726" s="16">
        <v>0</v>
      </c>
      <c r="M1726" s="16">
        <v>0</v>
      </c>
      <c r="N1726" s="16">
        <v>0</v>
      </c>
      <c r="O1726" s="47">
        <v>324170.49</v>
      </c>
      <c r="P1726" s="16">
        <v>-324170.49</v>
      </c>
      <c r="Q1726" s="47">
        <v>0</v>
      </c>
      <c r="R1726" s="16" t="s">
        <v>2225</v>
      </c>
      <c r="S1726" s="3" t="s">
        <v>2048</v>
      </c>
      <c r="T1726" s="2"/>
      <c r="U1726" s="2"/>
      <c r="V1726" s="2"/>
    </row>
    <row r="1727" spans="1:22" s="16" customFormat="1" ht="15" customHeight="1" x14ac:dyDescent="0.3">
      <c r="A1727" s="16" t="s">
        <v>465</v>
      </c>
      <c r="B1727" s="16" t="s">
        <v>18</v>
      </c>
      <c r="C1727" s="43" t="s">
        <v>2314</v>
      </c>
      <c r="D1727" s="43" t="s">
        <v>1336</v>
      </c>
      <c r="E1727" s="43" t="s">
        <v>109</v>
      </c>
      <c r="F1727" s="43" t="s">
        <v>22</v>
      </c>
      <c r="G1727" s="43" t="s">
        <v>2328</v>
      </c>
      <c r="H1727" s="43" t="s">
        <v>23</v>
      </c>
      <c r="I1727" s="43" t="s">
        <v>487</v>
      </c>
      <c r="J1727" s="16" t="s">
        <v>488</v>
      </c>
      <c r="K1727" s="16">
        <v>0</v>
      </c>
      <c r="L1727" s="16">
        <v>0</v>
      </c>
      <c r="M1727" s="16">
        <v>0</v>
      </c>
      <c r="N1727" s="16">
        <v>14408</v>
      </c>
      <c r="O1727" s="47">
        <v>63162</v>
      </c>
      <c r="P1727" s="16">
        <v>-77570</v>
      </c>
      <c r="Q1727" s="47">
        <v>6011</v>
      </c>
      <c r="R1727" s="16" t="s">
        <v>2329</v>
      </c>
      <c r="S1727" s="3" t="s">
        <v>2048</v>
      </c>
      <c r="T1727" s="2"/>
      <c r="U1727" s="2"/>
      <c r="V1727" s="2"/>
    </row>
    <row r="1728" spans="1:22" s="16" customFormat="1" ht="15" customHeight="1" x14ac:dyDescent="0.3">
      <c r="A1728" s="16" t="s">
        <v>465</v>
      </c>
      <c r="B1728" s="16" t="s">
        <v>18</v>
      </c>
      <c r="C1728" s="43" t="s">
        <v>2049</v>
      </c>
      <c r="D1728" s="43" t="s">
        <v>1336</v>
      </c>
      <c r="E1728" s="43" t="s">
        <v>109</v>
      </c>
      <c r="F1728" s="43" t="s">
        <v>445</v>
      </c>
      <c r="G1728" s="43" t="s">
        <v>23</v>
      </c>
      <c r="H1728" s="43" t="s">
        <v>23</v>
      </c>
      <c r="I1728" s="43" t="s">
        <v>1215</v>
      </c>
      <c r="J1728" s="16" t="s">
        <v>1216</v>
      </c>
      <c r="K1728" s="16">
        <v>0</v>
      </c>
      <c r="L1728" s="16">
        <v>0</v>
      </c>
      <c r="M1728" s="16">
        <v>0</v>
      </c>
      <c r="N1728" s="16">
        <v>0</v>
      </c>
      <c r="O1728" s="47">
        <v>0</v>
      </c>
      <c r="P1728" s="16">
        <v>0</v>
      </c>
      <c r="Q1728" s="47">
        <v>0</v>
      </c>
      <c r="R1728" s="16" t="s">
        <v>2050</v>
      </c>
      <c r="S1728" s="3" t="s">
        <v>2048</v>
      </c>
      <c r="T1728" s="2"/>
      <c r="U1728" s="2"/>
      <c r="V1728" s="2"/>
    </row>
    <row r="1729" spans="1:22" s="16" customFormat="1" ht="15" customHeight="1" x14ac:dyDescent="0.3">
      <c r="A1729" s="16" t="s">
        <v>465</v>
      </c>
      <c r="B1729" s="16" t="s">
        <v>18</v>
      </c>
      <c r="C1729" s="43" t="s">
        <v>1337</v>
      </c>
      <c r="D1729" s="43" t="s">
        <v>1336</v>
      </c>
      <c r="E1729" s="43" t="s">
        <v>251</v>
      </c>
      <c r="F1729" s="43" t="s">
        <v>22</v>
      </c>
      <c r="G1729" s="43" t="s">
        <v>23</v>
      </c>
      <c r="H1729" s="43" t="s">
        <v>23</v>
      </c>
      <c r="I1729" s="43">
        <v>6315</v>
      </c>
      <c r="J1729" s="16" t="s">
        <v>1053</v>
      </c>
      <c r="K1729" s="16">
        <v>0</v>
      </c>
      <c r="L1729" s="16">
        <v>0</v>
      </c>
      <c r="M1729" s="16">
        <v>0</v>
      </c>
      <c r="N1729" s="16">
        <v>0</v>
      </c>
      <c r="O1729" s="47">
        <v>22934.74</v>
      </c>
      <c r="P1729" s="16">
        <v>-22934.74</v>
      </c>
      <c r="Q1729" s="47">
        <v>0</v>
      </c>
      <c r="R1729" s="16" t="s">
        <v>1879</v>
      </c>
      <c r="S1729" s="3" t="s">
        <v>1456</v>
      </c>
      <c r="T1729" s="2"/>
      <c r="U1729" s="2"/>
      <c r="V1729" s="2"/>
    </row>
    <row r="1730" spans="1:22" s="16" customFormat="1" ht="15" customHeight="1" x14ac:dyDescent="0.3">
      <c r="A1730" s="16" t="s">
        <v>465</v>
      </c>
      <c r="B1730" s="16" t="s">
        <v>18</v>
      </c>
      <c r="C1730" s="43" t="s">
        <v>1338</v>
      </c>
      <c r="D1730" s="43" t="s">
        <v>1336</v>
      </c>
      <c r="E1730" s="43" t="s">
        <v>48</v>
      </c>
      <c r="F1730" s="43" t="s">
        <v>22</v>
      </c>
      <c r="G1730" s="43" t="s">
        <v>359</v>
      </c>
      <c r="H1730" s="43" t="s">
        <v>23</v>
      </c>
      <c r="I1730" s="43">
        <v>6010</v>
      </c>
      <c r="J1730" s="16" t="s">
        <v>504</v>
      </c>
      <c r="K1730" s="16">
        <v>0</v>
      </c>
      <c r="L1730" s="16">
        <v>0</v>
      </c>
      <c r="M1730" s="16">
        <v>0</v>
      </c>
      <c r="N1730" s="16">
        <v>0</v>
      </c>
      <c r="O1730" s="47">
        <v>95728.85</v>
      </c>
      <c r="P1730" s="16">
        <v>-95728.85</v>
      </c>
      <c r="Q1730" s="47">
        <v>0</v>
      </c>
      <c r="R1730" s="16" t="s">
        <v>1880</v>
      </c>
      <c r="S1730" s="3" t="s">
        <v>1457</v>
      </c>
      <c r="T1730" s="2"/>
      <c r="U1730" s="2"/>
      <c r="V1730" s="2"/>
    </row>
    <row r="1731" spans="1:22" s="16" customFormat="1" ht="15" customHeight="1" x14ac:dyDescent="0.3">
      <c r="A1731" s="16" t="s">
        <v>465</v>
      </c>
      <c r="B1731" s="16" t="s">
        <v>18</v>
      </c>
      <c r="C1731" s="43" t="s">
        <v>1338</v>
      </c>
      <c r="D1731" s="43" t="s">
        <v>1336</v>
      </c>
      <c r="E1731" s="43" t="s">
        <v>48</v>
      </c>
      <c r="F1731" s="43" t="s">
        <v>22</v>
      </c>
      <c r="G1731" s="43" t="s">
        <v>359</v>
      </c>
      <c r="H1731" s="43" t="s">
        <v>23</v>
      </c>
      <c r="I1731" s="43">
        <v>6015</v>
      </c>
      <c r="J1731" s="16" t="s">
        <v>503</v>
      </c>
      <c r="K1731" s="16">
        <v>0</v>
      </c>
      <c r="L1731" s="16">
        <v>0</v>
      </c>
      <c r="M1731" s="16">
        <v>0</v>
      </c>
      <c r="N1731" s="16">
        <v>0</v>
      </c>
      <c r="O1731" s="47">
        <v>11540.54</v>
      </c>
      <c r="P1731" s="16">
        <v>-11540.54</v>
      </c>
      <c r="Q1731" s="47">
        <v>0</v>
      </c>
      <c r="R1731" s="16" t="s">
        <v>1880</v>
      </c>
      <c r="S1731" s="3" t="s">
        <v>1457</v>
      </c>
      <c r="T1731" s="2"/>
      <c r="U1731" s="2"/>
      <c r="V1731" s="2"/>
    </row>
    <row r="1732" spans="1:22" s="16" customFormat="1" ht="15" customHeight="1" x14ac:dyDescent="0.3">
      <c r="A1732" s="16" t="s">
        <v>465</v>
      </c>
      <c r="B1732" s="16" t="s">
        <v>18</v>
      </c>
      <c r="C1732" s="43" t="s">
        <v>1338</v>
      </c>
      <c r="D1732" s="43" t="s">
        <v>1336</v>
      </c>
      <c r="E1732" s="43" t="s">
        <v>48</v>
      </c>
      <c r="F1732" s="43" t="s">
        <v>22</v>
      </c>
      <c r="G1732" s="43" t="s">
        <v>359</v>
      </c>
      <c r="H1732" s="43" t="s">
        <v>23</v>
      </c>
      <c r="I1732" s="43">
        <v>6017</v>
      </c>
      <c r="J1732" s="16" t="s">
        <v>529</v>
      </c>
      <c r="K1732" s="16">
        <v>0</v>
      </c>
      <c r="L1732" s="16">
        <v>0</v>
      </c>
      <c r="M1732" s="16">
        <v>0</v>
      </c>
      <c r="N1732" s="16">
        <v>0</v>
      </c>
      <c r="O1732" s="47">
        <v>4120</v>
      </c>
      <c r="P1732" s="16">
        <v>-4120</v>
      </c>
      <c r="Q1732" s="47">
        <v>0</v>
      </c>
      <c r="R1732" s="16" t="s">
        <v>1880</v>
      </c>
      <c r="S1732" s="3" t="s">
        <v>1457</v>
      </c>
      <c r="T1732" s="2"/>
      <c r="U1732" s="2"/>
      <c r="V1732" s="2"/>
    </row>
    <row r="1733" spans="1:22" s="16" customFormat="1" ht="15" customHeight="1" x14ac:dyDescent="0.3">
      <c r="A1733" s="16" t="s">
        <v>465</v>
      </c>
      <c r="B1733" s="16" t="s">
        <v>18</v>
      </c>
      <c r="C1733" s="43" t="s">
        <v>1338</v>
      </c>
      <c r="D1733" s="43" t="s">
        <v>1336</v>
      </c>
      <c r="E1733" s="43" t="s">
        <v>48</v>
      </c>
      <c r="F1733" s="43" t="s">
        <v>22</v>
      </c>
      <c r="G1733" s="43" t="s">
        <v>359</v>
      </c>
      <c r="H1733" s="43" t="s">
        <v>23</v>
      </c>
      <c r="I1733" s="43">
        <v>6211</v>
      </c>
      <c r="J1733" s="16" t="s">
        <v>497</v>
      </c>
      <c r="K1733" s="16">
        <v>0</v>
      </c>
      <c r="L1733" s="16">
        <v>0</v>
      </c>
      <c r="M1733" s="16">
        <v>0</v>
      </c>
      <c r="N1733" s="16">
        <v>0</v>
      </c>
      <c r="O1733" s="47">
        <v>64995.1</v>
      </c>
      <c r="P1733" s="16">
        <v>-64995.1</v>
      </c>
      <c r="Q1733" s="47">
        <v>9865.98</v>
      </c>
      <c r="R1733" s="16" t="s">
        <v>1880</v>
      </c>
      <c r="S1733" s="3" t="s">
        <v>1457</v>
      </c>
      <c r="T1733" s="2"/>
      <c r="U1733" s="2"/>
      <c r="V1733" s="2"/>
    </row>
    <row r="1734" spans="1:22" s="16" customFormat="1" ht="15" customHeight="1" x14ac:dyDescent="0.3">
      <c r="A1734" s="16" t="s">
        <v>465</v>
      </c>
      <c r="B1734" s="16" t="s">
        <v>18</v>
      </c>
      <c r="C1734" s="43" t="s">
        <v>1338</v>
      </c>
      <c r="D1734" s="43" t="s">
        <v>1336</v>
      </c>
      <c r="E1734" s="43" t="s">
        <v>48</v>
      </c>
      <c r="F1734" s="43" t="s">
        <v>22</v>
      </c>
      <c r="G1734" s="43" t="s">
        <v>359</v>
      </c>
      <c r="H1734" s="43" t="s">
        <v>23</v>
      </c>
      <c r="I1734" s="43" t="s">
        <v>487</v>
      </c>
      <c r="J1734" s="16" t="s">
        <v>488</v>
      </c>
      <c r="K1734" s="16">
        <v>0</v>
      </c>
      <c r="L1734" s="16">
        <v>0</v>
      </c>
      <c r="M1734" s="16">
        <v>0</v>
      </c>
      <c r="N1734" s="16">
        <v>0</v>
      </c>
      <c r="O1734" s="47">
        <v>3561.9</v>
      </c>
      <c r="P1734" s="16">
        <v>-3561.9</v>
      </c>
      <c r="Q1734" s="47">
        <v>0</v>
      </c>
      <c r="R1734" s="16" t="s">
        <v>1880</v>
      </c>
      <c r="S1734" s="3" t="s">
        <v>1457</v>
      </c>
      <c r="T1734" s="2"/>
      <c r="U1734" s="2"/>
      <c r="V1734" s="2"/>
    </row>
    <row r="1735" spans="1:22" s="16" customFormat="1" ht="15" customHeight="1" x14ac:dyDescent="0.3">
      <c r="A1735" s="16" t="s">
        <v>465</v>
      </c>
      <c r="B1735" s="16" t="s">
        <v>18</v>
      </c>
      <c r="C1735" s="43" t="s">
        <v>1338</v>
      </c>
      <c r="D1735" s="43" t="s">
        <v>1336</v>
      </c>
      <c r="E1735" s="43" t="s">
        <v>48</v>
      </c>
      <c r="F1735" s="43" t="s">
        <v>22</v>
      </c>
      <c r="G1735" s="43" t="s">
        <v>359</v>
      </c>
      <c r="H1735" s="43" t="s">
        <v>23</v>
      </c>
      <c r="I1735" s="43" t="s">
        <v>485</v>
      </c>
      <c r="J1735" s="16" t="s">
        <v>486</v>
      </c>
      <c r="K1735" s="16">
        <v>0</v>
      </c>
      <c r="L1735" s="16">
        <v>0</v>
      </c>
      <c r="M1735" s="16">
        <v>0</v>
      </c>
      <c r="N1735" s="16">
        <v>0</v>
      </c>
      <c r="O1735" s="47">
        <v>4410</v>
      </c>
      <c r="P1735" s="16">
        <v>-4410</v>
      </c>
      <c r="Q1735" s="47">
        <v>0</v>
      </c>
      <c r="R1735" s="16" t="s">
        <v>1880</v>
      </c>
      <c r="S1735" s="3" t="s">
        <v>1457</v>
      </c>
      <c r="T1735" s="2"/>
      <c r="U1735" s="2"/>
      <c r="V1735" s="2"/>
    </row>
    <row r="1736" spans="1:22" s="16" customFormat="1" ht="15" customHeight="1" x14ac:dyDescent="0.3">
      <c r="A1736" s="16" t="s">
        <v>465</v>
      </c>
      <c r="B1736" s="16" t="s">
        <v>18</v>
      </c>
      <c r="C1736" s="43" t="s">
        <v>1338</v>
      </c>
      <c r="D1736" s="43" t="s">
        <v>1336</v>
      </c>
      <c r="E1736" s="43" t="s">
        <v>48</v>
      </c>
      <c r="F1736" s="43" t="s">
        <v>22</v>
      </c>
      <c r="G1736" s="43" t="s">
        <v>359</v>
      </c>
      <c r="H1736" s="43" t="s">
        <v>23</v>
      </c>
      <c r="I1736" s="43" t="s">
        <v>498</v>
      </c>
      <c r="J1736" s="16" t="s">
        <v>499</v>
      </c>
      <c r="K1736" s="16">
        <v>0</v>
      </c>
      <c r="L1736" s="16">
        <v>0</v>
      </c>
      <c r="M1736" s="16">
        <v>0</v>
      </c>
      <c r="N1736" s="16">
        <v>0</v>
      </c>
      <c r="O1736" s="47">
        <v>2720</v>
      </c>
      <c r="P1736" s="16">
        <v>-2720</v>
      </c>
      <c r="Q1736" s="47">
        <v>0</v>
      </c>
      <c r="R1736" s="16" t="s">
        <v>1880</v>
      </c>
      <c r="S1736" s="3" t="s">
        <v>1457</v>
      </c>
      <c r="T1736" s="2"/>
      <c r="U1736" s="2"/>
      <c r="V1736" s="2"/>
    </row>
    <row r="1737" spans="1:22" s="16" customFormat="1" ht="15" customHeight="1" x14ac:dyDescent="0.3">
      <c r="A1737" s="16" t="s">
        <v>465</v>
      </c>
      <c r="B1737" s="16" t="s">
        <v>18</v>
      </c>
      <c r="C1737" s="43" t="s">
        <v>1338</v>
      </c>
      <c r="D1737" s="43" t="s">
        <v>1336</v>
      </c>
      <c r="E1737" s="43" t="s">
        <v>48</v>
      </c>
      <c r="F1737" s="43" t="s">
        <v>22</v>
      </c>
      <c r="G1737" s="43" t="s">
        <v>359</v>
      </c>
      <c r="H1737" s="43" t="s">
        <v>23</v>
      </c>
      <c r="I1737" s="43" t="s">
        <v>476</v>
      </c>
      <c r="J1737" s="16" t="s">
        <v>477</v>
      </c>
      <c r="K1737" s="16">
        <v>0</v>
      </c>
      <c r="L1737" s="16">
        <v>0</v>
      </c>
      <c r="M1737" s="16">
        <v>0</v>
      </c>
      <c r="N1737" s="16">
        <v>0</v>
      </c>
      <c r="O1737" s="47">
        <v>8909.4599999999991</v>
      </c>
      <c r="P1737" s="16">
        <v>-8909.4599999999991</v>
      </c>
      <c r="Q1737" s="47">
        <v>1202.44</v>
      </c>
      <c r="R1737" s="16" t="s">
        <v>1880</v>
      </c>
      <c r="S1737" s="3" t="s">
        <v>1457</v>
      </c>
      <c r="T1737" s="2"/>
      <c r="U1737" s="2"/>
      <c r="V1737" s="2"/>
    </row>
    <row r="1738" spans="1:22" s="16" customFormat="1" ht="15" customHeight="1" x14ac:dyDescent="0.3">
      <c r="A1738" s="16" t="s">
        <v>465</v>
      </c>
      <c r="B1738" s="16" t="s">
        <v>18</v>
      </c>
      <c r="C1738" s="43" t="s">
        <v>1338</v>
      </c>
      <c r="D1738" s="43" t="s">
        <v>1336</v>
      </c>
      <c r="E1738" s="43" t="s">
        <v>48</v>
      </c>
      <c r="F1738" s="43" t="s">
        <v>22</v>
      </c>
      <c r="G1738" s="43" t="s">
        <v>359</v>
      </c>
      <c r="H1738" s="43" t="s">
        <v>23</v>
      </c>
      <c r="I1738" s="43" t="s">
        <v>1145</v>
      </c>
      <c r="J1738" s="16" t="s">
        <v>1146</v>
      </c>
      <c r="K1738" s="16">
        <v>0</v>
      </c>
      <c r="L1738" s="16">
        <v>0</v>
      </c>
      <c r="M1738" s="16">
        <v>0</v>
      </c>
      <c r="N1738" s="16">
        <v>0</v>
      </c>
      <c r="O1738" s="47">
        <v>0</v>
      </c>
      <c r="P1738" s="16">
        <v>0</v>
      </c>
      <c r="Q1738" s="47">
        <v>0</v>
      </c>
      <c r="R1738" s="16" t="s">
        <v>1880</v>
      </c>
      <c r="S1738" s="3" t="s">
        <v>1457</v>
      </c>
      <c r="T1738" s="2"/>
      <c r="U1738" s="2"/>
      <c r="V1738" s="2"/>
    </row>
    <row r="1739" spans="1:22" s="16" customFormat="1" ht="15" customHeight="1" x14ac:dyDescent="0.3">
      <c r="A1739" s="16" t="s">
        <v>465</v>
      </c>
      <c r="B1739" s="16" t="s">
        <v>18</v>
      </c>
      <c r="C1739" s="43" t="s">
        <v>2051</v>
      </c>
      <c r="D1739" s="43" t="s">
        <v>1336</v>
      </c>
      <c r="E1739" s="43" t="s">
        <v>71</v>
      </c>
      <c r="F1739" s="43" t="s">
        <v>445</v>
      </c>
      <c r="G1739" s="43" t="s">
        <v>23</v>
      </c>
      <c r="H1739" s="43" t="s">
        <v>23</v>
      </c>
      <c r="I1739" s="43" t="s">
        <v>1215</v>
      </c>
      <c r="J1739" s="16" t="s">
        <v>1216</v>
      </c>
      <c r="K1739" s="16">
        <v>0</v>
      </c>
      <c r="L1739" s="16">
        <v>0</v>
      </c>
      <c r="M1739" s="16">
        <v>0</v>
      </c>
      <c r="N1739" s="16">
        <v>0</v>
      </c>
      <c r="O1739" s="47">
        <v>0</v>
      </c>
      <c r="P1739" s="16">
        <v>0</v>
      </c>
      <c r="Q1739" s="47">
        <v>0</v>
      </c>
      <c r="R1739" s="16" t="s">
        <v>2052</v>
      </c>
      <c r="S1739" s="3" t="s">
        <v>1458</v>
      </c>
      <c r="T1739" s="2"/>
      <c r="U1739" s="2"/>
      <c r="V1739" s="2"/>
    </row>
    <row r="1740" spans="1:22" s="16" customFormat="1" ht="15" customHeight="1" x14ac:dyDescent="0.3">
      <c r="A1740" s="16" t="s">
        <v>465</v>
      </c>
      <c r="B1740" s="16" t="s">
        <v>18</v>
      </c>
      <c r="C1740" s="43" t="s">
        <v>1413</v>
      </c>
      <c r="D1740" s="43" t="s">
        <v>1336</v>
      </c>
      <c r="E1740" s="43" t="s">
        <v>289</v>
      </c>
      <c r="F1740" s="43" t="s">
        <v>22</v>
      </c>
      <c r="G1740" s="43" t="s">
        <v>23</v>
      </c>
      <c r="H1740" s="43" t="s">
        <v>23</v>
      </c>
      <c r="I1740" s="43">
        <v>6204</v>
      </c>
      <c r="J1740" s="16" t="s">
        <v>582</v>
      </c>
      <c r="K1740" s="16">
        <v>0</v>
      </c>
      <c r="L1740" s="16">
        <v>200</v>
      </c>
      <c r="M1740" s="16">
        <v>200</v>
      </c>
      <c r="N1740" s="16">
        <v>0</v>
      </c>
      <c r="O1740" s="47">
        <v>0</v>
      </c>
      <c r="P1740" s="16">
        <v>200</v>
      </c>
      <c r="Q1740" s="47">
        <v>0</v>
      </c>
      <c r="R1740" s="16" t="s">
        <v>1882</v>
      </c>
      <c r="S1740" s="3" t="s">
        <v>1459</v>
      </c>
      <c r="T1740" s="2"/>
      <c r="U1740" s="2"/>
      <c r="V1740" s="2"/>
    </row>
    <row r="1741" spans="1:22" s="16" customFormat="1" ht="15" customHeight="1" x14ac:dyDescent="0.3">
      <c r="A1741" s="16" t="s">
        <v>465</v>
      </c>
      <c r="B1741" s="16" t="s">
        <v>18</v>
      </c>
      <c r="C1741" s="43" t="s">
        <v>1413</v>
      </c>
      <c r="D1741" s="43" t="s">
        <v>1336</v>
      </c>
      <c r="E1741" s="43" t="s">
        <v>289</v>
      </c>
      <c r="F1741" s="43" t="s">
        <v>22</v>
      </c>
      <c r="G1741" s="43" t="s">
        <v>23</v>
      </c>
      <c r="H1741" s="43" t="s">
        <v>23</v>
      </c>
      <c r="I1741" s="43">
        <v>6208</v>
      </c>
      <c r="J1741" s="16" t="s">
        <v>496</v>
      </c>
      <c r="K1741" s="16">
        <v>0</v>
      </c>
      <c r="L1741" s="16">
        <v>0</v>
      </c>
      <c r="M1741" s="16">
        <v>0</v>
      </c>
      <c r="N1741" s="16">
        <v>0</v>
      </c>
      <c r="O1741" s="47">
        <v>0</v>
      </c>
      <c r="P1741" s="16">
        <v>0</v>
      </c>
      <c r="Q1741" s="47">
        <v>0</v>
      </c>
      <c r="R1741" s="16" t="s">
        <v>1882</v>
      </c>
      <c r="S1741" s="3" t="s">
        <v>1459</v>
      </c>
      <c r="T1741" s="2"/>
      <c r="U1741" s="2"/>
      <c r="V1741" s="2"/>
    </row>
    <row r="1742" spans="1:22" s="16" customFormat="1" ht="15" customHeight="1" x14ac:dyDescent="0.3">
      <c r="A1742" s="16" t="s">
        <v>465</v>
      </c>
      <c r="B1742" s="16" t="s">
        <v>18</v>
      </c>
      <c r="C1742" s="43" t="s">
        <v>1413</v>
      </c>
      <c r="D1742" s="43" t="s">
        <v>1336</v>
      </c>
      <c r="E1742" s="43" t="s">
        <v>289</v>
      </c>
      <c r="F1742" s="43" t="s">
        <v>22</v>
      </c>
      <c r="G1742" s="43" t="s">
        <v>23</v>
      </c>
      <c r="H1742" s="43" t="s">
        <v>23</v>
      </c>
      <c r="I1742" s="43" t="s">
        <v>487</v>
      </c>
      <c r="J1742" s="16" t="s">
        <v>488</v>
      </c>
      <c r="K1742" s="16">
        <v>0</v>
      </c>
      <c r="L1742" s="16">
        <v>0</v>
      </c>
      <c r="M1742" s="16">
        <v>0</v>
      </c>
      <c r="N1742" s="16">
        <v>0</v>
      </c>
      <c r="O1742" s="47">
        <v>0</v>
      </c>
      <c r="P1742" s="16">
        <v>0</v>
      </c>
      <c r="Q1742" s="47">
        <v>0</v>
      </c>
      <c r="R1742" s="16" t="s">
        <v>1882</v>
      </c>
      <c r="S1742" s="3" t="s">
        <v>1459</v>
      </c>
      <c r="T1742" s="2"/>
      <c r="U1742" s="2"/>
      <c r="V1742" s="2"/>
    </row>
    <row r="1743" spans="1:22" s="16" customFormat="1" ht="15" customHeight="1" x14ac:dyDescent="0.3">
      <c r="A1743" s="16" t="s">
        <v>465</v>
      </c>
      <c r="B1743" s="16" t="s">
        <v>18</v>
      </c>
      <c r="C1743" s="43" t="s">
        <v>2165</v>
      </c>
      <c r="D1743" s="43" t="s">
        <v>1336</v>
      </c>
      <c r="E1743" s="43" t="s">
        <v>1170</v>
      </c>
      <c r="F1743" s="43" t="s">
        <v>22</v>
      </c>
      <c r="G1743" s="43" t="s">
        <v>410</v>
      </c>
      <c r="H1743" s="43" t="s">
        <v>23</v>
      </c>
      <c r="I1743" s="43">
        <v>7702</v>
      </c>
      <c r="J1743" s="16" t="s">
        <v>500</v>
      </c>
      <c r="K1743" s="16">
        <v>0</v>
      </c>
      <c r="L1743" s="16">
        <v>0</v>
      </c>
      <c r="M1743" s="16">
        <v>0</v>
      </c>
      <c r="N1743" s="16">
        <v>0</v>
      </c>
      <c r="O1743" s="47">
        <v>333705.34000000003</v>
      </c>
      <c r="P1743" s="16">
        <v>-333705.34000000003</v>
      </c>
      <c r="Q1743" s="47">
        <v>19176.11</v>
      </c>
      <c r="R1743" s="16" t="s">
        <v>2298</v>
      </c>
      <c r="S1743" s="3" t="s">
        <v>1796</v>
      </c>
      <c r="T1743" s="2"/>
      <c r="U1743" s="2"/>
      <c r="V1743" s="2"/>
    </row>
    <row r="1744" spans="1:22" s="16" customFormat="1" ht="15" customHeight="1" x14ac:dyDescent="0.3">
      <c r="A1744" s="16" t="s">
        <v>465</v>
      </c>
      <c r="B1744" s="16" t="s">
        <v>18</v>
      </c>
      <c r="C1744" s="43" t="s">
        <v>1793</v>
      </c>
      <c r="D1744" s="43" t="s">
        <v>1336</v>
      </c>
      <c r="E1744" s="43" t="s">
        <v>1170</v>
      </c>
      <c r="F1744" s="43" t="s">
        <v>22</v>
      </c>
      <c r="G1744" s="43" t="s">
        <v>1790</v>
      </c>
      <c r="H1744" s="43" t="s">
        <v>23</v>
      </c>
      <c r="I1744" s="43" t="s">
        <v>1794</v>
      </c>
      <c r="J1744" s="16" t="s">
        <v>1795</v>
      </c>
      <c r="K1744" s="16">
        <v>0</v>
      </c>
      <c r="L1744" s="16">
        <v>0</v>
      </c>
      <c r="M1744" s="16">
        <v>0</v>
      </c>
      <c r="N1744" s="16">
        <v>0</v>
      </c>
      <c r="O1744" s="47">
        <v>0</v>
      </c>
      <c r="P1744" s="16">
        <v>0</v>
      </c>
      <c r="Q1744" s="47">
        <v>0</v>
      </c>
      <c r="R1744" s="16" t="s">
        <v>1883</v>
      </c>
      <c r="S1744" s="3" t="s">
        <v>1796</v>
      </c>
      <c r="T1744" s="2"/>
      <c r="U1744" s="2"/>
      <c r="V1744" s="2"/>
    </row>
    <row r="1745" spans="1:22" s="16" customFormat="1" ht="15" customHeight="1" x14ac:dyDescent="0.3">
      <c r="A1745" s="16" t="s">
        <v>465</v>
      </c>
      <c r="B1745" s="16" t="s">
        <v>18</v>
      </c>
      <c r="C1745" s="43" t="s">
        <v>2053</v>
      </c>
      <c r="D1745" s="43" t="s">
        <v>1336</v>
      </c>
      <c r="E1745" s="43" t="s">
        <v>2054</v>
      </c>
      <c r="F1745" s="43" t="s">
        <v>22</v>
      </c>
      <c r="G1745" s="43" t="s">
        <v>23</v>
      </c>
      <c r="H1745" s="43" t="s">
        <v>23</v>
      </c>
      <c r="I1745" s="43" t="s">
        <v>600</v>
      </c>
      <c r="J1745" s="16" t="s">
        <v>601</v>
      </c>
      <c r="K1745" s="16">
        <v>0</v>
      </c>
      <c r="L1745" s="16">
        <v>0</v>
      </c>
      <c r="M1745" s="16">
        <v>0</v>
      </c>
      <c r="N1745" s="16">
        <v>0</v>
      </c>
      <c r="O1745" s="47">
        <v>221417.97</v>
      </c>
      <c r="P1745" s="16">
        <v>-221417.97</v>
      </c>
      <c r="Q1745" s="47">
        <v>48302.5</v>
      </c>
      <c r="R1745" s="16" t="s">
        <v>2055</v>
      </c>
      <c r="S1745" s="3" t="s">
        <v>2056</v>
      </c>
      <c r="T1745" s="2"/>
      <c r="U1745" s="2"/>
      <c r="V1745" s="2"/>
    </row>
    <row r="1746" spans="1:22" s="16" customFormat="1" ht="15" customHeight="1" x14ac:dyDescent="0.3">
      <c r="A1746" s="16" t="s">
        <v>17</v>
      </c>
      <c r="B1746" s="16" t="s">
        <v>18</v>
      </c>
      <c r="C1746" s="43" t="s">
        <v>331</v>
      </c>
      <c r="D1746" s="43" t="s">
        <v>332</v>
      </c>
      <c r="E1746" s="43" t="s">
        <v>235</v>
      </c>
      <c r="F1746" s="43" t="s">
        <v>333</v>
      </c>
      <c r="G1746" s="43" t="s">
        <v>23</v>
      </c>
      <c r="H1746" s="43" t="s">
        <v>23</v>
      </c>
      <c r="I1746" s="43">
        <v>4535</v>
      </c>
      <c r="J1746" s="16" t="s">
        <v>88</v>
      </c>
      <c r="K1746" s="16">
        <v>0</v>
      </c>
      <c r="L1746" s="16">
        <v>0</v>
      </c>
      <c r="M1746" s="16">
        <v>0</v>
      </c>
      <c r="N1746" s="16">
        <v>0</v>
      </c>
      <c r="O1746" s="47">
        <v>0</v>
      </c>
      <c r="P1746" s="16">
        <v>0</v>
      </c>
      <c r="Q1746" s="47">
        <v>0</v>
      </c>
      <c r="R1746" s="16" t="s">
        <v>1884</v>
      </c>
      <c r="S1746" s="3" t="s">
        <v>1460</v>
      </c>
      <c r="T1746" s="2"/>
      <c r="U1746" s="2"/>
      <c r="V1746" s="2"/>
    </row>
    <row r="1747" spans="1:22" s="16" customFormat="1" ht="15" customHeight="1" x14ac:dyDescent="0.3">
      <c r="A1747" s="16" t="s">
        <v>17</v>
      </c>
      <c r="B1747" s="16" t="s">
        <v>18</v>
      </c>
      <c r="C1747" s="43" t="s">
        <v>331</v>
      </c>
      <c r="D1747" s="43" t="s">
        <v>332</v>
      </c>
      <c r="E1747" s="43" t="s">
        <v>235</v>
      </c>
      <c r="F1747" s="43" t="s">
        <v>333</v>
      </c>
      <c r="G1747" s="43" t="s">
        <v>23</v>
      </c>
      <c r="H1747" s="43" t="s">
        <v>23</v>
      </c>
      <c r="I1747" s="43">
        <v>4700</v>
      </c>
      <c r="J1747" s="16" t="s">
        <v>35</v>
      </c>
      <c r="K1747" s="16">
        <v>0</v>
      </c>
      <c r="L1747" s="16">
        <v>0</v>
      </c>
      <c r="M1747" s="16">
        <v>0</v>
      </c>
      <c r="N1747" s="16">
        <v>0</v>
      </c>
      <c r="O1747" s="47">
        <v>557396.91</v>
      </c>
      <c r="P1747" s="16">
        <v>-557396.91</v>
      </c>
      <c r="Q1747" s="47">
        <v>0</v>
      </c>
      <c r="R1747" s="16" t="s">
        <v>1884</v>
      </c>
      <c r="S1747" s="3" t="s">
        <v>1460</v>
      </c>
      <c r="T1747" s="2"/>
      <c r="U1747" s="2"/>
      <c r="V1747" s="2"/>
    </row>
    <row r="1748" spans="1:22" s="16" customFormat="1" ht="15" customHeight="1" x14ac:dyDescent="0.3">
      <c r="A1748" s="16" t="s">
        <v>17</v>
      </c>
      <c r="B1748" s="16" t="s">
        <v>18</v>
      </c>
      <c r="C1748" s="43" t="s">
        <v>331</v>
      </c>
      <c r="D1748" s="43" t="s">
        <v>332</v>
      </c>
      <c r="E1748" s="43" t="s">
        <v>235</v>
      </c>
      <c r="F1748" s="43" t="s">
        <v>333</v>
      </c>
      <c r="G1748" s="43" t="s">
        <v>23</v>
      </c>
      <c r="H1748" s="43" t="s">
        <v>23</v>
      </c>
      <c r="I1748" s="43">
        <v>4705</v>
      </c>
      <c r="J1748" s="16" t="s">
        <v>1277</v>
      </c>
      <c r="K1748" s="16">
        <v>0</v>
      </c>
      <c r="L1748" s="16">
        <v>0</v>
      </c>
      <c r="M1748" s="16">
        <v>0</v>
      </c>
      <c r="N1748" s="16">
        <v>0</v>
      </c>
      <c r="O1748" s="47">
        <v>657969.18999999994</v>
      </c>
      <c r="P1748" s="16">
        <v>-657969.18999999994</v>
      </c>
      <c r="Q1748" s="47">
        <v>-8358166.9699999997</v>
      </c>
      <c r="R1748" s="16" t="s">
        <v>1884</v>
      </c>
      <c r="S1748" s="3" t="s">
        <v>1460</v>
      </c>
      <c r="T1748" s="2"/>
      <c r="U1748" s="2"/>
      <c r="V1748" s="2"/>
    </row>
    <row r="1749" spans="1:22" s="16" customFormat="1" ht="15" customHeight="1" x14ac:dyDescent="0.3">
      <c r="A1749" s="16" t="s">
        <v>17</v>
      </c>
      <c r="B1749" s="16" t="s">
        <v>18</v>
      </c>
      <c r="C1749" s="43" t="s">
        <v>331</v>
      </c>
      <c r="D1749" s="43" t="s">
        <v>332</v>
      </c>
      <c r="E1749" s="43" t="s">
        <v>235</v>
      </c>
      <c r="F1749" s="43" t="s">
        <v>333</v>
      </c>
      <c r="G1749" s="43" t="s">
        <v>23</v>
      </c>
      <c r="H1749" s="43" t="s">
        <v>23</v>
      </c>
      <c r="I1749" s="43">
        <v>4720</v>
      </c>
      <c r="J1749" s="16" t="s">
        <v>1396</v>
      </c>
      <c r="K1749" s="16">
        <v>100000</v>
      </c>
      <c r="L1749" s="16">
        <v>0</v>
      </c>
      <c r="M1749" s="16">
        <v>100000</v>
      </c>
      <c r="N1749" s="16">
        <v>0</v>
      </c>
      <c r="O1749" s="47">
        <v>0</v>
      </c>
      <c r="P1749" s="16">
        <v>100000</v>
      </c>
      <c r="Q1749" s="47">
        <v>0</v>
      </c>
      <c r="R1749" s="16" t="s">
        <v>1884</v>
      </c>
      <c r="S1749" s="3" t="s">
        <v>1460</v>
      </c>
      <c r="T1749" s="2"/>
      <c r="U1749" s="2"/>
      <c r="V1749" s="2"/>
    </row>
    <row r="1750" spans="1:22" s="16" customFormat="1" ht="15" customHeight="1" x14ac:dyDescent="0.3">
      <c r="A1750" s="16" t="s">
        <v>17</v>
      </c>
      <c r="B1750" s="16" t="s">
        <v>18</v>
      </c>
      <c r="C1750" s="43" t="s">
        <v>331</v>
      </c>
      <c r="D1750" s="43" t="s">
        <v>332</v>
      </c>
      <c r="E1750" s="43" t="s">
        <v>235</v>
      </c>
      <c r="F1750" s="43" t="s">
        <v>333</v>
      </c>
      <c r="G1750" s="43" t="s">
        <v>23</v>
      </c>
      <c r="H1750" s="43" t="s">
        <v>23</v>
      </c>
      <c r="I1750" s="43">
        <v>4750</v>
      </c>
      <c r="J1750" s="16" t="s">
        <v>1090</v>
      </c>
      <c r="K1750" s="16">
        <v>0</v>
      </c>
      <c r="L1750" s="16">
        <v>0</v>
      </c>
      <c r="M1750" s="16">
        <v>0</v>
      </c>
      <c r="N1750" s="16">
        <v>0</v>
      </c>
      <c r="O1750" s="47">
        <v>131451.92000000001</v>
      </c>
      <c r="P1750" s="16">
        <v>-131451.92000000001</v>
      </c>
      <c r="Q1750" s="47">
        <v>0</v>
      </c>
      <c r="R1750" s="16" t="s">
        <v>1884</v>
      </c>
      <c r="S1750" s="3" t="s">
        <v>1460</v>
      </c>
      <c r="T1750" s="2"/>
      <c r="U1750" s="2"/>
      <c r="V1750" s="2"/>
    </row>
    <row r="1751" spans="1:22" s="16" customFormat="1" ht="15" customHeight="1" x14ac:dyDescent="0.3">
      <c r="A1751" s="16" t="s">
        <v>17</v>
      </c>
      <c r="B1751" s="16" t="s">
        <v>18</v>
      </c>
      <c r="C1751" s="43" t="s">
        <v>331</v>
      </c>
      <c r="D1751" s="43" t="s">
        <v>332</v>
      </c>
      <c r="E1751" s="43" t="s">
        <v>235</v>
      </c>
      <c r="F1751" s="43" t="s">
        <v>333</v>
      </c>
      <c r="G1751" s="43" t="s">
        <v>23</v>
      </c>
      <c r="H1751" s="43" t="s">
        <v>23</v>
      </c>
      <c r="I1751" s="43" t="s">
        <v>384</v>
      </c>
      <c r="J1751" s="16" t="s">
        <v>385</v>
      </c>
      <c r="K1751" s="16">
        <v>0</v>
      </c>
      <c r="L1751" s="16">
        <v>0</v>
      </c>
      <c r="M1751" s="16">
        <v>0</v>
      </c>
      <c r="N1751" s="16">
        <v>0</v>
      </c>
      <c r="O1751" s="47">
        <v>79.63</v>
      </c>
      <c r="P1751" s="16">
        <v>-79.63</v>
      </c>
      <c r="Q1751" s="47">
        <v>0</v>
      </c>
      <c r="R1751" s="16" t="s">
        <v>1884</v>
      </c>
      <c r="S1751" s="3" t="s">
        <v>1460</v>
      </c>
      <c r="T1751" s="2"/>
      <c r="U1751" s="2"/>
      <c r="V1751" s="2"/>
    </row>
    <row r="1752" spans="1:22" s="16" customFormat="1" ht="15" customHeight="1" x14ac:dyDescent="0.3">
      <c r="A1752" s="16" t="s">
        <v>17</v>
      </c>
      <c r="B1752" s="16" t="s">
        <v>18</v>
      </c>
      <c r="C1752" s="43" t="s">
        <v>331</v>
      </c>
      <c r="D1752" s="43" t="s">
        <v>332</v>
      </c>
      <c r="E1752" s="43" t="s">
        <v>235</v>
      </c>
      <c r="F1752" s="43" t="s">
        <v>333</v>
      </c>
      <c r="G1752" s="43" t="s">
        <v>23</v>
      </c>
      <c r="H1752" s="43" t="s">
        <v>23</v>
      </c>
      <c r="I1752" s="43" t="s">
        <v>1287</v>
      </c>
      <c r="J1752" s="16" t="s">
        <v>1288</v>
      </c>
      <c r="K1752" s="16">
        <v>242079</v>
      </c>
      <c r="L1752" s="16">
        <v>0</v>
      </c>
      <c r="M1752" s="16">
        <v>242079</v>
      </c>
      <c r="N1752" s="16">
        <v>0</v>
      </c>
      <c r="O1752" s="47">
        <v>221903</v>
      </c>
      <c r="P1752" s="16">
        <v>20176</v>
      </c>
      <c r="Q1752" s="47">
        <v>20173</v>
      </c>
      <c r="R1752" s="16" t="s">
        <v>1884</v>
      </c>
      <c r="S1752" s="3" t="s">
        <v>1460</v>
      </c>
      <c r="T1752" s="2"/>
      <c r="U1752" s="2"/>
      <c r="V1752" s="2"/>
    </row>
    <row r="1753" spans="1:22" s="16" customFormat="1" ht="15" customHeight="1" x14ac:dyDescent="0.3">
      <c r="A1753" s="16" t="s">
        <v>17</v>
      </c>
      <c r="B1753" s="16" t="s">
        <v>18</v>
      </c>
      <c r="C1753" s="43" t="s">
        <v>331</v>
      </c>
      <c r="D1753" s="43" t="s">
        <v>332</v>
      </c>
      <c r="E1753" s="43" t="s">
        <v>235</v>
      </c>
      <c r="F1753" s="43" t="s">
        <v>333</v>
      </c>
      <c r="G1753" s="43" t="s">
        <v>23</v>
      </c>
      <c r="H1753" s="43" t="s">
        <v>23</v>
      </c>
      <c r="I1753" s="43" t="s">
        <v>1769</v>
      </c>
      <c r="J1753" s="16" t="s">
        <v>1770</v>
      </c>
      <c r="K1753" s="16">
        <v>5253</v>
      </c>
      <c r="L1753" s="16">
        <v>0</v>
      </c>
      <c r="M1753" s="16">
        <v>5253</v>
      </c>
      <c r="N1753" s="16">
        <v>0</v>
      </c>
      <c r="O1753" s="47">
        <v>8514</v>
      </c>
      <c r="P1753" s="16">
        <v>-3261</v>
      </c>
      <c r="Q1753" s="47">
        <v>774</v>
      </c>
      <c r="R1753" s="16" t="s">
        <v>1884</v>
      </c>
      <c r="S1753" s="3" t="s">
        <v>1460</v>
      </c>
      <c r="T1753" s="2"/>
      <c r="U1753" s="2"/>
      <c r="V1753" s="2"/>
    </row>
    <row r="1754" spans="1:22" s="16" customFormat="1" ht="15" customHeight="1" x14ac:dyDescent="0.3">
      <c r="A1754" s="16" t="s">
        <v>17</v>
      </c>
      <c r="B1754" s="16" t="s">
        <v>18</v>
      </c>
      <c r="C1754" s="43" t="s">
        <v>331</v>
      </c>
      <c r="D1754" s="43" t="s">
        <v>332</v>
      </c>
      <c r="E1754" s="43" t="s">
        <v>235</v>
      </c>
      <c r="F1754" s="43" t="s">
        <v>333</v>
      </c>
      <c r="G1754" s="43" t="s">
        <v>23</v>
      </c>
      <c r="H1754" s="43" t="s">
        <v>23</v>
      </c>
      <c r="I1754" s="43" t="s">
        <v>1289</v>
      </c>
      <c r="J1754" s="16" t="s">
        <v>1290</v>
      </c>
      <c r="K1754" s="16">
        <v>290641</v>
      </c>
      <c r="L1754" s="16">
        <v>0</v>
      </c>
      <c r="M1754" s="16">
        <v>290641</v>
      </c>
      <c r="N1754" s="16">
        <v>0</v>
      </c>
      <c r="O1754" s="47">
        <v>266420</v>
      </c>
      <c r="P1754" s="16">
        <v>24221</v>
      </c>
      <c r="Q1754" s="47">
        <v>24220</v>
      </c>
      <c r="R1754" s="16" t="s">
        <v>1884</v>
      </c>
      <c r="S1754" s="3" t="s">
        <v>1460</v>
      </c>
      <c r="T1754" s="2"/>
      <c r="U1754" s="2"/>
      <c r="V1754" s="2"/>
    </row>
    <row r="1755" spans="1:22" s="16" customFormat="1" ht="15" customHeight="1" x14ac:dyDescent="0.3">
      <c r="A1755" s="16" t="s">
        <v>17</v>
      </c>
      <c r="B1755" s="16" t="s">
        <v>18</v>
      </c>
      <c r="C1755" s="43" t="s">
        <v>331</v>
      </c>
      <c r="D1755" s="43" t="s">
        <v>332</v>
      </c>
      <c r="E1755" s="43" t="s">
        <v>235</v>
      </c>
      <c r="F1755" s="43" t="s">
        <v>333</v>
      </c>
      <c r="G1755" s="43" t="s">
        <v>23</v>
      </c>
      <c r="H1755" s="43" t="s">
        <v>23</v>
      </c>
      <c r="I1755" s="43" t="s">
        <v>189</v>
      </c>
      <c r="J1755" s="16" t="s">
        <v>1242</v>
      </c>
      <c r="K1755" s="16">
        <v>0</v>
      </c>
      <c r="L1755" s="16">
        <v>0</v>
      </c>
      <c r="M1755" s="16">
        <v>0</v>
      </c>
      <c r="N1755" s="16">
        <v>0</v>
      </c>
      <c r="O1755" s="47">
        <v>110311.63</v>
      </c>
      <c r="P1755" s="16">
        <v>-110311.63</v>
      </c>
      <c r="Q1755" s="47">
        <v>9553.65</v>
      </c>
      <c r="R1755" s="16" t="s">
        <v>1884</v>
      </c>
      <c r="S1755" s="3" t="s">
        <v>1460</v>
      </c>
      <c r="T1755" s="2"/>
      <c r="U1755" s="2"/>
      <c r="V1755" s="2"/>
    </row>
    <row r="1756" spans="1:22" s="16" customFormat="1" ht="15" customHeight="1" x14ac:dyDescent="0.3">
      <c r="A1756" s="16" t="s">
        <v>17</v>
      </c>
      <c r="B1756" s="16" t="s">
        <v>18</v>
      </c>
      <c r="C1756" s="43" t="s">
        <v>331</v>
      </c>
      <c r="D1756" s="43" t="s">
        <v>332</v>
      </c>
      <c r="E1756" s="43" t="s">
        <v>235</v>
      </c>
      <c r="F1756" s="43" t="s">
        <v>333</v>
      </c>
      <c r="G1756" s="43" t="s">
        <v>23</v>
      </c>
      <c r="H1756" s="43" t="s">
        <v>23</v>
      </c>
      <c r="I1756" s="43" t="s">
        <v>339</v>
      </c>
      <c r="J1756" s="16" t="s">
        <v>1241</v>
      </c>
      <c r="K1756" s="16">
        <v>1688083</v>
      </c>
      <c r="L1756" s="16">
        <v>0</v>
      </c>
      <c r="M1756" s="16">
        <v>1688083</v>
      </c>
      <c r="N1756" s="16">
        <v>0</v>
      </c>
      <c r="O1756" s="47">
        <v>1503326</v>
      </c>
      <c r="P1756" s="16">
        <v>184757</v>
      </c>
      <c r="Q1756" s="47">
        <v>136666</v>
      </c>
      <c r="R1756" s="16" t="s">
        <v>1884</v>
      </c>
      <c r="S1756" s="3" t="s">
        <v>1460</v>
      </c>
      <c r="T1756" s="2"/>
      <c r="U1756" s="2"/>
      <c r="V1756" s="2"/>
    </row>
    <row r="1757" spans="1:22" s="16" customFormat="1" ht="15" customHeight="1" x14ac:dyDescent="0.3">
      <c r="A1757" s="16" t="s">
        <v>17</v>
      </c>
      <c r="B1757" s="16" t="s">
        <v>18</v>
      </c>
      <c r="C1757" s="43" t="s">
        <v>331</v>
      </c>
      <c r="D1757" s="43" t="s">
        <v>332</v>
      </c>
      <c r="E1757" s="43" t="s">
        <v>235</v>
      </c>
      <c r="F1757" s="43" t="s">
        <v>333</v>
      </c>
      <c r="G1757" s="43" t="s">
        <v>23</v>
      </c>
      <c r="H1757" s="43" t="s">
        <v>23</v>
      </c>
      <c r="I1757" s="43" t="s">
        <v>1285</v>
      </c>
      <c r="J1757" s="16" t="s">
        <v>1286</v>
      </c>
      <c r="K1757" s="16">
        <v>102024</v>
      </c>
      <c r="L1757" s="16">
        <v>0</v>
      </c>
      <c r="M1757" s="16">
        <v>102024</v>
      </c>
      <c r="N1757" s="16">
        <v>0</v>
      </c>
      <c r="O1757" s="47">
        <v>63284.13</v>
      </c>
      <c r="P1757" s="16">
        <v>38739.870000000003</v>
      </c>
      <c r="Q1757" s="47">
        <v>0</v>
      </c>
      <c r="R1757" s="16" t="s">
        <v>1884</v>
      </c>
      <c r="S1757" s="3" t="s">
        <v>1460</v>
      </c>
      <c r="T1757" s="2"/>
      <c r="U1757" s="2"/>
      <c r="V1757" s="2"/>
    </row>
    <row r="1758" spans="1:22" s="16" customFormat="1" ht="15" customHeight="1" x14ac:dyDescent="0.3">
      <c r="A1758" s="16" t="s">
        <v>17</v>
      </c>
      <c r="B1758" s="16" t="s">
        <v>18</v>
      </c>
      <c r="C1758" s="43" t="s">
        <v>331</v>
      </c>
      <c r="D1758" s="43" t="s">
        <v>332</v>
      </c>
      <c r="E1758" s="43" t="s">
        <v>235</v>
      </c>
      <c r="F1758" s="43" t="s">
        <v>333</v>
      </c>
      <c r="G1758" s="43" t="s">
        <v>23</v>
      </c>
      <c r="H1758" s="43" t="s">
        <v>23</v>
      </c>
      <c r="I1758" s="43" t="s">
        <v>334</v>
      </c>
      <c r="J1758" s="16" t="s">
        <v>1234</v>
      </c>
      <c r="K1758" s="16">
        <v>1371003</v>
      </c>
      <c r="L1758" s="16">
        <v>0</v>
      </c>
      <c r="M1758" s="16">
        <v>1371003</v>
      </c>
      <c r="N1758" s="16">
        <v>0</v>
      </c>
      <c r="O1758" s="47">
        <v>1423485.74</v>
      </c>
      <c r="P1758" s="16">
        <v>-52482.74</v>
      </c>
      <c r="Q1758" s="47">
        <v>68702.03</v>
      </c>
      <c r="R1758" s="16" t="s">
        <v>1884</v>
      </c>
      <c r="S1758" s="3" t="s">
        <v>1460</v>
      </c>
      <c r="T1758" s="2"/>
      <c r="U1758" s="2"/>
      <c r="V1758" s="2"/>
    </row>
    <row r="1759" spans="1:22" s="16" customFormat="1" ht="15" customHeight="1" x14ac:dyDescent="0.3">
      <c r="A1759" s="16" t="s">
        <v>17</v>
      </c>
      <c r="B1759" s="16" t="s">
        <v>18</v>
      </c>
      <c r="C1759" s="43" t="s">
        <v>331</v>
      </c>
      <c r="D1759" s="43" t="s">
        <v>332</v>
      </c>
      <c r="E1759" s="43" t="s">
        <v>235</v>
      </c>
      <c r="F1759" s="43" t="s">
        <v>333</v>
      </c>
      <c r="G1759" s="43" t="s">
        <v>23</v>
      </c>
      <c r="H1759" s="43" t="s">
        <v>23</v>
      </c>
      <c r="I1759" s="43" t="s">
        <v>340</v>
      </c>
      <c r="J1759" s="16" t="s">
        <v>341</v>
      </c>
      <c r="K1759" s="16">
        <v>1160493</v>
      </c>
      <c r="L1759" s="16">
        <v>0</v>
      </c>
      <c r="M1759" s="16">
        <v>1160493</v>
      </c>
      <c r="N1759" s="16">
        <v>0</v>
      </c>
      <c r="O1759" s="47">
        <v>870369.75</v>
      </c>
      <c r="P1759" s="16">
        <v>290123.25</v>
      </c>
      <c r="Q1759" s="47">
        <v>0</v>
      </c>
      <c r="R1759" s="16" t="s">
        <v>1884</v>
      </c>
      <c r="S1759" s="3" t="s">
        <v>1460</v>
      </c>
      <c r="T1759" s="2"/>
      <c r="U1759" s="2"/>
      <c r="V1759" s="2"/>
    </row>
    <row r="1760" spans="1:22" s="16" customFormat="1" ht="15" customHeight="1" x14ac:dyDescent="0.3">
      <c r="A1760" s="16" t="s">
        <v>17</v>
      </c>
      <c r="B1760" s="16" t="s">
        <v>18</v>
      </c>
      <c r="C1760" s="43" t="s">
        <v>331</v>
      </c>
      <c r="D1760" s="43" t="s">
        <v>332</v>
      </c>
      <c r="E1760" s="43" t="s">
        <v>235</v>
      </c>
      <c r="F1760" s="43" t="s">
        <v>333</v>
      </c>
      <c r="G1760" s="43" t="s">
        <v>23</v>
      </c>
      <c r="H1760" s="43" t="s">
        <v>23</v>
      </c>
      <c r="I1760" s="43" t="s">
        <v>336</v>
      </c>
      <c r="J1760" s="16" t="s">
        <v>337</v>
      </c>
      <c r="K1760" s="16">
        <v>1175000</v>
      </c>
      <c r="L1760" s="16">
        <v>0</v>
      </c>
      <c r="M1760" s="16">
        <v>1175000</v>
      </c>
      <c r="N1760" s="16">
        <v>0</v>
      </c>
      <c r="O1760" s="47">
        <v>1281973.47</v>
      </c>
      <c r="P1760" s="16">
        <v>-106973.47</v>
      </c>
      <c r="Q1760" s="47">
        <v>123345.14</v>
      </c>
      <c r="R1760" s="16" t="s">
        <v>1884</v>
      </c>
      <c r="S1760" s="3" t="s">
        <v>1460</v>
      </c>
      <c r="T1760" s="2"/>
      <c r="U1760" s="2"/>
      <c r="V1760" s="2"/>
    </row>
    <row r="1761" spans="1:22" s="16" customFormat="1" ht="15" customHeight="1" x14ac:dyDescent="0.3">
      <c r="A1761" s="16" t="s">
        <v>17</v>
      </c>
      <c r="B1761" s="16" t="s">
        <v>18</v>
      </c>
      <c r="C1761" s="43" t="s">
        <v>331</v>
      </c>
      <c r="D1761" s="43" t="s">
        <v>332</v>
      </c>
      <c r="E1761" s="43" t="s">
        <v>235</v>
      </c>
      <c r="F1761" s="43" t="s">
        <v>333</v>
      </c>
      <c r="G1761" s="43" t="s">
        <v>23</v>
      </c>
      <c r="H1761" s="43" t="s">
        <v>23</v>
      </c>
      <c r="I1761" s="43" t="s">
        <v>342</v>
      </c>
      <c r="J1761" s="16" t="s">
        <v>343</v>
      </c>
      <c r="K1761" s="16">
        <v>4293885</v>
      </c>
      <c r="L1761" s="16">
        <v>0</v>
      </c>
      <c r="M1761" s="16">
        <v>4293885</v>
      </c>
      <c r="N1761" s="16">
        <v>0</v>
      </c>
      <c r="O1761" s="47">
        <v>3936064</v>
      </c>
      <c r="P1761" s="16">
        <v>357821</v>
      </c>
      <c r="Q1761" s="47">
        <v>357824</v>
      </c>
      <c r="R1761" s="16" t="s">
        <v>1884</v>
      </c>
      <c r="S1761" s="3" t="s">
        <v>1460</v>
      </c>
      <c r="T1761" s="2"/>
      <c r="U1761" s="2"/>
      <c r="V1761" s="2"/>
    </row>
    <row r="1762" spans="1:22" s="16" customFormat="1" ht="15" customHeight="1" x14ac:dyDescent="0.3">
      <c r="A1762" s="16" t="s">
        <v>17</v>
      </c>
      <c r="B1762" s="16" t="s">
        <v>18</v>
      </c>
      <c r="C1762" s="43" t="s">
        <v>331</v>
      </c>
      <c r="D1762" s="43" t="s">
        <v>332</v>
      </c>
      <c r="E1762" s="43" t="s">
        <v>235</v>
      </c>
      <c r="F1762" s="43" t="s">
        <v>333</v>
      </c>
      <c r="G1762" s="43" t="s">
        <v>23</v>
      </c>
      <c r="H1762" s="43" t="s">
        <v>23</v>
      </c>
      <c r="I1762" s="43" t="s">
        <v>2226</v>
      </c>
      <c r="J1762" s="16" t="s">
        <v>2227</v>
      </c>
      <c r="K1762" s="16">
        <v>4026</v>
      </c>
      <c r="L1762" s="16">
        <v>0</v>
      </c>
      <c r="M1762" s="16">
        <v>4026</v>
      </c>
      <c r="N1762" s="16">
        <v>0</v>
      </c>
      <c r="O1762" s="47">
        <v>0</v>
      </c>
      <c r="P1762" s="16">
        <v>4026</v>
      </c>
      <c r="Q1762" s="47">
        <v>0</v>
      </c>
      <c r="R1762" s="16" t="s">
        <v>1884</v>
      </c>
      <c r="S1762" s="3" t="s">
        <v>1460</v>
      </c>
      <c r="T1762" s="2"/>
      <c r="U1762" s="2"/>
      <c r="V1762" s="2"/>
    </row>
    <row r="1763" spans="1:22" s="16" customFormat="1" ht="15" customHeight="1" x14ac:dyDescent="0.3">
      <c r="A1763" s="16" t="s">
        <v>17</v>
      </c>
      <c r="B1763" s="16" t="s">
        <v>18</v>
      </c>
      <c r="C1763" s="43" t="s">
        <v>331</v>
      </c>
      <c r="D1763" s="43" t="s">
        <v>332</v>
      </c>
      <c r="E1763" s="43" t="s">
        <v>235</v>
      </c>
      <c r="F1763" s="43" t="s">
        <v>333</v>
      </c>
      <c r="G1763" s="43" t="s">
        <v>23</v>
      </c>
      <c r="H1763" s="43" t="s">
        <v>23</v>
      </c>
      <c r="I1763" s="43" t="s">
        <v>1771</v>
      </c>
      <c r="J1763" s="16" t="s">
        <v>1772</v>
      </c>
      <c r="K1763" s="16">
        <v>127937</v>
      </c>
      <c r="L1763" s="16">
        <v>0</v>
      </c>
      <c r="M1763" s="16">
        <v>127937</v>
      </c>
      <c r="N1763" s="16">
        <v>0</v>
      </c>
      <c r="O1763" s="47">
        <v>117271</v>
      </c>
      <c r="P1763" s="16">
        <v>10666</v>
      </c>
      <c r="Q1763" s="47">
        <v>10661</v>
      </c>
      <c r="R1763" s="16" t="s">
        <v>1884</v>
      </c>
      <c r="S1763" s="3" t="s">
        <v>1460</v>
      </c>
      <c r="T1763" s="2"/>
      <c r="U1763" s="2"/>
      <c r="V1763" s="2"/>
    </row>
    <row r="1764" spans="1:22" s="16" customFormat="1" ht="15" customHeight="1" x14ac:dyDescent="0.3">
      <c r="A1764" s="16" t="s">
        <v>17</v>
      </c>
      <c r="B1764" s="16" t="s">
        <v>18</v>
      </c>
      <c r="C1764" s="43" t="s">
        <v>331</v>
      </c>
      <c r="D1764" s="43" t="s">
        <v>332</v>
      </c>
      <c r="E1764" s="43" t="s">
        <v>235</v>
      </c>
      <c r="F1764" s="43" t="s">
        <v>333</v>
      </c>
      <c r="G1764" s="43" t="s">
        <v>23</v>
      </c>
      <c r="H1764" s="43" t="s">
        <v>23</v>
      </c>
      <c r="I1764" s="43" t="s">
        <v>1773</v>
      </c>
      <c r="J1764" s="16" t="s">
        <v>1774</v>
      </c>
      <c r="K1764" s="16">
        <v>107786</v>
      </c>
      <c r="L1764" s="16">
        <v>0</v>
      </c>
      <c r="M1764" s="16">
        <v>107786</v>
      </c>
      <c r="N1764" s="16">
        <v>0</v>
      </c>
      <c r="O1764" s="47">
        <v>0</v>
      </c>
      <c r="P1764" s="16">
        <v>107786</v>
      </c>
      <c r="Q1764" s="47">
        <v>0</v>
      </c>
      <c r="R1764" s="16" t="s">
        <v>1884</v>
      </c>
      <c r="S1764" s="3" t="s">
        <v>1460</v>
      </c>
      <c r="T1764" s="2"/>
      <c r="U1764" s="2"/>
      <c r="V1764" s="2"/>
    </row>
    <row r="1765" spans="1:22" s="16" customFormat="1" ht="15" customHeight="1" x14ac:dyDescent="0.3">
      <c r="A1765" s="16" t="s">
        <v>17</v>
      </c>
      <c r="B1765" s="16" t="s">
        <v>18</v>
      </c>
      <c r="C1765" s="43" t="s">
        <v>331</v>
      </c>
      <c r="D1765" s="43" t="s">
        <v>332</v>
      </c>
      <c r="E1765" s="43" t="s">
        <v>235</v>
      </c>
      <c r="F1765" s="43" t="s">
        <v>333</v>
      </c>
      <c r="G1765" s="43" t="s">
        <v>23</v>
      </c>
      <c r="H1765" s="43" t="s">
        <v>23</v>
      </c>
      <c r="I1765" s="43" t="s">
        <v>1775</v>
      </c>
      <c r="J1765" s="16" t="s">
        <v>1776</v>
      </c>
      <c r="K1765" s="16">
        <v>31499</v>
      </c>
      <c r="L1765" s="16">
        <v>0</v>
      </c>
      <c r="M1765" s="16">
        <v>31499</v>
      </c>
      <c r="N1765" s="16">
        <v>0</v>
      </c>
      <c r="O1765" s="47">
        <v>28875</v>
      </c>
      <c r="P1765" s="16">
        <v>2624</v>
      </c>
      <c r="Q1765" s="47">
        <v>2625</v>
      </c>
      <c r="R1765" s="16" t="s">
        <v>1884</v>
      </c>
      <c r="S1765" s="3" t="s">
        <v>1460</v>
      </c>
      <c r="T1765" s="2"/>
      <c r="U1765" s="2"/>
      <c r="V1765" s="2"/>
    </row>
    <row r="1766" spans="1:22" s="16" customFormat="1" ht="15" customHeight="1" x14ac:dyDescent="0.3">
      <c r="A1766" s="16" t="s">
        <v>17</v>
      </c>
      <c r="B1766" s="16" t="s">
        <v>18</v>
      </c>
      <c r="C1766" s="43" t="s">
        <v>331</v>
      </c>
      <c r="D1766" s="43" t="s">
        <v>332</v>
      </c>
      <c r="E1766" s="43" t="s">
        <v>235</v>
      </c>
      <c r="F1766" s="43" t="s">
        <v>333</v>
      </c>
      <c r="G1766" s="43" t="s">
        <v>23</v>
      </c>
      <c r="H1766" s="43" t="s">
        <v>23</v>
      </c>
      <c r="I1766" s="43" t="s">
        <v>347</v>
      </c>
      <c r="J1766" s="16" t="s">
        <v>348</v>
      </c>
      <c r="K1766" s="16">
        <v>916193</v>
      </c>
      <c r="L1766" s="16">
        <v>0</v>
      </c>
      <c r="M1766" s="16">
        <v>916193</v>
      </c>
      <c r="N1766" s="16">
        <v>0</v>
      </c>
      <c r="O1766" s="47">
        <v>734005.25</v>
      </c>
      <c r="P1766" s="16">
        <v>182187.75</v>
      </c>
      <c r="Q1766" s="47">
        <v>69040.509999999995</v>
      </c>
      <c r="R1766" s="16" t="s">
        <v>1884</v>
      </c>
      <c r="S1766" s="3" t="s">
        <v>1460</v>
      </c>
      <c r="T1766" s="2"/>
      <c r="U1766" s="2"/>
      <c r="V1766" s="2"/>
    </row>
    <row r="1767" spans="1:22" s="16" customFormat="1" ht="15" customHeight="1" x14ac:dyDescent="0.3">
      <c r="A1767" s="16" t="s">
        <v>17</v>
      </c>
      <c r="B1767" s="16" t="s">
        <v>18</v>
      </c>
      <c r="C1767" s="43" t="s">
        <v>331</v>
      </c>
      <c r="D1767" s="43" t="s">
        <v>332</v>
      </c>
      <c r="E1767" s="43" t="s">
        <v>235</v>
      </c>
      <c r="F1767" s="43" t="s">
        <v>333</v>
      </c>
      <c r="G1767" s="43" t="s">
        <v>23</v>
      </c>
      <c r="H1767" s="43" t="s">
        <v>23</v>
      </c>
      <c r="I1767" s="43" t="s">
        <v>349</v>
      </c>
      <c r="J1767" s="16" t="s">
        <v>350</v>
      </c>
      <c r="K1767" s="16">
        <v>1513723</v>
      </c>
      <c r="L1767" s="16">
        <v>0</v>
      </c>
      <c r="M1767" s="16">
        <v>1513723</v>
      </c>
      <c r="N1767" s="16">
        <v>0</v>
      </c>
      <c r="O1767" s="47">
        <v>1361689.04</v>
      </c>
      <c r="P1767" s="16">
        <v>152033.96</v>
      </c>
      <c r="Q1767" s="47">
        <v>201675.4</v>
      </c>
      <c r="R1767" s="16" t="s">
        <v>1884</v>
      </c>
      <c r="S1767" s="3" t="s">
        <v>1460</v>
      </c>
      <c r="T1767" s="2"/>
      <c r="U1767" s="2"/>
      <c r="V1767" s="2"/>
    </row>
    <row r="1768" spans="1:22" s="16" customFormat="1" ht="15" customHeight="1" x14ac:dyDescent="0.3">
      <c r="A1768" s="16" t="s">
        <v>17</v>
      </c>
      <c r="B1768" s="16" t="s">
        <v>18</v>
      </c>
      <c r="C1768" s="43" t="s">
        <v>331</v>
      </c>
      <c r="D1768" s="43" t="s">
        <v>332</v>
      </c>
      <c r="E1768" s="43" t="s">
        <v>235</v>
      </c>
      <c r="F1768" s="43" t="s">
        <v>333</v>
      </c>
      <c r="G1768" s="43" t="s">
        <v>23</v>
      </c>
      <c r="H1768" s="43" t="s">
        <v>23</v>
      </c>
      <c r="I1768" s="43" t="s">
        <v>1057</v>
      </c>
      <c r="J1768" s="16" t="s">
        <v>1058</v>
      </c>
      <c r="K1768" s="16">
        <v>338216</v>
      </c>
      <c r="L1768" s="16">
        <v>0</v>
      </c>
      <c r="M1768" s="16">
        <v>338216</v>
      </c>
      <c r="N1768" s="16">
        <v>0</v>
      </c>
      <c r="O1768" s="47">
        <v>332046.61</v>
      </c>
      <c r="P1768" s="16">
        <v>6169.39</v>
      </c>
      <c r="Q1768" s="47">
        <v>28115.279999999999</v>
      </c>
      <c r="R1768" s="16" t="s">
        <v>1884</v>
      </c>
      <c r="S1768" s="3" t="s">
        <v>1460</v>
      </c>
      <c r="T1768" s="2"/>
      <c r="U1768" s="2"/>
      <c r="V1768" s="2"/>
    </row>
    <row r="1769" spans="1:22" s="16" customFormat="1" ht="15" customHeight="1" x14ac:dyDescent="0.3">
      <c r="A1769" s="16" t="s">
        <v>17</v>
      </c>
      <c r="B1769" s="16" t="s">
        <v>18</v>
      </c>
      <c r="C1769" s="43" t="s">
        <v>331</v>
      </c>
      <c r="D1769" s="43" t="s">
        <v>332</v>
      </c>
      <c r="E1769" s="43" t="s">
        <v>235</v>
      </c>
      <c r="F1769" s="43" t="s">
        <v>333</v>
      </c>
      <c r="G1769" s="43" t="s">
        <v>23</v>
      </c>
      <c r="H1769" s="43" t="s">
        <v>23</v>
      </c>
      <c r="I1769" s="43" t="s">
        <v>1777</v>
      </c>
      <c r="J1769" s="16" t="s">
        <v>1778</v>
      </c>
      <c r="K1769" s="16">
        <v>362720</v>
      </c>
      <c r="L1769" s="16">
        <v>0</v>
      </c>
      <c r="M1769" s="16">
        <v>362720</v>
      </c>
      <c r="N1769" s="16">
        <v>0</v>
      </c>
      <c r="O1769" s="47">
        <v>432660.56</v>
      </c>
      <c r="P1769" s="16">
        <v>-69940.56</v>
      </c>
      <c r="Q1769" s="47">
        <v>42895.76</v>
      </c>
      <c r="R1769" s="16" t="s">
        <v>1884</v>
      </c>
      <c r="S1769" s="3" t="s">
        <v>1460</v>
      </c>
      <c r="T1769" s="2"/>
      <c r="U1769" s="2"/>
      <c r="V1769" s="2"/>
    </row>
    <row r="1770" spans="1:22" s="16" customFormat="1" ht="15" customHeight="1" x14ac:dyDescent="0.3">
      <c r="A1770" s="16" t="s">
        <v>17</v>
      </c>
      <c r="B1770" s="16" t="s">
        <v>18</v>
      </c>
      <c r="C1770" s="43" t="s">
        <v>331</v>
      </c>
      <c r="D1770" s="43" t="s">
        <v>332</v>
      </c>
      <c r="E1770" s="43" t="s">
        <v>235</v>
      </c>
      <c r="F1770" s="43" t="s">
        <v>333</v>
      </c>
      <c r="G1770" s="43" t="s">
        <v>23</v>
      </c>
      <c r="H1770" s="43" t="s">
        <v>23</v>
      </c>
      <c r="I1770" s="43" t="s">
        <v>1779</v>
      </c>
      <c r="J1770" s="16" t="s">
        <v>1780</v>
      </c>
      <c r="K1770" s="16">
        <v>346436</v>
      </c>
      <c r="L1770" s="16">
        <v>0</v>
      </c>
      <c r="M1770" s="16">
        <v>346436</v>
      </c>
      <c r="N1770" s="16">
        <v>0</v>
      </c>
      <c r="O1770" s="47">
        <v>442297.09</v>
      </c>
      <c r="P1770" s="16">
        <v>-95861.09</v>
      </c>
      <c r="Q1770" s="47">
        <v>39961.620000000003</v>
      </c>
      <c r="R1770" s="16" t="s">
        <v>1884</v>
      </c>
      <c r="S1770" s="3" t="s">
        <v>1460</v>
      </c>
      <c r="T1770" s="2"/>
      <c r="U1770" s="2"/>
      <c r="V1770" s="2"/>
    </row>
    <row r="1771" spans="1:22" s="16" customFormat="1" ht="15" customHeight="1" x14ac:dyDescent="0.3">
      <c r="A1771" s="16" t="s">
        <v>17</v>
      </c>
      <c r="B1771" s="16" t="s">
        <v>18</v>
      </c>
      <c r="C1771" s="43" t="s">
        <v>331</v>
      </c>
      <c r="D1771" s="43" t="s">
        <v>332</v>
      </c>
      <c r="E1771" s="43" t="s">
        <v>235</v>
      </c>
      <c r="F1771" s="43" t="s">
        <v>333</v>
      </c>
      <c r="G1771" s="43" t="s">
        <v>23</v>
      </c>
      <c r="H1771" s="43" t="s">
        <v>23</v>
      </c>
      <c r="I1771" s="43" t="s">
        <v>1284</v>
      </c>
      <c r="J1771" s="16" t="s">
        <v>1304</v>
      </c>
      <c r="K1771" s="16">
        <v>68926</v>
      </c>
      <c r="L1771" s="16">
        <v>0</v>
      </c>
      <c r="M1771" s="16">
        <v>68926</v>
      </c>
      <c r="N1771" s="16">
        <v>0</v>
      </c>
      <c r="O1771" s="47">
        <v>0</v>
      </c>
      <c r="P1771" s="16">
        <v>68926</v>
      </c>
      <c r="Q1771" s="47">
        <v>0</v>
      </c>
      <c r="R1771" s="16" t="s">
        <v>1884</v>
      </c>
      <c r="S1771" s="3" t="s">
        <v>1460</v>
      </c>
      <c r="T1771" s="2"/>
      <c r="U1771" s="2"/>
      <c r="V1771" s="2"/>
    </row>
    <row r="1772" spans="1:22" s="16" customFormat="1" ht="15" customHeight="1" x14ac:dyDescent="0.3">
      <c r="A1772" s="16" t="s">
        <v>465</v>
      </c>
      <c r="B1772" s="16" t="s">
        <v>18</v>
      </c>
      <c r="C1772" s="43" t="s">
        <v>338</v>
      </c>
      <c r="D1772" s="43" t="s">
        <v>332</v>
      </c>
      <c r="E1772" s="43" t="s">
        <v>235</v>
      </c>
      <c r="F1772" s="43" t="s">
        <v>22</v>
      </c>
      <c r="G1772" s="43" t="s">
        <v>23</v>
      </c>
      <c r="H1772" s="43" t="s">
        <v>23</v>
      </c>
      <c r="I1772" s="43" t="s">
        <v>501</v>
      </c>
      <c r="J1772" s="16" t="s">
        <v>502</v>
      </c>
      <c r="K1772" s="16">
        <v>44434</v>
      </c>
      <c r="L1772" s="16">
        <v>440</v>
      </c>
      <c r="M1772" s="16">
        <v>44874</v>
      </c>
      <c r="N1772" s="16">
        <v>0</v>
      </c>
      <c r="O1772" s="47">
        <v>7524.34</v>
      </c>
      <c r="P1772" s="16">
        <v>37349.660000000003</v>
      </c>
      <c r="Q1772" s="47">
        <v>174.43</v>
      </c>
      <c r="R1772" s="16" t="s">
        <v>1885</v>
      </c>
      <c r="S1772" s="3" t="s">
        <v>1460</v>
      </c>
      <c r="T1772" s="2"/>
      <c r="U1772" s="2"/>
      <c r="V1772" s="2"/>
    </row>
    <row r="1773" spans="1:22" s="16" customFormat="1" ht="15" customHeight="1" x14ac:dyDescent="0.3">
      <c r="A1773" s="16" t="s">
        <v>465</v>
      </c>
      <c r="B1773" s="16" t="s">
        <v>18</v>
      </c>
      <c r="C1773" s="43" t="s">
        <v>338</v>
      </c>
      <c r="D1773" s="43" t="s">
        <v>332</v>
      </c>
      <c r="E1773" s="43" t="s">
        <v>235</v>
      </c>
      <c r="F1773" s="43" t="s">
        <v>22</v>
      </c>
      <c r="G1773" s="43" t="s">
        <v>23</v>
      </c>
      <c r="H1773" s="43" t="s">
        <v>23</v>
      </c>
      <c r="I1773" s="43" t="s">
        <v>493</v>
      </c>
      <c r="J1773" s="16" t="s">
        <v>494</v>
      </c>
      <c r="K1773" s="16">
        <v>3000</v>
      </c>
      <c r="L1773" s="16">
        <v>0</v>
      </c>
      <c r="M1773" s="16">
        <v>3000</v>
      </c>
      <c r="N1773" s="16">
        <v>9757.64</v>
      </c>
      <c r="O1773" s="47">
        <v>17742.36</v>
      </c>
      <c r="P1773" s="16">
        <v>-24500</v>
      </c>
      <c r="Q1773" s="47">
        <v>4252.5</v>
      </c>
      <c r="R1773" s="16" t="s">
        <v>1885</v>
      </c>
      <c r="S1773" s="3" t="s">
        <v>1460</v>
      </c>
      <c r="T1773" s="2"/>
      <c r="U1773" s="2"/>
      <c r="V1773" s="2"/>
    </row>
    <row r="1774" spans="1:22" s="16" customFormat="1" ht="15" customHeight="1" x14ac:dyDescent="0.3">
      <c r="A1774" s="16" t="s">
        <v>465</v>
      </c>
      <c r="B1774" s="16" t="s">
        <v>18</v>
      </c>
      <c r="C1774" s="43" t="s">
        <v>338</v>
      </c>
      <c r="D1774" s="43" t="s">
        <v>332</v>
      </c>
      <c r="E1774" s="43" t="s">
        <v>235</v>
      </c>
      <c r="F1774" s="43" t="s">
        <v>22</v>
      </c>
      <c r="G1774" s="43" t="s">
        <v>23</v>
      </c>
      <c r="H1774" s="43" t="s">
        <v>23</v>
      </c>
      <c r="I1774" s="43" t="s">
        <v>481</v>
      </c>
      <c r="J1774" s="16" t="s">
        <v>1040</v>
      </c>
      <c r="K1774" s="16">
        <v>0</v>
      </c>
      <c r="L1774" s="16">
        <v>0</v>
      </c>
      <c r="M1774" s="16">
        <v>0</v>
      </c>
      <c r="N1774" s="16">
        <v>0</v>
      </c>
      <c r="O1774" s="47">
        <v>45</v>
      </c>
      <c r="P1774" s="16">
        <v>-45</v>
      </c>
      <c r="Q1774" s="47">
        <v>0</v>
      </c>
      <c r="R1774" s="16" t="s">
        <v>1885</v>
      </c>
      <c r="S1774" s="3" t="s">
        <v>1460</v>
      </c>
      <c r="T1774" s="2"/>
      <c r="U1774" s="2"/>
      <c r="V1774" s="2"/>
    </row>
    <row r="1775" spans="1:22" s="16" customFormat="1" ht="15" customHeight="1" x14ac:dyDescent="0.3">
      <c r="A1775" s="16" t="s">
        <v>465</v>
      </c>
      <c r="B1775" s="16" t="s">
        <v>18</v>
      </c>
      <c r="C1775" s="43" t="s">
        <v>338</v>
      </c>
      <c r="D1775" s="43" t="s">
        <v>332</v>
      </c>
      <c r="E1775" s="43" t="s">
        <v>235</v>
      </c>
      <c r="F1775" s="43" t="s">
        <v>22</v>
      </c>
      <c r="G1775" s="43" t="s">
        <v>23</v>
      </c>
      <c r="H1775" s="43" t="s">
        <v>23</v>
      </c>
      <c r="I1775" s="43" t="s">
        <v>473</v>
      </c>
      <c r="J1775" s="16" t="s">
        <v>1041</v>
      </c>
      <c r="K1775" s="16">
        <v>0</v>
      </c>
      <c r="L1775" s="16">
        <v>0</v>
      </c>
      <c r="M1775" s="16">
        <v>0</v>
      </c>
      <c r="N1775" s="16">
        <v>0</v>
      </c>
      <c r="O1775" s="47">
        <v>54.81</v>
      </c>
      <c r="P1775" s="16">
        <v>-54.81</v>
      </c>
      <c r="Q1775" s="47">
        <v>0</v>
      </c>
      <c r="R1775" s="16" t="s">
        <v>1885</v>
      </c>
      <c r="S1775" s="3" t="s">
        <v>1460</v>
      </c>
      <c r="T1775" s="2"/>
      <c r="U1775" s="2"/>
      <c r="V1775" s="2"/>
    </row>
    <row r="1776" spans="1:22" s="16" customFormat="1" ht="15" customHeight="1" x14ac:dyDescent="0.3">
      <c r="A1776" s="16" t="s">
        <v>465</v>
      </c>
      <c r="B1776" s="16" t="s">
        <v>18</v>
      </c>
      <c r="C1776" s="43" t="s">
        <v>338</v>
      </c>
      <c r="D1776" s="43" t="s">
        <v>332</v>
      </c>
      <c r="E1776" s="43" t="s">
        <v>235</v>
      </c>
      <c r="F1776" s="43" t="s">
        <v>22</v>
      </c>
      <c r="G1776" s="43" t="s">
        <v>23</v>
      </c>
      <c r="H1776" s="43" t="s">
        <v>23</v>
      </c>
      <c r="I1776" s="43" t="s">
        <v>474</v>
      </c>
      <c r="J1776" s="16" t="s">
        <v>475</v>
      </c>
      <c r="K1776" s="16">
        <v>3733</v>
      </c>
      <c r="L1776" s="16">
        <v>37</v>
      </c>
      <c r="M1776" s="16">
        <v>3770</v>
      </c>
      <c r="N1776" s="16">
        <v>0</v>
      </c>
      <c r="O1776" s="47">
        <v>581.65</v>
      </c>
      <c r="P1776" s="16">
        <v>3188.35</v>
      </c>
      <c r="Q1776" s="47">
        <v>13.35</v>
      </c>
      <c r="R1776" s="16" t="s">
        <v>1885</v>
      </c>
      <c r="S1776" s="3" t="s">
        <v>1460</v>
      </c>
      <c r="T1776" s="2"/>
      <c r="U1776" s="2"/>
      <c r="V1776" s="2"/>
    </row>
    <row r="1777" spans="1:22" s="16" customFormat="1" ht="15" customHeight="1" x14ac:dyDescent="0.3">
      <c r="A1777" s="16" t="s">
        <v>465</v>
      </c>
      <c r="B1777" s="16" t="s">
        <v>18</v>
      </c>
      <c r="C1777" s="43" t="s">
        <v>338</v>
      </c>
      <c r="D1777" s="43" t="s">
        <v>332</v>
      </c>
      <c r="E1777" s="43" t="s">
        <v>235</v>
      </c>
      <c r="F1777" s="43" t="s">
        <v>22</v>
      </c>
      <c r="G1777" s="43" t="s">
        <v>23</v>
      </c>
      <c r="H1777" s="43" t="s">
        <v>23</v>
      </c>
      <c r="I1777" s="43" t="s">
        <v>531</v>
      </c>
      <c r="J1777" s="16" t="s">
        <v>532</v>
      </c>
      <c r="K1777" s="16">
        <v>5253</v>
      </c>
      <c r="L1777" s="16">
        <v>0</v>
      </c>
      <c r="M1777" s="16">
        <v>5253</v>
      </c>
      <c r="N1777" s="16">
        <v>0</v>
      </c>
      <c r="O1777" s="47">
        <v>4818</v>
      </c>
      <c r="P1777" s="16">
        <v>435</v>
      </c>
      <c r="Q1777" s="47">
        <v>438</v>
      </c>
      <c r="R1777" s="16" t="s">
        <v>1885</v>
      </c>
      <c r="S1777" s="3" t="s">
        <v>1460</v>
      </c>
      <c r="T1777" s="2"/>
      <c r="U1777" s="2"/>
      <c r="V1777" s="2"/>
    </row>
    <row r="1778" spans="1:22" s="16" customFormat="1" ht="15" customHeight="1" x14ac:dyDescent="0.3">
      <c r="A1778" s="16" t="s">
        <v>465</v>
      </c>
      <c r="B1778" s="16" t="s">
        <v>18</v>
      </c>
      <c r="C1778" s="43" t="s">
        <v>338</v>
      </c>
      <c r="D1778" s="43" t="s">
        <v>332</v>
      </c>
      <c r="E1778" s="43" t="s">
        <v>235</v>
      </c>
      <c r="F1778" s="43" t="s">
        <v>22</v>
      </c>
      <c r="G1778" s="43" t="s">
        <v>23</v>
      </c>
      <c r="H1778" s="43" t="s">
        <v>23</v>
      </c>
      <c r="I1778" s="43" t="s">
        <v>519</v>
      </c>
      <c r="J1778" s="16" t="s">
        <v>520</v>
      </c>
      <c r="K1778" s="16">
        <v>698</v>
      </c>
      <c r="L1778" s="16">
        <v>0</v>
      </c>
      <c r="M1778" s="16">
        <v>698</v>
      </c>
      <c r="N1778" s="16">
        <v>0</v>
      </c>
      <c r="O1778" s="47">
        <v>616</v>
      </c>
      <c r="P1778" s="16">
        <v>82</v>
      </c>
      <c r="Q1778" s="47">
        <v>56</v>
      </c>
      <c r="R1778" s="16" t="s">
        <v>1885</v>
      </c>
      <c r="S1778" s="3" t="s">
        <v>1460</v>
      </c>
      <c r="T1778" s="2"/>
      <c r="U1778" s="2"/>
      <c r="V1778" s="2"/>
    </row>
    <row r="1779" spans="1:22" s="16" customFormat="1" ht="15" customHeight="1" x14ac:dyDescent="0.3">
      <c r="A1779" s="16" t="s">
        <v>465</v>
      </c>
      <c r="B1779" s="16" t="s">
        <v>18</v>
      </c>
      <c r="C1779" s="43" t="s">
        <v>338</v>
      </c>
      <c r="D1779" s="43" t="s">
        <v>332</v>
      </c>
      <c r="E1779" s="43" t="s">
        <v>235</v>
      </c>
      <c r="F1779" s="43" t="s">
        <v>22</v>
      </c>
      <c r="G1779" s="43" t="s">
        <v>23</v>
      </c>
      <c r="H1779" s="43" t="s">
        <v>23</v>
      </c>
      <c r="I1779" s="43" t="s">
        <v>638</v>
      </c>
      <c r="J1779" s="16" t="s">
        <v>639</v>
      </c>
      <c r="K1779" s="16">
        <v>10295</v>
      </c>
      <c r="L1779" s="16">
        <v>0</v>
      </c>
      <c r="M1779" s="16">
        <v>10295</v>
      </c>
      <c r="N1779" s="16">
        <v>0</v>
      </c>
      <c r="O1779" s="47">
        <v>9438</v>
      </c>
      <c r="P1779" s="16">
        <v>857</v>
      </c>
      <c r="Q1779" s="47">
        <v>858</v>
      </c>
      <c r="R1779" s="16" t="s">
        <v>1885</v>
      </c>
      <c r="S1779" s="3" t="s">
        <v>1460</v>
      </c>
      <c r="T1779" s="2"/>
      <c r="U1779" s="2"/>
      <c r="V1779" s="2"/>
    </row>
    <row r="1780" spans="1:22" s="16" customFormat="1" ht="15" customHeight="1" x14ac:dyDescent="0.3">
      <c r="A1780" s="16" t="s">
        <v>465</v>
      </c>
      <c r="B1780" s="16" t="s">
        <v>18</v>
      </c>
      <c r="C1780" s="43" t="s">
        <v>338</v>
      </c>
      <c r="D1780" s="43" t="s">
        <v>332</v>
      </c>
      <c r="E1780" s="43" t="s">
        <v>235</v>
      </c>
      <c r="F1780" s="43" t="s">
        <v>22</v>
      </c>
      <c r="G1780" s="43" t="s">
        <v>23</v>
      </c>
      <c r="H1780" s="43" t="s">
        <v>23</v>
      </c>
      <c r="I1780" s="43" t="s">
        <v>466</v>
      </c>
      <c r="J1780" s="16" t="s">
        <v>467</v>
      </c>
      <c r="K1780" s="16">
        <v>688</v>
      </c>
      <c r="L1780" s="16">
        <v>0</v>
      </c>
      <c r="M1780" s="16">
        <v>688</v>
      </c>
      <c r="N1780" s="16">
        <v>0</v>
      </c>
      <c r="O1780" s="47">
        <v>627</v>
      </c>
      <c r="P1780" s="16">
        <v>61</v>
      </c>
      <c r="Q1780" s="47">
        <v>57</v>
      </c>
      <c r="R1780" s="16" t="s">
        <v>1885</v>
      </c>
      <c r="S1780" s="3" t="s">
        <v>1460</v>
      </c>
      <c r="T1780" s="2"/>
      <c r="U1780" s="2"/>
      <c r="V1780" s="2"/>
    </row>
    <row r="1781" spans="1:22" s="16" customFormat="1" ht="15" customHeight="1" x14ac:dyDescent="0.3">
      <c r="A1781" s="16" t="s">
        <v>465</v>
      </c>
      <c r="B1781" s="16" t="s">
        <v>18</v>
      </c>
      <c r="C1781" s="43" t="s">
        <v>338</v>
      </c>
      <c r="D1781" s="43" t="s">
        <v>332</v>
      </c>
      <c r="E1781" s="43" t="s">
        <v>235</v>
      </c>
      <c r="F1781" s="43" t="s">
        <v>22</v>
      </c>
      <c r="G1781" s="43" t="s">
        <v>23</v>
      </c>
      <c r="H1781" s="43" t="s">
        <v>23</v>
      </c>
      <c r="I1781" s="43" t="s">
        <v>470</v>
      </c>
      <c r="J1781" s="16" t="s">
        <v>471</v>
      </c>
      <c r="K1781" s="16">
        <v>71</v>
      </c>
      <c r="L1781" s="16">
        <v>0</v>
      </c>
      <c r="M1781" s="16">
        <v>71</v>
      </c>
      <c r="N1781" s="16">
        <v>0</v>
      </c>
      <c r="O1781" s="47">
        <v>66</v>
      </c>
      <c r="P1781" s="16">
        <v>5</v>
      </c>
      <c r="Q1781" s="47">
        <v>6</v>
      </c>
      <c r="R1781" s="16" t="s">
        <v>1885</v>
      </c>
      <c r="S1781" s="3" t="s">
        <v>1460</v>
      </c>
      <c r="T1781" s="2"/>
      <c r="U1781" s="2"/>
      <c r="V1781" s="2"/>
    </row>
    <row r="1782" spans="1:22" s="16" customFormat="1" ht="15" customHeight="1" x14ac:dyDescent="0.3">
      <c r="A1782" s="16" t="s">
        <v>465</v>
      </c>
      <c r="B1782" s="16" t="s">
        <v>18</v>
      </c>
      <c r="C1782" s="43" t="s">
        <v>338</v>
      </c>
      <c r="D1782" s="43" t="s">
        <v>332</v>
      </c>
      <c r="E1782" s="43" t="s">
        <v>235</v>
      </c>
      <c r="F1782" s="43" t="s">
        <v>22</v>
      </c>
      <c r="G1782" s="43" t="s">
        <v>23</v>
      </c>
      <c r="H1782" s="43" t="s">
        <v>23</v>
      </c>
      <c r="I1782" s="43" t="s">
        <v>1250</v>
      </c>
      <c r="J1782" s="16" t="s">
        <v>1251</v>
      </c>
      <c r="K1782" s="16">
        <v>0</v>
      </c>
      <c r="L1782" s="16">
        <v>0</v>
      </c>
      <c r="M1782" s="16">
        <v>0</v>
      </c>
      <c r="N1782" s="16">
        <v>0</v>
      </c>
      <c r="O1782" s="47">
        <v>0</v>
      </c>
      <c r="P1782" s="16">
        <v>0</v>
      </c>
      <c r="Q1782" s="47">
        <v>0</v>
      </c>
      <c r="R1782" s="16" t="s">
        <v>1885</v>
      </c>
      <c r="S1782" s="3" t="s">
        <v>1460</v>
      </c>
      <c r="T1782" s="2"/>
      <c r="U1782" s="2"/>
      <c r="V1782" s="2"/>
    </row>
    <row r="1783" spans="1:22" s="16" customFormat="1" ht="15" customHeight="1" x14ac:dyDescent="0.3">
      <c r="A1783" s="16" t="s">
        <v>465</v>
      </c>
      <c r="B1783" s="16" t="s">
        <v>18</v>
      </c>
      <c r="C1783" s="43" t="s">
        <v>338</v>
      </c>
      <c r="D1783" s="43" t="s">
        <v>332</v>
      </c>
      <c r="E1783" s="43" t="s">
        <v>235</v>
      </c>
      <c r="F1783" s="43" t="s">
        <v>22</v>
      </c>
      <c r="G1783" s="43" t="s">
        <v>23</v>
      </c>
      <c r="H1783" s="43" t="s">
        <v>23</v>
      </c>
      <c r="I1783" s="43">
        <v>6000</v>
      </c>
      <c r="J1783" s="16" t="s">
        <v>539</v>
      </c>
      <c r="K1783" s="16">
        <v>1000</v>
      </c>
      <c r="L1783" s="16">
        <v>0</v>
      </c>
      <c r="M1783" s="16">
        <v>1000</v>
      </c>
      <c r="N1783" s="16">
        <v>588.08000000000004</v>
      </c>
      <c r="O1783" s="47">
        <v>290</v>
      </c>
      <c r="P1783" s="16">
        <v>121.92</v>
      </c>
      <c r="Q1783" s="47">
        <v>0</v>
      </c>
      <c r="R1783" s="16" t="s">
        <v>1885</v>
      </c>
      <c r="S1783" s="3" t="s">
        <v>1460</v>
      </c>
      <c r="T1783" s="2"/>
      <c r="U1783" s="2"/>
      <c r="V1783" s="2"/>
    </row>
    <row r="1784" spans="1:22" s="16" customFormat="1" ht="15" customHeight="1" x14ac:dyDescent="0.3">
      <c r="A1784" s="16" t="s">
        <v>465</v>
      </c>
      <c r="B1784" s="16" t="s">
        <v>18</v>
      </c>
      <c r="C1784" s="43" t="s">
        <v>338</v>
      </c>
      <c r="D1784" s="43" t="s">
        <v>332</v>
      </c>
      <c r="E1784" s="43" t="s">
        <v>235</v>
      </c>
      <c r="F1784" s="43" t="s">
        <v>22</v>
      </c>
      <c r="G1784" s="43" t="s">
        <v>23</v>
      </c>
      <c r="H1784" s="43" t="s">
        <v>23</v>
      </c>
      <c r="I1784" s="43">
        <v>6005</v>
      </c>
      <c r="J1784" s="16" t="s">
        <v>556</v>
      </c>
      <c r="K1784" s="16">
        <v>4500</v>
      </c>
      <c r="L1784" s="16">
        <v>0</v>
      </c>
      <c r="M1784" s="16">
        <v>4500</v>
      </c>
      <c r="N1784" s="16">
        <v>0</v>
      </c>
      <c r="O1784" s="47">
        <v>3434.07</v>
      </c>
      <c r="P1784" s="16">
        <v>1065.93</v>
      </c>
      <c r="Q1784" s="47">
        <v>384.1</v>
      </c>
      <c r="R1784" s="16" t="s">
        <v>1885</v>
      </c>
      <c r="S1784" s="3" t="s">
        <v>1460</v>
      </c>
      <c r="T1784" s="2"/>
      <c r="U1784" s="2"/>
      <c r="V1784" s="2"/>
    </row>
    <row r="1785" spans="1:22" s="16" customFormat="1" ht="15" customHeight="1" x14ac:dyDescent="0.3">
      <c r="A1785" s="16" t="s">
        <v>465</v>
      </c>
      <c r="B1785" s="16" t="s">
        <v>18</v>
      </c>
      <c r="C1785" s="43" t="s">
        <v>338</v>
      </c>
      <c r="D1785" s="43" t="s">
        <v>332</v>
      </c>
      <c r="E1785" s="43" t="s">
        <v>235</v>
      </c>
      <c r="F1785" s="43" t="s">
        <v>22</v>
      </c>
      <c r="G1785" s="43" t="s">
        <v>23</v>
      </c>
      <c r="H1785" s="43" t="s">
        <v>23</v>
      </c>
      <c r="I1785" s="43">
        <v>6010</v>
      </c>
      <c r="J1785" s="16" t="s">
        <v>504</v>
      </c>
      <c r="K1785" s="16">
        <v>400</v>
      </c>
      <c r="L1785" s="16">
        <v>0</v>
      </c>
      <c r="M1785" s="16">
        <v>400</v>
      </c>
      <c r="N1785" s="16">
        <v>0</v>
      </c>
      <c r="O1785" s="47">
        <v>0</v>
      </c>
      <c r="P1785" s="16">
        <v>400</v>
      </c>
      <c r="Q1785" s="47">
        <v>0</v>
      </c>
      <c r="R1785" s="16" t="s">
        <v>1885</v>
      </c>
      <c r="S1785" s="3" t="s">
        <v>1460</v>
      </c>
      <c r="T1785" s="2"/>
      <c r="U1785" s="2"/>
      <c r="V1785" s="2"/>
    </row>
    <row r="1786" spans="1:22" s="16" customFormat="1" ht="15" customHeight="1" x14ac:dyDescent="0.3">
      <c r="A1786" s="16" t="s">
        <v>465</v>
      </c>
      <c r="B1786" s="16" t="s">
        <v>18</v>
      </c>
      <c r="C1786" s="43" t="s">
        <v>338</v>
      </c>
      <c r="D1786" s="43" t="s">
        <v>332</v>
      </c>
      <c r="E1786" s="43" t="s">
        <v>235</v>
      </c>
      <c r="F1786" s="43" t="s">
        <v>22</v>
      </c>
      <c r="G1786" s="43" t="s">
        <v>23</v>
      </c>
      <c r="H1786" s="43" t="s">
        <v>23</v>
      </c>
      <c r="I1786" s="43">
        <v>6020</v>
      </c>
      <c r="J1786" s="16" t="s">
        <v>540</v>
      </c>
      <c r="K1786" s="16">
        <v>400</v>
      </c>
      <c r="L1786" s="16">
        <v>0</v>
      </c>
      <c r="M1786" s="16">
        <v>400</v>
      </c>
      <c r="N1786" s="16">
        <v>0</v>
      </c>
      <c r="O1786" s="47">
        <v>0</v>
      </c>
      <c r="P1786" s="16">
        <v>400</v>
      </c>
      <c r="Q1786" s="47">
        <v>0</v>
      </c>
      <c r="R1786" s="16" t="s">
        <v>1885</v>
      </c>
      <c r="S1786" s="3" t="s">
        <v>1460</v>
      </c>
      <c r="T1786" s="2"/>
      <c r="U1786" s="2"/>
      <c r="V1786" s="2"/>
    </row>
    <row r="1787" spans="1:22" s="16" customFormat="1" ht="15" customHeight="1" x14ac:dyDescent="0.3">
      <c r="A1787" s="16" t="s">
        <v>465</v>
      </c>
      <c r="B1787" s="16" t="s">
        <v>18</v>
      </c>
      <c r="C1787" s="43" t="s">
        <v>338</v>
      </c>
      <c r="D1787" s="43" t="s">
        <v>332</v>
      </c>
      <c r="E1787" s="43" t="s">
        <v>235</v>
      </c>
      <c r="F1787" s="43" t="s">
        <v>22</v>
      </c>
      <c r="G1787" s="43" t="s">
        <v>23</v>
      </c>
      <c r="H1787" s="43" t="s">
        <v>23</v>
      </c>
      <c r="I1787" s="43">
        <v>6200</v>
      </c>
      <c r="J1787" s="16" t="s">
        <v>557</v>
      </c>
      <c r="K1787" s="16">
        <v>500</v>
      </c>
      <c r="L1787" s="16">
        <v>0</v>
      </c>
      <c r="M1787" s="16">
        <v>500</v>
      </c>
      <c r="N1787" s="16">
        <v>0</v>
      </c>
      <c r="O1787" s="47">
        <v>700</v>
      </c>
      <c r="P1787" s="16">
        <v>-200</v>
      </c>
      <c r="Q1787" s="47">
        <v>0</v>
      </c>
      <c r="R1787" s="16" t="s">
        <v>1885</v>
      </c>
      <c r="S1787" s="3" t="s">
        <v>1460</v>
      </c>
      <c r="T1787" s="2"/>
      <c r="U1787" s="2"/>
      <c r="V1787" s="2"/>
    </row>
    <row r="1788" spans="1:22" s="16" customFormat="1" ht="15" customHeight="1" x14ac:dyDescent="0.3">
      <c r="A1788" s="16" t="s">
        <v>465</v>
      </c>
      <c r="B1788" s="16" t="s">
        <v>18</v>
      </c>
      <c r="C1788" s="43" t="s">
        <v>338</v>
      </c>
      <c r="D1788" s="43" t="s">
        <v>332</v>
      </c>
      <c r="E1788" s="43" t="s">
        <v>235</v>
      </c>
      <c r="F1788" s="43" t="s">
        <v>22</v>
      </c>
      <c r="G1788" s="43" t="s">
        <v>23</v>
      </c>
      <c r="H1788" s="43" t="s">
        <v>23</v>
      </c>
      <c r="I1788" s="43">
        <v>6202</v>
      </c>
      <c r="J1788" s="16" t="s">
        <v>558</v>
      </c>
      <c r="K1788" s="16">
        <v>1000</v>
      </c>
      <c r="L1788" s="16">
        <v>0</v>
      </c>
      <c r="M1788" s="16">
        <v>1000</v>
      </c>
      <c r="N1788" s="16">
        <v>0</v>
      </c>
      <c r="O1788" s="47">
        <v>90</v>
      </c>
      <c r="P1788" s="16">
        <v>910</v>
      </c>
      <c r="Q1788" s="47">
        <v>0</v>
      </c>
      <c r="R1788" s="16" t="s">
        <v>1885</v>
      </c>
      <c r="S1788" s="3" t="s">
        <v>1460</v>
      </c>
      <c r="T1788" s="2"/>
      <c r="U1788" s="2"/>
      <c r="V1788" s="2"/>
    </row>
    <row r="1789" spans="1:22" s="16" customFormat="1" ht="15" customHeight="1" x14ac:dyDescent="0.3">
      <c r="A1789" s="16" t="s">
        <v>465</v>
      </c>
      <c r="B1789" s="16" t="s">
        <v>18</v>
      </c>
      <c r="C1789" s="43" t="s">
        <v>338</v>
      </c>
      <c r="D1789" s="43" t="s">
        <v>332</v>
      </c>
      <c r="E1789" s="43" t="s">
        <v>235</v>
      </c>
      <c r="F1789" s="43" t="s">
        <v>22</v>
      </c>
      <c r="G1789" s="43" t="s">
        <v>23</v>
      </c>
      <c r="H1789" s="43" t="s">
        <v>23</v>
      </c>
      <c r="I1789" s="43">
        <v>6203</v>
      </c>
      <c r="J1789" s="16" t="s">
        <v>559</v>
      </c>
      <c r="K1789" s="16">
        <v>250</v>
      </c>
      <c r="L1789" s="16">
        <v>0</v>
      </c>
      <c r="M1789" s="16">
        <v>250</v>
      </c>
      <c r="N1789" s="16">
        <v>0</v>
      </c>
      <c r="O1789" s="47">
        <v>0</v>
      </c>
      <c r="P1789" s="16">
        <v>250</v>
      </c>
      <c r="Q1789" s="47">
        <v>0</v>
      </c>
      <c r="R1789" s="16" t="s">
        <v>1885</v>
      </c>
      <c r="S1789" s="3" t="s">
        <v>1460</v>
      </c>
      <c r="T1789" s="2"/>
      <c r="U1789" s="2"/>
      <c r="V1789" s="2"/>
    </row>
    <row r="1790" spans="1:22" s="16" customFormat="1" ht="15" customHeight="1" x14ac:dyDescent="0.3">
      <c r="A1790" s="16" t="s">
        <v>465</v>
      </c>
      <c r="B1790" s="16" t="s">
        <v>18</v>
      </c>
      <c r="C1790" s="43" t="s">
        <v>338</v>
      </c>
      <c r="D1790" s="43" t="s">
        <v>332</v>
      </c>
      <c r="E1790" s="43" t="s">
        <v>235</v>
      </c>
      <c r="F1790" s="43" t="s">
        <v>22</v>
      </c>
      <c r="G1790" s="43" t="s">
        <v>23</v>
      </c>
      <c r="H1790" s="43" t="s">
        <v>23</v>
      </c>
      <c r="I1790" s="43">
        <v>6350</v>
      </c>
      <c r="J1790" s="16" t="s">
        <v>492</v>
      </c>
      <c r="K1790" s="16">
        <v>0</v>
      </c>
      <c r="L1790" s="16">
        <v>0</v>
      </c>
      <c r="M1790" s="16">
        <v>0</v>
      </c>
      <c r="N1790" s="16">
        <v>0</v>
      </c>
      <c r="O1790" s="47">
        <v>459</v>
      </c>
      <c r="P1790" s="16">
        <v>-459</v>
      </c>
      <c r="Q1790" s="47">
        <v>0</v>
      </c>
      <c r="R1790" s="16" t="s">
        <v>1885</v>
      </c>
      <c r="S1790" s="3" t="s">
        <v>1460</v>
      </c>
      <c r="T1790" s="2"/>
      <c r="U1790" s="2"/>
      <c r="V1790" s="2"/>
    </row>
    <row r="1791" spans="1:22" s="16" customFormat="1" ht="15" customHeight="1" x14ac:dyDescent="0.3">
      <c r="A1791" s="16" t="s">
        <v>465</v>
      </c>
      <c r="B1791" s="16" t="s">
        <v>18</v>
      </c>
      <c r="C1791" s="43" t="s">
        <v>338</v>
      </c>
      <c r="D1791" s="43" t="s">
        <v>332</v>
      </c>
      <c r="E1791" s="43" t="s">
        <v>235</v>
      </c>
      <c r="F1791" s="43" t="s">
        <v>22</v>
      </c>
      <c r="G1791" s="43" t="s">
        <v>23</v>
      </c>
      <c r="H1791" s="43" t="s">
        <v>23</v>
      </c>
      <c r="I1791" s="43" t="s">
        <v>541</v>
      </c>
      <c r="J1791" s="16" t="s">
        <v>542</v>
      </c>
      <c r="K1791" s="16">
        <v>500</v>
      </c>
      <c r="L1791" s="16">
        <v>0</v>
      </c>
      <c r="M1791" s="16">
        <v>500</v>
      </c>
      <c r="N1791" s="16">
        <v>0</v>
      </c>
      <c r="O1791" s="47">
        <v>0</v>
      </c>
      <c r="P1791" s="16">
        <v>500</v>
      </c>
      <c r="Q1791" s="47">
        <v>0</v>
      </c>
      <c r="R1791" s="16" t="s">
        <v>1885</v>
      </c>
      <c r="S1791" s="3" t="s">
        <v>1460</v>
      </c>
      <c r="T1791" s="2"/>
      <c r="U1791" s="2"/>
      <c r="V1791" s="2"/>
    </row>
    <row r="1792" spans="1:22" s="16" customFormat="1" ht="15" customHeight="1" x14ac:dyDescent="0.3">
      <c r="A1792" s="16" t="s">
        <v>465</v>
      </c>
      <c r="B1792" s="16" t="s">
        <v>18</v>
      </c>
      <c r="C1792" s="43" t="s">
        <v>338</v>
      </c>
      <c r="D1792" s="43" t="s">
        <v>332</v>
      </c>
      <c r="E1792" s="43" t="s">
        <v>235</v>
      </c>
      <c r="F1792" s="43" t="s">
        <v>22</v>
      </c>
      <c r="G1792" s="43" t="s">
        <v>23</v>
      </c>
      <c r="H1792" s="43" t="s">
        <v>23</v>
      </c>
      <c r="I1792" s="43" t="s">
        <v>505</v>
      </c>
      <c r="J1792" s="16" t="s">
        <v>506</v>
      </c>
      <c r="K1792" s="16">
        <v>0</v>
      </c>
      <c r="L1792" s="16">
        <v>0</v>
      </c>
      <c r="M1792" s="16">
        <v>0</v>
      </c>
      <c r="N1792" s="16">
        <v>0</v>
      </c>
      <c r="O1792" s="47">
        <v>448.51</v>
      </c>
      <c r="P1792" s="16">
        <v>-448.51</v>
      </c>
      <c r="Q1792" s="47">
        <v>0</v>
      </c>
      <c r="R1792" s="16" t="s">
        <v>1885</v>
      </c>
      <c r="S1792" s="3" t="s">
        <v>1460</v>
      </c>
      <c r="T1792" s="2"/>
      <c r="U1792" s="2"/>
      <c r="V1792" s="2"/>
    </row>
    <row r="1793" spans="1:22" s="16" customFormat="1" ht="15" customHeight="1" x14ac:dyDescent="0.3">
      <c r="A1793" s="16" t="s">
        <v>465</v>
      </c>
      <c r="B1793" s="16" t="s">
        <v>18</v>
      </c>
      <c r="C1793" s="43" t="s">
        <v>338</v>
      </c>
      <c r="D1793" s="43" t="s">
        <v>332</v>
      </c>
      <c r="E1793" s="43" t="s">
        <v>235</v>
      </c>
      <c r="F1793" s="43" t="s">
        <v>22</v>
      </c>
      <c r="G1793" s="43" t="s">
        <v>23</v>
      </c>
      <c r="H1793" s="43" t="s">
        <v>23</v>
      </c>
      <c r="I1793" s="43" t="s">
        <v>614</v>
      </c>
      <c r="J1793" s="16" t="s">
        <v>615</v>
      </c>
      <c r="K1793" s="16">
        <v>125000</v>
      </c>
      <c r="L1793" s="16">
        <v>0</v>
      </c>
      <c r="M1793" s="16">
        <v>125000</v>
      </c>
      <c r="N1793" s="16">
        <v>0</v>
      </c>
      <c r="O1793" s="47">
        <v>54388.25</v>
      </c>
      <c r="P1793" s="16">
        <v>70611.75</v>
      </c>
      <c r="Q1793" s="47">
        <v>0</v>
      </c>
      <c r="R1793" s="16" t="s">
        <v>1885</v>
      </c>
      <c r="S1793" s="3" t="s">
        <v>1460</v>
      </c>
      <c r="T1793" s="2"/>
      <c r="U1793" s="2"/>
      <c r="V1793" s="2"/>
    </row>
    <row r="1794" spans="1:22" s="16" customFormat="1" ht="15" customHeight="1" x14ac:dyDescent="0.3">
      <c r="A1794" s="16" t="s">
        <v>465</v>
      </c>
      <c r="B1794" s="16" t="s">
        <v>18</v>
      </c>
      <c r="C1794" s="43" t="s">
        <v>338</v>
      </c>
      <c r="D1794" s="43" t="s">
        <v>332</v>
      </c>
      <c r="E1794" s="43" t="s">
        <v>235</v>
      </c>
      <c r="F1794" s="43" t="s">
        <v>22</v>
      </c>
      <c r="G1794" s="43" t="s">
        <v>23</v>
      </c>
      <c r="H1794" s="43" t="s">
        <v>23</v>
      </c>
      <c r="I1794" s="43" t="s">
        <v>616</v>
      </c>
      <c r="J1794" s="16" t="s">
        <v>617</v>
      </c>
      <c r="K1794" s="16">
        <v>20000</v>
      </c>
      <c r="L1794" s="16">
        <v>0</v>
      </c>
      <c r="M1794" s="16">
        <v>20000</v>
      </c>
      <c r="N1794" s="16">
        <v>0</v>
      </c>
      <c r="O1794" s="47">
        <v>28000</v>
      </c>
      <c r="P1794" s="16">
        <v>-8000</v>
      </c>
      <c r="Q1794" s="47">
        <v>0</v>
      </c>
      <c r="R1794" s="16" t="s">
        <v>1885</v>
      </c>
      <c r="S1794" s="3" t="s">
        <v>1460</v>
      </c>
      <c r="T1794" s="2"/>
      <c r="U1794" s="2"/>
      <c r="V1794" s="2"/>
    </row>
    <row r="1795" spans="1:22" s="16" customFormat="1" ht="15" customHeight="1" x14ac:dyDescent="0.3">
      <c r="A1795" s="16" t="s">
        <v>465</v>
      </c>
      <c r="B1795" s="16" t="s">
        <v>18</v>
      </c>
      <c r="C1795" s="43" t="s">
        <v>338</v>
      </c>
      <c r="D1795" s="43" t="s">
        <v>332</v>
      </c>
      <c r="E1795" s="43" t="s">
        <v>235</v>
      </c>
      <c r="F1795" s="43" t="s">
        <v>22</v>
      </c>
      <c r="G1795" s="43" t="s">
        <v>23</v>
      </c>
      <c r="H1795" s="43" t="s">
        <v>23</v>
      </c>
      <c r="I1795" s="43" t="s">
        <v>487</v>
      </c>
      <c r="J1795" s="16" t="s">
        <v>488</v>
      </c>
      <c r="K1795" s="16">
        <v>65000</v>
      </c>
      <c r="L1795" s="16">
        <v>0</v>
      </c>
      <c r="M1795" s="16">
        <v>65000</v>
      </c>
      <c r="N1795" s="16">
        <v>0</v>
      </c>
      <c r="O1795" s="47">
        <v>77796</v>
      </c>
      <c r="P1795" s="16">
        <v>-12796</v>
      </c>
      <c r="Q1795" s="47">
        <v>0</v>
      </c>
      <c r="R1795" s="16" t="s">
        <v>1885</v>
      </c>
      <c r="S1795" s="3" t="s">
        <v>1460</v>
      </c>
      <c r="T1795" s="2"/>
      <c r="U1795" s="2"/>
      <c r="V1795" s="2"/>
    </row>
    <row r="1796" spans="1:22" s="16" customFormat="1" ht="15" customHeight="1" x14ac:dyDescent="0.3">
      <c r="A1796" s="16" t="s">
        <v>465</v>
      </c>
      <c r="B1796" s="16" t="s">
        <v>18</v>
      </c>
      <c r="C1796" s="43" t="s">
        <v>338</v>
      </c>
      <c r="D1796" s="43" t="s">
        <v>332</v>
      </c>
      <c r="E1796" s="43" t="s">
        <v>235</v>
      </c>
      <c r="F1796" s="43" t="s">
        <v>22</v>
      </c>
      <c r="G1796" s="43" t="s">
        <v>23</v>
      </c>
      <c r="H1796" s="43" t="s">
        <v>23</v>
      </c>
      <c r="I1796" s="43" t="s">
        <v>568</v>
      </c>
      <c r="J1796" s="16" t="s">
        <v>569</v>
      </c>
      <c r="K1796" s="16">
        <v>15000</v>
      </c>
      <c r="L1796" s="16">
        <v>0</v>
      </c>
      <c r="M1796" s="16">
        <v>15000</v>
      </c>
      <c r="N1796" s="16">
        <v>0</v>
      </c>
      <c r="O1796" s="47">
        <v>0</v>
      </c>
      <c r="P1796" s="16">
        <v>15000</v>
      </c>
      <c r="Q1796" s="47">
        <v>0</v>
      </c>
      <c r="R1796" s="16" t="s">
        <v>1885</v>
      </c>
      <c r="S1796" s="3" t="s">
        <v>1460</v>
      </c>
      <c r="T1796" s="2"/>
      <c r="U1796" s="2"/>
      <c r="V1796" s="2"/>
    </row>
    <row r="1797" spans="1:22" s="16" customFormat="1" ht="15" customHeight="1" x14ac:dyDescent="0.3">
      <c r="A1797" s="16" t="s">
        <v>465</v>
      </c>
      <c r="B1797" s="16" t="s">
        <v>18</v>
      </c>
      <c r="C1797" s="43" t="s">
        <v>338</v>
      </c>
      <c r="D1797" s="43" t="s">
        <v>332</v>
      </c>
      <c r="E1797" s="43" t="s">
        <v>235</v>
      </c>
      <c r="F1797" s="43" t="s">
        <v>22</v>
      </c>
      <c r="G1797" s="43" t="s">
        <v>23</v>
      </c>
      <c r="H1797" s="43" t="s">
        <v>23</v>
      </c>
      <c r="I1797" s="43" t="s">
        <v>476</v>
      </c>
      <c r="J1797" s="16" t="s">
        <v>477</v>
      </c>
      <c r="K1797" s="16">
        <v>5000</v>
      </c>
      <c r="L1797" s="16">
        <v>0</v>
      </c>
      <c r="M1797" s="16">
        <v>5000</v>
      </c>
      <c r="N1797" s="16">
        <v>0</v>
      </c>
      <c r="O1797" s="47">
        <v>0</v>
      </c>
      <c r="P1797" s="16">
        <v>5000</v>
      </c>
      <c r="Q1797" s="47">
        <v>0</v>
      </c>
      <c r="R1797" s="16" t="s">
        <v>1885</v>
      </c>
      <c r="S1797" s="3" t="s">
        <v>1460</v>
      </c>
      <c r="T1797" s="2"/>
      <c r="U1797" s="2"/>
      <c r="V1797" s="2"/>
    </row>
    <row r="1798" spans="1:22" s="16" customFormat="1" ht="15" customHeight="1" x14ac:dyDescent="0.3">
      <c r="A1798" s="16" t="s">
        <v>465</v>
      </c>
      <c r="B1798" s="16" t="s">
        <v>18</v>
      </c>
      <c r="C1798" s="43" t="s">
        <v>338</v>
      </c>
      <c r="D1798" s="43" t="s">
        <v>332</v>
      </c>
      <c r="E1798" s="43" t="s">
        <v>235</v>
      </c>
      <c r="F1798" s="43" t="s">
        <v>22</v>
      </c>
      <c r="G1798" s="43" t="s">
        <v>23</v>
      </c>
      <c r="H1798" s="43" t="s">
        <v>23</v>
      </c>
      <c r="I1798" s="43">
        <v>7010</v>
      </c>
      <c r="J1798" s="16" t="s">
        <v>1252</v>
      </c>
      <c r="K1798" s="16">
        <v>0</v>
      </c>
      <c r="L1798" s="16">
        <v>0</v>
      </c>
      <c r="M1798" s="16">
        <v>0</v>
      </c>
      <c r="N1798" s="16">
        <v>0</v>
      </c>
      <c r="O1798" s="47">
        <v>0</v>
      </c>
      <c r="P1798" s="16">
        <v>0</v>
      </c>
      <c r="Q1798" s="47">
        <v>0</v>
      </c>
      <c r="R1798" s="16" t="s">
        <v>1885</v>
      </c>
      <c r="S1798" s="3" t="s">
        <v>1460</v>
      </c>
      <c r="T1798" s="2"/>
      <c r="U1798" s="2"/>
      <c r="V1798" s="2"/>
    </row>
    <row r="1799" spans="1:22" s="16" customFormat="1" ht="15" customHeight="1" x14ac:dyDescent="0.3">
      <c r="A1799" s="16" t="s">
        <v>465</v>
      </c>
      <c r="B1799" s="16" t="s">
        <v>18</v>
      </c>
      <c r="C1799" s="43" t="s">
        <v>338</v>
      </c>
      <c r="D1799" s="43" t="s">
        <v>332</v>
      </c>
      <c r="E1799" s="43" t="s">
        <v>235</v>
      </c>
      <c r="F1799" s="43" t="s">
        <v>22</v>
      </c>
      <c r="G1799" s="43" t="s">
        <v>23</v>
      </c>
      <c r="H1799" s="43" t="s">
        <v>23</v>
      </c>
      <c r="I1799" s="43" t="s">
        <v>513</v>
      </c>
      <c r="J1799" s="16" t="s">
        <v>1203</v>
      </c>
      <c r="K1799" s="16">
        <v>0</v>
      </c>
      <c r="L1799" s="16">
        <v>0</v>
      </c>
      <c r="M1799" s="16">
        <v>0</v>
      </c>
      <c r="N1799" s="16">
        <v>0</v>
      </c>
      <c r="O1799" s="47">
        <v>68611.34</v>
      </c>
      <c r="P1799" s="16">
        <v>-68611.34</v>
      </c>
      <c r="Q1799" s="47">
        <v>0</v>
      </c>
      <c r="R1799" s="16" t="s">
        <v>1885</v>
      </c>
      <c r="S1799" s="3" t="s">
        <v>1460</v>
      </c>
      <c r="T1799" s="2"/>
      <c r="U1799" s="2"/>
      <c r="V1799" s="2"/>
    </row>
    <row r="1800" spans="1:22" s="16" customFormat="1" ht="15" customHeight="1" x14ac:dyDescent="0.3">
      <c r="A1800" s="16" t="s">
        <v>465</v>
      </c>
      <c r="B1800" s="16" t="s">
        <v>18</v>
      </c>
      <c r="C1800" s="43" t="s">
        <v>338</v>
      </c>
      <c r="D1800" s="43" t="s">
        <v>332</v>
      </c>
      <c r="E1800" s="43" t="s">
        <v>235</v>
      </c>
      <c r="F1800" s="43" t="s">
        <v>22</v>
      </c>
      <c r="G1800" s="43" t="s">
        <v>23</v>
      </c>
      <c r="H1800" s="43" t="s">
        <v>23</v>
      </c>
      <c r="I1800" s="43" t="s">
        <v>590</v>
      </c>
      <c r="J1800" s="16" t="s">
        <v>591</v>
      </c>
      <c r="K1800" s="16">
        <v>1765</v>
      </c>
      <c r="L1800" s="16">
        <v>0</v>
      </c>
      <c r="M1800" s="16">
        <v>1765</v>
      </c>
      <c r="N1800" s="16">
        <v>0</v>
      </c>
      <c r="O1800" s="47">
        <v>1309</v>
      </c>
      <c r="P1800" s="16">
        <v>456</v>
      </c>
      <c r="Q1800" s="47">
        <v>119</v>
      </c>
      <c r="R1800" s="16" t="s">
        <v>1885</v>
      </c>
      <c r="S1800" s="3" t="s">
        <v>1460</v>
      </c>
      <c r="T1800" s="2"/>
      <c r="U1800" s="2"/>
      <c r="V1800" s="2"/>
    </row>
    <row r="1801" spans="1:22" s="16" customFormat="1" ht="15" customHeight="1" x14ac:dyDescent="0.3">
      <c r="A1801" s="16" t="s">
        <v>465</v>
      </c>
      <c r="B1801" s="16" t="s">
        <v>18</v>
      </c>
      <c r="C1801" s="43" t="s">
        <v>338</v>
      </c>
      <c r="D1801" s="43" t="s">
        <v>332</v>
      </c>
      <c r="E1801" s="43" t="s">
        <v>235</v>
      </c>
      <c r="F1801" s="43" t="s">
        <v>22</v>
      </c>
      <c r="G1801" s="43" t="s">
        <v>23</v>
      </c>
      <c r="H1801" s="43" t="s">
        <v>23</v>
      </c>
      <c r="I1801" s="43" t="s">
        <v>592</v>
      </c>
      <c r="J1801" s="16" t="s">
        <v>593</v>
      </c>
      <c r="K1801" s="16">
        <v>862</v>
      </c>
      <c r="L1801" s="16">
        <v>0</v>
      </c>
      <c r="M1801" s="16">
        <v>862</v>
      </c>
      <c r="N1801" s="16">
        <v>0</v>
      </c>
      <c r="O1801" s="47">
        <v>792</v>
      </c>
      <c r="P1801" s="16">
        <v>70</v>
      </c>
      <c r="Q1801" s="47">
        <v>72</v>
      </c>
      <c r="R1801" s="16" t="s">
        <v>1885</v>
      </c>
      <c r="S1801" s="3" t="s">
        <v>1460</v>
      </c>
      <c r="T1801" s="2"/>
      <c r="U1801" s="2"/>
      <c r="V1801" s="2"/>
    </row>
    <row r="1802" spans="1:22" s="16" customFormat="1" ht="15" customHeight="1" x14ac:dyDescent="0.3">
      <c r="A1802" s="16" t="s">
        <v>465</v>
      </c>
      <c r="B1802" s="16" t="s">
        <v>18</v>
      </c>
      <c r="C1802" s="43" t="s">
        <v>338</v>
      </c>
      <c r="D1802" s="43" t="s">
        <v>332</v>
      </c>
      <c r="E1802" s="43" t="s">
        <v>235</v>
      </c>
      <c r="F1802" s="43" t="s">
        <v>22</v>
      </c>
      <c r="G1802" s="43" t="s">
        <v>23</v>
      </c>
      <c r="H1802" s="43" t="s">
        <v>23</v>
      </c>
      <c r="I1802" s="43">
        <v>7250</v>
      </c>
      <c r="J1802" s="16" t="s">
        <v>1675</v>
      </c>
      <c r="K1802" s="16">
        <v>1900</v>
      </c>
      <c r="L1802" s="16">
        <v>0</v>
      </c>
      <c r="M1802" s="16">
        <v>1900</v>
      </c>
      <c r="N1802" s="16">
        <v>0</v>
      </c>
      <c r="O1802" s="47">
        <v>9923.1200000000008</v>
      </c>
      <c r="P1802" s="16">
        <v>-8023.12</v>
      </c>
      <c r="Q1802" s="47">
        <v>0</v>
      </c>
      <c r="R1802" s="16" t="s">
        <v>1885</v>
      </c>
      <c r="S1802" s="3" t="s">
        <v>1460</v>
      </c>
      <c r="T1802" s="2"/>
      <c r="U1802" s="2"/>
      <c r="V1802" s="2"/>
    </row>
    <row r="1803" spans="1:22" s="16" customFormat="1" ht="15" customHeight="1" x14ac:dyDescent="0.3">
      <c r="A1803" s="16" t="s">
        <v>465</v>
      </c>
      <c r="B1803" s="16" t="s">
        <v>18</v>
      </c>
      <c r="C1803" s="43" t="s">
        <v>338</v>
      </c>
      <c r="D1803" s="43" t="s">
        <v>332</v>
      </c>
      <c r="E1803" s="43" t="s">
        <v>235</v>
      </c>
      <c r="F1803" s="43" t="s">
        <v>22</v>
      </c>
      <c r="G1803" s="43" t="s">
        <v>23</v>
      </c>
      <c r="H1803" s="43" t="s">
        <v>23</v>
      </c>
      <c r="I1803" s="43">
        <v>8015</v>
      </c>
      <c r="J1803" s="16" t="s">
        <v>553</v>
      </c>
      <c r="K1803" s="16">
        <v>24340</v>
      </c>
      <c r="L1803" s="16">
        <v>0</v>
      </c>
      <c r="M1803" s="16">
        <v>24340</v>
      </c>
      <c r="N1803" s="16">
        <v>0</v>
      </c>
      <c r="O1803" s="47">
        <v>22308</v>
      </c>
      <c r="P1803" s="16">
        <v>2032</v>
      </c>
      <c r="Q1803" s="47">
        <v>2028</v>
      </c>
      <c r="R1803" s="16" t="s">
        <v>1885</v>
      </c>
      <c r="S1803" s="3" t="s">
        <v>1460</v>
      </c>
      <c r="T1803" s="2"/>
      <c r="U1803" s="2"/>
      <c r="V1803" s="2"/>
    </row>
    <row r="1804" spans="1:22" s="16" customFormat="1" ht="15" customHeight="1" x14ac:dyDescent="0.3">
      <c r="A1804" s="16" t="s">
        <v>465</v>
      </c>
      <c r="B1804" s="16" t="s">
        <v>18</v>
      </c>
      <c r="C1804" s="43" t="s">
        <v>338</v>
      </c>
      <c r="D1804" s="43" t="s">
        <v>332</v>
      </c>
      <c r="E1804" s="43" t="s">
        <v>235</v>
      </c>
      <c r="F1804" s="43" t="s">
        <v>22</v>
      </c>
      <c r="G1804" s="43" t="s">
        <v>23</v>
      </c>
      <c r="H1804" s="43" t="s">
        <v>23</v>
      </c>
      <c r="I1804" s="43">
        <v>8017</v>
      </c>
      <c r="J1804" s="16" t="s">
        <v>1056</v>
      </c>
      <c r="K1804" s="16">
        <v>28764</v>
      </c>
      <c r="L1804" s="16">
        <v>0</v>
      </c>
      <c r="M1804" s="16">
        <v>28764</v>
      </c>
      <c r="N1804" s="16">
        <v>0</v>
      </c>
      <c r="O1804" s="47">
        <v>26367</v>
      </c>
      <c r="P1804" s="16">
        <v>2397</v>
      </c>
      <c r="Q1804" s="47">
        <v>2397</v>
      </c>
      <c r="R1804" s="16" t="s">
        <v>1885</v>
      </c>
      <c r="S1804" s="3" t="s">
        <v>1460</v>
      </c>
      <c r="T1804" s="2"/>
      <c r="U1804" s="2"/>
      <c r="V1804" s="2"/>
    </row>
    <row r="1805" spans="1:22" s="16" customFormat="1" ht="15" customHeight="1" x14ac:dyDescent="0.3">
      <c r="A1805" s="16" t="s">
        <v>465</v>
      </c>
      <c r="B1805" s="16" t="s">
        <v>18</v>
      </c>
      <c r="C1805" s="43" t="s">
        <v>331</v>
      </c>
      <c r="D1805" s="43" t="s">
        <v>332</v>
      </c>
      <c r="E1805" s="43" t="s">
        <v>235</v>
      </c>
      <c r="F1805" s="43" t="s">
        <v>333</v>
      </c>
      <c r="G1805" s="43" t="s">
        <v>23</v>
      </c>
      <c r="H1805" s="43" t="s">
        <v>23</v>
      </c>
      <c r="I1805" s="43" t="s">
        <v>501</v>
      </c>
      <c r="J1805" s="16" t="s">
        <v>502</v>
      </c>
      <c r="K1805" s="16">
        <v>0</v>
      </c>
      <c r="L1805" s="16">
        <v>0</v>
      </c>
      <c r="M1805" s="16">
        <v>0</v>
      </c>
      <c r="N1805" s="16">
        <v>0</v>
      </c>
      <c r="O1805" s="47">
        <v>6964.07</v>
      </c>
      <c r="P1805" s="16">
        <v>-6964.07</v>
      </c>
      <c r="Q1805" s="47">
        <v>0</v>
      </c>
      <c r="R1805" s="16" t="s">
        <v>1884</v>
      </c>
      <c r="S1805" s="3" t="s">
        <v>1460</v>
      </c>
      <c r="T1805" s="2"/>
      <c r="U1805" s="2"/>
      <c r="V1805" s="2"/>
    </row>
    <row r="1806" spans="1:22" s="16" customFormat="1" ht="15" customHeight="1" x14ac:dyDescent="0.3">
      <c r="A1806" s="16" t="s">
        <v>465</v>
      </c>
      <c r="B1806" s="16" t="s">
        <v>18</v>
      </c>
      <c r="C1806" s="43" t="s">
        <v>331</v>
      </c>
      <c r="D1806" s="43" t="s">
        <v>332</v>
      </c>
      <c r="E1806" s="43" t="s">
        <v>235</v>
      </c>
      <c r="F1806" s="43" t="s">
        <v>333</v>
      </c>
      <c r="G1806" s="43" t="s">
        <v>23</v>
      </c>
      <c r="H1806" s="43" t="s">
        <v>23</v>
      </c>
      <c r="I1806" s="43" t="s">
        <v>470</v>
      </c>
      <c r="J1806" s="16" t="s">
        <v>471</v>
      </c>
      <c r="K1806" s="16">
        <v>0</v>
      </c>
      <c r="L1806" s="16">
        <v>0</v>
      </c>
      <c r="M1806" s="16">
        <v>0</v>
      </c>
      <c r="N1806" s="16">
        <v>0</v>
      </c>
      <c r="O1806" s="47">
        <v>2601.8200000000002</v>
      </c>
      <c r="P1806" s="16">
        <v>-2601.8200000000002</v>
      </c>
      <c r="Q1806" s="47">
        <v>242.32</v>
      </c>
      <c r="R1806" s="16" t="s">
        <v>1884</v>
      </c>
      <c r="S1806" s="3" t="s">
        <v>1460</v>
      </c>
      <c r="T1806" s="2"/>
      <c r="U1806" s="2"/>
      <c r="V1806" s="2"/>
    </row>
    <row r="1807" spans="1:22" s="16" customFormat="1" ht="15" customHeight="1" x14ac:dyDescent="0.3">
      <c r="A1807" s="16" t="s">
        <v>465</v>
      </c>
      <c r="B1807" s="16" t="s">
        <v>18</v>
      </c>
      <c r="C1807" s="43" t="s">
        <v>331</v>
      </c>
      <c r="D1807" s="43" t="s">
        <v>332</v>
      </c>
      <c r="E1807" s="43" t="s">
        <v>235</v>
      </c>
      <c r="F1807" s="43" t="s">
        <v>333</v>
      </c>
      <c r="G1807" s="43" t="s">
        <v>23</v>
      </c>
      <c r="H1807" s="43" t="s">
        <v>23</v>
      </c>
      <c r="I1807" s="43" t="s">
        <v>626</v>
      </c>
      <c r="J1807" s="16" t="s">
        <v>627</v>
      </c>
      <c r="K1807" s="16">
        <v>356000</v>
      </c>
      <c r="L1807" s="16">
        <v>0</v>
      </c>
      <c r="M1807" s="16">
        <v>356000</v>
      </c>
      <c r="N1807" s="16">
        <v>0</v>
      </c>
      <c r="O1807" s="47">
        <v>256747.17</v>
      </c>
      <c r="P1807" s="16">
        <v>99252.83</v>
      </c>
      <c r="Q1807" s="47">
        <v>0</v>
      </c>
      <c r="R1807" s="16" t="s">
        <v>1884</v>
      </c>
      <c r="S1807" s="3" t="s">
        <v>1460</v>
      </c>
      <c r="T1807" s="2"/>
      <c r="U1807" s="2"/>
      <c r="V1807" s="2"/>
    </row>
    <row r="1808" spans="1:22" s="16" customFormat="1" ht="15" customHeight="1" x14ac:dyDescent="0.3">
      <c r="A1808" s="16" t="s">
        <v>465</v>
      </c>
      <c r="B1808" s="16" t="s">
        <v>18</v>
      </c>
      <c r="C1808" s="43" t="s">
        <v>331</v>
      </c>
      <c r="D1808" s="43" t="s">
        <v>332</v>
      </c>
      <c r="E1808" s="43" t="s">
        <v>235</v>
      </c>
      <c r="F1808" s="43" t="s">
        <v>333</v>
      </c>
      <c r="G1808" s="43" t="s">
        <v>23</v>
      </c>
      <c r="H1808" s="43" t="s">
        <v>23</v>
      </c>
      <c r="I1808" s="43" t="s">
        <v>487</v>
      </c>
      <c r="J1808" s="16" t="s">
        <v>488</v>
      </c>
      <c r="K1808" s="16">
        <v>0</v>
      </c>
      <c r="L1808" s="16">
        <v>0</v>
      </c>
      <c r="M1808" s="16">
        <v>0</v>
      </c>
      <c r="N1808" s="16">
        <v>1400.33</v>
      </c>
      <c r="O1808" s="47">
        <v>44936.959999999999</v>
      </c>
      <c r="P1808" s="16">
        <v>-46337.29</v>
      </c>
      <c r="Q1808" s="47">
        <v>662.23</v>
      </c>
      <c r="R1808" s="16" t="s">
        <v>1884</v>
      </c>
      <c r="S1808" s="3" t="s">
        <v>1460</v>
      </c>
      <c r="T1808" s="2"/>
      <c r="U1808" s="2"/>
      <c r="V1808" s="2"/>
    </row>
    <row r="1809" spans="1:22" s="16" customFormat="1" ht="15" customHeight="1" x14ac:dyDescent="0.3">
      <c r="A1809" s="16" t="s">
        <v>465</v>
      </c>
      <c r="B1809" s="16" t="s">
        <v>18</v>
      </c>
      <c r="C1809" s="43" t="s">
        <v>331</v>
      </c>
      <c r="D1809" s="43" t="s">
        <v>332</v>
      </c>
      <c r="E1809" s="43" t="s">
        <v>235</v>
      </c>
      <c r="F1809" s="43" t="s">
        <v>333</v>
      </c>
      <c r="G1809" s="43" t="s">
        <v>23</v>
      </c>
      <c r="H1809" s="43" t="s">
        <v>23</v>
      </c>
      <c r="I1809" s="43" t="s">
        <v>621</v>
      </c>
      <c r="J1809" s="16" t="s">
        <v>622</v>
      </c>
      <c r="K1809" s="16">
        <v>15478000</v>
      </c>
      <c r="L1809" s="16">
        <v>0</v>
      </c>
      <c r="M1809" s="16">
        <v>15478000</v>
      </c>
      <c r="N1809" s="16">
        <v>0</v>
      </c>
      <c r="O1809" s="47">
        <v>14872901.439999999</v>
      </c>
      <c r="P1809" s="16">
        <v>605098.56000000006</v>
      </c>
      <c r="Q1809" s="47">
        <v>1407228.76</v>
      </c>
      <c r="R1809" s="16" t="s">
        <v>1884</v>
      </c>
      <c r="S1809" s="3" t="s">
        <v>1460</v>
      </c>
      <c r="T1809" s="2"/>
      <c r="U1809" s="2"/>
      <c r="V1809" s="2"/>
    </row>
    <row r="1810" spans="1:22" s="16" customFormat="1" ht="15" customHeight="1" x14ac:dyDescent="0.3">
      <c r="A1810" s="16" t="s">
        <v>465</v>
      </c>
      <c r="B1810" s="16" t="s">
        <v>18</v>
      </c>
      <c r="C1810" s="43" t="s">
        <v>331</v>
      </c>
      <c r="D1810" s="43" t="s">
        <v>332</v>
      </c>
      <c r="E1810" s="43" t="s">
        <v>235</v>
      </c>
      <c r="F1810" s="43" t="s">
        <v>333</v>
      </c>
      <c r="G1810" s="43" t="s">
        <v>23</v>
      </c>
      <c r="H1810" s="43" t="s">
        <v>23</v>
      </c>
      <c r="I1810" s="43" t="s">
        <v>624</v>
      </c>
      <c r="J1810" s="16" t="s">
        <v>625</v>
      </c>
      <c r="K1810" s="16">
        <v>75000</v>
      </c>
      <c r="L1810" s="16">
        <v>0</v>
      </c>
      <c r="M1810" s="16">
        <v>75000</v>
      </c>
      <c r="N1810" s="16">
        <v>0</v>
      </c>
      <c r="O1810" s="47">
        <v>113664.64</v>
      </c>
      <c r="P1810" s="16">
        <v>-38664.639999999999</v>
      </c>
      <c r="Q1810" s="47">
        <v>0</v>
      </c>
      <c r="R1810" s="16" t="s">
        <v>1884</v>
      </c>
      <c r="S1810" s="3" t="s">
        <v>1460</v>
      </c>
      <c r="T1810" s="2"/>
      <c r="U1810" s="2"/>
      <c r="V1810" s="2"/>
    </row>
    <row r="1811" spans="1:22" s="16" customFormat="1" ht="15" customHeight="1" x14ac:dyDescent="0.3">
      <c r="A1811" s="16" t="s">
        <v>465</v>
      </c>
      <c r="B1811" s="16" t="s">
        <v>18</v>
      </c>
      <c r="C1811" s="43" t="s">
        <v>331</v>
      </c>
      <c r="D1811" s="43" t="s">
        <v>332</v>
      </c>
      <c r="E1811" s="43" t="s">
        <v>235</v>
      </c>
      <c r="F1811" s="43" t="s">
        <v>333</v>
      </c>
      <c r="G1811" s="43" t="s">
        <v>23</v>
      </c>
      <c r="H1811" s="43" t="s">
        <v>23</v>
      </c>
      <c r="I1811" s="43" t="s">
        <v>612</v>
      </c>
      <c r="J1811" s="16" t="s">
        <v>613</v>
      </c>
      <c r="K1811" s="16">
        <v>150000</v>
      </c>
      <c r="L1811" s="16">
        <v>0</v>
      </c>
      <c r="M1811" s="16">
        <v>150000</v>
      </c>
      <c r="N1811" s="16">
        <v>0</v>
      </c>
      <c r="O1811" s="47">
        <v>170072.77</v>
      </c>
      <c r="P1811" s="16">
        <v>-20072.77</v>
      </c>
      <c r="Q1811" s="47">
        <v>16473.29</v>
      </c>
      <c r="R1811" s="16" t="s">
        <v>1884</v>
      </c>
      <c r="S1811" s="3" t="s">
        <v>1460</v>
      </c>
      <c r="T1811" s="2"/>
      <c r="U1811" s="2"/>
      <c r="V1811" s="2"/>
    </row>
    <row r="1812" spans="1:22" s="16" customFormat="1" ht="15" customHeight="1" x14ac:dyDescent="0.3">
      <c r="A1812" s="16" t="s">
        <v>465</v>
      </c>
      <c r="B1812" s="16" t="s">
        <v>18</v>
      </c>
      <c r="C1812" s="43" t="s">
        <v>331</v>
      </c>
      <c r="D1812" s="43" t="s">
        <v>332</v>
      </c>
      <c r="E1812" s="43" t="s">
        <v>235</v>
      </c>
      <c r="F1812" s="43" t="s">
        <v>333</v>
      </c>
      <c r="G1812" s="43" t="s">
        <v>23</v>
      </c>
      <c r="H1812" s="43" t="s">
        <v>23</v>
      </c>
      <c r="I1812" s="43">
        <v>6905</v>
      </c>
      <c r="J1812" s="16" t="s">
        <v>623</v>
      </c>
      <c r="K1812" s="16">
        <v>1175000</v>
      </c>
      <c r="L1812" s="16">
        <v>0</v>
      </c>
      <c r="M1812" s="16">
        <v>1175000</v>
      </c>
      <c r="N1812" s="16">
        <v>0</v>
      </c>
      <c r="O1812" s="47">
        <v>1291423.8999999999</v>
      </c>
      <c r="P1812" s="16">
        <v>-116423.9</v>
      </c>
      <c r="Q1812" s="47">
        <v>102792.73</v>
      </c>
      <c r="R1812" s="16" t="s">
        <v>1884</v>
      </c>
      <c r="S1812" s="3" t="s">
        <v>1460</v>
      </c>
      <c r="T1812" s="2"/>
      <c r="U1812" s="2"/>
      <c r="V1812" s="2"/>
    </row>
    <row r="1813" spans="1:22" s="16" customFormat="1" ht="15" customHeight="1" x14ac:dyDescent="0.3">
      <c r="A1813" s="16" t="s">
        <v>465</v>
      </c>
      <c r="B1813" s="16" t="s">
        <v>18</v>
      </c>
      <c r="C1813" s="43" t="s">
        <v>331</v>
      </c>
      <c r="D1813" s="43" t="s">
        <v>332</v>
      </c>
      <c r="E1813" s="43" t="s">
        <v>235</v>
      </c>
      <c r="F1813" s="43" t="s">
        <v>333</v>
      </c>
      <c r="G1813" s="43" t="s">
        <v>23</v>
      </c>
      <c r="H1813" s="43" t="s">
        <v>23</v>
      </c>
      <c r="I1813" s="43">
        <v>8095</v>
      </c>
      <c r="J1813" s="16" t="s">
        <v>760</v>
      </c>
      <c r="K1813" s="16">
        <v>0</v>
      </c>
      <c r="L1813" s="16">
        <v>0</v>
      </c>
      <c r="M1813" s="16">
        <v>0</v>
      </c>
      <c r="N1813" s="16">
        <v>0</v>
      </c>
      <c r="O1813" s="47">
        <v>23029.9</v>
      </c>
      <c r="P1813" s="16">
        <v>-23029.9</v>
      </c>
      <c r="Q1813" s="47">
        <v>0</v>
      </c>
      <c r="R1813" s="16" t="s">
        <v>1884</v>
      </c>
      <c r="S1813" s="3" t="s">
        <v>1460</v>
      </c>
      <c r="T1813" s="2"/>
      <c r="U1813" s="2"/>
      <c r="V1813" s="2"/>
    </row>
    <row r="1814" spans="1:22" s="16" customFormat="1" ht="15" customHeight="1" x14ac:dyDescent="0.3">
      <c r="A1814" s="16" t="s">
        <v>17</v>
      </c>
      <c r="B1814" s="16" t="s">
        <v>18</v>
      </c>
      <c r="C1814" s="43" t="s">
        <v>315</v>
      </c>
      <c r="D1814" s="43" t="s">
        <v>316</v>
      </c>
      <c r="E1814" s="43" t="s">
        <v>235</v>
      </c>
      <c r="F1814" s="43" t="s">
        <v>1679</v>
      </c>
      <c r="G1814" s="43" t="s">
        <v>23</v>
      </c>
      <c r="H1814" s="43" t="s">
        <v>23</v>
      </c>
      <c r="I1814" s="43">
        <v>4720</v>
      </c>
      <c r="J1814" s="16" t="s">
        <v>1396</v>
      </c>
      <c r="K1814" s="16">
        <v>500000</v>
      </c>
      <c r="L1814" s="16">
        <v>0</v>
      </c>
      <c r="M1814" s="16">
        <v>500000</v>
      </c>
      <c r="N1814" s="16">
        <v>0</v>
      </c>
      <c r="O1814" s="47">
        <v>0</v>
      </c>
      <c r="P1814" s="16">
        <v>500000</v>
      </c>
      <c r="Q1814" s="47">
        <v>0</v>
      </c>
      <c r="R1814" s="16" t="s">
        <v>1886</v>
      </c>
      <c r="S1814" s="3" t="s">
        <v>1680</v>
      </c>
      <c r="T1814" s="2"/>
      <c r="U1814" s="2"/>
      <c r="V1814" s="2"/>
    </row>
    <row r="1815" spans="1:22" s="16" customFormat="1" ht="15" customHeight="1" x14ac:dyDescent="0.3">
      <c r="A1815" s="16" t="s">
        <v>17</v>
      </c>
      <c r="B1815" s="16" t="s">
        <v>18</v>
      </c>
      <c r="C1815" s="43" t="s">
        <v>315</v>
      </c>
      <c r="D1815" s="43" t="s">
        <v>316</v>
      </c>
      <c r="E1815" s="43" t="s">
        <v>235</v>
      </c>
      <c r="F1815" s="43" t="s">
        <v>1679</v>
      </c>
      <c r="G1815" s="43" t="s">
        <v>23</v>
      </c>
      <c r="H1815" s="43" t="s">
        <v>23</v>
      </c>
      <c r="I1815" s="43" t="s">
        <v>1681</v>
      </c>
      <c r="J1815" s="16" t="s">
        <v>1682</v>
      </c>
      <c r="K1815" s="16">
        <v>5723402</v>
      </c>
      <c r="L1815" s="16">
        <v>0</v>
      </c>
      <c r="M1815" s="16">
        <v>5723402</v>
      </c>
      <c r="N1815" s="16">
        <v>0</v>
      </c>
      <c r="O1815" s="47">
        <v>5254369.9000000004</v>
      </c>
      <c r="P1815" s="16">
        <v>469032.1</v>
      </c>
      <c r="Q1815" s="47">
        <v>471479</v>
      </c>
      <c r="R1815" s="16" t="s">
        <v>1886</v>
      </c>
      <c r="S1815" s="3" t="s">
        <v>1680</v>
      </c>
      <c r="T1815" s="2"/>
      <c r="U1815" s="2"/>
      <c r="V1815" s="2"/>
    </row>
    <row r="1816" spans="1:22" s="16" customFormat="1" ht="15" customHeight="1" x14ac:dyDescent="0.3">
      <c r="A1816" s="16" t="s">
        <v>17</v>
      </c>
      <c r="B1816" s="16" t="s">
        <v>18</v>
      </c>
      <c r="C1816" s="43" t="s">
        <v>315</v>
      </c>
      <c r="D1816" s="43" t="s">
        <v>316</v>
      </c>
      <c r="E1816" s="43" t="s">
        <v>235</v>
      </c>
      <c r="F1816" s="43" t="s">
        <v>1679</v>
      </c>
      <c r="G1816" s="43" t="s">
        <v>23</v>
      </c>
      <c r="H1816" s="43" t="s">
        <v>23</v>
      </c>
      <c r="I1816" s="43" t="s">
        <v>1683</v>
      </c>
      <c r="J1816" s="16" t="s">
        <v>1684</v>
      </c>
      <c r="K1816" s="16">
        <v>2209360</v>
      </c>
      <c r="L1816" s="16">
        <v>0</v>
      </c>
      <c r="M1816" s="16">
        <v>2209360</v>
      </c>
      <c r="N1816" s="16">
        <v>0</v>
      </c>
      <c r="O1816" s="47">
        <v>1943014.27</v>
      </c>
      <c r="P1816" s="16">
        <v>266345.73</v>
      </c>
      <c r="Q1816" s="47">
        <v>144686</v>
      </c>
      <c r="R1816" s="16" t="s">
        <v>1886</v>
      </c>
      <c r="S1816" s="3" t="s">
        <v>1680</v>
      </c>
      <c r="T1816" s="2"/>
      <c r="U1816" s="2"/>
      <c r="V1816" s="2"/>
    </row>
    <row r="1817" spans="1:22" s="16" customFormat="1" ht="15" customHeight="1" x14ac:dyDescent="0.3">
      <c r="A1817" s="16" t="s">
        <v>17</v>
      </c>
      <c r="B1817" s="16" t="s">
        <v>18</v>
      </c>
      <c r="C1817" s="43" t="s">
        <v>315</v>
      </c>
      <c r="D1817" s="43" t="s">
        <v>316</v>
      </c>
      <c r="E1817" s="43" t="s">
        <v>235</v>
      </c>
      <c r="F1817" s="43" t="s">
        <v>1679</v>
      </c>
      <c r="G1817" s="43" t="s">
        <v>23</v>
      </c>
      <c r="H1817" s="43" t="s">
        <v>23</v>
      </c>
      <c r="I1817" s="43" t="s">
        <v>1685</v>
      </c>
      <c r="J1817" s="16" t="s">
        <v>1686</v>
      </c>
      <c r="K1817" s="16">
        <v>1603894</v>
      </c>
      <c r="L1817" s="16">
        <v>0</v>
      </c>
      <c r="M1817" s="16">
        <v>1603894</v>
      </c>
      <c r="N1817" s="16">
        <v>0</v>
      </c>
      <c r="O1817" s="47">
        <v>1669355.41</v>
      </c>
      <c r="P1817" s="16">
        <v>-65461.41</v>
      </c>
      <c r="Q1817" s="47">
        <v>138721.17000000001</v>
      </c>
      <c r="R1817" s="16" t="s">
        <v>1886</v>
      </c>
      <c r="S1817" s="3" t="s">
        <v>1680</v>
      </c>
      <c r="T1817" s="2"/>
      <c r="U1817" s="2"/>
      <c r="V1817" s="2"/>
    </row>
    <row r="1818" spans="1:22" s="16" customFormat="1" ht="15" customHeight="1" x14ac:dyDescent="0.3">
      <c r="A1818" s="16" t="s">
        <v>17</v>
      </c>
      <c r="B1818" s="16" t="s">
        <v>18</v>
      </c>
      <c r="C1818" s="43" t="s">
        <v>315</v>
      </c>
      <c r="D1818" s="43" t="s">
        <v>316</v>
      </c>
      <c r="E1818" s="43" t="s">
        <v>235</v>
      </c>
      <c r="F1818" s="43" t="s">
        <v>1679</v>
      </c>
      <c r="G1818" s="43" t="s">
        <v>23</v>
      </c>
      <c r="H1818" s="43" t="s">
        <v>23</v>
      </c>
      <c r="I1818" s="43" t="s">
        <v>1687</v>
      </c>
      <c r="J1818" s="16" t="s">
        <v>1688</v>
      </c>
      <c r="K1818" s="16">
        <v>350169</v>
      </c>
      <c r="L1818" s="16">
        <v>0</v>
      </c>
      <c r="M1818" s="16">
        <v>350169</v>
      </c>
      <c r="N1818" s="16">
        <v>0</v>
      </c>
      <c r="O1818" s="47">
        <v>321113.8</v>
      </c>
      <c r="P1818" s="16">
        <v>29055.200000000001</v>
      </c>
      <c r="Q1818" s="47">
        <v>28863</v>
      </c>
      <c r="R1818" s="16" t="s">
        <v>1886</v>
      </c>
      <c r="S1818" s="3" t="s">
        <v>1680</v>
      </c>
      <c r="T1818" s="2"/>
      <c r="U1818" s="2"/>
      <c r="V1818" s="2"/>
    </row>
    <row r="1819" spans="1:22" s="16" customFormat="1" ht="15" customHeight="1" x14ac:dyDescent="0.3">
      <c r="A1819" s="16" t="s">
        <v>17</v>
      </c>
      <c r="B1819" s="16" t="s">
        <v>18</v>
      </c>
      <c r="C1819" s="43" t="s">
        <v>315</v>
      </c>
      <c r="D1819" s="43" t="s">
        <v>316</v>
      </c>
      <c r="E1819" s="43" t="s">
        <v>235</v>
      </c>
      <c r="F1819" s="43" t="s">
        <v>1679</v>
      </c>
      <c r="G1819" s="43" t="s">
        <v>23</v>
      </c>
      <c r="H1819" s="43" t="s">
        <v>23</v>
      </c>
      <c r="I1819" s="43" t="s">
        <v>1689</v>
      </c>
      <c r="J1819" s="16" t="s">
        <v>1690</v>
      </c>
      <c r="K1819" s="16">
        <v>133282</v>
      </c>
      <c r="L1819" s="16">
        <v>0</v>
      </c>
      <c r="M1819" s="16">
        <v>133282</v>
      </c>
      <c r="N1819" s="16">
        <v>0</v>
      </c>
      <c r="O1819" s="47">
        <v>118396.25</v>
      </c>
      <c r="P1819" s="16">
        <v>14885.75</v>
      </c>
      <c r="Q1819" s="47">
        <v>8159</v>
      </c>
      <c r="R1819" s="16" t="s">
        <v>1886</v>
      </c>
      <c r="S1819" s="3" t="s">
        <v>1680</v>
      </c>
      <c r="T1819" s="2"/>
      <c r="U1819" s="2"/>
      <c r="V1819" s="2"/>
    </row>
    <row r="1820" spans="1:22" s="16" customFormat="1" ht="15" customHeight="1" x14ac:dyDescent="0.3">
      <c r="A1820" s="16" t="s">
        <v>17</v>
      </c>
      <c r="B1820" s="16" t="s">
        <v>18</v>
      </c>
      <c r="C1820" s="43" t="s">
        <v>315</v>
      </c>
      <c r="D1820" s="43" t="s">
        <v>316</v>
      </c>
      <c r="E1820" s="43" t="s">
        <v>235</v>
      </c>
      <c r="F1820" s="43" t="s">
        <v>1679</v>
      </c>
      <c r="G1820" s="43" t="s">
        <v>23</v>
      </c>
      <c r="H1820" s="43" t="s">
        <v>23</v>
      </c>
      <c r="I1820" s="43" t="s">
        <v>1691</v>
      </c>
      <c r="J1820" s="16" t="s">
        <v>1692</v>
      </c>
      <c r="K1820" s="16">
        <v>84012</v>
      </c>
      <c r="L1820" s="16">
        <v>0</v>
      </c>
      <c r="M1820" s="16">
        <v>84012</v>
      </c>
      <c r="N1820" s="16">
        <v>0</v>
      </c>
      <c r="O1820" s="47">
        <v>68847.16</v>
      </c>
      <c r="P1820" s="16">
        <v>15164.84</v>
      </c>
      <c r="Q1820" s="47">
        <v>5692.2</v>
      </c>
      <c r="R1820" s="16" t="s">
        <v>1886</v>
      </c>
      <c r="S1820" s="3" t="s">
        <v>1680</v>
      </c>
      <c r="T1820" s="2"/>
      <c r="U1820" s="2"/>
      <c r="V1820" s="2"/>
    </row>
    <row r="1821" spans="1:22" s="16" customFormat="1" ht="15" customHeight="1" x14ac:dyDescent="0.3">
      <c r="A1821" s="16" t="s">
        <v>17</v>
      </c>
      <c r="B1821" s="16" t="s">
        <v>18</v>
      </c>
      <c r="C1821" s="43" t="s">
        <v>315</v>
      </c>
      <c r="D1821" s="43" t="s">
        <v>316</v>
      </c>
      <c r="E1821" s="43" t="s">
        <v>235</v>
      </c>
      <c r="F1821" s="43" t="s">
        <v>1679</v>
      </c>
      <c r="G1821" s="43" t="s">
        <v>23</v>
      </c>
      <c r="H1821" s="43" t="s">
        <v>23</v>
      </c>
      <c r="I1821" s="43" t="s">
        <v>1693</v>
      </c>
      <c r="J1821" s="16" t="s">
        <v>1694</v>
      </c>
      <c r="K1821" s="16">
        <v>0</v>
      </c>
      <c r="L1821" s="16">
        <v>0</v>
      </c>
      <c r="M1821" s="16">
        <v>0</v>
      </c>
      <c r="N1821" s="16">
        <v>0</v>
      </c>
      <c r="O1821" s="47">
        <v>12469.69</v>
      </c>
      <c r="P1821" s="16">
        <v>-12469.69</v>
      </c>
      <c r="Q1821" s="47">
        <v>810.3</v>
      </c>
      <c r="R1821" s="16" t="s">
        <v>1886</v>
      </c>
      <c r="S1821" s="3" t="s">
        <v>1680</v>
      </c>
      <c r="T1821" s="2"/>
      <c r="U1821" s="2"/>
      <c r="V1821" s="2"/>
    </row>
    <row r="1822" spans="1:22" s="16" customFormat="1" ht="15" customHeight="1" x14ac:dyDescent="0.3">
      <c r="A1822" s="16" t="s">
        <v>17</v>
      </c>
      <c r="B1822" s="16" t="s">
        <v>18</v>
      </c>
      <c r="C1822" s="43" t="s">
        <v>315</v>
      </c>
      <c r="D1822" s="43" t="s">
        <v>316</v>
      </c>
      <c r="E1822" s="43" t="s">
        <v>235</v>
      </c>
      <c r="F1822" s="43" t="s">
        <v>1679</v>
      </c>
      <c r="G1822" s="43" t="s">
        <v>23</v>
      </c>
      <c r="H1822" s="43" t="s">
        <v>23</v>
      </c>
      <c r="I1822" s="43" t="s">
        <v>1695</v>
      </c>
      <c r="J1822" s="16" t="s">
        <v>1696</v>
      </c>
      <c r="K1822" s="16">
        <v>0</v>
      </c>
      <c r="L1822" s="16">
        <v>0</v>
      </c>
      <c r="M1822" s="16">
        <v>0</v>
      </c>
      <c r="N1822" s="16">
        <v>0</v>
      </c>
      <c r="O1822" s="47">
        <v>2043.37</v>
      </c>
      <c r="P1822" s="16">
        <v>-2043.37</v>
      </c>
      <c r="Q1822" s="47">
        <v>219.85</v>
      </c>
      <c r="R1822" s="16" t="s">
        <v>1886</v>
      </c>
      <c r="S1822" s="3" t="s">
        <v>1680</v>
      </c>
      <c r="T1822" s="2"/>
      <c r="U1822" s="2"/>
      <c r="V1822" s="2"/>
    </row>
    <row r="1823" spans="1:22" s="16" customFormat="1" ht="15" customHeight="1" x14ac:dyDescent="0.3">
      <c r="A1823" s="16" t="s">
        <v>17</v>
      </c>
      <c r="B1823" s="16" t="s">
        <v>18</v>
      </c>
      <c r="C1823" s="43" t="s">
        <v>315</v>
      </c>
      <c r="D1823" s="43" t="s">
        <v>316</v>
      </c>
      <c r="E1823" s="43" t="s">
        <v>235</v>
      </c>
      <c r="F1823" s="43" t="s">
        <v>1679</v>
      </c>
      <c r="G1823" s="43" t="s">
        <v>23</v>
      </c>
      <c r="H1823" s="43" t="s">
        <v>23</v>
      </c>
      <c r="I1823" s="43" t="s">
        <v>1697</v>
      </c>
      <c r="J1823" s="16" t="s">
        <v>1698</v>
      </c>
      <c r="K1823" s="16">
        <v>0</v>
      </c>
      <c r="L1823" s="16">
        <v>0</v>
      </c>
      <c r="M1823" s="16">
        <v>0</v>
      </c>
      <c r="N1823" s="16">
        <v>0</v>
      </c>
      <c r="O1823" s="47">
        <v>893.06</v>
      </c>
      <c r="P1823" s="16">
        <v>-893.06</v>
      </c>
      <c r="Q1823" s="47">
        <v>75.650000000000006</v>
      </c>
      <c r="R1823" s="16" t="s">
        <v>1886</v>
      </c>
      <c r="S1823" s="3" t="s">
        <v>1680</v>
      </c>
      <c r="T1823" s="2"/>
      <c r="U1823" s="2"/>
      <c r="V1823" s="2"/>
    </row>
    <row r="1824" spans="1:22" s="16" customFormat="1" ht="15" customHeight="1" x14ac:dyDescent="0.3">
      <c r="A1824" s="16" t="s">
        <v>17</v>
      </c>
      <c r="B1824" s="16" t="s">
        <v>18</v>
      </c>
      <c r="C1824" s="43" t="s">
        <v>315</v>
      </c>
      <c r="D1824" s="43" t="s">
        <v>316</v>
      </c>
      <c r="E1824" s="43" t="s">
        <v>235</v>
      </c>
      <c r="F1824" s="43" t="s">
        <v>1679</v>
      </c>
      <c r="G1824" s="43" t="s">
        <v>23</v>
      </c>
      <c r="H1824" s="43" t="s">
        <v>23</v>
      </c>
      <c r="I1824" s="43" t="s">
        <v>1699</v>
      </c>
      <c r="J1824" s="16" t="s">
        <v>1700</v>
      </c>
      <c r="K1824" s="16">
        <v>1219496</v>
      </c>
      <c r="L1824" s="16">
        <v>0</v>
      </c>
      <c r="M1824" s="16">
        <v>1219496</v>
      </c>
      <c r="N1824" s="16">
        <v>0</v>
      </c>
      <c r="O1824" s="47">
        <v>1063316.51</v>
      </c>
      <c r="P1824" s="16">
        <v>156179.49</v>
      </c>
      <c r="Q1824" s="47">
        <v>106935.62</v>
      </c>
      <c r="R1824" s="16" t="s">
        <v>1886</v>
      </c>
      <c r="S1824" s="3" t="s">
        <v>1680</v>
      </c>
      <c r="T1824" s="2"/>
      <c r="U1824" s="2"/>
      <c r="V1824" s="2"/>
    </row>
    <row r="1825" spans="1:22" s="16" customFormat="1" ht="15" customHeight="1" x14ac:dyDescent="0.3">
      <c r="A1825" s="16" t="s">
        <v>17</v>
      </c>
      <c r="B1825" s="16" t="s">
        <v>18</v>
      </c>
      <c r="C1825" s="43" t="s">
        <v>315</v>
      </c>
      <c r="D1825" s="43" t="s">
        <v>316</v>
      </c>
      <c r="E1825" s="43" t="s">
        <v>235</v>
      </c>
      <c r="F1825" s="43" t="s">
        <v>1679</v>
      </c>
      <c r="G1825" s="43" t="s">
        <v>23</v>
      </c>
      <c r="H1825" s="43" t="s">
        <v>23</v>
      </c>
      <c r="I1825" s="43" t="s">
        <v>1701</v>
      </c>
      <c r="J1825" s="16" t="s">
        <v>1702</v>
      </c>
      <c r="K1825" s="16">
        <v>445465</v>
      </c>
      <c r="L1825" s="16">
        <v>0</v>
      </c>
      <c r="M1825" s="16">
        <v>445465</v>
      </c>
      <c r="N1825" s="16">
        <v>0</v>
      </c>
      <c r="O1825" s="47">
        <v>321248.56</v>
      </c>
      <c r="P1825" s="16">
        <v>124216.44</v>
      </c>
      <c r="Q1825" s="47">
        <v>25392.05</v>
      </c>
      <c r="R1825" s="16" t="s">
        <v>1886</v>
      </c>
      <c r="S1825" s="3" t="s">
        <v>1680</v>
      </c>
      <c r="T1825" s="2"/>
      <c r="U1825" s="2"/>
      <c r="V1825" s="2"/>
    </row>
    <row r="1826" spans="1:22" s="16" customFormat="1" ht="15" customHeight="1" x14ac:dyDescent="0.3">
      <c r="A1826" s="16" t="s">
        <v>17</v>
      </c>
      <c r="B1826" s="16" t="s">
        <v>18</v>
      </c>
      <c r="C1826" s="43" t="s">
        <v>315</v>
      </c>
      <c r="D1826" s="43" t="s">
        <v>316</v>
      </c>
      <c r="E1826" s="43" t="s">
        <v>235</v>
      </c>
      <c r="F1826" s="43" t="s">
        <v>1679</v>
      </c>
      <c r="G1826" s="43" t="s">
        <v>23</v>
      </c>
      <c r="H1826" s="43" t="s">
        <v>23</v>
      </c>
      <c r="I1826" s="43" t="s">
        <v>1703</v>
      </c>
      <c r="J1826" s="16" t="s">
        <v>1704</v>
      </c>
      <c r="K1826" s="16">
        <v>444729</v>
      </c>
      <c r="L1826" s="16">
        <v>0</v>
      </c>
      <c r="M1826" s="16">
        <v>444729</v>
      </c>
      <c r="N1826" s="16">
        <v>0</v>
      </c>
      <c r="O1826" s="47">
        <v>380744.94</v>
      </c>
      <c r="P1826" s="16">
        <v>63984.06</v>
      </c>
      <c r="Q1826" s="47">
        <v>32429.72</v>
      </c>
      <c r="R1826" s="16" t="s">
        <v>1886</v>
      </c>
      <c r="S1826" s="3" t="s">
        <v>1680</v>
      </c>
      <c r="T1826" s="2"/>
      <c r="U1826" s="2"/>
      <c r="V1826" s="2"/>
    </row>
    <row r="1827" spans="1:22" s="16" customFormat="1" ht="15" customHeight="1" x14ac:dyDescent="0.3">
      <c r="A1827" s="16" t="s">
        <v>17</v>
      </c>
      <c r="B1827" s="16" t="s">
        <v>18</v>
      </c>
      <c r="C1827" s="43" t="s">
        <v>315</v>
      </c>
      <c r="D1827" s="43" t="s">
        <v>316</v>
      </c>
      <c r="E1827" s="43" t="s">
        <v>235</v>
      </c>
      <c r="F1827" s="43" t="s">
        <v>1679</v>
      </c>
      <c r="G1827" s="43" t="s">
        <v>23</v>
      </c>
      <c r="H1827" s="43" t="s">
        <v>23</v>
      </c>
      <c r="I1827" s="43" t="s">
        <v>1705</v>
      </c>
      <c r="J1827" s="16" t="s">
        <v>1706</v>
      </c>
      <c r="K1827" s="16">
        <v>0</v>
      </c>
      <c r="L1827" s="16">
        <v>0</v>
      </c>
      <c r="M1827" s="16">
        <v>0</v>
      </c>
      <c r="N1827" s="16">
        <v>0</v>
      </c>
      <c r="O1827" s="47">
        <v>0</v>
      </c>
      <c r="P1827" s="16">
        <v>0</v>
      </c>
      <c r="Q1827" s="47">
        <v>0</v>
      </c>
      <c r="R1827" s="16" t="s">
        <v>1886</v>
      </c>
      <c r="S1827" s="3" t="s">
        <v>1680</v>
      </c>
      <c r="T1827" s="2"/>
      <c r="U1827" s="2"/>
      <c r="V1827" s="2"/>
    </row>
    <row r="1828" spans="1:22" s="16" customFormat="1" ht="15" customHeight="1" x14ac:dyDescent="0.3">
      <c r="A1828" s="16" t="s">
        <v>17</v>
      </c>
      <c r="B1828" s="16" t="s">
        <v>18</v>
      </c>
      <c r="C1828" s="43" t="s">
        <v>315</v>
      </c>
      <c r="D1828" s="43" t="s">
        <v>316</v>
      </c>
      <c r="E1828" s="43" t="s">
        <v>235</v>
      </c>
      <c r="F1828" s="43" t="s">
        <v>1679</v>
      </c>
      <c r="G1828" s="43" t="s">
        <v>23</v>
      </c>
      <c r="H1828" s="43" t="s">
        <v>23</v>
      </c>
      <c r="I1828" s="43">
        <v>4935</v>
      </c>
      <c r="J1828" s="16" t="s">
        <v>1707</v>
      </c>
      <c r="K1828" s="16">
        <v>386191</v>
      </c>
      <c r="L1828" s="16">
        <v>0</v>
      </c>
      <c r="M1828" s="16">
        <v>386191</v>
      </c>
      <c r="N1828" s="16">
        <v>0</v>
      </c>
      <c r="O1828" s="47">
        <v>249735.98</v>
      </c>
      <c r="P1828" s="16">
        <v>136455.01999999999</v>
      </c>
      <c r="Q1828" s="47">
        <v>23108.240000000002</v>
      </c>
      <c r="R1828" s="16" t="s">
        <v>1886</v>
      </c>
      <c r="S1828" s="3" t="s">
        <v>1680</v>
      </c>
      <c r="T1828" s="2"/>
      <c r="U1828" s="2"/>
      <c r="V1828" s="2"/>
    </row>
    <row r="1829" spans="1:22" s="16" customFormat="1" ht="15" customHeight="1" x14ac:dyDescent="0.3">
      <c r="A1829" s="16" t="s">
        <v>17</v>
      </c>
      <c r="B1829" s="16" t="s">
        <v>18</v>
      </c>
      <c r="C1829" s="43" t="s">
        <v>315</v>
      </c>
      <c r="D1829" s="43" t="s">
        <v>316</v>
      </c>
      <c r="E1829" s="43" t="s">
        <v>235</v>
      </c>
      <c r="F1829" s="43" t="s">
        <v>1679</v>
      </c>
      <c r="G1829" s="43" t="s">
        <v>23</v>
      </c>
      <c r="H1829" s="43" t="s">
        <v>23</v>
      </c>
      <c r="I1829" s="43" t="s">
        <v>1708</v>
      </c>
      <c r="J1829" s="16" t="s">
        <v>1709</v>
      </c>
      <c r="K1829" s="16">
        <v>0</v>
      </c>
      <c r="L1829" s="16">
        <v>0</v>
      </c>
      <c r="M1829" s="16">
        <v>0</v>
      </c>
      <c r="N1829" s="16">
        <v>0</v>
      </c>
      <c r="O1829" s="47">
        <v>5882.02</v>
      </c>
      <c r="P1829" s="16">
        <v>-5882.02</v>
      </c>
      <c r="Q1829" s="47">
        <v>554.62</v>
      </c>
      <c r="R1829" s="16" t="s">
        <v>1886</v>
      </c>
      <c r="S1829" s="3" t="s">
        <v>1680</v>
      </c>
      <c r="T1829" s="2"/>
      <c r="U1829" s="2"/>
      <c r="V1829" s="2"/>
    </row>
    <row r="1830" spans="1:22" s="16" customFormat="1" ht="15" customHeight="1" x14ac:dyDescent="0.3">
      <c r="A1830" s="16" t="s">
        <v>17</v>
      </c>
      <c r="B1830" s="16" t="s">
        <v>18</v>
      </c>
      <c r="C1830" s="43" t="s">
        <v>315</v>
      </c>
      <c r="D1830" s="43" t="s">
        <v>316</v>
      </c>
      <c r="E1830" s="43" t="s">
        <v>235</v>
      </c>
      <c r="F1830" s="43" t="s">
        <v>1679</v>
      </c>
      <c r="G1830" s="43" t="s">
        <v>23</v>
      </c>
      <c r="H1830" s="43" t="s">
        <v>23</v>
      </c>
      <c r="I1830" s="43" t="s">
        <v>1710</v>
      </c>
      <c r="J1830" s="16" t="s">
        <v>1711</v>
      </c>
      <c r="K1830" s="16">
        <v>0</v>
      </c>
      <c r="L1830" s="16">
        <v>0</v>
      </c>
      <c r="M1830" s="16">
        <v>0</v>
      </c>
      <c r="N1830" s="16">
        <v>0</v>
      </c>
      <c r="O1830" s="47">
        <v>13794</v>
      </c>
      <c r="P1830" s="16">
        <v>-13794</v>
      </c>
      <c r="Q1830" s="47">
        <v>0</v>
      </c>
      <c r="R1830" s="16" t="s">
        <v>1886</v>
      </c>
      <c r="S1830" s="3" t="s">
        <v>1680</v>
      </c>
      <c r="T1830" s="2"/>
      <c r="U1830" s="2"/>
      <c r="V1830" s="2"/>
    </row>
    <row r="1831" spans="1:22" s="16" customFormat="1" ht="15" customHeight="1" x14ac:dyDescent="0.3">
      <c r="A1831" s="16" t="s">
        <v>17</v>
      </c>
      <c r="B1831" s="16" t="s">
        <v>18</v>
      </c>
      <c r="C1831" s="43" t="s">
        <v>315</v>
      </c>
      <c r="D1831" s="43" t="s">
        <v>316</v>
      </c>
      <c r="E1831" s="43" t="s">
        <v>235</v>
      </c>
      <c r="F1831" s="43" t="s">
        <v>1679</v>
      </c>
      <c r="G1831" s="43" t="s">
        <v>23</v>
      </c>
      <c r="H1831" s="43" t="s">
        <v>23</v>
      </c>
      <c r="I1831" s="43">
        <v>4950</v>
      </c>
      <c r="J1831" s="16" t="s">
        <v>50</v>
      </c>
      <c r="K1831" s="16">
        <v>50000</v>
      </c>
      <c r="L1831" s="16">
        <v>0</v>
      </c>
      <c r="M1831" s="16">
        <v>50000</v>
      </c>
      <c r="N1831" s="16">
        <v>0</v>
      </c>
      <c r="O1831" s="47">
        <v>37991</v>
      </c>
      <c r="P1831" s="16">
        <v>12009</v>
      </c>
      <c r="Q1831" s="47">
        <v>0</v>
      </c>
      <c r="R1831" s="16" t="s">
        <v>1886</v>
      </c>
      <c r="S1831" s="3" t="s">
        <v>1680</v>
      </c>
      <c r="T1831" s="2"/>
      <c r="U1831" s="2"/>
      <c r="V1831" s="2"/>
    </row>
    <row r="1832" spans="1:22" s="16" customFormat="1" ht="15" customHeight="1" x14ac:dyDescent="0.3">
      <c r="A1832" s="16" t="s">
        <v>465</v>
      </c>
      <c r="B1832" s="16" t="s">
        <v>18</v>
      </c>
      <c r="C1832" s="43" t="s">
        <v>315</v>
      </c>
      <c r="D1832" s="43" t="s">
        <v>316</v>
      </c>
      <c r="E1832" s="43" t="s">
        <v>235</v>
      </c>
      <c r="F1832" s="43" t="s">
        <v>1679</v>
      </c>
      <c r="G1832" s="43" t="s">
        <v>23</v>
      </c>
      <c r="H1832" s="43" t="s">
        <v>23</v>
      </c>
      <c r="I1832" s="43" t="s">
        <v>474</v>
      </c>
      <c r="J1832" s="16" t="s">
        <v>475</v>
      </c>
      <c r="K1832" s="16">
        <v>0</v>
      </c>
      <c r="L1832" s="16">
        <v>0</v>
      </c>
      <c r="M1832" s="16">
        <v>0</v>
      </c>
      <c r="N1832" s="16">
        <v>0</v>
      </c>
      <c r="O1832" s="47">
        <v>-11.31</v>
      </c>
      <c r="P1832" s="16">
        <v>11.31</v>
      </c>
      <c r="Q1832" s="47">
        <v>0</v>
      </c>
      <c r="R1832" s="16" t="s">
        <v>1886</v>
      </c>
      <c r="S1832" s="3" t="s">
        <v>1680</v>
      </c>
      <c r="T1832" s="2"/>
      <c r="U1832" s="2"/>
      <c r="V1832" s="2"/>
    </row>
    <row r="1833" spans="1:22" s="16" customFormat="1" ht="15" customHeight="1" x14ac:dyDescent="0.3">
      <c r="A1833" s="16" t="s">
        <v>465</v>
      </c>
      <c r="B1833" s="16" t="s">
        <v>18</v>
      </c>
      <c r="C1833" s="43" t="s">
        <v>315</v>
      </c>
      <c r="D1833" s="43" t="s">
        <v>316</v>
      </c>
      <c r="E1833" s="43" t="s">
        <v>235</v>
      </c>
      <c r="F1833" s="43" t="s">
        <v>1679</v>
      </c>
      <c r="G1833" s="43" t="s">
        <v>23</v>
      </c>
      <c r="H1833" s="43" t="s">
        <v>23</v>
      </c>
      <c r="I1833" s="43" t="s">
        <v>1712</v>
      </c>
      <c r="J1833" s="16" t="s">
        <v>1713</v>
      </c>
      <c r="K1833" s="16">
        <v>476328</v>
      </c>
      <c r="L1833" s="16">
        <v>0</v>
      </c>
      <c r="M1833" s="16">
        <v>476328</v>
      </c>
      <c r="N1833" s="16">
        <v>31289.75</v>
      </c>
      <c r="O1833" s="47">
        <v>385364.56</v>
      </c>
      <c r="P1833" s="16">
        <v>59673.69</v>
      </c>
      <c r="Q1833" s="47">
        <v>546.25</v>
      </c>
      <c r="R1833" s="16" t="s">
        <v>1886</v>
      </c>
      <c r="S1833" s="3" t="s">
        <v>1680</v>
      </c>
      <c r="T1833" s="2"/>
      <c r="U1833" s="2"/>
      <c r="V1833" s="2"/>
    </row>
    <row r="1834" spans="1:22" s="16" customFormat="1" ht="15" customHeight="1" x14ac:dyDescent="0.3">
      <c r="A1834" s="16" t="s">
        <v>465</v>
      </c>
      <c r="B1834" s="16" t="s">
        <v>18</v>
      </c>
      <c r="C1834" s="43" t="s">
        <v>315</v>
      </c>
      <c r="D1834" s="43" t="s">
        <v>316</v>
      </c>
      <c r="E1834" s="43" t="s">
        <v>235</v>
      </c>
      <c r="F1834" s="43" t="s">
        <v>1679</v>
      </c>
      <c r="G1834" s="43" t="s">
        <v>23</v>
      </c>
      <c r="H1834" s="43" t="s">
        <v>23</v>
      </c>
      <c r="I1834" s="43" t="s">
        <v>1714</v>
      </c>
      <c r="J1834" s="16" t="s">
        <v>1715</v>
      </c>
      <c r="K1834" s="16">
        <v>45000</v>
      </c>
      <c r="L1834" s="16">
        <v>0</v>
      </c>
      <c r="M1834" s="16">
        <v>45000</v>
      </c>
      <c r="N1834" s="16">
        <v>0</v>
      </c>
      <c r="O1834" s="47">
        <v>34125</v>
      </c>
      <c r="P1834" s="16">
        <v>10875</v>
      </c>
      <c r="Q1834" s="47">
        <v>2745</v>
      </c>
      <c r="R1834" s="16" t="s">
        <v>1886</v>
      </c>
      <c r="S1834" s="3" t="s">
        <v>1680</v>
      </c>
      <c r="T1834" s="2"/>
      <c r="U1834" s="2"/>
      <c r="V1834" s="2"/>
    </row>
    <row r="1835" spans="1:22" s="16" customFormat="1" ht="15" customHeight="1" x14ac:dyDescent="0.3">
      <c r="A1835" s="16" t="s">
        <v>465</v>
      </c>
      <c r="B1835" s="16" t="s">
        <v>18</v>
      </c>
      <c r="C1835" s="43" t="s">
        <v>315</v>
      </c>
      <c r="D1835" s="43" t="s">
        <v>316</v>
      </c>
      <c r="E1835" s="43" t="s">
        <v>235</v>
      </c>
      <c r="F1835" s="43" t="s">
        <v>1679</v>
      </c>
      <c r="G1835" s="43" t="s">
        <v>23</v>
      </c>
      <c r="H1835" s="43" t="s">
        <v>23</v>
      </c>
      <c r="I1835" s="43" t="s">
        <v>487</v>
      </c>
      <c r="J1835" s="16" t="s">
        <v>488</v>
      </c>
      <c r="K1835" s="16">
        <v>500000</v>
      </c>
      <c r="L1835" s="16">
        <v>0</v>
      </c>
      <c r="M1835" s="16">
        <v>500000</v>
      </c>
      <c r="N1835" s="16">
        <v>0</v>
      </c>
      <c r="O1835" s="47">
        <v>0</v>
      </c>
      <c r="P1835" s="16">
        <v>500000</v>
      </c>
      <c r="Q1835" s="47">
        <v>0</v>
      </c>
      <c r="R1835" s="16" t="s">
        <v>1886</v>
      </c>
      <c r="S1835" s="3" t="s">
        <v>1680</v>
      </c>
      <c r="T1835" s="2"/>
      <c r="U1835" s="2"/>
      <c r="V1835" s="2"/>
    </row>
    <row r="1836" spans="1:22" s="16" customFormat="1" ht="15" customHeight="1" x14ac:dyDescent="0.3">
      <c r="A1836" s="16" t="s">
        <v>465</v>
      </c>
      <c r="B1836" s="16" t="s">
        <v>18</v>
      </c>
      <c r="C1836" s="43" t="s">
        <v>315</v>
      </c>
      <c r="D1836" s="43" t="s">
        <v>316</v>
      </c>
      <c r="E1836" s="43" t="s">
        <v>235</v>
      </c>
      <c r="F1836" s="43" t="s">
        <v>1679</v>
      </c>
      <c r="G1836" s="43" t="s">
        <v>23</v>
      </c>
      <c r="H1836" s="43" t="s">
        <v>23</v>
      </c>
      <c r="I1836" s="43" t="s">
        <v>1196</v>
      </c>
      <c r="J1836" s="16" t="s">
        <v>1197</v>
      </c>
      <c r="K1836" s="16">
        <v>50000</v>
      </c>
      <c r="L1836" s="16">
        <v>31977</v>
      </c>
      <c r="M1836" s="16">
        <v>81977</v>
      </c>
      <c r="N1836" s="16">
        <v>813.65</v>
      </c>
      <c r="O1836" s="47">
        <v>12487.36</v>
      </c>
      <c r="P1836" s="16">
        <v>68675.990000000005</v>
      </c>
      <c r="Q1836" s="47">
        <v>219.65</v>
      </c>
      <c r="R1836" s="16" t="s">
        <v>1886</v>
      </c>
      <c r="S1836" s="3" t="s">
        <v>1680</v>
      </c>
      <c r="T1836" s="2"/>
      <c r="U1836" s="2"/>
      <c r="V1836" s="2"/>
    </row>
    <row r="1837" spans="1:22" s="16" customFormat="1" ht="15" customHeight="1" x14ac:dyDescent="0.3">
      <c r="A1837" s="16" t="s">
        <v>465</v>
      </c>
      <c r="B1837" s="16" t="s">
        <v>18</v>
      </c>
      <c r="C1837" s="43" t="s">
        <v>315</v>
      </c>
      <c r="D1837" s="43" t="s">
        <v>316</v>
      </c>
      <c r="E1837" s="43" t="s">
        <v>235</v>
      </c>
      <c r="F1837" s="43" t="s">
        <v>1679</v>
      </c>
      <c r="G1837" s="43" t="s">
        <v>23</v>
      </c>
      <c r="H1837" s="43" t="s">
        <v>23</v>
      </c>
      <c r="I1837" s="43">
        <v>6860</v>
      </c>
      <c r="J1837" s="16" t="s">
        <v>1716</v>
      </c>
      <c r="K1837" s="16">
        <v>92714</v>
      </c>
      <c r="L1837" s="16">
        <v>0</v>
      </c>
      <c r="M1837" s="16">
        <v>92714</v>
      </c>
      <c r="N1837" s="16">
        <v>0</v>
      </c>
      <c r="O1837" s="47">
        <v>12522.35</v>
      </c>
      <c r="P1837" s="16">
        <v>80191.649999999994</v>
      </c>
      <c r="Q1837" s="47">
        <v>0</v>
      </c>
      <c r="R1837" s="16" t="s">
        <v>1886</v>
      </c>
      <c r="S1837" s="3" t="s">
        <v>1680</v>
      </c>
      <c r="T1837" s="2"/>
      <c r="U1837" s="2"/>
      <c r="V1837" s="2"/>
    </row>
    <row r="1838" spans="1:22" s="16" customFormat="1" ht="15" customHeight="1" x14ac:dyDescent="0.3">
      <c r="A1838" s="16" t="s">
        <v>465</v>
      </c>
      <c r="B1838" s="16" t="s">
        <v>18</v>
      </c>
      <c r="C1838" s="43" t="s">
        <v>315</v>
      </c>
      <c r="D1838" s="43" t="s">
        <v>316</v>
      </c>
      <c r="E1838" s="43" t="s">
        <v>235</v>
      </c>
      <c r="F1838" s="43" t="s">
        <v>1679</v>
      </c>
      <c r="G1838" s="43" t="s">
        <v>23</v>
      </c>
      <c r="H1838" s="43" t="s">
        <v>23</v>
      </c>
      <c r="I1838" s="43" t="s">
        <v>1717</v>
      </c>
      <c r="J1838" s="16" t="s">
        <v>1718</v>
      </c>
      <c r="K1838" s="16">
        <v>10980000</v>
      </c>
      <c r="L1838" s="16">
        <v>0</v>
      </c>
      <c r="M1838" s="16">
        <v>10980000</v>
      </c>
      <c r="N1838" s="16">
        <v>0</v>
      </c>
      <c r="O1838" s="47">
        <v>9110383.1999999993</v>
      </c>
      <c r="P1838" s="16">
        <v>1869616.8</v>
      </c>
      <c r="Q1838" s="47">
        <v>551667.69999999995</v>
      </c>
      <c r="R1838" s="16" t="s">
        <v>1886</v>
      </c>
      <c r="S1838" s="3" t="s">
        <v>1680</v>
      </c>
      <c r="T1838" s="2"/>
      <c r="U1838" s="2"/>
      <c r="V1838" s="2"/>
    </row>
    <row r="1839" spans="1:22" s="16" customFormat="1" ht="15" customHeight="1" x14ac:dyDescent="0.3">
      <c r="A1839" s="16" t="s">
        <v>465</v>
      </c>
      <c r="B1839" s="16" t="s">
        <v>18</v>
      </c>
      <c r="C1839" s="43" t="s">
        <v>315</v>
      </c>
      <c r="D1839" s="43" t="s">
        <v>316</v>
      </c>
      <c r="E1839" s="43" t="s">
        <v>235</v>
      </c>
      <c r="F1839" s="43" t="s">
        <v>1679</v>
      </c>
      <c r="G1839" s="43" t="s">
        <v>23</v>
      </c>
      <c r="H1839" s="43" t="s">
        <v>23</v>
      </c>
      <c r="I1839" s="43" t="s">
        <v>1719</v>
      </c>
      <c r="J1839" s="16" t="s">
        <v>1720</v>
      </c>
      <c r="K1839" s="16">
        <v>517553</v>
      </c>
      <c r="L1839" s="16">
        <v>0</v>
      </c>
      <c r="M1839" s="16">
        <v>517553</v>
      </c>
      <c r="N1839" s="16">
        <v>0</v>
      </c>
      <c r="O1839" s="47">
        <v>440689.96</v>
      </c>
      <c r="P1839" s="16">
        <v>76863.039999999994</v>
      </c>
      <c r="Q1839" s="47">
        <v>26278</v>
      </c>
      <c r="R1839" s="16" t="s">
        <v>1886</v>
      </c>
      <c r="S1839" s="3" t="s">
        <v>1680</v>
      </c>
      <c r="T1839" s="2"/>
      <c r="U1839" s="2"/>
      <c r="V1839" s="2"/>
    </row>
    <row r="1840" spans="1:22" s="16" customFormat="1" ht="15" customHeight="1" x14ac:dyDescent="0.3">
      <c r="A1840" s="16" t="s">
        <v>465</v>
      </c>
      <c r="B1840" s="16" t="s">
        <v>18</v>
      </c>
      <c r="C1840" s="43" t="s">
        <v>315</v>
      </c>
      <c r="D1840" s="43" t="s">
        <v>316</v>
      </c>
      <c r="E1840" s="43" t="s">
        <v>235</v>
      </c>
      <c r="F1840" s="43" t="s">
        <v>1679</v>
      </c>
      <c r="G1840" s="43" t="s">
        <v>23</v>
      </c>
      <c r="H1840" s="43" t="s">
        <v>23</v>
      </c>
      <c r="I1840" s="43">
        <v>7230</v>
      </c>
      <c r="J1840" s="16" t="s">
        <v>1721</v>
      </c>
      <c r="K1840" s="16">
        <v>484785</v>
      </c>
      <c r="L1840" s="16">
        <v>0</v>
      </c>
      <c r="M1840" s="16">
        <v>484785</v>
      </c>
      <c r="N1840" s="16">
        <v>40995.18</v>
      </c>
      <c r="O1840" s="47">
        <v>449239.38</v>
      </c>
      <c r="P1840" s="16">
        <v>-5449.56</v>
      </c>
      <c r="Q1840" s="47">
        <v>0</v>
      </c>
      <c r="R1840" s="16" t="s">
        <v>1886</v>
      </c>
      <c r="S1840" s="3" t="s">
        <v>1680</v>
      </c>
      <c r="T1840" s="2"/>
      <c r="U1840" s="2"/>
      <c r="V1840" s="2"/>
    </row>
    <row r="1841" spans="1:22" s="16" customFormat="1" ht="15" customHeight="1" x14ac:dyDescent="0.3">
      <c r="A1841" s="16" t="s">
        <v>17</v>
      </c>
      <c r="B1841" s="16" t="s">
        <v>18</v>
      </c>
      <c r="C1841" s="43" t="s">
        <v>317</v>
      </c>
      <c r="D1841" s="43" t="s">
        <v>240</v>
      </c>
      <c r="E1841" s="43" t="s">
        <v>109</v>
      </c>
      <c r="F1841" s="43" t="s">
        <v>1722</v>
      </c>
      <c r="G1841" s="43" t="s">
        <v>23</v>
      </c>
      <c r="H1841" s="43" t="s">
        <v>23</v>
      </c>
      <c r="I1841" s="43" t="s">
        <v>1723</v>
      </c>
      <c r="J1841" s="16" t="s">
        <v>1724</v>
      </c>
      <c r="K1841" s="16">
        <v>31000</v>
      </c>
      <c r="L1841" s="16">
        <v>0</v>
      </c>
      <c r="M1841" s="16">
        <v>31000</v>
      </c>
      <c r="N1841" s="16">
        <v>0</v>
      </c>
      <c r="O1841" s="47">
        <v>42409.86</v>
      </c>
      <c r="P1841" s="16">
        <v>-11409.86</v>
      </c>
      <c r="Q1841" s="47">
        <v>1461.22</v>
      </c>
      <c r="R1841" s="16" t="s">
        <v>1887</v>
      </c>
      <c r="S1841" s="3" t="s">
        <v>1725</v>
      </c>
      <c r="T1841" s="2"/>
      <c r="U1841" s="2"/>
      <c r="V1841" s="2"/>
    </row>
    <row r="1842" spans="1:22" s="16" customFormat="1" ht="15" customHeight="1" x14ac:dyDescent="0.3">
      <c r="A1842" s="16" t="s">
        <v>17</v>
      </c>
      <c r="B1842" s="16" t="s">
        <v>18</v>
      </c>
      <c r="C1842" s="43" t="s">
        <v>317</v>
      </c>
      <c r="D1842" s="43" t="s">
        <v>240</v>
      </c>
      <c r="E1842" s="43" t="s">
        <v>109</v>
      </c>
      <c r="F1842" s="43" t="s">
        <v>1722</v>
      </c>
      <c r="G1842" s="43" t="s">
        <v>23</v>
      </c>
      <c r="H1842" s="43" t="s">
        <v>23</v>
      </c>
      <c r="I1842" s="43" t="s">
        <v>1693</v>
      </c>
      <c r="J1842" s="16" t="s">
        <v>1694</v>
      </c>
      <c r="K1842" s="16">
        <v>65168</v>
      </c>
      <c r="L1842" s="16">
        <v>0</v>
      </c>
      <c r="M1842" s="16">
        <v>65168</v>
      </c>
      <c r="N1842" s="16">
        <v>0</v>
      </c>
      <c r="O1842" s="47">
        <v>87636.15</v>
      </c>
      <c r="P1842" s="16">
        <v>-22468.15</v>
      </c>
      <c r="Q1842" s="47">
        <v>8125.25</v>
      </c>
      <c r="R1842" s="16" t="s">
        <v>1887</v>
      </c>
      <c r="S1842" s="3" t="s">
        <v>1725</v>
      </c>
      <c r="T1842" s="2"/>
      <c r="U1842" s="2"/>
      <c r="V1842" s="2"/>
    </row>
    <row r="1843" spans="1:22" s="16" customFormat="1" ht="15" customHeight="1" x14ac:dyDescent="0.3">
      <c r="A1843" s="16" t="s">
        <v>17</v>
      </c>
      <c r="B1843" s="16" t="s">
        <v>18</v>
      </c>
      <c r="C1843" s="43" t="s">
        <v>317</v>
      </c>
      <c r="D1843" s="43" t="s">
        <v>240</v>
      </c>
      <c r="E1843" s="43" t="s">
        <v>109</v>
      </c>
      <c r="F1843" s="43" t="s">
        <v>1722</v>
      </c>
      <c r="G1843" s="43" t="s">
        <v>23</v>
      </c>
      <c r="H1843" s="43" t="s">
        <v>23</v>
      </c>
      <c r="I1843" s="43" t="s">
        <v>1705</v>
      </c>
      <c r="J1843" s="16" t="s">
        <v>1706</v>
      </c>
      <c r="K1843" s="16">
        <v>49000</v>
      </c>
      <c r="L1843" s="16">
        <v>0</v>
      </c>
      <c r="M1843" s="16">
        <v>49000</v>
      </c>
      <c r="N1843" s="16">
        <v>0</v>
      </c>
      <c r="O1843" s="47">
        <v>1475.32</v>
      </c>
      <c r="P1843" s="16">
        <v>47524.68</v>
      </c>
      <c r="Q1843" s="47">
        <v>134.76</v>
      </c>
      <c r="R1843" s="16" t="s">
        <v>1887</v>
      </c>
      <c r="S1843" s="3" t="s">
        <v>1725</v>
      </c>
      <c r="T1843" s="2"/>
      <c r="U1843" s="2"/>
      <c r="V1843" s="2"/>
    </row>
    <row r="1844" spans="1:22" s="16" customFormat="1" ht="15" customHeight="1" x14ac:dyDescent="0.3">
      <c r="A1844" s="16" t="s">
        <v>17</v>
      </c>
      <c r="B1844" s="16" t="s">
        <v>18</v>
      </c>
      <c r="C1844" s="43" t="s">
        <v>317</v>
      </c>
      <c r="D1844" s="43" t="s">
        <v>240</v>
      </c>
      <c r="E1844" s="43" t="s">
        <v>109</v>
      </c>
      <c r="F1844" s="43" t="s">
        <v>1722</v>
      </c>
      <c r="G1844" s="43" t="s">
        <v>23</v>
      </c>
      <c r="H1844" s="43" t="s">
        <v>23</v>
      </c>
      <c r="I1844" s="43" t="s">
        <v>318</v>
      </c>
      <c r="J1844" s="16" t="s">
        <v>319</v>
      </c>
      <c r="K1844" s="16">
        <v>1233728</v>
      </c>
      <c r="L1844" s="16">
        <v>0</v>
      </c>
      <c r="M1844" s="16">
        <v>1233728</v>
      </c>
      <c r="N1844" s="16">
        <v>0</v>
      </c>
      <c r="O1844" s="47">
        <v>1130921</v>
      </c>
      <c r="P1844" s="16">
        <v>102807</v>
      </c>
      <c r="Q1844" s="47">
        <v>102811</v>
      </c>
      <c r="R1844" s="16" t="s">
        <v>1887</v>
      </c>
      <c r="S1844" s="3" t="s">
        <v>1725</v>
      </c>
      <c r="T1844" s="2"/>
      <c r="U1844" s="2"/>
      <c r="V1844" s="2"/>
    </row>
    <row r="1845" spans="1:22" s="16" customFormat="1" ht="15" customHeight="1" x14ac:dyDescent="0.3">
      <c r="A1845" s="16" t="s">
        <v>17</v>
      </c>
      <c r="B1845" s="16" t="s">
        <v>18</v>
      </c>
      <c r="C1845" s="43" t="s">
        <v>317</v>
      </c>
      <c r="D1845" s="43" t="s">
        <v>240</v>
      </c>
      <c r="E1845" s="43" t="s">
        <v>109</v>
      </c>
      <c r="F1845" s="43" t="s">
        <v>1722</v>
      </c>
      <c r="G1845" s="43" t="s">
        <v>23</v>
      </c>
      <c r="H1845" s="43" t="s">
        <v>23</v>
      </c>
      <c r="I1845" s="43" t="s">
        <v>320</v>
      </c>
      <c r="J1845" s="16" t="s">
        <v>321</v>
      </c>
      <c r="K1845" s="16">
        <v>560759</v>
      </c>
      <c r="L1845" s="16">
        <v>0</v>
      </c>
      <c r="M1845" s="16">
        <v>560759</v>
      </c>
      <c r="N1845" s="16">
        <v>0</v>
      </c>
      <c r="O1845" s="47">
        <v>467753</v>
      </c>
      <c r="P1845" s="16">
        <v>93006</v>
      </c>
      <c r="Q1845" s="47">
        <v>42523</v>
      </c>
      <c r="R1845" s="16" t="s">
        <v>1887</v>
      </c>
      <c r="S1845" s="3" t="s">
        <v>1725</v>
      </c>
      <c r="T1845" s="2"/>
      <c r="U1845" s="2"/>
      <c r="V1845" s="2"/>
    </row>
    <row r="1846" spans="1:22" s="16" customFormat="1" ht="15" customHeight="1" x14ac:dyDescent="0.3">
      <c r="A1846" s="16" t="s">
        <v>17</v>
      </c>
      <c r="B1846" s="16" t="s">
        <v>18</v>
      </c>
      <c r="C1846" s="43" t="s">
        <v>322</v>
      </c>
      <c r="D1846" s="43" t="s">
        <v>240</v>
      </c>
      <c r="E1846" s="43" t="s">
        <v>109</v>
      </c>
      <c r="F1846" s="43" t="s">
        <v>1726</v>
      </c>
      <c r="G1846" s="43" t="s">
        <v>23</v>
      </c>
      <c r="H1846" s="43" t="s">
        <v>23</v>
      </c>
      <c r="I1846" s="43" t="s">
        <v>1727</v>
      </c>
      <c r="J1846" s="16" t="s">
        <v>1728</v>
      </c>
      <c r="K1846" s="16">
        <v>0</v>
      </c>
      <c r="L1846" s="16">
        <v>0</v>
      </c>
      <c r="M1846" s="16">
        <v>0</v>
      </c>
      <c r="N1846" s="16">
        <v>0</v>
      </c>
      <c r="O1846" s="47">
        <v>34232.94</v>
      </c>
      <c r="P1846" s="16">
        <v>-34232.94</v>
      </c>
      <c r="Q1846" s="47">
        <v>2629.74</v>
      </c>
      <c r="R1846" s="16" t="s">
        <v>1888</v>
      </c>
      <c r="S1846" s="3" t="s">
        <v>1725</v>
      </c>
      <c r="T1846" s="2"/>
      <c r="U1846" s="2"/>
      <c r="V1846" s="2"/>
    </row>
    <row r="1847" spans="1:22" s="16" customFormat="1" ht="15" customHeight="1" x14ac:dyDescent="0.3">
      <c r="A1847" s="16" t="s">
        <v>17</v>
      </c>
      <c r="B1847" s="16" t="s">
        <v>18</v>
      </c>
      <c r="C1847" s="43" t="s">
        <v>322</v>
      </c>
      <c r="D1847" s="43" t="s">
        <v>240</v>
      </c>
      <c r="E1847" s="43" t="s">
        <v>109</v>
      </c>
      <c r="F1847" s="43" t="s">
        <v>1726</v>
      </c>
      <c r="G1847" s="43" t="s">
        <v>23</v>
      </c>
      <c r="H1847" s="43" t="s">
        <v>23</v>
      </c>
      <c r="I1847" s="43" t="s">
        <v>1729</v>
      </c>
      <c r="J1847" s="16" t="s">
        <v>1730</v>
      </c>
      <c r="K1847" s="16">
        <v>716432</v>
      </c>
      <c r="L1847" s="16">
        <v>0</v>
      </c>
      <c r="M1847" s="16">
        <v>716432</v>
      </c>
      <c r="N1847" s="16">
        <v>0</v>
      </c>
      <c r="O1847" s="47">
        <v>639698.69999999995</v>
      </c>
      <c r="P1847" s="16">
        <v>76733.3</v>
      </c>
      <c r="Q1847" s="47">
        <v>55110</v>
      </c>
      <c r="R1847" s="16" t="s">
        <v>1888</v>
      </c>
      <c r="S1847" s="3" t="s">
        <v>1725</v>
      </c>
      <c r="T1847" s="2"/>
      <c r="U1847" s="2"/>
      <c r="V1847" s="2"/>
    </row>
    <row r="1848" spans="1:22" s="16" customFormat="1" ht="15" customHeight="1" x14ac:dyDescent="0.3">
      <c r="A1848" s="16" t="s">
        <v>17</v>
      </c>
      <c r="B1848" s="16" t="s">
        <v>18</v>
      </c>
      <c r="C1848" s="43" t="s">
        <v>322</v>
      </c>
      <c r="D1848" s="43" t="s">
        <v>240</v>
      </c>
      <c r="E1848" s="43" t="s">
        <v>109</v>
      </c>
      <c r="F1848" s="43" t="s">
        <v>1726</v>
      </c>
      <c r="G1848" s="43" t="s">
        <v>23</v>
      </c>
      <c r="H1848" s="43" t="s">
        <v>23</v>
      </c>
      <c r="I1848" s="43" t="s">
        <v>1731</v>
      </c>
      <c r="J1848" s="16" t="s">
        <v>1732</v>
      </c>
      <c r="K1848" s="16">
        <v>1080230</v>
      </c>
      <c r="L1848" s="16">
        <v>0</v>
      </c>
      <c r="M1848" s="16">
        <v>1080230</v>
      </c>
      <c r="N1848" s="16">
        <v>0</v>
      </c>
      <c r="O1848" s="47">
        <v>988881.3</v>
      </c>
      <c r="P1848" s="16">
        <v>91348.7</v>
      </c>
      <c r="Q1848" s="47">
        <v>88948</v>
      </c>
      <c r="R1848" s="16" t="s">
        <v>1888</v>
      </c>
      <c r="S1848" s="3" t="s">
        <v>1725</v>
      </c>
      <c r="T1848" s="2"/>
      <c r="U1848" s="2"/>
      <c r="V1848" s="2"/>
    </row>
    <row r="1849" spans="1:22" s="16" customFormat="1" ht="15" customHeight="1" x14ac:dyDescent="0.3">
      <c r="A1849" s="16" t="s">
        <v>465</v>
      </c>
      <c r="B1849" s="16" t="s">
        <v>18</v>
      </c>
      <c r="C1849" s="43" t="s">
        <v>317</v>
      </c>
      <c r="D1849" s="43" t="s">
        <v>240</v>
      </c>
      <c r="E1849" s="43" t="s">
        <v>109</v>
      </c>
      <c r="F1849" s="43" t="s">
        <v>1722</v>
      </c>
      <c r="G1849" s="43" t="s">
        <v>23</v>
      </c>
      <c r="H1849" s="43" t="s">
        <v>23</v>
      </c>
      <c r="I1849" s="43" t="s">
        <v>501</v>
      </c>
      <c r="J1849" s="16" t="s">
        <v>502</v>
      </c>
      <c r="K1849" s="16">
        <v>34047</v>
      </c>
      <c r="L1849" s="16">
        <v>337</v>
      </c>
      <c r="M1849" s="16">
        <v>34384</v>
      </c>
      <c r="N1849" s="16">
        <v>0</v>
      </c>
      <c r="O1849" s="47">
        <v>0</v>
      </c>
      <c r="P1849" s="16">
        <v>34384</v>
      </c>
      <c r="Q1849" s="47">
        <v>0</v>
      </c>
      <c r="R1849" s="16" t="s">
        <v>1887</v>
      </c>
      <c r="S1849" s="3" t="s">
        <v>1725</v>
      </c>
      <c r="T1849" s="2"/>
      <c r="U1849" s="2"/>
      <c r="V1849" s="2"/>
    </row>
    <row r="1850" spans="1:22" s="16" customFormat="1" ht="15" customHeight="1" x14ac:dyDescent="0.3">
      <c r="A1850" s="16" t="s">
        <v>465</v>
      </c>
      <c r="B1850" s="16" t="s">
        <v>18</v>
      </c>
      <c r="C1850" s="43" t="s">
        <v>317</v>
      </c>
      <c r="D1850" s="43" t="s">
        <v>240</v>
      </c>
      <c r="E1850" s="43" t="s">
        <v>109</v>
      </c>
      <c r="F1850" s="43" t="s">
        <v>1722</v>
      </c>
      <c r="G1850" s="43" t="s">
        <v>23</v>
      </c>
      <c r="H1850" s="43" t="s">
        <v>23</v>
      </c>
      <c r="I1850" s="43" t="s">
        <v>493</v>
      </c>
      <c r="J1850" s="16" t="s">
        <v>494</v>
      </c>
      <c r="K1850" s="16">
        <v>0</v>
      </c>
      <c r="L1850" s="16">
        <v>0</v>
      </c>
      <c r="M1850" s="16">
        <v>0</v>
      </c>
      <c r="N1850" s="16">
        <v>9757.61</v>
      </c>
      <c r="O1850" s="47">
        <v>17742.39</v>
      </c>
      <c r="P1850" s="16">
        <v>-27500</v>
      </c>
      <c r="Q1850" s="47">
        <v>4252.5</v>
      </c>
      <c r="R1850" s="16" t="s">
        <v>1887</v>
      </c>
      <c r="S1850" s="3" t="s">
        <v>1725</v>
      </c>
      <c r="T1850" s="2"/>
      <c r="U1850" s="2"/>
      <c r="V1850" s="2"/>
    </row>
    <row r="1851" spans="1:22" s="16" customFormat="1" ht="15" customHeight="1" x14ac:dyDescent="0.3">
      <c r="A1851" s="16" t="s">
        <v>465</v>
      </c>
      <c r="B1851" s="16" t="s">
        <v>18</v>
      </c>
      <c r="C1851" s="43" t="s">
        <v>317</v>
      </c>
      <c r="D1851" s="43" t="s">
        <v>240</v>
      </c>
      <c r="E1851" s="43" t="s">
        <v>109</v>
      </c>
      <c r="F1851" s="43" t="s">
        <v>1722</v>
      </c>
      <c r="G1851" s="43" t="s">
        <v>23</v>
      </c>
      <c r="H1851" s="43" t="s">
        <v>23</v>
      </c>
      <c r="I1851" s="43" t="s">
        <v>481</v>
      </c>
      <c r="J1851" s="16" t="s">
        <v>1040</v>
      </c>
      <c r="K1851" s="16">
        <v>150</v>
      </c>
      <c r="L1851" s="16">
        <v>0</v>
      </c>
      <c r="M1851" s="16">
        <v>150</v>
      </c>
      <c r="N1851" s="16">
        <v>0</v>
      </c>
      <c r="O1851" s="47">
        <v>0</v>
      </c>
      <c r="P1851" s="16">
        <v>150</v>
      </c>
      <c r="Q1851" s="47">
        <v>0</v>
      </c>
      <c r="R1851" s="16" t="s">
        <v>1887</v>
      </c>
      <c r="S1851" s="3" t="s">
        <v>1725</v>
      </c>
      <c r="T1851" s="2"/>
      <c r="U1851" s="2"/>
      <c r="V1851" s="2"/>
    </row>
    <row r="1852" spans="1:22" s="16" customFormat="1" ht="15" customHeight="1" x14ac:dyDescent="0.3">
      <c r="A1852" s="16" t="s">
        <v>465</v>
      </c>
      <c r="B1852" s="16" t="s">
        <v>18</v>
      </c>
      <c r="C1852" s="43" t="s">
        <v>317</v>
      </c>
      <c r="D1852" s="43" t="s">
        <v>240</v>
      </c>
      <c r="E1852" s="43" t="s">
        <v>109</v>
      </c>
      <c r="F1852" s="43" t="s">
        <v>1722</v>
      </c>
      <c r="G1852" s="43" t="s">
        <v>23</v>
      </c>
      <c r="H1852" s="43" t="s">
        <v>23</v>
      </c>
      <c r="I1852" s="43" t="s">
        <v>474</v>
      </c>
      <c r="J1852" s="16" t="s">
        <v>475</v>
      </c>
      <c r="K1852" s="16">
        <v>2657</v>
      </c>
      <c r="L1852" s="16">
        <v>26</v>
      </c>
      <c r="M1852" s="16">
        <v>2683</v>
      </c>
      <c r="N1852" s="16">
        <v>0</v>
      </c>
      <c r="O1852" s="47">
        <v>0</v>
      </c>
      <c r="P1852" s="16">
        <v>2683</v>
      </c>
      <c r="Q1852" s="47">
        <v>0</v>
      </c>
      <c r="R1852" s="16" t="s">
        <v>1887</v>
      </c>
      <c r="S1852" s="3" t="s">
        <v>1725</v>
      </c>
      <c r="T1852" s="2"/>
      <c r="U1852" s="2"/>
      <c r="V1852" s="2"/>
    </row>
    <row r="1853" spans="1:22" s="16" customFormat="1" ht="15" customHeight="1" x14ac:dyDescent="0.3">
      <c r="A1853" s="16" t="s">
        <v>465</v>
      </c>
      <c r="B1853" s="16" t="s">
        <v>18</v>
      </c>
      <c r="C1853" s="43" t="s">
        <v>317</v>
      </c>
      <c r="D1853" s="43" t="s">
        <v>240</v>
      </c>
      <c r="E1853" s="43" t="s">
        <v>109</v>
      </c>
      <c r="F1853" s="43" t="s">
        <v>1722</v>
      </c>
      <c r="G1853" s="43" t="s">
        <v>23</v>
      </c>
      <c r="H1853" s="43" t="s">
        <v>23</v>
      </c>
      <c r="I1853" s="43" t="s">
        <v>531</v>
      </c>
      <c r="J1853" s="16" t="s">
        <v>532</v>
      </c>
      <c r="K1853" s="16">
        <v>4026</v>
      </c>
      <c r="L1853" s="16">
        <v>0</v>
      </c>
      <c r="M1853" s="16">
        <v>4026</v>
      </c>
      <c r="N1853" s="16">
        <v>0</v>
      </c>
      <c r="O1853" s="47">
        <v>3696</v>
      </c>
      <c r="P1853" s="16">
        <v>330</v>
      </c>
      <c r="Q1853" s="47">
        <v>336</v>
      </c>
      <c r="R1853" s="16" t="s">
        <v>1887</v>
      </c>
      <c r="S1853" s="3" t="s">
        <v>1725</v>
      </c>
      <c r="T1853" s="2"/>
      <c r="U1853" s="2"/>
      <c r="V1853" s="2"/>
    </row>
    <row r="1854" spans="1:22" s="16" customFormat="1" ht="15" customHeight="1" x14ac:dyDescent="0.3">
      <c r="A1854" s="16" t="s">
        <v>465</v>
      </c>
      <c r="B1854" s="16" t="s">
        <v>18</v>
      </c>
      <c r="C1854" s="43" t="s">
        <v>317</v>
      </c>
      <c r="D1854" s="43" t="s">
        <v>240</v>
      </c>
      <c r="E1854" s="43" t="s">
        <v>109</v>
      </c>
      <c r="F1854" s="43" t="s">
        <v>1722</v>
      </c>
      <c r="G1854" s="43" t="s">
        <v>23</v>
      </c>
      <c r="H1854" s="43" t="s">
        <v>23</v>
      </c>
      <c r="I1854" s="43" t="s">
        <v>519</v>
      </c>
      <c r="J1854" s="16" t="s">
        <v>520</v>
      </c>
      <c r="K1854" s="16">
        <v>535</v>
      </c>
      <c r="L1854" s="16">
        <v>0</v>
      </c>
      <c r="M1854" s="16">
        <v>535</v>
      </c>
      <c r="N1854" s="16">
        <v>0</v>
      </c>
      <c r="O1854" s="47">
        <v>473</v>
      </c>
      <c r="P1854" s="16">
        <v>62</v>
      </c>
      <c r="Q1854" s="47">
        <v>43</v>
      </c>
      <c r="R1854" s="16" t="s">
        <v>1887</v>
      </c>
      <c r="S1854" s="3" t="s">
        <v>1725</v>
      </c>
      <c r="T1854" s="2"/>
      <c r="U1854" s="2"/>
      <c r="V1854" s="2"/>
    </row>
    <row r="1855" spans="1:22" s="16" customFormat="1" ht="15" customHeight="1" x14ac:dyDescent="0.3">
      <c r="A1855" s="16" t="s">
        <v>465</v>
      </c>
      <c r="B1855" s="16" t="s">
        <v>18</v>
      </c>
      <c r="C1855" s="43" t="s">
        <v>317</v>
      </c>
      <c r="D1855" s="43" t="s">
        <v>240</v>
      </c>
      <c r="E1855" s="43" t="s">
        <v>109</v>
      </c>
      <c r="F1855" s="43" t="s">
        <v>1722</v>
      </c>
      <c r="G1855" s="43" t="s">
        <v>23</v>
      </c>
      <c r="H1855" s="43" t="s">
        <v>23</v>
      </c>
      <c r="I1855" s="43" t="s">
        <v>638</v>
      </c>
      <c r="J1855" s="16" t="s">
        <v>639</v>
      </c>
      <c r="K1855" s="16">
        <v>10295</v>
      </c>
      <c r="L1855" s="16">
        <v>0</v>
      </c>
      <c r="M1855" s="16">
        <v>10295</v>
      </c>
      <c r="N1855" s="16">
        <v>0</v>
      </c>
      <c r="O1855" s="47">
        <v>9438</v>
      </c>
      <c r="P1855" s="16">
        <v>857</v>
      </c>
      <c r="Q1855" s="47">
        <v>858</v>
      </c>
      <c r="R1855" s="16" t="s">
        <v>1887</v>
      </c>
      <c r="S1855" s="3" t="s">
        <v>1725</v>
      </c>
      <c r="T1855" s="2"/>
      <c r="U1855" s="2"/>
      <c r="V1855" s="2"/>
    </row>
    <row r="1856" spans="1:22" s="16" customFormat="1" ht="15" customHeight="1" x14ac:dyDescent="0.3">
      <c r="A1856" s="16" t="s">
        <v>465</v>
      </c>
      <c r="B1856" s="16" t="s">
        <v>18</v>
      </c>
      <c r="C1856" s="43" t="s">
        <v>317</v>
      </c>
      <c r="D1856" s="43" t="s">
        <v>240</v>
      </c>
      <c r="E1856" s="43" t="s">
        <v>109</v>
      </c>
      <c r="F1856" s="43" t="s">
        <v>1722</v>
      </c>
      <c r="G1856" s="43" t="s">
        <v>23</v>
      </c>
      <c r="H1856" s="43" t="s">
        <v>23</v>
      </c>
      <c r="I1856" s="43" t="s">
        <v>466</v>
      </c>
      <c r="J1856" s="16" t="s">
        <v>467</v>
      </c>
      <c r="K1856" s="16">
        <v>529</v>
      </c>
      <c r="L1856" s="16">
        <v>0</v>
      </c>
      <c r="M1856" s="16">
        <v>529</v>
      </c>
      <c r="N1856" s="16">
        <v>0</v>
      </c>
      <c r="O1856" s="47">
        <v>484</v>
      </c>
      <c r="P1856" s="16">
        <v>45</v>
      </c>
      <c r="Q1856" s="47">
        <v>44</v>
      </c>
      <c r="R1856" s="16" t="s">
        <v>1887</v>
      </c>
      <c r="S1856" s="3" t="s">
        <v>1725</v>
      </c>
      <c r="T1856" s="2"/>
      <c r="U1856" s="2"/>
      <c r="V1856" s="2"/>
    </row>
    <row r="1857" spans="1:22" s="16" customFormat="1" ht="15" customHeight="1" x14ac:dyDescent="0.3">
      <c r="A1857" s="16" t="s">
        <v>465</v>
      </c>
      <c r="B1857" s="16" t="s">
        <v>18</v>
      </c>
      <c r="C1857" s="43" t="s">
        <v>317</v>
      </c>
      <c r="D1857" s="43" t="s">
        <v>240</v>
      </c>
      <c r="E1857" s="43" t="s">
        <v>109</v>
      </c>
      <c r="F1857" s="43" t="s">
        <v>1722</v>
      </c>
      <c r="G1857" s="43" t="s">
        <v>23</v>
      </c>
      <c r="H1857" s="43" t="s">
        <v>23</v>
      </c>
      <c r="I1857" s="43" t="s">
        <v>470</v>
      </c>
      <c r="J1857" s="16" t="s">
        <v>471</v>
      </c>
      <c r="K1857" s="16">
        <v>55</v>
      </c>
      <c r="L1857" s="16">
        <v>0</v>
      </c>
      <c r="M1857" s="16">
        <v>55</v>
      </c>
      <c r="N1857" s="16">
        <v>0</v>
      </c>
      <c r="O1857" s="47">
        <v>55</v>
      </c>
      <c r="P1857" s="16">
        <v>0</v>
      </c>
      <c r="Q1857" s="47">
        <v>5</v>
      </c>
      <c r="R1857" s="16" t="s">
        <v>1887</v>
      </c>
      <c r="S1857" s="3" t="s">
        <v>1725</v>
      </c>
      <c r="T1857" s="2"/>
      <c r="U1857" s="2"/>
      <c r="V1857" s="2"/>
    </row>
    <row r="1858" spans="1:22" s="16" customFormat="1" ht="15" customHeight="1" x14ac:dyDescent="0.3">
      <c r="A1858" s="16" t="s">
        <v>465</v>
      </c>
      <c r="B1858" s="16" t="s">
        <v>18</v>
      </c>
      <c r="C1858" s="43" t="s">
        <v>317</v>
      </c>
      <c r="D1858" s="43" t="s">
        <v>240</v>
      </c>
      <c r="E1858" s="43" t="s">
        <v>109</v>
      </c>
      <c r="F1858" s="43" t="s">
        <v>1722</v>
      </c>
      <c r="G1858" s="43" t="s">
        <v>23</v>
      </c>
      <c r="H1858" s="43" t="s">
        <v>23</v>
      </c>
      <c r="I1858" s="43" t="s">
        <v>1737</v>
      </c>
      <c r="J1858" s="16" t="s">
        <v>1738</v>
      </c>
      <c r="K1858" s="16">
        <v>60000</v>
      </c>
      <c r="L1858" s="16">
        <v>0</v>
      </c>
      <c r="M1858" s="16">
        <v>60000</v>
      </c>
      <c r="N1858" s="16">
        <v>0</v>
      </c>
      <c r="O1858" s="47">
        <v>53347.03</v>
      </c>
      <c r="P1858" s="16">
        <v>6652.97</v>
      </c>
      <c r="Q1858" s="47">
        <v>30000</v>
      </c>
      <c r="R1858" s="16" t="s">
        <v>1887</v>
      </c>
      <c r="S1858" s="3" t="s">
        <v>1725</v>
      </c>
      <c r="T1858" s="2"/>
      <c r="U1858" s="2"/>
      <c r="V1858" s="2"/>
    </row>
    <row r="1859" spans="1:22" s="16" customFormat="1" ht="15" customHeight="1" x14ac:dyDescent="0.3">
      <c r="A1859" s="16" t="s">
        <v>465</v>
      </c>
      <c r="B1859" s="16" t="s">
        <v>18</v>
      </c>
      <c r="C1859" s="43" t="s">
        <v>317</v>
      </c>
      <c r="D1859" s="43" t="s">
        <v>240</v>
      </c>
      <c r="E1859" s="43" t="s">
        <v>109</v>
      </c>
      <c r="F1859" s="43" t="s">
        <v>1722</v>
      </c>
      <c r="G1859" s="43" t="s">
        <v>23</v>
      </c>
      <c r="H1859" s="43" t="s">
        <v>23</v>
      </c>
      <c r="I1859" s="43" t="s">
        <v>640</v>
      </c>
      <c r="J1859" s="16" t="s">
        <v>641</v>
      </c>
      <c r="K1859" s="16">
        <v>30000</v>
      </c>
      <c r="L1859" s="16">
        <v>0</v>
      </c>
      <c r="M1859" s="16">
        <v>30000</v>
      </c>
      <c r="N1859" s="16">
        <v>0</v>
      </c>
      <c r="O1859" s="47">
        <v>25886.36</v>
      </c>
      <c r="P1859" s="16">
        <v>4113.6400000000003</v>
      </c>
      <c r="Q1859" s="47">
        <v>0</v>
      </c>
      <c r="R1859" s="16" t="s">
        <v>1887</v>
      </c>
      <c r="S1859" s="3" t="s">
        <v>1725</v>
      </c>
      <c r="T1859" s="2"/>
      <c r="U1859" s="2"/>
      <c r="V1859" s="2"/>
    </row>
    <row r="1860" spans="1:22" s="16" customFormat="1" ht="15" customHeight="1" x14ac:dyDescent="0.3">
      <c r="A1860" s="16" t="s">
        <v>465</v>
      </c>
      <c r="B1860" s="16" t="s">
        <v>18</v>
      </c>
      <c r="C1860" s="43" t="s">
        <v>317</v>
      </c>
      <c r="D1860" s="43" t="s">
        <v>240</v>
      </c>
      <c r="E1860" s="43" t="s">
        <v>109</v>
      </c>
      <c r="F1860" s="43" t="s">
        <v>1722</v>
      </c>
      <c r="G1860" s="43" t="s">
        <v>23</v>
      </c>
      <c r="H1860" s="43" t="s">
        <v>23</v>
      </c>
      <c r="I1860" s="43">
        <v>7000</v>
      </c>
      <c r="J1860" s="16" t="s">
        <v>580</v>
      </c>
      <c r="K1860" s="16">
        <v>0</v>
      </c>
      <c r="L1860" s="16">
        <v>0</v>
      </c>
      <c r="M1860" s="16">
        <v>0</v>
      </c>
      <c r="N1860" s="16">
        <v>0</v>
      </c>
      <c r="O1860" s="47">
        <v>262.39</v>
      </c>
      <c r="P1860" s="16">
        <v>-262.39</v>
      </c>
      <c r="Q1860" s="47">
        <v>0</v>
      </c>
      <c r="R1860" s="16" t="s">
        <v>1887</v>
      </c>
      <c r="S1860" s="3" t="s">
        <v>1725</v>
      </c>
      <c r="T1860" s="2"/>
      <c r="U1860" s="2"/>
      <c r="V1860" s="2"/>
    </row>
    <row r="1861" spans="1:22" s="16" customFormat="1" ht="15" customHeight="1" x14ac:dyDescent="0.3">
      <c r="A1861" s="16" t="s">
        <v>465</v>
      </c>
      <c r="B1861" s="16" t="s">
        <v>18</v>
      </c>
      <c r="C1861" s="43" t="s">
        <v>317</v>
      </c>
      <c r="D1861" s="43" t="s">
        <v>240</v>
      </c>
      <c r="E1861" s="43" t="s">
        <v>109</v>
      </c>
      <c r="F1861" s="43" t="s">
        <v>1722</v>
      </c>
      <c r="G1861" s="43" t="s">
        <v>23</v>
      </c>
      <c r="H1861" s="43" t="s">
        <v>23</v>
      </c>
      <c r="I1861" s="43" t="s">
        <v>651</v>
      </c>
      <c r="J1861" s="16" t="s">
        <v>652</v>
      </c>
      <c r="K1861" s="16">
        <v>191006</v>
      </c>
      <c r="L1861" s="16">
        <v>0</v>
      </c>
      <c r="M1861" s="16">
        <v>191006</v>
      </c>
      <c r="N1861" s="16">
        <v>0</v>
      </c>
      <c r="O1861" s="47">
        <v>136428</v>
      </c>
      <c r="P1861" s="16">
        <v>54578</v>
      </c>
      <c r="Q1861" s="47">
        <v>45476</v>
      </c>
      <c r="R1861" s="16" t="s">
        <v>1887</v>
      </c>
      <c r="S1861" s="3" t="s">
        <v>1725</v>
      </c>
      <c r="T1861" s="2"/>
      <c r="U1861" s="2"/>
      <c r="V1861" s="2"/>
    </row>
    <row r="1862" spans="1:22" s="16" customFormat="1" ht="15" customHeight="1" x14ac:dyDescent="0.3">
      <c r="A1862" s="16" t="s">
        <v>465</v>
      </c>
      <c r="B1862" s="16" t="s">
        <v>18</v>
      </c>
      <c r="C1862" s="43" t="s">
        <v>317</v>
      </c>
      <c r="D1862" s="43" t="s">
        <v>240</v>
      </c>
      <c r="E1862" s="43" t="s">
        <v>109</v>
      </c>
      <c r="F1862" s="43" t="s">
        <v>1722</v>
      </c>
      <c r="G1862" s="43" t="s">
        <v>23</v>
      </c>
      <c r="H1862" s="43" t="s">
        <v>23</v>
      </c>
      <c r="I1862" s="43" t="s">
        <v>590</v>
      </c>
      <c r="J1862" s="16" t="s">
        <v>591</v>
      </c>
      <c r="K1862" s="16">
        <v>955008</v>
      </c>
      <c r="L1862" s="16">
        <v>0</v>
      </c>
      <c r="M1862" s="16">
        <v>955008</v>
      </c>
      <c r="N1862" s="16">
        <v>0</v>
      </c>
      <c r="O1862" s="47">
        <v>892660.5</v>
      </c>
      <c r="P1862" s="16">
        <v>62347.5</v>
      </c>
      <c r="Q1862" s="47">
        <v>185842</v>
      </c>
      <c r="R1862" s="16" t="s">
        <v>1887</v>
      </c>
      <c r="S1862" s="3" t="s">
        <v>1725</v>
      </c>
      <c r="T1862" s="2"/>
      <c r="U1862" s="2"/>
      <c r="V1862" s="2"/>
    </row>
    <row r="1863" spans="1:22" s="16" customFormat="1" ht="15" customHeight="1" x14ac:dyDescent="0.3">
      <c r="A1863" s="16" t="s">
        <v>465</v>
      </c>
      <c r="B1863" s="16" t="s">
        <v>18</v>
      </c>
      <c r="C1863" s="43" t="s">
        <v>317</v>
      </c>
      <c r="D1863" s="43" t="s">
        <v>240</v>
      </c>
      <c r="E1863" s="43" t="s">
        <v>109</v>
      </c>
      <c r="F1863" s="43" t="s">
        <v>1722</v>
      </c>
      <c r="G1863" s="43" t="s">
        <v>23</v>
      </c>
      <c r="H1863" s="43" t="s">
        <v>23</v>
      </c>
      <c r="I1863" s="43" t="s">
        <v>608</v>
      </c>
      <c r="J1863" s="16" t="s">
        <v>609</v>
      </c>
      <c r="K1863" s="16">
        <v>212894</v>
      </c>
      <c r="L1863" s="16">
        <v>0</v>
      </c>
      <c r="M1863" s="16">
        <v>212894</v>
      </c>
      <c r="N1863" s="16">
        <v>0</v>
      </c>
      <c r="O1863" s="47">
        <v>152841</v>
      </c>
      <c r="P1863" s="16">
        <v>60053</v>
      </c>
      <c r="Q1863" s="47">
        <v>50784</v>
      </c>
      <c r="R1863" s="16" t="s">
        <v>1887</v>
      </c>
      <c r="S1863" s="3" t="s">
        <v>1725</v>
      </c>
      <c r="T1863" s="2"/>
      <c r="U1863" s="2"/>
      <c r="V1863" s="2"/>
    </row>
    <row r="1864" spans="1:22" s="16" customFormat="1" ht="15" customHeight="1" x14ac:dyDescent="0.3">
      <c r="A1864" s="16" t="s">
        <v>465</v>
      </c>
      <c r="B1864" s="16" t="s">
        <v>18</v>
      </c>
      <c r="C1864" s="43" t="s">
        <v>317</v>
      </c>
      <c r="D1864" s="43" t="s">
        <v>240</v>
      </c>
      <c r="E1864" s="43" t="s">
        <v>109</v>
      </c>
      <c r="F1864" s="43" t="s">
        <v>1722</v>
      </c>
      <c r="G1864" s="43" t="s">
        <v>23</v>
      </c>
      <c r="H1864" s="43" t="s">
        <v>23</v>
      </c>
      <c r="I1864" s="43" t="s">
        <v>1733</v>
      </c>
      <c r="J1864" s="16" t="s">
        <v>1734</v>
      </c>
      <c r="K1864" s="16">
        <v>38964</v>
      </c>
      <c r="L1864" s="16">
        <v>0</v>
      </c>
      <c r="M1864" s="16">
        <v>38964</v>
      </c>
      <c r="N1864" s="16">
        <v>0</v>
      </c>
      <c r="O1864" s="47">
        <v>29013.75</v>
      </c>
      <c r="P1864" s="16">
        <v>9950.25</v>
      </c>
      <c r="Q1864" s="47">
        <v>9671.75</v>
      </c>
      <c r="R1864" s="16" t="s">
        <v>1887</v>
      </c>
      <c r="S1864" s="3" t="s">
        <v>1725</v>
      </c>
      <c r="T1864" s="2"/>
      <c r="U1864" s="2"/>
      <c r="V1864" s="2"/>
    </row>
    <row r="1865" spans="1:22" s="16" customFormat="1" ht="15" customHeight="1" x14ac:dyDescent="0.3">
      <c r="A1865" s="16" t="s">
        <v>465</v>
      </c>
      <c r="B1865" s="16" t="s">
        <v>18</v>
      </c>
      <c r="C1865" s="43" t="s">
        <v>317</v>
      </c>
      <c r="D1865" s="43" t="s">
        <v>240</v>
      </c>
      <c r="E1865" s="43" t="s">
        <v>109</v>
      </c>
      <c r="F1865" s="43" t="s">
        <v>1722</v>
      </c>
      <c r="G1865" s="43" t="s">
        <v>23</v>
      </c>
      <c r="H1865" s="43" t="s">
        <v>23</v>
      </c>
      <c r="I1865" s="43" t="s">
        <v>649</v>
      </c>
      <c r="J1865" s="16" t="s">
        <v>650</v>
      </c>
      <c r="K1865" s="16">
        <v>10048</v>
      </c>
      <c r="L1865" s="16">
        <v>0</v>
      </c>
      <c r="M1865" s="16">
        <v>10048</v>
      </c>
      <c r="N1865" s="16">
        <v>0</v>
      </c>
      <c r="O1865" s="47">
        <v>0</v>
      </c>
      <c r="P1865" s="16">
        <v>10048</v>
      </c>
      <c r="Q1865" s="47">
        <v>0</v>
      </c>
      <c r="R1865" s="16" t="s">
        <v>1887</v>
      </c>
      <c r="S1865" s="3" t="s">
        <v>1725</v>
      </c>
      <c r="T1865" s="2"/>
      <c r="U1865" s="2"/>
      <c r="V1865" s="2"/>
    </row>
    <row r="1866" spans="1:22" s="16" customFormat="1" ht="15" customHeight="1" x14ac:dyDescent="0.3">
      <c r="A1866" s="16" t="s">
        <v>465</v>
      </c>
      <c r="B1866" s="16" t="s">
        <v>18</v>
      </c>
      <c r="C1866" s="43" t="s">
        <v>317</v>
      </c>
      <c r="D1866" s="43" t="s">
        <v>240</v>
      </c>
      <c r="E1866" s="43" t="s">
        <v>109</v>
      </c>
      <c r="F1866" s="43" t="s">
        <v>1722</v>
      </c>
      <c r="G1866" s="43" t="s">
        <v>23</v>
      </c>
      <c r="H1866" s="43" t="s">
        <v>23</v>
      </c>
      <c r="I1866" s="43" t="s">
        <v>592</v>
      </c>
      <c r="J1866" s="16" t="s">
        <v>593</v>
      </c>
      <c r="K1866" s="16">
        <v>275000</v>
      </c>
      <c r="L1866" s="16">
        <v>0</v>
      </c>
      <c r="M1866" s="16">
        <v>275000</v>
      </c>
      <c r="N1866" s="16">
        <v>0</v>
      </c>
      <c r="O1866" s="47">
        <v>30160.12</v>
      </c>
      <c r="P1866" s="16">
        <v>244839.88</v>
      </c>
      <c r="Q1866" s="47">
        <v>16</v>
      </c>
      <c r="R1866" s="16" t="s">
        <v>1887</v>
      </c>
      <c r="S1866" s="3" t="s">
        <v>1725</v>
      </c>
      <c r="T1866" s="2"/>
      <c r="U1866" s="2"/>
      <c r="V1866" s="2"/>
    </row>
    <row r="1867" spans="1:22" s="16" customFormat="1" ht="15" customHeight="1" x14ac:dyDescent="0.3">
      <c r="A1867" s="16" t="s">
        <v>465</v>
      </c>
      <c r="B1867" s="16" t="s">
        <v>18</v>
      </c>
      <c r="C1867" s="43" t="s">
        <v>317</v>
      </c>
      <c r="D1867" s="43" t="s">
        <v>240</v>
      </c>
      <c r="E1867" s="43" t="s">
        <v>109</v>
      </c>
      <c r="F1867" s="43" t="s">
        <v>1722</v>
      </c>
      <c r="G1867" s="43" t="s">
        <v>23</v>
      </c>
      <c r="H1867" s="43" t="s">
        <v>23</v>
      </c>
      <c r="I1867" s="43" t="s">
        <v>1735</v>
      </c>
      <c r="J1867" s="16" t="s">
        <v>1736</v>
      </c>
      <c r="K1867" s="16">
        <v>114000</v>
      </c>
      <c r="L1867" s="16">
        <v>0</v>
      </c>
      <c r="M1867" s="16">
        <v>114000</v>
      </c>
      <c r="N1867" s="16">
        <v>0</v>
      </c>
      <c r="O1867" s="47">
        <v>103081.07</v>
      </c>
      <c r="P1867" s="16">
        <v>10918.93</v>
      </c>
      <c r="Q1867" s="47">
        <v>9976.15</v>
      </c>
      <c r="R1867" s="16" t="s">
        <v>1887</v>
      </c>
      <c r="S1867" s="3" t="s">
        <v>1725</v>
      </c>
      <c r="T1867" s="2"/>
      <c r="U1867" s="2"/>
      <c r="V1867" s="2"/>
    </row>
    <row r="1868" spans="1:22" s="16" customFormat="1" ht="15" customHeight="1" x14ac:dyDescent="0.3">
      <c r="A1868" s="16" t="s">
        <v>465</v>
      </c>
      <c r="B1868" s="16" t="s">
        <v>18</v>
      </c>
      <c r="C1868" s="43" t="s">
        <v>317</v>
      </c>
      <c r="D1868" s="43" t="s">
        <v>240</v>
      </c>
      <c r="E1868" s="43" t="s">
        <v>109</v>
      </c>
      <c r="F1868" s="43" t="s">
        <v>1722</v>
      </c>
      <c r="G1868" s="43" t="s">
        <v>23</v>
      </c>
      <c r="H1868" s="43" t="s">
        <v>23</v>
      </c>
      <c r="I1868" s="43">
        <v>8015</v>
      </c>
      <c r="J1868" s="16" t="s">
        <v>553</v>
      </c>
      <c r="K1868" s="16">
        <v>0</v>
      </c>
      <c r="L1868" s="16">
        <v>0</v>
      </c>
      <c r="M1868" s="16">
        <v>0</v>
      </c>
      <c r="N1868" s="16">
        <v>0</v>
      </c>
      <c r="O1868" s="47">
        <v>0</v>
      </c>
      <c r="P1868" s="16">
        <v>0</v>
      </c>
      <c r="Q1868" s="47">
        <v>0</v>
      </c>
      <c r="R1868" s="16" t="s">
        <v>1887</v>
      </c>
      <c r="S1868" s="3" t="s">
        <v>1725</v>
      </c>
      <c r="T1868" s="2"/>
      <c r="U1868" s="2"/>
      <c r="V1868" s="2"/>
    </row>
    <row r="1869" spans="1:22" s="16" customFormat="1" ht="15" customHeight="1" x14ac:dyDescent="0.3">
      <c r="A1869" s="16" t="s">
        <v>465</v>
      </c>
      <c r="B1869" s="16" t="s">
        <v>18</v>
      </c>
      <c r="C1869" s="43" t="s">
        <v>322</v>
      </c>
      <c r="D1869" s="43" t="s">
        <v>240</v>
      </c>
      <c r="E1869" s="43" t="s">
        <v>109</v>
      </c>
      <c r="F1869" s="43" t="s">
        <v>1726</v>
      </c>
      <c r="G1869" s="43" t="s">
        <v>23</v>
      </c>
      <c r="H1869" s="43" t="s">
        <v>23</v>
      </c>
      <c r="I1869" s="43">
        <v>6200</v>
      </c>
      <c r="J1869" s="16" t="s">
        <v>557</v>
      </c>
      <c r="K1869" s="16">
        <v>54195</v>
      </c>
      <c r="L1869" s="16">
        <v>0</v>
      </c>
      <c r="M1869" s="16">
        <v>54195</v>
      </c>
      <c r="N1869" s="16">
        <v>0</v>
      </c>
      <c r="O1869" s="47">
        <v>49244.5</v>
      </c>
      <c r="P1869" s="16">
        <v>4950.5</v>
      </c>
      <c r="Q1869" s="47">
        <v>0</v>
      </c>
      <c r="R1869" s="16" t="s">
        <v>1888</v>
      </c>
      <c r="S1869" s="3" t="s">
        <v>1725</v>
      </c>
      <c r="T1869" s="2"/>
      <c r="U1869" s="2"/>
      <c r="V1869" s="2"/>
    </row>
    <row r="1870" spans="1:22" s="16" customFormat="1" ht="15" customHeight="1" x14ac:dyDescent="0.3">
      <c r="A1870" s="16" t="s">
        <v>465</v>
      </c>
      <c r="B1870" s="16" t="s">
        <v>18</v>
      </c>
      <c r="C1870" s="43" t="s">
        <v>322</v>
      </c>
      <c r="D1870" s="43" t="s">
        <v>240</v>
      </c>
      <c r="E1870" s="43" t="s">
        <v>109</v>
      </c>
      <c r="F1870" s="43" t="s">
        <v>1726</v>
      </c>
      <c r="G1870" s="43" t="s">
        <v>23</v>
      </c>
      <c r="H1870" s="43" t="s">
        <v>23</v>
      </c>
      <c r="I1870" s="43" t="s">
        <v>487</v>
      </c>
      <c r="J1870" s="16" t="s">
        <v>488</v>
      </c>
      <c r="K1870" s="16">
        <v>0</v>
      </c>
      <c r="L1870" s="16">
        <v>0</v>
      </c>
      <c r="M1870" s="16">
        <v>0</v>
      </c>
      <c r="N1870" s="16">
        <v>0</v>
      </c>
      <c r="O1870" s="47">
        <v>0</v>
      </c>
      <c r="P1870" s="16">
        <v>0</v>
      </c>
      <c r="Q1870" s="47">
        <v>0</v>
      </c>
      <c r="R1870" s="16" t="s">
        <v>1888</v>
      </c>
      <c r="S1870" s="3" t="s">
        <v>1725</v>
      </c>
      <c r="T1870" s="2"/>
      <c r="U1870" s="2"/>
      <c r="V1870" s="2"/>
    </row>
    <row r="1871" spans="1:22" s="16" customFormat="1" ht="15" customHeight="1" x14ac:dyDescent="0.3">
      <c r="A1871" s="16" t="s">
        <v>465</v>
      </c>
      <c r="B1871" s="16" t="s">
        <v>18</v>
      </c>
      <c r="C1871" s="43" t="s">
        <v>322</v>
      </c>
      <c r="D1871" s="43" t="s">
        <v>240</v>
      </c>
      <c r="E1871" s="43" t="s">
        <v>109</v>
      </c>
      <c r="F1871" s="43" t="s">
        <v>1726</v>
      </c>
      <c r="G1871" s="43" t="s">
        <v>23</v>
      </c>
      <c r="H1871" s="43" t="s">
        <v>23</v>
      </c>
      <c r="I1871" s="43" t="s">
        <v>1737</v>
      </c>
      <c r="J1871" s="16" t="s">
        <v>1738</v>
      </c>
      <c r="K1871" s="16">
        <v>60000</v>
      </c>
      <c r="L1871" s="16">
        <v>0</v>
      </c>
      <c r="M1871" s="16">
        <v>60000</v>
      </c>
      <c r="N1871" s="16">
        <v>0</v>
      </c>
      <c r="O1871" s="47">
        <v>53347.03</v>
      </c>
      <c r="P1871" s="16">
        <v>6652.97</v>
      </c>
      <c r="Q1871" s="47">
        <v>30000</v>
      </c>
      <c r="R1871" s="16" t="s">
        <v>1888</v>
      </c>
      <c r="S1871" s="3" t="s">
        <v>1725</v>
      </c>
      <c r="T1871" s="2"/>
      <c r="U1871" s="2"/>
      <c r="V1871" s="2"/>
    </row>
    <row r="1872" spans="1:22" s="16" customFormat="1" ht="15" customHeight="1" x14ac:dyDescent="0.3">
      <c r="A1872" s="16" t="s">
        <v>465</v>
      </c>
      <c r="B1872" s="16" t="s">
        <v>18</v>
      </c>
      <c r="C1872" s="43" t="s">
        <v>322</v>
      </c>
      <c r="D1872" s="43" t="s">
        <v>240</v>
      </c>
      <c r="E1872" s="43" t="s">
        <v>109</v>
      </c>
      <c r="F1872" s="43" t="s">
        <v>1726</v>
      </c>
      <c r="G1872" s="43" t="s">
        <v>23</v>
      </c>
      <c r="H1872" s="43" t="s">
        <v>23</v>
      </c>
      <c r="I1872" s="43" t="s">
        <v>1739</v>
      </c>
      <c r="J1872" s="16" t="s">
        <v>1740</v>
      </c>
      <c r="K1872" s="16">
        <v>1050000</v>
      </c>
      <c r="L1872" s="16">
        <v>0</v>
      </c>
      <c r="M1872" s="16">
        <v>1050000</v>
      </c>
      <c r="N1872" s="16">
        <v>0</v>
      </c>
      <c r="O1872" s="47">
        <v>1307329.3899999999</v>
      </c>
      <c r="P1872" s="16">
        <v>-257329.39</v>
      </c>
      <c r="Q1872" s="47">
        <v>114723.85</v>
      </c>
      <c r="R1872" s="16" t="s">
        <v>1888</v>
      </c>
      <c r="S1872" s="3" t="s">
        <v>1725</v>
      </c>
      <c r="T1872" s="2"/>
      <c r="U1872" s="2"/>
      <c r="V1872" s="2"/>
    </row>
    <row r="1873" spans="1:22" s="16" customFormat="1" ht="15" customHeight="1" x14ac:dyDescent="0.3">
      <c r="A1873" s="16" t="s">
        <v>465</v>
      </c>
      <c r="B1873" s="16" t="s">
        <v>18</v>
      </c>
      <c r="C1873" s="43" t="s">
        <v>322</v>
      </c>
      <c r="D1873" s="43" t="s">
        <v>240</v>
      </c>
      <c r="E1873" s="43" t="s">
        <v>109</v>
      </c>
      <c r="F1873" s="43" t="s">
        <v>1726</v>
      </c>
      <c r="G1873" s="43" t="s">
        <v>23</v>
      </c>
      <c r="H1873" s="43" t="s">
        <v>23</v>
      </c>
      <c r="I1873" s="43">
        <v>7230</v>
      </c>
      <c r="J1873" s="16" t="s">
        <v>1721</v>
      </c>
      <c r="K1873" s="16">
        <v>628137</v>
      </c>
      <c r="L1873" s="16">
        <v>0</v>
      </c>
      <c r="M1873" s="16">
        <v>628137</v>
      </c>
      <c r="N1873" s="16">
        <v>0</v>
      </c>
      <c r="O1873" s="47">
        <v>592743</v>
      </c>
      <c r="P1873" s="16">
        <v>35394</v>
      </c>
      <c r="Q1873" s="47">
        <v>146776</v>
      </c>
      <c r="R1873" s="16" t="s">
        <v>1888</v>
      </c>
      <c r="S1873" s="3" t="s">
        <v>1725</v>
      </c>
      <c r="T1873" s="2"/>
      <c r="U1873" s="2"/>
      <c r="V1873" s="2"/>
    </row>
    <row r="1874" spans="1:22" s="16" customFormat="1" ht="15" customHeight="1" x14ac:dyDescent="0.3">
      <c r="A1874" s="16" t="s">
        <v>465</v>
      </c>
      <c r="B1874" s="16" t="s">
        <v>18</v>
      </c>
      <c r="C1874" s="43" t="s">
        <v>322</v>
      </c>
      <c r="D1874" s="43" t="s">
        <v>240</v>
      </c>
      <c r="E1874" s="43" t="s">
        <v>109</v>
      </c>
      <c r="F1874" s="43" t="s">
        <v>1726</v>
      </c>
      <c r="G1874" s="43" t="s">
        <v>23</v>
      </c>
      <c r="H1874" s="43" t="s">
        <v>23</v>
      </c>
      <c r="I1874" s="43">
        <v>7303</v>
      </c>
      <c r="J1874" s="16" t="s">
        <v>548</v>
      </c>
      <c r="K1874" s="16">
        <v>4330</v>
      </c>
      <c r="L1874" s="16">
        <v>0</v>
      </c>
      <c r="M1874" s="16">
        <v>4330</v>
      </c>
      <c r="N1874" s="16">
        <v>0</v>
      </c>
      <c r="O1874" s="47">
        <v>18876.95</v>
      </c>
      <c r="P1874" s="16">
        <v>-14546.95</v>
      </c>
      <c r="Q1874" s="47">
        <v>0</v>
      </c>
      <c r="R1874" s="16" t="s">
        <v>1888</v>
      </c>
      <c r="S1874" s="3" t="s">
        <v>1725</v>
      </c>
      <c r="T1874" s="2"/>
      <c r="U1874" s="2"/>
      <c r="V1874" s="2"/>
    </row>
    <row r="1875" spans="1:22" s="16" customFormat="1" ht="15" customHeight="1" x14ac:dyDescent="0.3">
      <c r="A1875" s="16" t="s">
        <v>17</v>
      </c>
      <c r="B1875" s="16" t="s">
        <v>18</v>
      </c>
      <c r="C1875" s="43" t="s">
        <v>952</v>
      </c>
      <c r="D1875" s="43" t="s">
        <v>953</v>
      </c>
      <c r="E1875" s="43" t="s">
        <v>26</v>
      </c>
      <c r="F1875" s="43" t="s">
        <v>22</v>
      </c>
      <c r="G1875" s="43" t="s">
        <v>23</v>
      </c>
      <c r="H1875" s="43" t="s">
        <v>23</v>
      </c>
      <c r="I1875" s="43">
        <v>4260</v>
      </c>
      <c r="J1875" s="16" t="s">
        <v>107</v>
      </c>
      <c r="K1875" s="16">
        <v>0</v>
      </c>
      <c r="L1875" s="16">
        <v>0</v>
      </c>
      <c r="M1875" s="16">
        <v>0</v>
      </c>
      <c r="N1875" s="16">
        <v>0</v>
      </c>
      <c r="O1875" s="47">
        <v>63569</v>
      </c>
      <c r="P1875" s="16">
        <v>-63569</v>
      </c>
      <c r="Q1875" s="47">
        <v>3389.93</v>
      </c>
      <c r="R1875" s="16" t="s">
        <v>1889</v>
      </c>
      <c r="S1875" s="3" t="s">
        <v>1461</v>
      </c>
      <c r="T1875" s="2"/>
      <c r="U1875" s="2"/>
      <c r="V1875" s="2"/>
    </row>
    <row r="1876" spans="1:22" s="16" customFormat="1" ht="15" customHeight="1" x14ac:dyDescent="0.3">
      <c r="A1876" s="16" t="s">
        <v>17</v>
      </c>
      <c r="B1876" s="16" t="s">
        <v>18</v>
      </c>
      <c r="C1876" s="43" t="s">
        <v>952</v>
      </c>
      <c r="D1876" s="43" t="s">
        <v>953</v>
      </c>
      <c r="E1876" s="43" t="s">
        <v>26</v>
      </c>
      <c r="F1876" s="43" t="s">
        <v>22</v>
      </c>
      <c r="G1876" s="43" t="s">
        <v>23</v>
      </c>
      <c r="H1876" s="43" t="s">
        <v>23</v>
      </c>
      <c r="I1876" s="43" t="s">
        <v>384</v>
      </c>
      <c r="J1876" s="16" t="s">
        <v>385</v>
      </c>
      <c r="K1876" s="16">
        <v>0</v>
      </c>
      <c r="L1876" s="16">
        <v>0</v>
      </c>
      <c r="M1876" s="16">
        <v>0</v>
      </c>
      <c r="N1876" s="16">
        <v>0</v>
      </c>
      <c r="O1876" s="47">
        <v>0</v>
      </c>
      <c r="P1876" s="16">
        <v>0</v>
      </c>
      <c r="Q1876" s="47">
        <v>0</v>
      </c>
      <c r="R1876" s="16" t="s">
        <v>1889</v>
      </c>
      <c r="S1876" s="3" t="s">
        <v>1461</v>
      </c>
      <c r="T1876" s="2"/>
      <c r="U1876" s="2"/>
      <c r="V1876" s="2"/>
    </row>
    <row r="1877" spans="1:22" s="16" customFormat="1" ht="15" customHeight="1" x14ac:dyDescent="0.3">
      <c r="A1877" s="16" t="s">
        <v>17</v>
      </c>
      <c r="B1877" s="16" t="s">
        <v>18</v>
      </c>
      <c r="C1877" s="43" t="s">
        <v>954</v>
      </c>
      <c r="D1877" s="43" t="s">
        <v>953</v>
      </c>
      <c r="E1877" s="43" t="s">
        <v>48</v>
      </c>
      <c r="F1877" s="43" t="s">
        <v>22</v>
      </c>
      <c r="G1877" s="43" t="s">
        <v>23</v>
      </c>
      <c r="H1877" s="43" t="s">
        <v>23</v>
      </c>
      <c r="I1877" s="43">
        <v>4260</v>
      </c>
      <c r="J1877" s="16" t="s">
        <v>107</v>
      </c>
      <c r="K1877" s="16">
        <v>0</v>
      </c>
      <c r="L1877" s="16">
        <v>0</v>
      </c>
      <c r="M1877" s="16">
        <v>0</v>
      </c>
      <c r="N1877" s="16">
        <v>0</v>
      </c>
      <c r="O1877" s="47">
        <v>68155.56</v>
      </c>
      <c r="P1877" s="16">
        <v>-68155.56</v>
      </c>
      <c r="Q1877" s="47">
        <v>1729.79</v>
      </c>
      <c r="R1877" s="16" t="s">
        <v>1890</v>
      </c>
      <c r="S1877" s="3" t="s">
        <v>1462</v>
      </c>
      <c r="T1877" s="2"/>
      <c r="U1877" s="2"/>
      <c r="V1877" s="2"/>
    </row>
    <row r="1878" spans="1:22" s="16" customFormat="1" ht="15" customHeight="1" x14ac:dyDescent="0.3">
      <c r="A1878" s="16" t="s">
        <v>17</v>
      </c>
      <c r="B1878" s="16" t="s">
        <v>18</v>
      </c>
      <c r="C1878" s="43" t="s">
        <v>954</v>
      </c>
      <c r="D1878" s="43" t="s">
        <v>953</v>
      </c>
      <c r="E1878" s="43" t="s">
        <v>48</v>
      </c>
      <c r="F1878" s="43" t="s">
        <v>22</v>
      </c>
      <c r="G1878" s="43" t="s">
        <v>23</v>
      </c>
      <c r="H1878" s="43" t="s">
        <v>23</v>
      </c>
      <c r="I1878" s="43" t="s">
        <v>384</v>
      </c>
      <c r="J1878" s="16" t="s">
        <v>385</v>
      </c>
      <c r="K1878" s="16">
        <v>0</v>
      </c>
      <c r="L1878" s="16">
        <v>0</v>
      </c>
      <c r="M1878" s="16">
        <v>0</v>
      </c>
      <c r="N1878" s="16">
        <v>0</v>
      </c>
      <c r="O1878" s="47">
        <v>0</v>
      </c>
      <c r="P1878" s="16">
        <v>0</v>
      </c>
      <c r="Q1878" s="47">
        <v>0</v>
      </c>
      <c r="R1878" s="16" t="s">
        <v>1890</v>
      </c>
      <c r="S1878" s="3" t="s">
        <v>1462</v>
      </c>
      <c r="T1878" s="2"/>
      <c r="U1878" s="2"/>
      <c r="V1878" s="2"/>
    </row>
    <row r="1879" spans="1:22" s="16" customFormat="1" ht="15" customHeight="1" x14ac:dyDescent="0.3">
      <c r="A1879" s="16" t="s">
        <v>17</v>
      </c>
      <c r="B1879" s="16" t="s">
        <v>18</v>
      </c>
      <c r="C1879" s="43" t="s">
        <v>955</v>
      </c>
      <c r="D1879" s="43" t="s">
        <v>953</v>
      </c>
      <c r="E1879" s="43" t="s">
        <v>71</v>
      </c>
      <c r="F1879" s="43" t="s">
        <v>22</v>
      </c>
      <c r="G1879" s="43" t="s">
        <v>23</v>
      </c>
      <c r="H1879" s="43" t="s">
        <v>23</v>
      </c>
      <c r="I1879" s="43">
        <v>4260</v>
      </c>
      <c r="J1879" s="16" t="s">
        <v>107</v>
      </c>
      <c r="K1879" s="16">
        <v>0</v>
      </c>
      <c r="L1879" s="16">
        <v>0</v>
      </c>
      <c r="M1879" s="16">
        <v>0</v>
      </c>
      <c r="N1879" s="16">
        <v>0</v>
      </c>
      <c r="O1879" s="47">
        <v>144922.20000000001</v>
      </c>
      <c r="P1879" s="16">
        <v>-144922.20000000001</v>
      </c>
      <c r="Q1879" s="47">
        <v>3903.19</v>
      </c>
      <c r="R1879" s="16" t="s">
        <v>1891</v>
      </c>
      <c r="S1879" s="3" t="s">
        <v>1463</v>
      </c>
      <c r="T1879" s="2"/>
      <c r="U1879" s="2"/>
      <c r="V1879" s="2"/>
    </row>
    <row r="1880" spans="1:22" s="16" customFormat="1" ht="15" customHeight="1" x14ac:dyDescent="0.3">
      <c r="A1880" s="16" t="s">
        <v>17</v>
      </c>
      <c r="B1880" s="16" t="s">
        <v>18</v>
      </c>
      <c r="C1880" s="43" t="s">
        <v>955</v>
      </c>
      <c r="D1880" s="43" t="s">
        <v>953</v>
      </c>
      <c r="E1880" s="43" t="s">
        <v>71</v>
      </c>
      <c r="F1880" s="43" t="s">
        <v>22</v>
      </c>
      <c r="G1880" s="43" t="s">
        <v>23</v>
      </c>
      <c r="H1880" s="43" t="s">
        <v>23</v>
      </c>
      <c r="I1880" s="43" t="s">
        <v>384</v>
      </c>
      <c r="J1880" s="16" t="s">
        <v>385</v>
      </c>
      <c r="K1880" s="16">
        <v>0</v>
      </c>
      <c r="L1880" s="16">
        <v>0</v>
      </c>
      <c r="M1880" s="16">
        <v>0</v>
      </c>
      <c r="N1880" s="16">
        <v>0</v>
      </c>
      <c r="O1880" s="47">
        <v>0</v>
      </c>
      <c r="P1880" s="16">
        <v>0</v>
      </c>
      <c r="Q1880" s="47">
        <v>0</v>
      </c>
      <c r="R1880" s="16" t="s">
        <v>1891</v>
      </c>
      <c r="S1880" s="3" t="s">
        <v>1463</v>
      </c>
      <c r="T1880" s="2"/>
      <c r="U1880" s="2"/>
      <c r="V1880" s="2"/>
    </row>
    <row r="1881" spans="1:22" s="16" customFormat="1" ht="15" customHeight="1" x14ac:dyDescent="0.3">
      <c r="A1881" s="16" t="s">
        <v>17</v>
      </c>
      <c r="B1881" s="16" t="s">
        <v>18</v>
      </c>
      <c r="C1881" s="43" t="s">
        <v>956</v>
      </c>
      <c r="D1881" s="43" t="s">
        <v>953</v>
      </c>
      <c r="E1881" s="43" t="s">
        <v>289</v>
      </c>
      <c r="F1881" s="43" t="s">
        <v>22</v>
      </c>
      <c r="G1881" s="43" t="s">
        <v>23</v>
      </c>
      <c r="H1881" s="43" t="s">
        <v>23</v>
      </c>
      <c r="I1881" s="43">
        <v>4260</v>
      </c>
      <c r="J1881" s="16" t="s">
        <v>107</v>
      </c>
      <c r="K1881" s="16">
        <v>0</v>
      </c>
      <c r="L1881" s="16">
        <v>0</v>
      </c>
      <c r="M1881" s="16">
        <v>0</v>
      </c>
      <c r="N1881" s="16">
        <v>0</v>
      </c>
      <c r="O1881" s="47">
        <v>59331.14</v>
      </c>
      <c r="P1881" s="16">
        <v>-59331.14</v>
      </c>
      <c r="Q1881" s="47">
        <v>5982.8</v>
      </c>
      <c r="R1881" s="16" t="s">
        <v>1892</v>
      </c>
      <c r="S1881" s="3" t="s">
        <v>1464</v>
      </c>
      <c r="T1881" s="2"/>
      <c r="U1881" s="2"/>
      <c r="V1881" s="2"/>
    </row>
    <row r="1882" spans="1:22" s="16" customFormat="1" ht="15" customHeight="1" x14ac:dyDescent="0.3">
      <c r="A1882" s="16" t="s">
        <v>17</v>
      </c>
      <c r="B1882" s="16" t="s">
        <v>18</v>
      </c>
      <c r="C1882" s="43" t="s">
        <v>956</v>
      </c>
      <c r="D1882" s="43" t="s">
        <v>953</v>
      </c>
      <c r="E1882" s="43" t="s">
        <v>289</v>
      </c>
      <c r="F1882" s="43" t="s">
        <v>22</v>
      </c>
      <c r="G1882" s="43" t="s">
        <v>23</v>
      </c>
      <c r="H1882" s="43" t="s">
        <v>23</v>
      </c>
      <c r="I1882" s="43" t="s">
        <v>384</v>
      </c>
      <c r="J1882" s="16" t="s">
        <v>385</v>
      </c>
      <c r="K1882" s="16">
        <v>0</v>
      </c>
      <c r="L1882" s="16">
        <v>0</v>
      </c>
      <c r="M1882" s="16">
        <v>0</v>
      </c>
      <c r="N1882" s="16">
        <v>0</v>
      </c>
      <c r="O1882" s="47">
        <v>0</v>
      </c>
      <c r="P1882" s="16">
        <v>0</v>
      </c>
      <c r="Q1882" s="47">
        <v>0</v>
      </c>
      <c r="R1882" s="16" t="s">
        <v>1892</v>
      </c>
      <c r="S1882" s="3" t="s">
        <v>1464</v>
      </c>
      <c r="T1882" s="2"/>
      <c r="U1882" s="2"/>
      <c r="V1882" s="2"/>
    </row>
    <row r="1883" spans="1:22" s="16" customFormat="1" ht="15" customHeight="1" x14ac:dyDescent="0.3">
      <c r="A1883" s="16" t="s">
        <v>17</v>
      </c>
      <c r="B1883" s="16" t="s">
        <v>18</v>
      </c>
      <c r="C1883" s="43" t="s">
        <v>957</v>
      </c>
      <c r="D1883" s="43" t="s">
        <v>953</v>
      </c>
      <c r="E1883" s="43" t="s">
        <v>90</v>
      </c>
      <c r="F1883" s="43" t="s">
        <v>22</v>
      </c>
      <c r="G1883" s="43" t="s">
        <v>23</v>
      </c>
      <c r="H1883" s="43" t="s">
        <v>23</v>
      </c>
      <c r="I1883" s="43">
        <v>4260</v>
      </c>
      <c r="J1883" s="16" t="s">
        <v>107</v>
      </c>
      <c r="K1883" s="16">
        <v>102000</v>
      </c>
      <c r="L1883" s="16">
        <v>0</v>
      </c>
      <c r="M1883" s="16">
        <v>102000</v>
      </c>
      <c r="N1883" s="16">
        <v>0</v>
      </c>
      <c r="O1883" s="47">
        <v>168669.84</v>
      </c>
      <c r="P1883" s="16">
        <v>-66669.84</v>
      </c>
      <c r="Q1883" s="47">
        <v>9921.65</v>
      </c>
      <c r="R1883" s="16" t="s">
        <v>1893</v>
      </c>
      <c r="S1883" s="3" t="s">
        <v>1465</v>
      </c>
      <c r="T1883" s="2"/>
      <c r="U1883" s="2"/>
      <c r="V1883" s="2"/>
    </row>
    <row r="1884" spans="1:22" s="16" customFormat="1" ht="15" customHeight="1" x14ac:dyDescent="0.3">
      <c r="A1884" s="16" t="s">
        <v>17</v>
      </c>
      <c r="B1884" s="16" t="s">
        <v>18</v>
      </c>
      <c r="C1884" s="43" t="s">
        <v>957</v>
      </c>
      <c r="D1884" s="43" t="s">
        <v>953</v>
      </c>
      <c r="E1884" s="43" t="s">
        <v>90</v>
      </c>
      <c r="F1884" s="43" t="s">
        <v>22</v>
      </c>
      <c r="G1884" s="43" t="s">
        <v>23</v>
      </c>
      <c r="H1884" s="43" t="s">
        <v>23</v>
      </c>
      <c r="I1884" s="43">
        <v>4720</v>
      </c>
      <c r="J1884" s="16" t="s">
        <v>1396</v>
      </c>
      <c r="K1884" s="16">
        <v>50000</v>
      </c>
      <c r="L1884" s="16">
        <v>0</v>
      </c>
      <c r="M1884" s="16">
        <v>50000</v>
      </c>
      <c r="N1884" s="16">
        <v>0</v>
      </c>
      <c r="O1884" s="47">
        <v>0</v>
      </c>
      <c r="P1884" s="16">
        <v>50000</v>
      </c>
      <c r="Q1884" s="47">
        <v>0</v>
      </c>
      <c r="R1884" s="16" t="s">
        <v>1893</v>
      </c>
      <c r="S1884" s="3" t="s">
        <v>1465</v>
      </c>
      <c r="T1884" s="2"/>
      <c r="U1884" s="2"/>
      <c r="V1884" s="2"/>
    </row>
    <row r="1885" spans="1:22" s="16" customFormat="1" ht="15" customHeight="1" x14ac:dyDescent="0.3">
      <c r="A1885" s="16" t="s">
        <v>17</v>
      </c>
      <c r="B1885" s="16" t="s">
        <v>18</v>
      </c>
      <c r="C1885" s="43" t="s">
        <v>957</v>
      </c>
      <c r="D1885" s="43" t="s">
        <v>953</v>
      </c>
      <c r="E1885" s="43" t="s">
        <v>90</v>
      </c>
      <c r="F1885" s="43" t="s">
        <v>22</v>
      </c>
      <c r="G1885" s="43" t="s">
        <v>23</v>
      </c>
      <c r="H1885" s="43" t="s">
        <v>23</v>
      </c>
      <c r="I1885" s="43" t="s">
        <v>384</v>
      </c>
      <c r="J1885" s="16" t="s">
        <v>385</v>
      </c>
      <c r="K1885" s="16">
        <v>0</v>
      </c>
      <c r="L1885" s="16">
        <v>0</v>
      </c>
      <c r="M1885" s="16">
        <v>0</v>
      </c>
      <c r="N1885" s="16">
        <v>0</v>
      </c>
      <c r="O1885" s="47">
        <v>0</v>
      </c>
      <c r="P1885" s="16">
        <v>0</v>
      </c>
      <c r="Q1885" s="47">
        <v>0</v>
      </c>
      <c r="R1885" s="16" t="s">
        <v>1893</v>
      </c>
      <c r="S1885" s="3" t="s">
        <v>1465</v>
      </c>
      <c r="T1885" s="2"/>
      <c r="U1885" s="2"/>
      <c r="V1885" s="2"/>
    </row>
    <row r="1886" spans="1:22" s="16" customFormat="1" ht="15" customHeight="1" x14ac:dyDescent="0.3">
      <c r="A1886" s="16" t="s">
        <v>465</v>
      </c>
      <c r="B1886" s="16" t="s">
        <v>18</v>
      </c>
      <c r="C1886" s="43" t="s">
        <v>954</v>
      </c>
      <c r="D1886" s="43" t="s">
        <v>953</v>
      </c>
      <c r="E1886" s="43" t="s">
        <v>48</v>
      </c>
      <c r="F1886" s="43" t="s">
        <v>22</v>
      </c>
      <c r="G1886" s="43" t="s">
        <v>23</v>
      </c>
      <c r="H1886" s="43" t="s">
        <v>23</v>
      </c>
      <c r="I1886" s="43" t="s">
        <v>1794</v>
      </c>
      <c r="J1886" s="16" t="s">
        <v>1795</v>
      </c>
      <c r="K1886" s="16">
        <v>0</v>
      </c>
      <c r="L1886" s="16">
        <v>0</v>
      </c>
      <c r="M1886" s="16">
        <v>0</v>
      </c>
      <c r="N1886" s="16">
        <v>0</v>
      </c>
      <c r="O1886" s="47">
        <v>0</v>
      </c>
      <c r="P1886" s="16">
        <v>0</v>
      </c>
      <c r="Q1886" s="47">
        <v>0</v>
      </c>
      <c r="R1886" s="16" t="s">
        <v>1890</v>
      </c>
      <c r="S1886" s="3" t="s">
        <v>1462</v>
      </c>
      <c r="T1886" s="2"/>
      <c r="U1886" s="2"/>
      <c r="V1886" s="2"/>
    </row>
    <row r="1887" spans="1:22" s="16" customFormat="1" ht="15" customHeight="1" x14ac:dyDescent="0.3">
      <c r="A1887" s="16" t="s">
        <v>465</v>
      </c>
      <c r="B1887" s="16" t="s">
        <v>18</v>
      </c>
      <c r="C1887" s="43" t="s">
        <v>954</v>
      </c>
      <c r="D1887" s="43" t="s">
        <v>953</v>
      </c>
      <c r="E1887" s="43" t="s">
        <v>48</v>
      </c>
      <c r="F1887" s="43" t="s">
        <v>22</v>
      </c>
      <c r="G1887" s="43" t="s">
        <v>23</v>
      </c>
      <c r="H1887" s="43" t="s">
        <v>23</v>
      </c>
      <c r="I1887" s="43">
        <v>9500</v>
      </c>
      <c r="J1887" s="16" t="s">
        <v>818</v>
      </c>
      <c r="K1887" s="16">
        <v>0</v>
      </c>
      <c r="L1887" s="16">
        <v>0</v>
      </c>
      <c r="M1887" s="16">
        <v>0</v>
      </c>
      <c r="N1887" s="16">
        <v>0</v>
      </c>
      <c r="O1887" s="47">
        <v>0</v>
      </c>
      <c r="P1887" s="16">
        <v>0</v>
      </c>
      <c r="Q1887" s="47">
        <v>0</v>
      </c>
      <c r="R1887" s="16" t="s">
        <v>1890</v>
      </c>
      <c r="S1887" s="3" t="s">
        <v>1462</v>
      </c>
      <c r="T1887" s="2"/>
      <c r="U1887" s="2"/>
      <c r="V1887" s="2"/>
    </row>
    <row r="1888" spans="1:22" s="16" customFormat="1" ht="15" customHeight="1" x14ac:dyDescent="0.3">
      <c r="A1888" s="16" t="s">
        <v>465</v>
      </c>
      <c r="B1888" s="16" t="s">
        <v>18</v>
      </c>
      <c r="C1888" s="43" t="s">
        <v>955</v>
      </c>
      <c r="D1888" s="43" t="s">
        <v>953</v>
      </c>
      <c r="E1888" s="43" t="s">
        <v>71</v>
      </c>
      <c r="F1888" s="43" t="s">
        <v>22</v>
      </c>
      <c r="G1888" s="43" t="s">
        <v>23</v>
      </c>
      <c r="H1888" s="43" t="s">
        <v>23</v>
      </c>
      <c r="I1888" s="43" t="s">
        <v>2228</v>
      </c>
      <c r="J1888" s="16" t="s">
        <v>2229</v>
      </c>
      <c r="K1888" s="16">
        <v>0</v>
      </c>
      <c r="L1888" s="16">
        <v>0</v>
      </c>
      <c r="M1888" s="16">
        <v>0</v>
      </c>
      <c r="N1888" s="16">
        <v>0</v>
      </c>
      <c r="O1888" s="47">
        <v>263145</v>
      </c>
      <c r="P1888" s="16">
        <v>-263145</v>
      </c>
      <c r="Q1888" s="47">
        <v>0</v>
      </c>
      <c r="R1888" s="16" t="s">
        <v>1891</v>
      </c>
      <c r="S1888" s="3" t="s">
        <v>1463</v>
      </c>
      <c r="T1888" s="2"/>
      <c r="U1888" s="2"/>
      <c r="V1888" s="2"/>
    </row>
    <row r="1889" spans="1:22" s="16" customFormat="1" ht="15" customHeight="1" x14ac:dyDescent="0.3">
      <c r="A1889" s="16" t="s">
        <v>465</v>
      </c>
      <c r="B1889" s="16" t="s">
        <v>18</v>
      </c>
      <c r="C1889" s="43" t="s">
        <v>956</v>
      </c>
      <c r="D1889" s="43" t="s">
        <v>953</v>
      </c>
      <c r="E1889" s="43" t="s">
        <v>289</v>
      </c>
      <c r="F1889" s="43" t="s">
        <v>22</v>
      </c>
      <c r="G1889" s="43" t="s">
        <v>23</v>
      </c>
      <c r="H1889" s="43" t="s">
        <v>23</v>
      </c>
      <c r="I1889" s="43">
        <v>9500</v>
      </c>
      <c r="J1889" s="16" t="s">
        <v>818</v>
      </c>
      <c r="K1889" s="16">
        <v>0</v>
      </c>
      <c r="L1889" s="16">
        <v>0</v>
      </c>
      <c r="M1889" s="16">
        <v>0</v>
      </c>
      <c r="N1889" s="16">
        <v>186.22</v>
      </c>
      <c r="O1889" s="47">
        <v>34593.230000000003</v>
      </c>
      <c r="P1889" s="16">
        <v>-34779.449999999997</v>
      </c>
      <c r="Q1889" s="47">
        <v>0</v>
      </c>
      <c r="R1889" s="16" t="s">
        <v>1892</v>
      </c>
      <c r="S1889" s="3" t="s">
        <v>1464</v>
      </c>
      <c r="T1889" s="2"/>
      <c r="U1889" s="2"/>
      <c r="V1889" s="2"/>
    </row>
    <row r="1890" spans="1:22" s="16" customFormat="1" ht="15" customHeight="1" x14ac:dyDescent="0.3">
      <c r="A1890" s="16" t="s">
        <v>465</v>
      </c>
      <c r="B1890" s="16" t="s">
        <v>18</v>
      </c>
      <c r="C1890" s="43" t="s">
        <v>957</v>
      </c>
      <c r="D1890" s="43" t="s">
        <v>953</v>
      </c>
      <c r="E1890" s="43" t="s">
        <v>90</v>
      </c>
      <c r="F1890" s="43" t="s">
        <v>22</v>
      </c>
      <c r="G1890" s="43" t="s">
        <v>23</v>
      </c>
      <c r="H1890" s="43" t="s">
        <v>23</v>
      </c>
      <c r="I1890" s="43">
        <v>9500</v>
      </c>
      <c r="J1890" s="16" t="s">
        <v>818</v>
      </c>
      <c r="K1890" s="16">
        <v>152000</v>
      </c>
      <c r="L1890" s="16">
        <v>0</v>
      </c>
      <c r="M1890" s="16">
        <v>152000</v>
      </c>
      <c r="N1890" s="16">
        <v>43007.56</v>
      </c>
      <c r="O1890" s="47">
        <v>27894.5</v>
      </c>
      <c r="P1890" s="16">
        <v>81097.94</v>
      </c>
      <c r="Q1890" s="47">
        <v>2483.85</v>
      </c>
      <c r="R1890" s="16" t="s">
        <v>1893</v>
      </c>
      <c r="S1890" s="3" t="s">
        <v>1465</v>
      </c>
      <c r="T1890" s="2"/>
      <c r="U1890" s="2"/>
      <c r="V1890" s="2"/>
    </row>
    <row r="1891" spans="1:22" s="16" customFormat="1" ht="15" customHeight="1" x14ac:dyDescent="0.3">
      <c r="A1891" s="16" t="s">
        <v>17</v>
      </c>
      <c r="B1891" s="16" t="s">
        <v>18</v>
      </c>
      <c r="C1891" s="43" t="s">
        <v>312</v>
      </c>
      <c r="D1891" s="43" t="s">
        <v>313</v>
      </c>
      <c r="E1891" s="43" t="s">
        <v>314</v>
      </c>
      <c r="F1891" s="43" t="s">
        <v>22</v>
      </c>
      <c r="G1891" s="43" t="s">
        <v>23</v>
      </c>
      <c r="H1891" s="43" t="s">
        <v>23</v>
      </c>
      <c r="I1891" s="43">
        <v>4075</v>
      </c>
      <c r="J1891" s="16" t="s">
        <v>219</v>
      </c>
      <c r="K1891" s="16">
        <v>90</v>
      </c>
      <c r="L1891" s="16">
        <v>0</v>
      </c>
      <c r="M1891" s="16">
        <v>90</v>
      </c>
      <c r="N1891" s="16">
        <v>0</v>
      </c>
      <c r="O1891" s="47">
        <v>0</v>
      </c>
      <c r="P1891" s="16">
        <v>90</v>
      </c>
      <c r="Q1891" s="47">
        <v>0</v>
      </c>
      <c r="R1891" s="16" t="s">
        <v>1894</v>
      </c>
      <c r="S1891" s="3" t="s">
        <v>1466</v>
      </c>
      <c r="T1891" s="2"/>
      <c r="U1891" s="2"/>
      <c r="V1891" s="2"/>
    </row>
    <row r="1892" spans="1:22" s="16" customFormat="1" ht="15" customHeight="1" x14ac:dyDescent="0.3">
      <c r="A1892" s="16" t="s">
        <v>17</v>
      </c>
      <c r="B1892" s="16" t="s">
        <v>18</v>
      </c>
      <c r="C1892" s="43" t="s">
        <v>312</v>
      </c>
      <c r="D1892" s="43" t="s">
        <v>313</v>
      </c>
      <c r="E1892" s="43" t="s">
        <v>314</v>
      </c>
      <c r="F1892" s="43" t="s">
        <v>22</v>
      </c>
      <c r="G1892" s="43" t="s">
        <v>23</v>
      </c>
      <c r="H1892" s="43" t="s">
        <v>23</v>
      </c>
      <c r="I1892" s="43" t="s">
        <v>325</v>
      </c>
      <c r="J1892" s="16" t="s">
        <v>326</v>
      </c>
      <c r="K1892" s="16">
        <v>30000</v>
      </c>
      <c r="L1892" s="16">
        <v>0</v>
      </c>
      <c r="M1892" s="16">
        <v>30000</v>
      </c>
      <c r="N1892" s="16">
        <v>0</v>
      </c>
      <c r="O1892" s="47">
        <v>36857.040000000001</v>
      </c>
      <c r="P1892" s="16">
        <v>-6857.04</v>
      </c>
      <c r="Q1892" s="47">
        <v>690</v>
      </c>
      <c r="R1892" s="16" t="s">
        <v>1894</v>
      </c>
      <c r="S1892" s="3" t="s">
        <v>1466</v>
      </c>
      <c r="T1892" s="2"/>
      <c r="U1892" s="2"/>
      <c r="V1892" s="2"/>
    </row>
    <row r="1893" spans="1:22" s="16" customFormat="1" ht="15" customHeight="1" x14ac:dyDescent="0.3">
      <c r="A1893" s="16" t="s">
        <v>17</v>
      </c>
      <c r="B1893" s="16" t="s">
        <v>18</v>
      </c>
      <c r="C1893" s="43" t="s">
        <v>312</v>
      </c>
      <c r="D1893" s="43" t="s">
        <v>313</v>
      </c>
      <c r="E1893" s="43" t="s">
        <v>314</v>
      </c>
      <c r="F1893" s="43" t="s">
        <v>22</v>
      </c>
      <c r="G1893" s="43" t="s">
        <v>23</v>
      </c>
      <c r="H1893" s="43" t="s">
        <v>23</v>
      </c>
      <c r="I1893" s="43">
        <v>4242</v>
      </c>
      <c r="J1893" s="16" t="s">
        <v>327</v>
      </c>
      <c r="K1893" s="16">
        <v>94526</v>
      </c>
      <c r="L1893" s="16">
        <v>0</v>
      </c>
      <c r="M1893" s="16">
        <v>94526</v>
      </c>
      <c r="N1893" s="16">
        <v>0</v>
      </c>
      <c r="O1893" s="47">
        <v>95451</v>
      </c>
      <c r="P1893" s="16">
        <v>-925</v>
      </c>
      <c r="Q1893" s="47">
        <v>0</v>
      </c>
      <c r="R1893" s="16" t="s">
        <v>1894</v>
      </c>
      <c r="S1893" s="3" t="s">
        <v>1466</v>
      </c>
      <c r="T1893" s="2"/>
      <c r="U1893" s="2"/>
      <c r="V1893" s="2"/>
    </row>
    <row r="1894" spans="1:22" s="16" customFormat="1" ht="15" customHeight="1" x14ac:dyDescent="0.3">
      <c r="A1894" s="16" t="s">
        <v>17</v>
      </c>
      <c r="B1894" s="16" t="s">
        <v>18</v>
      </c>
      <c r="C1894" s="43" t="s">
        <v>312</v>
      </c>
      <c r="D1894" s="43" t="s">
        <v>313</v>
      </c>
      <c r="E1894" s="43" t="s">
        <v>314</v>
      </c>
      <c r="F1894" s="43" t="s">
        <v>22</v>
      </c>
      <c r="G1894" s="43" t="s">
        <v>23</v>
      </c>
      <c r="H1894" s="43" t="s">
        <v>23</v>
      </c>
      <c r="I1894" s="43">
        <v>4245</v>
      </c>
      <c r="J1894" s="16" t="s">
        <v>959</v>
      </c>
      <c r="K1894" s="16">
        <v>698480</v>
      </c>
      <c r="L1894" s="16">
        <v>0</v>
      </c>
      <c r="M1894" s="16">
        <v>698480</v>
      </c>
      <c r="N1894" s="16">
        <v>0</v>
      </c>
      <c r="O1894" s="47">
        <v>696556.7</v>
      </c>
      <c r="P1894" s="16">
        <v>1923.3</v>
      </c>
      <c r="Q1894" s="47">
        <v>-1561.78</v>
      </c>
      <c r="R1894" s="16" t="s">
        <v>1894</v>
      </c>
      <c r="S1894" s="3" t="s">
        <v>1466</v>
      </c>
      <c r="T1894" s="2"/>
      <c r="U1894" s="2"/>
      <c r="V1894" s="2"/>
    </row>
    <row r="1895" spans="1:22" s="16" customFormat="1" ht="15" customHeight="1" x14ac:dyDescent="0.3">
      <c r="A1895" s="16" t="s">
        <v>17</v>
      </c>
      <c r="B1895" s="16" t="s">
        <v>18</v>
      </c>
      <c r="C1895" s="43" t="s">
        <v>312</v>
      </c>
      <c r="D1895" s="43" t="s">
        <v>313</v>
      </c>
      <c r="E1895" s="43" t="s">
        <v>314</v>
      </c>
      <c r="F1895" s="43" t="s">
        <v>22</v>
      </c>
      <c r="G1895" s="43" t="s">
        <v>23</v>
      </c>
      <c r="H1895" s="43" t="s">
        <v>23</v>
      </c>
      <c r="I1895" s="43">
        <v>4275</v>
      </c>
      <c r="J1895" s="16" t="s">
        <v>53</v>
      </c>
      <c r="K1895" s="16">
        <v>28000</v>
      </c>
      <c r="L1895" s="16">
        <v>0</v>
      </c>
      <c r="M1895" s="16">
        <v>28000</v>
      </c>
      <c r="N1895" s="16">
        <v>0</v>
      </c>
      <c r="O1895" s="47">
        <v>26209</v>
      </c>
      <c r="P1895" s="16">
        <v>1791</v>
      </c>
      <c r="Q1895" s="47">
        <v>3753</v>
      </c>
      <c r="R1895" s="16" t="s">
        <v>1894</v>
      </c>
      <c r="S1895" s="3" t="s">
        <v>1466</v>
      </c>
      <c r="T1895" s="2"/>
      <c r="U1895" s="2"/>
      <c r="V1895" s="2"/>
    </row>
    <row r="1896" spans="1:22" s="16" customFormat="1" ht="15" customHeight="1" x14ac:dyDescent="0.3">
      <c r="A1896" s="16" t="s">
        <v>17</v>
      </c>
      <c r="B1896" s="16" t="s">
        <v>18</v>
      </c>
      <c r="C1896" s="43" t="s">
        <v>312</v>
      </c>
      <c r="D1896" s="43" t="s">
        <v>313</v>
      </c>
      <c r="E1896" s="43" t="s">
        <v>314</v>
      </c>
      <c r="F1896" s="43" t="s">
        <v>22</v>
      </c>
      <c r="G1896" s="43" t="s">
        <v>23</v>
      </c>
      <c r="H1896" s="43" t="s">
        <v>23</v>
      </c>
      <c r="I1896" s="43" t="s">
        <v>384</v>
      </c>
      <c r="J1896" s="16" t="s">
        <v>385</v>
      </c>
      <c r="K1896" s="16">
        <v>0</v>
      </c>
      <c r="L1896" s="16">
        <v>0</v>
      </c>
      <c r="M1896" s="16">
        <v>0</v>
      </c>
      <c r="N1896" s="16">
        <v>0</v>
      </c>
      <c r="O1896" s="47">
        <v>83.02</v>
      </c>
      <c r="P1896" s="16">
        <v>-83.02</v>
      </c>
      <c r="Q1896" s="47">
        <v>0</v>
      </c>
      <c r="R1896" s="16" t="s">
        <v>1894</v>
      </c>
      <c r="S1896" s="3" t="s">
        <v>1466</v>
      </c>
      <c r="T1896" s="2"/>
      <c r="U1896" s="2"/>
      <c r="V1896" s="2"/>
    </row>
    <row r="1897" spans="1:22" s="16" customFormat="1" ht="15" customHeight="1" x14ac:dyDescent="0.3">
      <c r="A1897" s="16" t="s">
        <v>17</v>
      </c>
      <c r="B1897" s="16" t="s">
        <v>18</v>
      </c>
      <c r="C1897" s="43" t="s">
        <v>328</v>
      </c>
      <c r="D1897" s="43" t="s">
        <v>313</v>
      </c>
      <c r="E1897" s="43" t="s">
        <v>314</v>
      </c>
      <c r="F1897" s="43" t="s">
        <v>329</v>
      </c>
      <c r="G1897" s="43" t="s">
        <v>23</v>
      </c>
      <c r="H1897" s="43" t="s">
        <v>23</v>
      </c>
      <c r="I1897" s="43">
        <v>4345</v>
      </c>
      <c r="J1897" s="16" t="s">
        <v>330</v>
      </c>
      <c r="K1897" s="16">
        <v>0</v>
      </c>
      <c r="L1897" s="16">
        <v>50000</v>
      </c>
      <c r="M1897" s="16">
        <v>50000</v>
      </c>
      <c r="N1897" s="16">
        <v>0</v>
      </c>
      <c r="O1897" s="47">
        <v>50000</v>
      </c>
      <c r="P1897" s="16">
        <v>0</v>
      </c>
      <c r="Q1897" s="47">
        <v>0</v>
      </c>
      <c r="R1897" s="16" t="s">
        <v>1895</v>
      </c>
      <c r="S1897" s="3" t="s">
        <v>1466</v>
      </c>
      <c r="T1897" s="2"/>
      <c r="U1897" s="2"/>
      <c r="V1897" s="2"/>
    </row>
    <row r="1898" spans="1:22" s="16" customFormat="1" ht="15" customHeight="1" x14ac:dyDescent="0.3">
      <c r="A1898" s="16" t="s">
        <v>17</v>
      </c>
      <c r="B1898" s="16" t="s">
        <v>18</v>
      </c>
      <c r="C1898" s="43" t="s">
        <v>328</v>
      </c>
      <c r="D1898" s="43" t="s">
        <v>313</v>
      </c>
      <c r="E1898" s="43" t="s">
        <v>314</v>
      </c>
      <c r="F1898" s="43" t="s">
        <v>329</v>
      </c>
      <c r="G1898" s="43" t="s">
        <v>23</v>
      </c>
      <c r="H1898" s="43" t="s">
        <v>23</v>
      </c>
      <c r="I1898" s="43" t="s">
        <v>241</v>
      </c>
      <c r="J1898" s="16" t="s">
        <v>242</v>
      </c>
      <c r="K1898" s="16">
        <v>6000</v>
      </c>
      <c r="L1898" s="16">
        <v>0</v>
      </c>
      <c r="M1898" s="16">
        <v>6000</v>
      </c>
      <c r="N1898" s="16">
        <v>0</v>
      </c>
      <c r="O1898" s="47">
        <v>0</v>
      </c>
      <c r="P1898" s="16">
        <v>6000</v>
      </c>
      <c r="Q1898" s="47">
        <v>0</v>
      </c>
      <c r="R1898" s="16" t="s">
        <v>1895</v>
      </c>
      <c r="S1898" s="3" t="s">
        <v>1466</v>
      </c>
      <c r="T1898" s="2"/>
      <c r="U1898" s="2"/>
      <c r="V1898" s="2"/>
    </row>
    <row r="1899" spans="1:22" s="16" customFormat="1" ht="15" customHeight="1" x14ac:dyDescent="0.3">
      <c r="A1899" s="16" t="s">
        <v>17</v>
      </c>
      <c r="B1899" s="16" t="s">
        <v>18</v>
      </c>
      <c r="C1899" s="43" t="s">
        <v>328</v>
      </c>
      <c r="D1899" s="43" t="s">
        <v>313</v>
      </c>
      <c r="E1899" s="43" t="s">
        <v>314</v>
      </c>
      <c r="F1899" s="43" t="s">
        <v>329</v>
      </c>
      <c r="G1899" s="43" t="s">
        <v>23</v>
      </c>
      <c r="H1899" s="43" t="s">
        <v>23</v>
      </c>
      <c r="I1899" s="43" t="s">
        <v>205</v>
      </c>
      <c r="J1899" s="16" t="s">
        <v>206</v>
      </c>
      <c r="K1899" s="16">
        <v>90000</v>
      </c>
      <c r="L1899" s="16">
        <v>0</v>
      </c>
      <c r="M1899" s="16">
        <v>90000</v>
      </c>
      <c r="N1899" s="16">
        <v>0</v>
      </c>
      <c r="O1899" s="47">
        <v>85000</v>
      </c>
      <c r="P1899" s="16">
        <v>5000</v>
      </c>
      <c r="Q1899" s="47">
        <v>0</v>
      </c>
      <c r="R1899" s="16" t="s">
        <v>1895</v>
      </c>
      <c r="S1899" s="3" t="s">
        <v>1466</v>
      </c>
      <c r="T1899" s="2"/>
      <c r="U1899" s="2"/>
      <c r="V1899" s="2"/>
    </row>
    <row r="1900" spans="1:22" s="16" customFormat="1" ht="15" customHeight="1" x14ac:dyDescent="0.3">
      <c r="A1900" s="16" t="s">
        <v>17</v>
      </c>
      <c r="B1900" s="16" t="s">
        <v>18</v>
      </c>
      <c r="C1900" s="43" t="s">
        <v>323</v>
      </c>
      <c r="D1900" s="43" t="s">
        <v>313</v>
      </c>
      <c r="E1900" s="43" t="s">
        <v>314</v>
      </c>
      <c r="F1900" s="43" t="s">
        <v>324</v>
      </c>
      <c r="G1900" s="43" t="s">
        <v>23</v>
      </c>
      <c r="H1900" s="43" t="s">
        <v>23</v>
      </c>
      <c r="I1900" s="43">
        <v>4750</v>
      </c>
      <c r="J1900" s="16" t="s">
        <v>1090</v>
      </c>
      <c r="K1900" s="16">
        <v>0</v>
      </c>
      <c r="L1900" s="16">
        <v>10070</v>
      </c>
      <c r="M1900" s="16">
        <v>10070</v>
      </c>
      <c r="N1900" s="16">
        <v>0</v>
      </c>
      <c r="O1900" s="47">
        <v>10070</v>
      </c>
      <c r="P1900" s="16">
        <v>0</v>
      </c>
      <c r="Q1900" s="47">
        <v>0</v>
      </c>
      <c r="R1900" s="16" t="s">
        <v>1896</v>
      </c>
      <c r="S1900" s="3" t="s">
        <v>1466</v>
      </c>
      <c r="T1900" s="2"/>
      <c r="U1900" s="2"/>
      <c r="V1900" s="2"/>
    </row>
    <row r="1901" spans="1:22" s="16" customFormat="1" ht="15" customHeight="1" x14ac:dyDescent="0.3">
      <c r="A1901" s="16" t="s">
        <v>17</v>
      </c>
      <c r="B1901" s="16" t="s">
        <v>18</v>
      </c>
      <c r="C1901" s="43" t="s">
        <v>323</v>
      </c>
      <c r="D1901" s="43" t="s">
        <v>313</v>
      </c>
      <c r="E1901" s="43" t="s">
        <v>314</v>
      </c>
      <c r="F1901" s="43" t="s">
        <v>324</v>
      </c>
      <c r="G1901" s="43" t="s">
        <v>23</v>
      </c>
      <c r="H1901" s="43" t="s">
        <v>23</v>
      </c>
      <c r="I1901" s="43">
        <v>4990</v>
      </c>
      <c r="J1901" s="16" t="s">
        <v>65</v>
      </c>
      <c r="K1901" s="16">
        <v>16000</v>
      </c>
      <c r="L1901" s="16">
        <v>0</v>
      </c>
      <c r="M1901" s="16">
        <v>16000</v>
      </c>
      <c r="N1901" s="16">
        <v>0</v>
      </c>
      <c r="O1901" s="47">
        <v>14663</v>
      </c>
      <c r="P1901" s="16">
        <v>1337</v>
      </c>
      <c r="Q1901" s="47">
        <v>1333</v>
      </c>
      <c r="R1901" s="16" t="s">
        <v>1896</v>
      </c>
      <c r="S1901" s="3" t="s">
        <v>1466</v>
      </c>
      <c r="T1901" s="2"/>
      <c r="U1901" s="2"/>
      <c r="V1901" s="2"/>
    </row>
    <row r="1902" spans="1:22" s="16" customFormat="1" ht="15" customHeight="1" x14ac:dyDescent="0.3">
      <c r="A1902" s="16" t="s">
        <v>465</v>
      </c>
      <c r="B1902" s="16" t="s">
        <v>18</v>
      </c>
      <c r="C1902" s="43" t="s">
        <v>312</v>
      </c>
      <c r="D1902" s="43" t="s">
        <v>313</v>
      </c>
      <c r="E1902" s="43" t="s">
        <v>314</v>
      </c>
      <c r="F1902" s="43" t="s">
        <v>22</v>
      </c>
      <c r="G1902" s="43" t="s">
        <v>23</v>
      </c>
      <c r="H1902" s="43" t="s">
        <v>23</v>
      </c>
      <c r="I1902" s="43" t="s">
        <v>501</v>
      </c>
      <c r="J1902" s="16" t="s">
        <v>502</v>
      </c>
      <c r="K1902" s="16">
        <v>83192</v>
      </c>
      <c r="L1902" s="16">
        <v>824</v>
      </c>
      <c r="M1902" s="16">
        <v>84016</v>
      </c>
      <c r="N1902" s="16">
        <v>0</v>
      </c>
      <c r="O1902" s="47">
        <v>74321.679999999993</v>
      </c>
      <c r="P1902" s="16">
        <v>9694.32</v>
      </c>
      <c r="Q1902" s="47">
        <v>6462.8</v>
      </c>
      <c r="R1902" s="16" t="s">
        <v>1894</v>
      </c>
      <c r="S1902" s="3" t="s">
        <v>1466</v>
      </c>
      <c r="T1902" s="2"/>
      <c r="U1902" s="2"/>
      <c r="V1902" s="2"/>
    </row>
    <row r="1903" spans="1:22" s="16" customFormat="1" ht="15" customHeight="1" x14ac:dyDescent="0.3">
      <c r="A1903" s="16" t="s">
        <v>465</v>
      </c>
      <c r="B1903" s="16" t="s">
        <v>18</v>
      </c>
      <c r="C1903" s="43" t="s">
        <v>312</v>
      </c>
      <c r="D1903" s="43" t="s">
        <v>313</v>
      </c>
      <c r="E1903" s="43" t="s">
        <v>314</v>
      </c>
      <c r="F1903" s="43" t="s">
        <v>22</v>
      </c>
      <c r="G1903" s="43" t="s">
        <v>23</v>
      </c>
      <c r="H1903" s="43" t="s">
        <v>23</v>
      </c>
      <c r="I1903" s="43" t="s">
        <v>493</v>
      </c>
      <c r="J1903" s="16" t="s">
        <v>494</v>
      </c>
      <c r="K1903" s="16">
        <v>0</v>
      </c>
      <c r="L1903" s="16">
        <v>0</v>
      </c>
      <c r="M1903" s="16">
        <v>0</v>
      </c>
      <c r="N1903" s="16">
        <v>0</v>
      </c>
      <c r="O1903" s="47">
        <v>4500</v>
      </c>
      <c r="P1903" s="16">
        <v>-4500</v>
      </c>
      <c r="Q1903" s="47">
        <v>0</v>
      </c>
      <c r="R1903" s="16" t="s">
        <v>1894</v>
      </c>
      <c r="S1903" s="3" t="s">
        <v>1466</v>
      </c>
      <c r="T1903" s="2"/>
      <c r="U1903" s="2"/>
      <c r="V1903" s="2"/>
    </row>
    <row r="1904" spans="1:22" s="16" customFormat="1" ht="15" customHeight="1" x14ac:dyDescent="0.3">
      <c r="A1904" s="16" t="s">
        <v>465</v>
      </c>
      <c r="B1904" s="16" t="s">
        <v>18</v>
      </c>
      <c r="C1904" s="43" t="s">
        <v>312</v>
      </c>
      <c r="D1904" s="43" t="s">
        <v>313</v>
      </c>
      <c r="E1904" s="43" t="s">
        <v>314</v>
      </c>
      <c r="F1904" s="43" t="s">
        <v>22</v>
      </c>
      <c r="G1904" s="43" t="s">
        <v>23</v>
      </c>
      <c r="H1904" s="43" t="s">
        <v>23</v>
      </c>
      <c r="I1904" s="43" t="s">
        <v>474</v>
      </c>
      <c r="J1904" s="16" t="s">
        <v>475</v>
      </c>
      <c r="K1904" s="16">
        <v>6428</v>
      </c>
      <c r="L1904" s="16">
        <v>64</v>
      </c>
      <c r="M1904" s="16">
        <v>6492</v>
      </c>
      <c r="N1904" s="16">
        <v>0</v>
      </c>
      <c r="O1904" s="47">
        <v>5584.94</v>
      </c>
      <c r="P1904" s="16">
        <v>907.06</v>
      </c>
      <c r="Q1904" s="47">
        <v>455.7</v>
      </c>
      <c r="R1904" s="16" t="s">
        <v>1894</v>
      </c>
      <c r="S1904" s="3" t="s">
        <v>1466</v>
      </c>
      <c r="T1904" s="2"/>
      <c r="U1904" s="2"/>
      <c r="V1904" s="2"/>
    </row>
    <row r="1905" spans="1:22" s="16" customFormat="1" ht="15" customHeight="1" x14ac:dyDescent="0.3">
      <c r="A1905" s="16" t="s">
        <v>465</v>
      </c>
      <c r="B1905" s="16" t="s">
        <v>18</v>
      </c>
      <c r="C1905" s="43" t="s">
        <v>312</v>
      </c>
      <c r="D1905" s="43" t="s">
        <v>313</v>
      </c>
      <c r="E1905" s="43" t="s">
        <v>314</v>
      </c>
      <c r="F1905" s="43" t="s">
        <v>22</v>
      </c>
      <c r="G1905" s="43" t="s">
        <v>23</v>
      </c>
      <c r="H1905" s="43" t="s">
        <v>23</v>
      </c>
      <c r="I1905" s="43" t="s">
        <v>671</v>
      </c>
      <c r="J1905" s="16" t="s">
        <v>672</v>
      </c>
      <c r="K1905" s="16">
        <v>0</v>
      </c>
      <c r="L1905" s="16">
        <v>0</v>
      </c>
      <c r="M1905" s="16">
        <v>0</v>
      </c>
      <c r="N1905" s="16">
        <v>0</v>
      </c>
      <c r="O1905" s="47">
        <v>524.69000000000005</v>
      </c>
      <c r="P1905" s="16">
        <v>-524.69000000000005</v>
      </c>
      <c r="Q1905" s="47">
        <v>0</v>
      </c>
      <c r="R1905" s="16" t="s">
        <v>1894</v>
      </c>
      <c r="S1905" s="3" t="s">
        <v>1466</v>
      </c>
      <c r="T1905" s="2"/>
      <c r="U1905" s="2"/>
      <c r="V1905" s="2"/>
    </row>
    <row r="1906" spans="1:22" s="16" customFormat="1" ht="15" customHeight="1" x14ac:dyDescent="0.3">
      <c r="A1906" s="16" t="s">
        <v>465</v>
      </c>
      <c r="B1906" s="16" t="s">
        <v>18</v>
      </c>
      <c r="C1906" s="43" t="s">
        <v>312</v>
      </c>
      <c r="D1906" s="43" t="s">
        <v>313</v>
      </c>
      <c r="E1906" s="43" t="s">
        <v>314</v>
      </c>
      <c r="F1906" s="43" t="s">
        <v>22</v>
      </c>
      <c r="G1906" s="43" t="s">
        <v>23</v>
      </c>
      <c r="H1906" s="43" t="s">
        <v>23</v>
      </c>
      <c r="I1906" s="43" t="s">
        <v>531</v>
      </c>
      <c r="J1906" s="16" t="s">
        <v>532</v>
      </c>
      <c r="K1906" s="16">
        <v>10005</v>
      </c>
      <c r="L1906" s="16">
        <v>0</v>
      </c>
      <c r="M1906" s="16">
        <v>10005</v>
      </c>
      <c r="N1906" s="16">
        <v>0</v>
      </c>
      <c r="O1906" s="47">
        <v>9174</v>
      </c>
      <c r="P1906" s="16">
        <v>831</v>
      </c>
      <c r="Q1906" s="47">
        <v>834</v>
      </c>
      <c r="R1906" s="16" t="s">
        <v>1894</v>
      </c>
      <c r="S1906" s="3" t="s">
        <v>1466</v>
      </c>
      <c r="T1906" s="2"/>
      <c r="U1906" s="2"/>
      <c r="V1906" s="2"/>
    </row>
    <row r="1907" spans="1:22" s="16" customFormat="1" ht="15" customHeight="1" x14ac:dyDescent="0.3">
      <c r="A1907" s="16" t="s">
        <v>465</v>
      </c>
      <c r="B1907" s="16" t="s">
        <v>18</v>
      </c>
      <c r="C1907" s="43" t="s">
        <v>312</v>
      </c>
      <c r="D1907" s="43" t="s">
        <v>313</v>
      </c>
      <c r="E1907" s="43" t="s">
        <v>314</v>
      </c>
      <c r="F1907" s="43" t="s">
        <v>22</v>
      </c>
      <c r="G1907" s="43" t="s">
        <v>23</v>
      </c>
      <c r="H1907" s="43" t="s">
        <v>23</v>
      </c>
      <c r="I1907" s="43" t="s">
        <v>519</v>
      </c>
      <c r="J1907" s="16" t="s">
        <v>520</v>
      </c>
      <c r="K1907" s="16">
        <v>1349</v>
      </c>
      <c r="L1907" s="16">
        <v>0</v>
      </c>
      <c r="M1907" s="16">
        <v>1349</v>
      </c>
      <c r="N1907" s="16">
        <v>0</v>
      </c>
      <c r="O1907" s="47">
        <v>1199</v>
      </c>
      <c r="P1907" s="16">
        <v>150</v>
      </c>
      <c r="Q1907" s="47">
        <v>109</v>
      </c>
      <c r="R1907" s="16" t="s">
        <v>1894</v>
      </c>
      <c r="S1907" s="3" t="s">
        <v>1466</v>
      </c>
      <c r="T1907" s="2"/>
      <c r="U1907" s="2"/>
      <c r="V1907" s="2"/>
    </row>
    <row r="1908" spans="1:22" s="16" customFormat="1" ht="15" customHeight="1" x14ac:dyDescent="0.3">
      <c r="A1908" s="16" t="s">
        <v>465</v>
      </c>
      <c r="B1908" s="16" t="s">
        <v>18</v>
      </c>
      <c r="C1908" s="43" t="s">
        <v>312</v>
      </c>
      <c r="D1908" s="43" t="s">
        <v>313</v>
      </c>
      <c r="E1908" s="43" t="s">
        <v>314</v>
      </c>
      <c r="F1908" s="43" t="s">
        <v>22</v>
      </c>
      <c r="G1908" s="43" t="s">
        <v>23</v>
      </c>
      <c r="H1908" s="43" t="s">
        <v>23</v>
      </c>
      <c r="I1908" s="43" t="s">
        <v>638</v>
      </c>
      <c r="J1908" s="16" t="s">
        <v>639</v>
      </c>
      <c r="K1908" s="16">
        <v>20518</v>
      </c>
      <c r="L1908" s="16">
        <v>0</v>
      </c>
      <c r="M1908" s="16">
        <v>20518</v>
      </c>
      <c r="N1908" s="16">
        <v>0</v>
      </c>
      <c r="O1908" s="47">
        <v>18810</v>
      </c>
      <c r="P1908" s="16">
        <v>1708</v>
      </c>
      <c r="Q1908" s="47">
        <v>1710</v>
      </c>
      <c r="R1908" s="16" t="s">
        <v>1894</v>
      </c>
      <c r="S1908" s="3" t="s">
        <v>1466</v>
      </c>
      <c r="T1908" s="2"/>
      <c r="U1908" s="2"/>
      <c r="V1908" s="2"/>
    </row>
    <row r="1909" spans="1:22" s="16" customFormat="1" ht="15" customHeight="1" x14ac:dyDescent="0.3">
      <c r="A1909" s="16" t="s">
        <v>465</v>
      </c>
      <c r="B1909" s="16" t="s">
        <v>18</v>
      </c>
      <c r="C1909" s="43" t="s">
        <v>312</v>
      </c>
      <c r="D1909" s="43" t="s">
        <v>313</v>
      </c>
      <c r="E1909" s="43" t="s">
        <v>314</v>
      </c>
      <c r="F1909" s="43" t="s">
        <v>22</v>
      </c>
      <c r="G1909" s="43" t="s">
        <v>23</v>
      </c>
      <c r="H1909" s="43" t="s">
        <v>23</v>
      </c>
      <c r="I1909" s="43" t="s">
        <v>466</v>
      </c>
      <c r="J1909" s="16" t="s">
        <v>467</v>
      </c>
      <c r="K1909" s="16">
        <v>1058</v>
      </c>
      <c r="L1909" s="16">
        <v>0</v>
      </c>
      <c r="M1909" s="16">
        <v>1058</v>
      </c>
      <c r="N1909" s="16">
        <v>0</v>
      </c>
      <c r="O1909" s="47">
        <v>968</v>
      </c>
      <c r="P1909" s="16">
        <v>90</v>
      </c>
      <c r="Q1909" s="47">
        <v>88</v>
      </c>
      <c r="R1909" s="16" t="s">
        <v>1894</v>
      </c>
      <c r="S1909" s="3" t="s">
        <v>1466</v>
      </c>
      <c r="T1909" s="2"/>
      <c r="U1909" s="2"/>
      <c r="V1909" s="2"/>
    </row>
    <row r="1910" spans="1:22" s="16" customFormat="1" ht="15" customHeight="1" x14ac:dyDescent="0.3">
      <c r="A1910" s="16" t="s">
        <v>465</v>
      </c>
      <c r="B1910" s="16" t="s">
        <v>18</v>
      </c>
      <c r="C1910" s="43" t="s">
        <v>312</v>
      </c>
      <c r="D1910" s="43" t="s">
        <v>313</v>
      </c>
      <c r="E1910" s="43" t="s">
        <v>314</v>
      </c>
      <c r="F1910" s="43" t="s">
        <v>22</v>
      </c>
      <c r="G1910" s="43" t="s">
        <v>23</v>
      </c>
      <c r="H1910" s="43" t="s">
        <v>23</v>
      </c>
      <c r="I1910" s="43" t="s">
        <v>470</v>
      </c>
      <c r="J1910" s="16" t="s">
        <v>471</v>
      </c>
      <c r="K1910" s="16">
        <v>110</v>
      </c>
      <c r="L1910" s="16">
        <v>0</v>
      </c>
      <c r="M1910" s="16">
        <v>110</v>
      </c>
      <c r="N1910" s="16">
        <v>0</v>
      </c>
      <c r="O1910" s="47">
        <v>99</v>
      </c>
      <c r="P1910" s="16">
        <v>11</v>
      </c>
      <c r="Q1910" s="47">
        <v>9</v>
      </c>
      <c r="R1910" s="16" t="s">
        <v>1894</v>
      </c>
      <c r="S1910" s="3" t="s">
        <v>1466</v>
      </c>
      <c r="T1910" s="2"/>
      <c r="U1910" s="2"/>
      <c r="V1910" s="2"/>
    </row>
    <row r="1911" spans="1:22" s="16" customFormat="1" ht="15" customHeight="1" x14ac:dyDescent="0.3">
      <c r="A1911" s="16" t="s">
        <v>465</v>
      </c>
      <c r="B1911" s="16" t="s">
        <v>18</v>
      </c>
      <c r="C1911" s="43" t="s">
        <v>312</v>
      </c>
      <c r="D1911" s="43" t="s">
        <v>313</v>
      </c>
      <c r="E1911" s="43" t="s">
        <v>314</v>
      </c>
      <c r="F1911" s="43" t="s">
        <v>22</v>
      </c>
      <c r="G1911" s="43" t="s">
        <v>23</v>
      </c>
      <c r="H1911" s="43" t="s">
        <v>23</v>
      </c>
      <c r="I1911" s="43" t="s">
        <v>525</v>
      </c>
      <c r="J1911" s="16" t="s">
        <v>526</v>
      </c>
      <c r="K1911" s="16">
        <v>1000</v>
      </c>
      <c r="L1911" s="16">
        <v>-1000</v>
      </c>
      <c r="M1911" s="16">
        <v>0</v>
      </c>
      <c r="N1911" s="16">
        <v>0</v>
      </c>
      <c r="O1911" s="47">
        <v>0</v>
      </c>
      <c r="P1911" s="16">
        <v>0</v>
      </c>
      <c r="Q1911" s="47">
        <v>0</v>
      </c>
      <c r="R1911" s="16" t="s">
        <v>1894</v>
      </c>
      <c r="S1911" s="3" t="s">
        <v>1466</v>
      </c>
      <c r="T1911" s="2"/>
      <c r="U1911" s="2"/>
      <c r="V1911" s="2"/>
    </row>
    <row r="1912" spans="1:22" s="16" customFormat="1" ht="15" customHeight="1" x14ac:dyDescent="0.3">
      <c r="A1912" s="16" t="s">
        <v>465</v>
      </c>
      <c r="B1912" s="16" t="s">
        <v>18</v>
      </c>
      <c r="C1912" s="43" t="s">
        <v>312</v>
      </c>
      <c r="D1912" s="43" t="s">
        <v>313</v>
      </c>
      <c r="E1912" s="43" t="s">
        <v>314</v>
      </c>
      <c r="F1912" s="43" t="s">
        <v>22</v>
      </c>
      <c r="G1912" s="43" t="s">
        <v>23</v>
      </c>
      <c r="H1912" s="43" t="s">
        <v>23</v>
      </c>
      <c r="I1912" s="43">
        <v>6000</v>
      </c>
      <c r="J1912" s="16" t="s">
        <v>539</v>
      </c>
      <c r="K1912" s="16">
        <v>1500</v>
      </c>
      <c r="L1912" s="16">
        <v>0</v>
      </c>
      <c r="M1912" s="16">
        <v>1500</v>
      </c>
      <c r="N1912" s="16">
        <v>340.03</v>
      </c>
      <c r="O1912" s="47">
        <v>1081.6600000000001</v>
      </c>
      <c r="P1912" s="16">
        <v>78.31</v>
      </c>
      <c r="Q1912" s="47">
        <v>47.71</v>
      </c>
      <c r="R1912" s="16" t="s">
        <v>1894</v>
      </c>
      <c r="S1912" s="3" t="s">
        <v>1466</v>
      </c>
      <c r="T1912" s="2"/>
      <c r="U1912" s="2"/>
      <c r="V1912" s="2"/>
    </row>
    <row r="1913" spans="1:22" s="16" customFormat="1" ht="15" customHeight="1" x14ac:dyDescent="0.3">
      <c r="A1913" s="16" t="s">
        <v>465</v>
      </c>
      <c r="B1913" s="16" t="s">
        <v>18</v>
      </c>
      <c r="C1913" s="43" t="s">
        <v>312</v>
      </c>
      <c r="D1913" s="43" t="s">
        <v>313</v>
      </c>
      <c r="E1913" s="43" t="s">
        <v>314</v>
      </c>
      <c r="F1913" s="43" t="s">
        <v>22</v>
      </c>
      <c r="G1913" s="43" t="s">
        <v>23</v>
      </c>
      <c r="H1913" s="43" t="s">
        <v>23</v>
      </c>
      <c r="I1913" s="43">
        <v>6005</v>
      </c>
      <c r="J1913" s="16" t="s">
        <v>556</v>
      </c>
      <c r="K1913" s="16">
        <v>300</v>
      </c>
      <c r="L1913" s="16">
        <v>100</v>
      </c>
      <c r="M1913" s="16">
        <v>400</v>
      </c>
      <c r="N1913" s="16">
        <v>0</v>
      </c>
      <c r="O1913" s="47">
        <v>359.39</v>
      </c>
      <c r="P1913" s="16">
        <v>40.61</v>
      </c>
      <c r="Q1913" s="47">
        <v>0</v>
      </c>
      <c r="R1913" s="16" t="s">
        <v>1894</v>
      </c>
      <c r="S1913" s="3" t="s">
        <v>1466</v>
      </c>
      <c r="T1913" s="2"/>
      <c r="U1913" s="2"/>
      <c r="V1913" s="2"/>
    </row>
    <row r="1914" spans="1:22" s="16" customFormat="1" ht="15" customHeight="1" x14ac:dyDescent="0.3">
      <c r="A1914" s="16" t="s">
        <v>465</v>
      </c>
      <c r="B1914" s="16" t="s">
        <v>18</v>
      </c>
      <c r="C1914" s="43" t="s">
        <v>312</v>
      </c>
      <c r="D1914" s="43" t="s">
        <v>313</v>
      </c>
      <c r="E1914" s="43" t="s">
        <v>314</v>
      </c>
      <c r="F1914" s="43" t="s">
        <v>22</v>
      </c>
      <c r="G1914" s="43" t="s">
        <v>23</v>
      </c>
      <c r="H1914" s="43" t="s">
        <v>23</v>
      </c>
      <c r="I1914" s="43">
        <v>6200</v>
      </c>
      <c r="J1914" s="16" t="s">
        <v>557</v>
      </c>
      <c r="K1914" s="16">
        <v>0</v>
      </c>
      <c r="L1914" s="16">
        <v>110</v>
      </c>
      <c r="M1914" s="16">
        <v>110</v>
      </c>
      <c r="N1914" s="16">
        <v>0</v>
      </c>
      <c r="O1914" s="47">
        <v>110</v>
      </c>
      <c r="P1914" s="16">
        <v>0</v>
      </c>
      <c r="Q1914" s="47">
        <v>0</v>
      </c>
      <c r="R1914" s="16" t="s">
        <v>1894</v>
      </c>
      <c r="S1914" s="3" t="s">
        <v>1466</v>
      </c>
      <c r="T1914" s="2"/>
      <c r="U1914" s="2"/>
      <c r="V1914" s="2"/>
    </row>
    <row r="1915" spans="1:22" s="16" customFormat="1" ht="15" customHeight="1" x14ac:dyDescent="0.3">
      <c r="A1915" s="16" t="s">
        <v>465</v>
      </c>
      <c r="B1915" s="16" t="s">
        <v>18</v>
      </c>
      <c r="C1915" s="43" t="s">
        <v>312</v>
      </c>
      <c r="D1915" s="43" t="s">
        <v>313</v>
      </c>
      <c r="E1915" s="43" t="s">
        <v>314</v>
      </c>
      <c r="F1915" s="43" t="s">
        <v>22</v>
      </c>
      <c r="G1915" s="43" t="s">
        <v>23</v>
      </c>
      <c r="H1915" s="43" t="s">
        <v>23</v>
      </c>
      <c r="I1915" s="43">
        <v>6203</v>
      </c>
      <c r="J1915" s="16" t="s">
        <v>559</v>
      </c>
      <c r="K1915" s="16">
        <v>5000</v>
      </c>
      <c r="L1915" s="16">
        <v>-2000</v>
      </c>
      <c r="M1915" s="16">
        <v>3000</v>
      </c>
      <c r="N1915" s="16">
        <v>0</v>
      </c>
      <c r="O1915" s="47">
        <v>2883</v>
      </c>
      <c r="P1915" s="16">
        <v>117</v>
      </c>
      <c r="Q1915" s="47">
        <v>40</v>
      </c>
      <c r="R1915" s="16" t="s">
        <v>1894</v>
      </c>
      <c r="S1915" s="3" t="s">
        <v>1466</v>
      </c>
      <c r="T1915" s="2"/>
      <c r="U1915" s="2"/>
      <c r="V1915" s="2"/>
    </row>
    <row r="1916" spans="1:22" s="16" customFormat="1" ht="15" customHeight="1" x14ac:dyDescent="0.3">
      <c r="A1916" s="16" t="s">
        <v>465</v>
      </c>
      <c r="B1916" s="16" t="s">
        <v>18</v>
      </c>
      <c r="C1916" s="43" t="s">
        <v>312</v>
      </c>
      <c r="D1916" s="43" t="s">
        <v>313</v>
      </c>
      <c r="E1916" s="43" t="s">
        <v>314</v>
      </c>
      <c r="F1916" s="43" t="s">
        <v>22</v>
      </c>
      <c r="G1916" s="43" t="s">
        <v>23</v>
      </c>
      <c r="H1916" s="43" t="s">
        <v>23</v>
      </c>
      <c r="I1916" s="43" t="s">
        <v>541</v>
      </c>
      <c r="J1916" s="16" t="s">
        <v>542</v>
      </c>
      <c r="K1916" s="16">
        <v>4000</v>
      </c>
      <c r="L1916" s="16">
        <v>-1100</v>
      </c>
      <c r="M1916" s="16">
        <v>2900</v>
      </c>
      <c r="N1916" s="16">
        <v>0</v>
      </c>
      <c r="O1916" s="47">
        <v>2796.39</v>
      </c>
      <c r="P1916" s="16">
        <v>103.61</v>
      </c>
      <c r="Q1916" s="47">
        <v>253.42</v>
      </c>
      <c r="R1916" s="16" t="s">
        <v>1894</v>
      </c>
      <c r="S1916" s="3" t="s">
        <v>1466</v>
      </c>
      <c r="T1916" s="2"/>
      <c r="U1916" s="2"/>
      <c r="V1916" s="2"/>
    </row>
    <row r="1917" spans="1:22" s="16" customFormat="1" ht="15" customHeight="1" x14ac:dyDescent="0.3">
      <c r="A1917" s="16" t="s">
        <v>465</v>
      </c>
      <c r="B1917" s="16" t="s">
        <v>18</v>
      </c>
      <c r="C1917" s="43" t="s">
        <v>312</v>
      </c>
      <c r="D1917" s="43" t="s">
        <v>313</v>
      </c>
      <c r="E1917" s="43" t="s">
        <v>314</v>
      </c>
      <c r="F1917" s="43" t="s">
        <v>22</v>
      </c>
      <c r="G1917" s="43" t="s">
        <v>23</v>
      </c>
      <c r="H1917" s="43" t="s">
        <v>23</v>
      </c>
      <c r="I1917" s="43" t="s">
        <v>505</v>
      </c>
      <c r="J1917" s="16" t="s">
        <v>506</v>
      </c>
      <c r="K1917" s="16">
        <v>4000</v>
      </c>
      <c r="L1917" s="16">
        <v>0</v>
      </c>
      <c r="M1917" s="16">
        <v>4000</v>
      </c>
      <c r="N1917" s="16">
        <v>0</v>
      </c>
      <c r="O1917" s="47">
        <v>3196.92</v>
      </c>
      <c r="P1917" s="16">
        <v>803.08</v>
      </c>
      <c r="Q1917" s="47">
        <v>91.14</v>
      </c>
      <c r="R1917" s="16" t="s">
        <v>1894</v>
      </c>
      <c r="S1917" s="3" t="s">
        <v>1466</v>
      </c>
      <c r="T1917" s="2"/>
      <c r="U1917" s="2"/>
      <c r="V1917" s="2"/>
    </row>
    <row r="1918" spans="1:22" s="16" customFormat="1" ht="15" customHeight="1" x14ac:dyDescent="0.3">
      <c r="A1918" s="16" t="s">
        <v>465</v>
      </c>
      <c r="B1918" s="16" t="s">
        <v>18</v>
      </c>
      <c r="C1918" s="43" t="s">
        <v>312</v>
      </c>
      <c r="D1918" s="43" t="s">
        <v>313</v>
      </c>
      <c r="E1918" s="43" t="s">
        <v>314</v>
      </c>
      <c r="F1918" s="43" t="s">
        <v>22</v>
      </c>
      <c r="G1918" s="43" t="s">
        <v>23</v>
      </c>
      <c r="H1918" s="43" t="s">
        <v>23</v>
      </c>
      <c r="I1918" s="43" t="s">
        <v>616</v>
      </c>
      <c r="J1918" s="16" t="s">
        <v>617</v>
      </c>
      <c r="K1918" s="16">
        <v>4000</v>
      </c>
      <c r="L1918" s="16">
        <v>0</v>
      </c>
      <c r="M1918" s="16">
        <v>4000</v>
      </c>
      <c r="N1918" s="16">
        <v>0</v>
      </c>
      <c r="O1918" s="47">
        <v>0</v>
      </c>
      <c r="P1918" s="16">
        <v>4000</v>
      </c>
      <c r="Q1918" s="47">
        <v>0</v>
      </c>
      <c r="R1918" s="16" t="s">
        <v>1894</v>
      </c>
      <c r="S1918" s="3" t="s">
        <v>1466</v>
      </c>
      <c r="T1918" s="2"/>
      <c r="U1918" s="2"/>
      <c r="V1918" s="2"/>
    </row>
    <row r="1919" spans="1:22" s="16" customFormat="1" ht="15" customHeight="1" x14ac:dyDescent="0.3">
      <c r="A1919" s="16" t="s">
        <v>465</v>
      </c>
      <c r="B1919" s="16" t="s">
        <v>18</v>
      </c>
      <c r="C1919" s="43" t="s">
        <v>312</v>
      </c>
      <c r="D1919" s="43" t="s">
        <v>313</v>
      </c>
      <c r="E1919" s="43" t="s">
        <v>314</v>
      </c>
      <c r="F1919" s="43" t="s">
        <v>22</v>
      </c>
      <c r="G1919" s="43" t="s">
        <v>23</v>
      </c>
      <c r="H1919" s="43" t="s">
        <v>23</v>
      </c>
      <c r="I1919" s="43" t="s">
        <v>487</v>
      </c>
      <c r="J1919" s="16" t="s">
        <v>488</v>
      </c>
      <c r="K1919" s="16">
        <v>500</v>
      </c>
      <c r="L1919" s="16">
        <v>-500</v>
      </c>
      <c r="M1919" s="16">
        <v>0</v>
      </c>
      <c r="N1919" s="16">
        <v>0</v>
      </c>
      <c r="O1919" s="47">
        <v>0</v>
      </c>
      <c r="P1919" s="16">
        <v>0</v>
      </c>
      <c r="Q1919" s="47">
        <v>0</v>
      </c>
      <c r="R1919" s="16" t="s">
        <v>1894</v>
      </c>
      <c r="S1919" s="3" t="s">
        <v>1466</v>
      </c>
      <c r="T1919" s="2"/>
      <c r="U1919" s="2"/>
      <c r="V1919" s="2"/>
    </row>
    <row r="1920" spans="1:22" s="16" customFormat="1" ht="15" customHeight="1" x14ac:dyDescent="0.3">
      <c r="A1920" s="16" t="s">
        <v>465</v>
      </c>
      <c r="B1920" s="16" t="s">
        <v>18</v>
      </c>
      <c r="C1920" s="43" t="s">
        <v>312</v>
      </c>
      <c r="D1920" s="43" t="s">
        <v>313</v>
      </c>
      <c r="E1920" s="43" t="s">
        <v>314</v>
      </c>
      <c r="F1920" s="43" t="s">
        <v>22</v>
      </c>
      <c r="G1920" s="43" t="s">
        <v>23</v>
      </c>
      <c r="H1920" s="43" t="s">
        <v>23</v>
      </c>
      <c r="I1920" s="43" t="s">
        <v>568</v>
      </c>
      <c r="J1920" s="16" t="s">
        <v>569</v>
      </c>
      <c r="K1920" s="16">
        <v>0</v>
      </c>
      <c r="L1920" s="16">
        <v>1232</v>
      </c>
      <c r="M1920" s="16">
        <v>1232</v>
      </c>
      <c r="N1920" s="16">
        <v>0</v>
      </c>
      <c r="O1920" s="47">
        <v>1231.8599999999999</v>
      </c>
      <c r="P1920" s="16">
        <v>0.14000000000000001</v>
      </c>
      <c r="Q1920" s="47">
        <v>0</v>
      </c>
      <c r="R1920" s="16" t="s">
        <v>1894</v>
      </c>
      <c r="S1920" s="3" t="s">
        <v>1466</v>
      </c>
      <c r="T1920" s="2"/>
      <c r="U1920" s="2"/>
      <c r="V1920" s="2"/>
    </row>
    <row r="1921" spans="1:22" s="16" customFormat="1" ht="15" customHeight="1" x14ac:dyDescent="0.3">
      <c r="A1921" s="16" t="s">
        <v>465</v>
      </c>
      <c r="B1921" s="16" t="s">
        <v>18</v>
      </c>
      <c r="C1921" s="43" t="s">
        <v>312</v>
      </c>
      <c r="D1921" s="43" t="s">
        <v>313</v>
      </c>
      <c r="E1921" s="43" t="s">
        <v>314</v>
      </c>
      <c r="F1921" s="43" t="s">
        <v>22</v>
      </c>
      <c r="G1921" s="43" t="s">
        <v>23</v>
      </c>
      <c r="H1921" s="43" t="s">
        <v>23</v>
      </c>
      <c r="I1921" s="43" t="s">
        <v>476</v>
      </c>
      <c r="J1921" s="16" t="s">
        <v>477</v>
      </c>
      <c r="K1921" s="16">
        <v>6000</v>
      </c>
      <c r="L1921" s="16">
        <v>4767</v>
      </c>
      <c r="M1921" s="16">
        <v>10767</v>
      </c>
      <c r="N1921" s="16">
        <v>0</v>
      </c>
      <c r="O1921" s="47">
        <v>10877.26</v>
      </c>
      <c r="P1921" s="16">
        <v>-110.26</v>
      </c>
      <c r="Q1921" s="47">
        <v>199</v>
      </c>
      <c r="R1921" s="16" t="s">
        <v>1894</v>
      </c>
      <c r="S1921" s="3" t="s">
        <v>1466</v>
      </c>
      <c r="T1921" s="2"/>
      <c r="U1921" s="2"/>
      <c r="V1921" s="2"/>
    </row>
    <row r="1922" spans="1:22" s="16" customFormat="1" ht="15" customHeight="1" x14ac:dyDescent="0.3">
      <c r="A1922" s="16" t="s">
        <v>465</v>
      </c>
      <c r="B1922" s="16" t="s">
        <v>18</v>
      </c>
      <c r="C1922" s="43" t="s">
        <v>312</v>
      </c>
      <c r="D1922" s="43" t="s">
        <v>313</v>
      </c>
      <c r="E1922" s="43" t="s">
        <v>314</v>
      </c>
      <c r="F1922" s="43" t="s">
        <v>22</v>
      </c>
      <c r="G1922" s="43" t="s">
        <v>23</v>
      </c>
      <c r="H1922" s="43" t="s">
        <v>23</v>
      </c>
      <c r="I1922" s="43" t="s">
        <v>527</v>
      </c>
      <c r="J1922" s="16" t="s">
        <v>528</v>
      </c>
      <c r="K1922" s="16">
        <v>0</v>
      </c>
      <c r="L1922" s="16">
        <v>0</v>
      </c>
      <c r="M1922" s="16">
        <v>0</v>
      </c>
      <c r="N1922" s="16">
        <v>0</v>
      </c>
      <c r="O1922" s="47">
        <v>0</v>
      </c>
      <c r="P1922" s="16">
        <v>0</v>
      </c>
      <c r="Q1922" s="47">
        <v>0</v>
      </c>
      <c r="R1922" s="16" t="s">
        <v>1894</v>
      </c>
      <c r="S1922" s="3" t="s">
        <v>1466</v>
      </c>
      <c r="T1922" s="2"/>
      <c r="U1922" s="2"/>
      <c r="V1922" s="2"/>
    </row>
    <row r="1923" spans="1:22" s="16" customFormat="1" ht="15" customHeight="1" x14ac:dyDescent="0.3">
      <c r="A1923" s="16" t="s">
        <v>465</v>
      </c>
      <c r="B1923" s="16" t="s">
        <v>18</v>
      </c>
      <c r="C1923" s="43" t="s">
        <v>312</v>
      </c>
      <c r="D1923" s="43" t="s">
        <v>313</v>
      </c>
      <c r="E1923" s="43" t="s">
        <v>314</v>
      </c>
      <c r="F1923" s="43" t="s">
        <v>22</v>
      </c>
      <c r="G1923" s="43" t="s">
        <v>23</v>
      </c>
      <c r="H1923" s="43" t="s">
        <v>23</v>
      </c>
      <c r="I1923" s="43" t="s">
        <v>581</v>
      </c>
      <c r="J1923" s="16" t="s">
        <v>1204</v>
      </c>
      <c r="K1923" s="16">
        <v>22000</v>
      </c>
      <c r="L1923" s="16">
        <v>-800</v>
      </c>
      <c r="M1923" s="16">
        <v>21200</v>
      </c>
      <c r="N1923" s="16">
        <v>0</v>
      </c>
      <c r="O1923" s="47">
        <v>21192</v>
      </c>
      <c r="P1923" s="16">
        <v>8</v>
      </c>
      <c r="Q1923" s="47">
        <v>0</v>
      </c>
      <c r="R1923" s="16" t="s">
        <v>1894</v>
      </c>
      <c r="S1923" s="3" t="s">
        <v>1466</v>
      </c>
      <c r="T1923" s="2"/>
      <c r="U1923" s="2"/>
      <c r="V1923" s="2"/>
    </row>
    <row r="1924" spans="1:22" s="16" customFormat="1" ht="15" customHeight="1" x14ac:dyDescent="0.3">
      <c r="A1924" s="16" t="s">
        <v>465</v>
      </c>
      <c r="B1924" s="16" t="s">
        <v>18</v>
      </c>
      <c r="C1924" s="43" t="s">
        <v>312</v>
      </c>
      <c r="D1924" s="43" t="s">
        <v>313</v>
      </c>
      <c r="E1924" s="43" t="s">
        <v>314</v>
      </c>
      <c r="F1924" s="43" t="s">
        <v>22</v>
      </c>
      <c r="G1924" s="43" t="s">
        <v>23</v>
      </c>
      <c r="H1924" s="43" t="s">
        <v>23</v>
      </c>
      <c r="I1924" s="43" t="s">
        <v>513</v>
      </c>
      <c r="J1924" s="16" t="s">
        <v>1203</v>
      </c>
      <c r="K1924" s="16">
        <v>2000</v>
      </c>
      <c r="L1924" s="16">
        <v>0</v>
      </c>
      <c r="M1924" s="16">
        <v>2000</v>
      </c>
      <c r="N1924" s="16">
        <v>87.56</v>
      </c>
      <c r="O1924" s="47">
        <v>1340.72</v>
      </c>
      <c r="P1924" s="16">
        <v>571.72</v>
      </c>
      <c r="Q1924" s="47">
        <v>87.56</v>
      </c>
      <c r="R1924" s="16" t="s">
        <v>1894</v>
      </c>
      <c r="S1924" s="3" t="s">
        <v>1466</v>
      </c>
      <c r="T1924" s="2"/>
      <c r="U1924" s="2"/>
      <c r="V1924" s="2"/>
    </row>
    <row r="1925" spans="1:22" s="16" customFormat="1" ht="15" customHeight="1" x14ac:dyDescent="0.3">
      <c r="A1925" s="16" t="s">
        <v>465</v>
      </c>
      <c r="B1925" s="16" t="s">
        <v>18</v>
      </c>
      <c r="C1925" s="43" t="s">
        <v>312</v>
      </c>
      <c r="D1925" s="43" t="s">
        <v>313</v>
      </c>
      <c r="E1925" s="43" t="s">
        <v>314</v>
      </c>
      <c r="F1925" s="43" t="s">
        <v>22</v>
      </c>
      <c r="G1925" s="43" t="s">
        <v>23</v>
      </c>
      <c r="H1925" s="43" t="s">
        <v>23</v>
      </c>
      <c r="I1925" s="43" t="s">
        <v>590</v>
      </c>
      <c r="J1925" s="16" t="s">
        <v>591</v>
      </c>
      <c r="K1925" s="16">
        <v>7496</v>
      </c>
      <c r="L1925" s="16">
        <v>0</v>
      </c>
      <c r="M1925" s="16">
        <v>7496</v>
      </c>
      <c r="N1925" s="16">
        <v>0</v>
      </c>
      <c r="O1925" s="47">
        <v>5544</v>
      </c>
      <c r="P1925" s="16">
        <v>1952</v>
      </c>
      <c r="Q1925" s="47">
        <v>504</v>
      </c>
      <c r="R1925" s="16" t="s">
        <v>1894</v>
      </c>
      <c r="S1925" s="3" t="s">
        <v>1466</v>
      </c>
      <c r="T1925" s="2"/>
      <c r="U1925" s="2"/>
      <c r="V1925" s="2"/>
    </row>
    <row r="1926" spans="1:22" s="16" customFormat="1" ht="15" customHeight="1" x14ac:dyDescent="0.3">
      <c r="A1926" s="16" t="s">
        <v>465</v>
      </c>
      <c r="B1926" s="16" t="s">
        <v>18</v>
      </c>
      <c r="C1926" s="43" t="s">
        <v>312</v>
      </c>
      <c r="D1926" s="43" t="s">
        <v>313</v>
      </c>
      <c r="E1926" s="43" t="s">
        <v>314</v>
      </c>
      <c r="F1926" s="43" t="s">
        <v>22</v>
      </c>
      <c r="G1926" s="43" t="s">
        <v>23</v>
      </c>
      <c r="H1926" s="43" t="s">
        <v>23</v>
      </c>
      <c r="I1926" s="43" t="s">
        <v>608</v>
      </c>
      <c r="J1926" s="16" t="s">
        <v>609</v>
      </c>
      <c r="K1926" s="16">
        <v>61</v>
      </c>
      <c r="L1926" s="16">
        <v>0</v>
      </c>
      <c r="M1926" s="16">
        <v>61</v>
      </c>
      <c r="N1926" s="16">
        <v>0</v>
      </c>
      <c r="O1926" s="47">
        <v>55</v>
      </c>
      <c r="P1926" s="16">
        <v>6</v>
      </c>
      <c r="Q1926" s="47">
        <v>5</v>
      </c>
      <c r="R1926" s="16" t="s">
        <v>1894</v>
      </c>
      <c r="S1926" s="3" t="s">
        <v>1466</v>
      </c>
      <c r="T1926" s="2"/>
      <c r="U1926" s="2"/>
      <c r="V1926" s="2"/>
    </row>
    <row r="1927" spans="1:22" s="16" customFormat="1" ht="15" customHeight="1" x14ac:dyDescent="0.3">
      <c r="A1927" s="16" t="s">
        <v>465</v>
      </c>
      <c r="B1927" s="16" t="s">
        <v>18</v>
      </c>
      <c r="C1927" s="43" t="s">
        <v>312</v>
      </c>
      <c r="D1927" s="43" t="s">
        <v>313</v>
      </c>
      <c r="E1927" s="43" t="s">
        <v>314</v>
      </c>
      <c r="F1927" s="43" t="s">
        <v>22</v>
      </c>
      <c r="G1927" s="43" t="s">
        <v>23</v>
      </c>
      <c r="H1927" s="43" t="s">
        <v>23</v>
      </c>
      <c r="I1927" s="43" t="s">
        <v>592</v>
      </c>
      <c r="J1927" s="16" t="s">
        <v>593</v>
      </c>
      <c r="K1927" s="16">
        <v>3476</v>
      </c>
      <c r="L1927" s="16">
        <v>0</v>
      </c>
      <c r="M1927" s="16">
        <v>3476</v>
      </c>
      <c r="N1927" s="16">
        <v>0</v>
      </c>
      <c r="O1927" s="47">
        <v>3212</v>
      </c>
      <c r="P1927" s="16">
        <v>264</v>
      </c>
      <c r="Q1927" s="47">
        <v>292</v>
      </c>
      <c r="R1927" s="16" t="s">
        <v>1894</v>
      </c>
      <c r="S1927" s="3" t="s">
        <v>1466</v>
      </c>
      <c r="T1927" s="2"/>
      <c r="U1927" s="2"/>
      <c r="V1927" s="2"/>
    </row>
    <row r="1928" spans="1:22" s="16" customFormat="1" ht="15" customHeight="1" x14ac:dyDescent="0.3">
      <c r="A1928" s="16" t="s">
        <v>465</v>
      </c>
      <c r="B1928" s="16" t="s">
        <v>18</v>
      </c>
      <c r="C1928" s="43" t="s">
        <v>312</v>
      </c>
      <c r="D1928" s="43" t="s">
        <v>313</v>
      </c>
      <c r="E1928" s="43" t="s">
        <v>314</v>
      </c>
      <c r="F1928" s="43" t="s">
        <v>22</v>
      </c>
      <c r="G1928" s="43" t="s">
        <v>23</v>
      </c>
      <c r="H1928" s="43" t="s">
        <v>23</v>
      </c>
      <c r="I1928" s="43">
        <v>8015</v>
      </c>
      <c r="J1928" s="16" t="s">
        <v>553</v>
      </c>
      <c r="K1928" s="16">
        <v>50170</v>
      </c>
      <c r="L1928" s="16">
        <v>0</v>
      </c>
      <c r="M1928" s="16">
        <v>50170</v>
      </c>
      <c r="N1928" s="16">
        <v>0</v>
      </c>
      <c r="O1928" s="47">
        <v>45991</v>
      </c>
      <c r="P1928" s="16">
        <v>4179</v>
      </c>
      <c r="Q1928" s="47">
        <v>4181</v>
      </c>
      <c r="R1928" s="16" t="s">
        <v>1894</v>
      </c>
      <c r="S1928" s="3" t="s">
        <v>1466</v>
      </c>
      <c r="T1928" s="2"/>
      <c r="U1928" s="2"/>
      <c r="V1928" s="2"/>
    </row>
    <row r="1929" spans="1:22" s="16" customFormat="1" ht="15" customHeight="1" x14ac:dyDescent="0.3">
      <c r="A1929" s="16" t="s">
        <v>465</v>
      </c>
      <c r="B1929" s="16" t="s">
        <v>18</v>
      </c>
      <c r="C1929" s="43" t="s">
        <v>312</v>
      </c>
      <c r="D1929" s="43" t="s">
        <v>313</v>
      </c>
      <c r="E1929" s="43" t="s">
        <v>314</v>
      </c>
      <c r="F1929" s="43" t="s">
        <v>22</v>
      </c>
      <c r="G1929" s="43" t="s">
        <v>23</v>
      </c>
      <c r="H1929" s="43" t="s">
        <v>23</v>
      </c>
      <c r="I1929" s="43">
        <v>8017</v>
      </c>
      <c r="J1929" s="16" t="s">
        <v>1056</v>
      </c>
      <c r="K1929" s="16">
        <v>14382</v>
      </c>
      <c r="L1929" s="16">
        <v>0</v>
      </c>
      <c r="M1929" s="16">
        <v>14382</v>
      </c>
      <c r="N1929" s="16">
        <v>0</v>
      </c>
      <c r="O1929" s="47">
        <v>13189</v>
      </c>
      <c r="P1929" s="16">
        <v>1193</v>
      </c>
      <c r="Q1929" s="47">
        <v>1199</v>
      </c>
      <c r="R1929" s="16" t="s">
        <v>1894</v>
      </c>
      <c r="S1929" s="3" t="s">
        <v>1466</v>
      </c>
      <c r="T1929" s="2"/>
      <c r="U1929" s="2"/>
      <c r="V1929" s="2"/>
    </row>
    <row r="1930" spans="1:22" s="16" customFormat="1" ht="15" customHeight="1" x14ac:dyDescent="0.3">
      <c r="A1930" s="16" t="s">
        <v>465</v>
      </c>
      <c r="B1930" s="16" t="s">
        <v>18</v>
      </c>
      <c r="C1930" s="43" t="s">
        <v>312</v>
      </c>
      <c r="D1930" s="43" t="s">
        <v>313</v>
      </c>
      <c r="E1930" s="43" t="s">
        <v>314</v>
      </c>
      <c r="F1930" s="43" t="s">
        <v>22</v>
      </c>
      <c r="G1930" s="43" t="s">
        <v>23</v>
      </c>
      <c r="H1930" s="43" t="s">
        <v>23</v>
      </c>
      <c r="I1930" s="43">
        <v>8095</v>
      </c>
      <c r="J1930" s="16" t="s">
        <v>760</v>
      </c>
      <c r="K1930" s="16">
        <v>0</v>
      </c>
      <c r="L1930" s="16">
        <v>0</v>
      </c>
      <c r="M1930" s="16">
        <v>0</v>
      </c>
      <c r="N1930" s="16">
        <v>0</v>
      </c>
      <c r="O1930" s="47">
        <v>161.15</v>
      </c>
      <c r="P1930" s="16">
        <v>-161.15</v>
      </c>
      <c r="Q1930" s="47">
        <v>0</v>
      </c>
      <c r="R1930" s="16" t="s">
        <v>1894</v>
      </c>
      <c r="S1930" s="3" t="s">
        <v>1466</v>
      </c>
      <c r="T1930" s="2"/>
      <c r="U1930" s="2"/>
      <c r="V1930" s="2"/>
    </row>
    <row r="1931" spans="1:22" s="16" customFormat="1" ht="15" customHeight="1" x14ac:dyDescent="0.3">
      <c r="A1931" s="16" t="s">
        <v>465</v>
      </c>
      <c r="B1931" s="16" t="s">
        <v>18</v>
      </c>
      <c r="C1931" s="43" t="s">
        <v>328</v>
      </c>
      <c r="D1931" s="43" t="s">
        <v>313</v>
      </c>
      <c r="E1931" s="43" t="s">
        <v>314</v>
      </c>
      <c r="F1931" s="43" t="s">
        <v>329</v>
      </c>
      <c r="G1931" s="43" t="s">
        <v>23</v>
      </c>
      <c r="H1931" s="43" t="s">
        <v>23</v>
      </c>
      <c r="I1931" s="43" t="s">
        <v>501</v>
      </c>
      <c r="J1931" s="16" t="s">
        <v>502</v>
      </c>
      <c r="K1931" s="16">
        <v>44682</v>
      </c>
      <c r="L1931" s="16">
        <v>442</v>
      </c>
      <c r="M1931" s="16">
        <v>45124</v>
      </c>
      <c r="N1931" s="16">
        <v>0</v>
      </c>
      <c r="O1931" s="47">
        <v>41092.42</v>
      </c>
      <c r="P1931" s="16">
        <v>4031.58</v>
      </c>
      <c r="Q1931" s="47">
        <v>3526.4</v>
      </c>
      <c r="R1931" s="16" t="s">
        <v>1895</v>
      </c>
      <c r="S1931" s="3" t="s">
        <v>1466</v>
      </c>
      <c r="T1931" s="2"/>
      <c r="U1931" s="2"/>
      <c r="V1931" s="2"/>
    </row>
    <row r="1932" spans="1:22" s="16" customFormat="1" ht="15" customHeight="1" x14ac:dyDescent="0.3">
      <c r="A1932" s="16" t="s">
        <v>465</v>
      </c>
      <c r="B1932" s="16" t="s">
        <v>18</v>
      </c>
      <c r="C1932" s="43" t="s">
        <v>328</v>
      </c>
      <c r="D1932" s="43" t="s">
        <v>313</v>
      </c>
      <c r="E1932" s="43" t="s">
        <v>314</v>
      </c>
      <c r="F1932" s="43" t="s">
        <v>329</v>
      </c>
      <c r="G1932" s="43" t="s">
        <v>23</v>
      </c>
      <c r="H1932" s="43" t="s">
        <v>23</v>
      </c>
      <c r="I1932" s="43" t="s">
        <v>493</v>
      </c>
      <c r="J1932" s="16" t="s">
        <v>494</v>
      </c>
      <c r="K1932" s="16">
        <v>15300</v>
      </c>
      <c r="L1932" s="16">
        <v>20000</v>
      </c>
      <c r="M1932" s="16">
        <v>35300</v>
      </c>
      <c r="N1932" s="16">
        <v>0</v>
      </c>
      <c r="O1932" s="47">
        <v>33675.75</v>
      </c>
      <c r="P1932" s="16">
        <v>1624.25</v>
      </c>
      <c r="Q1932" s="47">
        <v>2854.5</v>
      </c>
      <c r="R1932" s="16" t="s">
        <v>1895</v>
      </c>
      <c r="S1932" s="3" t="s">
        <v>1466</v>
      </c>
      <c r="T1932" s="2"/>
      <c r="U1932" s="2"/>
      <c r="V1932" s="2"/>
    </row>
    <row r="1933" spans="1:22" s="16" customFormat="1" ht="15" customHeight="1" x14ac:dyDescent="0.3">
      <c r="A1933" s="16" t="s">
        <v>465</v>
      </c>
      <c r="B1933" s="16" t="s">
        <v>18</v>
      </c>
      <c r="C1933" s="43" t="s">
        <v>328</v>
      </c>
      <c r="D1933" s="43" t="s">
        <v>313</v>
      </c>
      <c r="E1933" s="43" t="s">
        <v>314</v>
      </c>
      <c r="F1933" s="43" t="s">
        <v>329</v>
      </c>
      <c r="G1933" s="43" t="s">
        <v>23</v>
      </c>
      <c r="H1933" s="43" t="s">
        <v>23</v>
      </c>
      <c r="I1933" s="43">
        <v>5100</v>
      </c>
      <c r="J1933" s="16" t="s">
        <v>484</v>
      </c>
      <c r="K1933" s="16">
        <v>7000</v>
      </c>
      <c r="L1933" s="16">
        <v>2000</v>
      </c>
      <c r="M1933" s="16">
        <v>9000</v>
      </c>
      <c r="N1933" s="16">
        <v>0</v>
      </c>
      <c r="O1933" s="47">
        <v>8151.52</v>
      </c>
      <c r="P1933" s="16">
        <v>848.48</v>
      </c>
      <c r="Q1933" s="47">
        <v>661.2</v>
      </c>
      <c r="R1933" s="16" t="s">
        <v>1895</v>
      </c>
      <c r="S1933" s="3" t="s">
        <v>1466</v>
      </c>
      <c r="T1933" s="2"/>
      <c r="U1933" s="2"/>
      <c r="V1933" s="2"/>
    </row>
    <row r="1934" spans="1:22" s="16" customFormat="1" ht="15" customHeight="1" x14ac:dyDescent="0.3">
      <c r="A1934" s="16" t="s">
        <v>465</v>
      </c>
      <c r="B1934" s="16" t="s">
        <v>18</v>
      </c>
      <c r="C1934" s="43" t="s">
        <v>328</v>
      </c>
      <c r="D1934" s="43" t="s">
        <v>313</v>
      </c>
      <c r="E1934" s="43" t="s">
        <v>314</v>
      </c>
      <c r="F1934" s="43" t="s">
        <v>329</v>
      </c>
      <c r="G1934" s="43" t="s">
        <v>23</v>
      </c>
      <c r="H1934" s="43" t="s">
        <v>23</v>
      </c>
      <c r="I1934" s="43" t="s">
        <v>481</v>
      </c>
      <c r="J1934" s="16" t="s">
        <v>1040</v>
      </c>
      <c r="K1934" s="16">
        <v>700</v>
      </c>
      <c r="L1934" s="16">
        <v>0</v>
      </c>
      <c r="M1934" s="16">
        <v>700</v>
      </c>
      <c r="N1934" s="16">
        <v>0</v>
      </c>
      <c r="O1934" s="47">
        <v>264.49</v>
      </c>
      <c r="P1934" s="16">
        <v>435.51</v>
      </c>
      <c r="Q1934" s="47">
        <v>0</v>
      </c>
      <c r="R1934" s="16" t="s">
        <v>1895</v>
      </c>
      <c r="S1934" s="3" t="s">
        <v>1466</v>
      </c>
      <c r="T1934" s="2"/>
      <c r="U1934" s="2"/>
      <c r="V1934" s="2"/>
    </row>
    <row r="1935" spans="1:22" s="16" customFormat="1" ht="15" customHeight="1" x14ac:dyDescent="0.3">
      <c r="A1935" s="16" t="s">
        <v>465</v>
      </c>
      <c r="B1935" s="16" t="s">
        <v>18</v>
      </c>
      <c r="C1935" s="43" t="s">
        <v>328</v>
      </c>
      <c r="D1935" s="43" t="s">
        <v>313</v>
      </c>
      <c r="E1935" s="43" t="s">
        <v>314</v>
      </c>
      <c r="F1935" s="43" t="s">
        <v>329</v>
      </c>
      <c r="G1935" s="43" t="s">
        <v>23</v>
      </c>
      <c r="H1935" s="43" t="s">
        <v>23</v>
      </c>
      <c r="I1935" s="43" t="s">
        <v>473</v>
      </c>
      <c r="J1935" s="16" t="s">
        <v>1041</v>
      </c>
      <c r="K1935" s="16">
        <v>1000</v>
      </c>
      <c r="L1935" s="16">
        <v>-1000</v>
      </c>
      <c r="M1935" s="16">
        <v>0</v>
      </c>
      <c r="N1935" s="16">
        <v>0</v>
      </c>
      <c r="O1935" s="47">
        <v>0</v>
      </c>
      <c r="P1935" s="16">
        <v>0</v>
      </c>
      <c r="Q1935" s="47">
        <v>0</v>
      </c>
      <c r="R1935" s="16" t="s">
        <v>1895</v>
      </c>
      <c r="S1935" s="3" t="s">
        <v>1466</v>
      </c>
      <c r="T1935" s="2"/>
      <c r="U1935" s="2"/>
      <c r="V1935" s="2"/>
    </row>
    <row r="1936" spans="1:22" s="16" customFormat="1" ht="15" customHeight="1" x14ac:dyDescent="0.3">
      <c r="A1936" s="16" t="s">
        <v>465</v>
      </c>
      <c r="B1936" s="16" t="s">
        <v>18</v>
      </c>
      <c r="C1936" s="43" t="s">
        <v>328</v>
      </c>
      <c r="D1936" s="43" t="s">
        <v>313</v>
      </c>
      <c r="E1936" s="43" t="s">
        <v>314</v>
      </c>
      <c r="F1936" s="43" t="s">
        <v>329</v>
      </c>
      <c r="G1936" s="43" t="s">
        <v>23</v>
      </c>
      <c r="H1936" s="43" t="s">
        <v>23</v>
      </c>
      <c r="I1936" s="43" t="s">
        <v>474</v>
      </c>
      <c r="J1936" s="16" t="s">
        <v>475</v>
      </c>
      <c r="K1936" s="16">
        <v>5288</v>
      </c>
      <c r="L1936" s="16">
        <v>1752</v>
      </c>
      <c r="M1936" s="16">
        <v>7040</v>
      </c>
      <c r="N1936" s="16">
        <v>0</v>
      </c>
      <c r="O1936" s="47">
        <v>6204.9</v>
      </c>
      <c r="P1936" s="16">
        <v>835.1</v>
      </c>
      <c r="Q1936" s="47">
        <v>525.79999999999995</v>
      </c>
      <c r="R1936" s="16" t="s">
        <v>1895</v>
      </c>
      <c r="S1936" s="3" t="s">
        <v>1466</v>
      </c>
      <c r="T1936" s="2"/>
      <c r="U1936" s="2"/>
      <c r="V1936" s="2"/>
    </row>
    <row r="1937" spans="1:22" s="16" customFormat="1" ht="15" customHeight="1" x14ac:dyDescent="0.3">
      <c r="A1937" s="16" t="s">
        <v>465</v>
      </c>
      <c r="B1937" s="16" t="s">
        <v>18</v>
      </c>
      <c r="C1937" s="43" t="s">
        <v>328</v>
      </c>
      <c r="D1937" s="43" t="s">
        <v>313</v>
      </c>
      <c r="E1937" s="43" t="s">
        <v>314</v>
      </c>
      <c r="F1937" s="43" t="s">
        <v>329</v>
      </c>
      <c r="G1937" s="43" t="s">
        <v>23</v>
      </c>
      <c r="H1937" s="43" t="s">
        <v>23</v>
      </c>
      <c r="I1937" s="43" t="s">
        <v>531</v>
      </c>
      <c r="J1937" s="16" t="s">
        <v>532</v>
      </c>
      <c r="K1937" s="16">
        <v>5374</v>
      </c>
      <c r="L1937" s="16">
        <v>0</v>
      </c>
      <c r="M1937" s="16">
        <v>5374</v>
      </c>
      <c r="N1937" s="16">
        <v>0</v>
      </c>
      <c r="O1937" s="47">
        <v>4928</v>
      </c>
      <c r="P1937" s="16">
        <v>446</v>
      </c>
      <c r="Q1937" s="47">
        <v>448</v>
      </c>
      <c r="R1937" s="16" t="s">
        <v>1895</v>
      </c>
      <c r="S1937" s="3" t="s">
        <v>1466</v>
      </c>
      <c r="T1937" s="2"/>
      <c r="U1937" s="2"/>
      <c r="V1937" s="2"/>
    </row>
    <row r="1938" spans="1:22" s="16" customFormat="1" ht="15" customHeight="1" x14ac:dyDescent="0.3">
      <c r="A1938" s="16" t="s">
        <v>465</v>
      </c>
      <c r="B1938" s="16" t="s">
        <v>18</v>
      </c>
      <c r="C1938" s="43" t="s">
        <v>328</v>
      </c>
      <c r="D1938" s="43" t="s">
        <v>313</v>
      </c>
      <c r="E1938" s="43" t="s">
        <v>314</v>
      </c>
      <c r="F1938" s="43" t="s">
        <v>329</v>
      </c>
      <c r="G1938" s="43" t="s">
        <v>23</v>
      </c>
      <c r="H1938" s="43" t="s">
        <v>23</v>
      </c>
      <c r="I1938" s="43" t="s">
        <v>519</v>
      </c>
      <c r="J1938" s="16" t="s">
        <v>520</v>
      </c>
      <c r="K1938" s="16">
        <v>830</v>
      </c>
      <c r="L1938" s="16">
        <v>0</v>
      </c>
      <c r="M1938" s="16">
        <v>830</v>
      </c>
      <c r="N1938" s="16">
        <v>0</v>
      </c>
      <c r="O1938" s="47">
        <v>737</v>
      </c>
      <c r="P1938" s="16">
        <v>93</v>
      </c>
      <c r="Q1938" s="47">
        <v>67</v>
      </c>
      <c r="R1938" s="16" t="s">
        <v>1895</v>
      </c>
      <c r="S1938" s="3" t="s">
        <v>1466</v>
      </c>
      <c r="T1938" s="2"/>
      <c r="U1938" s="2"/>
      <c r="V1938" s="2"/>
    </row>
    <row r="1939" spans="1:22" s="16" customFormat="1" ht="15" customHeight="1" x14ac:dyDescent="0.3">
      <c r="A1939" s="16" t="s">
        <v>465</v>
      </c>
      <c r="B1939" s="16" t="s">
        <v>18</v>
      </c>
      <c r="C1939" s="43" t="s">
        <v>328</v>
      </c>
      <c r="D1939" s="43" t="s">
        <v>313</v>
      </c>
      <c r="E1939" s="43" t="s">
        <v>314</v>
      </c>
      <c r="F1939" s="43" t="s">
        <v>329</v>
      </c>
      <c r="G1939" s="43" t="s">
        <v>23</v>
      </c>
      <c r="H1939" s="43" t="s">
        <v>23</v>
      </c>
      <c r="I1939" s="43" t="s">
        <v>638</v>
      </c>
      <c r="J1939" s="16" t="s">
        <v>639</v>
      </c>
      <c r="K1939" s="16">
        <v>7351</v>
      </c>
      <c r="L1939" s="16">
        <v>0</v>
      </c>
      <c r="M1939" s="16">
        <v>7351</v>
      </c>
      <c r="N1939" s="16">
        <v>0</v>
      </c>
      <c r="O1939" s="47">
        <v>6743</v>
      </c>
      <c r="P1939" s="16">
        <v>608</v>
      </c>
      <c r="Q1939" s="47">
        <v>613</v>
      </c>
      <c r="R1939" s="16" t="s">
        <v>1895</v>
      </c>
      <c r="S1939" s="3" t="s">
        <v>1466</v>
      </c>
      <c r="T1939" s="2"/>
      <c r="U1939" s="2"/>
      <c r="V1939" s="2"/>
    </row>
    <row r="1940" spans="1:22" s="16" customFormat="1" ht="15" customHeight="1" x14ac:dyDescent="0.3">
      <c r="A1940" s="16" t="s">
        <v>465</v>
      </c>
      <c r="B1940" s="16" t="s">
        <v>18</v>
      </c>
      <c r="C1940" s="43" t="s">
        <v>328</v>
      </c>
      <c r="D1940" s="43" t="s">
        <v>313</v>
      </c>
      <c r="E1940" s="43" t="s">
        <v>314</v>
      </c>
      <c r="F1940" s="43" t="s">
        <v>329</v>
      </c>
      <c r="G1940" s="43" t="s">
        <v>23</v>
      </c>
      <c r="H1940" s="43" t="s">
        <v>23</v>
      </c>
      <c r="I1940" s="43" t="s">
        <v>466</v>
      </c>
      <c r="J1940" s="16" t="s">
        <v>467</v>
      </c>
      <c r="K1940" s="16">
        <v>500</v>
      </c>
      <c r="L1940" s="16">
        <v>0</v>
      </c>
      <c r="M1940" s="16">
        <v>500</v>
      </c>
      <c r="N1940" s="16">
        <v>0</v>
      </c>
      <c r="O1940" s="47">
        <v>462</v>
      </c>
      <c r="P1940" s="16">
        <v>38</v>
      </c>
      <c r="Q1940" s="47">
        <v>42</v>
      </c>
      <c r="R1940" s="16" t="s">
        <v>1895</v>
      </c>
      <c r="S1940" s="3" t="s">
        <v>1466</v>
      </c>
      <c r="T1940" s="2"/>
      <c r="U1940" s="2"/>
      <c r="V1940" s="2"/>
    </row>
    <row r="1941" spans="1:22" s="16" customFormat="1" ht="15" customHeight="1" x14ac:dyDescent="0.3">
      <c r="A1941" s="16" t="s">
        <v>465</v>
      </c>
      <c r="B1941" s="16" t="s">
        <v>18</v>
      </c>
      <c r="C1941" s="43" t="s">
        <v>328</v>
      </c>
      <c r="D1941" s="43" t="s">
        <v>313</v>
      </c>
      <c r="E1941" s="43" t="s">
        <v>314</v>
      </c>
      <c r="F1941" s="43" t="s">
        <v>329</v>
      </c>
      <c r="G1941" s="43" t="s">
        <v>23</v>
      </c>
      <c r="H1941" s="43" t="s">
        <v>23</v>
      </c>
      <c r="I1941" s="43" t="s">
        <v>470</v>
      </c>
      <c r="J1941" s="16" t="s">
        <v>471</v>
      </c>
      <c r="K1941" s="16">
        <v>110</v>
      </c>
      <c r="L1941" s="16">
        <v>0</v>
      </c>
      <c r="M1941" s="16">
        <v>110</v>
      </c>
      <c r="N1941" s="16">
        <v>0</v>
      </c>
      <c r="O1941" s="47">
        <v>99</v>
      </c>
      <c r="P1941" s="16">
        <v>11</v>
      </c>
      <c r="Q1941" s="47">
        <v>9</v>
      </c>
      <c r="R1941" s="16" t="s">
        <v>1895</v>
      </c>
      <c r="S1941" s="3" t="s">
        <v>1466</v>
      </c>
      <c r="T1941" s="2"/>
      <c r="U1941" s="2"/>
      <c r="V1941" s="2"/>
    </row>
    <row r="1942" spans="1:22" s="16" customFormat="1" ht="15" customHeight="1" x14ac:dyDescent="0.3">
      <c r="A1942" s="16" t="s">
        <v>465</v>
      </c>
      <c r="B1942" s="16" t="s">
        <v>18</v>
      </c>
      <c r="C1942" s="43" t="s">
        <v>328</v>
      </c>
      <c r="D1942" s="43" t="s">
        <v>313</v>
      </c>
      <c r="E1942" s="43" t="s">
        <v>314</v>
      </c>
      <c r="F1942" s="43" t="s">
        <v>329</v>
      </c>
      <c r="G1942" s="43" t="s">
        <v>23</v>
      </c>
      <c r="H1942" s="43" t="s">
        <v>23</v>
      </c>
      <c r="I1942" s="43">
        <v>6202</v>
      </c>
      <c r="J1942" s="16" t="s">
        <v>558</v>
      </c>
      <c r="K1942" s="16">
        <v>15000</v>
      </c>
      <c r="L1942" s="16">
        <v>-2000</v>
      </c>
      <c r="M1942" s="16">
        <v>13000</v>
      </c>
      <c r="N1942" s="16">
        <v>0</v>
      </c>
      <c r="O1942" s="47">
        <v>11812.05</v>
      </c>
      <c r="P1942" s="16">
        <v>1187.95</v>
      </c>
      <c r="Q1942" s="47">
        <v>455</v>
      </c>
      <c r="R1942" s="16" t="s">
        <v>1895</v>
      </c>
      <c r="S1942" s="3" t="s">
        <v>1466</v>
      </c>
      <c r="T1942" s="2"/>
      <c r="U1942" s="2"/>
      <c r="V1942" s="2"/>
    </row>
    <row r="1943" spans="1:22" s="16" customFormat="1" ht="15" customHeight="1" x14ac:dyDescent="0.3">
      <c r="A1943" s="16" t="s">
        <v>465</v>
      </c>
      <c r="B1943" s="16" t="s">
        <v>18</v>
      </c>
      <c r="C1943" s="43" t="s">
        <v>328</v>
      </c>
      <c r="D1943" s="43" t="s">
        <v>313</v>
      </c>
      <c r="E1943" s="43" t="s">
        <v>314</v>
      </c>
      <c r="F1943" s="43" t="s">
        <v>329</v>
      </c>
      <c r="G1943" s="43" t="s">
        <v>23</v>
      </c>
      <c r="H1943" s="43" t="s">
        <v>23</v>
      </c>
      <c r="I1943" s="43">
        <v>6211</v>
      </c>
      <c r="J1943" s="16" t="s">
        <v>497</v>
      </c>
      <c r="K1943" s="16">
        <v>7500</v>
      </c>
      <c r="L1943" s="16">
        <v>-2850</v>
      </c>
      <c r="M1943" s="16">
        <v>4650</v>
      </c>
      <c r="N1943" s="16">
        <v>0</v>
      </c>
      <c r="O1943" s="47">
        <v>4627.45</v>
      </c>
      <c r="P1943" s="16">
        <v>22.55</v>
      </c>
      <c r="Q1943" s="47">
        <v>581.16</v>
      </c>
      <c r="R1943" s="16" t="s">
        <v>1895</v>
      </c>
      <c r="S1943" s="3" t="s">
        <v>1466</v>
      </c>
      <c r="T1943" s="2"/>
      <c r="U1943" s="2"/>
      <c r="V1943" s="2"/>
    </row>
    <row r="1944" spans="1:22" s="16" customFormat="1" ht="15" customHeight="1" x14ac:dyDescent="0.3">
      <c r="A1944" s="16" t="s">
        <v>465</v>
      </c>
      <c r="B1944" s="16" t="s">
        <v>18</v>
      </c>
      <c r="C1944" s="43" t="s">
        <v>328</v>
      </c>
      <c r="D1944" s="43" t="s">
        <v>313</v>
      </c>
      <c r="E1944" s="43" t="s">
        <v>314</v>
      </c>
      <c r="F1944" s="43" t="s">
        <v>329</v>
      </c>
      <c r="G1944" s="43" t="s">
        <v>23</v>
      </c>
      <c r="H1944" s="43" t="s">
        <v>23</v>
      </c>
      <c r="I1944" s="43" t="s">
        <v>586</v>
      </c>
      <c r="J1944" s="16" t="s">
        <v>587</v>
      </c>
      <c r="K1944" s="16">
        <v>0</v>
      </c>
      <c r="L1944" s="16">
        <v>0</v>
      </c>
      <c r="M1944" s="16">
        <v>0</v>
      </c>
      <c r="N1944" s="16">
        <v>0</v>
      </c>
      <c r="O1944" s="47">
        <v>0</v>
      </c>
      <c r="P1944" s="16">
        <v>0</v>
      </c>
      <c r="Q1944" s="47">
        <v>0</v>
      </c>
      <c r="R1944" s="16" t="s">
        <v>1895</v>
      </c>
      <c r="S1944" s="3" t="s">
        <v>1466</v>
      </c>
      <c r="T1944" s="2"/>
      <c r="U1944" s="2"/>
      <c r="V1944" s="2"/>
    </row>
    <row r="1945" spans="1:22" s="16" customFormat="1" ht="15" customHeight="1" x14ac:dyDescent="0.3">
      <c r="A1945" s="16" t="s">
        <v>465</v>
      </c>
      <c r="B1945" s="16" t="s">
        <v>18</v>
      </c>
      <c r="C1945" s="43" t="s">
        <v>328</v>
      </c>
      <c r="D1945" s="43" t="s">
        <v>313</v>
      </c>
      <c r="E1945" s="43" t="s">
        <v>314</v>
      </c>
      <c r="F1945" s="43" t="s">
        <v>329</v>
      </c>
      <c r="G1945" s="43" t="s">
        <v>23</v>
      </c>
      <c r="H1945" s="43" t="s">
        <v>23</v>
      </c>
      <c r="I1945" s="43">
        <v>6350</v>
      </c>
      <c r="J1945" s="16" t="s">
        <v>492</v>
      </c>
      <c r="K1945" s="16">
        <v>69168</v>
      </c>
      <c r="L1945" s="16">
        <v>52175</v>
      </c>
      <c r="M1945" s="16">
        <v>121343</v>
      </c>
      <c r="N1945" s="16">
        <v>3269.19</v>
      </c>
      <c r="O1945" s="47">
        <v>118776.93</v>
      </c>
      <c r="P1945" s="16">
        <v>-703.12</v>
      </c>
      <c r="Q1945" s="47">
        <v>3361.04</v>
      </c>
      <c r="R1945" s="16" t="s">
        <v>1895</v>
      </c>
      <c r="S1945" s="3" t="s">
        <v>1466</v>
      </c>
      <c r="T1945" s="2"/>
      <c r="U1945" s="2"/>
      <c r="V1945" s="2"/>
    </row>
    <row r="1946" spans="1:22" s="16" customFormat="1" ht="15" customHeight="1" x14ac:dyDescent="0.3">
      <c r="A1946" s="16" t="s">
        <v>465</v>
      </c>
      <c r="B1946" s="16" t="s">
        <v>18</v>
      </c>
      <c r="C1946" s="43" t="s">
        <v>328</v>
      </c>
      <c r="D1946" s="43" t="s">
        <v>313</v>
      </c>
      <c r="E1946" s="43" t="s">
        <v>314</v>
      </c>
      <c r="F1946" s="43" t="s">
        <v>329</v>
      </c>
      <c r="G1946" s="43" t="s">
        <v>23</v>
      </c>
      <c r="H1946" s="43" t="s">
        <v>23</v>
      </c>
      <c r="I1946" s="43" t="s">
        <v>487</v>
      </c>
      <c r="J1946" s="16" t="s">
        <v>488</v>
      </c>
      <c r="K1946" s="16">
        <v>125500</v>
      </c>
      <c r="L1946" s="16">
        <v>-17610</v>
      </c>
      <c r="M1946" s="16">
        <v>107890</v>
      </c>
      <c r="N1946" s="16">
        <v>2025</v>
      </c>
      <c r="O1946" s="47">
        <v>102465.81</v>
      </c>
      <c r="P1946" s="16">
        <v>3399.19</v>
      </c>
      <c r="Q1946" s="47">
        <v>0</v>
      </c>
      <c r="R1946" s="16" t="s">
        <v>1895</v>
      </c>
      <c r="S1946" s="3" t="s">
        <v>1466</v>
      </c>
      <c r="T1946" s="2"/>
      <c r="U1946" s="2"/>
      <c r="V1946" s="2"/>
    </row>
    <row r="1947" spans="1:22" s="16" customFormat="1" ht="15" customHeight="1" x14ac:dyDescent="0.3">
      <c r="A1947" s="16" t="s">
        <v>465</v>
      </c>
      <c r="B1947" s="16" t="s">
        <v>18</v>
      </c>
      <c r="C1947" s="43" t="s">
        <v>328</v>
      </c>
      <c r="D1947" s="43" t="s">
        <v>313</v>
      </c>
      <c r="E1947" s="43" t="s">
        <v>314</v>
      </c>
      <c r="F1947" s="43" t="s">
        <v>329</v>
      </c>
      <c r="G1947" s="43" t="s">
        <v>23</v>
      </c>
      <c r="H1947" s="43" t="s">
        <v>23</v>
      </c>
      <c r="I1947" s="43" t="s">
        <v>636</v>
      </c>
      <c r="J1947" s="16" t="s">
        <v>637</v>
      </c>
      <c r="K1947" s="16">
        <v>5000</v>
      </c>
      <c r="L1947" s="16">
        <v>-2875</v>
      </c>
      <c r="M1947" s="16">
        <v>2125</v>
      </c>
      <c r="N1947" s="16">
        <v>0</v>
      </c>
      <c r="O1947" s="47">
        <v>2125</v>
      </c>
      <c r="P1947" s="16">
        <v>0</v>
      </c>
      <c r="Q1947" s="47">
        <v>0</v>
      </c>
      <c r="R1947" s="16" t="s">
        <v>1895</v>
      </c>
      <c r="S1947" s="3" t="s">
        <v>1466</v>
      </c>
      <c r="T1947" s="2"/>
      <c r="U1947" s="2"/>
      <c r="V1947" s="2"/>
    </row>
    <row r="1948" spans="1:22" s="16" customFormat="1" ht="15" customHeight="1" x14ac:dyDescent="0.3">
      <c r="A1948" s="16" t="s">
        <v>465</v>
      </c>
      <c r="B1948" s="16" t="s">
        <v>18</v>
      </c>
      <c r="C1948" s="43" t="s">
        <v>328</v>
      </c>
      <c r="D1948" s="43" t="s">
        <v>313</v>
      </c>
      <c r="E1948" s="43" t="s">
        <v>314</v>
      </c>
      <c r="F1948" s="43" t="s">
        <v>329</v>
      </c>
      <c r="G1948" s="43" t="s">
        <v>23</v>
      </c>
      <c r="H1948" s="43" t="s">
        <v>23</v>
      </c>
      <c r="I1948" s="43" t="s">
        <v>527</v>
      </c>
      <c r="J1948" s="16" t="s">
        <v>528</v>
      </c>
      <c r="K1948" s="16">
        <v>5000</v>
      </c>
      <c r="L1948" s="16">
        <v>2000</v>
      </c>
      <c r="M1948" s="16">
        <v>7000</v>
      </c>
      <c r="N1948" s="16">
        <v>388.36</v>
      </c>
      <c r="O1948" s="47">
        <v>6495.58</v>
      </c>
      <c r="P1948" s="16">
        <v>116.06</v>
      </c>
      <c r="Q1948" s="47">
        <v>826.18</v>
      </c>
      <c r="R1948" s="16" t="s">
        <v>1895</v>
      </c>
      <c r="S1948" s="3" t="s">
        <v>1466</v>
      </c>
      <c r="T1948" s="2"/>
      <c r="U1948" s="2"/>
      <c r="V1948" s="2"/>
    </row>
    <row r="1949" spans="1:22" s="16" customFormat="1" ht="15" customHeight="1" x14ac:dyDescent="0.3">
      <c r="A1949" s="16" t="s">
        <v>465</v>
      </c>
      <c r="B1949" s="16" t="s">
        <v>18</v>
      </c>
      <c r="C1949" s="43" t="s">
        <v>328</v>
      </c>
      <c r="D1949" s="43" t="s">
        <v>313</v>
      </c>
      <c r="E1949" s="43" t="s">
        <v>314</v>
      </c>
      <c r="F1949" s="43" t="s">
        <v>329</v>
      </c>
      <c r="G1949" s="43" t="s">
        <v>23</v>
      </c>
      <c r="H1949" s="43" t="s">
        <v>23</v>
      </c>
      <c r="I1949" s="43" t="s">
        <v>634</v>
      </c>
      <c r="J1949" s="16" t="s">
        <v>635</v>
      </c>
      <c r="K1949" s="16">
        <v>5000</v>
      </c>
      <c r="L1949" s="16">
        <v>200</v>
      </c>
      <c r="M1949" s="16">
        <v>5200</v>
      </c>
      <c r="N1949" s="16">
        <v>0</v>
      </c>
      <c r="O1949" s="47">
        <v>5200</v>
      </c>
      <c r="P1949" s="16">
        <v>0</v>
      </c>
      <c r="Q1949" s="47">
        <v>0</v>
      </c>
      <c r="R1949" s="16" t="s">
        <v>1895</v>
      </c>
      <c r="S1949" s="3" t="s">
        <v>1466</v>
      </c>
      <c r="T1949" s="2"/>
      <c r="U1949" s="2"/>
      <c r="V1949" s="2"/>
    </row>
    <row r="1950" spans="1:22" s="16" customFormat="1" ht="15" customHeight="1" x14ac:dyDescent="0.3">
      <c r="A1950" s="16" t="s">
        <v>465</v>
      </c>
      <c r="B1950" s="16" t="s">
        <v>18</v>
      </c>
      <c r="C1950" s="43" t="s">
        <v>323</v>
      </c>
      <c r="D1950" s="43" t="s">
        <v>313</v>
      </c>
      <c r="E1950" s="43" t="s">
        <v>314</v>
      </c>
      <c r="F1950" s="43" t="s">
        <v>324</v>
      </c>
      <c r="G1950" s="43" t="s">
        <v>23</v>
      </c>
      <c r="H1950" s="43" t="s">
        <v>23</v>
      </c>
      <c r="I1950" s="43" t="s">
        <v>501</v>
      </c>
      <c r="J1950" s="16" t="s">
        <v>502</v>
      </c>
      <c r="K1950" s="16">
        <v>134056</v>
      </c>
      <c r="L1950" s="16">
        <v>-8673</v>
      </c>
      <c r="M1950" s="16">
        <v>125383</v>
      </c>
      <c r="N1950" s="16">
        <v>0</v>
      </c>
      <c r="O1950" s="47">
        <v>106569.85</v>
      </c>
      <c r="P1950" s="16">
        <v>18813.150000000001</v>
      </c>
      <c r="Q1950" s="47">
        <v>10134.89</v>
      </c>
      <c r="R1950" s="16" t="s">
        <v>1896</v>
      </c>
      <c r="S1950" s="3" t="s">
        <v>1466</v>
      </c>
      <c r="T1950" s="2"/>
      <c r="U1950" s="2"/>
      <c r="V1950" s="2"/>
    </row>
    <row r="1951" spans="1:22" s="16" customFormat="1" ht="15" customHeight="1" x14ac:dyDescent="0.3">
      <c r="A1951" s="16" t="s">
        <v>465</v>
      </c>
      <c r="B1951" s="16" t="s">
        <v>18</v>
      </c>
      <c r="C1951" s="43" t="s">
        <v>323</v>
      </c>
      <c r="D1951" s="43" t="s">
        <v>313</v>
      </c>
      <c r="E1951" s="43" t="s">
        <v>314</v>
      </c>
      <c r="F1951" s="43" t="s">
        <v>324</v>
      </c>
      <c r="G1951" s="43" t="s">
        <v>23</v>
      </c>
      <c r="H1951" s="43" t="s">
        <v>23</v>
      </c>
      <c r="I1951" s="43" t="s">
        <v>493</v>
      </c>
      <c r="J1951" s="16" t="s">
        <v>494</v>
      </c>
      <c r="K1951" s="16">
        <v>30000</v>
      </c>
      <c r="L1951" s="16">
        <v>5000</v>
      </c>
      <c r="M1951" s="16">
        <v>35000</v>
      </c>
      <c r="N1951" s="16">
        <v>0</v>
      </c>
      <c r="O1951" s="47">
        <v>31519.759999999998</v>
      </c>
      <c r="P1951" s="16">
        <v>3480.24</v>
      </c>
      <c r="Q1951" s="47">
        <v>1290.5</v>
      </c>
      <c r="R1951" s="16" t="s">
        <v>1896</v>
      </c>
      <c r="S1951" s="3" t="s">
        <v>1466</v>
      </c>
      <c r="T1951" s="2"/>
      <c r="U1951" s="2"/>
      <c r="V1951" s="2"/>
    </row>
    <row r="1952" spans="1:22" s="16" customFormat="1" ht="15" customHeight="1" x14ac:dyDescent="0.3">
      <c r="A1952" s="16" t="s">
        <v>465</v>
      </c>
      <c r="B1952" s="16" t="s">
        <v>18</v>
      </c>
      <c r="C1952" s="43" t="s">
        <v>323</v>
      </c>
      <c r="D1952" s="43" t="s">
        <v>313</v>
      </c>
      <c r="E1952" s="43" t="s">
        <v>314</v>
      </c>
      <c r="F1952" s="43" t="s">
        <v>324</v>
      </c>
      <c r="G1952" s="43" t="s">
        <v>23</v>
      </c>
      <c r="H1952" s="43" t="s">
        <v>23</v>
      </c>
      <c r="I1952" s="43">
        <v>5100</v>
      </c>
      <c r="J1952" s="16" t="s">
        <v>484</v>
      </c>
      <c r="K1952" s="16">
        <v>15300</v>
      </c>
      <c r="L1952" s="16">
        <v>10000</v>
      </c>
      <c r="M1952" s="16">
        <v>25300</v>
      </c>
      <c r="N1952" s="16">
        <v>0</v>
      </c>
      <c r="O1952" s="47">
        <v>24300.959999999999</v>
      </c>
      <c r="P1952" s="16">
        <v>999.04</v>
      </c>
      <c r="Q1952" s="47">
        <v>1002.99</v>
      </c>
      <c r="R1952" s="16" t="s">
        <v>1896</v>
      </c>
      <c r="S1952" s="3" t="s">
        <v>1466</v>
      </c>
      <c r="T1952" s="2"/>
      <c r="U1952" s="2"/>
      <c r="V1952" s="2"/>
    </row>
    <row r="1953" spans="1:22" s="16" customFormat="1" ht="15" customHeight="1" x14ac:dyDescent="0.3">
      <c r="A1953" s="16" t="s">
        <v>465</v>
      </c>
      <c r="B1953" s="16" t="s">
        <v>18</v>
      </c>
      <c r="C1953" s="43" t="s">
        <v>323</v>
      </c>
      <c r="D1953" s="43" t="s">
        <v>313</v>
      </c>
      <c r="E1953" s="43" t="s">
        <v>314</v>
      </c>
      <c r="F1953" s="43" t="s">
        <v>324</v>
      </c>
      <c r="G1953" s="43" t="s">
        <v>23</v>
      </c>
      <c r="H1953" s="43" t="s">
        <v>23</v>
      </c>
      <c r="I1953" s="43" t="s">
        <v>481</v>
      </c>
      <c r="J1953" s="16" t="s">
        <v>1040</v>
      </c>
      <c r="K1953" s="16">
        <v>1800</v>
      </c>
      <c r="L1953" s="16">
        <v>300</v>
      </c>
      <c r="M1953" s="16">
        <v>2100</v>
      </c>
      <c r="N1953" s="16">
        <v>0</v>
      </c>
      <c r="O1953" s="47">
        <v>2139.91</v>
      </c>
      <c r="P1953" s="16">
        <v>-39.909999999999997</v>
      </c>
      <c r="Q1953" s="47">
        <v>0</v>
      </c>
      <c r="R1953" s="16" t="s">
        <v>1896</v>
      </c>
      <c r="S1953" s="3" t="s">
        <v>1466</v>
      </c>
      <c r="T1953" s="2"/>
      <c r="U1953" s="2"/>
      <c r="V1953" s="2"/>
    </row>
    <row r="1954" spans="1:22" s="16" customFormat="1" ht="15" customHeight="1" x14ac:dyDescent="0.3">
      <c r="A1954" s="16" t="s">
        <v>465</v>
      </c>
      <c r="B1954" s="16" t="s">
        <v>18</v>
      </c>
      <c r="C1954" s="43" t="s">
        <v>323</v>
      </c>
      <c r="D1954" s="43" t="s">
        <v>313</v>
      </c>
      <c r="E1954" s="43" t="s">
        <v>314</v>
      </c>
      <c r="F1954" s="43" t="s">
        <v>324</v>
      </c>
      <c r="G1954" s="43" t="s">
        <v>23</v>
      </c>
      <c r="H1954" s="43" t="s">
        <v>23</v>
      </c>
      <c r="I1954" s="43" t="s">
        <v>473</v>
      </c>
      <c r="J1954" s="16" t="s">
        <v>1041</v>
      </c>
      <c r="K1954" s="16">
        <v>1000</v>
      </c>
      <c r="L1954" s="16">
        <v>-1000</v>
      </c>
      <c r="M1954" s="16">
        <v>0</v>
      </c>
      <c r="N1954" s="16">
        <v>0</v>
      </c>
      <c r="O1954" s="47">
        <v>0</v>
      </c>
      <c r="P1954" s="16">
        <v>0</v>
      </c>
      <c r="Q1954" s="47">
        <v>0</v>
      </c>
      <c r="R1954" s="16" t="s">
        <v>1896</v>
      </c>
      <c r="S1954" s="3" t="s">
        <v>1466</v>
      </c>
      <c r="T1954" s="2"/>
      <c r="U1954" s="2"/>
      <c r="V1954" s="2"/>
    </row>
    <row r="1955" spans="1:22" s="16" customFormat="1" ht="15" customHeight="1" x14ac:dyDescent="0.3">
      <c r="A1955" s="16" t="s">
        <v>465</v>
      </c>
      <c r="B1955" s="16" t="s">
        <v>18</v>
      </c>
      <c r="C1955" s="43" t="s">
        <v>323</v>
      </c>
      <c r="D1955" s="43" t="s">
        <v>313</v>
      </c>
      <c r="E1955" s="43" t="s">
        <v>314</v>
      </c>
      <c r="F1955" s="43" t="s">
        <v>324</v>
      </c>
      <c r="G1955" s="43" t="s">
        <v>23</v>
      </c>
      <c r="H1955" s="43" t="s">
        <v>23</v>
      </c>
      <c r="I1955" s="43" t="s">
        <v>474</v>
      </c>
      <c r="J1955" s="16" t="s">
        <v>475</v>
      </c>
      <c r="K1955" s="16">
        <v>14037</v>
      </c>
      <c r="L1955" s="16">
        <v>139</v>
      </c>
      <c r="M1955" s="16">
        <v>14176</v>
      </c>
      <c r="N1955" s="16">
        <v>0</v>
      </c>
      <c r="O1955" s="47">
        <v>12707.94</v>
      </c>
      <c r="P1955" s="16">
        <v>1468.06</v>
      </c>
      <c r="Q1955" s="47">
        <v>957.61</v>
      </c>
      <c r="R1955" s="16" t="s">
        <v>1896</v>
      </c>
      <c r="S1955" s="3" t="s">
        <v>1466</v>
      </c>
      <c r="T1955" s="2"/>
      <c r="U1955" s="2"/>
      <c r="V1955" s="2"/>
    </row>
    <row r="1956" spans="1:22" s="16" customFormat="1" ht="15" customHeight="1" x14ac:dyDescent="0.3">
      <c r="A1956" s="16" t="s">
        <v>465</v>
      </c>
      <c r="B1956" s="16" t="s">
        <v>18</v>
      </c>
      <c r="C1956" s="43" t="s">
        <v>323</v>
      </c>
      <c r="D1956" s="43" t="s">
        <v>313</v>
      </c>
      <c r="E1956" s="43" t="s">
        <v>314</v>
      </c>
      <c r="F1956" s="43" t="s">
        <v>324</v>
      </c>
      <c r="G1956" s="43" t="s">
        <v>23</v>
      </c>
      <c r="H1956" s="43" t="s">
        <v>23</v>
      </c>
      <c r="I1956" s="43" t="s">
        <v>531</v>
      </c>
      <c r="J1956" s="16" t="s">
        <v>532</v>
      </c>
      <c r="K1956" s="16">
        <v>16121</v>
      </c>
      <c r="L1956" s="16">
        <v>0</v>
      </c>
      <c r="M1956" s="16">
        <v>16121</v>
      </c>
      <c r="N1956" s="16">
        <v>0</v>
      </c>
      <c r="O1956" s="47">
        <v>14773</v>
      </c>
      <c r="P1956" s="16">
        <v>1348</v>
      </c>
      <c r="Q1956" s="47">
        <v>1343</v>
      </c>
      <c r="R1956" s="16" t="s">
        <v>1896</v>
      </c>
      <c r="S1956" s="3" t="s">
        <v>1466</v>
      </c>
      <c r="T1956" s="2"/>
      <c r="U1956" s="2"/>
      <c r="V1956" s="2"/>
    </row>
    <row r="1957" spans="1:22" s="16" customFormat="1" ht="15" customHeight="1" x14ac:dyDescent="0.3">
      <c r="A1957" s="16" t="s">
        <v>465</v>
      </c>
      <c r="B1957" s="16" t="s">
        <v>18</v>
      </c>
      <c r="C1957" s="43" t="s">
        <v>323</v>
      </c>
      <c r="D1957" s="43" t="s">
        <v>313</v>
      </c>
      <c r="E1957" s="43" t="s">
        <v>314</v>
      </c>
      <c r="F1957" s="43" t="s">
        <v>324</v>
      </c>
      <c r="G1957" s="43" t="s">
        <v>23</v>
      </c>
      <c r="H1957" s="43" t="s">
        <v>23</v>
      </c>
      <c r="I1957" s="43" t="s">
        <v>519</v>
      </c>
      <c r="J1957" s="16" t="s">
        <v>520</v>
      </c>
      <c r="K1957" s="16">
        <v>2148</v>
      </c>
      <c r="L1957" s="16">
        <v>0</v>
      </c>
      <c r="M1957" s="16">
        <v>2148</v>
      </c>
      <c r="N1957" s="16">
        <v>0</v>
      </c>
      <c r="O1957" s="47">
        <v>1914</v>
      </c>
      <c r="P1957" s="16">
        <v>234</v>
      </c>
      <c r="Q1957" s="47">
        <v>174</v>
      </c>
      <c r="R1957" s="16" t="s">
        <v>1896</v>
      </c>
      <c r="S1957" s="3" t="s">
        <v>1466</v>
      </c>
      <c r="T1957" s="2"/>
      <c r="U1957" s="2"/>
      <c r="V1957" s="2"/>
    </row>
    <row r="1958" spans="1:22" s="16" customFormat="1" ht="15" customHeight="1" x14ac:dyDescent="0.3">
      <c r="A1958" s="16" t="s">
        <v>465</v>
      </c>
      <c r="B1958" s="16" t="s">
        <v>18</v>
      </c>
      <c r="C1958" s="43" t="s">
        <v>323</v>
      </c>
      <c r="D1958" s="43" t="s">
        <v>313</v>
      </c>
      <c r="E1958" s="43" t="s">
        <v>314</v>
      </c>
      <c r="F1958" s="43" t="s">
        <v>324</v>
      </c>
      <c r="G1958" s="43" t="s">
        <v>23</v>
      </c>
      <c r="H1958" s="43" t="s">
        <v>23</v>
      </c>
      <c r="I1958" s="43" t="s">
        <v>638</v>
      </c>
      <c r="J1958" s="16" t="s">
        <v>639</v>
      </c>
      <c r="K1958" s="16">
        <v>35282</v>
      </c>
      <c r="L1958" s="16">
        <v>0</v>
      </c>
      <c r="M1958" s="16">
        <v>35282</v>
      </c>
      <c r="N1958" s="16">
        <v>0</v>
      </c>
      <c r="O1958" s="47">
        <v>32340</v>
      </c>
      <c r="P1958" s="16">
        <v>2942</v>
      </c>
      <c r="Q1958" s="47">
        <v>2940</v>
      </c>
      <c r="R1958" s="16" t="s">
        <v>1896</v>
      </c>
      <c r="S1958" s="3" t="s">
        <v>1466</v>
      </c>
      <c r="T1958" s="2"/>
      <c r="U1958" s="2"/>
      <c r="V1958" s="2"/>
    </row>
    <row r="1959" spans="1:22" s="16" customFormat="1" ht="15" customHeight="1" x14ac:dyDescent="0.3">
      <c r="A1959" s="16" t="s">
        <v>465</v>
      </c>
      <c r="B1959" s="16" t="s">
        <v>18</v>
      </c>
      <c r="C1959" s="43" t="s">
        <v>323</v>
      </c>
      <c r="D1959" s="43" t="s">
        <v>313</v>
      </c>
      <c r="E1959" s="43" t="s">
        <v>314</v>
      </c>
      <c r="F1959" s="43" t="s">
        <v>324</v>
      </c>
      <c r="G1959" s="43" t="s">
        <v>23</v>
      </c>
      <c r="H1959" s="43" t="s">
        <v>23</v>
      </c>
      <c r="I1959" s="43" t="s">
        <v>466</v>
      </c>
      <c r="J1959" s="16" t="s">
        <v>467</v>
      </c>
      <c r="K1959" s="16">
        <v>1900</v>
      </c>
      <c r="L1959" s="16">
        <v>0</v>
      </c>
      <c r="M1959" s="16">
        <v>1900</v>
      </c>
      <c r="N1959" s="16">
        <v>0</v>
      </c>
      <c r="O1959" s="47">
        <v>1738</v>
      </c>
      <c r="P1959" s="16">
        <v>162</v>
      </c>
      <c r="Q1959" s="47">
        <v>158</v>
      </c>
      <c r="R1959" s="16" t="s">
        <v>1896</v>
      </c>
      <c r="S1959" s="3" t="s">
        <v>1466</v>
      </c>
      <c r="T1959" s="2"/>
      <c r="U1959" s="2"/>
      <c r="V1959" s="2"/>
    </row>
    <row r="1960" spans="1:22" s="16" customFormat="1" ht="15" customHeight="1" x14ac:dyDescent="0.3">
      <c r="A1960" s="16" t="s">
        <v>465</v>
      </c>
      <c r="B1960" s="16" t="s">
        <v>18</v>
      </c>
      <c r="C1960" s="43" t="s">
        <v>323</v>
      </c>
      <c r="D1960" s="43" t="s">
        <v>313</v>
      </c>
      <c r="E1960" s="43" t="s">
        <v>314</v>
      </c>
      <c r="F1960" s="43" t="s">
        <v>324</v>
      </c>
      <c r="G1960" s="43" t="s">
        <v>23</v>
      </c>
      <c r="H1960" s="43" t="s">
        <v>23</v>
      </c>
      <c r="I1960" s="43" t="s">
        <v>470</v>
      </c>
      <c r="J1960" s="16" t="s">
        <v>471</v>
      </c>
      <c r="K1960" s="16">
        <v>328</v>
      </c>
      <c r="L1960" s="16">
        <v>0</v>
      </c>
      <c r="M1960" s="16">
        <v>328</v>
      </c>
      <c r="N1960" s="16">
        <v>0</v>
      </c>
      <c r="O1960" s="47">
        <v>297</v>
      </c>
      <c r="P1960" s="16">
        <v>31</v>
      </c>
      <c r="Q1960" s="47">
        <v>27</v>
      </c>
      <c r="R1960" s="16" t="s">
        <v>1896</v>
      </c>
      <c r="S1960" s="3" t="s">
        <v>1466</v>
      </c>
      <c r="T1960" s="2"/>
      <c r="U1960" s="2"/>
      <c r="V1960" s="2"/>
    </row>
    <row r="1961" spans="1:22" s="16" customFormat="1" ht="15" customHeight="1" x14ac:dyDescent="0.3">
      <c r="A1961" s="16" t="s">
        <v>465</v>
      </c>
      <c r="B1961" s="16" t="s">
        <v>18</v>
      </c>
      <c r="C1961" s="43" t="s">
        <v>323</v>
      </c>
      <c r="D1961" s="43" t="s">
        <v>313</v>
      </c>
      <c r="E1961" s="43" t="s">
        <v>314</v>
      </c>
      <c r="F1961" s="43" t="s">
        <v>324</v>
      </c>
      <c r="G1961" s="43" t="s">
        <v>23</v>
      </c>
      <c r="H1961" s="43" t="s">
        <v>23</v>
      </c>
      <c r="I1961" s="43">
        <v>6206</v>
      </c>
      <c r="J1961" s="16" t="s">
        <v>571</v>
      </c>
      <c r="K1961" s="16">
        <v>6000</v>
      </c>
      <c r="L1961" s="16">
        <v>3000</v>
      </c>
      <c r="M1961" s="16">
        <v>9000</v>
      </c>
      <c r="N1961" s="16">
        <v>651.9</v>
      </c>
      <c r="O1961" s="47">
        <v>6328.98</v>
      </c>
      <c r="P1961" s="16">
        <v>2019.12</v>
      </c>
      <c r="Q1961" s="47">
        <v>1325.59</v>
      </c>
      <c r="R1961" s="16" t="s">
        <v>1896</v>
      </c>
      <c r="S1961" s="3" t="s">
        <v>1466</v>
      </c>
      <c r="T1961" s="2"/>
      <c r="U1961" s="2"/>
      <c r="V1961" s="2"/>
    </row>
    <row r="1962" spans="1:22" s="16" customFormat="1" ht="15" customHeight="1" x14ac:dyDescent="0.3">
      <c r="A1962" s="16" t="s">
        <v>465</v>
      </c>
      <c r="B1962" s="16" t="s">
        <v>18</v>
      </c>
      <c r="C1962" s="43" t="s">
        <v>323</v>
      </c>
      <c r="D1962" s="43" t="s">
        <v>313</v>
      </c>
      <c r="E1962" s="43" t="s">
        <v>314</v>
      </c>
      <c r="F1962" s="43" t="s">
        <v>324</v>
      </c>
      <c r="G1962" s="43" t="s">
        <v>23</v>
      </c>
      <c r="H1962" s="43" t="s">
        <v>23</v>
      </c>
      <c r="I1962" s="43">
        <v>6208</v>
      </c>
      <c r="J1962" s="16" t="s">
        <v>496</v>
      </c>
      <c r="K1962" s="16">
        <v>0</v>
      </c>
      <c r="L1962" s="16">
        <v>700</v>
      </c>
      <c r="M1962" s="16">
        <v>700</v>
      </c>
      <c r="N1962" s="16">
        <v>0</v>
      </c>
      <c r="O1962" s="47">
        <v>664</v>
      </c>
      <c r="P1962" s="16">
        <v>36</v>
      </c>
      <c r="Q1962" s="47">
        <v>0</v>
      </c>
      <c r="R1962" s="16" t="s">
        <v>1896</v>
      </c>
      <c r="S1962" s="3" t="s">
        <v>1466</v>
      </c>
      <c r="T1962" s="2"/>
      <c r="U1962" s="2"/>
      <c r="V1962" s="2"/>
    </row>
    <row r="1963" spans="1:22" s="16" customFormat="1" ht="15" customHeight="1" x14ac:dyDescent="0.3">
      <c r="A1963" s="16" t="s">
        <v>465</v>
      </c>
      <c r="B1963" s="16" t="s">
        <v>18</v>
      </c>
      <c r="C1963" s="43" t="s">
        <v>323</v>
      </c>
      <c r="D1963" s="43" t="s">
        <v>313</v>
      </c>
      <c r="E1963" s="43" t="s">
        <v>314</v>
      </c>
      <c r="F1963" s="43" t="s">
        <v>324</v>
      </c>
      <c r="G1963" s="43" t="s">
        <v>23</v>
      </c>
      <c r="H1963" s="43" t="s">
        <v>23</v>
      </c>
      <c r="I1963" s="43">
        <v>6212</v>
      </c>
      <c r="J1963" s="16" t="s">
        <v>545</v>
      </c>
      <c r="K1963" s="16">
        <v>1000</v>
      </c>
      <c r="L1963" s="16">
        <v>400</v>
      </c>
      <c r="M1963" s="16">
        <v>1400</v>
      </c>
      <c r="N1963" s="16">
        <v>0</v>
      </c>
      <c r="O1963" s="47">
        <v>1083.42</v>
      </c>
      <c r="P1963" s="16">
        <v>316.58</v>
      </c>
      <c r="Q1963" s="47">
        <v>0</v>
      </c>
      <c r="R1963" s="16" t="s">
        <v>1896</v>
      </c>
      <c r="S1963" s="3" t="s">
        <v>1466</v>
      </c>
      <c r="T1963" s="2"/>
      <c r="U1963" s="2"/>
      <c r="V1963" s="2"/>
    </row>
    <row r="1964" spans="1:22" s="16" customFormat="1" ht="15" customHeight="1" x14ac:dyDescent="0.3">
      <c r="A1964" s="16" t="s">
        <v>465</v>
      </c>
      <c r="B1964" s="16" t="s">
        <v>18</v>
      </c>
      <c r="C1964" s="43" t="s">
        <v>323</v>
      </c>
      <c r="D1964" s="43" t="s">
        <v>313</v>
      </c>
      <c r="E1964" s="43" t="s">
        <v>314</v>
      </c>
      <c r="F1964" s="43" t="s">
        <v>324</v>
      </c>
      <c r="G1964" s="43" t="s">
        <v>23</v>
      </c>
      <c r="H1964" s="43" t="s">
        <v>23</v>
      </c>
      <c r="I1964" s="43">
        <v>6214</v>
      </c>
      <c r="J1964" s="16" t="s">
        <v>495</v>
      </c>
      <c r="K1964" s="16">
        <v>2000</v>
      </c>
      <c r="L1964" s="16">
        <v>0</v>
      </c>
      <c r="M1964" s="16">
        <v>2000</v>
      </c>
      <c r="N1964" s="16">
        <v>0</v>
      </c>
      <c r="O1964" s="47">
        <v>1636.41</v>
      </c>
      <c r="P1964" s="16">
        <v>363.59</v>
      </c>
      <c r="Q1964" s="47">
        <v>0</v>
      </c>
      <c r="R1964" s="16" t="s">
        <v>1896</v>
      </c>
      <c r="S1964" s="3" t="s">
        <v>1466</v>
      </c>
      <c r="T1964" s="2"/>
      <c r="U1964" s="2"/>
      <c r="V1964" s="2"/>
    </row>
    <row r="1965" spans="1:22" s="16" customFormat="1" ht="15" customHeight="1" x14ac:dyDescent="0.3">
      <c r="A1965" s="16" t="s">
        <v>465</v>
      </c>
      <c r="B1965" s="16" t="s">
        <v>18</v>
      </c>
      <c r="C1965" s="43" t="s">
        <v>323</v>
      </c>
      <c r="D1965" s="43" t="s">
        <v>313</v>
      </c>
      <c r="E1965" s="43" t="s">
        <v>314</v>
      </c>
      <c r="F1965" s="43" t="s">
        <v>324</v>
      </c>
      <c r="G1965" s="43" t="s">
        <v>23</v>
      </c>
      <c r="H1965" s="43" t="s">
        <v>23</v>
      </c>
      <c r="I1965" s="43" t="s">
        <v>586</v>
      </c>
      <c r="J1965" s="16" t="s">
        <v>587</v>
      </c>
      <c r="K1965" s="16">
        <v>4000</v>
      </c>
      <c r="L1965" s="16">
        <v>4500</v>
      </c>
      <c r="M1965" s="16">
        <v>8500</v>
      </c>
      <c r="N1965" s="16">
        <v>1532.23</v>
      </c>
      <c r="O1965" s="47">
        <v>6497.07</v>
      </c>
      <c r="P1965" s="16">
        <v>470.7</v>
      </c>
      <c r="Q1965" s="47">
        <v>1628.99</v>
      </c>
      <c r="R1965" s="16" t="s">
        <v>1896</v>
      </c>
      <c r="S1965" s="3" t="s">
        <v>1466</v>
      </c>
      <c r="T1965" s="2"/>
      <c r="U1965" s="2"/>
      <c r="V1965" s="2"/>
    </row>
    <row r="1966" spans="1:22" s="16" customFormat="1" ht="15" customHeight="1" x14ac:dyDescent="0.3">
      <c r="A1966" s="16" t="s">
        <v>465</v>
      </c>
      <c r="B1966" s="16" t="s">
        <v>18</v>
      </c>
      <c r="C1966" s="43" t="s">
        <v>323</v>
      </c>
      <c r="D1966" s="43" t="s">
        <v>313</v>
      </c>
      <c r="E1966" s="43" t="s">
        <v>314</v>
      </c>
      <c r="F1966" s="43" t="s">
        <v>324</v>
      </c>
      <c r="G1966" s="43" t="s">
        <v>23</v>
      </c>
      <c r="H1966" s="43" t="s">
        <v>23</v>
      </c>
      <c r="I1966" s="43" t="s">
        <v>546</v>
      </c>
      <c r="J1966" s="16" t="s">
        <v>547</v>
      </c>
      <c r="K1966" s="16">
        <v>7000</v>
      </c>
      <c r="L1966" s="16">
        <v>4900</v>
      </c>
      <c r="M1966" s="16">
        <v>11900</v>
      </c>
      <c r="N1966" s="16">
        <v>37.92</v>
      </c>
      <c r="O1966" s="47">
        <v>11832.34</v>
      </c>
      <c r="P1966" s="16">
        <v>29.74</v>
      </c>
      <c r="Q1966" s="47">
        <v>1310.26</v>
      </c>
      <c r="R1966" s="16" t="s">
        <v>1896</v>
      </c>
      <c r="S1966" s="3" t="s">
        <v>1466</v>
      </c>
      <c r="T1966" s="2"/>
      <c r="U1966" s="2"/>
      <c r="V1966" s="2"/>
    </row>
    <row r="1967" spans="1:22" s="16" customFormat="1" ht="15" customHeight="1" x14ac:dyDescent="0.3">
      <c r="A1967" s="16" t="s">
        <v>465</v>
      </c>
      <c r="B1967" s="16" t="s">
        <v>18</v>
      </c>
      <c r="C1967" s="43" t="s">
        <v>323</v>
      </c>
      <c r="D1967" s="43" t="s">
        <v>313</v>
      </c>
      <c r="E1967" s="43" t="s">
        <v>314</v>
      </c>
      <c r="F1967" s="43" t="s">
        <v>324</v>
      </c>
      <c r="G1967" s="43" t="s">
        <v>23</v>
      </c>
      <c r="H1967" s="43" t="s">
        <v>23</v>
      </c>
      <c r="I1967" s="43" t="s">
        <v>508</v>
      </c>
      <c r="J1967" s="16" t="s">
        <v>509</v>
      </c>
      <c r="K1967" s="16">
        <v>7000</v>
      </c>
      <c r="L1967" s="16">
        <v>-3000</v>
      </c>
      <c r="M1967" s="16">
        <v>4000</v>
      </c>
      <c r="N1967" s="16">
        <v>0</v>
      </c>
      <c r="O1967" s="47">
        <v>3442.1</v>
      </c>
      <c r="P1967" s="16">
        <v>557.9</v>
      </c>
      <c r="Q1967" s="47">
        <v>613.62</v>
      </c>
      <c r="R1967" s="16" t="s">
        <v>1896</v>
      </c>
      <c r="S1967" s="3" t="s">
        <v>1466</v>
      </c>
      <c r="T1967" s="2"/>
      <c r="U1967" s="2"/>
      <c r="V1967" s="2"/>
    </row>
    <row r="1968" spans="1:22" s="16" customFormat="1" ht="15" customHeight="1" x14ac:dyDescent="0.3">
      <c r="A1968" s="16" t="s">
        <v>465</v>
      </c>
      <c r="B1968" s="16" t="s">
        <v>18</v>
      </c>
      <c r="C1968" s="43" t="s">
        <v>323</v>
      </c>
      <c r="D1968" s="43" t="s">
        <v>313</v>
      </c>
      <c r="E1968" s="43" t="s">
        <v>314</v>
      </c>
      <c r="F1968" s="43" t="s">
        <v>324</v>
      </c>
      <c r="G1968" s="43" t="s">
        <v>23</v>
      </c>
      <c r="H1968" s="43" t="s">
        <v>23</v>
      </c>
      <c r="I1968" s="43" t="s">
        <v>533</v>
      </c>
      <c r="J1968" s="16" t="s">
        <v>534</v>
      </c>
      <c r="K1968" s="16">
        <v>550</v>
      </c>
      <c r="L1968" s="16">
        <v>600</v>
      </c>
      <c r="M1968" s="16">
        <v>1150</v>
      </c>
      <c r="N1968" s="16">
        <v>0</v>
      </c>
      <c r="O1968" s="47">
        <v>945.76</v>
      </c>
      <c r="P1968" s="16">
        <v>204.24</v>
      </c>
      <c r="Q1968" s="47">
        <v>0</v>
      </c>
      <c r="R1968" s="16" t="s">
        <v>1896</v>
      </c>
      <c r="S1968" s="3" t="s">
        <v>1466</v>
      </c>
      <c r="T1968" s="2"/>
      <c r="U1968" s="2"/>
      <c r="V1968" s="2"/>
    </row>
    <row r="1969" spans="1:22" s="16" customFormat="1" ht="15" customHeight="1" x14ac:dyDescent="0.3">
      <c r="A1969" s="16" t="s">
        <v>465</v>
      </c>
      <c r="B1969" s="16" t="s">
        <v>18</v>
      </c>
      <c r="C1969" s="43" t="s">
        <v>323</v>
      </c>
      <c r="D1969" s="43" t="s">
        <v>313</v>
      </c>
      <c r="E1969" s="43" t="s">
        <v>314</v>
      </c>
      <c r="F1969" s="43" t="s">
        <v>324</v>
      </c>
      <c r="G1969" s="43" t="s">
        <v>23</v>
      </c>
      <c r="H1969" s="43" t="s">
        <v>23</v>
      </c>
      <c r="I1969" s="43" t="s">
        <v>594</v>
      </c>
      <c r="J1969" s="16" t="s">
        <v>595</v>
      </c>
      <c r="K1969" s="16">
        <v>2000</v>
      </c>
      <c r="L1969" s="16">
        <v>0</v>
      </c>
      <c r="M1969" s="16">
        <v>2000</v>
      </c>
      <c r="N1969" s="16">
        <v>120.49</v>
      </c>
      <c r="O1969" s="47">
        <v>1800.29</v>
      </c>
      <c r="P1969" s="16">
        <v>79.22</v>
      </c>
      <c r="Q1969" s="47">
        <v>163.38999999999999</v>
      </c>
      <c r="R1969" s="16" t="s">
        <v>1896</v>
      </c>
      <c r="S1969" s="3" t="s">
        <v>1466</v>
      </c>
      <c r="T1969" s="2"/>
      <c r="U1969" s="2"/>
      <c r="V1969" s="2"/>
    </row>
    <row r="1970" spans="1:22" s="16" customFormat="1" ht="15" customHeight="1" x14ac:dyDescent="0.3">
      <c r="A1970" s="16" t="s">
        <v>465</v>
      </c>
      <c r="B1970" s="16" t="s">
        <v>18</v>
      </c>
      <c r="C1970" s="43" t="s">
        <v>323</v>
      </c>
      <c r="D1970" s="43" t="s">
        <v>313</v>
      </c>
      <c r="E1970" s="43" t="s">
        <v>314</v>
      </c>
      <c r="F1970" s="43" t="s">
        <v>324</v>
      </c>
      <c r="G1970" s="43" t="s">
        <v>23</v>
      </c>
      <c r="H1970" s="43" t="s">
        <v>23</v>
      </c>
      <c r="I1970" s="43" t="s">
        <v>642</v>
      </c>
      <c r="J1970" s="16" t="s">
        <v>643</v>
      </c>
      <c r="K1970" s="16">
        <v>9000</v>
      </c>
      <c r="L1970" s="16">
        <v>-6650</v>
      </c>
      <c r="M1970" s="16">
        <v>2350</v>
      </c>
      <c r="N1970" s="16">
        <v>603</v>
      </c>
      <c r="O1970" s="47">
        <v>1836.57</v>
      </c>
      <c r="P1970" s="16">
        <v>-89.57</v>
      </c>
      <c r="Q1970" s="47">
        <v>600</v>
      </c>
      <c r="R1970" s="16" t="s">
        <v>1896</v>
      </c>
      <c r="S1970" s="3" t="s">
        <v>1466</v>
      </c>
      <c r="T1970" s="2"/>
      <c r="U1970" s="2"/>
      <c r="V1970" s="2"/>
    </row>
    <row r="1971" spans="1:22" s="16" customFormat="1" ht="15" customHeight="1" x14ac:dyDescent="0.3">
      <c r="A1971" s="16" t="s">
        <v>465</v>
      </c>
      <c r="B1971" s="16" t="s">
        <v>18</v>
      </c>
      <c r="C1971" s="43" t="s">
        <v>323</v>
      </c>
      <c r="D1971" s="43" t="s">
        <v>313</v>
      </c>
      <c r="E1971" s="43" t="s">
        <v>314</v>
      </c>
      <c r="F1971" s="43" t="s">
        <v>324</v>
      </c>
      <c r="G1971" s="43" t="s">
        <v>23</v>
      </c>
      <c r="H1971" s="43" t="s">
        <v>23</v>
      </c>
      <c r="I1971" s="43" t="s">
        <v>487</v>
      </c>
      <c r="J1971" s="16" t="s">
        <v>488</v>
      </c>
      <c r="K1971" s="16">
        <v>15000</v>
      </c>
      <c r="L1971" s="16">
        <v>7570</v>
      </c>
      <c r="M1971" s="16">
        <v>22570</v>
      </c>
      <c r="N1971" s="16">
        <v>1053.8</v>
      </c>
      <c r="O1971" s="47">
        <v>21068.19</v>
      </c>
      <c r="P1971" s="16">
        <v>448.01</v>
      </c>
      <c r="Q1971" s="47">
        <v>830</v>
      </c>
      <c r="R1971" s="16" t="s">
        <v>1896</v>
      </c>
      <c r="S1971" s="3" t="s">
        <v>1466</v>
      </c>
      <c r="T1971" s="2"/>
      <c r="U1971" s="2"/>
      <c r="V1971" s="2"/>
    </row>
    <row r="1972" spans="1:22" s="16" customFormat="1" ht="15" customHeight="1" x14ac:dyDescent="0.3">
      <c r="A1972" s="16" t="s">
        <v>465</v>
      </c>
      <c r="B1972" s="16" t="s">
        <v>18</v>
      </c>
      <c r="C1972" s="43" t="s">
        <v>323</v>
      </c>
      <c r="D1972" s="43" t="s">
        <v>313</v>
      </c>
      <c r="E1972" s="43" t="s">
        <v>314</v>
      </c>
      <c r="F1972" s="43" t="s">
        <v>324</v>
      </c>
      <c r="G1972" s="43" t="s">
        <v>23</v>
      </c>
      <c r="H1972" s="43" t="s">
        <v>23</v>
      </c>
      <c r="I1972" s="43" t="s">
        <v>644</v>
      </c>
      <c r="J1972" s="16" t="s">
        <v>645</v>
      </c>
      <c r="K1972" s="16">
        <v>53000</v>
      </c>
      <c r="L1972" s="16">
        <v>-4800</v>
      </c>
      <c r="M1972" s="16">
        <v>48200</v>
      </c>
      <c r="N1972" s="16">
        <v>0</v>
      </c>
      <c r="O1972" s="47">
        <v>48200</v>
      </c>
      <c r="P1972" s="16">
        <v>0</v>
      </c>
      <c r="Q1972" s="47">
        <v>0</v>
      </c>
      <c r="R1972" s="16" t="s">
        <v>1896</v>
      </c>
      <c r="S1972" s="3" t="s">
        <v>1466</v>
      </c>
      <c r="T1972" s="2"/>
      <c r="U1972" s="2"/>
      <c r="V1972" s="2"/>
    </row>
    <row r="1973" spans="1:22" s="16" customFormat="1" ht="15" customHeight="1" x14ac:dyDescent="0.3">
      <c r="A1973" s="16" t="s">
        <v>465</v>
      </c>
      <c r="B1973" s="16" t="s">
        <v>18</v>
      </c>
      <c r="C1973" s="43" t="s">
        <v>323</v>
      </c>
      <c r="D1973" s="43" t="s">
        <v>313</v>
      </c>
      <c r="E1973" s="43" t="s">
        <v>314</v>
      </c>
      <c r="F1973" s="43" t="s">
        <v>324</v>
      </c>
      <c r="G1973" s="43" t="s">
        <v>23</v>
      </c>
      <c r="H1973" s="43" t="s">
        <v>23</v>
      </c>
      <c r="I1973" s="43" t="s">
        <v>527</v>
      </c>
      <c r="J1973" s="16" t="s">
        <v>528</v>
      </c>
      <c r="K1973" s="16">
        <v>0</v>
      </c>
      <c r="L1973" s="16">
        <v>0</v>
      </c>
      <c r="M1973" s="16">
        <v>0</v>
      </c>
      <c r="N1973" s="16">
        <v>0</v>
      </c>
      <c r="O1973" s="47">
        <v>32.74</v>
      </c>
      <c r="P1973" s="16">
        <v>-32.74</v>
      </c>
      <c r="Q1973" s="47">
        <v>0</v>
      </c>
      <c r="R1973" s="16" t="s">
        <v>1896</v>
      </c>
      <c r="S1973" s="3" t="s">
        <v>1466</v>
      </c>
      <c r="T1973" s="2"/>
      <c r="U1973" s="2"/>
      <c r="V1973" s="2"/>
    </row>
    <row r="1974" spans="1:22" s="16" customFormat="1" ht="15" customHeight="1" x14ac:dyDescent="0.3">
      <c r="A1974" s="16" t="s">
        <v>465</v>
      </c>
      <c r="B1974" s="16" t="s">
        <v>18</v>
      </c>
      <c r="C1974" s="43" t="s">
        <v>323</v>
      </c>
      <c r="D1974" s="43" t="s">
        <v>313</v>
      </c>
      <c r="E1974" s="43" t="s">
        <v>314</v>
      </c>
      <c r="F1974" s="43" t="s">
        <v>324</v>
      </c>
      <c r="G1974" s="43" t="s">
        <v>23</v>
      </c>
      <c r="H1974" s="43" t="s">
        <v>23</v>
      </c>
      <c r="I1974" s="43" t="s">
        <v>513</v>
      </c>
      <c r="J1974" s="16" t="s">
        <v>1203</v>
      </c>
      <c r="K1974" s="16">
        <v>12000</v>
      </c>
      <c r="L1974" s="16">
        <v>-500</v>
      </c>
      <c r="M1974" s="16">
        <v>11500</v>
      </c>
      <c r="N1974" s="16">
        <v>0</v>
      </c>
      <c r="O1974" s="47">
        <v>0</v>
      </c>
      <c r="P1974" s="16">
        <v>11500</v>
      </c>
      <c r="Q1974" s="47">
        <v>0</v>
      </c>
      <c r="R1974" s="16" t="s">
        <v>1896</v>
      </c>
      <c r="S1974" s="3" t="s">
        <v>1466</v>
      </c>
      <c r="T1974" s="2"/>
      <c r="U1974" s="2"/>
      <c r="V1974" s="2"/>
    </row>
    <row r="1975" spans="1:22" s="16" customFormat="1" ht="15" customHeight="1" x14ac:dyDescent="0.3">
      <c r="A1975" s="16" t="s">
        <v>465</v>
      </c>
      <c r="B1975" s="16" t="s">
        <v>18</v>
      </c>
      <c r="C1975" s="43" t="s">
        <v>323</v>
      </c>
      <c r="D1975" s="43" t="s">
        <v>313</v>
      </c>
      <c r="E1975" s="43" t="s">
        <v>314</v>
      </c>
      <c r="F1975" s="43" t="s">
        <v>324</v>
      </c>
      <c r="G1975" s="43" t="s">
        <v>23</v>
      </c>
      <c r="H1975" s="43" t="s">
        <v>23</v>
      </c>
      <c r="I1975" s="43">
        <v>7250</v>
      </c>
      <c r="J1975" s="16" t="s">
        <v>1675</v>
      </c>
      <c r="K1975" s="16">
        <v>30</v>
      </c>
      <c r="L1975" s="16">
        <v>0</v>
      </c>
      <c r="M1975" s="16">
        <v>30</v>
      </c>
      <c r="N1975" s="16">
        <v>0</v>
      </c>
      <c r="O1975" s="47">
        <v>0</v>
      </c>
      <c r="P1975" s="16">
        <v>30</v>
      </c>
      <c r="Q1975" s="47">
        <v>0</v>
      </c>
      <c r="R1975" s="16" t="s">
        <v>1896</v>
      </c>
      <c r="S1975" s="3" t="s">
        <v>1466</v>
      </c>
      <c r="T1975" s="2"/>
      <c r="U1975" s="2"/>
      <c r="V1975" s="2"/>
    </row>
    <row r="1976" spans="1:22" s="16" customFormat="1" ht="15" customHeight="1" x14ac:dyDescent="0.3">
      <c r="A1976" s="16" t="s">
        <v>465</v>
      </c>
      <c r="B1976" s="16" t="s">
        <v>18</v>
      </c>
      <c r="C1976" s="43" t="s">
        <v>323</v>
      </c>
      <c r="D1976" s="43" t="s">
        <v>313</v>
      </c>
      <c r="E1976" s="43" t="s">
        <v>314</v>
      </c>
      <c r="F1976" s="43" t="s">
        <v>324</v>
      </c>
      <c r="G1976" s="43" t="s">
        <v>23</v>
      </c>
      <c r="H1976" s="43" t="s">
        <v>23</v>
      </c>
      <c r="I1976" s="43" t="s">
        <v>797</v>
      </c>
      <c r="J1976" s="16" t="s">
        <v>798</v>
      </c>
      <c r="K1976" s="16">
        <v>20811</v>
      </c>
      <c r="L1976" s="16">
        <v>-3500</v>
      </c>
      <c r="M1976" s="16">
        <v>17311</v>
      </c>
      <c r="N1976" s="16">
        <v>0</v>
      </c>
      <c r="O1976" s="47">
        <v>3727.21</v>
      </c>
      <c r="P1976" s="16">
        <v>13583.79</v>
      </c>
      <c r="Q1976" s="47">
        <v>0</v>
      </c>
      <c r="R1976" s="16" t="s">
        <v>1896</v>
      </c>
      <c r="S1976" s="3" t="s">
        <v>1466</v>
      </c>
      <c r="T1976" s="2"/>
      <c r="U1976" s="2"/>
      <c r="V1976" s="2"/>
    </row>
    <row r="1977" spans="1:22" s="16" customFormat="1" ht="15" customHeight="1" x14ac:dyDescent="0.3">
      <c r="A1977" s="16" t="s">
        <v>17</v>
      </c>
      <c r="B1977" s="16" t="s">
        <v>18</v>
      </c>
      <c r="C1977" s="43" t="s">
        <v>344</v>
      </c>
      <c r="D1977" s="43" t="s">
        <v>345</v>
      </c>
      <c r="E1977" s="43" t="s">
        <v>67</v>
      </c>
      <c r="F1977" s="43" t="s">
        <v>346</v>
      </c>
      <c r="G1977" s="43" t="s">
        <v>23</v>
      </c>
      <c r="H1977" s="43" t="s">
        <v>23</v>
      </c>
      <c r="I1977" s="43" t="s">
        <v>1223</v>
      </c>
      <c r="J1977" s="16" t="s">
        <v>1224</v>
      </c>
      <c r="K1977" s="16">
        <v>995555</v>
      </c>
      <c r="L1977" s="16">
        <v>0</v>
      </c>
      <c r="M1977" s="16">
        <v>995555</v>
      </c>
      <c r="N1977" s="16">
        <v>0</v>
      </c>
      <c r="O1977" s="47">
        <v>0</v>
      </c>
      <c r="P1977" s="16">
        <v>995555</v>
      </c>
      <c r="Q1977" s="47">
        <v>0</v>
      </c>
      <c r="R1977" s="16" t="s">
        <v>1897</v>
      </c>
      <c r="S1977" s="3" t="s">
        <v>1467</v>
      </c>
      <c r="T1977" s="2"/>
      <c r="U1977" s="2"/>
      <c r="V1977" s="2"/>
    </row>
    <row r="1978" spans="1:22" s="16" customFormat="1" ht="15" customHeight="1" x14ac:dyDescent="0.3">
      <c r="A1978" s="16" t="s">
        <v>17</v>
      </c>
      <c r="B1978" s="16" t="s">
        <v>18</v>
      </c>
      <c r="C1978" s="43" t="s">
        <v>344</v>
      </c>
      <c r="D1978" s="43" t="s">
        <v>345</v>
      </c>
      <c r="E1978" s="43" t="s">
        <v>67</v>
      </c>
      <c r="F1978" s="43" t="s">
        <v>346</v>
      </c>
      <c r="G1978" s="43" t="s">
        <v>23</v>
      </c>
      <c r="H1978" s="43" t="s">
        <v>23</v>
      </c>
      <c r="I1978" s="43" t="s">
        <v>1291</v>
      </c>
      <c r="J1978" s="16" t="s">
        <v>1292</v>
      </c>
      <c r="K1978" s="16">
        <v>2514196</v>
      </c>
      <c r="L1978" s="16">
        <v>0</v>
      </c>
      <c r="M1978" s="16">
        <v>2514196</v>
      </c>
      <c r="N1978" s="16">
        <v>0</v>
      </c>
      <c r="O1978" s="47">
        <v>2247113</v>
      </c>
      <c r="P1978" s="16">
        <v>267083</v>
      </c>
      <c r="Q1978" s="47">
        <v>204283</v>
      </c>
      <c r="R1978" s="16" t="s">
        <v>1897</v>
      </c>
      <c r="S1978" s="3" t="s">
        <v>1467</v>
      </c>
      <c r="T1978" s="2"/>
      <c r="U1978" s="2"/>
      <c r="V1978" s="2"/>
    </row>
    <row r="1979" spans="1:22" s="16" customFormat="1" ht="15" customHeight="1" x14ac:dyDescent="0.3">
      <c r="A1979" s="16" t="s">
        <v>465</v>
      </c>
      <c r="B1979" s="16" t="s">
        <v>18</v>
      </c>
      <c r="C1979" s="43" t="s">
        <v>344</v>
      </c>
      <c r="D1979" s="43" t="s">
        <v>345</v>
      </c>
      <c r="E1979" s="43" t="s">
        <v>67</v>
      </c>
      <c r="F1979" s="43" t="s">
        <v>346</v>
      </c>
      <c r="G1979" s="43" t="s">
        <v>23</v>
      </c>
      <c r="H1979" s="43" t="s">
        <v>23</v>
      </c>
      <c r="I1979" s="43" t="s">
        <v>903</v>
      </c>
      <c r="J1979" s="16" t="s">
        <v>904</v>
      </c>
      <c r="K1979" s="16">
        <v>0</v>
      </c>
      <c r="L1979" s="16">
        <v>0</v>
      </c>
      <c r="M1979" s="16">
        <v>0</v>
      </c>
      <c r="N1979" s="16">
        <v>0</v>
      </c>
      <c r="O1979" s="47">
        <v>0</v>
      </c>
      <c r="P1979" s="16">
        <v>0</v>
      </c>
      <c r="Q1979" s="47">
        <v>0</v>
      </c>
      <c r="R1979" s="16" t="s">
        <v>1897</v>
      </c>
      <c r="S1979" s="3" t="s">
        <v>1467</v>
      </c>
      <c r="T1979" s="2"/>
      <c r="U1979" s="2"/>
      <c r="V1979" s="2"/>
    </row>
    <row r="1980" spans="1:22" s="16" customFormat="1" ht="15" customHeight="1" x14ac:dyDescent="0.3">
      <c r="A1980" s="16" t="s">
        <v>465</v>
      </c>
      <c r="B1980" s="16" t="s">
        <v>18</v>
      </c>
      <c r="C1980" s="43" t="s">
        <v>344</v>
      </c>
      <c r="D1980" s="43" t="s">
        <v>345</v>
      </c>
      <c r="E1980" s="43" t="s">
        <v>67</v>
      </c>
      <c r="F1980" s="43" t="s">
        <v>346</v>
      </c>
      <c r="G1980" s="43" t="s">
        <v>23</v>
      </c>
      <c r="H1980" s="43" t="s">
        <v>23</v>
      </c>
      <c r="I1980" s="43" t="s">
        <v>790</v>
      </c>
      <c r="J1980" s="16" t="s">
        <v>791</v>
      </c>
      <c r="K1980" s="16">
        <v>0</v>
      </c>
      <c r="L1980" s="16">
        <v>0</v>
      </c>
      <c r="M1980" s="16">
        <v>0</v>
      </c>
      <c r="N1980" s="16">
        <v>0</v>
      </c>
      <c r="O1980" s="47">
        <v>100000</v>
      </c>
      <c r="P1980" s="16">
        <v>-100000</v>
      </c>
      <c r="Q1980" s="47">
        <v>100000</v>
      </c>
      <c r="R1980" s="16" t="s">
        <v>1897</v>
      </c>
      <c r="S1980" s="3" t="s">
        <v>1467</v>
      </c>
      <c r="T1980" s="2"/>
      <c r="U1980" s="2"/>
      <c r="V1980" s="2"/>
    </row>
    <row r="1981" spans="1:22" s="16" customFormat="1" ht="15" customHeight="1" x14ac:dyDescent="0.3">
      <c r="A1981" s="16" t="s">
        <v>465</v>
      </c>
      <c r="B1981" s="16" t="s">
        <v>18</v>
      </c>
      <c r="C1981" s="43" t="s">
        <v>344</v>
      </c>
      <c r="D1981" s="43" t="s">
        <v>345</v>
      </c>
      <c r="E1981" s="43" t="s">
        <v>67</v>
      </c>
      <c r="F1981" s="43" t="s">
        <v>346</v>
      </c>
      <c r="G1981" s="43" t="s">
        <v>23</v>
      </c>
      <c r="H1981" s="43" t="s">
        <v>23</v>
      </c>
      <c r="I1981" s="43" t="s">
        <v>899</v>
      </c>
      <c r="J1981" s="16" t="s">
        <v>900</v>
      </c>
      <c r="K1981" s="16">
        <v>441000</v>
      </c>
      <c r="L1981" s="16">
        <v>0</v>
      </c>
      <c r="M1981" s="16">
        <v>441000</v>
      </c>
      <c r="N1981" s="16">
        <v>0</v>
      </c>
      <c r="O1981" s="47">
        <v>1241000</v>
      </c>
      <c r="P1981" s="16">
        <v>-800000</v>
      </c>
      <c r="Q1981" s="47">
        <v>0</v>
      </c>
      <c r="R1981" s="16" t="s">
        <v>1897</v>
      </c>
      <c r="S1981" s="3" t="s">
        <v>1467</v>
      </c>
      <c r="T1981" s="2"/>
      <c r="U1981" s="2"/>
      <c r="V1981" s="2"/>
    </row>
    <row r="1982" spans="1:22" s="16" customFormat="1" ht="15" customHeight="1" x14ac:dyDescent="0.3">
      <c r="A1982" s="16" t="s">
        <v>465</v>
      </c>
      <c r="B1982" s="16" t="s">
        <v>18</v>
      </c>
      <c r="C1982" s="43" t="s">
        <v>344</v>
      </c>
      <c r="D1982" s="43" t="s">
        <v>345</v>
      </c>
      <c r="E1982" s="43" t="s">
        <v>67</v>
      </c>
      <c r="F1982" s="43" t="s">
        <v>346</v>
      </c>
      <c r="G1982" s="43" t="s">
        <v>23</v>
      </c>
      <c r="H1982" s="43" t="s">
        <v>23</v>
      </c>
      <c r="I1982" s="43" t="s">
        <v>908</v>
      </c>
      <c r="J1982" s="16" t="s">
        <v>909</v>
      </c>
      <c r="K1982" s="16">
        <v>743797</v>
      </c>
      <c r="L1982" s="16">
        <v>0</v>
      </c>
      <c r="M1982" s="16">
        <v>743797</v>
      </c>
      <c r="N1982" s="16">
        <v>0</v>
      </c>
      <c r="O1982" s="47">
        <v>743797</v>
      </c>
      <c r="P1982" s="16">
        <v>0</v>
      </c>
      <c r="Q1982" s="47">
        <v>0</v>
      </c>
      <c r="R1982" s="16" t="s">
        <v>1897</v>
      </c>
      <c r="S1982" s="3" t="s">
        <v>1467</v>
      </c>
      <c r="T1982" s="2"/>
      <c r="U1982" s="2"/>
      <c r="V1982" s="2"/>
    </row>
    <row r="1983" spans="1:22" s="16" customFormat="1" ht="15" customHeight="1" x14ac:dyDescent="0.3">
      <c r="A1983" s="16" t="s">
        <v>465</v>
      </c>
      <c r="B1983" s="16" t="s">
        <v>18</v>
      </c>
      <c r="C1983" s="43" t="s">
        <v>344</v>
      </c>
      <c r="D1983" s="43" t="s">
        <v>345</v>
      </c>
      <c r="E1983" s="43" t="s">
        <v>67</v>
      </c>
      <c r="F1983" s="43" t="s">
        <v>346</v>
      </c>
      <c r="G1983" s="43" t="s">
        <v>23</v>
      </c>
      <c r="H1983" s="43" t="s">
        <v>23</v>
      </c>
      <c r="I1983" s="43" t="s">
        <v>1059</v>
      </c>
      <c r="J1983" s="16" t="s">
        <v>1060</v>
      </c>
      <c r="K1983" s="16">
        <v>780000</v>
      </c>
      <c r="L1983" s="16">
        <v>0</v>
      </c>
      <c r="M1983" s="16">
        <v>780000</v>
      </c>
      <c r="N1983" s="16">
        <v>0</v>
      </c>
      <c r="O1983" s="47">
        <v>780000</v>
      </c>
      <c r="P1983" s="16">
        <v>0</v>
      </c>
      <c r="Q1983" s="47">
        <v>0</v>
      </c>
      <c r="R1983" s="16" t="s">
        <v>1897</v>
      </c>
      <c r="S1983" s="3" t="s">
        <v>1467</v>
      </c>
      <c r="T1983" s="2"/>
      <c r="U1983" s="2"/>
      <c r="V1983" s="2"/>
    </row>
    <row r="1984" spans="1:22" s="16" customFormat="1" ht="15" customHeight="1" x14ac:dyDescent="0.3">
      <c r="A1984" s="16" t="s">
        <v>465</v>
      </c>
      <c r="B1984" s="16" t="s">
        <v>18</v>
      </c>
      <c r="C1984" s="43" t="s">
        <v>344</v>
      </c>
      <c r="D1984" s="43" t="s">
        <v>345</v>
      </c>
      <c r="E1984" s="43" t="s">
        <v>67</v>
      </c>
      <c r="F1984" s="43" t="s">
        <v>346</v>
      </c>
      <c r="G1984" s="43" t="s">
        <v>23</v>
      </c>
      <c r="H1984" s="43" t="s">
        <v>23</v>
      </c>
      <c r="I1984" s="43" t="s">
        <v>1133</v>
      </c>
      <c r="J1984" s="16" t="s">
        <v>1134</v>
      </c>
      <c r="K1984" s="16">
        <v>133727</v>
      </c>
      <c r="L1984" s="16">
        <v>0</v>
      </c>
      <c r="M1984" s="16">
        <v>133727</v>
      </c>
      <c r="N1984" s="16">
        <v>0</v>
      </c>
      <c r="O1984" s="47">
        <v>133727.1</v>
      </c>
      <c r="P1984" s="16">
        <v>-0.1</v>
      </c>
      <c r="Q1984" s="47">
        <v>63679.199999999997</v>
      </c>
      <c r="R1984" s="16" t="s">
        <v>1897</v>
      </c>
      <c r="S1984" s="3" t="s">
        <v>1467</v>
      </c>
      <c r="T1984" s="2"/>
      <c r="U1984" s="2"/>
      <c r="V1984" s="2"/>
    </row>
    <row r="1985" spans="1:22" s="16" customFormat="1" ht="15" customHeight="1" x14ac:dyDescent="0.3">
      <c r="A1985" s="16" t="s">
        <v>465</v>
      </c>
      <c r="B1985" s="16" t="s">
        <v>18</v>
      </c>
      <c r="C1985" s="43" t="s">
        <v>344</v>
      </c>
      <c r="D1985" s="43" t="s">
        <v>345</v>
      </c>
      <c r="E1985" s="43" t="s">
        <v>67</v>
      </c>
      <c r="F1985" s="43" t="s">
        <v>346</v>
      </c>
      <c r="G1985" s="43" t="s">
        <v>23</v>
      </c>
      <c r="H1985" s="43" t="s">
        <v>23</v>
      </c>
      <c r="I1985" s="43" t="s">
        <v>1181</v>
      </c>
      <c r="J1985" s="16" t="s">
        <v>1182</v>
      </c>
      <c r="K1985" s="16">
        <v>0</v>
      </c>
      <c r="L1985" s="16">
        <v>0</v>
      </c>
      <c r="M1985" s="16">
        <v>0</v>
      </c>
      <c r="N1985" s="16">
        <v>0</v>
      </c>
      <c r="O1985" s="47">
        <v>22221.13</v>
      </c>
      <c r="P1985" s="16">
        <v>-22221.13</v>
      </c>
      <c r="Q1985" s="47">
        <v>22221.13</v>
      </c>
      <c r="R1985" s="16" t="s">
        <v>1897</v>
      </c>
      <c r="S1985" s="3" t="s">
        <v>1467</v>
      </c>
      <c r="T1985" s="2"/>
      <c r="U1985" s="2"/>
      <c r="V1985" s="2"/>
    </row>
    <row r="1986" spans="1:22" s="16" customFormat="1" ht="15" customHeight="1" x14ac:dyDescent="0.3">
      <c r="A1986" s="16" t="s">
        <v>465</v>
      </c>
      <c r="B1986" s="16" t="s">
        <v>18</v>
      </c>
      <c r="C1986" s="43" t="s">
        <v>344</v>
      </c>
      <c r="D1986" s="43" t="s">
        <v>345</v>
      </c>
      <c r="E1986" s="43" t="s">
        <v>67</v>
      </c>
      <c r="F1986" s="43" t="s">
        <v>346</v>
      </c>
      <c r="G1986" s="43" t="s">
        <v>23</v>
      </c>
      <c r="H1986" s="43" t="s">
        <v>23</v>
      </c>
      <c r="I1986" s="43" t="s">
        <v>901</v>
      </c>
      <c r="J1986" s="16" t="s">
        <v>902</v>
      </c>
      <c r="K1986" s="16">
        <v>12709</v>
      </c>
      <c r="L1986" s="16">
        <v>0</v>
      </c>
      <c r="M1986" s="16">
        <v>12709</v>
      </c>
      <c r="N1986" s="16">
        <v>0</v>
      </c>
      <c r="O1986" s="47">
        <v>42496.68</v>
      </c>
      <c r="P1986" s="16">
        <v>-29787.68</v>
      </c>
      <c r="Q1986" s="47">
        <v>0</v>
      </c>
      <c r="R1986" s="16" t="s">
        <v>1897</v>
      </c>
      <c r="S1986" s="3" t="s">
        <v>1467</v>
      </c>
      <c r="T1986" s="2"/>
      <c r="U1986" s="2"/>
      <c r="V1986" s="2"/>
    </row>
    <row r="1987" spans="1:22" s="16" customFormat="1" ht="15" customHeight="1" x14ac:dyDescent="0.3">
      <c r="A1987" s="16" t="s">
        <v>465</v>
      </c>
      <c r="B1987" s="16" t="s">
        <v>18</v>
      </c>
      <c r="C1987" s="43" t="s">
        <v>344</v>
      </c>
      <c r="D1987" s="43" t="s">
        <v>345</v>
      </c>
      <c r="E1987" s="43" t="s">
        <v>67</v>
      </c>
      <c r="F1987" s="43" t="s">
        <v>346</v>
      </c>
      <c r="G1987" s="43" t="s">
        <v>23</v>
      </c>
      <c r="H1987" s="43" t="s">
        <v>23</v>
      </c>
      <c r="I1987" s="43" t="s">
        <v>905</v>
      </c>
      <c r="J1987" s="16" t="s">
        <v>906</v>
      </c>
      <c r="K1987" s="16">
        <v>171930</v>
      </c>
      <c r="L1987" s="16">
        <v>0</v>
      </c>
      <c r="M1987" s="16">
        <v>171930</v>
      </c>
      <c r="N1987" s="16">
        <v>0</v>
      </c>
      <c r="O1987" s="47">
        <v>171929.42</v>
      </c>
      <c r="P1987" s="16">
        <v>0.57999999999999996</v>
      </c>
      <c r="Q1987" s="47">
        <v>78526.740000000005</v>
      </c>
      <c r="R1987" s="16" t="s">
        <v>1897</v>
      </c>
      <c r="S1987" s="3" t="s">
        <v>1467</v>
      </c>
      <c r="T1987" s="2"/>
      <c r="U1987" s="2"/>
      <c r="V1987" s="2"/>
    </row>
    <row r="1988" spans="1:22" s="16" customFormat="1" ht="15" customHeight="1" x14ac:dyDescent="0.3">
      <c r="A1988" s="16" t="s">
        <v>465</v>
      </c>
      <c r="B1988" s="16" t="s">
        <v>18</v>
      </c>
      <c r="C1988" s="43" t="s">
        <v>344</v>
      </c>
      <c r="D1988" s="43" t="s">
        <v>345</v>
      </c>
      <c r="E1988" s="43" t="s">
        <v>67</v>
      </c>
      <c r="F1988" s="43" t="s">
        <v>346</v>
      </c>
      <c r="G1988" s="43" t="s">
        <v>23</v>
      </c>
      <c r="H1988" s="43" t="s">
        <v>23</v>
      </c>
      <c r="I1988" s="43" t="s">
        <v>1209</v>
      </c>
      <c r="J1988" s="16" t="s">
        <v>1210</v>
      </c>
      <c r="K1988" s="16">
        <v>0</v>
      </c>
      <c r="L1988" s="16">
        <v>0</v>
      </c>
      <c r="M1988" s="16">
        <v>0</v>
      </c>
      <c r="N1988" s="16">
        <v>0</v>
      </c>
      <c r="O1988" s="47">
        <v>4804</v>
      </c>
      <c r="P1988" s="16">
        <v>-4804</v>
      </c>
      <c r="Q1988" s="47">
        <v>0</v>
      </c>
      <c r="R1988" s="16" t="s">
        <v>1897</v>
      </c>
      <c r="S1988" s="3" t="s">
        <v>1467</v>
      </c>
      <c r="T1988" s="2"/>
      <c r="U1988" s="2"/>
      <c r="V1988" s="2"/>
    </row>
    <row r="1989" spans="1:22" s="16" customFormat="1" ht="15" customHeight="1" x14ac:dyDescent="0.3">
      <c r="A1989" s="16" t="s">
        <v>465</v>
      </c>
      <c r="B1989" s="16" t="s">
        <v>18</v>
      </c>
      <c r="C1989" s="43" t="s">
        <v>344</v>
      </c>
      <c r="D1989" s="43" t="s">
        <v>345</v>
      </c>
      <c r="E1989" s="43" t="s">
        <v>67</v>
      </c>
      <c r="F1989" s="43" t="s">
        <v>346</v>
      </c>
      <c r="G1989" s="43" t="s">
        <v>23</v>
      </c>
      <c r="H1989" s="43" t="s">
        <v>23</v>
      </c>
      <c r="I1989" s="43" t="s">
        <v>1190</v>
      </c>
      <c r="J1989" s="16" t="s">
        <v>1191</v>
      </c>
      <c r="K1989" s="16">
        <v>227017</v>
      </c>
      <c r="L1989" s="16">
        <v>0</v>
      </c>
      <c r="M1989" s="16">
        <v>227017</v>
      </c>
      <c r="N1989" s="16">
        <v>0</v>
      </c>
      <c r="O1989" s="47">
        <v>118231.97</v>
      </c>
      <c r="P1989" s="16">
        <v>108785.03</v>
      </c>
      <c r="Q1989" s="47">
        <v>0</v>
      </c>
      <c r="R1989" s="16" t="s">
        <v>1897</v>
      </c>
      <c r="S1989" s="3" t="s">
        <v>1467</v>
      </c>
      <c r="T1989" s="2"/>
      <c r="U1989" s="2"/>
      <c r="V1989" s="2"/>
    </row>
    <row r="1990" spans="1:22" s="16" customFormat="1" ht="15" customHeight="1" x14ac:dyDescent="0.3">
      <c r="A1990" s="16" t="s">
        <v>465</v>
      </c>
      <c r="B1990" s="16" t="s">
        <v>18</v>
      </c>
      <c r="C1990" s="43" t="s">
        <v>344</v>
      </c>
      <c r="D1990" s="43" t="s">
        <v>345</v>
      </c>
      <c r="E1990" s="43" t="s">
        <v>67</v>
      </c>
      <c r="F1990" s="43" t="s">
        <v>346</v>
      </c>
      <c r="G1990" s="43" t="s">
        <v>23</v>
      </c>
      <c r="H1990" s="43" t="s">
        <v>23</v>
      </c>
      <c r="I1990" s="43" t="s">
        <v>2230</v>
      </c>
      <c r="J1990" s="16" t="s">
        <v>2231</v>
      </c>
      <c r="K1990" s="16">
        <v>200000</v>
      </c>
      <c r="L1990" s="16">
        <v>0</v>
      </c>
      <c r="M1990" s="16">
        <v>200000</v>
      </c>
      <c r="N1990" s="16">
        <v>0</v>
      </c>
      <c r="O1990" s="47">
        <v>0</v>
      </c>
      <c r="P1990" s="16">
        <v>200000</v>
      </c>
      <c r="Q1990" s="47">
        <v>0</v>
      </c>
      <c r="R1990" s="16" t="s">
        <v>1897</v>
      </c>
      <c r="S1990" s="3" t="s">
        <v>1467</v>
      </c>
      <c r="T1990" s="2"/>
      <c r="U1990" s="2"/>
      <c r="V1990" s="2"/>
    </row>
    <row r="1991" spans="1:22" s="16" customFormat="1" ht="15" customHeight="1" x14ac:dyDescent="0.3">
      <c r="A1991" s="16" t="s">
        <v>465</v>
      </c>
      <c r="B1991" s="16" t="s">
        <v>18</v>
      </c>
      <c r="C1991" s="43" t="s">
        <v>344</v>
      </c>
      <c r="D1991" s="43" t="s">
        <v>345</v>
      </c>
      <c r="E1991" s="43" t="s">
        <v>67</v>
      </c>
      <c r="F1991" s="43" t="s">
        <v>346</v>
      </c>
      <c r="G1991" s="43" t="s">
        <v>23</v>
      </c>
      <c r="H1991" s="43" t="s">
        <v>23</v>
      </c>
      <c r="I1991" s="43" t="s">
        <v>1987</v>
      </c>
      <c r="J1991" s="16" t="s">
        <v>1988</v>
      </c>
      <c r="K1991" s="16">
        <v>394049</v>
      </c>
      <c r="L1991" s="16">
        <v>0</v>
      </c>
      <c r="M1991" s="16">
        <v>394049</v>
      </c>
      <c r="N1991" s="16">
        <v>0</v>
      </c>
      <c r="O1991" s="47">
        <v>0</v>
      </c>
      <c r="P1991" s="16">
        <v>394049</v>
      </c>
      <c r="Q1991" s="47">
        <v>0</v>
      </c>
      <c r="R1991" s="16" t="s">
        <v>1897</v>
      </c>
      <c r="S1991" s="3" t="s">
        <v>1467</v>
      </c>
      <c r="T1991" s="2"/>
      <c r="U1991" s="2"/>
      <c r="V1991" s="2"/>
    </row>
    <row r="1992" spans="1:22" s="16" customFormat="1" ht="15" customHeight="1" x14ac:dyDescent="0.3">
      <c r="A1992" s="16" t="s">
        <v>465</v>
      </c>
      <c r="B1992" s="16" t="s">
        <v>18</v>
      </c>
      <c r="C1992" s="43" t="s">
        <v>344</v>
      </c>
      <c r="D1992" s="43" t="s">
        <v>345</v>
      </c>
      <c r="E1992" s="43" t="s">
        <v>67</v>
      </c>
      <c r="F1992" s="43" t="s">
        <v>346</v>
      </c>
      <c r="G1992" s="43" t="s">
        <v>23</v>
      </c>
      <c r="H1992" s="43" t="s">
        <v>23</v>
      </c>
      <c r="I1992" s="43" t="s">
        <v>2232</v>
      </c>
      <c r="J1992" s="16" t="s">
        <v>2233</v>
      </c>
      <c r="K1992" s="16">
        <v>401506</v>
      </c>
      <c r="L1992" s="16">
        <v>0</v>
      </c>
      <c r="M1992" s="16">
        <v>401506</v>
      </c>
      <c r="N1992" s="16">
        <v>0</v>
      </c>
      <c r="O1992" s="47">
        <v>0</v>
      </c>
      <c r="P1992" s="16">
        <v>401506</v>
      </c>
      <c r="Q1992" s="47">
        <v>0</v>
      </c>
      <c r="R1992" s="16" t="s">
        <v>1897</v>
      </c>
      <c r="S1992" s="3" t="s">
        <v>1467</v>
      </c>
      <c r="T1992" s="2"/>
      <c r="U1992" s="2"/>
      <c r="V1992" s="2"/>
    </row>
    <row r="1993" spans="1:22" s="16" customFormat="1" ht="15" customHeight="1" x14ac:dyDescent="0.3">
      <c r="A1993" s="16" t="s">
        <v>17</v>
      </c>
      <c r="B1993" s="16" t="s">
        <v>18</v>
      </c>
      <c r="C1993" s="43" t="s">
        <v>1746</v>
      </c>
      <c r="D1993" s="43" t="s">
        <v>370</v>
      </c>
      <c r="E1993" s="43" t="s">
        <v>67</v>
      </c>
      <c r="F1993" s="43" t="s">
        <v>22</v>
      </c>
      <c r="G1993" s="43" t="s">
        <v>23</v>
      </c>
      <c r="H1993" s="43" t="s">
        <v>23</v>
      </c>
      <c r="I1993" s="43">
        <v>4950</v>
      </c>
      <c r="J1993" s="16" t="s">
        <v>50</v>
      </c>
      <c r="K1993" s="16">
        <v>0</v>
      </c>
      <c r="L1993" s="16">
        <v>0</v>
      </c>
      <c r="M1993" s="16">
        <v>0</v>
      </c>
      <c r="N1993" s="16">
        <v>0</v>
      </c>
      <c r="O1993" s="47">
        <v>260000</v>
      </c>
      <c r="P1993" s="16">
        <v>-260000</v>
      </c>
      <c r="Q1993" s="47">
        <v>0</v>
      </c>
      <c r="R1993" s="16" t="s">
        <v>1898</v>
      </c>
      <c r="S1993" s="3" t="s">
        <v>1781</v>
      </c>
      <c r="T1993" s="2"/>
      <c r="U1993" s="2"/>
      <c r="V1993" s="2"/>
    </row>
    <row r="1994" spans="1:22" s="16" customFormat="1" ht="15" customHeight="1" x14ac:dyDescent="0.3">
      <c r="A1994" s="16" t="s">
        <v>17</v>
      </c>
      <c r="B1994" s="16" t="s">
        <v>18</v>
      </c>
      <c r="C1994" s="43" t="s">
        <v>1746</v>
      </c>
      <c r="D1994" s="43" t="s">
        <v>370</v>
      </c>
      <c r="E1994" s="43" t="s">
        <v>67</v>
      </c>
      <c r="F1994" s="43" t="s">
        <v>22</v>
      </c>
      <c r="G1994" s="43" t="s">
        <v>23</v>
      </c>
      <c r="H1994" s="43" t="s">
        <v>23</v>
      </c>
      <c r="I1994" s="43" t="s">
        <v>1291</v>
      </c>
      <c r="J1994" s="16" t="s">
        <v>1292</v>
      </c>
      <c r="K1994" s="16">
        <v>771894</v>
      </c>
      <c r="L1994" s="16">
        <v>0</v>
      </c>
      <c r="M1994" s="16">
        <v>771894</v>
      </c>
      <c r="N1994" s="16">
        <v>0</v>
      </c>
      <c r="O1994" s="47">
        <v>689898</v>
      </c>
      <c r="P1994" s="16">
        <v>81996</v>
      </c>
      <c r="Q1994" s="47">
        <v>62718</v>
      </c>
      <c r="R1994" s="16" t="s">
        <v>1898</v>
      </c>
      <c r="S1994" s="3" t="s">
        <v>1781</v>
      </c>
      <c r="T1994" s="2"/>
      <c r="U1994" s="2"/>
      <c r="V1994" s="2"/>
    </row>
    <row r="1995" spans="1:22" s="16" customFormat="1" ht="15" customHeight="1" x14ac:dyDescent="0.3">
      <c r="A1995" s="16" t="s">
        <v>465</v>
      </c>
      <c r="B1995" s="16" t="s">
        <v>18</v>
      </c>
      <c r="C1995" s="43" t="s">
        <v>1746</v>
      </c>
      <c r="D1995" s="43" t="s">
        <v>370</v>
      </c>
      <c r="E1995" s="43" t="s">
        <v>67</v>
      </c>
      <c r="F1995" s="43" t="s">
        <v>22</v>
      </c>
      <c r="G1995" s="43" t="s">
        <v>23</v>
      </c>
      <c r="H1995" s="43" t="s">
        <v>23</v>
      </c>
      <c r="I1995" s="43" t="s">
        <v>790</v>
      </c>
      <c r="J1995" s="16" t="s">
        <v>791</v>
      </c>
      <c r="K1995" s="16">
        <v>130000</v>
      </c>
      <c r="L1995" s="16">
        <v>0</v>
      </c>
      <c r="M1995" s="16">
        <v>130000</v>
      </c>
      <c r="N1995" s="16">
        <v>0</v>
      </c>
      <c r="O1995" s="47">
        <v>0</v>
      </c>
      <c r="P1995" s="16">
        <v>130000</v>
      </c>
      <c r="Q1995" s="47">
        <v>0</v>
      </c>
      <c r="R1995" s="16" t="s">
        <v>1898</v>
      </c>
      <c r="S1995" s="3" t="s">
        <v>1781</v>
      </c>
      <c r="T1995" s="2"/>
      <c r="U1995" s="2"/>
      <c r="V1995" s="2"/>
    </row>
    <row r="1996" spans="1:22" s="16" customFormat="1" ht="15" customHeight="1" x14ac:dyDescent="0.3">
      <c r="A1996" s="16" t="s">
        <v>465</v>
      </c>
      <c r="B1996" s="16" t="s">
        <v>18</v>
      </c>
      <c r="C1996" s="43" t="s">
        <v>1746</v>
      </c>
      <c r="D1996" s="43" t="s">
        <v>370</v>
      </c>
      <c r="E1996" s="43" t="s">
        <v>67</v>
      </c>
      <c r="F1996" s="43" t="s">
        <v>22</v>
      </c>
      <c r="G1996" s="43" t="s">
        <v>23</v>
      </c>
      <c r="H1996" s="43" t="s">
        <v>23</v>
      </c>
      <c r="I1996" s="43" t="s">
        <v>1181</v>
      </c>
      <c r="J1996" s="16" t="s">
        <v>1182</v>
      </c>
      <c r="K1996" s="16">
        <v>150400</v>
      </c>
      <c r="L1996" s="16">
        <v>0</v>
      </c>
      <c r="M1996" s="16">
        <v>150400</v>
      </c>
      <c r="N1996" s="16">
        <v>0</v>
      </c>
      <c r="O1996" s="47">
        <v>0</v>
      </c>
      <c r="P1996" s="16">
        <v>150400</v>
      </c>
      <c r="Q1996" s="47">
        <v>0</v>
      </c>
      <c r="R1996" s="16" t="s">
        <v>1898</v>
      </c>
      <c r="S1996" s="3" t="s">
        <v>1781</v>
      </c>
      <c r="T1996" s="2"/>
      <c r="U1996" s="2"/>
      <c r="V1996" s="2"/>
    </row>
    <row r="1997" spans="1:22" s="16" customFormat="1" ht="15" customHeight="1" x14ac:dyDescent="0.3">
      <c r="A1997" s="16" t="s">
        <v>465</v>
      </c>
      <c r="B1997" s="16" t="s">
        <v>18</v>
      </c>
      <c r="C1997" s="43" t="s">
        <v>1746</v>
      </c>
      <c r="D1997" s="43" t="s">
        <v>370</v>
      </c>
      <c r="E1997" s="43" t="s">
        <v>67</v>
      </c>
      <c r="F1997" s="43" t="s">
        <v>22</v>
      </c>
      <c r="G1997" s="43" t="s">
        <v>23</v>
      </c>
      <c r="H1997" s="43" t="s">
        <v>23</v>
      </c>
      <c r="I1997" s="43" t="s">
        <v>1190</v>
      </c>
      <c r="J1997" s="16" t="s">
        <v>1191</v>
      </c>
      <c r="K1997" s="16">
        <v>225291</v>
      </c>
      <c r="L1997" s="16">
        <v>0</v>
      </c>
      <c r="M1997" s="16">
        <v>225291</v>
      </c>
      <c r="N1997" s="16">
        <v>0</v>
      </c>
      <c r="O1997" s="47">
        <v>269650.05</v>
      </c>
      <c r="P1997" s="16">
        <v>-44359.05</v>
      </c>
      <c r="Q1997" s="47">
        <v>0</v>
      </c>
      <c r="R1997" s="16" t="s">
        <v>1898</v>
      </c>
      <c r="S1997" s="3" t="s">
        <v>1781</v>
      </c>
      <c r="T1997" s="2"/>
      <c r="U1997" s="2"/>
      <c r="V1997" s="2"/>
    </row>
    <row r="1998" spans="1:22" s="16" customFormat="1" ht="15" customHeight="1" x14ac:dyDescent="0.3">
      <c r="A1998" s="16" t="s">
        <v>465</v>
      </c>
      <c r="B1998" s="16" t="s">
        <v>18</v>
      </c>
      <c r="C1998" s="43" t="s">
        <v>2163</v>
      </c>
      <c r="D1998" s="43" t="s">
        <v>370</v>
      </c>
      <c r="E1998" s="43" t="s">
        <v>67</v>
      </c>
      <c r="F1998" s="43" t="s">
        <v>2234</v>
      </c>
      <c r="G1998" s="43" t="s">
        <v>23</v>
      </c>
      <c r="H1998" s="43" t="s">
        <v>23</v>
      </c>
      <c r="I1998" s="43" t="s">
        <v>790</v>
      </c>
      <c r="J1998" s="16" t="s">
        <v>791</v>
      </c>
      <c r="K1998" s="16">
        <v>0</v>
      </c>
      <c r="L1998" s="16">
        <v>0</v>
      </c>
      <c r="M1998" s="16">
        <v>0</v>
      </c>
      <c r="N1998" s="16">
        <v>0</v>
      </c>
      <c r="O1998" s="47">
        <v>130000</v>
      </c>
      <c r="P1998" s="16">
        <v>-130000</v>
      </c>
      <c r="Q1998" s="47">
        <v>0</v>
      </c>
      <c r="R1998" s="16" t="s">
        <v>2235</v>
      </c>
      <c r="S1998" s="3" t="s">
        <v>1781</v>
      </c>
      <c r="T1998" s="2"/>
      <c r="U1998" s="2"/>
      <c r="V1998" s="2"/>
    </row>
    <row r="1999" spans="1:22" s="16" customFormat="1" ht="15" customHeight="1" x14ac:dyDescent="0.3">
      <c r="A1999" s="16" t="s">
        <v>465</v>
      </c>
      <c r="B1999" s="16" t="s">
        <v>18</v>
      </c>
      <c r="C1999" s="43" t="s">
        <v>2163</v>
      </c>
      <c r="D1999" s="43" t="s">
        <v>370</v>
      </c>
      <c r="E1999" s="43" t="s">
        <v>67</v>
      </c>
      <c r="F1999" s="43" t="s">
        <v>2234</v>
      </c>
      <c r="G1999" s="43" t="s">
        <v>23</v>
      </c>
      <c r="H1999" s="43" t="s">
        <v>23</v>
      </c>
      <c r="I1999" s="43" t="s">
        <v>1181</v>
      </c>
      <c r="J1999" s="16" t="s">
        <v>1182</v>
      </c>
      <c r="K1999" s="16">
        <v>0</v>
      </c>
      <c r="L1999" s="16">
        <v>0</v>
      </c>
      <c r="M1999" s="16">
        <v>0</v>
      </c>
      <c r="N1999" s="16">
        <v>0</v>
      </c>
      <c r="O1999" s="47">
        <v>183762.5</v>
      </c>
      <c r="P1999" s="16">
        <v>-183762.5</v>
      </c>
      <c r="Q1999" s="47">
        <v>107912.5</v>
      </c>
      <c r="R1999" s="16" t="s">
        <v>2235</v>
      </c>
      <c r="S1999" s="3" t="s">
        <v>1781</v>
      </c>
      <c r="T1999" s="2"/>
      <c r="U1999" s="2"/>
      <c r="V1999" s="2"/>
    </row>
    <row r="2000" spans="1:22" s="16" customFormat="1" ht="15" customHeight="1" x14ac:dyDescent="0.3">
      <c r="A2000" s="16" t="s">
        <v>465</v>
      </c>
      <c r="B2000" s="16" t="s">
        <v>18</v>
      </c>
      <c r="C2000" s="43" t="s">
        <v>2163</v>
      </c>
      <c r="D2000" s="43" t="s">
        <v>370</v>
      </c>
      <c r="E2000" s="43" t="s">
        <v>67</v>
      </c>
      <c r="F2000" s="43" t="s">
        <v>2234</v>
      </c>
      <c r="G2000" s="43" t="s">
        <v>23</v>
      </c>
      <c r="H2000" s="43" t="s">
        <v>23</v>
      </c>
      <c r="I2000" s="43" t="s">
        <v>1215</v>
      </c>
      <c r="J2000" s="16" t="s">
        <v>1216</v>
      </c>
      <c r="K2000" s="16">
        <v>0</v>
      </c>
      <c r="L2000" s="16">
        <v>0</v>
      </c>
      <c r="M2000" s="16">
        <v>0</v>
      </c>
      <c r="N2000" s="16">
        <v>0</v>
      </c>
      <c r="O2000" s="47">
        <v>0</v>
      </c>
      <c r="P2000" s="16">
        <v>0</v>
      </c>
      <c r="Q2000" s="47">
        <v>0</v>
      </c>
      <c r="R2000" s="16" t="s">
        <v>2235</v>
      </c>
      <c r="S2000" s="3" t="s">
        <v>1781</v>
      </c>
      <c r="T2000" s="2"/>
      <c r="U2000" s="2"/>
      <c r="V2000" s="2"/>
    </row>
    <row r="2001" spans="1:22" s="16" customFormat="1" ht="15" customHeight="1" x14ac:dyDescent="0.3">
      <c r="A2001" s="16" t="s">
        <v>17</v>
      </c>
      <c r="B2001" s="16" t="s">
        <v>18</v>
      </c>
      <c r="C2001" s="43" t="s">
        <v>351</v>
      </c>
      <c r="D2001" s="43" t="s">
        <v>352</v>
      </c>
      <c r="E2001" s="43" t="s">
        <v>71</v>
      </c>
      <c r="F2001" s="43" t="s">
        <v>22</v>
      </c>
      <c r="G2001" s="43" t="s">
        <v>23</v>
      </c>
      <c r="H2001" s="43" t="s">
        <v>23</v>
      </c>
      <c r="I2001" s="43">
        <v>4075</v>
      </c>
      <c r="J2001" s="16" t="s">
        <v>219</v>
      </c>
      <c r="K2001" s="16">
        <v>0</v>
      </c>
      <c r="L2001" s="16">
        <v>0</v>
      </c>
      <c r="M2001" s="16">
        <v>0</v>
      </c>
      <c r="N2001" s="16">
        <v>0</v>
      </c>
      <c r="O2001" s="47">
        <v>2659.3</v>
      </c>
      <c r="P2001" s="16">
        <v>-2659.3</v>
      </c>
      <c r="Q2001" s="47">
        <v>0</v>
      </c>
      <c r="R2001" s="16" t="s">
        <v>1899</v>
      </c>
      <c r="S2001" s="3" t="s">
        <v>1468</v>
      </c>
      <c r="T2001" s="2"/>
      <c r="U2001" s="2"/>
      <c r="V2001" s="2"/>
    </row>
    <row r="2002" spans="1:22" s="16" customFormat="1" ht="15" customHeight="1" x14ac:dyDescent="0.3">
      <c r="A2002" s="16" t="s">
        <v>17</v>
      </c>
      <c r="B2002" s="16" t="s">
        <v>18</v>
      </c>
      <c r="C2002" s="43" t="s">
        <v>351</v>
      </c>
      <c r="D2002" s="43" t="s">
        <v>352</v>
      </c>
      <c r="E2002" s="43" t="s">
        <v>71</v>
      </c>
      <c r="F2002" s="43" t="s">
        <v>22</v>
      </c>
      <c r="G2002" s="43" t="s">
        <v>23</v>
      </c>
      <c r="H2002" s="43" t="s">
        <v>23</v>
      </c>
      <c r="I2002" s="43">
        <v>4525</v>
      </c>
      <c r="J2002" s="16" t="s">
        <v>353</v>
      </c>
      <c r="K2002" s="16">
        <v>1662081</v>
      </c>
      <c r="L2002" s="16">
        <v>0</v>
      </c>
      <c r="M2002" s="16">
        <v>1662081</v>
      </c>
      <c r="N2002" s="16">
        <v>0</v>
      </c>
      <c r="O2002" s="47">
        <v>1224795.57</v>
      </c>
      <c r="P2002" s="16">
        <v>437285.43</v>
      </c>
      <c r="Q2002" s="47">
        <v>0</v>
      </c>
      <c r="R2002" s="16" t="s">
        <v>1899</v>
      </c>
      <c r="S2002" s="3" t="s">
        <v>1468</v>
      </c>
      <c r="T2002" s="2"/>
      <c r="U2002" s="2"/>
      <c r="V2002" s="2"/>
    </row>
    <row r="2003" spans="1:22" s="16" customFormat="1" ht="15" customHeight="1" x14ac:dyDescent="0.3">
      <c r="A2003" s="16" t="s">
        <v>17</v>
      </c>
      <c r="B2003" s="16" t="s">
        <v>18</v>
      </c>
      <c r="C2003" s="43" t="s">
        <v>351</v>
      </c>
      <c r="D2003" s="43" t="s">
        <v>352</v>
      </c>
      <c r="E2003" s="43" t="s">
        <v>71</v>
      </c>
      <c r="F2003" s="43" t="s">
        <v>22</v>
      </c>
      <c r="G2003" s="43" t="s">
        <v>23</v>
      </c>
      <c r="H2003" s="43" t="s">
        <v>23</v>
      </c>
      <c r="I2003" s="43">
        <v>4535</v>
      </c>
      <c r="J2003" s="16" t="s">
        <v>88</v>
      </c>
      <c r="K2003" s="16">
        <v>8500</v>
      </c>
      <c r="L2003" s="16">
        <v>16900</v>
      </c>
      <c r="M2003" s="16">
        <v>25400</v>
      </c>
      <c r="N2003" s="16">
        <v>0</v>
      </c>
      <c r="O2003" s="47">
        <v>25400</v>
      </c>
      <c r="P2003" s="16">
        <v>0</v>
      </c>
      <c r="Q2003" s="47">
        <v>0</v>
      </c>
      <c r="R2003" s="16" t="s">
        <v>1899</v>
      </c>
      <c r="S2003" s="3" t="s">
        <v>1468</v>
      </c>
      <c r="T2003" s="2"/>
      <c r="U2003" s="2"/>
      <c r="V2003" s="2"/>
    </row>
    <row r="2004" spans="1:22" s="16" customFormat="1" ht="15" customHeight="1" x14ac:dyDescent="0.3">
      <c r="A2004" s="16" t="s">
        <v>17</v>
      </c>
      <c r="B2004" s="16" t="s">
        <v>18</v>
      </c>
      <c r="C2004" s="43" t="s">
        <v>351</v>
      </c>
      <c r="D2004" s="43" t="s">
        <v>352</v>
      </c>
      <c r="E2004" s="43" t="s">
        <v>71</v>
      </c>
      <c r="F2004" s="43" t="s">
        <v>22</v>
      </c>
      <c r="G2004" s="43" t="s">
        <v>23</v>
      </c>
      <c r="H2004" s="43" t="s">
        <v>23</v>
      </c>
      <c r="I2004" s="43" t="s">
        <v>384</v>
      </c>
      <c r="J2004" s="16" t="s">
        <v>385</v>
      </c>
      <c r="K2004" s="16">
        <v>0</v>
      </c>
      <c r="L2004" s="16">
        <v>0</v>
      </c>
      <c r="M2004" s="16">
        <v>0</v>
      </c>
      <c r="N2004" s="16">
        <v>0</v>
      </c>
      <c r="O2004" s="47">
        <v>4.0999999999999996</v>
      </c>
      <c r="P2004" s="16">
        <v>-4.0999999999999996</v>
      </c>
      <c r="Q2004" s="47">
        <v>0</v>
      </c>
      <c r="R2004" s="16" t="s">
        <v>1899</v>
      </c>
      <c r="S2004" s="3" t="s">
        <v>1468</v>
      </c>
      <c r="T2004" s="2"/>
      <c r="U2004" s="2"/>
      <c r="V2004" s="2"/>
    </row>
    <row r="2005" spans="1:22" s="16" customFormat="1" ht="15" customHeight="1" x14ac:dyDescent="0.3">
      <c r="A2005" s="16" t="s">
        <v>17</v>
      </c>
      <c r="B2005" s="16" t="s">
        <v>18</v>
      </c>
      <c r="C2005" s="43" t="s">
        <v>351</v>
      </c>
      <c r="D2005" s="43" t="s">
        <v>352</v>
      </c>
      <c r="E2005" s="43" t="s">
        <v>71</v>
      </c>
      <c r="F2005" s="43" t="s">
        <v>22</v>
      </c>
      <c r="G2005" s="43" t="s">
        <v>23</v>
      </c>
      <c r="H2005" s="43" t="s">
        <v>23</v>
      </c>
      <c r="I2005" s="43" t="s">
        <v>967</v>
      </c>
      <c r="J2005" s="16" t="s">
        <v>968</v>
      </c>
      <c r="K2005" s="16">
        <v>0</v>
      </c>
      <c r="L2005" s="16">
        <v>0</v>
      </c>
      <c r="M2005" s="16">
        <v>0</v>
      </c>
      <c r="N2005" s="16">
        <v>0</v>
      </c>
      <c r="O2005" s="47">
        <v>1536.2</v>
      </c>
      <c r="P2005" s="16">
        <v>-1536.2</v>
      </c>
      <c r="Q2005" s="47">
        <v>0</v>
      </c>
      <c r="R2005" s="16" t="s">
        <v>1899</v>
      </c>
      <c r="S2005" s="3" t="s">
        <v>1468</v>
      </c>
      <c r="T2005" s="2"/>
      <c r="U2005" s="2"/>
      <c r="V2005" s="2"/>
    </row>
    <row r="2006" spans="1:22" s="16" customFormat="1" ht="15" customHeight="1" x14ac:dyDescent="0.3">
      <c r="A2006" s="16" t="s">
        <v>17</v>
      </c>
      <c r="B2006" s="16" t="s">
        <v>18</v>
      </c>
      <c r="C2006" s="43" t="s">
        <v>351</v>
      </c>
      <c r="D2006" s="43" t="s">
        <v>352</v>
      </c>
      <c r="E2006" s="43" t="s">
        <v>71</v>
      </c>
      <c r="F2006" s="43" t="s">
        <v>22</v>
      </c>
      <c r="G2006" s="43" t="s">
        <v>23</v>
      </c>
      <c r="H2006" s="43" t="s">
        <v>23</v>
      </c>
      <c r="I2006" s="43" t="s">
        <v>42</v>
      </c>
      <c r="J2006" s="16" t="s">
        <v>43</v>
      </c>
      <c r="K2006" s="16">
        <v>275000</v>
      </c>
      <c r="L2006" s="16">
        <v>0</v>
      </c>
      <c r="M2006" s="16">
        <v>275000</v>
      </c>
      <c r="N2006" s="16">
        <v>0</v>
      </c>
      <c r="O2006" s="47">
        <v>154093.47</v>
      </c>
      <c r="P2006" s="16">
        <v>120906.53</v>
      </c>
      <c r="Q2006" s="47">
        <v>76445.03</v>
      </c>
      <c r="R2006" s="16" t="s">
        <v>1899</v>
      </c>
      <c r="S2006" s="3" t="s">
        <v>1468</v>
      </c>
      <c r="T2006" s="2"/>
      <c r="U2006" s="2"/>
      <c r="V2006" s="2"/>
    </row>
    <row r="2007" spans="1:22" s="16" customFormat="1" ht="15" customHeight="1" x14ac:dyDescent="0.3">
      <c r="A2007" s="16" t="s">
        <v>465</v>
      </c>
      <c r="B2007" s="16" t="s">
        <v>18</v>
      </c>
      <c r="C2007" s="43" t="s">
        <v>351</v>
      </c>
      <c r="D2007" s="43" t="s">
        <v>352</v>
      </c>
      <c r="E2007" s="43" t="s">
        <v>71</v>
      </c>
      <c r="F2007" s="43" t="s">
        <v>22</v>
      </c>
      <c r="G2007" s="43" t="s">
        <v>23</v>
      </c>
      <c r="H2007" s="43" t="s">
        <v>23</v>
      </c>
      <c r="I2007" s="43" t="s">
        <v>501</v>
      </c>
      <c r="J2007" s="16" t="s">
        <v>502</v>
      </c>
      <c r="K2007" s="16">
        <v>148015</v>
      </c>
      <c r="L2007" s="16">
        <v>0</v>
      </c>
      <c r="M2007" s="16">
        <v>148015</v>
      </c>
      <c r="N2007" s="16">
        <v>0</v>
      </c>
      <c r="O2007" s="47">
        <v>134669.94</v>
      </c>
      <c r="P2007" s="16">
        <v>13345.06</v>
      </c>
      <c r="Q2007" s="47">
        <v>12507.2</v>
      </c>
      <c r="R2007" s="16" t="s">
        <v>1899</v>
      </c>
      <c r="S2007" s="3" t="s">
        <v>1468</v>
      </c>
      <c r="T2007" s="2"/>
      <c r="U2007" s="2"/>
      <c r="V2007" s="2"/>
    </row>
    <row r="2008" spans="1:22" s="16" customFormat="1" ht="15" customHeight="1" x14ac:dyDescent="0.3">
      <c r="A2008" s="16" t="s">
        <v>465</v>
      </c>
      <c r="B2008" s="16" t="s">
        <v>18</v>
      </c>
      <c r="C2008" s="43" t="s">
        <v>351</v>
      </c>
      <c r="D2008" s="43" t="s">
        <v>352</v>
      </c>
      <c r="E2008" s="43" t="s">
        <v>71</v>
      </c>
      <c r="F2008" s="43" t="s">
        <v>22</v>
      </c>
      <c r="G2008" s="43" t="s">
        <v>23</v>
      </c>
      <c r="H2008" s="43" t="s">
        <v>23</v>
      </c>
      <c r="I2008" s="43" t="s">
        <v>493</v>
      </c>
      <c r="J2008" s="16" t="s">
        <v>494</v>
      </c>
      <c r="K2008" s="16">
        <v>43580</v>
      </c>
      <c r="L2008" s="16">
        <v>0</v>
      </c>
      <c r="M2008" s="16">
        <v>43580</v>
      </c>
      <c r="N2008" s="16">
        <v>0</v>
      </c>
      <c r="O2008" s="47">
        <v>29152.75</v>
      </c>
      <c r="P2008" s="16">
        <v>14427.25</v>
      </c>
      <c r="Q2008" s="47">
        <v>795.85</v>
      </c>
      <c r="R2008" s="16" t="s">
        <v>1899</v>
      </c>
      <c r="S2008" s="3" t="s">
        <v>1468</v>
      </c>
      <c r="T2008" s="2"/>
      <c r="U2008" s="2"/>
      <c r="V2008" s="2"/>
    </row>
    <row r="2009" spans="1:22" s="16" customFormat="1" ht="15" customHeight="1" x14ac:dyDescent="0.3">
      <c r="A2009" s="16" t="s">
        <v>465</v>
      </c>
      <c r="B2009" s="16" t="s">
        <v>18</v>
      </c>
      <c r="C2009" s="43" t="s">
        <v>351</v>
      </c>
      <c r="D2009" s="43" t="s">
        <v>352</v>
      </c>
      <c r="E2009" s="43" t="s">
        <v>71</v>
      </c>
      <c r="F2009" s="43" t="s">
        <v>22</v>
      </c>
      <c r="G2009" s="43" t="s">
        <v>23</v>
      </c>
      <c r="H2009" s="43" t="s">
        <v>23</v>
      </c>
      <c r="I2009" s="43">
        <v>5100</v>
      </c>
      <c r="J2009" s="16" t="s">
        <v>484</v>
      </c>
      <c r="K2009" s="16">
        <v>1500</v>
      </c>
      <c r="L2009" s="16">
        <v>0</v>
      </c>
      <c r="M2009" s="16">
        <v>1500</v>
      </c>
      <c r="N2009" s="16">
        <v>0</v>
      </c>
      <c r="O2009" s="47">
        <v>3746.56</v>
      </c>
      <c r="P2009" s="16">
        <v>-2246.56</v>
      </c>
      <c r="Q2009" s="47">
        <v>129.30000000000001</v>
      </c>
      <c r="R2009" s="16" t="s">
        <v>1899</v>
      </c>
      <c r="S2009" s="3" t="s">
        <v>1468</v>
      </c>
      <c r="T2009" s="2"/>
      <c r="U2009" s="2"/>
      <c r="V2009" s="2"/>
    </row>
    <row r="2010" spans="1:22" s="16" customFormat="1" ht="15" customHeight="1" x14ac:dyDescent="0.3">
      <c r="A2010" s="16" t="s">
        <v>465</v>
      </c>
      <c r="B2010" s="16" t="s">
        <v>18</v>
      </c>
      <c r="C2010" s="43" t="s">
        <v>351</v>
      </c>
      <c r="D2010" s="43" t="s">
        <v>352</v>
      </c>
      <c r="E2010" s="43" t="s">
        <v>71</v>
      </c>
      <c r="F2010" s="43" t="s">
        <v>22</v>
      </c>
      <c r="G2010" s="43" t="s">
        <v>23</v>
      </c>
      <c r="H2010" s="43" t="s">
        <v>23</v>
      </c>
      <c r="I2010" s="43" t="s">
        <v>491</v>
      </c>
      <c r="J2010" s="16" t="s">
        <v>1043</v>
      </c>
      <c r="K2010" s="16">
        <v>0</v>
      </c>
      <c r="L2010" s="16">
        <v>0</v>
      </c>
      <c r="M2010" s="16">
        <v>0</v>
      </c>
      <c r="N2010" s="16">
        <v>0</v>
      </c>
      <c r="O2010" s="47">
        <v>1464.45</v>
      </c>
      <c r="P2010" s="16">
        <v>-1464.45</v>
      </c>
      <c r="Q2010" s="47">
        <v>0</v>
      </c>
      <c r="R2010" s="16" t="s">
        <v>1899</v>
      </c>
      <c r="S2010" s="3" t="s">
        <v>1468</v>
      </c>
      <c r="T2010" s="2"/>
      <c r="U2010" s="2"/>
      <c r="V2010" s="2"/>
    </row>
    <row r="2011" spans="1:22" s="16" customFormat="1" ht="15" customHeight="1" x14ac:dyDescent="0.3">
      <c r="A2011" s="16" t="s">
        <v>465</v>
      </c>
      <c r="B2011" s="16" t="s">
        <v>18</v>
      </c>
      <c r="C2011" s="43" t="s">
        <v>351</v>
      </c>
      <c r="D2011" s="43" t="s">
        <v>352</v>
      </c>
      <c r="E2011" s="43" t="s">
        <v>71</v>
      </c>
      <c r="F2011" s="43" t="s">
        <v>22</v>
      </c>
      <c r="G2011" s="43" t="s">
        <v>23</v>
      </c>
      <c r="H2011" s="43" t="s">
        <v>23</v>
      </c>
      <c r="I2011" s="43" t="s">
        <v>481</v>
      </c>
      <c r="J2011" s="16" t="s">
        <v>1040</v>
      </c>
      <c r="K2011" s="16">
        <v>1000</v>
      </c>
      <c r="L2011" s="16">
        <v>0</v>
      </c>
      <c r="M2011" s="16">
        <v>1000</v>
      </c>
      <c r="N2011" s="16">
        <v>0</v>
      </c>
      <c r="O2011" s="47">
        <v>365</v>
      </c>
      <c r="P2011" s="16">
        <v>635</v>
      </c>
      <c r="Q2011" s="47">
        <v>10</v>
      </c>
      <c r="R2011" s="16" t="s">
        <v>1899</v>
      </c>
      <c r="S2011" s="3" t="s">
        <v>1468</v>
      </c>
      <c r="T2011" s="2"/>
      <c r="U2011" s="2"/>
      <c r="V2011" s="2"/>
    </row>
    <row r="2012" spans="1:22" s="16" customFormat="1" ht="15" customHeight="1" x14ac:dyDescent="0.3">
      <c r="A2012" s="16" t="s">
        <v>465</v>
      </c>
      <c r="B2012" s="16" t="s">
        <v>18</v>
      </c>
      <c r="C2012" s="43" t="s">
        <v>351</v>
      </c>
      <c r="D2012" s="43" t="s">
        <v>352</v>
      </c>
      <c r="E2012" s="43" t="s">
        <v>71</v>
      </c>
      <c r="F2012" s="43" t="s">
        <v>22</v>
      </c>
      <c r="G2012" s="43" t="s">
        <v>23</v>
      </c>
      <c r="H2012" s="43" t="s">
        <v>23</v>
      </c>
      <c r="I2012" s="43" t="s">
        <v>473</v>
      </c>
      <c r="J2012" s="16" t="s">
        <v>1041</v>
      </c>
      <c r="K2012" s="16">
        <v>0</v>
      </c>
      <c r="L2012" s="16">
        <v>0</v>
      </c>
      <c r="M2012" s="16">
        <v>0</v>
      </c>
      <c r="N2012" s="16">
        <v>0</v>
      </c>
      <c r="O2012" s="47">
        <v>150.19999999999999</v>
      </c>
      <c r="P2012" s="16">
        <v>-150.19999999999999</v>
      </c>
      <c r="Q2012" s="47">
        <v>0</v>
      </c>
      <c r="R2012" s="16" t="s">
        <v>1899</v>
      </c>
      <c r="S2012" s="3" t="s">
        <v>1468</v>
      </c>
      <c r="T2012" s="2"/>
      <c r="U2012" s="2"/>
      <c r="V2012" s="2"/>
    </row>
    <row r="2013" spans="1:22" s="16" customFormat="1" ht="15" customHeight="1" x14ac:dyDescent="0.3">
      <c r="A2013" s="16" t="s">
        <v>465</v>
      </c>
      <c r="B2013" s="16" t="s">
        <v>18</v>
      </c>
      <c r="C2013" s="43" t="s">
        <v>351</v>
      </c>
      <c r="D2013" s="43" t="s">
        <v>352</v>
      </c>
      <c r="E2013" s="43" t="s">
        <v>71</v>
      </c>
      <c r="F2013" s="43" t="s">
        <v>22</v>
      </c>
      <c r="G2013" s="43" t="s">
        <v>23</v>
      </c>
      <c r="H2013" s="43" t="s">
        <v>23</v>
      </c>
      <c r="I2013" s="43" t="s">
        <v>474</v>
      </c>
      <c r="J2013" s="16" t="s">
        <v>475</v>
      </c>
      <c r="K2013" s="16">
        <v>14849</v>
      </c>
      <c r="L2013" s="16">
        <v>0</v>
      </c>
      <c r="M2013" s="16">
        <v>14849</v>
      </c>
      <c r="N2013" s="16">
        <v>0</v>
      </c>
      <c r="O2013" s="47">
        <v>12238.02</v>
      </c>
      <c r="P2013" s="16">
        <v>2610.98</v>
      </c>
      <c r="Q2013" s="47">
        <v>979.17</v>
      </c>
      <c r="R2013" s="16" t="s">
        <v>1899</v>
      </c>
      <c r="S2013" s="3" t="s">
        <v>1468</v>
      </c>
      <c r="T2013" s="2"/>
      <c r="U2013" s="2"/>
      <c r="V2013" s="2"/>
    </row>
    <row r="2014" spans="1:22" s="16" customFormat="1" ht="15" customHeight="1" x14ac:dyDescent="0.3">
      <c r="A2014" s="16" t="s">
        <v>465</v>
      </c>
      <c r="B2014" s="16" t="s">
        <v>18</v>
      </c>
      <c r="C2014" s="43" t="s">
        <v>351</v>
      </c>
      <c r="D2014" s="43" t="s">
        <v>352</v>
      </c>
      <c r="E2014" s="43" t="s">
        <v>71</v>
      </c>
      <c r="F2014" s="43" t="s">
        <v>22</v>
      </c>
      <c r="G2014" s="43" t="s">
        <v>23</v>
      </c>
      <c r="H2014" s="43" t="s">
        <v>23</v>
      </c>
      <c r="I2014" s="43" t="s">
        <v>531</v>
      </c>
      <c r="J2014" s="16" t="s">
        <v>532</v>
      </c>
      <c r="K2014" s="16">
        <v>16443</v>
      </c>
      <c r="L2014" s="16">
        <v>0</v>
      </c>
      <c r="M2014" s="16">
        <v>16443</v>
      </c>
      <c r="N2014" s="16">
        <v>0</v>
      </c>
      <c r="O2014" s="47">
        <v>15070</v>
      </c>
      <c r="P2014" s="16">
        <v>1373</v>
      </c>
      <c r="Q2014" s="47">
        <v>1370</v>
      </c>
      <c r="R2014" s="16" t="s">
        <v>1899</v>
      </c>
      <c r="S2014" s="3" t="s">
        <v>1468</v>
      </c>
      <c r="T2014" s="2"/>
      <c r="U2014" s="2"/>
      <c r="V2014" s="2"/>
    </row>
    <row r="2015" spans="1:22" s="16" customFormat="1" ht="15" customHeight="1" x14ac:dyDescent="0.3">
      <c r="A2015" s="16" t="s">
        <v>465</v>
      </c>
      <c r="B2015" s="16" t="s">
        <v>18</v>
      </c>
      <c r="C2015" s="43" t="s">
        <v>351</v>
      </c>
      <c r="D2015" s="43" t="s">
        <v>352</v>
      </c>
      <c r="E2015" s="43" t="s">
        <v>71</v>
      </c>
      <c r="F2015" s="43" t="s">
        <v>22</v>
      </c>
      <c r="G2015" s="43" t="s">
        <v>23</v>
      </c>
      <c r="H2015" s="43" t="s">
        <v>23</v>
      </c>
      <c r="I2015" s="43" t="s">
        <v>519</v>
      </c>
      <c r="J2015" s="16" t="s">
        <v>520</v>
      </c>
      <c r="K2015" s="16">
        <v>2977</v>
      </c>
      <c r="L2015" s="16">
        <v>0</v>
      </c>
      <c r="M2015" s="16">
        <v>2977</v>
      </c>
      <c r="N2015" s="16">
        <v>0</v>
      </c>
      <c r="O2015" s="47">
        <v>2651</v>
      </c>
      <c r="P2015" s="16">
        <v>326</v>
      </c>
      <c r="Q2015" s="47">
        <v>241</v>
      </c>
      <c r="R2015" s="16" t="s">
        <v>1899</v>
      </c>
      <c r="S2015" s="3" t="s">
        <v>1468</v>
      </c>
      <c r="T2015" s="2"/>
      <c r="U2015" s="2"/>
      <c r="V2015" s="2"/>
    </row>
    <row r="2016" spans="1:22" s="16" customFormat="1" ht="15" customHeight="1" x14ac:dyDescent="0.3">
      <c r="A2016" s="16" t="s">
        <v>465</v>
      </c>
      <c r="B2016" s="16" t="s">
        <v>18</v>
      </c>
      <c r="C2016" s="43" t="s">
        <v>351</v>
      </c>
      <c r="D2016" s="43" t="s">
        <v>352</v>
      </c>
      <c r="E2016" s="43" t="s">
        <v>71</v>
      </c>
      <c r="F2016" s="43" t="s">
        <v>22</v>
      </c>
      <c r="G2016" s="43" t="s">
        <v>23</v>
      </c>
      <c r="H2016" s="43" t="s">
        <v>23</v>
      </c>
      <c r="I2016" s="43" t="s">
        <v>638</v>
      </c>
      <c r="J2016" s="16" t="s">
        <v>639</v>
      </c>
      <c r="K2016" s="16">
        <v>32000</v>
      </c>
      <c r="L2016" s="16">
        <v>0</v>
      </c>
      <c r="M2016" s="16">
        <v>32000</v>
      </c>
      <c r="N2016" s="16">
        <v>0</v>
      </c>
      <c r="O2016" s="47">
        <v>29337</v>
      </c>
      <c r="P2016" s="16">
        <v>2663</v>
      </c>
      <c r="Q2016" s="47">
        <v>2667</v>
      </c>
      <c r="R2016" s="16" t="s">
        <v>1899</v>
      </c>
      <c r="S2016" s="3" t="s">
        <v>1468</v>
      </c>
      <c r="T2016" s="2"/>
      <c r="U2016" s="2"/>
      <c r="V2016" s="2"/>
    </row>
    <row r="2017" spans="1:22" s="16" customFormat="1" ht="15" customHeight="1" x14ac:dyDescent="0.3">
      <c r="A2017" s="16" t="s">
        <v>465</v>
      </c>
      <c r="B2017" s="16" t="s">
        <v>18</v>
      </c>
      <c r="C2017" s="43" t="s">
        <v>351</v>
      </c>
      <c r="D2017" s="43" t="s">
        <v>352</v>
      </c>
      <c r="E2017" s="43" t="s">
        <v>71</v>
      </c>
      <c r="F2017" s="43" t="s">
        <v>22</v>
      </c>
      <c r="G2017" s="43" t="s">
        <v>23</v>
      </c>
      <c r="H2017" s="43" t="s">
        <v>23</v>
      </c>
      <c r="I2017" s="43" t="s">
        <v>466</v>
      </c>
      <c r="J2017" s="16" t="s">
        <v>467</v>
      </c>
      <c r="K2017" s="16">
        <v>1602</v>
      </c>
      <c r="L2017" s="16">
        <v>0</v>
      </c>
      <c r="M2017" s="16">
        <v>1602</v>
      </c>
      <c r="N2017" s="16">
        <v>0</v>
      </c>
      <c r="O2017" s="47">
        <v>1474</v>
      </c>
      <c r="P2017" s="16">
        <v>128</v>
      </c>
      <c r="Q2017" s="47">
        <v>134</v>
      </c>
      <c r="R2017" s="16" t="s">
        <v>1899</v>
      </c>
      <c r="S2017" s="3" t="s">
        <v>1468</v>
      </c>
      <c r="T2017" s="2"/>
      <c r="U2017" s="2"/>
      <c r="V2017" s="2"/>
    </row>
    <row r="2018" spans="1:22" s="16" customFormat="1" ht="15" customHeight="1" x14ac:dyDescent="0.3">
      <c r="A2018" s="16" t="s">
        <v>465</v>
      </c>
      <c r="B2018" s="16" t="s">
        <v>18</v>
      </c>
      <c r="C2018" s="43" t="s">
        <v>351</v>
      </c>
      <c r="D2018" s="43" t="s">
        <v>352</v>
      </c>
      <c r="E2018" s="43" t="s">
        <v>71</v>
      </c>
      <c r="F2018" s="43" t="s">
        <v>22</v>
      </c>
      <c r="G2018" s="43" t="s">
        <v>23</v>
      </c>
      <c r="H2018" s="43" t="s">
        <v>23</v>
      </c>
      <c r="I2018" s="43" t="s">
        <v>470</v>
      </c>
      <c r="J2018" s="16" t="s">
        <v>471</v>
      </c>
      <c r="K2018" s="16">
        <v>249</v>
      </c>
      <c r="L2018" s="16">
        <v>0</v>
      </c>
      <c r="M2018" s="16">
        <v>249</v>
      </c>
      <c r="N2018" s="16">
        <v>0</v>
      </c>
      <c r="O2018" s="47">
        <v>231</v>
      </c>
      <c r="P2018" s="16">
        <v>18</v>
      </c>
      <c r="Q2018" s="47">
        <v>21</v>
      </c>
      <c r="R2018" s="16" t="s">
        <v>1899</v>
      </c>
      <c r="S2018" s="3" t="s">
        <v>1468</v>
      </c>
      <c r="T2018" s="2"/>
      <c r="U2018" s="2"/>
      <c r="V2018" s="2"/>
    </row>
    <row r="2019" spans="1:22" s="16" customFormat="1" ht="15" customHeight="1" x14ac:dyDescent="0.3">
      <c r="A2019" s="16" t="s">
        <v>465</v>
      </c>
      <c r="B2019" s="16" t="s">
        <v>18</v>
      </c>
      <c r="C2019" s="43" t="s">
        <v>351</v>
      </c>
      <c r="D2019" s="43" t="s">
        <v>352</v>
      </c>
      <c r="E2019" s="43" t="s">
        <v>71</v>
      </c>
      <c r="F2019" s="43" t="s">
        <v>22</v>
      </c>
      <c r="G2019" s="43" t="s">
        <v>23</v>
      </c>
      <c r="H2019" s="43" t="s">
        <v>23</v>
      </c>
      <c r="I2019" s="43" t="s">
        <v>1250</v>
      </c>
      <c r="J2019" s="16" t="s">
        <v>1251</v>
      </c>
      <c r="K2019" s="16">
        <v>0</v>
      </c>
      <c r="L2019" s="16">
        <v>0</v>
      </c>
      <c r="M2019" s="16">
        <v>0</v>
      </c>
      <c r="N2019" s="16">
        <v>0</v>
      </c>
      <c r="O2019" s="47">
        <v>0</v>
      </c>
      <c r="P2019" s="16">
        <v>0</v>
      </c>
      <c r="Q2019" s="47">
        <v>0</v>
      </c>
      <c r="R2019" s="16" t="s">
        <v>1899</v>
      </c>
      <c r="S2019" s="3" t="s">
        <v>1468</v>
      </c>
      <c r="T2019" s="2"/>
      <c r="U2019" s="2"/>
      <c r="V2019" s="2"/>
    </row>
    <row r="2020" spans="1:22" s="16" customFormat="1" ht="15" customHeight="1" x14ac:dyDescent="0.3">
      <c r="A2020" s="16" t="s">
        <v>465</v>
      </c>
      <c r="B2020" s="16" t="s">
        <v>18</v>
      </c>
      <c r="C2020" s="43" t="s">
        <v>351</v>
      </c>
      <c r="D2020" s="43" t="s">
        <v>352</v>
      </c>
      <c r="E2020" s="43" t="s">
        <v>71</v>
      </c>
      <c r="F2020" s="43" t="s">
        <v>22</v>
      </c>
      <c r="G2020" s="43" t="s">
        <v>23</v>
      </c>
      <c r="H2020" s="43" t="s">
        <v>23</v>
      </c>
      <c r="I2020" s="43" t="s">
        <v>669</v>
      </c>
      <c r="J2020" s="16" t="s">
        <v>670</v>
      </c>
      <c r="K2020" s="16">
        <v>200</v>
      </c>
      <c r="L2020" s="16">
        <v>0</v>
      </c>
      <c r="M2020" s="16">
        <v>200</v>
      </c>
      <c r="N2020" s="16">
        <v>0</v>
      </c>
      <c r="O2020" s="47">
        <v>0</v>
      </c>
      <c r="P2020" s="16">
        <v>200</v>
      </c>
      <c r="Q2020" s="47">
        <v>0</v>
      </c>
      <c r="R2020" s="16" t="s">
        <v>1899</v>
      </c>
      <c r="S2020" s="3" t="s">
        <v>1468</v>
      </c>
      <c r="T2020" s="2"/>
      <c r="U2020" s="2"/>
      <c r="V2020" s="2"/>
    </row>
    <row r="2021" spans="1:22" s="16" customFormat="1" ht="15" customHeight="1" x14ac:dyDescent="0.3">
      <c r="A2021" s="16" t="s">
        <v>465</v>
      </c>
      <c r="B2021" s="16" t="s">
        <v>18</v>
      </c>
      <c r="C2021" s="43" t="s">
        <v>351</v>
      </c>
      <c r="D2021" s="43" t="s">
        <v>352</v>
      </c>
      <c r="E2021" s="43" t="s">
        <v>71</v>
      </c>
      <c r="F2021" s="43" t="s">
        <v>22</v>
      </c>
      <c r="G2021" s="43" t="s">
        <v>23</v>
      </c>
      <c r="H2021" s="43" t="s">
        <v>23</v>
      </c>
      <c r="I2021" s="43">
        <v>6010</v>
      </c>
      <c r="J2021" s="16" t="s">
        <v>504</v>
      </c>
      <c r="K2021" s="16">
        <v>3000</v>
      </c>
      <c r="L2021" s="16">
        <v>0</v>
      </c>
      <c r="M2021" s="16">
        <v>3000</v>
      </c>
      <c r="N2021" s="16">
        <v>0</v>
      </c>
      <c r="O2021" s="47">
        <v>295.61</v>
      </c>
      <c r="P2021" s="16">
        <v>2704.39</v>
      </c>
      <c r="Q2021" s="47">
        <v>109.99</v>
      </c>
      <c r="R2021" s="16" t="s">
        <v>1899</v>
      </c>
      <c r="S2021" s="3" t="s">
        <v>1468</v>
      </c>
      <c r="T2021" s="2"/>
      <c r="U2021" s="2"/>
      <c r="V2021" s="2"/>
    </row>
    <row r="2022" spans="1:22" s="16" customFormat="1" ht="15" customHeight="1" x14ac:dyDescent="0.3">
      <c r="A2022" s="16" t="s">
        <v>465</v>
      </c>
      <c r="B2022" s="16" t="s">
        <v>18</v>
      </c>
      <c r="C2022" s="43" t="s">
        <v>351</v>
      </c>
      <c r="D2022" s="43" t="s">
        <v>352</v>
      </c>
      <c r="E2022" s="43" t="s">
        <v>71</v>
      </c>
      <c r="F2022" s="43" t="s">
        <v>22</v>
      </c>
      <c r="G2022" s="43" t="s">
        <v>23</v>
      </c>
      <c r="H2022" s="43" t="s">
        <v>23</v>
      </c>
      <c r="I2022" s="43">
        <v>6015</v>
      </c>
      <c r="J2022" s="16" t="s">
        <v>503</v>
      </c>
      <c r="K2022" s="16">
        <v>600</v>
      </c>
      <c r="L2022" s="16">
        <v>0</v>
      </c>
      <c r="M2022" s="16">
        <v>600</v>
      </c>
      <c r="N2022" s="16">
        <v>0</v>
      </c>
      <c r="O2022" s="47">
        <v>382.2</v>
      </c>
      <c r="P2022" s="16">
        <v>217.8</v>
      </c>
      <c r="Q2022" s="47">
        <v>0</v>
      </c>
      <c r="R2022" s="16" t="s">
        <v>1899</v>
      </c>
      <c r="S2022" s="3" t="s">
        <v>1468</v>
      </c>
      <c r="T2022" s="2"/>
      <c r="U2022" s="2"/>
      <c r="V2022" s="2"/>
    </row>
    <row r="2023" spans="1:22" s="16" customFormat="1" ht="15" customHeight="1" x14ac:dyDescent="0.3">
      <c r="A2023" s="16" t="s">
        <v>465</v>
      </c>
      <c r="B2023" s="16" t="s">
        <v>18</v>
      </c>
      <c r="C2023" s="43" t="s">
        <v>351</v>
      </c>
      <c r="D2023" s="43" t="s">
        <v>352</v>
      </c>
      <c r="E2023" s="43" t="s">
        <v>71</v>
      </c>
      <c r="F2023" s="43" t="s">
        <v>22</v>
      </c>
      <c r="G2023" s="43" t="s">
        <v>23</v>
      </c>
      <c r="H2023" s="43" t="s">
        <v>23</v>
      </c>
      <c r="I2023" s="43">
        <v>6017</v>
      </c>
      <c r="J2023" s="16" t="s">
        <v>529</v>
      </c>
      <c r="K2023" s="16">
        <v>5040</v>
      </c>
      <c r="L2023" s="16">
        <v>0</v>
      </c>
      <c r="M2023" s="16">
        <v>5040</v>
      </c>
      <c r="N2023" s="16">
        <v>0</v>
      </c>
      <c r="O2023" s="47">
        <v>5703.5</v>
      </c>
      <c r="P2023" s="16">
        <v>-663.5</v>
      </c>
      <c r="Q2023" s="47">
        <v>114</v>
      </c>
      <c r="R2023" s="16" t="s">
        <v>1899</v>
      </c>
      <c r="S2023" s="3" t="s">
        <v>1468</v>
      </c>
      <c r="T2023" s="2"/>
      <c r="U2023" s="2"/>
      <c r="V2023" s="2"/>
    </row>
    <row r="2024" spans="1:22" s="16" customFormat="1" ht="15" customHeight="1" x14ac:dyDescent="0.3">
      <c r="A2024" s="16" t="s">
        <v>465</v>
      </c>
      <c r="B2024" s="16" t="s">
        <v>18</v>
      </c>
      <c r="C2024" s="43" t="s">
        <v>351</v>
      </c>
      <c r="D2024" s="43" t="s">
        <v>352</v>
      </c>
      <c r="E2024" s="43" t="s">
        <v>71</v>
      </c>
      <c r="F2024" s="43" t="s">
        <v>22</v>
      </c>
      <c r="G2024" s="43" t="s">
        <v>23</v>
      </c>
      <c r="H2024" s="43" t="s">
        <v>23</v>
      </c>
      <c r="I2024" s="43">
        <v>6025</v>
      </c>
      <c r="J2024" s="16" t="s">
        <v>564</v>
      </c>
      <c r="K2024" s="16">
        <v>500</v>
      </c>
      <c r="L2024" s="16">
        <v>1500</v>
      </c>
      <c r="M2024" s="16">
        <v>2000</v>
      </c>
      <c r="N2024" s="16">
        <v>0</v>
      </c>
      <c r="O2024" s="47">
        <v>89</v>
      </c>
      <c r="P2024" s="16">
        <v>1911</v>
      </c>
      <c r="Q2024" s="47">
        <v>0</v>
      </c>
      <c r="R2024" s="16" t="s">
        <v>1899</v>
      </c>
      <c r="S2024" s="3" t="s">
        <v>1468</v>
      </c>
      <c r="T2024" s="2"/>
      <c r="U2024" s="2"/>
      <c r="V2024" s="2"/>
    </row>
    <row r="2025" spans="1:22" s="16" customFormat="1" ht="15" customHeight="1" x14ac:dyDescent="0.3">
      <c r="A2025" s="16" t="s">
        <v>465</v>
      </c>
      <c r="B2025" s="16" t="s">
        <v>18</v>
      </c>
      <c r="C2025" s="43" t="s">
        <v>351</v>
      </c>
      <c r="D2025" s="43" t="s">
        <v>352</v>
      </c>
      <c r="E2025" s="43" t="s">
        <v>71</v>
      </c>
      <c r="F2025" s="43" t="s">
        <v>22</v>
      </c>
      <c r="G2025" s="43" t="s">
        <v>23</v>
      </c>
      <c r="H2025" s="43" t="s">
        <v>23</v>
      </c>
      <c r="I2025" s="43">
        <v>6200</v>
      </c>
      <c r="J2025" s="16" t="s">
        <v>557</v>
      </c>
      <c r="K2025" s="16">
        <v>250</v>
      </c>
      <c r="L2025" s="16">
        <v>0</v>
      </c>
      <c r="M2025" s="16">
        <v>250</v>
      </c>
      <c r="N2025" s="16">
        <v>0</v>
      </c>
      <c r="O2025" s="47">
        <v>0</v>
      </c>
      <c r="P2025" s="16">
        <v>250</v>
      </c>
      <c r="Q2025" s="47">
        <v>0</v>
      </c>
      <c r="R2025" s="16" t="s">
        <v>1899</v>
      </c>
      <c r="S2025" s="3" t="s">
        <v>1468</v>
      </c>
      <c r="T2025" s="2"/>
      <c r="U2025" s="2"/>
      <c r="V2025" s="2"/>
    </row>
    <row r="2026" spans="1:22" s="16" customFormat="1" ht="15" customHeight="1" x14ac:dyDescent="0.3">
      <c r="A2026" s="16" t="s">
        <v>465</v>
      </c>
      <c r="B2026" s="16" t="s">
        <v>18</v>
      </c>
      <c r="C2026" s="43" t="s">
        <v>351</v>
      </c>
      <c r="D2026" s="43" t="s">
        <v>352</v>
      </c>
      <c r="E2026" s="43" t="s">
        <v>71</v>
      </c>
      <c r="F2026" s="43" t="s">
        <v>22</v>
      </c>
      <c r="G2026" s="43" t="s">
        <v>23</v>
      </c>
      <c r="H2026" s="43" t="s">
        <v>23</v>
      </c>
      <c r="I2026" s="43">
        <v>6203</v>
      </c>
      <c r="J2026" s="16" t="s">
        <v>559</v>
      </c>
      <c r="K2026" s="16">
        <v>800</v>
      </c>
      <c r="L2026" s="16">
        <v>0</v>
      </c>
      <c r="M2026" s="16">
        <v>800</v>
      </c>
      <c r="N2026" s="16">
        <v>0</v>
      </c>
      <c r="O2026" s="47">
        <v>146</v>
      </c>
      <c r="P2026" s="16">
        <v>654</v>
      </c>
      <c r="Q2026" s="47">
        <v>0</v>
      </c>
      <c r="R2026" s="16" t="s">
        <v>1899</v>
      </c>
      <c r="S2026" s="3" t="s">
        <v>1468</v>
      </c>
      <c r="T2026" s="2"/>
      <c r="U2026" s="2"/>
      <c r="V2026" s="2"/>
    </row>
    <row r="2027" spans="1:22" s="16" customFormat="1" ht="15" customHeight="1" x14ac:dyDescent="0.3">
      <c r="A2027" s="16" t="s">
        <v>465</v>
      </c>
      <c r="B2027" s="16" t="s">
        <v>18</v>
      </c>
      <c r="C2027" s="43" t="s">
        <v>351</v>
      </c>
      <c r="D2027" s="43" t="s">
        <v>352</v>
      </c>
      <c r="E2027" s="43" t="s">
        <v>71</v>
      </c>
      <c r="F2027" s="43" t="s">
        <v>22</v>
      </c>
      <c r="G2027" s="43" t="s">
        <v>23</v>
      </c>
      <c r="H2027" s="43" t="s">
        <v>23</v>
      </c>
      <c r="I2027" s="43">
        <v>6211</v>
      </c>
      <c r="J2027" s="16" t="s">
        <v>497</v>
      </c>
      <c r="K2027" s="16">
        <v>32102</v>
      </c>
      <c r="L2027" s="16">
        <v>10500</v>
      </c>
      <c r="M2027" s="16">
        <v>42602</v>
      </c>
      <c r="N2027" s="16">
        <v>179.3</v>
      </c>
      <c r="O2027" s="47">
        <v>19949.68</v>
      </c>
      <c r="P2027" s="16">
        <v>22473.02</v>
      </c>
      <c r="Q2027" s="47">
        <v>30.04</v>
      </c>
      <c r="R2027" s="16" t="s">
        <v>1899</v>
      </c>
      <c r="S2027" s="3" t="s">
        <v>1468</v>
      </c>
      <c r="T2027" s="2"/>
      <c r="U2027" s="2"/>
      <c r="V2027" s="2"/>
    </row>
    <row r="2028" spans="1:22" s="16" customFormat="1" ht="15" customHeight="1" x14ac:dyDescent="0.3">
      <c r="A2028" s="16" t="s">
        <v>465</v>
      </c>
      <c r="B2028" s="16" t="s">
        <v>18</v>
      </c>
      <c r="C2028" s="43" t="s">
        <v>351</v>
      </c>
      <c r="D2028" s="43" t="s">
        <v>352</v>
      </c>
      <c r="E2028" s="43" t="s">
        <v>71</v>
      </c>
      <c r="F2028" s="43" t="s">
        <v>22</v>
      </c>
      <c r="G2028" s="43" t="s">
        <v>23</v>
      </c>
      <c r="H2028" s="43" t="s">
        <v>23</v>
      </c>
      <c r="I2028" s="43">
        <v>6212</v>
      </c>
      <c r="J2028" s="16" t="s">
        <v>545</v>
      </c>
      <c r="K2028" s="16">
        <v>4200</v>
      </c>
      <c r="L2028" s="16">
        <v>0</v>
      </c>
      <c r="M2028" s="16">
        <v>4200</v>
      </c>
      <c r="N2028" s="16">
        <v>0</v>
      </c>
      <c r="O2028" s="47">
        <v>3735.32</v>
      </c>
      <c r="P2028" s="16">
        <v>464.68</v>
      </c>
      <c r="Q2028" s="47">
        <v>403.25</v>
      </c>
      <c r="R2028" s="16" t="s">
        <v>1899</v>
      </c>
      <c r="S2028" s="3" t="s">
        <v>1468</v>
      </c>
      <c r="T2028" s="2"/>
      <c r="U2028" s="2"/>
      <c r="V2028" s="2"/>
    </row>
    <row r="2029" spans="1:22" s="16" customFormat="1" ht="15" customHeight="1" x14ac:dyDescent="0.3">
      <c r="A2029" s="16" t="s">
        <v>465</v>
      </c>
      <c r="B2029" s="16" t="s">
        <v>18</v>
      </c>
      <c r="C2029" s="43" t="s">
        <v>351</v>
      </c>
      <c r="D2029" s="43" t="s">
        <v>352</v>
      </c>
      <c r="E2029" s="43" t="s">
        <v>71</v>
      </c>
      <c r="F2029" s="43" t="s">
        <v>22</v>
      </c>
      <c r="G2029" s="43" t="s">
        <v>23</v>
      </c>
      <c r="H2029" s="43" t="s">
        <v>23</v>
      </c>
      <c r="I2029" s="43">
        <v>6214</v>
      </c>
      <c r="J2029" s="16" t="s">
        <v>495</v>
      </c>
      <c r="K2029" s="16">
        <v>650</v>
      </c>
      <c r="L2029" s="16">
        <v>0</v>
      </c>
      <c r="M2029" s="16">
        <v>650</v>
      </c>
      <c r="N2029" s="16">
        <v>0</v>
      </c>
      <c r="O2029" s="47">
        <v>265</v>
      </c>
      <c r="P2029" s="16">
        <v>385</v>
      </c>
      <c r="Q2029" s="47">
        <v>0</v>
      </c>
      <c r="R2029" s="16" t="s">
        <v>1899</v>
      </c>
      <c r="S2029" s="3" t="s">
        <v>1468</v>
      </c>
      <c r="T2029" s="2"/>
      <c r="U2029" s="2"/>
      <c r="V2029" s="2"/>
    </row>
    <row r="2030" spans="1:22" s="16" customFormat="1" ht="15" customHeight="1" x14ac:dyDescent="0.3">
      <c r="A2030" s="16" t="s">
        <v>465</v>
      </c>
      <c r="B2030" s="16" t="s">
        <v>18</v>
      </c>
      <c r="C2030" s="43" t="s">
        <v>351</v>
      </c>
      <c r="D2030" s="43" t="s">
        <v>352</v>
      </c>
      <c r="E2030" s="43" t="s">
        <v>71</v>
      </c>
      <c r="F2030" s="43" t="s">
        <v>22</v>
      </c>
      <c r="G2030" s="43" t="s">
        <v>23</v>
      </c>
      <c r="H2030" s="43" t="s">
        <v>23</v>
      </c>
      <c r="I2030" s="43" t="s">
        <v>598</v>
      </c>
      <c r="J2030" s="16" t="s">
        <v>599</v>
      </c>
      <c r="K2030" s="16">
        <v>3500</v>
      </c>
      <c r="L2030" s="16">
        <v>0</v>
      </c>
      <c r="M2030" s="16">
        <v>3500</v>
      </c>
      <c r="N2030" s="16">
        <v>784.04</v>
      </c>
      <c r="O2030" s="47">
        <v>1395.85</v>
      </c>
      <c r="P2030" s="16">
        <v>1320.11</v>
      </c>
      <c r="Q2030" s="47">
        <v>0</v>
      </c>
      <c r="R2030" s="16" t="s">
        <v>1899</v>
      </c>
      <c r="S2030" s="3" t="s">
        <v>1468</v>
      </c>
      <c r="T2030" s="2"/>
      <c r="U2030" s="2"/>
      <c r="V2030" s="2"/>
    </row>
    <row r="2031" spans="1:22" s="16" customFormat="1" ht="15" customHeight="1" x14ac:dyDescent="0.3">
      <c r="A2031" s="16" t="s">
        <v>465</v>
      </c>
      <c r="B2031" s="16" t="s">
        <v>18</v>
      </c>
      <c r="C2031" s="43" t="s">
        <v>351</v>
      </c>
      <c r="D2031" s="43" t="s">
        <v>352</v>
      </c>
      <c r="E2031" s="43" t="s">
        <v>71</v>
      </c>
      <c r="F2031" s="43" t="s">
        <v>22</v>
      </c>
      <c r="G2031" s="43" t="s">
        <v>23</v>
      </c>
      <c r="H2031" s="43" t="s">
        <v>23</v>
      </c>
      <c r="I2031" s="43" t="s">
        <v>541</v>
      </c>
      <c r="J2031" s="16" t="s">
        <v>542</v>
      </c>
      <c r="K2031" s="16">
        <v>0</v>
      </c>
      <c r="L2031" s="16">
        <v>0</v>
      </c>
      <c r="M2031" s="16">
        <v>0</v>
      </c>
      <c r="N2031" s="16">
        <v>0</v>
      </c>
      <c r="O2031" s="47">
        <v>33.479999999999997</v>
      </c>
      <c r="P2031" s="16">
        <v>-33.479999999999997</v>
      </c>
      <c r="Q2031" s="47">
        <v>0</v>
      </c>
      <c r="R2031" s="16" t="s">
        <v>1899</v>
      </c>
      <c r="S2031" s="3" t="s">
        <v>1468</v>
      </c>
      <c r="T2031" s="2"/>
      <c r="U2031" s="2"/>
      <c r="V2031" s="2"/>
    </row>
    <row r="2032" spans="1:22" s="16" customFormat="1" ht="15" customHeight="1" x14ac:dyDescent="0.3">
      <c r="A2032" s="16" t="s">
        <v>465</v>
      </c>
      <c r="B2032" s="16" t="s">
        <v>18</v>
      </c>
      <c r="C2032" s="43" t="s">
        <v>351</v>
      </c>
      <c r="D2032" s="43" t="s">
        <v>352</v>
      </c>
      <c r="E2032" s="43" t="s">
        <v>71</v>
      </c>
      <c r="F2032" s="43" t="s">
        <v>22</v>
      </c>
      <c r="G2032" s="43" t="s">
        <v>23</v>
      </c>
      <c r="H2032" s="43" t="s">
        <v>23</v>
      </c>
      <c r="I2032" s="43" t="s">
        <v>505</v>
      </c>
      <c r="J2032" s="16" t="s">
        <v>506</v>
      </c>
      <c r="K2032" s="16">
        <v>2800</v>
      </c>
      <c r="L2032" s="16">
        <v>0</v>
      </c>
      <c r="M2032" s="16">
        <v>2800</v>
      </c>
      <c r="N2032" s="16">
        <v>0</v>
      </c>
      <c r="O2032" s="47">
        <v>3917.78</v>
      </c>
      <c r="P2032" s="16">
        <v>-1117.78</v>
      </c>
      <c r="Q2032" s="47">
        <v>0</v>
      </c>
      <c r="R2032" s="16" t="s">
        <v>1899</v>
      </c>
      <c r="S2032" s="3" t="s">
        <v>1468</v>
      </c>
      <c r="T2032" s="2"/>
      <c r="U2032" s="2"/>
      <c r="V2032" s="2"/>
    </row>
    <row r="2033" spans="1:22" s="16" customFormat="1" ht="15" customHeight="1" x14ac:dyDescent="0.3">
      <c r="A2033" s="16" t="s">
        <v>465</v>
      </c>
      <c r="B2033" s="16" t="s">
        <v>18</v>
      </c>
      <c r="C2033" s="43" t="s">
        <v>351</v>
      </c>
      <c r="D2033" s="43" t="s">
        <v>352</v>
      </c>
      <c r="E2033" s="43" t="s">
        <v>71</v>
      </c>
      <c r="F2033" s="43" t="s">
        <v>22</v>
      </c>
      <c r="G2033" s="43" t="s">
        <v>23</v>
      </c>
      <c r="H2033" s="43" t="s">
        <v>23</v>
      </c>
      <c r="I2033" s="43" t="s">
        <v>616</v>
      </c>
      <c r="J2033" s="16" t="s">
        <v>617</v>
      </c>
      <c r="K2033" s="16">
        <v>18000</v>
      </c>
      <c r="L2033" s="16">
        <v>0</v>
      </c>
      <c r="M2033" s="16">
        <v>18000</v>
      </c>
      <c r="N2033" s="16">
        <v>0</v>
      </c>
      <c r="O2033" s="47">
        <v>18000</v>
      </c>
      <c r="P2033" s="16">
        <v>0</v>
      </c>
      <c r="Q2033" s="47">
        <v>0</v>
      </c>
      <c r="R2033" s="16" t="s">
        <v>1899</v>
      </c>
      <c r="S2033" s="3" t="s">
        <v>1468</v>
      </c>
      <c r="T2033" s="2"/>
      <c r="U2033" s="2"/>
      <c r="V2033" s="2"/>
    </row>
    <row r="2034" spans="1:22" s="16" customFormat="1" ht="15" customHeight="1" x14ac:dyDescent="0.3">
      <c r="A2034" s="16" t="s">
        <v>465</v>
      </c>
      <c r="B2034" s="16" t="s">
        <v>18</v>
      </c>
      <c r="C2034" s="43" t="s">
        <v>351</v>
      </c>
      <c r="D2034" s="43" t="s">
        <v>352</v>
      </c>
      <c r="E2034" s="43" t="s">
        <v>71</v>
      </c>
      <c r="F2034" s="43" t="s">
        <v>22</v>
      </c>
      <c r="G2034" s="43" t="s">
        <v>23</v>
      </c>
      <c r="H2034" s="43" t="s">
        <v>23</v>
      </c>
      <c r="I2034" s="43" t="s">
        <v>487</v>
      </c>
      <c r="J2034" s="16" t="s">
        <v>488</v>
      </c>
      <c r="K2034" s="16">
        <v>233500</v>
      </c>
      <c r="L2034" s="16">
        <v>0</v>
      </c>
      <c r="M2034" s="16">
        <v>233500</v>
      </c>
      <c r="N2034" s="16">
        <v>89307.44</v>
      </c>
      <c r="O2034" s="47">
        <v>143087.75</v>
      </c>
      <c r="P2034" s="16">
        <v>1104.81</v>
      </c>
      <c r="Q2034" s="47">
        <v>23959.13</v>
      </c>
      <c r="R2034" s="16" t="s">
        <v>1899</v>
      </c>
      <c r="S2034" s="3" t="s">
        <v>1468</v>
      </c>
      <c r="T2034" s="2"/>
      <c r="U2034" s="2"/>
      <c r="V2034" s="2"/>
    </row>
    <row r="2035" spans="1:22" s="16" customFormat="1" ht="15" customHeight="1" x14ac:dyDescent="0.3">
      <c r="A2035" s="16" t="s">
        <v>465</v>
      </c>
      <c r="B2035" s="16" t="s">
        <v>18</v>
      </c>
      <c r="C2035" s="43" t="s">
        <v>351</v>
      </c>
      <c r="D2035" s="43" t="s">
        <v>352</v>
      </c>
      <c r="E2035" s="43" t="s">
        <v>71</v>
      </c>
      <c r="F2035" s="43" t="s">
        <v>22</v>
      </c>
      <c r="G2035" s="43" t="s">
        <v>23</v>
      </c>
      <c r="H2035" s="43" t="s">
        <v>23</v>
      </c>
      <c r="I2035" s="43" t="s">
        <v>537</v>
      </c>
      <c r="J2035" s="16" t="s">
        <v>538</v>
      </c>
      <c r="K2035" s="16">
        <v>7500</v>
      </c>
      <c r="L2035" s="16">
        <v>0</v>
      </c>
      <c r="M2035" s="16">
        <v>7500</v>
      </c>
      <c r="N2035" s="16">
        <v>0</v>
      </c>
      <c r="O2035" s="47">
        <v>6434.27</v>
      </c>
      <c r="P2035" s="16">
        <v>1065.73</v>
      </c>
      <c r="Q2035" s="47">
        <v>642.88</v>
      </c>
      <c r="R2035" s="16" t="s">
        <v>1899</v>
      </c>
      <c r="S2035" s="3" t="s">
        <v>1468</v>
      </c>
      <c r="T2035" s="2"/>
      <c r="U2035" s="2"/>
      <c r="V2035" s="2"/>
    </row>
    <row r="2036" spans="1:22" s="16" customFormat="1" ht="15" customHeight="1" x14ac:dyDescent="0.3">
      <c r="A2036" s="16" t="s">
        <v>465</v>
      </c>
      <c r="B2036" s="16" t="s">
        <v>18</v>
      </c>
      <c r="C2036" s="43" t="s">
        <v>351</v>
      </c>
      <c r="D2036" s="43" t="s">
        <v>352</v>
      </c>
      <c r="E2036" s="43" t="s">
        <v>71</v>
      </c>
      <c r="F2036" s="43" t="s">
        <v>22</v>
      </c>
      <c r="G2036" s="43" t="s">
        <v>23</v>
      </c>
      <c r="H2036" s="43" t="s">
        <v>23</v>
      </c>
      <c r="I2036" s="43" t="s">
        <v>568</v>
      </c>
      <c r="J2036" s="16" t="s">
        <v>569</v>
      </c>
      <c r="K2036" s="16">
        <v>4400</v>
      </c>
      <c r="L2036" s="16">
        <v>0</v>
      </c>
      <c r="M2036" s="16">
        <v>4400</v>
      </c>
      <c r="N2036" s="16">
        <v>1284.0999999999999</v>
      </c>
      <c r="O2036" s="47">
        <v>1609.15</v>
      </c>
      <c r="P2036" s="16">
        <v>1506.75</v>
      </c>
      <c r="Q2036" s="47">
        <v>0</v>
      </c>
      <c r="R2036" s="16" t="s">
        <v>1899</v>
      </c>
      <c r="S2036" s="3" t="s">
        <v>1468</v>
      </c>
      <c r="T2036" s="2"/>
      <c r="U2036" s="2"/>
      <c r="V2036" s="2"/>
    </row>
    <row r="2037" spans="1:22" s="16" customFormat="1" ht="15" customHeight="1" x14ac:dyDescent="0.3">
      <c r="A2037" s="16" t="s">
        <v>465</v>
      </c>
      <c r="B2037" s="16" t="s">
        <v>18</v>
      </c>
      <c r="C2037" s="43" t="s">
        <v>351</v>
      </c>
      <c r="D2037" s="43" t="s">
        <v>352</v>
      </c>
      <c r="E2037" s="43" t="s">
        <v>71</v>
      </c>
      <c r="F2037" s="43" t="s">
        <v>22</v>
      </c>
      <c r="G2037" s="43" t="s">
        <v>23</v>
      </c>
      <c r="H2037" s="43" t="s">
        <v>23</v>
      </c>
      <c r="I2037" s="43" t="s">
        <v>476</v>
      </c>
      <c r="J2037" s="16" t="s">
        <v>477</v>
      </c>
      <c r="K2037" s="16">
        <v>4300</v>
      </c>
      <c r="L2037" s="16">
        <v>0</v>
      </c>
      <c r="M2037" s="16">
        <v>4300</v>
      </c>
      <c r="N2037" s="16">
        <v>0</v>
      </c>
      <c r="O2037" s="47">
        <v>1799.68</v>
      </c>
      <c r="P2037" s="16">
        <v>2500.3200000000002</v>
      </c>
      <c r="Q2037" s="47">
        <v>0</v>
      </c>
      <c r="R2037" s="16" t="s">
        <v>1899</v>
      </c>
      <c r="S2037" s="3" t="s">
        <v>1468</v>
      </c>
      <c r="T2037" s="2"/>
      <c r="U2037" s="2"/>
      <c r="V2037" s="2"/>
    </row>
    <row r="2038" spans="1:22" s="16" customFormat="1" ht="15" customHeight="1" x14ac:dyDescent="0.3">
      <c r="A2038" s="16" t="s">
        <v>465</v>
      </c>
      <c r="B2038" s="16" t="s">
        <v>18</v>
      </c>
      <c r="C2038" s="43" t="s">
        <v>351</v>
      </c>
      <c r="D2038" s="43" t="s">
        <v>352</v>
      </c>
      <c r="E2038" s="43" t="s">
        <v>71</v>
      </c>
      <c r="F2038" s="43" t="s">
        <v>22</v>
      </c>
      <c r="G2038" s="43" t="s">
        <v>23</v>
      </c>
      <c r="H2038" s="43" t="s">
        <v>23</v>
      </c>
      <c r="I2038" s="43" t="s">
        <v>602</v>
      </c>
      <c r="J2038" s="16" t="s">
        <v>603</v>
      </c>
      <c r="K2038" s="16">
        <v>32200</v>
      </c>
      <c r="L2038" s="16">
        <v>0</v>
      </c>
      <c r="M2038" s="16">
        <v>32200</v>
      </c>
      <c r="N2038" s="16">
        <v>0</v>
      </c>
      <c r="O2038" s="47">
        <v>25975</v>
      </c>
      <c r="P2038" s="16">
        <v>6225</v>
      </c>
      <c r="Q2038" s="47">
        <v>0</v>
      </c>
      <c r="R2038" s="16" t="s">
        <v>1899</v>
      </c>
      <c r="S2038" s="3" t="s">
        <v>1468</v>
      </c>
      <c r="T2038" s="2"/>
      <c r="U2038" s="2"/>
      <c r="V2038" s="2"/>
    </row>
    <row r="2039" spans="1:22" s="16" customFormat="1" ht="15" customHeight="1" x14ac:dyDescent="0.3">
      <c r="A2039" s="16" t="s">
        <v>465</v>
      </c>
      <c r="B2039" s="16" t="s">
        <v>18</v>
      </c>
      <c r="C2039" s="43" t="s">
        <v>351</v>
      </c>
      <c r="D2039" s="43" t="s">
        <v>352</v>
      </c>
      <c r="E2039" s="43" t="s">
        <v>71</v>
      </c>
      <c r="F2039" s="43" t="s">
        <v>22</v>
      </c>
      <c r="G2039" s="43" t="s">
        <v>23</v>
      </c>
      <c r="H2039" s="43" t="s">
        <v>23</v>
      </c>
      <c r="I2039" s="43" t="s">
        <v>799</v>
      </c>
      <c r="J2039" s="16" t="s">
        <v>800</v>
      </c>
      <c r="K2039" s="16">
        <v>210000</v>
      </c>
      <c r="L2039" s="16">
        <v>0</v>
      </c>
      <c r="M2039" s="16">
        <v>210000</v>
      </c>
      <c r="N2039" s="16">
        <v>0</v>
      </c>
      <c r="O2039" s="47">
        <v>73541.759999999995</v>
      </c>
      <c r="P2039" s="16">
        <v>136458.23999999999</v>
      </c>
      <c r="Q2039" s="47">
        <v>0</v>
      </c>
      <c r="R2039" s="16" t="s">
        <v>1899</v>
      </c>
      <c r="S2039" s="3" t="s">
        <v>1468</v>
      </c>
      <c r="T2039" s="2"/>
      <c r="U2039" s="2"/>
      <c r="V2039" s="2"/>
    </row>
    <row r="2040" spans="1:22" s="16" customFormat="1" ht="15" customHeight="1" x14ac:dyDescent="0.3">
      <c r="A2040" s="16" t="s">
        <v>465</v>
      </c>
      <c r="B2040" s="16" t="s">
        <v>18</v>
      </c>
      <c r="C2040" s="43" t="s">
        <v>351</v>
      </c>
      <c r="D2040" s="43" t="s">
        <v>352</v>
      </c>
      <c r="E2040" s="43" t="s">
        <v>71</v>
      </c>
      <c r="F2040" s="43" t="s">
        <v>22</v>
      </c>
      <c r="G2040" s="43" t="s">
        <v>23</v>
      </c>
      <c r="H2040" s="43" t="s">
        <v>23</v>
      </c>
      <c r="I2040" s="43">
        <v>7010</v>
      </c>
      <c r="J2040" s="16" t="s">
        <v>1252</v>
      </c>
      <c r="K2040" s="16">
        <v>0</v>
      </c>
      <c r="L2040" s="16">
        <v>0</v>
      </c>
      <c r="M2040" s="16">
        <v>0</v>
      </c>
      <c r="N2040" s="16">
        <v>0</v>
      </c>
      <c r="O2040" s="47">
        <v>0</v>
      </c>
      <c r="P2040" s="16">
        <v>0</v>
      </c>
      <c r="Q2040" s="47">
        <v>0</v>
      </c>
      <c r="R2040" s="16" t="s">
        <v>1899</v>
      </c>
      <c r="S2040" s="3" t="s">
        <v>1468</v>
      </c>
      <c r="T2040" s="2"/>
      <c r="U2040" s="2"/>
      <c r="V2040" s="2"/>
    </row>
    <row r="2041" spans="1:22" s="16" customFormat="1" ht="15" customHeight="1" x14ac:dyDescent="0.3">
      <c r="A2041" s="16" t="s">
        <v>465</v>
      </c>
      <c r="B2041" s="16" t="s">
        <v>18</v>
      </c>
      <c r="C2041" s="43" t="s">
        <v>351</v>
      </c>
      <c r="D2041" s="43" t="s">
        <v>352</v>
      </c>
      <c r="E2041" s="43" t="s">
        <v>71</v>
      </c>
      <c r="F2041" s="43" t="s">
        <v>22</v>
      </c>
      <c r="G2041" s="43" t="s">
        <v>23</v>
      </c>
      <c r="H2041" s="43" t="s">
        <v>23</v>
      </c>
      <c r="I2041" s="43" t="s">
        <v>651</v>
      </c>
      <c r="J2041" s="16" t="s">
        <v>652</v>
      </c>
      <c r="K2041" s="16">
        <v>735</v>
      </c>
      <c r="L2041" s="16">
        <v>0</v>
      </c>
      <c r="M2041" s="16">
        <v>735</v>
      </c>
      <c r="N2041" s="16">
        <v>0</v>
      </c>
      <c r="O2041" s="47">
        <v>638</v>
      </c>
      <c r="P2041" s="16">
        <v>97</v>
      </c>
      <c r="Q2041" s="47">
        <v>58</v>
      </c>
      <c r="R2041" s="16" t="s">
        <v>1899</v>
      </c>
      <c r="S2041" s="3" t="s">
        <v>1468</v>
      </c>
      <c r="T2041" s="2"/>
      <c r="U2041" s="2"/>
      <c r="V2041" s="2"/>
    </row>
    <row r="2042" spans="1:22" s="16" customFormat="1" ht="15" customHeight="1" x14ac:dyDescent="0.3">
      <c r="A2042" s="16" t="s">
        <v>465</v>
      </c>
      <c r="B2042" s="16" t="s">
        <v>18</v>
      </c>
      <c r="C2042" s="43" t="s">
        <v>351</v>
      </c>
      <c r="D2042" s="43" t="s">
        <v>352</v>
      </c>
      <c r="E2042" s="43" t="s">
        <v>71</v>
      </c>
      <c r="F2042" s="43" t="s">
        <v>22</v>
      </c>
      <c r="G2042" s="43" t="s">
        <v>23</v>
      </c>
      <c r="H2042" s="43" t="s">
        <v>23</v>
      </c>
      <c r="I2042" s="43" t="s">
        <v>590</v>
      </c>
      <c r="J2042" s="16" t="s">
        <v>591</v>
      </c>
      <c r="K2042" s="16">
        <v>7194</v>
      </c>
      <c r="L2042" s="16">
        <v>0</v>
      </c>
      <c r="M2042" s="16">
        <v>7194</v>
      </c>
      <c r="N2042" s="16">
        <v>0</v>
      </c>
      <c r="O2042" s="47">
        <v>5335</v>
      </c>
      <c r="P2042" s="16">
        <v>1859</v>
      </c>
      <c r="Q2042" s="47">
        <v>485</v>
      </c>
      <c r="R2042" s="16" t="s">
        <v>1899</v>
      </c>
      <c r="S2042" s="3" t="s">
        <v>1468</v>
      </c>
      <c r="T2042" s="2"/>
      <c r="U2042" s="2"/>
      <c r="V2042" s="2"/>
    </row>
    <row r="2043" spans="1:22" s="16" customFormat="1" ht="15" customHeight="1" x14ac:dyDescent="0.3">
      <c r="A2043" s="16" t="s">
        <v>465</v>
      </c>
      <c r="B2043" s="16" t="s">
        <v>18</v>
      </c>
      <c r="C2043" s="43" t="s">
        <v>351</v>
      </c>
      <c r="D2043" s="43" t="s">
        <v>352</v>
      </c>
      <c r="E2043" s="43" t="s">
        <v>71</v>
      </c>
      <c r="F2043" s="43" t="s">
        <v>22</v>
      </c>
      <c r="G2043" s="43" t="s">
        <v>23</v>
      </c>
      <c r="H2043" s="43" t="s">
        <v>23</v>
      </c>
      <c r="I2043" s="43" t="s">
        <v>592</v>
      </c>
      <c r="J2043" s="16" t="s">
        <v>593</v>
      </c>
      <c r="K2043" s="16">
        <v>3413</v>
      </c>
      <c r="L2043" s="16">
        <v>0</v>
      </c>
      <c r="M2043" s="16">
        <v>3413</v>
      </c>
      <c r="N2043" s="16">
        <v>0</v>
      </c>
      <c r="O2043" s="47">
        <v>3146</v>
      </c>
      <c r="P2043" s="16">
        <v>267</v>
      </c>
      <c r="Q2043" s="47">
        <v>286</v>
      </c>
      <c r="R2043" s="16" t="s">
        <v>1899</v>
      </c>
      <c r="S2043" s="3" t="s">
        <v>1468</v>
      </c>
      <c r="T2043" s="2"/>
      <c r="U2043" s="2"/>
      <c r="V2043" s="2"/>
    </row>
    <row r="2044" spans="1:22" s="16" customFormat="1" ht="15" customHeight="1" x14ac:dyDescent="0.3">
      <c r="A2044" s="16" t="s">
        <v>465</v>
      </c>
      <c r="B2044" s="16" t="s">
        <v>18</v>
      </c>
      <c r="C2044" s="43" t="s">
        <v>351</v>
      </c>
      <c r="D2044" s="43" t="s">
        <v>352</v>
      </c>
      <c r="E2044" s="43" t="s">
        <v>71</v>
      </c>
      <c r="F2044" s="43" t="s">
        <v>22</v>
      </c>
      <c r="G2044" s="43" t="s">
        <v>23</v>
      </c>
      <c r="H2044" s="43" t="s">
        <v>23</v>
      </c>
      <c r="I2044" s="43" t="s">
        <v>876</v>
      </c>
      <c r="J2044" s="16" t="s">
        <v>877</v>
      </c>
      <c r="K2044" s="16">
        <v>19522</v>
      </c>
      <c r="L2044" s="16">
        <v>0</v>
      </c>
      <c r="M2044" s="16">
        <v>19522</v>
      </c>
      <c r="N2044" s="16">
        <v>0</v>
      </c>
      <c r="O2044" s="47">
        <v>0</v>
      </c>
      <c r="P2044" s="16">
        <v>19522</v>
      </c>
      <c r="Q2044" s="47">
        <v>0</v>
      </c>
      <c r="R2044" s="16" t="s">
        <v>1899</v>
      </c>
      <c r="S2044" s="3" t="s">
        <v>1468</v>
      </c>
      <c r="T2044" s="2"/>
      <c r="U2044" s="2"/>
      <c r="V2044" s="2"/>
    </row>
    <row r="2045" spans="1:22" s="16" customFormat="1" ht="15" customHeight="1" x14ac:dyDescent="0.3">
      <c r="A2045" s="16" t="s">
        <v>465</v>
      </c>
      <c r="B2045" s="16" t="s">
        <v>18</v>
      </c>
      <c r="C2045" s="43" t="s">
        <v>351</v>
      </c>
      <c r="D2045" s="43" t="s">
        <v>352</v>
      </c>
      <c r="E2045" s="43" t="s">
        <v>71</v>
      </c>
      <c r="F2045" s="43" t="s">
        <v>22</v>
      </c>
      <c r="G2045" s="43" t="s">
        <v>23</v>
      </c>
      <c r="H2045" s="43" t="s">
        <v>23</v>
      </c>
      <c r="I2045" s="43" t="s">
        <v>986</v>
      </c>
      <c r="J2045" s="16" t="s">
        <v>987</v>
      </c>
      <c r="K2045" s="16">
        <v>6803</v>
      </c>
      <c r="L2045" s="16">
        <v>0</v>
      </c>
      <c r="M2045" s="16">
        <v>6803</v>
      </c>
      <c r="N2045" s="16">
        <v>0</v>
      </c>
      <c r="O2045" s="47">
        <v>6752.03</v>
      </c>
      <c r="P2045" s="16">
        <v>50.97</v>
      </c>
      <c r="Q2045" s="47">
        <v>0</v>
      </c>
      <c r="R2045" s="16" t="s">
        <v>1899</v>
      </c>
      <c r="S2045" s="3" t="s">
        <v>1468</v>
      </c>
      <c r="T2045" s="2"/>
      <c r="U2045" s="2"/>
      <c r="V2045" s="2"/>
    </row>
    <row r="2046" spans="1:22" s="16" customFormat="1" ht="15" customHeight="1" x14ac:dyDescent="0.3">
      <c r="A2046" s="16" t="s">
        <v>465</v>
      </c>
      <c r="B2046" s="16" t="s">
        <v>18</v>
      </c>
      <c r="C2046" s="43" t="s">
        <v>351</v>
      </c>
      <c r="D2046" s="43" t="s">
        <v>352</v>
      </c>
      <c r="E2046" s="43" t="s">
        <v>71</v>
      </c>
      <c r="F2046" s="43" t="s">
        <v>22</v>
      </c>
      <c r="G2046" s="43" t="s">
        <v>23</v>
      </c>
      <c r="H2046" s="43" t="s">
        <v>23</v>
      </c>
      <c r="I2046" s="43">
        <v>8000</v>
      </c>
      <c r="J2046" s="16" t="s">
        <v>218</v>
      </c>
      <c r="K2046" s="16">
        <v>88721</v>
      </c>
      <c r="L2046" s="16">
        <v>0</v>
      </c>
      <c r="M2046" s="16">
        <v>88721</v>
      </c>
      <c r="N2046" s="16">
        <v>0</v>
      </c>
      <c r="O2046" s="47">
        <v>54586.02</v>
      </c>
      <c r="P2046" s="16">
        <v>34134.980000000003</v>
      </c>
      <c r="Q2046" s="47">
        <v>0</v>
      </c>
      <c r="R2046" s="16" t="s">
        <v>1899</v>
      </c>
      <c r="S2046" s="3" t="s">
        <v>1468</v>
      </c>
      <c r="T2046" s="2"/>
      <c r="U2046" s="2"/>
      <c r="V2046" s="2"/>
    </row>
    <row r="2047" spans="1:22" s="16" customFormat="1" ht="15" customHeight="1" x14ac:dyDescent="0.3">
      <c r="A2047" s="16" t="s">
        <v>465</v>
      </c>
      <c r="B2047" s="16" t="s">
        <v>18</v>
      </c>
      <c r="C2047" s="43" t="s">
        <v>351</v>
      </c>
      <c r="D2047" s="43" t="s">
        <v>352</v>
      </c>
      <c r="E2047" s="43" t="s">
        <v>71</v>
      </c>
      <c r="F2047" s="43" t="s">
        <v>22</v>
      </c>
      <c r="G2047" s="43" t="s">
        <v>23</v>
      </c>
      <c r="H2047" s="43" t="s">
        <v>23</v>
      </c>
      <c r="I2047" s="43">
        <v>8005</v>
      </c>
      <c r="J2047" s="16" t="s">
        <v>514</v>
      </c>
      <c r="K2047" s="16">
        <v>15000</v>
      </c>
      <c r="L2047" s="16">
        <v>0</v>
      </c>
      <c r="M2047" s="16">
        <v>15000</v>
      </c>
      <c r="N2047" s="16">
        <v>0</v>
      </c>
      <c r="O2047" s="47">
        <v>8416.4599999999991</v>
      </c>
      <c r="P2047" s="16">
        <v>6583.54</v>
      </c>
      <c r="Q2047" s="47">
        <v>1450.35</v>
      </c>
      <c r="R2047" s="16" t="s">
        <v>1899</v>
      </c>
      <c r="S2047" s="3" t="s">
        <v>1468</v>
      </c>
      <c r="T2047" s="2"/>
      <c r="U2047" s="2"/>
      <c r="V2047" s="2"/>
    </row>
    <row r="2048" spans="1:22" s="16" customFormat="1" ht="15" customHeight="1" x14ac:dyDescent="0.3">
      <c r="A2048" s="16" t="s">
        <v>465</v>
      </c>
      <c r="B2048" s="16" t="s">
        <v>18</v>
      </c>
      <c r="C2048" s="43" t="s">
        <v>351</v>
      </c>
      <c r="D2048" s="43" t="s">
        <v>352</v>
      </c>
      <c r="E2048" s="43" t="s">
        <v>71</v>
      </c>
      <c r="F2048" s="43" t="s">
        <v>22</v>
      </c>
      <c r="G2048" s="43" t="s">
        <v>23</v>
      </c>
      <c r="H2048" s="43" t="s">
        <v>23</v>
      </c>
      <c r="I2048" s="43">
        <v>8015</v>
      </c>
      <c r="J2048" s="16" t="s">
        <v>553</v>
      </c>
      <c r="K2048" s="16">
        <v>31862</v>
      </c>
      <c r="L2048" s="16">
        <v>0</v>
      </c>
      <c r="M2048" s="16">
        <v>31862</v>
      </c>
      <c r="N2048" s="16">
        <v>0</v>
      </c>
      <c r="O2048" s="47">
        <v>29205</v>
      </c>
      <c r="P2048" s="16">
        <v>2657</v>
      </c>
      <c r="Q2048" s="47">
        <v>2655</v>
      </c>
      <c r="R2048" s="16" t="s">
        <v>1899</v>
      </c>
      <c r="S2048" s="3" t="s">
        <v>1468</v>
      </c>
      <c r="T2048" s="2"/>
      <c r="U2048" s="2"/>
      <c r="V2048" s="2"/>
    </row>
    <row r="2049" spans="1:22" s="16" customFormat="1" ht="15" customHeight="1" x14ac:dyDescent="0.3">
      <c r="A2049" s="16" t="s">
        <v>465</v>
      </c>
      <c r="B2049" s="16" t="s">
        <v>18</v>
      </c>
      <c r="C2049" s="43" t="s">
        <v>351</v>
      </c>
      <c r="D2049" s="43" t="s">
        <v>352</v>
      </c>
      <c r="E2049" s="43" t="s">
        <v>71</v>
      </c>
      <c r="F2049" s="43" t="s">
        <v>22</v>
      </c>
      <c r="G2049" s="43" t="s">
        <v>23</v>
      </c>
      <c r="H2049" s="43" t="s">
        <v>23</v>
      </c>
      <c r="I2049" s="43">
        <v>8017</v>
      </c>
      <c r="J2049" s="16" t="s">
        <v>1056</v>
      </c>
      <c r="K2049" s="16">
        <v>14382</v>
      </c>
      <c r="L2049" s="16">
        <v>0</v>
      </c>
      <c r="M2049" s="16">
        <v>14382</v>
      </c>
      <c r="N2049" s="16">
        <v>0</v>
      </c>
      <c r="O2049" s="47">
        <v>13189</v>
      </c>
      <c r="P2049" s="16">
        <v>1193</v>
      </c>
      <c r="Q2049" s="47">
        <v>1199</v>
      </c>
      <c r="R2049" s="16" t="s">
        <v>1899</v>
      </c>
      <c r="S2049" s="3" t="s">
        <v>1468</v>
      </c>
      <c r="T2049" s="2"/>
      <c r="U2049" s="2"/>
      <c r="V2049" s="2"/>
    </row>
    <row r="2050" spans="1:22" s="16" customFormat="1" ht="15" customHeight="1" x14ac:dyDescent="0.3">
      <c r="A2050" s="16" t="s">
        <v>465</v>
      </c>
      <c r="B2050" s="16" t="s">
        <v>18</v>
      </c>
      <c r="C2050" s="43" t="s">
        <v>351</v>
      </c>
      <c r="D2050" s="43" t="s">
        <v>352</v>
      </c>
      <c r="E2050" s="43" t="s">
        <v>71</v>
      </c>
      <c r="F2050" s="43" t="s">
        <v>22</v>
      </c>
      <c r="G2050" s="43" t="s">
        <v>23</v>
      </c>
      <c r="H2050" s="43" t="s">
        <v>23</v>
      </c>
      <c r="I2050" s="43">
        <v>8030</v>
      </c>
      <c r="J2050" s="16" t="s">
        <v>845</v>
      </c>
      <c r="K2050" s="16">
        <v>22408</v>
      </c>
      <c r="L2050" s="16">
        <v>0</v>
      </c>
      <c r="M2050" s="16">
        <v>22408</v>
      </c>
      <c r="N2050" s="16">
        <v>0</v>
      </c>
      <c r="O2050" s="47">
        <v>20438</v>
      </c>
      <c r="P2050" s="16">
        <v>1970</v>
      </c>
      <c r="Q2050" s="47">
        <v>1858</v>
      </c>
      <c r="R2050" s="16" t="s">
        <v>1899</v>
      </c>
      <c r="S2050" s="3" t="s">
        <v>1468</v>
      </c>
      <c r="T2050" s="2"/>
      <c r="U2050" s="2"/>
      <c r="V2050" s="2"/>
    </row>
    <row r="2051" spans="1:22" s="16" customFormat="1" ht="15" customHeight="1" x14ac:dyDescent="0.3">
      <c r="A2051" s="16" t="s">
        <v>465</v>
      </c>
      <c r="B2051" s="16" t="s">
        <v>18</v>
      </c>
      <c r="C2051" s="43" t="s">
        <v>351</v>
      </c>
      <c r="D2051" s="43" t="s">
        <v>352</v>
      </c>
      <c r="E2051" s="43" t="s">
        <v>71</v>
      </c>
      <c r="F2051" s="43" t="s">
        <v>22</v>
      </c>
      <c r="G2051" s="43" t="s">
        <v>23</v>
      </c>
      <c r="H2051" s="43" t="s">
        <v>23</v>
      </c>
      <c r="I2051" s="43">
        <v>8070</v>
      </c>
      <c r="J2051" s="16" t="s">
        <v>570</v>
      </c>
      <c r="K2051" s="16">
        <v>13826</v>
      </c>
      <c r="L2051" s="16">
        <v>0</v>
      </c>
      <c r="M2051" s="16">
        <v>13826</v>
      </c>
      <c r="N2051" s="16">
        <v>0</v>
      </c>
      <c r="O2051" s="47">
        <v>12562</v>
      </c>
      <c r="P2051" s="16">
        <v>1264</v>
      </c>
      <c r="Q2051" s="47">
        <v>1142</v>
      </c>
      <c r="R2051" s="16" t="s">
        <v>1899</v>
      </c>
      <c r="S2051" s="3" t="s">
        <v>1468</v>
      </c>
      <c r="T2051" s="2"/>
      <c r="U2051" s="2"/>
      <c r="V2051" s="2"/>
    </row>
    <row r="2052" spans="1:22" s="16" customFormat="1" ht="15" customHeight="1" x14ac:dyDescent="0.3">
      <c r="A2052" s="16" t="s">
        <v>465</v>
      </c>
      <c r="B2052" s="16" t="s">
        <v>18</v>
      </c>
      <c r="C2052" s="43" t="s">
        <v>351</v>
      </c>
      <c r="D2052" s="43" t="s">
        <v>352</v>
      </c>
      <c r="E2052" s="43" t="s">
        <v>71</v>
      </c>
      <c r="F2052" s="43" t="s">
        <v>22</v>
      </c>
      <c r="G2052" s="43" t="s">
        <v>23</v>
      </c>
      <c r="H2052" s="43" t="s">
        <v>23</v>
      </c>
      <c r="I2052" s="43" t="s">
        <v>797</v>
      </c>
      <c r="J2052" s="16" t="s">
        <v>798</v>
      </c>
      <c r="K2052" s="16">
        <v>835000</v>
      </c>
      <c r="L2052" s="16">
        <v>0</v>
      </c>
      <c r="M2052" s="16">
        <v>835000</v>
      </c>
      <c r="N2052" s="16">
        <v>113035.73</v>
      </c>
      <c r="O2052" s="47">
        <v>393698.21</v>
      </c>
      <c r="P2052" s="16">
        <v>328266.06</v>
      </c>
      <c r="Q2052" s="47">
        <v>100</v>
      </c>
      <c r="R2052" s="16" t="s">
        <v>1899</v>
      </c>
      <c r="S2052" s="3" t="s">
        <v>1468</v>
      </c>
      <c r="T2052" s="2"/>
      <c r="U2052" s="2"/>
      <c r="V2052" s="2"/>
    </row>
    <row r="2053" spans="1:22" s="16" customFormat="1" ht="15" customHeight="1" x14ac:dyDescent="0.3">
      <c r="A2053" s="16" t="s">
        <v>465</v>
      </c>
      <c r="B2053" s="16" t="s">
        <v>18</v>
      </c>
      <c r="C2053" s="43" t="s">
        <v>351</v>
      </c>
      <c r="D2053" s="43" t="s">
        <v>352</v>
      </c>
      <c r="E2053" s="43" t="s">
        <v>71</v>
      </c>
      <c r="F2053" s="43" t="s">
        <v>22</v>
      </c>
      <c r="G2053" s="43" t="s">
        <v>23</v>
      </c>
      <c r="H2053" s="43" t="s">
        <v>23</v>
      </c>
      <c r="I2053" s="43" t="s">
        <v>1077</v>
      </c>
      <c r="J2053" s="16" t="s">
        <v>1078</v>
      </c>
      <c r="K2053" s="16">
        <v>50000</v>
      </c>
      <c r="L2053" s="16">
        <v>0</v>
      </c>
      <c r="M2053" s="16">
        <v>50000</v>
      </c>
      <c r="N2053" s="16">
        <v>0</v>
      </c>
      <c r="O2053" s="47">
        <v>140173.93</v>
      </c>
      <c r="P2053" s="16">
        <v>-90173.93</v>
      </c>
      <c r="Q2053" s="47">
        <v>0</v>
      </c>
      <c r="R2053" s="16" t="s">
        <v>1899</v>
      </c>
      <c r="S2053" s="3" t="s">
        <v>1468</v>
      </c>
      <c r="T2053" s="2"/>
      <c r="U2053" s="2"/>
      <c r="V2053" s="2"/>
    </row>
    <row r="2054" spans="1:22" s="16" customFormat="1" ht="15" customHeight="1" x14ac:dyDescent="0.3">
      <c r="A2054" s="16" t="s">
        <v>465</v>
      </c>
      <c r="B2054" s="16" t="s">
        <v>18</v>
      </c>
      <c r="C2054" s="43" t="s">
        <v>351</v>
      </c>
      <c r="D2054" s="43" t="s">
        <v>352</v>
      </c>
      <c r="E2054" s="43" t="s">
        <v>71</v>
      </c>
      <c r="F2054" s="43" t="s">
        <v>22</v>
      </c>
      <c r="G2054" s="43" t="s">
        <v>23</v>
      </c>
      <c r="H2054" s="43" t="s">
        <v>23</v>
      </c>
      <c r="I2054" s="43" t="s">
        <v>1797</v>
      </c>
      <c r="J2054" s="16" t="s">
        <v>1798</v>
      </c>
      <c r="K2054" s="16">
        <v>0</v>
      </c>
      <c r="L2054" s="16">
        <v>0</v>
      </c>
      <c r="M2054" s="16">
        <v>0</v>
      </c>
      <c r="N2054" s="16">
        <v>0</v>
      </c>
      <c r="O2054" s="47">
        <v>0</v>
      </c>
      <c r="P2054" s="16">
        <v>0</v>
      </c>
      <c r="Q2054" s="47">
        <v>0</v>
      </c>
      <c r="R2054" s="16" t="s">
        <v>1899</v>
      </c>
      <c r="S2054" s="3" t="s">
        <v>1468</v>
      </c>
      <c r="T2054" s="2"/>
      <c r="U2054" s="2"/>
      <c r="V2054" s="2"/>
    </row>
    <row r="2055" spans="1:22" s="16" customFormat="1" ht="15" customHeight="1" x14ac:dyDescent="0.3">
      <c r="A2055" s="16" t="s">
        <v>17</v>
      </c>
      <c r="B2055" s="16" t="s">
        <v>18</v>
      </c>
      <c r="C2055" s="43" t="s">
        <v>266</v>
      </c>
      <c r="D2055" s="43" t="s">
        <v>267</v>
      </c>
      <c r="E2055" s="43" t="s">
        <v>71</v>
      </c>
      <c r="F2055" s="43" t="s">
        <v>268</v>
      </c>
      <c r="G2055" s="43" t="s">
        <v>269</v>
      </c>
      <c r="H2055" s="43" t="s">
        <v>23</v>
      </c>
      <c r="I2055" s="43">
        <v>4205</v>
      </c>
      <c r="J2055" s="16" t="s">
        <v>278</v>
      </c>
      <c r="K2055" s="16">
        <v>111000</v>
      </c>
      <c r="L2055" s="16">
        <v>0</v>
      </c>
      <c r="M2055" s="16">
        <v>111000</v>
      </c>
      <c r="N2055" s="16">
        <v>0</v>
      </c>
      <c r="O2055" s="47">
        <v>61703</v>
      </c>
      <c r="P2055" s="16">
        <v>49297</v>
      </c>
      <c r="Q2055" s="47">
        <v>6295</v>
      </c>
      <c r="R2055" s="16" t="s">
        <v>1900</v>
      </c>
      <c r="S2055" s="3" t="s">
        <v>1469</v>
      </c>
      <c r="T2055" s="2"/>
      <c r="U2055" s="2"/>
      <c r="V2055" s="2"/>
    </row>
    <row r="2056" spans="1:22" s="16" customFormat="1" ht="15" customHeight="1" x14ac:dyDescent="0.3">
      <c r="A2056" s="16" t="s">
        <v>17</v>
      </c>
      <c r="B2056" s="16" t="s">
        <v>18</v>
      </c>
      <c r="C2056" s="43" t="s">
        <v>266</v>
      </c>
      <c r="D2056" s="43" t="s">
        <v>267</v>
      </c>
      <c r="E2056" s="43" t="s">
        <v>71</v>
      </c>
      <c r="F2056" s="43" t="s">
        <v>268</v>
      </c>
      <c r="G2056" s="43" t="s">
        <v>269</v>
      </c>
      <c r="H2056" s="43" t="s">
        <v>23</v>
      </c>
      <c r="I2056" s="43">
        <v>4320</v>
      </c>
      <c r="J2056" s="16" t="s">
        <v>270</v>
      </c>
      <c r="K2056" s="16">
        <v>0</v>
      </c>
      <c r="L2056" s="16">
        <v>0</v>
      </c>
      <c r="M2056" s="16">
        <v>0</v>
      </c>
      <c r="N2056" s="16">
        <v>0</v>
      </c>
      <c r="O2056" s="47">
        <v>0</v>
      </c>
      <c r="P2056" s="16">
        <v>0</v>
      </c>
      <c r="Q2056" s="47">
        <v>0</v>
      </c>
      <c r="R2056" s="16" t="s">
        <v>1900</v>
      </c>
      <c r="S2056" s="3" t="s">
        <v>1469</v>
      </c>
      <c r="T2056" s="2"/>
      <c r="U2056" s="2"/>
      <c r="V2056" s="2"/>
    </row>
    <row r="2057" spans="1:22" s="16" customFormat="1" ht="15" customHeight="1" x14ac:dyDescent="0.3">
      <c r="A2057" s="16" t="s">
        <v>17</v>
      </c>
      <c r="B2057" s="16" t="s">
        <v>18</v>
      </c>
      <c r="C2057" s="43" t="s">
        <v>266</v>
      </c>
      <c r="D2057" s="43" t="s">
        <v>267</v>
      </c>
      <c r="E2057" s="43" t="s">
        <v>71</v>
      </c>
      <c r="F2057" s="43" t="s">
        <v>268</v>
      </c>
      <c r="G2057" s="43" t="s">
        <v>269</v>
      </c>
      <c r="H2057" s="43" t="s">
        <v>23</v>
      </c>
      <c r="I2057" s="43">
        <v>4335</v>
      </c>
      <c r="J2057" s="16" t="s">
        <v>281</v>
      </c>
      <c r="K2057" s="16">
        <v>2147821</v>
      </c>
      <c r="L2057" s="16">
        <v>0</v>
      </c>
      <c r="M2057" s="16">
        <v>2147821</v>
      </c>
      <c r="N2057" s="16">
        <v>0</v>
      </c>
      <c r="O2057" s="47">
        <f>1884763.42+81503.3</f>
        <v>1966266.72</v>
      </c>
      <c r="P2057" s="47">
        <f>+M2057-O2057</f>
        <v>181554.28000000003</v>
      </c>
      <c r="Q2057" s="47">
        <f>62520.7+81503.3</f>
        <v>144024</v>
      </c>
      <c r="R2057" s="16" t="s">
        <v>1900</v>
      </c>
      <c r="S2057" s="3" t="s">
        <v>1469</v>
      </c>
      <c r="T2057" s="2"/>
      <c r="U2057" s="2"/>
      <c r="V2057" s="2"/>
    </row>
    <row r="2058" spans="1:22" s="16" customFormat="1" ht="15" customHeight="1" x14ac:dyDescent="0.3">
      <c r="A2058" s="16" t="s">
        <v>17</v>
      </c>
      <c r="B2058" s="16" t="s">
        <v>18</v>
      </c>
      <c r="C2058" s="43" t="s">
        <v>266</v>
      </c>
      <c r="D2058" s="43" t="s">
        <v>267</v>
      </c>
      <c r="E2058" s="43" t="s">
        <v>71</v>
      </c>
      <c r="F2058" s="43" t="s">
        <v>268</v>
      </c>
      <c r="G2058" s="43" t="s">
        <v>269</v>
      </c>
      <c r="H2058" s="43" t="s">
        <v>23</v>
      </c>
      <c r="I2058" s="43">
        <v>4535</v>
      </c>
      <c r="J2058" s="16" t="s">
        <v>88</v>
      </c>
      <c r="K2058" s="16">
        <v>60450</v>
      </c>
      <c r="L2058" s="16">
        <v>0</v>
      </c>
      <c r="M2058" s="16">
        <v>60450</v>
      </c>
      <c r="N2058" s="16">
        <v>0</v>
      </c>
      <c r="O2058" s="47">
        <v>238686.6</v>
      </c>
      <c r="P2058" s="16">
        <v>-178236.6</v>
      </c>
      <c r="Q2058" s="47">
        <v>0</v>
      </c>
      <c r="R2058" s="16" t="s">
        <v>1900</v>
      </c>
      <c r="S2058" s="3" t="s">
        <v>1469</v>
      </c>
      <c r="T2058" s="2"/>
      <c r="U2058" s="2"/>
      <c r="V2058" s="2"/>
    </row>
    <row r="2059" spans="1:22" s="16" customFormat="1" ht="15" customHeight="1" x14ac:dyDescent="0.3">
      <c r="A2059" s="16" t="s">
        <v>17</v>
      </c>
      <c r="B2059" s="16" t="s">
        <v>18</v>
      </c>
      <c r="C2059" s="43" t="s">
        <v>266</v>
      </c>
      <c r="D2059" s="43" t="s">
        <v>267</v>
      </c>
      <c r="E2059" s="43" t="s">
        <v>71</v>
      </c>
      <c r="F2059" s="43" t="s">
        <v>268</v>
      </c>
      <c r="G2059" s="43" t="s">
        <v>269</v>
      </c>
      <c r="H2059" s="43" t="s">
        <v>23</v>
      </c>
      <c r="I2059" s="43" t="s">
        <v>29</v>
      </c>
      <c r="J2059" s="16" t="s">
        <v>30</v>
      </c>
      <c r="K2059" s="16">
        <v>2000</v>
      </c>
      <c r="L2059" s="16">
        <v>0</v>
      </c>
      <c r="M2059" s="16">
        <v>2000</v>
      </c>
      <c r="N2059" s="16">
        <v>0</v>
      </c>
      <c r="O2059" s="47">
        <v>0</v>
      </c>
      <c r="P2059" s="16">
        <v>2000</v>
      </c>
      <c r="Q2059" s="47">
        <v>0</v>
      </c>
      <c r="R2059" s="16" t="s">
        <v>1900</v>
      </c>
      <c r="S2059" s="3" t="s">
        <v>1469</v>
      </c>
      <c r="T2059" s="2"/>
      <c r="U2059" s="2"/>
      <c r="V2059" s="2"/>
    </row>
    <row r="2060" spans="1:22" s="16" customFormat="1" ht="15" customHeight="1" x14ac:dyDescent="0.3">
      <c r="A2060" s="16" t="s">
        <v>17</v>
      </c>
      <c r="B2060" s="16" t="s">
        <v>18</v>
      </c>
      <c r="C2060" s="43" t="s">
        <v>266</v>
      </c>
      <c r="D2060" s="43" t="s">
        <v>267</v>
      </c>
      <c r="E2060" s="43" t="s">
        <v>71</v>
      </c>
      <c r="F2060" s="43" t="s">
        <v>268</v>
      </c>
      <c r="G2060" s="43" t="s">
        <v>269</v>
      </c>
      <c r="H2060" s="43" t="s">
        <v>23</v>
      </c>
      <c r="I2060" s="43" t="s">
        <v>384</v>
      </c>
      <c r="J2060" s="16" t="s">
        <v>385</v>
      </c>
      <c r="K2060" s="16">
        <v>400</v>
      </c>
      <c r="L2060" s="16">
        <v>0</v>
      </c>
      <c r="M2060" s="16">
        <v>400</v>
      </c>
      <c r="N2060" s="16">
        <v>0</v>
      </c>
      <c r="O2060" s="47">
        <v>1342.87</v>
      </c>
      <c r="P2060" s="16">
        <v>-942.87</v>
      </c>
      <c r="Q2060" s="47">
        <v>0</v>
      </c>
      <c r="R2060" s="16" t="s">
        <v>1900</v>
      </c>
      <c r="S2060" s="3" t="s">
        <v>1469</v>
      </c>
      <c r="T2060" s="2"/>
      <c r="U2060" s="2"/>
      <c r="V2060" s="2"/>
    </row>
    <row r="2061" spans="1:22" s="16" customFormat="1" ht="15" customHeight="1" x14ac:dyDescent="0.3">
      <c r="A2061" s="16" t="s">
        <v>17</v>
      </c>
      <c r="B2061" s="16" t="s">
        <v>18</v>
      </c>
      <c r="C2061" s="43" t="s">
        <v>284</v>
      </c>
      <c r="D2061" s="43" t="s">
        <v>267</v>
      </c>
      <c r="E2061" s="43" t="s">
        <v>71</v>
      </c>
      <c r="F2061" s="43" t="s">
        <v>268</v>
      </c>
      <c r="G2061" s="43" t="s">
        <v>285</v>
      </c>
      <c r="H2061" s="43" t="s">
        <v>23</v>
      </c>
      <c r="I2061" s="43">
        <v>4485</v>
      </c>
      <c r="J2061" s="16" t="s">
        <v>1293</v>
      </c>
      <c r="K2061" s="16">
        <v>0</v>
      </c>
      <c r="L2061" s="16">
        <v>0</v>
      </c>
      <c r="M2061" s="16">
        <v>0</v>
      </c>
      <c r="N2061" s="16">
        <v>0</v>
      </c>
      <c r="O2061" s="47">
        <v>0</v>
      </c>
      <c r="P2061" s="16">
        <v>0</v>
      </c>
      <c r="Q2061" s="47">
        <v>0</v>
      </c>
      <c r="R2061" s="16" t="s">
        <v>1902</v>
      </c>
      <c r="S2061" s="3" t="s">
        <v>1469</v>
      </c>
      <c r="T2061" s="2"/>
      <c r="U2061" s="2"/>
      <c r="V2061" s="2"/>
    </row>
    <row r="2062" spans="1:22" s="16" customFormat="1" ht="15" customHeight="1" x14ac:dyDescent="0.3">
      <c r="A2062" s="16" t="s">
        <v>17</v>
      </c>
      <c r="B2062" s="16" t="s">
        <v>18</v>
      </c>
      <c r="C2062" s="43" t="s">
        <v>275</v>
      </c>
      <c r="D2062" s="43" t="s">
        <v>267</v>
      </c>
      <c r="E2062" s="43" t="s">
        <v>71</v>
      </c>
      <c r="F2062" s="43" t="s">
        <v>268</v>
      </c>
      <c r="G2062" s="43" t="s">
        <v>276</v>
      </c>
      <c r="H2062" s="43" t="s">
        <v>23</v>
      </c>
      <c r="I2062" s="43">
        <v>4260</v>
      </c>
      <c r="J2062" s="16" t="s">
        <v>107</v>
      </c>
      <c r="K2062" s="16">
        <v>200000</v>
      </c>
      <c r="L2062" s="16">
        <v>-200000</v>
      </c>
      <c r="M2062" s="16">
        <v>0</v>
      </c>
      <c r="N2062" s="16">
        <v>0</v>
      </c>
      <c r="O2062" s="47">
        <v>0</v>
      </c>
      <c r="P2062" s="16">
        <v>0</v>
      </c>
      <c r="Q2062" s="47">
        <v>0</v>
      </c>
      <c r="R2062" s="16" t="s">
        <v>1903</v>
      </c>
      <c r="S2062" s="3" t="s">
        <v>1469</v>
      </c>
      <c r="T2062" s="2"/>
      <c r="U2062" s="2"/>
      <c r="V2062" s="2"/>
    </row>
    <row r="2063" spans="1:22" s="16" customFormat="1" ht="15" customHeight="1" x14ac:dyDescent="0.3">
      <c r="A2063" s="16" t="s">
        <v>17</v>
      </c>
      <c r="B2063" s="16" t="s">
        <v>18</v>
      </c>
      <c r="C2063" s="43" t="s">
        <v>275</v>
      </c>
      <c r="D2063" s="43" t="s">
        <v>267</v>
      </c>
      <c r="E2063" s="43" t="s">
        <v>71</v>
      </c>
      <c r="F2063" s="43" t="s">
        <v>268</v>
      </c>
      <c r="G2063" s="43" t="s">
        <v>276</v>
      </c>
      <c r="H2063" s="43" t="s">
        <v>23</v>
      </c>
      <c r="I2063" s="43">
        <v>4600</v>
      </c>
      <c r="J2063" s="16" t="s">
        <v>80</v>
      </c>
      <c r="K2063" s="16">
        <v>0</v>
      </c>
      <c r="L2063" s="16">
        <v>0</v>
      </c>
      <c r="M2063" s="16">
        <v>0</v>
      </c>
      <c r="N2063" s="16">
        <v>0</v>
      </c>
      <c r="O2063" s="47">
        <v>3054.04</v>
      </c>
      <c r="P2063" s="16">
        <v>-3054.04</v>
      </c>
      <c r="Q2063" s="47">
        <v>0</v>
      </c>
      <c r="R2063" s="16" t="s">
        <v>1903</v>
      </c>
      <c r="S2063" s="3" t="s">
        <v>1469</v>
      </c>
      <c r="T2063" s="2"/>
      <c r="U2063" s="2"/>
      <c r="V2063" s="2"/>
    </row>
    <row r="2064" spans="1:22" s="16" customFormat="1" ht="15" customHeight="1" x14ac:dyDescent="0.3">
      <c r="A2064" s="16" t="s">
        <v>17</v>
      </c>
      <c r="B2064" s="16" t="s">
        <v>18</v>
      </c>
      <c r="C2064" s="43" t="s">
        <v>275</v>
      </c>
      <c r="D2064" s="43" t="s">
        <v>267</v>
      </c>
      <c r="E2064" s="43" t="s">
        <v>71</v>
      </c>
      <c r="F2064" s="43" t="s">
        <v>268</v>
      </c>
      <c r="G2064" s="43" t="s">
        <v>276</v>
      </c>
      <c r="H2064" s="43" t="s">
        <v>23</v>
      </c>
      <c r="I2064" s="43">
        <v>4800</v>
      </c>
      <c r="J2064" s="16" t="s">
        <v>277</v>
      </c>
      <c r="K2064" s="16">
        <v>2000</v>
      </c>
      <c r="L2064" s="16">
        <v>0</v>
      </c>
      <c r="M2064" s="16">
        <v>2000</v>
      </c>
      <c r="N2064" s="16">
        <v>0</v>
      </c>
      <c r="O2064" s="47">
        <v>691.55</v>
      </c>
      <c r="P2064" s="16">
        <v>1308.45</v>
      </c>
      <c r="Q2064" s="47">
        <v>691.55</v>
      </c>
      <c r="R2064" s="16" t="s">
        <v>1903</v>
      </c>
      <c r="S2064" s="3" t="s">
        <v>1469</v>
      </c>
      <c r="T2064" s="2"/>
      <c r="U2064" s="2"/>
      <c r="V2064" s="2"/>
    </row>
    <row r="2065" spans="1:22" s="16" customFormat="1" ht="15" customHeight="1" x14ac:dyDescent="0.3">
      <c r="A2065" s="16" t="s">
        <v>17</v>
      </c>
      <c r="B2065" s="16" t="s">
        <v>18</v>
      </c>
      <c r="C2065" s="43" t="s">
        <v>275</v>
      </c>
      <c r="D2065" s="43" t="s">
        <v>267</v>
      </c>
      <c r="E2065" s="43" t="s">
        <v>71</v>
      </c>
      <c r="F2065" s="43" t="s">
        <v>268</v>
      </c>
      <c r="G2065" s="43" t="s">
        <v>276</v>
      </c>
      <c r="H2065" s="43" t="s">
        <v>23</v>
      </c>
      <c r="I2065" s="43" t="s">
        <v>1237</v>
      </c>
      <c r="J2065" s="16" t="s">
        <v>1238</v>
      </c>
      <c r="K2065" s="16">
        <v>0</v>
      </c>
      <c r="L2065" s="16">
        <v>348660</v>
      </c>
      <c r="M2065" s="16">
        <v>348660</v>
      </c>
      <c r="N2065" s="16">
        <v>0</v>
      </c>
      <c r="O2065" s="47">
        <v>263145</v>
      </c>
      <c r="P2065" s="16">
        <v>85515</v>
      </c>
      <c r="Q2065" s="47">
        <v>0</v>
      </c>
      <c r="R2065" s="16" t="s">
        <v>1903</v>
      </c>
      <c r="S2065" s="3" t="s">
        <v>1469</v>
      </c>
      <c r="T2065" s="2"/>
      <c r="U2065" s="2"/>
      <c r="V2065" s="2"/>
    </row>
    <row r="2066" spans="1:22" s="16" customFormat="1" ht="15" customHeight="1" x14ac:dyDescent="0.3">
      <c r="A2066" s="16" t="s">
        <v>17</v>
      </c>
      <c r="B2066" s="16" t="s">
        <v>18</v>
      </c>
      <c r="C2066" s="43" t="s">
        <v>271</v>
      </c>
      <c r="D2066" s="43" t="s">
        <v>267</v>
      </c>
      <c r="E2066" s="43" t="s">
        <v>71</v>
      </c>
      <c r="F2066" s="43" t="s">
        <v>268</v>
      </c>
      <c r="G2066" s="43" t="s">
        <v>272</v>
      </c>
      <c r="H2066" s="43" t="s">
        <v>23</v>
      </c>
      <c r="I2066" s="43">
        <v>4320</v>
      </c>
      <c r="J2066" s="16" t="s">
        <v>270</v>
      </c>
      <c r="K2066" s="16">
        <v>0</v>
      </c>
      <c r="L2066" s="16">
        <v>0</v>
      </c>
      <c r="M2066" s="16">
        <v>0</v>
      </c>
      <c r="N2066" s="16">
        <v>0</v>
      </c>
      <c r="O2066" s="47">
        <v>0</v>
      </c>
      <c r="P2066" s="16">
        <v>0</v>
      </c>
      <c r="Q2066" s="47">
        <v>0</v>
      </c>
      <c r="R2066" s="16" t="s">
        <v>1904</v>
      </c>
      <c r="S2066" s="3" t="s">
        <v>1469</v>
      </c>
      <c r="T2066" s="2"/>
      <c r="U2066" s="2"/>
      <c r="V2066" s="2"/>
    </row>
    <row r="2067" spans="1:22" s="16" customFormat="1" ht="15" customHeight="1" x14ac:dyDescent="0.3">
      <c r="A2067" s="16" t="s">
        <v>17</v>
      </c>
      <c r="B2067" s="16" t="s">
        <v>18</v>
      </c>
      <c r="C2067" s="43" t="s">
        <v>2008</v>
      </c>
      <c r="D2067" s="43" t="s">
        <v>267</v>
      </c>
      <c r="E2067" s="43" t="s">
        <v>71</v>
      </c>
      <c r="F2067" s="43" t="s">
        <v>2009</v>
      </c>
      <c r="G2067" s="43" t="s">
        <v>280</v>
      </c>
      <c r="H2067" s="43" t="s">
        <v>23</v>
      </c>
      <c r="I2067" s="43">
        <v>4320</v>
      </c>
      <c r="J2067" s="16" t="s">
        <v>270</v>
      </c>
      <c r="K2067" s="16">
        <v>0</v>
      </c>
      <c r="L2067" s="16">
        <v>0</v>
      </c>
      <c r="M2067" s="16">
        <v>0</v>
      </c>
      <c r="N2067" s="16">
        <v>0</v>
      </c>
      <c r="O2067" s="47">
        <v>0</v>
      </c>
      <c r="P2067" s="16">
        <v>0</v>
      </c>
      <c r="Q2067" s="47">
        <v>0</v>
      </c>
      <c r="R2067" s="16" t="s">
        <v>2016</v>
      </c>
      <c r="S2067" s="3" t="s">
        <v>1469</v>
      </c>
      <c r="T2067" s="2"/>
      <c r="U2067" s="2"/>
      <c r="V2067" s="2"/>
    </row>
    <row r="2068" spans="1:22" s="16" customFormat="1" ht="15" customHeight="1" x14ac:dyDescent="0.3">
      <c r="A2068" s="16" t="s">
        <v>17</v>
      </c>
      <c r="B2068" s="16" t="s">
        <v>18</v>
      </c>
      <c r="C2068" s="43" t="s">
        <v>2008</v>
      </c>
      <c r="D2068" s="43" t="s">
        <v>267</v>
      </c>
      <c r="E2068" s="43" t="s">
        <v>71</v>
      </c>
      <c r="F2068" s="43" t="s">
        <v>2009</v>
      </c>
      <c r="G2068" s="43" t="s">
        <v>280</v>
      </c>
      <c r="H2068" s="43" t="s">
        <v>23</v>
      </c>
      <c r="I2068" s="43">
        <v>4360</v>
      </c>
      <c r="J2068" s="16" t="s">
        <v>2331</v>
      </c>
      <c r="K2068" s="16">
        <v>0</v>
      </c>
      <c r="L2068" s="16">
        <v>0</v>
      </c>
      <c r="M2068" s="16">
        <v>0</v>
      </c>
      <c r="N2068" s="16">
        <v>0</v>
      </c>
      <c r="O2068" s="47">
        <v>0</v>
      </c>
      <c r="P2068" s="16">
        <v>0</v>
      </c>
      <c r="Q2068" s="47">
        <v>0</v>
      </c>
      <c r="R2068" s="16" t="s">
        <v>2016</v>
      </c>
      <c r="S2068" s="3" t="s">
        <v>1469</v>
      </c>
      <c r="T2068" s="2"/>
      <c r="U2068" s="2"/>
      <c r="V2068" s="2"/>
    </row>
    <row r="2069" spans="1:22" s="16" customFormat="1" ht="15" customHeight="1" x14ac:dyDescent="0.3">
      <c r="A2069" s="16" t="s">
        <v>17</v>
      </c>
      <c r="B2069" s="16" t="s">
        <v>18</v>
      </c>
      <c r="C2069" s="43" t="s">
        <v>2008</v>
      </c>
      <c r="D2069" s="43" t="s">
        <v>267</v>
      </c>
      <c r="E2069" s="43" t="s">
        <v>71</v>
      </c>
      <c r="F2069" s="43" t="s">
        <v>2009</v>
      </c>
      <c r="G2069" s="43" t="s">
        <v>280</v>
      </c>
      <c r="H2069" s="43" t="s">
        <v>23</v>
      </c>
      <c r="I2069" s="43">
        <v>4850</v>
      </c>
      <c r="J2069" s="16" t="s">
        <v>84</v>
      </c>
      <c r="K2069" s="16">
        <v>0</v>
      </c>
      <c r="L2069" s="16">
        <v>0</v>
      </c>
      <c r="M2069" s="16">
        <v>0</v>
      </c>
      <c r="N2069" s="16">
        <v>0</v>
      </c>
      <c r="O2069" s="47">
        <v>0</v>
      </c>
      <c r="P2069" s="16">
        <v>0</v>
      </c>
      <c r="Q2069" s="47">
        <v>0</v>
      </c>
      <c r="R2069" s="16" t="s">
        <v>2016</v>
      </c>
      <c r="S2069" s="3" t="s">
        <v>1469</v>
      </c>
      <c r="T2069" s="2"/>
      <c r="U2069" s="2"/>
      <c r="V2069" s="2"/>
    </row>
    <row r="2070" spans="1:22" s="16" customFormat="1" ht="15" customHeight="1" x14ac:dyDescent="0.3">
      <c r="A2070" s="16" t="s">
        <v>17</v>
      </c>
      <c r="B2070" s="16" t="s">
        <v>18</v>
      </c>
      <c r="C2070" s="43" t="s">
        <v>2008</v>
      </c>
      <c r="D2070" s="43" t="s">
        <v>267</v>
      </c>
      <c r="E2070" s="43" t="s">
        <v>71</v>
      </c>
      <c r="F2070" s="43" t="s">
        <v>2009</v>
      </c>
      <c r="G2070" s="43" t="s">
        <v>280</v>
      </c>
      <c r="H2070" s="43" t="s">
        <v>23</v>
      </c>
      <c r="I2070" s="43">
        <v>4990</v>
      </c>
      <c r="J2070" s="16" t="s">
        <v>65</v>
      </c>
      <c r="K2070" s="16">
        <v>0</v>
      </c>
      <c r="L2070" s="16">
        <v>0</v>
      </c>
      <c r="M2070" s="16">
        <v>0</v>
      </c>
      <c r="N2070" s="16">
        <v>0</v>
      </c>
      <c r="O2070" s="47">
        <v>0</v>
      </c>
      <c r="P2070" s="16">
        <v>0</v>
      </c>
      <c r="Q2070" s="47">
        <v>0</v>
      </c>
      <c r="R2070" s="16" t="s">
        <v>2016</v>
      </c>
      <c r="S2070" s="3" t="s">
        <v>1469</v>
      </c>
      <c r="T2070" s="2"/>
      <c r="U2070" s="2"/>
      <c r="V2070" s="2"/>
    </row>
    <row r="2071" spans="1:22" s="16" customFormat="1" ht="15" customHeight="1" x14ac:dyDescent="0.3">
      <c r="A2071" s="16" t="s">
        <v>17</v>
      </c>
      <c r="B2071" s="16" t="s">
        <v>18</v>
      </c>
      <c r="C2071" s="43" t="s">
        <v>2010</v>
      </c>
      <c r="D2071" s="43" t="s">
        <v>267</v>
      </c>
      <c r="E2071" s="43" t="s">
        <v>71</v>
      </c>
      <c r="F2071" s="43" t="s">
        <v>2009</v>
      </c>
      <c r="G2071" s="43" t="s">
        <v>272</v>
      </c>
      <c r="H2071" s="43" t="s">
        <v>23</v>
      </c>
      <c r="I2071" s="43">
        <v>4295</v>
      </c>
      <c r="J2071" s="16" t="s">
        <v>226</v>
      </c>
      <c r="K2071" s="16">
        <v>0</v>
      </c>
      <c r="L2071" s="16">
        <v>0</v>
      </c>
      <c r="M2071" s="16">
        <v>0</v>
      </c>
      <c r="N2071" s="16">
        <v>0</v>
      </c>
      <c r="O2071" s="47">
        <v>0</v>
      </c>
      <c r="P2071" s="16">
        <v>0</v>
      </c>
      <c r="Q2071" s="47">
        <v>0</v>
      </c>
      <c r="R2071" s="16" t="s">
        <v>2017</v>
      </c>
      <c r="S2071" s="3" t="s">
        <v>1469</v>
      </c>
      <c r="T2071" s="2"/>
      <c r="U2071" s="2"/>
      <c r="V2071" s="2"/>
    </row>
    <row r="2072" spans="1:22" s="16" customFormat="1" ht="15" customHeight="1" x14ac:dyDescent="0.3">
      <c r="A2072" s="16" t="s">
        <v>17</v>
      </c>
      <c r="B2072" s="16" t="s">
        <v>18</v>
      </c>
      <c r="C2072" s="43" t="s">
        <v>2010</v>
      </c>
      <c r="D2072" s="43" t="s">
        <v>267</v>
      </c>
      <c r="E2072" s="43" t="s">
        <v>71</v>
      </c>
      <c r="F2072" s="43" t="s">
        <v>2009</v>
      </c>
      <c r="G2072" s="43" t="s">
        <v>272</v>
      </c>
      <c r="H2072" s="43" t="s">
        <v>23</v>
      </c>
      <c r="I2072" s="43">
        <v>4320</v>
      </c>
      <c r="J2072" s="16" t="s">
        <v>270</v>
      </c>
      <c r="K2072" s="16">
        <v>0</v>
      </c>
      <c r="L2072" s="16">
        <v>0</v>
      </c>
      <c r="M2072" s="16">
        <v>0</v>
      </c>
      <c r="N2072" s="16">
        <v>0</v>
      </c>
      <c r="O2072" s="47">
        <v>0</v>
      </c>
      <c r="P2072" s="16">
        <v>0</v>
      </c>
      <c r="Q2072" s="47">
        <v>0</v>
      </c>
      <c r="R2072" s="16" t="s">
        <v>2017</v>
      </c>
      <c r="S2072" s="3" t="s">
        <v>1469</v>
      </c>
      <c r="T2072" s="2"/>
      <c r="U2072" s="2"/>
      <c r="V2072" s="2"/>
    </row>
    <row r="2073" spans="1:22" s="16" customFormat="1" ht="15" customHeight="1" x14ac:dyDescent="0.3">
      <c r="A2073" s="16" t="s">
        <v>17</v>
      </c>
      <c r="B2073" s="16" t="s">
        <v>18</v>
      </c>
      <c r="C2073" s="43" t="s">
        <v>2010</v>
      </c>
      <c r="D2073" s="43" t="s">
        <v>267</v>
      </c>
      <c r="E2073" s="43" t="s">
        <v>71</v>
      </c>
      <c r="F2073" s="43" t="s">
        <v>2009</v>
      </c>
      <c r="G2073" s="43" t="s">
        <v>272</v>
      </c>
      <c r="H2073" s="43" t="s">
        <v>23</v>
      </c>
      <c r="I2073" s="43">
        <v>4535</v>
      </c>
      <c r="J2073" s="16" t="s">
        <v>88</v>
      </c>
      <c r="K2073" s="16">
        <v>0</v>
      </c>
      <c r="L2073" s="16">
        <v>0</v>
      </c>
      <c r="M2073" s="16">
        <v>0</v>
      </c>
      <c r="N2073" s="16">
        <v>0</v>
      </c>
      <c r="O2073" s="47">
        <v>0</v>
      </c>
      <c r="P2073" s="16">
        <v>0</v>
      </c>
      <c r="Q2073" s="47">
        <v>0</v>
      </c>
      <c r="R2073" s="16" t="s">
        <v>2017</v>
      </c>
      <c r="S2073" s="3" t="s">
        <v>1469</v>
      </c>
      <c r="T2073" s="2"/>
      <c r="U2073" s="2"/>
      <c r="V2073" s="2"/>
    </row>
    <row r="2074" spans="1:22" s="16" customFormat="1" ht="15" customHeight="1" x14ac:dyDescent="0.3">
      <c r="A2074" s="16" t="s">
        <v>17</v>
      </c>
      <c r="B2074" s="16" t="s">
        <v>18</v>
      </c>
      <c r="C2074" s="43" t="s">
        <v>2010</v>
      </c>
      <c r="D2074" s="43" t="s">
        <v>267</v>
      </c>
      <c r="E2074" s="43" t="s">
        <v>71</v>
      </c>
      <c r="F2074" s="43" t="s">
        <v>2009</v>
      </c>
      <c r="G2074" s="43" t="s">
        <v>272</v>
      </c>
      <c r="H2074" s="43" t="s">
        <v>23</v>
      </c>
      <c r="I2074" s="43">
        <v>4850</v>
      </c>
      <c r="J2074" s="16" t="s">
        <v>84</v>
      </c>
      <c r="K2074" s="16">
        <v>0</v>
      </c>
      <c r="L2074" s="16">
        <v>0</v>
      </c>
      <c r="M2074" s="16">
        <v>0</v>
      </c>
      <c r="N2074" s="16">
        <v>0</v>
      </c>
      <c r="O2074" s="47">
        <v>0</v>
      </c>
      <c r="P2074" s="16">
        <v>0</v>
      </c>
      <c r="Q2074" s="47">
        <v>0</v>
      </c>
      <c r="R2074" s="16" t="s">
        <v>2017</v>
      </c>
      <c r="S2074" s="3" t="s">
        <v>1469</v>
      </c>
      <c r="T2074" s="2"/>
      <c r="U2074" s="2"/>
      <c r="V2074" s="2"/>
    </row>
    <row r="2075" spans="1:22" s="16" customFormat="1" ht="15" customHeight="1" x14ac:dyDescent="0.3">
      <c r="A2075" s="16" t="s">
        <v>17</v>
      </c>
      <c r="B2075" s="16" t="s">
        <v>18</v>
      </c>
      <c r="C2075" s="43" t="s">
        <v>2010</v>
      </c>
      <c r="D2075" s="43" t="s">
        <v>267</v>
      </c>
      <c r="E2075" s="43" t="s">
        <v>71</v>
      </c>
      <c r="F2075" s="43" t="s">
        <v>2009</v>
      </c>
      <c r="G2075" s="43" t="s">
        <v>272</v>
      </c>
      <c r="H2075" s="43" t="s">
        <v>23</v>
      </c>
      <c r="I2075" s="43">
        <v>4990</v>
      </c>
      <c r="J2075" s="16" t="s">
        <v>65</v>
      </c>
      <c r="K2075" s="16">
        <v>0</v>
      </c>
      <c r="L2075" s="16">
        <v>0</v>
      </c>
      <c r="M2075" s="16">
        <v>0</v>
      </c>
      <c r="N2075" s="16">
        <v>0</v>
      </c>
      <c r="O2075" s="47">
        <v>0</v>
      </c>
      <c r="P2075" s="16">
        <v>0</v>
      </c>
      <c r="Q2075" s="47">
        <v>0</v>
      </c>
      <c r="R2075" s="16" t="s">
        <v>2017</v>
      </c>
      <c r="S2075" s="3" t="s">
        <v>1469</v>
      </c>
      <c r="T2075" s="2"/>
      <c r="U2075" s="2"/>
      <c r="V2075" s="2"/>
    </row>
    <row r="2076" spans="1:22" s="16" customFormat="1" ht="15" customHeight="1" x14ac:dyDescent="0.3">
      <c r="A2076" s="16" t="s">
        <v>17</v>
      </c>
      <c r="B2076" s="16" t="s">
        <v>18</v>
      </c>
      <c r="C2076" s="43" t="s">
        <v>2011</v>
      </c>
      <c r="D2076" s="43" t="s">
        <v>267</v>
      </c>
      <c r="E2076" s="43" t="s">
        <v>71</v>
      </c>
      <c r="F2076" s="43" t="s">
        <v>2009</v>
      </c>
      <c r="G2076" s="43" t="s">
        <v>2012</v>
      </c>
      <c r="H2076" s="43" t="s">
        <v>23</v>
      </c>
      <c r="I2076" s="43">
        <v>4320</v>
      </c>
      <c r="J2076" s="16" t="s">
        <v>270</v>
      </c>
      <c r="K2076" s="16">
        <v>0</v>
      </c>
      <c r="L2076" s="16">
        <v>0</v>
      </c>
      <c r="M2076" s="16">
        <v>0</v>
      </c>
      <c r="N2076" s="16">
        <v>0</v>
      </c>
      <c r="O2076" s="47">
        <v>0</v>
      </c>
      <c r="P2076" s="16">
        <v>0</v>
      </c>
      <c r="Q2076" s="47">
        <v>0</v>
      </c>
      <c r="R2076" s="16" t="s">
        <v>2018</v>
      </c>
      <c r="S2076" s="3" t="s">
        <v>1469</v>
      </c>
      <c r="T2076" s="2"/>
      <c r="U2076" s="2"/>
      <c r="V2076" s="2"/>
    </row>
    <row r="2077" spans="1:22" s="16" customFormat="1" ht="15" customHeight="1" x14ac:dyDescent="0.3">
      <c r="A2077" s="16" t="s">
        <v>17</v>
      </c>
      <c r="B2077" s="16" t="s">
        <v>18</v>
      </c>
      <c r="C2077" s="43" t="s">
        <v>2011</v>
      </c>
      <c r="D2077" s="43" t="s">
        <v>267</v>
      </c>
      <c r="E2077" s="43" t="s">
        <v>71</v>
      </c>
      <c r="F2077" s="43" t="s">
        <v>2009</v>
      </c>
      <c r="G2077" s="43" t="s">
        <v>2012</v>
      </c>
      <c r="H2077" s="43" t="s">
        <v>23</v>
      </c>
      <c r="I2077" s="43">
        <v>4355</v>
      </c>
      <c r="J2077" s="16" t="s">
        <v>282</v>
      </c>
      <c r="K2077" s="16">
        <v>0</v>
      </c>
      <c r="L2077" s="16">
        <v>0</v>
      </c>
      <c r="M2077" s="16">
        <v>0</v>
      </c>
      <c r="N2077" s="16">
        <v>0</v>
      </c>
      <c r="O2077" s="47">
        <v>0</v>
      </c>
      <c r="P2077" s="16">
        <v>0</v>
      </c>
      <c r="Q2077" s="47">
        <v>0</v>
      </c>
      <c r="R2077" s="16" t="s">
        <v>2018</v>
      </c>
      <c r="S2077" s="3" t="s">
        <v>1469</v>
      </c>
      <c r="T2077" s="2"/>
      <c r="U2077" s="2"/>
      <c r="V2077" s="2"/>
    </row>
    <row r="2078" spans="1:22" s="16" customFormat="1" ht="15" customHeight="1" x14ac:dyDescent="0.3">
      <c r="A2078" s="16" t="s">
        <v>17</v>
      </c>
      <c r="B2078" s="16" t="s">
        <v>18</v>
      </c>
      <c r="C2078" s="43" t="s">
        <v>2011</v>
      </c>
      <c r="D2078" s="43" t="s">
        <v>267</v>
      </c>
      <c r="E2078" s="43" t="s">
        <v>71</v>
      </c>
      <c r="F2078" s="43" t="s">
        <v>2009</v>
      </c>
      <c r="G2078" s="43" t="s">
        <v>2012</v>
      </c>
      <c r="H2078" s="43" t="s">
        <v>23</v>
      </c>
      <c r="I2078" s="43">
        <v>4356</v>
      </c>
      <c r="J2078" s="16" t="s">
        <v>283</v>
      </c>
      <c r="K2078" s="16">
        <v>0</v>
      </c>
      <c r="L2078" s="16">
        <v>0</v>
      </c>
      <c r="M2078" s="16">
        <v>0</v>
      </c>
      <c r="N2078" s="16">
        <v>0</v>
      </c>
      <c r="O2078" s="47">
        <v>0</v>
      </c>
      <c r="P2078" s="16">
        <v>0</v>
      </c>
      <c r="Q2078" s="47">
        <v>0</v>
      </c>
      <c r="R2078" s="16" t="s">
        <v>2018</v>
      </c>
      <c r="S2078" s="3" t="s">
        <v>1469</v>
      </c>
      <c r="T2078" s="2"/>
      <c r="U2078" s="2"/>
      <c r="V2078" s="2"/>
    </row>
    <row r="2079" spans="1:22" s="16" customFormat="1" ht="15" customHeight="1" x14ac:dyDescent="0.3">
      <c r="A2079" s="16" t="s">
        <v>465</v>
      </c>
      <c r="B2079" s="16" t="s">
        <v>18</v>
      </c>
      <c r="C2079" s="43" t="s">
        <v>1747</v>
      </c>
      <c r="D2079" s="43" t="s">
        <v>267</v>
      </c>
      <c r="E2079" s="43" t="s">
        <v>71</v>
      </c>
      <c r="F2079" s="43" t="s">
        <v>268</v>
      </c>
      <c r="G2079" s="43" t="s">
        <v>22</v>
      </c>
      <c r="H2079" s="43" t="s">
        <v>23</v>
      </c>
      <c r="I2079" s="43" t="s">
        <v>531</v>
      </c>
      <c r="J2079" s="16" t="s">
        <v>532</v>
      </c>
      <c r="K2079" s="16">
        <v>51570</v>
      </c>
      <c r="L2079" s="16">
        <v>0</v>
      </c>
      <c r="M2079" s="16">
        <v>51570</v>
      </c>
      <c r="N2079" s="16">
        <v>0</v>
      </c>
      <c r="O2079" s="47">
        <v>47278</v>
      </c>
      <c r="P2079" s="16">
        <v>4292</v>
      </c>
      <c r="Q2079" s="47">
        <v>4298</v>
      </c>
      <c r="R2079" s="16" t="s">
        <v>1905</v>
      </c>
      <c r="S2079" s="3" t="s">
        <v>1469</v>
      </c>
      <c r="T2079" s="2"/>
      <c r="U2079" s="2"/>
      <c r="V2079" s="2"/>
    </row>
    <row r="2080" spans="1:22" s="16" customFormat="1" ht="15" customHeight="1" x14ac:dyDescent="0.3">
      <c r="A2080" s="16" t="s">
        <v>465</v>
      </c>
      <c r="B2080" s="16" t="s">
        <v>18</v>
      </c>
      <c r="C2080" s="43" t="s">
        <v>1747</v>
      </c>
      <c r="D2080" s="43" t="s">
        <v>267</v>
      </c>
      <c r="E2080" s="43" t="s">
        <v>71</v>
      </c>
      <c r="F2080" s="43" t="s">
        <v>268</v>
      </c>
      <c r="G2080" s="43" t="s">
        <v>22</v>
      </c>
      <c r="H2080" s="43" t="s">
        <v>23</v>
      </c>
      <c r="I2080" s="43" t="s">
        <v>519</v>
      </c>
      <c r="J2080" s="16" t="s">
        <v>520</v>
      </c>
      <c r="K2080" s="16">
        <v>0</v>
      </c>
      <c r="L2080" s="16">
        <v>0</v>
      </c>
      <c r="M2080" s="16">
        <v>0</v>
      </c>
      <c r="N2080" s="16">
        <v>0</v>
      </c>
      <c r="O2080" s="47">
        <v>0</v>
      </c>
      <c r="P2080" s="16">
        <v>0</v>
      </c>
      <c r="Q2080" s="47">
        <v>0</v>
      </c>
      <c r="R2080" s="16" t="s">
        <v>1905</v>
      </c>
      <c r="S2080" s="3" t="s">
        <v>1469</v>
      </c>
      <c r="T2080" s="2"/>
      <c r="U2080" s="2"/>
      <c r="V2080" s="2"/>
    </row>
    <row r="2081" spans="1:22" s="16" customFormat="1" ht="15" customHeight="1" x14ac:dyDescent="0.3">
      <c r="A2081" s="16" t="s">
        <v>465</v>
      </c>
      <c r="B2081" s="16" t="s">
        <v>18</v>
      </c>
      <c r="C2081" s="43" t="s">
        <v>1747</v>
      </c>
      <c r="D2081" s="43" t="s">
        <v>267</v>
      </c>
      <c r="E2081" s="43" t="s">
        <v>71</v>
      </c>
      <c r="F2081" s="43" t="s">
        <v>268</v>
      </c>
      <c r="G2081" s="43" t="s">
        <v>22</v>
      </c>
      <c r="H2081" s="43" t="s">
        <v>23</v>
      </c>
      <c r="I2081" s="43" t="s">
        <v>638</v>
      </c>
      <c r="J2081" s="16" t="s">
        <v>639</v>
      </c>
      <c r="K2081" s="16">
        <v>144357</v>
      </c>
      <c r="L2081" s="16">
        <v>0</v>
      </c>
      <c r="M2081" s="16">
        <v>144357</v>
      </c>
      <c r="N2081" s="16">
        <v>0</v>
      </c>
      <c r="O2081" s="47">
        <v>132330</v>
      </c>
      <c r="P2081" s="16">
        <v>12027</v>
      </c>
      <c r="Q2081" s="47">
        <v>12030</v>
      </c>
      <c r="R2081" s="16" t="s">
        <v>1905</v>
      </c>
      <c r="S2081" s="3" t="s">
        <v>1469</v>
      </c>
      <c r="T2081" s="2"/>
      <c r="U2081" s="2"/>
      <c r="V2081" s="2"/>
    </row>
    <row r="2082" spans="1:22" s="16" customFormat="1" ht="15" customHeight="1" x14ac:dyDescent="0.3">
      <c r="A2082" s="16" t="s">
        <v>465</v>
      </c>
      <c r="B2082" s="16" t="s">
        <v>18</v>
      </c>
      <c r="C2082" s="43" t="s">
        <v>1747</v>
      </c>
      <c r="D2082" s="43" t="s">
        <v>267</v>
      </c>
      <c r="E2082" s="43" t="s">
        <v>71</v>
      </c>
      <c r="F2082" s="43" t="s">
        <v>268</v>
      </c>
      <c r="G2082" s="43" t="s">
        <v>22</v>
      </c>
      <c r="H2082" s="43" t="s">
        <v>23</v>
      </c>
      <c r="I2082" s="43" t="s">
        <v>466</v>
      </c>
      <c r="J2082" s="16" t="s">
        <v>467</v>
      </c>
      <c r="K2082" s="16">
        <v>7030</v>
      </c>
      <c r="L2082" s="16">
        <v>0</v>
      </c>
      <c r="M2082" s="16">
        <v>7030</v>
      </c>
      <c r="N2082" s="16">
        <v>0</v>
      </c>
      <c r="O2082" s="47">
        <v>6446</v>
      </c>
      <c r="P2082" s="16">
        <v>584</v>
      </c>
      <c r="Q2082" s="47">
        <v>586</v>
      </c>
      <c r="R2082" s="16" t="s">
        <v>1905</v>
      </c>
      <c r="S2082" s="3" t="s">
        <v>1469</v>
      </c>
      <c r="T2082" s="2"/>
      <c r="U2082" s="2"/>
      <c r="V2082" s="2"/>
    </row>
    <row r="2083" spans="1:22" s="16" customFormat="1" ht="15" customHeight="1" x14ac:dyDescent="0.3">
      <c r="A2083" s="16" t="s">
        <v>465</v>
      </c>
      <c r="B2083" s="16" t="s">
        <v>18</v>
      </c>
      <c r="C2083" s="43" t="s">
        <v>1747</v>
      </c>
      <c r="D2083" s="43" t="s">
        <v>267</v>
      </c>
      <c r="E2083" s="43" t="s">
        <v>71</v>
      </c>
      <c r="F2083" s="43" t="s">
        <v>268</v>
      </c>
      <c r="G2083" s="43" t="s">
        <v>22</v>
      </c>
      <c r="H2083" s="43" t="s">
        <v>23</v>
      </c>
      <c r="I2083" s="43" t="s">
        <v>470</v>
      </c>
      <c r="J2083" s="16" t="s">
        <v>471</v>
      </c>
      <c r="K2083" s="16">
        <v>819</v>
      </c>
      <c r="L2083" s="16">
        <v>0</v>
      </c>
      <c r="M2083" s="16">
        <v>819</v>
      </c>
      <c r="N2083" s="16">
        <v>0</v>
      </c>
      <c r="O2083" s="47">
        <v>748</v>
      </c>
      <c r="P2083" s="16">
        <v>71</v>
      </c>
      <c r="Q2083" s="47">
        <v>68</v>
      </c>
      <c r="R2083" s="16" t="s">
        <v>1905</v>
      </c>
      <c r="S2083" s="3" t="s">
        <v>1469</v>
      </c>
      <c r="T2083" s="2"/>
      <c r="U2083" s="2"/>
      <c r="V2083" s="2"/>
    </row>
    <row r="2084" spans="1:22" s="16" customFormat="1" ht="15" customHeight="1" x14ac:dyDescent="0.3">
      <c r="A2084" s="16" t="s">
        <v>465</v>
      </c>
      <c r="B2084" s="16" t="s">
        <v>18</v>
      </c>
      <c r="C2084" s="43" t="s">
        <v>1747</v>
      </c>
      <c r="D2084" s="43" t="s">
        <v>267</v>
      </c>
      <c r="E2084" s="43" t="s">
        <v>71</v>
      </c>
      <c r="F2084" s="43" t="s">
        <v>268</v>
      </c>
      <c r="G2084" s="43" t="s">
        <v>22</v>
      </c>
      <c r="H2084" s="43" t="s">
        <v>23</v>
      </c>
      <c r="I2084" s="43" t="s">
        <v>651</v>
      </c>
      <c r="J2084" s="16" t="s">
        <v>652</v>
      </c>
      <c r="K2084" s="16">
        <v>3677</v>
      </c>
      <c r="L2084" s="16">
        <v>0</v>
      </c>
      <c r="M2084" s="16">
        <v>3677</v>
      </c>
      <c r="N2084" s="16">
        <v>0</v>
      </c>
      <c r="O2084" s="47">
        <v>4488</v>
      </c>
      <c r="P2084" s="16">
        <v>-811</v>
      </c>
      <c r="Q2084" s="47">
        <v>408</v>
      </c>
      <c r="R2084" s="16" t="s">
        <v>1905</v>
      </c>
      <c r="S2084" s="3" t="s">
        <v>1469</v>
      </c>
      <c r="T2084" s="2"/>
      <c r="U2084" s="2"/>
      <c r="V2084" s="2"/>
    </row>
    <row r="2085" spans="1:22" s="16" customFormat="1" ht="15" customHeight="1" x14ac:dyDescent="0.3">
      <c r="A2085" s="16" t="s">
        <v>465</v>
      </c>
      <c r="B2085" s="16" t="s">
        <v>18</v>
      </c>
      <c r="C2085" s="43" t="s">
        <v>1747</v>
      </c>
      <c r="D2085" s="43" t="s">
        <v>267</v>
      </c>
      <c r="E2085" s="43" t="s">
        <v>71</v>
      </c>
      <c r="F2085" s="43" t="s">
        <v>268</v>
      </c>
      <c r="G2085" s="43" t="s">
        <v>22</v>
      </c>
      <c r="H2085" s="43" t="s">
        <v>23</v>
      </c>
      <c r="I2085" s="43" t="s">
        <v>590</v>
      </c>
      <c r="J2085" s="16" t="s">
        <v>591</v>
      </c>
      <c r="K2085" s="16">
        <v>28445</v>
      </c>
      <c r="L2085" s="16">
        <v>0</v>
      </c>
      <c r="M2085" s="16">
        <v>28445</v>
      </c>
      <c r="N2085" s="16">
        <v>0</v>
      </c>
      <c r="O2085" s="47">
        <v>24794</v>
      </c>
      <c r="P2085" s="16">
        <v>3651</v>
      </c>
      <c r="Q2085" s="47">
        <v>2254</v>
      </c>
      <c r="R2085" s="16" t="s">
        <v>1905</v>
      </c>
      <c r="S2085" s="3" t="s">
        <v>1469</v>
      </c>
      <c r="T2085" s="2"/>
      <c r="U2085" s="2"/>
      <c r="V2085" s="2"/>
    </row>
    <row r="2086" spans="1:22" s="16" customFormat="1" ht="15" customHeight="1" x14ac:dyDescent="0.3">
      <c r="A2086" s="16" t="s">
        <v>465</v>
      </c>
      <c r="B2086" s="16" t="s">
        <v>18</v>
      </c>
      <c r="C2086" s="43" t="s">
        <v>1747</v>
      </c>
      <c r="D2086" s="43" t="s">
        <v>267</v>
      </c>
      <c r="E2086" s="43" t="s">
        <v>71</v>
      </c>
      <c r="F2086" s="43" t="s">
        <v>268</v>
      </c>
      <c r="G2086" s="43" t="s">
        <v>22</v>
      </c>
      <c r="H2086" s="43" t="s">
        <v>23</v>
      </c>
      <c r="I2086" s="43" t="s">
        <v>608</v>
      </c>
      <c r="J2086" s="16" t="s">
        <v>609</v>
      </c>
      <c r="K2086" s="16">
        <v>15473</v>
      </c>
      <c r="L2086" s="16">
        <v>0</v>
      </c>
      <c r="M2086" s="16">
        <v>15473</v>
      </c>
      <c r="N2086" s="16">
        <v>0</v>
      </c>
      <c r="O2086" s="47">
        <v>11902</v>
      </c>
      <c r="P2086" s="16">
        <v>3571</v>
      </c>
      <c r="Q2086" s="47">
        <v>1082</v>
      </c>
      <c r="R2086" s="16" t="s">
        <v>1905</v>
      </c>
      <c r="S2086" s="3" t="s">
        <v>1469</v>
      </c>
      <c r="T2086" s="2"/>
      <c r="U2086" s="2"/>
      <c r="V2086" s="2"/>
    </row>
    <row r="2087" spans="1:22" s="16" customFormat="1" ht="15" customHeight="1" x14ac:dyDescent="0.3">
      <c r="A2087" s="16" t="s">
        <v>465</v>
      </c>
      <c r="B2087" s="16" t="s">
        <v>18</v>
      </c>
      <c r="C2087" s="43" t="s">
        <v>1747</v>
      </c>
      <c r="D2087" s="43" t="s">
        <v>267</v>
      </c>
      <c r="E2087" s="43" t="s">
        <v>71</v>
      </c>
      <c r="F2087" s="43" t="s">
        <v>268</v>
      </c>
      <c r="G2087" s="43" t="s">
        <v>22</v>
      </c>
      <c r="H2087" s="43" t="s">
        <v>23</v>
      </c>
      <c r="I2087" s="43" t="s">
        <v>592</v>
      </c>
      <c r="J2087" s="16" t="s">
        <v>593</v>
      </c>
      <c r="K2087" s="16">
        <v>14733</v>
      </c>
      <c r="L2087" s="16">
        <v>0</v>
      </c>
      <c r="M2087" s="16">
        <v>14733</v>
      </c>
      <c r="N2087" s="16">
        <v>0</v>
      </c>
      <c r="O2087" s="47">
        <v>13651</v>
      </c>
      <c r="P2087" s="16">
        <v>1082</v>
      </c>
      <c r="Q2087" s="47">
        <v>1241</v>
      </c>
      <c r="R2087" s="16" t="s">
        <v>1905</v>
      </c>
      <c r="S2087" s="3" t="s">
        <v>1469</v>
      </c>
      <c r="T2087" s="2"/>
      <c r="U2087" s="2"/>
      <c r="V2087" s="2"/>
    </row>
    <row r="2088" spans="1:22" s="16" customFormat="1" ht="15" customHeight="1" x14ac:dyDescent="0.3">
      <c r="A2088" s="16" t="s">
        <v>465</v>
      </c>
      <c r="B2088" s="16" t="s">
        <v>18</v>
      </c>
      <c r="C2088" s="43" t="s">
        <v>1747</v>
      </c>
      <c r="D2088" s="43" t="s">
        <v>267</v>
      </c>
      <c r="E2088" s="43" t="s">
        <v>71</v>
      </c>
      <c r="F2088" s="43" t="s">
        <v>268</v>
      </c>
      <c r="G2088" s="43" t="s">
        <v>22</v>
      </c>
      <c r="H2088" s="43" t="s">
        <v>23</v>
      </c>
      <c r="I2088" s="43">
        <v>8015</v>
      </c>
      <c r="J2088" s="16" t="s">
        <v>553</v>
      </c>
      <c r="K2088" s="16">
        <v>105629</v>
      </c>
      <c r="L2088" s="16">
        <v>0</v>
      </c>
      <c r="M2088" s="16">
        <v>105629</v>
      </c>
      <c r="N2088" s="16">
        <v>0</v>
      </c>
      <c r="O2088" s="47">
        <v>96822</v>
      </c>
      <c r="P2088" s="16">
        <v>8807</v>
      </c>
      <c r="Q2088" s="47">
        <v>8802</v>
      </c>
      <c r="R2088" s="16" t="s">
        <v>1905</v>
      </c>
      <c r="S2088" s="3" t="s">
        <v>1469</v>
      </c>
      <c r="T2088" s="2"/>
      <c r="U2088" s="2"/>
      <c r="V2088" s="2"/>
    </row>
    <row r="2089" spans="1:22" s="16" customFormat="1" ht="15" customHeight="1" x14ac:dyDescent="0.3">
      <c r="A2089" s="16" t="s">
        <v>465</v>
      </c>
      <c r="B2089" s="16" t="s">
        <v>18</v>
      </c>
      <c r="C2089" s="43" t="s">
        <v>1747</v>
      </c>
      <c r="D2089" s="43" t="s">
        <v>267</v>
      </c>
      <c r="E2089" s="43" t="s">
        <v>71</v>
      </c>
      <c r="F2089" s="43" t="s">
        <v>268</v>
      </c>
      <c r="G2089" s="43" t="s">
        <v>22</v>
      </c>
      <c r="H2089" s="43" t="s">
        <v>23</v>
      </c>
      <c r="I2089" s="43">
        <v>8017</v>
      </c>
      <c r="J2089" s="16" t="s">
        <v>1056</v>
      </c>
      <c r="K2089" s="16">
        <v>19975</v>
      </c>
      <c r="L2089" s="16">
        <v>0</v>
      </c>
      <c r="M2089" s="16">
        <v>19975</v>
      </c>
      <c r="N2089" s="16">
        <v>0</v>
      </c>
      <c r="O2089" s="47">
        <v>18315</v>
      </c>
      <c r="P2089" s="16">
        <v>1660</v>
      </c>
      <c r="Q2089" s="47">
        <v>1665</v>
      </c>
      <c r="R2089" s="16" t="s">
        <v>1905</v>
      </c>
      <c r="S2089" s="3" t="s">
        <v>1469</v>
      </c>
      <c r="T2089" s="2"/>
      <c r="U2089" s="2"/>
      <c r="V2089" s="2"/>
    </row>
    <row r="2090" spans="1:22" s="16" customFormat="1" ht="15" customHeight="1" x14ac:dyDescent="0.3">
      <c r="A2090" s="16" t="s">
        <v>465</v>
      </c>
      <c r="B2090" s="16" t="s">
        <v>18</v>
      </c>
      <c r="C2090" s="43" t="s">
        <v>266</v>
      </c>
      <c r="D2090" s="43" t="s">
        <v>267</v>
      </c>
      <c r="E2090" s="43" t="s">
        <v>71</v>
      </c>
      <c r="F2090" s="43" t="s">
        <v>268</v>
      </c>
      <c r="G2090" s="43" t="s">
        <v>269</v>
      </c>
      <c r="H2090" s="43" t="s">
        <v>23</v>
      </c>
      <c r="I2090" s="43" t="s">
        <v>501</v>
      </c>
      <c r="J2090" s="16" t="s">
        <v>502</v>
      </c>
      <c r="K2090" s="16">
        <v>249107</v>
      </c>
      <c r="L2090" s="16">
        <v>2466</v>
      </c>
      <c r="M2090" s="16">
        <v>251573</v>
      </c>
      <c r="N2090" s="16">
        <v>0</v>
      </c>
      <c r="O2090" s="47">
        <v>226648.95</v>
      </c>
      <c r="P2090" s="16">
        <v>24924.05</v>
      </c>
      <c r="Q2090" s="47">
        <v>23846.959999999999</v>
      </c>
      <c r="R2090" s="16" t="s">
        <v>1900</v>
      </c>
      <c r="S2090" s="3" t="s">
        <v>1469</v>
      </c>
      <c r="T2090" s="2"/>
      <c r="U2090" s="2"/>
      <c r="V2090" s="2"/>
    </row>
    <row r="2091" spans="1:22" s="16" customFormat="1" ht="15" customHeight="1" x14ac:dyDescent="0.3">
      <c r="A2091" s="16" t="s">
        <v>465</v>
      </c>
      <c r="B2091" s="16" t="s">
        <v>18</v>
      </c>
      <c r="C2091" s="43" t="s">
        <v>266</v>
      </c>
      <c r="D2091" s="43" t="s">
        <v>267</v>
      </c>
      <c r="E2091" s="43" t="s">
        <v>71</v>
      </c>
      <c r="F2091" s="43" t="s">
        <v>268</v>
      </c>
      <c r="G2091" s="43" t="s">
        <v>269</v>
      </c>
      <c r="H2091" s="43" t="s">
        <v>23</v>
      </c>
      <c r="I2091" s="43" t="s">
        <v>493</v>
      </c>
      <c r="J2091" s="16" t="s">
        <v>494</v>
      </c>
      <c r="K2091" s="16">
        <v>59190</v>
      </c>
      <c r="L2091" s="16">
        <v>0</v>
      </c>
      <c r="M2091" s="16">
        <v>59190</v>
      </c>
      <c r="N2091" s="16">
        <v>0</v>
      </c>
      <c r="O2091" s="47">
        <v>49507.4</v>
      </c>
      <c r="P2091" s="16">
        <v>9682.6</v>
      </c>
      <c r="Q2091" s="47">
        <v>8523.75</v>
      </c>
      <c r="R2091" s="16" t="s">
        <v>1900</v>
      </c>
      <c r="S2091" s="3" t="s">
        <v>1469</v>
      </c>
      <c r="T2091" s="2"/>
      <c r="U2091" s="2"/>
      <c r="V2091" s="2"/>
    </row>
    <row r="2092" spans="1:22" s="16" customFormat="1" ht="15" customHeight="1" x14ac:dyDescent="0.3">
      <c r="A2092" s="16" t="s">
        <v>465</v>
      </c>
      <c r="B2092" s="16" t="s">
        <v>18</v>
      </c>
      <c r="C2092" s="43" t="s">
        <v>266</v>
      </c>
      <c r="D2092" s="43" t="s">
        <v>267</v>
      </c>
      <c r="E2092" s="43" t="s">
        <v>71</v>
      </c>
      <c r="F2092" s="43" t="s">
        <v>268</v>
      </c>
      <c r="G2092" s="43" t="s">
        <v>269</v>
      </c>
      <c r="H2092" s="43" t="s">
        <v>23</v>
      </c>
      <c r="I2092" s="43">
        <v>5100</v>
      </c>
      <c r="J2092" s="16" t="s">
        <v>484</v>
      </c>
      <c r="K2092" s="16">
        <v>25000</v>
      </c>
      <c r="L2092" s="16">
        <v>0</v>
      </c>
      <c r="M2092" s="16">
        <v>25000</v>
      </c>
      <c r="N2092" s="16">
        <v>0</v>
      </c>
      <c r="O2092" s="47">
        <v>19090.240000000002</v>
      </c>
      <c r="P2092" s="16">
        <v>5909.76</v>
      </c>
      <c r="Q2092" s="47">
        <v>2135.8000000000002</v>
      </c>
      <c r="R2092" s="16" t="s">
        <v>1900</v>
      </c>
      <c r="S2092" s="3" t="s">
        <v>1469</v>
      </c>
      <c r="T2092" s="2"/>
      <c r="U2092" s="2"/>
      <c r="V2092" s="2"/>
    </row>
    <row r="2093" spans="1:22" s="16" customFormat="1" ht="15" customHeight="1" x14ac:dyDescent="0.3">
      <c r="A2093" s="16" t="s">
        <v>465</v>
      </c>
      <c r="B2093" s="16" t="s">
        <v>18</v>
      </c>
      <c r="C2093" s="43" t="s">
        <v>266</v>
      </c>
      <c r="D2093" s="43" t="s">
        <v>267</v>
      </c>
      <c r="E2093" s="43" t="s">
        <v>71</v>
      </c>
      <c r="F2093" s="43" t="s">
        <v>268</v>
      </c>
      <c r="G2093" s="43" t="s">
        <v>269</v>
      </c>
      <c r="H2093" s="43" t="s">
        <v>23</v>
      </c>
      <c r="I2093" s="43" t="s">
        <v>491</v>
      </c>
      <c r="J2093" s="16" t="s">
        <v>1043</v>
      </c>
      <c r="K2093" s="16">
        <v>6000</v>
      </c>
      <c r="L2093" s="16">
        <v>0</v>
      </c>
      <c r="M2093" s="16">
        <v>6000</v>
      </c>
      <c r="N2093" s="16">
        <v>0</v>
      </c>
      <c r="O2093" s="47">
        <v>5304</v>
      </c>
      <c r="P2093" s="16">
        <v>696</v>
      </c>
      <c r="Q2093" s="47">
        <v>0</v>
      </c>
      <c r="R2093" s="16" t="s">
        <v>1900</v>
      </c>
      <c r="S2093" s="3" t="s">
        <v>1469</v>
      </c>
      <c r="T2093" s="2"/>
      <c r="U2093" s="2"/>
      <c r="V2093" s="2"/>
    </row>
    <row r="2094" spans="1:22" s="16" customFormat="1" ht="15" customHeight="1" x14ac:dyDescent="0.3">
      <c r="A2094" s="16" t="s">
        <v>465</v>
      </c>
      <c r="B2094" s="16" t="s">
        <v>18</v>
      </c>
      <c r="C2094" s="43" t="s">
        <v>266</v>
      </c>
      <c r="D2094" s="43" t="s">
        <v>267</v>
      </c>
      <c r="E2094" s="43" t="s">
        <v>71</v>
      </c>
      <c r="F2094" s="43" t="s">
        <v>268</v>
      </c>
      <c r="G2094" s="43" t="s">
        <v>269</v>
      </c>
      <c r="H2094" s="43" t="s">
        <v>23</v>
      </c>
      <c r="I2094" s="43" t="s">
        <v>481</v>
      </c>
      <c r="J2094" s="16" t="s">
        <v>1040</v>
      </c>
      <c r="K2094" s="16">
        <v>2500</v>
      </c>
      <c r="L2094" s="16">
        <v>0</v>
      </c>
      <c r="M2094" s="16">
        <v>2500</v>
      </c>
      <c r="N2094" s="16">
        <v>0</v>
      </c>
      <c r="O2094" s="47">
        <v>1154.73</v>
      </c>
      <c r="P2094" s="16">
        <v>1345.27</v>
      </c>
      <c r="Q2094" s="47">
        <v>0</v>
      </c>
      <c r="R2094" s="16" t="s">
        <v>1900</v>
      </c>
      <c r="S2094" s="3" t="s">
        <v>1469</v>
      </c>
      <c r="T2094" s="2"/>
      <c r="U2094" s="2"/>
      <c r="V2094" s="2"/>
    </row>
    <row r="2095" spans="1:22" s="16" customFormat="1" ht="15" customHeight="1" x14ac:dyDescent="0.3">
      <c r="A2095" s="16" t="s">
        <v>465</v>
      </c>
      <c r="B2095" s="16" t="s">
        <v>18</v>
      </c>
      <c r="C2095" s="43" t="s">
        <v>266</v>
      </c>
      <c r="D2095" s="43" t="s">
        <v>267</v>
      </c>
      <c r="E2095" s="43" t="s">
        <v>71</v>
      </c>
      <c r="F2095" s="43" t="s">
        <v>268</v>
      </c>
      <c r="G2095" s="43" t="s">
        <v>269</v>
      </c>
      <c r="H2095" s="43" t="s">
        <v>23</v>
      </c>
      <c r="I2095" s="43" t="s">
        <v>1051</v>
      </c>
      <c r="J2095" s="16" t="s">
        <v>1052</v>
      </c>
      <c r="K2095" s="16">
        <v>1030</v>
      </c>
      <c r="L2095" s="16">
        <v>0</v>
      </c>
      <c r="M2095" s="16">
        <v>1030</v>
      </c>
      <c r="N2095" s="16">
        <v>0</v>
      </c>
      <c r="O2095" s="47">
        <v>298.82</v>
      </c>
      <c r="P2095" s="16">
        <v>731.18</v>
      </c>
      <c r="Q2095" s="47">
        <v>298.82</v>
      </c>
      <c r="R2095" s="16" t="s">
        <v>1900</v>
      </c>
      <c r="S2095" s="3" t="s">
        <v>1469</v>
      </c>
      <c r="T2095" s="2"/>
      <c r="U2095" s="2"/>
      <c r="V2095" s="2"/>
    </row>
    <row r="2096" spans="1:22" s="16" customFormat="1" ht="15" customHeight="1" x14ac:dyDescent="0.3">
      <c r="A2096" s="16" t="s">
        <v>465</v>
      </c>
      <c r="B2096" s="16" t="s">
        <v>18</v>
      </c>
      <c r="C2096" s="43" t="s">
        <v>266</v>
      </c>
      <c r="D2096" s="43" t="s">
        <v>267</v>
      </c>
      <c r="E2096" s="43" t="s">
        <v>71</v>
      </c>
      <c r="F2096" s="43" t="s">
        <v>268</v>
      </c>
      <c r="G2096" s="43" t="s">
        <v>269</v>
      </c>
      <c r="H2096" s="43" t="s">
        <v>23</v>
      </c>
      <c r="I2096" s="43" t="s">
        <v>469</v>
      </c>
      <c r="J2096" s="16" t="s">
        <v>1045</v>
      </c>
      <c r="K2096" s="16">
        <v>14</v>
      </c>
      <c r="L2096" s="16">
        <v>0</v>
      </c>
      <c r="M2096" s="16">
        <v>14</v>
      </c>
      <c r="N2096" s="16">
        <v>0</v>
      </c>
      <c r="O2096" s="47">
        <v>2.4700000000000002</v>
      </c>
      <c r="P2096" s="16">
        <v>11.53</v>
      </c>
      <c r="Q2096" s="47">
        <v>0</v>
      </c>
      <c r="R2096" s="16" t="s">
        <v>1900</v>
      </c>
      <c r="S2096" s="3" t="s">
        <v>1469</v>
      </c>
      <c r="T2096" s="2"/>
      <c r="U2096" s="2"/>
      <c r="V2096" s="2"/>
    </row>
    <row r="2097" spans="1:22" s="16" customFormat="1" ht="15" customHeight="1" x14ac:dyDescent="0.3">
      <c r="A2097" s="16" t="s">
        <v>465</v>
      </c>
      <c r="B2097" s="16" t="s">
        <v>18</v>
      </c>
      <c r="C2097" s="43" t="s">
        <v>266</v>
      </c>
      <c r="D2097" s="43" t="s">
        <v>267</v>
      </c>
      <c r="E2097" s="43" t="s">
        <v>71</v>
      </c>
      <c r="F2097" s="43" t="s">
        <v>268</v>
      </c>
      <c r="G2097" s="43" t="s">
        <v>269</v>
      </c>
      <c r="H2097" s="43" t="s">
        <v>23</v>
      </c>
      <c r="I2097" s="43" t="s">
        <v>473</v>
      </c>
      <c r="J2097" s="16" t="s">
        <v>1041</v>
      </c>
      <c r="K2097" s="16">
        <v>3000</v>
      </c>
      <c r="L2097" s="16">
        <v>0</v>
      </c>
      <c r="M2097" s="16">
        <v>3000</v>
      </c>
      <c r="N2097" s="16">
        <v>0</v>
      </c>
      <c r="O2097" s="47">
        <v>1955.05</v>
      </c>
      <c r="P2097" s="16">
        <v>1044.95</v>
      </c>
      <c r="Q2097" s="47">
        <v>0</v>
      </c>
      <c r="R2097" s="16" t="s">
        <v>1900</v>
      </c>
      <c r="S2097" s="3" t="s">
        <v>1469</v>
      </c>
      <c r="T2097" s="2"/>
      <c r="U2097" s="2"/>
      <c r="V2097" s="2"/>
    </row>
    <row r="2098" spans="1:22" s="16" customFormat="1" ht="15" customHeight="1" x14ac:dyDescent="0.3">
      <c r="A2098" s="16" t="s">
        <v>465</v>
      </c>
      <c r="B2098" s="16" t="s">
        <v>18</v>
      </c>
      <c r="C2098" s="43" t="s">
        <v>266</v>
      </c>
      <c r="D2098" s="43" t="s">
        <v>267</v>
      </c>
      <c r="E2098" s="43" t="s">
        <v>71</v>
      </c>
      <c r="F2098" s="43" t="s">
        <v>268</v>
      </c>
      <c r="G2098" s="43" t="s">
        <v>269</v>
      </c>
      <c r="H2098" s="43" t="s">
        <v>23</v>
      </c>
      <c r="I2098" s="43" t="s">
        <v>474</v>
      </c>
      <c r="J2098" s="16" t="s">
        <v>475</v>
      </c>
      <c r="K2098" s="16">
        <v>19057</v>
      </c>
      <c r="L2098" s="16">
        <v>189</v>
      </c>
      <c r="M2098" s="16">
        <v>19246</v>
      </c>
      <c r="N2098" s="16">
        <v>0</v>
      </c>
      <c r="O2098" s="47">
        <v>22957.46</v>
      </c>
      <c r="P2098" s="16">
        <v>-3711.46</v>
      </c>
      <c r="Q2098" s="47">
        <v>2630.64</v>
      </c>
      <c r="R2098" s="16" t="s">
        <v>1900</v>
      </c>
      <c r="S2098" s="3" t="s">
        <v>1469</v>
      </c>
      <c r="T2098" s="2"/>
      <c r="U2098" s="2"/>
      <c r="V2098" s="2"/>
    </row>
    <row r="2099" spans="1:22" s="16" customFormat="1" ht="15" customHeight="1" x14ac:dyDescent="0.3">
      <c r="A2099" s="16" t="s">
        <v>465</v>
      </c>
      <c r="B2099" s="16" t="s">
        <v>18</v>
      </c>
      <c r="C2099" s="43" t="s">
        <v>266</v>
      </c>
      <c r="D2099" s="43" t="s">
        <v>267</v>
      </c>
      <c r="E2099" s="43" t="s">
        <v>71</v>
      </c>
      <c r="F2099" s="43" t="s">
        <v>268</v>
      </c>
      <c r="G2099" s="43" t="s">
        <v>269</v>
      </c>
      <c r="H2099" s="43" t="s">
        <v>23</v>
      </c>
      <c r="I2099" s="43" t="s">
        <v>519</v>
      </c>
      <c r="J2099" s="16" t="s">
        <v>520</v>
      </c>
      <c r="K2099" s="16">
        <v>8512</v>
      </c>
      <c r="L2099" s="16">
        <v>0</v>
      </c>
      <c r="M2099" s="16">
        <v>8512</v>
      </c>
      <c r="N2099" s="16">
        <v>0</v>
      </c>
      <c r="O2099" s="47">
        <v>7700</v>
      </c>
      <c r="P2099" s="16">
        <v>812</v>
      </c>
      <c r="Q2099" s="47">
        <v>700</v>
      </c>
      <c r="R2099" s="16" t="s">
        <v>1900</v>
      </c>
      <c r="S2099" s="3" t="s">
        <v>1469</v>
      </c>
      <c r="T2099" s="2"/>
      <c r="U2099" s="2"/>
      <c r="V2099" s="2"/>
    </row>
    <row r="2100" spans="1:22" s="16" customFormat="1" ht="15" customHeight="1" x14ac:dyDescent="0.3">
      <c r="A2100" s="16" t="s">
        <v>465</v>
      </c>
      <c r="B2100" s="16" t="s">
        <v>18</v>
      </c>
      <c r="C2100" s="43" t="s">
        <v>266</v>
      </c>
      <c r="D2100" s="43" t="s">
        <v>267</v>
      </c>
      <c r="E2100" s="43" t="s">
        <v>71</v>
      </c>
      <c r="F2100" s="43" t="s">
        <v>268</v>
      </c>
      <c r="G2100" s="43" t="s">
        <v>269</v>
      </c>
      <c r="H2100" s="43" t="s">
        <v>23</v>
      </c>
      <c r="I2100" s="43">
        <v>6010</v>
      </c>
      <c r="J2100" s="16" t="s">
        <v>504</v>
      </c>
      <c r="K2100" s="16">
        <v>2500</v>
      </c>
      <c r="L2100" s="16">
        <v>0</v>
      </c>
      <c r="M2100" s="16">
        <v>2500</v>
      </c>
      <c r="N2100" s="16">
        <v>0</v>
      </c>
      <c r="O2100" s="47">
        <v>0</v>
      </c>
      <c r="P2100" s="16">
        <v>2500</v>
      </c>
      <c r="Q2100" s="47">
        <v>0</v>
      </c>
      <c r="R2100" s="16" t="s">
        <v>1900</v>
      </c>
      <c r="S2100" s="3" t="s">
        <v>1469</v>
      </c>
      <c r="T2100" s="2"/>
      <c r="U2100" s="2"/>
      <c r="V2100" s="2"/>
    </row>
    <row r="2101" spans="1:22" s="16" customFormat="1" ht="15" customHeight="1" x14ac:dyDescent="0.3">
      <c r="A2101" s="16" t="s">
        <v>465</v>
      </c>
      <c r="B2101" s="16" t="s">
        <v>18</v>
      </c>
      <c r="C2101" s="43" t="s">
        <v>266</v>
      </c>
      <c r="D2101" s="43" t="s">
        <v>267</v>
      </c>
      <c r="E2101" s="43" t="s">
        <v>71</v>
      </c>
      <c r="F2101" s="43" t="s">
        <v>268</v>
      </c>
      <c r="G2101" s="43" t="s">
        <v>269</v>
      </c>
      <c r="H2101" s="43" t="s">
        <v>23</v>
      </c>
      <c r="I2101" s="43">
        <v>6017</v>
      </c>
      <c r="J2101" s="16" t="s">
        <v>529</v>
      </c>
      <c r="K2101" s="16">
        <v>26000</v>
      </c>
      <c r="L2101" s="16">
        <v>0</v>
      </c>
      <c r="M2101" s="16">
        <v>26000</v>
      </c>
      <c r="N2101" s="16">
        <v>2342</v>
      </c>
      <c r="O2101" s="47">
        <v>23656</v>
      </c>
      <c r="P2101" s="16">
        <v>2</v>
      </c>
      <c r="Q2101" s="47">
        <v>2352</v>
      </c>
      <c r="R2101" s="16" t="s">
        <v>1900</v>
      </c>
      <c r="S2101" s="3" t="s">
        <v>1469</v>
      </c>
      <c r="T2101" s="2"/>
      <c r="U2101" s="2"/>
      <c r="V2101" s="2"/>
    </row>
    <row r="2102" spans="1:22" s="16" customFormat="1" ht="15" customHeight="1" x14ac:dyDescent="0.3">
      <c r="A2102" s="16" t="s">
        <v>465</v>
      </c>
      <c r="B2102" s="16" t="s">
        <v>18</v>
      </c>
      <c r="C2102" s="43" t="s">
        <v>266</v>
      </c>
      <c r="D2102" s="43" t="s">
        <v>267</v>
      </c>
      <c r="E2102" s="43" t="s">
        <v>71</v>
      </c>
      <c r="F2102" s="43" t="s">
        <v>268</v>
      </c>
      <c r="G2102" s="43" t="s">
        <v>269</v>
      </c>
      <c r="H2102" s="43" t="s">
        <v>23</v>
      </c>
      <c r="I2102" s="43">
        <v>6200</v>
      </c>
      <c r="J2102" s="16" t="s">
        <v>557</v>
      </c>
      <c r="K2102" s="16">
        <v>1000</v>
      </c>
      <c r="L2102" s="16">
        <v>0</v>
      </c>
      <c r="M2102" s="16">
        <v>1000</v>
      </c>
      <c r="N2102" s="16">
        <v>0</v>
      </c>
      <c r="O2102" s="47">
        <v>530</v>
      </c>
      <c r="P2102" s="16">
        <v>470</v>
      </c>
      <c r="Q2102" s="47">
        <v>110</v>
      </c>
      <c r="R2102" s="16" t="s">
        <v>1900</v>
      </c>
      <c r="S2102" s="3" t="s">
        <v>1469</v>
      </c>
      <c r="T2102" s="2"/>
      <c r="U2102" s="2"/>
      <c r="V2102" s="2"/>
    </row>
    <row r="2103" spans="1:22" s="16" customFormat="1" ht="15" customHeight="1" x14ac:dyDescent="0.3">
      <c r="A2103" s="16" t="s">
        <v>465</v>
      </c>
      <c r="B2103" s="16" t="s">
        <v>18</v>
      </c>
      <c r="C2103" s="43" t="s">
        <v>266</v>
      </c>
      <c r="D2103" s="43" t="s">
        <v>267</v>
      </c>
      <c r="E2103" s="43" t="s">
        <v>71</v>
      </c>
      <c r="F2103" s="43" t="s">
        <v>268</v>
      </c>
      <c r="G2103" s="43" t="s">
        <v>269</v>
      </c>
      <c r="H2103" s="43" t="s">
        <v>23</v>
      </c>
      <c r="I2103" s="43">
        <v>6202</v>
      </c>
      <c r="J2103" s="16" t="s">
        <v>558</v>
      </c>
      <c r="K2103" s="16">
        <v>1000</v>
      </c>
      <c r="L2103" s="16">
        <v>0</v>
      </c>
      <c r="M2103" s="16">
        <v>1000</v>
      </c>
      <c r="N2103" s="16">
        <v>0.05</v>
      </c>
      <c r="O2103" s="47">
        <v>317.70999999999998</v>
      </c>
      <c r="P2103" s="16">
        <v>682.24</v>
      </c>
      <c r="Q2103" s="47">
        <v>0</v>
      </c>
      <c r="R2103" s="16" t="s">
        <v>1900</v>
      </c>
      <c r="S2103" s="3" t="s">
        <v>1469</v>
      </c>
      <c r="T2103" s="2"/>
      <c r="U2103" s="2"/>
      <c r="V2103" s="2"/>
    </row>
    <row r="2104" spans="1:22" s="16" customFormat="1" ht="15" customHeight="1" x14ac:dyDescent="0.3">
      <c r="A2104" s="16" t="s">
        <v>465</v>
      </c>
      <c r="B2104" s="16" t="s">
        <v>18</v>
      </c>
      <c r="C2104" s="43" t="s">
        <v>266</v>
      </c>
      <c r="D2104" s="43" t="s">
        <v>267</v>
      </c>
      <c r="E2104" s="43" t="s">
        <v>71</v>
      </c>
      <c r="F2104" s="43" t="s">
        <v>268</v>
      </c>
      <c r="G2104" s="43" t="s">
        <v>269</v>
      </c>
      <c r="H2104" s="43" t="s">
        <v>23</v>
      </c>
      <c r="I2104" s="43">
        <v>6210</v>
      </c>
      <c r="J2104" s="16" t="s">
        <v>565</v>
      </c>
      <c r="K2104" s="16">
        <v>3000</v>
      </c>
      <c r="L2104" s="16">
        <v>0</v>
      </c>
      <c r="M2104" s="16">
        <v>3000</v>
      </c>
      <c r="N2104" s="16">
        <v>637.61</v>
      </c>
      <c r="O2104" s="47">
        <v>1808.28</v>
      </c>
      <c r="P2104" s="16">
        <v>554.11</v>
      </c>
      <c r="Q2104" s="47">
        <v>374.37</v>
      </c>
      <c r="R2104" s="16" t="s">
        <v>1900</v>
      </c>
      <c r="S2104" s="3" t="s">
        <v>1469</v>
      </c>
      <c r="T2104" s="2"/>
      <c r="U2104" s="2"/>
      <c r="V2104" s="2"/>
    </row>
    <row r="2105" spans="1:22" s="16" customFormat="1" ht="15" customHeight="1" x14ac:dyDescent="0.3">
      <c r="A2105" s="16" t="s">
        <v>465</v>
      </c>
      <c r="B2105" s="16" t="s">
        <v>18</v>
      </c>
      <c r="C2105" s="43" t="s">
        <v>266</v>
      </c>
      <c r="D2105" s="43" t="s">
        <v>267</v>
      </c>
      <c r="E2105" s="43" t="s">
        <v>71</v>
      </c>
      <c r="F2105" s="43" t="s">
        <v>268</v>
      </c>
      <c r="G2105" s="43" t="s">
        <v>269</v>
      </c>
      <c r="H2105" s="43" t="s">
        <v>23</v>
      </c>
      <c r="I2105" s="43">
        <v>6212</v>
      </c>
      <c r="J2105" s="16" t="s">
        <v>545</v>
      </c>
      <c r="K2105" s="16">
        <v>6000</v>
      </c>
      <c r="L2105" s="16">
        <v>0</v>
      </c>
      <c r="M2105" s="16">
        <v>6000</v>
      </c>
      <c r="N2105" s="16">
        <v>0</v>
      </c>
      <c r="O2105" s="47">
        <v>8826.0400000000009</v>
      </c>
      <c r="P2105" s="16">
        <v>-2826.04</v>
      </c>
      <c r="Q2105" s="47">
        <v>798.42</v>
      </c>
      <c r="R2105" s="16" t="s">
        <v>1900</v>
      </c>
      <c r="S2105" s="3" t="s">
        <v>1469</v>
      </c>
      <c r="T2105" s="2"/>
      <c r="U2105" s="2"/>
      <c r="V2105" s="2"/>
    </row>
    <row r="2106" spans="1:22" s="16" customFormat="1" ht="15" customHeight="1" x14ac:dyDescent="0.3">
      <c r="A2106" s="16" t="s">
        <v>465</v>
      </c>
      <c r="B2106" s="16" t="s">
        <v>18</v>
      </c>
      <c r="C2106" s="43" t="s">
        <v>266</v>
      </c>
      <c r="D2106" s="43" t="s">
        <v>267</v>
      </c>
      <c r="E2106" s="43" t="s">
        <v>71</v>
      </c>
      <c r="F2106" s="43" t="s">
        <v>268</v>
      </c>
      <c r="G2106" s="43" t="s">
        <v>269</v>
      </c>
      <c r="H2106" s="43" t="s">
        <v>23</v>
      </c>
      <c r="I2106" s="43">
        <v>6214</v>
      </c>
      <c r="J2106" s="16" t="s">
        <v>495</v>
      </c>
      <c r="K2106" s="16">
        <v>2850</v>
      </c>
      <c r="L2106" s="16">
        <v>0</v>
      </c>
      <c r="M2106" s="16">
        <v>2850</v>
      </c>
      <c r="N2106" s="16">
        <v>370.25</v>
      </c>
      <c r="O2106" s="47">
        <v>1686.67</v>
      </c>
      <c r="P2106" s="16">
        <v>793.08</v>
      </c>
      <c r="Q2106" s="47">
        <v>0</v>
      </c>
      <c r="R2106" s="16" t="s">
        <v>1900</v>
      </c>
      <c r="S2106" s="3" t="s">
        <v>1469</v>
      </c>
      <c r="T2106" s="2"/>
      <c r="U2106" s="2"/>
      <c r="V2106" s="2"/>
    </row>
    <row r="2107" spans="1:22" s="16" customFormat="1" ht="15" customHeight="1" x14ac:dyDescent="0.3">
      <c r="A2107" s="16" t="s">
        <v>465</v>
      </c>
      <c r="B2107" s="16" t="s">
        <v>18</v>
      </c>
      <c r="C2107" s="43" t="s">
        <v>266</v>
      </c>
      <c r="D2107" s="43" t="s">
        <v>267</v>
      </c>
      <c r="E2107" s="43" t="s">
        <v>71</v>
      </c>
      <c r="F2107" s="43" t="s">
        <v>268</v>
      </c>
      <c r="G2107" s="43" t="s">
        <v>269</v>
      </c>
      <c r="H2107" s="43" t="s">
        <v>23</v>
      </c>
      <c r="I2107" s="43">
        <v>6292</v>
      </c>
      <c r="J2107" s="16" t="s">
        <v>1171</v>
      </c>
      <c r="K2107" s="16">
        <v>0</v>
      </c>
      <c r="L2107" s="16">
        <v>0</v>
      </c>
      <c r="M2107" s="16">
        <v>0</v>
      </c>
      <c r="N2107" s="16">
        <v>0</v>
      </c>
      <c r="O2107" s="47">
        <v>0</v>
      </c>
      <c r="P2107" s="16">
        <v>0</v>
      </c>
      <c r="Q2107" s="47">
        <v>0</v>
      </c>
      <c r="R2107" s="16" t="s">
        <v>1900</v>
      </c>
      <c r="S2107" s="3" t="s">
        <v>1469</v>
      </c>
      <c r="T2107" s="2"/>
      <c r="U2107" s="2"/>
      <c r="V2107" s="2"/>
    </row>
    <row r="2108" spans="1:22" s="16" customFormat="1" ht="15" customHeight="1" x14ac:dyDescent="0.3">
      <c r="A2108" s="16" t="s">
        <v>465</v>
      </c>
      <c r="B2108" s="16" t="s">
        <v>18</v>
      </c>
      <c r="C2108" s="43" t="s">
        <v>266</v>
      </c>
      <c r="D2108" s="43" t="s">
        <v>267</v>
      </c>
      <c r="E2108" s="43" t="s">
        <v>71</v>
      </c>
      <c r="F2108" s="43" t="s">
        <v>268</v>
      </c>
      <c r="G2108" s="43" t="s">
        <v>269</v>
      </c>
      <c r="H2108" s="43" t="s">
        <v>23</v>
      </c>
      <c r="I2108" s="43" t="s">
        <v>566</v>
      </c>
      <c r="J2108" s="16" t="s">
        <v>567</v>
      </c>
      <c r="K2108" s="16">
        <v>500</v>
      </c>
      <c r="L2108" s="16">
        <v>0</v>
      </c>
      <c r="M2108" s="16">
        <v>500</v>
      </c>
      <c r="N2108" s="16">
        <v>337.54</v>
      </c>
      <c r="O2108" s="47">
        <v>162.46</v>
      </c>
      <c r="P2108" s="16">
        <v>0</v>
      </c>
      <c r="Q2108" s="47">
        <v>102.23</v>
      </c>
      <c r="R2108" s="16" t="s">
        <v>1900</v>
      </c>
      <c r="S2108" s="3" t="s">
        <v>1469</v>
      </c>
      <c r="T2108" s="2"/>
      <c r="U2108" s="2"/>
      <c r="V2108" s="2"/>
    </row>
    <row r="2109" spans="1:22" s="16" customFormat="1" ht="15" customHeight="1" x14ac:dyDescent="0.3">
      <c r="A2109" s="16" t="s">
        <v>465</v>
      </c>
      <c r="B2109" s="16" t="s">
        <v>18</v>
      </c>
      <c r="C2109" s="43" t="s">
        <v>266</v>
      </c>
      <c r="D2109" s="43" t="s">
        <v>267</v>
      </c>
      <c r="E2109" s="43" t="s">
        <v>71</v>
      </c>
      <c r="F2109" s="43" t="s">
        <v>268</v>
      </c>
      <c r="G2109" s="43" t="s">
        <v>269</v>
      </c>
      <c r="H2109" s="43" t="s">
        <v>23</v>
      </c>
      <c r="I2109" s="43" t="s">
        <v>816</v>
      </c>
      <c r="J2109" s="16" t="s">
        <v>817</v>
      </c>
      <c r="K2109" s="16">
        <v>9000</v>
      </c>
      <c r="L2109" s="16">
        <v>0</v>
      </c>
      <c r="M2109" s="16">
        <v>9000</v>
      </c>
      <c r="N2109" s="16">
        <v>2155.66</v>
      </c>
      <c r="O2109" s="47">
        <v>4007.15</v>
      </c>
      <c r="P2109" s="16">
        <v>2837.19</v>
      </c>
      <c r="Q2109" s="47">
        <v>0</v>
      </c>
      <c r="R2109" s="16" t="s">
        <v>1900</v>
      </c>
      <c r="S2109" s="3" t="s">
        <v>1469</v>
      </c>
      <c r="T2109" s="2"/>
      <c r="U2109" s="2"/>
      <c r="V2109" s="2"/>
    </row>
    <row r="2110" spans="1:22" s="16" customFormat="1" ht="15" customHeight="1" x14ac:dyDescent="0.3">
      <c r="A2110" s="16" t="s">
        <v>465</v>
      </c>
      <c r="B2110" s="16" t="s">
        <v>18</v>
      </c>
      <c r="C2110" s="43" t="s">
        <v>266</v>
      </c>
      <c r="D2110" s="43" t="s">
        <v>267</v>
      </c>
      <c r="E2110" s="43" t="s">
        <v>71</v>
      </c>
      <c r="F2110" s="43" t="s">
        <v>268</v>
      </c>
      <c r="G2110" s="43" t="s">
        <v>269</v>
      </c>
      <c r="H2110" s="43" t="s">
        <v>23</v>
      </c>
      <c r="I2110" s="43" t="s">
        <v>795</v>
      </c>
      <c r="J2110" s="16" t="s">
        <v>796</v>
      </c>
      <c r="K2110" s="16">
        <v>35000</v>
      </c>
      <c r="L2110" s="16">
        <v>0</v>
      </c>
      <c r="M2110" s="16">
        <v>35000</v>
      </c>
      <c r="N2110" s="16">
        <v>3873.57</v>
      </c>
      <c r="O2110" s="47">
        <v>25016.77</v>
      </c>
      <c r="P2110" s="16">
        <v>6109.66</v>
      </c>
      <c r="Q2110" s="47">
        <v>2191.54</v>
      </c>
      <c r="R2110" s="16" t="s">
        <v>1900</v>
      </c>
      <c r="S2110" s="3" t="s">
        <v>1469</v>
      </c>
      <c r="T2110" s="2"/>
      <c r="U2110" s="2"/>
      <c r="V2110" s="2"/>
    </row>
    <row r="2111" spans="1:22" s="16" customFormat="1" ht="15" customHeight="1" x14ac:dyDescent="0.3">
      <c r="A2111" s="16" t="s">
        <v>465</v>
      </c>
      <c r="B2111" s="16" t="s">
        <v>18</v>
      </c>
      <c r="C2111" s="43" t="s">
        <v>266</v>
      </c>
      <c r="D2111" s="43" t="s">
        <v>267</v>
      </c>
      <c r="E2111" s="43" t="s">
        <v>71</v>
      </c>
      <c r="F2111" s="43" t="s">
        <v>268</v>
      </c>
      <c r="G2111" s="43" t="s">
        <v>269</v>
      </c>
      <c r="H2111" s="43" t="s">
        <v>23</v>
      </c>
      <c r="I2111" s="43" t="s">
        <v>546</v>
      </c>
      <c r="J2111" s="16" t="s">
        <v>547</v>
      </c>
      <c r="K2111" s="16">
        <v>6000</v>
      </c>
      <c r="L2111" s="16">
        <v>0</v>
      </c>
      <c r="M2111" s="16">
        <v>6000</v>
      </c>
      <c r="N2111" s="16">
        <v>442.04</v>
      </c>
      <c r="O2111" s="47">
        <v>4379.96</v>
      </c>
      <c r="P2111" s="16">
        <v>1178</v>
      </c>
      <c r="Q2111" s="47">
        <v>0</v>
      </c>
      <c r="R2111" s="16" t="s">
        <v>1900</v>
      </c>
      <c r="S2111" s="3" t="s">
        <v>1469</v>
      </c>
      <c r="T2111" s="2"/>
      <c r="U2111" s="2"/>
      <c r="V2111" s="2"/>
    </row>
    <row r="2112" spans="1:22" s="16" customFormat="1" ht="15" customHeight="1" x14ac:dyDescent="0.3">
      <c r="A2112" s="16" t="s">
        <v>465</v>
      </c>
      <c r="B2112" s="16" t="s">
        <v>18</v>
      </c>
      <c r="C2112" s="43" t="s">
        <v>266</v>
      </c>
      <c r="D2112" s="43" t="s">
        <v>267</v>
      </c>
      <c r="E2112" s="43" t="s">
        <v>71</v>
      </c>
      <c r="F2112" s="43" t="s">
        <v>268</v>
      </c>
      <c r="G2112" s="43" t="s">
        <v>269</v>
      </c>
      <c r="H2112" s="43" t="s">
        <v>23</v>
      </c>
      <c r="I2112" s="43">
        <v>6310</v>
      </c>
      <c r="J2112" s="16" t="s">
        <v>888</v>
      </c>
      <c r="K2112" s="16">
        <v>75000</v>
      </c>
      <c r="L2112" s="16">
        <v>0</v>
      </c>
      <c r="M2112" s="16">
        <v>75000</v>
      </c>
      <c r="N2112" s="16">
        <v>8184.74</v>
      </c>
      <c r="O2112" s="47">
        <v>13839.15</v>
      </c>
      <c r="P2112" s="16">
        <v>52976.11</v>
      </c>
      <c r="Q2112" s="47">
        <v>2562.1999999999998</v>
      </c>
      <c r="R2112" s="16" t="s">
        <v>1900</v>
      </c>
      <c r="S2112" s="3" t="s">
        <v>1469</v>
      </c>
      <c r="T2112" s="2"/>
      <c r="U2112" s="2"/>
      <c r="V2112" s="2"/>
    </row>
    <row r="2113" spans="1:22" s="16" customFormat="1" ht="15" customHeight="1" x14ac:dyDescent="0.3">
      <c r="A2113" s="16" t="s">
        <v>465</v>
      </c>
      <c r="B2113" s="16" t="s">
        <v>18</v>
      </c>
      <c r="C2113" s="43" t="s">
        <v>266</v>
      </c>
      <c r="D2113" s="43" t="s">
        <v>267</v>
      </c>
      <c r="E2113" s="43" t="s">
        <v>71</v>
      </c>
      <c r="F2113" s="43" t="s">
        <v>268</v>
      </c>
      <c r="G2113" s="43" t="s">
        <v>269</v>
      </c>
      <c r="H2113" s="43" t="s">
        <v>23</v>
      </c>
      <c r="I2113" s="43">
        <v>6350</v>
      </c>
      <c r="J2113" s="16" t="s">
        <v>492</v>
      </c>
      <c r="K2113" s="16">
        <v>500</v>
      </c>
      <c r="L2113" s="16">
        <v>-500</v>
      </c>
      <c r="M2113" s="16">
        <v>0</v>
      </c>
      <c r="N2113" s="16">
        <v>0</v>
      </c>
      <c r="O2113" s="47">
        <v>0</v>
      </c>
      <c r="P2113" s="16">
        <v>0</v>
      </c>
      <c r="Q2113" s="47">
        <v>0</v>
      </c>
      <c r="R2113" s="16" t="s">
        <v>1900</v>
      </c>
      <c r="S2113" s="3" t="s">
        <v>1469</v>
      </c>
      <c r="T2113" s="2"/>
      <c r="U2113" s="2"/>
      <c r="V2113" s="2"/>
    </row>
    <row r="2114" spans="1:22" s="16" customFormat="1" ht="15" customHeight="1" x14ac:dyDescent="0.3">
      <c r="A2114" s="16" t="s">
        <v>465</v>
      </c>
      <c r="B2114" s="16" t="s">
        <v>18</v>
      </c>
      <c r="C2114" s="43" t="s">
        <v>266</v>
      </c>
      <c r="D2114" s="43" t="s">
        <v>267</v>
      </c>
      <c r="E2114" s="43" t="s">
        <v>71</v>
      </c>
      <c r="F2114" s="43" t="s">
        <v>268</v>
      </c>
      <c r="G2114" s="43" t="s">
        <v>269</v>
      </c>
      <c r="H2114" s="43" t="s">
        <v>23</v>
      </c>
      <c r="I2114" s="43" t="s">
        <v>508</v>
      </c>
      <c r="J2114" s="16" t="s">
        <v>509</v>
      </c>
      <c r="K2114" s="16">
        <v>2500</v>
      </c>
      <c r="L2114" s="16">
        <v>0</v>
      </c>
      <c r="M2114" s="16">
        <v>2500</v>
      </c>
      <c r="N2114" s="16">
        <v>0</v>
      </c>
      <c r="O2114" s="47">
        <v>77.33</v>
      </c>
      <c r="P2114" s="16">
        <v>2422.67</v>
      </c>
      <c r="Q2114" s="47">
        <v>0</v>
      </c>
      <c r="R2114" s="16" t="s">
        <v>1900</v>
      </c>
      <c r="S2114" s="3" t="s">
        <v>1469</v>
      </c>
      <c r="T2114" s="2"/>
      <c r="U2114" s="2"/>
      <c r="V2114" s="2"/>
    </row>
    <row r="2115" spans="1:22" s="16" customFormat="1" ht="15" customHeight="1" x14ac:dyDescent="0.3">
      <c r="A2115" s="16" t="s">
        <v>465</v>
      </c>
      <c r="B2115" s="16" t="s">
        <v>18</v>
      </c>
      <c r="C2115" s="43" t="s">
        <v>266</v>
      </c>
      <c r="D2115" s="43" t="s">
        <v>267</v>
      </c>
      <c r="E2115" s="43" t="s">
        <v>71</v>
      </c>
      <c r="F2115" s="43" t="s">
        <v>268</v>
      </c>
      <c r="G2115" s="43" t="s">
        <v>269</v>
      </c>
      <c r="H2115" s="43" t="s">
        <v>23</v>
      </c>
      <c r="I2115" s="43" t="s">
        <v>535</v>
      </c>
      <c r="J2115" s="16" t="s">
        <v>536</v>
      </c>
      <c r="K2115" s="16">
        <v>0</v>
      </c>
      <c r="L2115" s="16">
        <v>0</v>
      </c>
      <c r="M2115" s="16">
        <v>0</v>
      </c>
      <c r="N2115" s="16">
        <v>0</v>
      </c>
      <c r="O2115" s="47">
        <v>0</v>
      </c>
      <c r="P2115" s="16">
        <v>0</v>
      </c>
      <c r="Q2115" s="47">
        <v>0</v>
      </c>
      <c r="R2115" s="16" t="s">
        <v>1900</v>
      </c>
      <c r="S2115" s="3" t="s">
        <v>1469</v>
      </c>
      <c r="T2115" s="2"/>
      <c r="U2115" s="2"/>
      <c r="V2115" s="2"/>
    </row>
    <row r="2116" spans="1:22" s="16" customFormat="1" ht="15" customHeight="1" x14ac:dyDescent="0.3">
      <c r="A2116" s="16" t="s">
        <v>465</v>
      </c>
      <c r="B2116" s="16" t="s">
        <v>18</v>
      </c>
      <c r="C2116" s="43" t="s">
        <v>266</v>
      </c>
      <c r="D2116" s="43" t="s">
        <v>267</v>
      </c>
      <c r="E2116" s="43" t="s">
        <v>71</v>
      </c>
      <c r="F2116" s="43" t="s">
        <v>268</v>
      </c>
      <c r="G2116" s="43" t="s">
        <v>269</v>
      </c>
      <c r="H2116" s="43" t="s">
        <v>23</v>
      </c>
      <c r="I2116" s="43" t="s">
        <v>541</v>
      </c>
      <c r="J2116" s="16" t="s">
        <v>542</v>
      </c>
      <c r="K2116" s="16">
        <v>1200</v>
      </c>
      <c r="L2116" s="16">
        <v>0</v>
      </c>
      <c r="M2116" s="16">
        <v>1200</v>
      </c>
      <c r="N2116" s="16">
        <v>0</v>
      </c>
      <c r="O2116" s="47">
        <v>780.49</v>
      </c>
      <c r="P2116" s="16">
        <v>419.51</v>
      </c>
      <c r="Q2116" s="47">
        <v>71.39</v>
      </c>
      <c r="R2116" s="16" t="s">
        <v>1900</v>
      </c>
      <c r="S2116" s="3" t="s">
        <v>1469</v>
      </c>
      <c r="T2116" s="2"/>
      <c r="U2116" s="2"/>
      <c r="V2116" s="2"/>
    </row>
    <row r="2117" spans="1:22" s="16" customFormat="1" ht="15" customHeight="1" x14ac:dyDescent="0.3">
      <c r="A2117" s="16" t="s">
        <v>465</v>
      </c>
      <c r="B2117" s="16" t="s">
        <v>18</v>
      </c>
      <c r="C2117" s="43" t="s">
        <v>266</v>
      </c>
      <c r="D2117" s="43" t="s">
        <v>267</v>
      </c>
      <c r="E2117" s="43" t="s">
        <v>71</v>
      </c>
      <c r="F2117" s="43" t="s">
        <v>268</v>
      </c>
      <c r="G2117" s="43" t="s">
        <v>269</v>
      </c>
      <c r="H2117" s="43" t="s">
        <v>23</v>
      </c>
      <c r="I2117" s="43" t="s">
        <v>505</v>
      </c>
      <c r="J2117" s="16" t="s">
        <v>506</v>
      </c>
      <c r="K2117" s="16">
        <v>3000</v>
      </c>
      <c r="L2117" s="16">
        <v>0</v>
      </c>
      <c r="M2117" s="16">
        <v>3000</v>
      </c>
      <c r="N2117" s="16">
        <v>0</v>
      </c>
      <c r="O2117" s="47">
        <v>2014.37</v>
      </c>
      <c r="P2117" s="16">
        <v>985.63</v>
      </c>
      <c r="Q2117" s="47">
        <v>0</v>
      </c>
      <c r="R2117" s="16" t="s">
        <v>1900</v>
      </c>
      <c r="S2117" s="3" t="s">
        <v>1469</v>
      </c>
      <c r="T2117" s="2"/>
      <c r="U2117" s="2"/>
      <c r="V2117" s="2"/>
    </row>
    <row r="2118" spans="1:22" s="16" customFormat="1" ht="15" customHeight="1" x14ac:dyDescent="0.3">
      <c r="A2118" s="16" t="s">
        <v>465</v>
      </c>
      <c r="B2118" s="16" t="s">
        <v>18</v>
      </c>
      <c r="C2118" s="43" t="s">
        <v>266</v>
      </c>
      <c r="D2118" s="43" t="s">
        <v>267</v>
      </c>
      <c r="E2118" s="43" t="s">
        <v>71</v>
      </c>
      <c r="F2118" s="43" t="s">
        <v>268</v>
      </c>
      <c r="G2118" s="43" t="s">
        <v>269</v>
      </c>
      <c r="H2118" s="43" t="s">
        <v>23</v>
      </c>
      <c r="I2118" s="43" t="s">
        <v>616</v>
      </c>
      <c r="J2118" s="16" t="s">
        <v>617</v>
      </c>
      <c r="K2118" s="16">
        <v>6150</v>
      </c>
      <c r="L2118" s="16">
        <v>0</v>
      </c>
      <c r="M2118" s="16">
        <v>6150</v>
      </c>
      <c r="N2118" s="16">
        <v>0</v>
      </c>
      <c r="O2118" s="47">
        <v>2000</v>
      </c>
      <c r="P2118" s="16">
        <v>4150</v>
      </c>
      <c r="Q2118" s="47">
        <v>0</v>
      </c>
      <c r="R2118" s="16" t="s">
        <v>1900</v>
      </c>
      <c r="S2118" s="3" t="s">
        <v>1469</v>
      </c>
      <c r="T2118" s="2"/>
      <c r="U2118" s="2"/>
      <c r="V2118" s="2"/>
    </row>
    <row r="2119" spans="1:22" s="16" customFormat="1" ht="15" customHeight="1" x14ac:dyDescent="0.3">
      <c r="A2119" s="16" t="s">
        <v>465</v>
      </c>
      <c r="B2119" s="16" t="s">
        <v>18</v>
      </c>
      <c r="C2119" s="43" t="s">
        <v>266</v>
      </c>
      <c r="D2119" s="43" t="s">
        <v>267</v>
      </c>
      <c r="E2119" s="43" t="s">
        <v>71</v>
      </c>
      <c r="F2119" s="43" t="s">
        <v>268</v>
      </c>
      <c r="G2119" s="43" t="s">
        <v>269</v>
      </c>
      <c r="H2119" s="43" t="s">
        <v>23</v>
      </c>
      <c r="I2119" s="43" t="s">
        <v>487</v>
      </c>
      <c r="J2119" s="16" t="s">
        <v>488</v>
      </c>
      <c r="K2119" s="16">
        <v>36000</v>
      </c>
      <c r="L2119" s="16">
        <v>0</v>
      </c>
      <c r="M2119" s="16">
        <v>36000</v>
      </c>
      <c r="N2119" s="16">
        <v>11227.13</v>
      </c>
      <c r="O2119" s="47">
        <v>9127.8700000000008</v>
      </c>
      <c r="P2119" s="16">
        <v>15645</v>
      </c>
      <c r="Q2119" s="47">
        <v>6987.5</v>
      </c>
      <c r="R2119" s="16" t="s">
        <v>1900</v>
      </c>
      <c r="S2119" s="3" t="s">
        <v>1469</v>
      </c>
      <c r="T2119" s="2"/>
      <c r="U2119" s="2"/>
      <c r="V2119" s="2"/>
    </row>
    <row r="2120" spans="1:22" s="16" customFormat="1" ht="15" customHeight="1" x14ac:dyDescent="0.3">
      <c r="A2120" s="16" t="s">
        <v>465</v>
      </c>
      <c r="B2120" s="16" t="s">
        <v>18</v>
      </c>
      <c r="C2120" s="43" t="s">
        <v>266</v>
      </c>
      <c r="D2120" s="43" t="s">
        <v>267</v>
      </c>
      <c r="E2120" s="43" t="s">
        <v>71</v>
      </c>
      <c r="F2120" s="43" t="s">
        <v>268</v>
      </c>
      <c r="G2120" s="43" t="s">
        <v>269</v>
      </c>
      <c r="H2120" s="43" t="s">
        <v>23</v>
      </c>
      <c r="I2120" s="43" t="s">
        <v>537</v>
      </c>
      <c r="J2120" s="16" t="s">
        <v>538</v>
      </c>
      <c r="K2120" s="16">
        <v>220000</v>
      </c>
      <c r="L2120" s="16">
        <v>0</v>
      </c>
      <c r="M2120" s="16">
        <v>220000</v>
      </c>
      <c r="N2120" s="16">
        <v>1300</v>
      </c>
      <c r="O2120" s="47">
        <v>220259.87</v>
      </c>
      <c r="P2120" s="16">
        <v>-1559.87</v>
      </c>
      <c r="Q2120" s="47">
        <v>2209.87</v>
      </c>
      <c r="R2120" s="16" t="s">
        <v>1900</v>
      </c>
      <c r="S2120" s="3" t="s">
        <v>1469</v>
      </c>
      <c r="T2120" s="2"/>
      <c r="U2120" s="2"/>
      <c r="V2120" s="2"/>
    </row>
    <row r="2121" spans="1:22" s="16" customFormat="1" ht="15" customHeight="1" x14ac:dyDescent="0.3">
      <c r="A2121" s="16" t="s">
        <v>465</v>
      </c>
      <c r="B2121" s="16" t="s">
        <v>18</v>
      </c>
      <c r="C2121" s="43" t="s">
        <v>266</v>
      </c>
      <c r="D2121" s="43" t="s">
        <v>267</v>
      </c>
      <c r="E2121" s="43" t="s">
        <v>71</v>
      </c>
      <c r="F2121" s="43" t="s">
        <v>268</v>
      </c>
      <c r="G2121" s="43" t="s">
        <v>269</v>
      </c>
      <c r="H2121" s="43" t="s">
        <v>23</v>
      </c>
      <c r="I2121" s="43" t="s">
        <v>568</v>
      </c>
      <c r="J2121" s="16" t="s">
        <v>569</v>
      </c>
      <c r="K2121" s="16">
        <v>2500</v>
      </c>
      <c r="L2121" s="16">
        <v>0</v>
      </c>
      <c r="M2121" s="16">
        <v>2500</v>
      </c>
      <c r="N2121" s="16">
        <v>0</v>
      </c>
      <c r="O2121" s="47">
        <v>1618.48</v>
      </c>
      <c r="P2121" s="16">
        <v>881.52</v>
      </c>
      <c r="Q2121" s="47">
        <v>185</v>
      </c>
      <c r="R2121" s="16" t="s">
        <v>1900</v>
      </c>
      <c r="S2121" s="3" t="s">
        <v>1469</v>
      </c>
      <c r="T2121" s="2"/>
      <c r="U2121" s="2"/>
      <c r="V2121" s="2"/>
    </row>
    <row r="2122" spans="1:22" s="16" customFormat="1" ht="15" customHeight="1" x14ac:dyDescent="0.3">
      <c r="A2122" s="16" t="s">
        <v>465</v>
      </c>
      <c r="B2122" s="16" t="s">
        <v>18</v>
      </c>
      <c r="C2122" s="43" t="s">
        <v>266</v>
      </c>
      <c r="D2122" s="43" t="s">
        <v>267</v>
      </c>
      <c r="E2122" s="43" t="s">
        <v>71</v>
      </c>
      <c r="F2122" s="43" t="s">
        <v>268</v>
      </c>
      <c r="G2122" s="43" t="s">
        <v>269</v>
      </c>
      <c r="H2122" s="43" t="s">
        <v>23</v>
      </c>
      <c r="I2122" s="43" t="s">
        <v>726</v>
      </c>
      <c r="J2122" s="16" t="s">
        <v>727</v>
      </c>
      <c r="K2122" s="16">
        <v>90000</v>
      </c>
      <c r="L2122" s="16">
        <v>0</v>
      </c>
      <c r="M2122" s="16">
        <v>90000</v>
      </c>
      <c r="N2122" s="16">
        <v>0</v>
      </c>
      <c r="O2122" s="47">
        <v>32860.29</v>
      </c>
      <c r="P2122" s="16">
        <v>57139.71</v>
      </c>
      <c r="Q2122" s="47">
        <v>0</v>
      </c>
      <c r="R2122" s="16" t="s">
        <v>1900</v>
      </c>
      <c r="S2122" s="3" t="s">
        <v>1469</v>
      </c>
      <c r="T2122" s="2"/>
      <c r="U2122" s="2"/>
      <c r="V2122" s="2"/>
    </row>
    <row r="2123" spans="1:22" s="16" customFormat="1" ht="15" customHeight="1" x14ac:dyDescent="0.3">
      <c r="A2123" s="16" t="s">
        <v>465</v>
      </c>
      <c r="B2123" s="16" t="s">
        <v>18</v>
      </c>
      <c r="C2123" s="43" t="s">
        <v>266</v>
      </c>
      <c r="D2123" s="43" t="s">
        <v>267</v>
      </c>
      <c r="E2123" s="43" t="s">
        <v>71</v>
      </c>
      <c r="F2123" s="43" t="s">
        <v>268</v>
      </c>
      <c r="G2123" s="43" t="s">
        <v>269</v>
      </c>
      <c r="H2123" s="43" t="s">
        <v>23</v>
      </c>
      <c r="I2123" s="43" t="s">
        <v>799</v>
      </c>
      <c r="J2123" s="16" t="s">
        <v>800</v>
      </c>
      <c r="K2123" s="16">
        <v>100000</v>
      </c>
      <c r="L2123" s="16">
        <v>0</v>
      </c>
      <c r="M2123" s="16">
        <v>100000</v>
      </c>
      <c r="N2123" s="16">
        <v>0</v>
      </c>
      <c r="O2123" s="47">
        <v>91663</v>
      </c>
      <c r="P2123" s="16">
        <v>8337</v>
      </c>
      <c r="Q2123" s="47">
        <v>8333</v>
      </c>
      <c r="R2123" s="16" t="s">
        <v>1900</v>
      </c>
      <c r="S2123" s="3" t="s">
        <v>1469</v>
      </c>
      <c r="T2123" s="2"/>
      <c r="U2123" s="2"/>
      <c r="V2123" s="2"/>
    </row>
    <row r="2124" spans="1:22" s="16" customFormat="1" ht="15" customHeight="1" x14ac:dyDescent="0.3">
      <c r="A2124" s="16" t="s">
        <v>465</v>
      </c>
      <c r="B2124" s="16" t="s">
        <v>18</v>
      </c>
      <c r="C2124" s="43" t="s">
        <v>266</v>
      </c>
      <c r="D2124" s="43" t="s">
        <v>267</v>
      </c>
      <c r="E2124" s="43" t="s">
        <v>71</v>
      </c>
      <c r="F2124" s="43" t="s">
        <v>268</v>
      </c>
      <c r="G2124" s="43" t="s">
        <v>269</v>
      </c>
      <c r="H2124" s="43" t="s">
        <v>23</v>
      </c>
      <c r="I2124" s="43" t="s">
        <v>889</v>
      </c>
      <c r="J2124" s="16" t="s">
        <v>890</v>
      </c>
      <c r="K2124" s="16">
        <v>55000</v>
      </c>
      <c r="L2124" s="16">
        <v>0</v>
      </c>
      <c r="M2124" s="16">
        <v>55000</v>
      </c>
      <c r="N2124" s="16">
        <v>0</v>
      </c>
      <c r="O2124" s="47">
        <v>50413</v>
      </c>
      <c r="P2124" s="16">
        <v>4587</v>
      </c>
      <c r="Q2124" s="47">
        <v>4583</v>
      </c>
      <c r="R2124" s="16" t="s">
        <v>1900</v>
      </c>
      <c r="S2124" s="3" t="s">
        <v>1469</v>
      </c>
      <c r="T2124" s="2"/>
      <c r="U2124" s="2"/>
      <c r="V2124" s="2"/>
    </row>
    <row r="2125" spans="1:22" s="16" customFormat="1" ht="15" customHeight="1" x14ac:dyDescent="0.3">
      <c r="A2125" s="16" t="s">
        <v>465</v>
      </c>
      <c r="B2125" s="16" t="s">
        <v>18</v>
      </c>
      <c r="C2125" s="43" t="s">
        <v>266</v>
      </c>
      <c r="D2125" s="43" t="s">
        <v>267</v>
      </c>
      <c r="E2125" s="43" t="s">
        <v>71</v>
      </c>
      <c r="F2125" s="43" t="s">
        <v>268</v>
      </c>
      <c r="G2125" s="43" t="s">
        <v>269</v>
      </c>
      <c r="H2125" s="43" t="s">
        <v>23</v>
      </c>
      <c r="I2125" s="43" t="s">
        <v>513</v>
      </c>
      <c r="J2125" s="16" t="s">
        <v>1203</v>
      </c>
      <c r="K2125" s="16">
        <v>605</v>
      </c>
      <c r="L2125" s="16">
        <v>0</v>
      </c>
      <c r="M2125" s="16">
        <v>605</v>
      </c>
      <c r="N2125" s="16">
        <v>44.37</v>
      </c>
      <c r="O2125" s="47">
        <v>463.2</v>
      </c>
      <c r="P2125" s="16">
        <v>97.43</v>
      </c>
      <c r="Q2125" s="47">
        <v>44.37</v>
      </c>
      <c r="R2125" s="16" t="s">
        <v>1900</v>
      </c>
      <c r="S2125" s="3" t="s">
        <v>1469</v>
      </c>
      <c r="T2125" s="2"/>
      <c r="U2125" s="2"/>
      <c r="V2125" s="2"/>
    </row>
    <row r="2126" spans="1:22" s="16" customFormat="1" ht="15" customHeight="1" x14ac:dyDescent="0.3">
      <c r="A2126" s="16" t="s">
        <v>465</v>
      </c>
      <c r="B2126" s="16" t="s">
        <v>18</v>
      </c>
      <c r="C2126" s="43" t="s">
        <v>266</v>
      </c>
      <c r="D2126" s="43" t="s">
        <v>267</v>
      </c>
      <c r="E2126" s="43" t="s">
        <v>71</v>
      </c>
      <c r="F2126" s="43" t="s">
        <v>268</v>
      </c>
      <c r="G2126" s="43" t="s">
        <v>269</v>
      </c>
      <c r="H2126" s="43" t="s">
        <v>23</v>
      </c>
      <c r="I2126" s="43">
        <v>7303</v>
      </c>
      <c r="J2126" s="16" t="s">
        <v>548</v>
      </c>
      <c r="K2126" s="16">
        <v>95000</v>
      </c>
      <c r="L2126" s="16">
        <v>0</v>
      </c>
      <c r="M2126" s="16">
        <v>95000</v>
      </c>
      <c r="N2126" s="16">
        <v>0</v>
      </c>
      <c r="O2126" s="47">
        <v>188031.45</v>
      </c>
      <c r="P2126" s="16">
        <v>-93031.45</v>
      </c>
      <c r="Q2126" s="47">
        <v>19355.21</v>
      </c>
      <c r="R2126" s="16" t="s">
        <v>1900</v>
      </c>
      <c r="S2126" s="3" t="s">
        <v>1469</v>
      </c>
      <c r="T2126" s="2"/>
      <c r="U2126" s="2"/>
      <c r="V2126" s="2"/>
    </row>
    <row r="2127" spans="1:22" s="16" customFormat="1" ht="15" customHeight="1" x14ac:dyDescent="0.3">
      <c r="A2127" s="16" t="s">
        <v>465</v>
      </c>
      <c r="B2127" s="16" t="s">
        <v>18</v>
      </c>
      <c r="C2127" s="43" t="s">
        <v>266</v>
      </c>
      <c r="D2127" s="43" t="s">
        <v>267</v>
      </c>
      <c r="E2127" s="43" t="s">
        <v>71</v>
      </c>
      <c r="F2127" s="43" t="s">
        <v>268</v>
      </c>
      <c r="G2127" s="43" t="s">
        <v>269</v>
      </c>
      <c r="H2127" s="43" t="s">
        <v>23</v>
      </c>
      <c r="I2127" s="43" t="s">
        <v>1142</v>
      </c>
      <c r="J2127" s="16" t="s">
        <v>1222</v>
      </c>
      <c r="K2127" s="16">
        <v>100000</v>
      </c>
      <c r="L2127" s="16">
        <v>0</v>
      </c>
      <c r="M2127" s="16">
        <v>100000</v>
      </c>
      <c r="N2127" s="16">
        <v>6582.54</v>
      </c>
      <c r="O2127" s="47">
        <v>9017.4599999999991</v>
      </c>
      <c r="P2127" s="16">
        <v>84400</v>
      </c>
      <c r="Q2127" s="47">
        <v>905.16</v>
      </c>
      <c r="R2127" s="16" t="s">
        <v>1900</v>
      </c>
      <c r="S2127" s="3" t="s">
        <v>1469</v>
      </c>
      <c r="T2127" s="2"/>
      <c r="U2127" s="2"/>
      <c r="V2127" s="2"/>
    </row>
    <row r="2128" spans="1:22" s="16" customFormat="1" ht="15" customHeight="1" x14ac:dyDescent="0.3">
      <c r="A2128" s="16" t="s">
        <v>465</v>
      </c>
      <c r="B2128" s="16" t="s">
        <v>18</v>
      </c>
      <c r="C2128" s="43" t="s">
        <v>266</v>
      </c>
      <c r="D2128" s="43" t="s">
        <v>267</v>
      </c>
      <c r="E2128" s="43" t="s">
        <v>71</v>
      </c>
      <c r="F2128" s="43" t="s">
        <v>268</v>
      </c>
      <c r="G2128" s="43" t="s">
        <v>269</v>
      </c>
      <c r="H2128" s="43" t="s">
        <v>23</v>
      </c>
      <c r="I2128" s="43">
        <v>7400</v>
      </c>
      <c r="J2128" s="16" t="s">
        <v>887</v>
      </c>
      <c r="K2128" s="16">
        <v>12154</v>
      </c>
      <c r="L2128" s="16">
        <v>0</v>
      </c>
      <c r="M2128" s="16">
        <v>12154</v>
      </c>
      <c r="N2128" s="16">
        <v>0</v>
      </c>
      <c r="O2128" s="47">
        <v>11757.5</v>
      </c>
      <c r="P2128" s="16">
        <v>396.5</v>
      </c>
      <c r="Q2128" s="47">
        <v>1012.82</v>
      </c>
      <c r="R2128" s="16" t="s">
        <v>1900</v>
      </c>
      <c r="S2128" s="3" t="s">
        <v>1469</v>
      </c>
      <c r="T2128" s="2"/>
      <c r="U2128" s="2"/>
      <c r="V2128" s="2"/>
    </row>
    <row r="2129" spans="1:22" s="16" customFormat="1" ht="15" customHeight="1" x14ac:dyDescent="0.3">
      <c r="A2129" s="16" t="s">
        <v>465</v>
      </c>
      <c r="B2129" s="16" t="s">
        <v>18</v>
      </c>
      <c r="C2129" s="43" t="s">
        <v>266</v>
      </c>
      <c r="D2129" s="43" t="s">
        <v>267</v>
      </c>
      <c r="E2129" s="43" t="s">
        <v>71</v>
      </c>
      <c r="F2129" s="43" t="s">
        <v>268</v>
      </c>
      <c r="G2129" s="43" t="s">
        <v>269</v>
      </c>
      <c r="H2129" s="43" t="s">
        <v>23</v>
      </c>
      <c r="I2129" s="43">
        <v>7450</v>
      </c>
      <c r="J2129" s="16" t="s">
        <v>886</v>
      </c>
      <c r="K2129" s="16">
        <v>7398</v>
      </c>
      <c r="L2129" s="16">
        <v>0</v>
      </c>
      <c r="M2129" s="16">
        <v>7398</v>
      </c>
      <c r="N2129" s="16">
        <v>0</v>
      </c>
      <c r="O2129" s="47">
        <v>7794.1</v>
      </c>
      <c r="P2129" s="16">
        <v>-396.1</v>
      </c>
      <c r="Q2129" s="47">
        <v>616.48</v>
      </c>
      <c r="R2129" s="16" t="s">
        <v>1900</v>
      </c>
      <c r="S2129" s="3" t="s">
        <v>1469</v>
      </c>
      <c r="T2129" s="2"/>
      <c r="U2129" s="2"/>
      <c r="V2129" s="2"/>
    </row>
    <row r="2130" spans="1:22" s="16" customFormat="1" ht="15" customHeight="1" x14ac:dyDescent="0.3">
      <c r="A2130" s="16" t="s">
        <v>465</v>
      </c>
      <c r="B2130" s="16" t="s">
        <v>18</v>
      </c>
      <c r="C2130" s="43" t="s">
        <v>266</v>
      </c>
      <c r="D2130" s="43" t="s">
        <v>267</v>
      </c>
      <c r="E2130" s="43" t="s">
        <v>71</v>
      </c>
      <c r="F2130" s="43" t="s">
        <v>268</v>
      </c>
      <c r="G2130" s="43" t="s">
        <v>269</v>
      </c>
      <c r="H2130" s="43" t="s">
        <v>23</v>
      </c>
      <c r="I2130" s="43" t="s">
        <v>2236</v>
      </c>
      <c r="J2130" s="16" t="s">
        <v>2237</v>
      </c>
      <c r="K2130" s="16">
        <v>42000</v>
      </c>
      <c r="L2130" s="16">
        <v>0</v>
      </c>
      <c r="M2130" s="16">
        <v>42000</v>
      </c>
      <c r="N2130" s="16">
        <v>0</v>
      </c>
      <c r="O2130" s="47">
        <v>0</v>
      </c>
      <c r="P2130" s="16">
        <v>42000</v>
      </c>
      <c r="Q2130" s="47">
        <v>0</v>
      </c>
      <c r="R2130" s="16" t="s">
        <v>1900</v>
      </c>
      <c r="S2130" s="3" t="s">
        <v>1469</v>
      </c>
      <c r="T2130" s="2"/>
      <c r="U2130" s="2"/>
      <c r="V2130" s="2"/>
    </row>
    <row r="2131" spans="1:22" s="16" customFormat="1" ht="15" customHeight="1" x14ac:dyDescent="0.3">
      <c r="A2131" s="16" t="s">
        <v>465</v>
      </c>
      <c r="B2131" s="16" t="s">
        <v>18</v>
      </c>
      <c r="C2131" s="43" t="s">
        <v>266</v>
      </c>
      <c r="D2131" s="43" t="s">
        <v>267</v>
      </c>
      <c r="E2131" s="43" t="s">
        <v>71</v>
      </c>
      <c r="F2131" s="43" t="s">
        <v>268</v>
      </c>
      <c r="G2131" s="43" t="s">
        <v>269</v>
      </c>
      <c r="H2131" s="43" t="s">
        <v>23</v>
      </c>
      <c r="I2131" s="43">
        <v>8005</v>
      </c>
      <c r="J2131" s="16" t="s">
        <v>514</v>
      </c>
      <c r="K2131" s="16">
        <v>20000</v>
      </c>
      <c r="L2131" s="16">
        <v>0</v>
      </c>
      <c r="M2131" s="16">
        <v>20000</v>
      </c>
      <c r="N2131" s="16">
        <v>0</v>
      </c>
      <c r="O2131" s="47">
        <v>14574.67</v>
      </c>
      <c r="P2131" s="16">
        <v>5425.33</v>
      </c>
      <c r="Q2131" s="47">
        <v>2430.41</v>
      </c>
      <c r="R2131" s="16" t="s">
        <v>1900</v>
      </c>
      <c r="S2131" s="3" t="s">
        <v>1469</v>
      </c>
      <c r="T2131" s="2"/>
      <c r="U2131" s="2"/>
      <c r="V2131" s="2"/>
    </row>
    <row r="2132" spans="1:22" s="16" customFormat="1" ht="15" customHeight="1" x14ac:dyDescent="0.3">
      <c r="A2132" s="16" t="s">
        <v>465</v>
      </c>
      <c r="B2132" s="16" t="s">
        <v>18</v>
      </c>
      <c r="C2132" s="43" t="s">
        <v>266</v>
      </c>
      <c r="D2132" s="43" t="s">
        <v>267</v>
      </c>
      <c r="E2132" s="43" t="s">
        <v>71</v>
      </c>
      <c r="F2132" s="43" t="s">
        <v>268</v>
      </c>
      <c r="G2132" s="43" t="s">
        <v>269</v>
      </c>
      <c r="H2132" s="43" t="s">
        <v>23</v>
      </c>
      <c r="I2132" s="43">
        <v>8070</v>
      </c>
      <c r="J2132" s="16" t="s">
        <v>570</v>
      </c>
      <c r="K2132" s="16">
        <v>7800</v>
      </c>
      <c r="L2132" s="16">
        <v>0</v>
      </c>
      <c r="M2132" s="16">
        <v>7800</v>
      </c>
      <c r="N2132" s="16">
        <v>0</v>
      </c>
      <c r="O2132" s="47">
        <v>7084</v>
      </c>
      <c r="P2132" s="16">
        <v>716</v>
      </c>
      <c r="Q2132" s="47">
        <v>644</v>
      </c>
      <c r="R2132" s="16" t="s">
        <v>1900</v>
      </c>
      <c r="S2132" s="3" t="s">
        <v>1469</v>
      </c>
      <c r="T2132" s="2"/>
      <c r="U2132" s="2"/>
      <c r="V2132" s="2"/>
    </row>
    <row r="2133" spans="1:22" s="16" customFormat="1" ht="15" customHeight="1" x14ac:dyDescent="0.3">
      <c r="A2133" s="16" t="s">
        <v>465</v>
      </c>
      <c r="B2133" s="16" t="s">
        <v>18</v>
      </c>
      <c r="C2133" s="43" t="s">
        <v>266</v>
      </c>
      <c r="D2133" s="43" t="s">
        <v>267</v>
      </c>
      <c r="E2133" s="43" t="s">
        <v>71</v>
      </c>
      <c r="F2133" s="43" t="s">
        <v>268</v>
      </c>
      <c r="G2133" s="43" t="s">
        <v>269</v>
      </c>
      <c r="H2133" s="43" t="s">
        <v>23</v>
      </c>
      <c r="I2133" s="43">
        <v>8085</v>
      </c>
      <c r="J2133" s="16" t="s">
        <v>585</v>
      </c>
      <c r="K2133" s="16">
        <v>35000</v>
      </c>
      <c r="L2133" s="16">
        <v>0</v>
      </c>
      <c r="M2133" s="16">
        <v>35000</v>
      </c>
      <c r="N2133" s="16">
        <v>0</v>
      </c>
      <c r="O2133" s="47">
        <v>32087</v>
      </c>
      <c r="P2133" s="16">
        <v>2913</v>
      </c>
      <c r="Q2133" s="47">
        <v>2917</v>
      </c>
      <c r="R2133" s="16" t="s">
        <v>1900</v>
      </c>
      <c r="S2133" s="3" t="s">
        <v>1469</v>
      </c>
      <c r="T2133" s="2"/>
      <c r="U2133" s="2"/>
      <c r="V2133" s="2"/>
    </row>
    <row r="2134" spans="1:22" s="16" customFormat="1" ht="15" customHeight="1" x14ac:dyDescent="0.3">
      <c r="A2134" s="16" t="s">
        <v>465</v>
      </c>
      <c r="B2134" s="16" t="s">
        <v>18</v>
      </c>
      <c r="C2134" s="43" t="s">
        <v>266</v>
      </c>
      <c r="D2134" s="43" t="s">
        <v>267</v>
      </c>
      <c r="E2134" s="43" t="s">
        <v>71</v>
      </c>
      <c r="F2134" s="43" t="s">
        <v>268</v>
      </c>
      <c r="G2134" s="43" t="s">
        <v>269</v>
      </c>
      <c r="H2134" s="43" t="s">
        <v>23</v>
      </c>
      <c r="I2134" s="43">
        <v>8160</v>
      </c>
      <c r="J2134" s="16" t="s">
        <v>1114</v>
      </c>
      <c r="K2134" s="16">
        <v>5000</v>
      </c>
      <c r="L2134" s="16">
        <v>0</v>
      </c>
      <c r="M2134" s="16">
        <v>5000</v>
      </c>
      <c r="N2134" s="16">
        <v>0</v>
      </c>
      <c r="O2134" s="47">
        <v>1894.27</v>
      </c>
      <c r="P2134" s="16">
        <v>3105.73</v>
      </c>
      <c r="Q2134" s="47">
        <v>1894.27</v>
      </c>
      <c r="R2134" s="16" t="s">
        <v>1900</v>
      </c>
      <c r="S2134" s="3" t="s">
        <v>1469</v>
      </c>
      <c r="T2134" s="2"/>
      <c r="U2134" s="2"/>
      <c r="V2134" s="2"/>
    </row>
    <row r="2135" spans="1:22" s="16" customFormat="1" ht="15" customHeight="1" x14ac:dyDescent="0.3">
      <c r="A2135" s="16" t="s">
        <v>465</v>
      </c>
      <c r="B2135" s="16" t="s">
        <v>18</v>
      </c>
      <c r="C2135" s="43" t="s">
        <v>266</v>
      </c>
      <c r="D2135" s="43" t="s">
        <v>267</v>
      </c>
      <c r="E2135" s="43" t="s">
        <v>71</v>
      </c>
      <c r="F2135" s="43" t="s">
        <v>268</v>
      </c>
      <c r="G2135" s="43" t="s">
        <v>269</v>
      </c>
      <c r="H2135" s="43" t="s">
        <v>23</v>
      </c>
      <c r="I2135" s="43" t="s">
        <v>797</v>
      </c>
      <c r="J2135" s="16" t="s">
        <v>798</v>
      </c>
      <c r="K2135" s="16">
        <v>24000</v>
      </c>
      <c r="L2135" s="16">
        <v>0</v>
      </c>
      <c r="M2135" s="16">
        <v>24000</v>
      </c>
      <c r="N2135" s="16">
        <v>69500</v>
      </c>
      <c r="O2135" s="47">
        <v>3015</v>
      </c>
      <c r="P2135" s="16">
        <v>-48515</v>
      </c>
      <c r="Q2135" s="47">
        <v>0</v>
      </c>
      <c r="R2135" s="16" t="s">
        <v>1900</v>
      </c>
      <c r="S2135" s="3" t="s">
        <v>1469</v>
      </c>
      <c r="T2135" s="2"/>
      <c r="U2135" s="2"/>
      <c r="V2135" s="2"/>
    </row>
    <row r="2136" spans="1:22" s="16" customFormat="1" ht="15" customHeight="1" x14ac:dyDescent="0.3">
      <c r="A2136" s="16" t="s">
        <v>465</v>
      </c>
      <c r="B2136" s="16" t="s">
        <v>18</v>
      </c>
      <c r="C2136" s="43" t="s">
        <v>279</v>
      </c>
      <c r="D2136" s="43" t="s">
        <v>267</v>
      </c>
      <c r="E2136" s="43" t="s">
        <v>71</v>
      </c>
      <c r="F2136" s="43" t="s">
        <v>268</v>
      </c>
      <c r="G2136" s="43" t="s">
        <v>280</v>
      </c>
      <c r="H2136" s="43" t="s">
        <v>23</v>
      </c>
      <c r="I2136" s="43" t="s">
        <v>501</v>
      </c>
      <c r="J2136" s="16" t="s">
        <v>502</v>
      </c>
      <c r="K2136" s="16">
        <v>0</v>
      </c>
      <c r="L2136" s="16">
        <v>0</v>
      </c>
      <c r="M2136" s="16">
        <v>0</v>
      </c>
      <c r="N2136" s="16">
        <v>0</v>
      </c>
      <c r="O2136" s="47">
        <v>0</v>
      </c>
      <c r="P2136" s="16">
        <v>0</v>
      </c>
      <c r="Q2136" s="47">
        <v>0</v>
      </c>
      <c r="R2136" s="16" t="s">
        <v>1901</v>
      </c>
      <c r="S2136" s="3" t="s">
        <v>1469</v>
      </c>
      <c r="T2136" s="2"/>
      <c r="U2136" s="2"/>
      <c r="V2136" s="2"/>
    </row>
    <row r="2137" spans="1:22" s="16" customFormat="1" ht="15" customHeight="1" x14ac:dyDescent="0.3">
      <c r="A2137" s="16" t="s">
        <v>465</v>
      </c>
      <c r="B2137" s="16" t="s">
        <v>18</v>
      </c>
      <c r="C2137" s="43" t="s">
        <v>279</v>
      </c>
      <c r="D2137" s="43" t="s">
        <v>267</v>
      </c>
      <c r="E2137" s="43" t="s">
        <v>71</v>
      </c>
      <c r="F2137" s="43" t="s">
        <v>268</v>
      </c>
      <c r="G2137" s="43" t="s">
        <v>280</v>
      </c>
      <c r="H2137" s="43" t="s">
        <v>23</v>
      </c>
      <c r="I2137" s="43" t="s">
        <v>474</v>
      </c>
      <c r="J2137" s="16" t="s">
        <v>475</v>
      </c>
      <c r="K2137" s="16">
        <v>0</v>
      </c>
      <c r="L2137" s="16">
        <v>0</v>
      </c>
      <c r="M2137" s="16">
        <v>0</v>
      </c>
      <c r="N2137" s="16">
        <v>0</v>
      </c>
      <c r="O2137" s="47">
        <v>0</v>
      </c>
      <c r="P2137" s="16">
        <v>0</v>
      </c>
      <c r="Q2137" s="47">
        <v>0</v>
      </c>
      <c r="R2137" s="16" t="s">
        <v>1901</v>
      </c>
      <c r="S2137" s="3" t="s">
        <v>1469</v>
      </c>
      <c r="T2137" s="2"/>
      <c r="U2137" s="2"/>
      <c r="V2137" s="2"/>
    </row>
    <row r="2138" spans="1:22" s="16" customFormat="1" ht="15" customHeight="1" x14ac:dyDescent="0.3">
      <c r="A2138" s="16" t="s">
        <v>465</v>
      </c>
      <c r="B2138" s="16" t="s">
        <v>18</v>
      </c>
      <c r="C2138" s="43" t="s">
        <v>279</v>
      </c>
      <c r="D2138" s="43" t="s">
        <v>267</v>
      </c>
      <c r="E2138" s="43" t="s">
        <v>71</v>
      </c>
      <c r="F2138" s="43" t="s">
        <v>268</v>
      </c>
      <c r="G2138" s="43" t="s">
        <v>280</v>
      </c>
      <c r="H2138" s="43" t="s">
        <v>23</v>
      </c>
      <c r="I2138" s="43">
        <v>6212</v>
      </c>
      <c r="J2138" s="16" t="s">
        <v>545</v>
      </c>
      <c r="K2138" s="16">
        <v>0</v>
      </c>
      <c r="L2138" s="16">
        <v>0</v>
      </c>
      <c r="M2138" s="16">
        <v>0</v>
      </c>
      <c r="N2138" s="16">
        <v>0</v>
      </c>
      <c r="O2138" s="47">
        <v>81.73</v>
      </c>
      <c r="P2138" s="16">
        <v>-81.73</v>
      </c>
      <c r="Q2138" s="47">
        <v>81.73</v>
      </c>
      <c r="R2138" s="16" t="s">
        <v>1901</v>
      </c>
      <c r="S2138" s="3" t="s">
        <v>1469</v>
      </c>
      <c r="T2138" s="2"/>
      <c r="U2138" s="2"/>
      <c r="V2138" s="2"/>
    </row>
    <row r="2139" spans="1:22" s="16" customFormat="1" ht="15" customHeight="1" x14ac:dyDescent="0.3">
      <c r="A2139" s="16" t="s">
        <v>465</v>
      </c>
      <c r="B2139" s="16" t="s">
        <v>18</v>
      </c>
      <c r="C2139" s="43" t="s">
        <v>279</v>
      </c>
      <c r="D2139" s="43" t="s">
        <v>267</v>
      </c>
      <c r="E2139" s="43" t="s">
        <v>71</v>
      </c>
      <c r="F2139" s="43" t="s">
        <v>268</v>
      </c>
      <c r="G2139" s="43" t="s">
        <v>280</v>
      </c>
      <c r="H2139" s="43" t="s">
        <v>23</v>
      </c>
      <c r="I2139" s="43" t="s">
        <v>533</v>
      </c>
      <c r="J2139" s="16" t="s">
        <v>534</v>
      </c>
      <c r="K2139" s="16">
        <v>0</v>
      </c>
      <c r="L2139" s="16">
        <v>0</v>
      </c>
      <c r="M2139" s="16">
        <v>0</v>
      </c>
      <c r="N2139" s="16">
        <v>0</v>
      </c>
      <c r="O2139" s="47">
        <v>0</v>
      </c>
      <c r="P2139" s="16">
        <v>0</v>
      </c>
      <c r="Q2139" s="47">
        <v>0</v>
      </c>
      <c r="R2139" s="16" t="s">
        <v>1901</v>
      </c>
      <c r="S2139" s="3" t="s">
        <v>1469</v>
      </c>
      <c r="T2139" s="2"/>
      <c r="U2139" s="2"/>
      <c r="V2139" s="2"/>
    </row>
    <row r="2140" spans="1:22" s="16" customFormat="1" ht="15" customHeight="1" x14ac:dyDescent="0.3">
      <c r="A2140" s="16" t="s">
        <v>465</v>
      </c>
      <c r="B2140" s="16" t="s">
        <v>18</v>
      </c>
      <c r="C2140" s="43" t="s">
        <v>279</v>
      </c>
      <c r="D2140" s="43" t="s">
        <v>267</v>
      </c>
      <c r="E2140" s="43" t="s">
        <v>71</v>
      </c>
      <c r="F2140" s="43" t="s">
        <v>268</v>
      </c>
      <c r="G2140" s="43" t="s">
        <v>280</v>
      </c>
      <c r="H2140" s="43" t="s">
        <v>23</v>
      </c>
      <c r="I2140" s="43" t="s">
        <v>535</v>
      </c>
      <c r="J2140" s="16" t="s">
        <v>536</v>
      </c>
      <c r="K2140" s="16">
        <v>0</v>
      </c>
      <c r="L2140" s="16">
        <v>0</v>
      </c>
      <c r="M2140" s="16">
        <v>0</v>
      </c>
      <c r="N2140" s="16">
        <v>0</v>
      </c>
      <c r="O2140" s="47">
        <v>0</v>
      </c>
      <c r="P2140" s="16">
        <v>0</v>
      </c>
      <c r="Q2140" s="47">
        <v>0</v>
      </c>
      <c r="R2140" s="16" t="s">
        <v>1901</v>
      </c>
      <c r="S2140" s="3" t="s">
        <v>1469</v>
      </c>
      <c r="T2140" s="2"/>
      <c r="U2140" s="2"/>
      <c r="V2140" s="2"/>
    </row>
    <row r="2141" spans="1:22" s="16" customFormat="1" ht="15" customHeight="1" x14ac:dyDescent="0.3">
      <c r="A2141" s="16" t="s">
        <v>465</v>
      </c>
      <c r="B2141" s="16" t="s">
        <v>18</v>
      </c>
      <c r="C2141" s="43" t="s">
        <v>279</v>
      </c>
      <c r="D2141" s="43" t="s">
        <v>267</v>
      </c>
      <c r="E2141" s="43" t="s">
        <v>71</v>
      </c>
      <c r="F2141" s="43" t="s">
        <v>268</v>
      </c>
      <c r="G2141" s="43" t="s">
        <v>280</v>
      </c>
      <c r="H2141" s="43" t="s">
        <v>23</v>
      </c>
      <c r="I2141" s="43" t="s">
        <v>505</v>
      </c>
      <c r="J2141" s="16" t="s">
        <v>506</v>
      </c>
      <c r="K2141" s="16">
        <v>0</v>
      </c>
      <c r="L2141" s="16">
        <v>0</v>
      </c>
      <c r="M2141" s="16">
        <v>0</v>
      </c>
      <c r="N2141" s="16">
        <v>0</v>
      </c>
      <c r="O2141" s="47">
        <v>0</v>
      </c>
      <c r="P2141" s="16">
        <v>0</v>
      </c>
      <c r="Q2141" s="47">
        <v>0</v>
      </c>
      <c r="R2141" s="16" t="s">
        <v>1901</v>
      </c>
      <c r="S2141" s="3" t="s">
        <v>1469</v>
      </c>
      <c r="T2141" s="2"/>
      <c r="U2141" s="2"/>
      <c r="V2141" s="2"/>
    </row>
    <row r="2142" spans="1:22" s="16" customFormat="1" ht="15" customHeight="1" x14ac:dyDescent="0.3">
      <c r="A2142" s="16" t="s">
        <v>465</v>
      </c>
      <c r="B2142" s="16" t="s">
        <v>18</v>
      </c>
      <c r="C2142" s="43" t="s">
        <v>284</v>
      </c>
      <c r="D2142" s="43" t="s">
        <v>267</v>
      </c>
      <c r="E2142" s="43" t="s">
        <v>71</v>
      </c>
      <c r="F2142" s="43" t="s">
        <v>268</v>
      </c>
      <c r="G2142" s="43" t="s">
        <v>285</v>
      </c>
      <c r="H2142" s="43" t="s">
        <v>23</v>
      </c>
      <c r="I2142" s="43" t="s">
        <v>493</v>
      </c>
      <c r="J2142" s="16" t="s">
        <v>494</v>
      </c>
      <c r="K2142" s="16">
        <v>0</v>
      </c>
      <c r="L2142" s="16">
        <v>0</v>
      </c>
      <c r="M2142" s="16">
        <v>0</v>
      </c>
      <c r="N2142" s="16">
        <v>0</v>
      </c>
      <c r="O2142" s="47">
        <v>0</v>
      </c>
      <c r="P2142" s="16">
        <v>0</v>
      </c>
      <c r="Q2142" s="47">
        <v>0</v>
      </c>
      <c r="R2142" s="16" t="s">
        <v>1902</v>
      </c>
      <c r="S2142" s="3" t="s">
        <v>1469</v>
      </c>
      <c r="T2142" s="2"/>
      <c r="U2142" s="2"/>
      <c r="V2142" s="2"/>
    </row>
    <row r="2143" spans="1:22" s="16" customFormat="1" ht="15" customHeight="1" x14ac:dyDescent="0.3">
      <c r="A2143" s="16" t="s">
        <v>465</v>
      </c>
      <c r="B2143" s="16" t="s">
        <v>18</v>
      </c>
      <c r="C2143" s="43" t="s">
        <v>284</v>
      </c>
      <c r="D2143" s="43" t="s">
        <v>267</v>
      </c>
      <c r="E2143" s="43" t="s">
        <v>71</v>
      </c>
      <c r="F2143" s="43" t="s">
        <v>268</v>
      </c>
      <c r="G2143" s="43" t="s">
        <v>285</v>
      </c>
      <c r="H2143" s="43" t="s">
        <v>23</v>
      </c>
      <c r="I2143" s="43" t="s">
        <v>474</v>
      </c>
      <c r="J2143" s="16" t="s">
        <v>475</v>
      </c>
      <c r="K2143" s="16">
        <v>0</v>
      </c>
      <c r="L2143" s="16">
        <v>0</v>
      </c>
      <c r="M2143" s="16">
        <v>0</v>
      </c>
      <c r="N2143" s="16">
        <v>0</v>
      </c>
      <c r="O2143" s="47">
        <v>0</v>
      </c>
      <c r="P2143" s="16">
        <v>0</v>
      </c>
      <c r="Q2143" s="47">
        <v>0</v>
      </c>
      <c r="R2143" s="16" t="s">
        <v>1902</v>
      </c>
      <c r="S2143" s="3" t="s">
        <v>1469</v>
      </c>
      <c r="T2143" s="2"/>
      <c r="U2143" s="2"/>
      <c r="V2143" s="2"/>
    </row>
    <row r="2144" spans="1:22" s="16" customFormat="1" ht="15" customHeight="1" x14ac:dyDescent="0.3">
      <c r="A2144" s="16" t="s">
        <v>465</v>
      </c>
      <c r="B2144" s="16" t="s">
        <v>18</v>
      </c>
      <c r="C2144" s="43" t="s">
        <v>284</v>
      </c>
      <c r="D2144" s="43" t="s">
        <v>267</v>
      </c>
      <c r="E2144" s="43" t="s">
        <v>71</v>
      </c>
      <c r="F2144" s="43" t="s">
        <v>268</v>
      </c>
      <c r="G2144" s="43" t="s">
        <v>285</v>
      </c>
      <c r="H2144" s="43" t="s">
        <v>23</v>
      </c>
      <c r="I2144" s="43" t="s">
        <v>505</v>
      </c>
      <c r="J2144" s="16" t="s">
        <v>506</v>
      </c>
      <c r="K2144" s="16">
        <v>0</v>
      </c>
      <c r="L2144" s="16">
        <v>0</v>
      </c>
      <c r="M2144" s="16">
        <v>0</v>
      </c>
      <c r="N2144" s="16">
        <v>0</v>
      </c>
      <c r="O2144" s="47">
        <v>0</v>
      </c>
      <c r="P2144" s="16">
        <v>0</v>
      </c>
      <c r="Q2144" s="47">
        <v>0</v>
      </c>
      <c r="R2144" s="16" t="s">
        <v>1902</v>
      </c>
      <c r="S2144" s="3" t="s">
        <v>1469</v>
      </c>
      <c r="T2144" s="2"/>
      <c r="U2144" s="2"/>
      <c r="V2144" s="2"/>
    </row>
    <row r="2145" spans="1:22" s="16" customFormat="1" ht="15" customHeight="1" x14ac:dyDescent="0.3">
      <c r="A2145" s="16" t="s">
        <v>465</v>
      </c>
      <c r="B2145" s="16" t="s">
        <v>18</v>
      </c>
      <c r="C2145" s="43" t="s">
        <v>910</v>
      </c>
      <c r="D2145" s="43" t="s">
        <v>267</v>
      </c>
      <c r="E2145" s="43" t="s">
        <v>71</v>
      </c>
      <c r="F2145" s="43" t="s">
        <v>268</v>
      </c>
      <c r="G2145" s="43" t="s">
        <v>911</v>
      </c>
      <c r="H2145" s="43" t="s">
        <v>23</v>
      </c>
      <c r="I2145" s="43" t="s">
        <v>501</v>
      </c>
      <c r="J2145" s="16" t="s">
        <v>502</v>
      </c>
      <c r="K2145" s="16">
        <v>19567</v>
      </c>
      <c r="L2145" s="16">
        <v>194</v>
      </c>
      <c r="M2145" s="16">
        <v>19761</v>
      </c>
      <c r="N2145" s="16">
        <v>0</v>
      </c>
      <c r="O2145" s="47">
        <v>4435.3500000000004</v>
      </c>
      <c r="P2145" s="16">
        <v>15325.65</v>
      </c>
      <c r="Q2145" s="47">
        <v>0</v>
      </c>
      <c r="R2145" s="16" t="s">
        <v>1906</v>
      </c>
      <c r="S2145" s="3" t="s">
        <v>1469</v>
      </c>
      <c r="T2145" s="2"/>
      <c r="U2145" s="2"/>
      <c r="V2145" s="2"/>
    </row>
    <row r="2146" spans="1:22" s="16" customFormat="1" ht="15" customHeight="1" x14ac:dyDescent="0.3">
      <c r="A2146" s="16" t="s">
        <v>465</v>
      </c>
      <c r="B2146" s="16" t="s">
        <v>18</v>
      </c>
      <c r="C2146" s="43" t="s">
        <v>910</v>
      </c>
      <c r="D2146" s="43" t="s">
        <v>267</v>
      </c>
      <c r="E2146" s="43" t="s">
        <v>71</v>
      </c>
      <c r="F2146" s="43" t="s">
        <v>268</v>
      </c>
      <c r="G2146" s="43" t="s">
        <v>911</v>
      </c>
      <c r="H2146" s="43" t="s">
        <v>23</v>
      </c>
      <c r="I2146" s="43" t="s">
        <v>493</v>
      </c>
      <c r="J2146" s="16" t="s">
        <v>494</v>
      </c>
      <c r="K2146" s="16">
        <v>213210</v>
      </c>
      <c r="L2146" s="16">
        <v>0</v>
      </c>
      <c r="M2146" s="16">
        <v>213210</v>
      </c>
      <c r="N2146" s="16">
        <v>0</v>
      </c>
      <c r="O2146" s="47">
        <v>144339.64000000001</v>
      </c>
      <c r="P2146" s="16">
        <v>68870.36</v>
      </c>
      <c r="Q2146" s="47">
        <v>17144.75</v>
      </c>
      <c r="R2146" s="16" t="s">
        <v>1906</v>
      </c>
      <c r="S2146" s="3" t="s">
        <v>1469</v>
      </c>
      <c r="T2146" s="2"/>
      <c r="U2146" s="2"/>
      <c r="V2146" s="2"/>
    </row>
    <row r="2147" spans="1:22" s="16" customFormat="1" ht="15" customHeight="1" x14ac:dyDescent="0.3">
      <c r="A2147" s="16" t="s">
        <v>465</v>
      </c>
      <c r="B2147" s="16" t="s">
        <v>18</v>
      </c>
      <c r="C2147" s="43" t="s">
        <v>910</v>
      </c>
      <c r="D2147" s="43" t="s">
        <v>267</v>
      </c>
      <c r="E2147" s="43" t="s">
        <v>71</v>
      </c>
      <c r="F2147" s="43" t="s">
        <v>268</v>
      </c>
      <c r="G2147" s="43" t="s">
        <v>911</v>
      </c>
      <c r="H2147" s="43" t="s">
        <v>23</v>
      </c>
      <c r="I2147" s="43" t="s">
        <v>1051</v>
      </c>
      <c r="J2147" s="16" t="s">
        <v>1052</v>
      </c>
      <c r="K2147" s="16">
        <v>242</v>
      </c>
      <c r="L2147" s="16">
        <v>0</v>
      </c>
      <c r="M2147" s="16">
        <v>242</v>
      </c>
      <c r="N2147" s="16">
        <v>0</v>
      </c>
      <c r="O2147" s="47">
        <v>0</v>
      </c>
      <c r="P2147" s="16">
        <v>242</v>
      </c>
      <c r="Q2147" s="47">
        <v>0</v>
      </c>
      <c r="R2147" s="16" t="s">
        <v>1906</v>
      </c>
      <c r="S2147" s="3" t="s">
        <v>1469</v>
      </c>
      <c r="T2147" s="2"/>
      <c r="U2147" s="2"/>
      <c r="V2147" s="2"/>
    </row>
    <row r="2148" spans="1:22" s="16" customFormat="1" ht="15" customHeight="1" x14ac:dyDescent="0.3">
      <c r="A2148" s="16" t="s">
        <v>465</v>
      </c>
      <c r="B2148" s="16" t="s">
        <v>18</v>
      </c>
      <c r="C2148" s="43" t="s">
        <v>910</v>
      </c>
      <c r="D2148" s="43" t="s">
        <v>267</v>
      </c>
      <c r="E2148" s="43" t="s">
        <v>71</v>
      </c>
      <c r="F2148" s="43" t="s">
        <v>268</v>
      </c>
      <c r="G2148" s="43" t="s">
        <v>911</v>
      </c>
      <c r="H2148" s="43" t="s">
        <v>23</v>
      </c>
      <c r="I2148" s="43" t="s">
        <v>473</v>
      </c>
      <c r="J2148" s="16" t="s">
        <v>1041</v>
      </c>
      <c r="K2148" s="16">
        <v>0</v>
      </c>
      <c r="L2148" s="16">
        <v>0</v>
      </c>
      <c r="M2148" s="16">
        <v>0</v>
      </c>
      <c r="N2148" s="16">
        <v>0</v>
      </c>
      <c r="O2148" s="47">
        <v>0</v>
      </c>
      <c r="P2148" s="16">
        <v>0</v>
      </c>
      <c r="Q2148" s="47">
        <v>0</v>
      </c>
      <c r="R2148" s="16" t="s">
        <v>1906</v>
      </c>
      <c r="S2148" s="3" t="s">
        <v>1469</v>
      </c>
      <c r="T2148" s="2"/>
      <c r="U2148" s="2"/>
      <c r="V2148" s="2"/>
    </row>
    <row r="2149" spans="1:22" s="16" customFormat="1" ht="15" customHeight="1" x14ac:dyDescent="0.3">
      <c r="A2149" s="16" t="s">
        <v>465</v>
      </c>
      <c r="B2149" s="16" t="s">
        <v>18</v>
      </c>
      <c r="C2149" s="43" t="s">
        <v>910</v>
      </c>
      <c r="D2149" s="43" t="s">
        <v>267</v>
      </c>
      <c r="E2149" s="43" t="s">
        <v>71</v>
      </c>
      <c r="F2149" s="43" t="s">
        <v>268</v>
      </c>
      <c r="G2149" s="43" t="s">
        <v>911</v>
      </c>
      <c r="H2149" s="43" t="s">
        <v>23</v>
      </c>
      <c r="I2149" s="43" t="s">
        <v>474</v>
      </c>
      <c r="J2149" s="16" t="s">
        <v>475</v>
      </c>
      <c r="K2149" s="16">
        <v>17937</v>
      </c>
      <c r="L2149" s="16">
        <v>178</v>
      </c>
      <c r="M2149" s="16">
        <v>18115</v>
      </c>
      <c r="N2149" s="16">
        <v>0</v>
      </c>
      <c r="O2149" s="47">
        <v>11365.56</v>
      </c>
      <c r="P2149" s="16">
        <v>6749.44</v>
      </c>
      <c r="Q2149" s="47">
        <v>1311.57</v>
      </c>
      <c r="R2149" s="16" t="s">
        <v>1906</v>
      </c>
      <c r="S2149" s="3" t="s">
        <v>1469</v>
      </c>
      <c r="T2149" s="2"/>
      <c r="U2149" s="2"/>
      <c r="V2149" s="2"/>
    </row>
    <row r="2150" spans="1:22" s="16" customFormat="1" ht="15" customHeight="1" x14ac:dyDescent="0.3">
      <c r="A2150" s="16" t="s">
        <v>465</v>
      </c>
      <c r="B2150" s="16" t="s">
        <v>18</v>
      </c>
      <c r="C2150" s="43" t="s">
        <v>910</v>
      </c>
      <c r="D2150" s="43" t="s">
        <v>267</v>
      </c>
      <c r="E2150" s="43" t="s">
        <v>71</v>
      </c>
      <c r="F2150" s="43" t="s">
        <v>268</v>
      </c>
      <c r="G2150" s="43" t="s">
        <v>911</v>
      </c>
      <c r="H2150" s="43" t="s">
        <v>23</v>
      </c>
      <c r="I2150" s="43" t="s">
        <v>671</v>
      </c>
      <c r="J2150" s="16" t="s">
        <v>672</v>
      </c>
      <c r="K2150" s="16">
        <v>0</v>
      </c>
      <c r="L2150" s="16">
        <v>0</v>
      </c>
      <c r="M2150" s="16">
        <v>0</v>
      </c>
      <c r="N2150" s="16">
        <v>0</v>
      </c>
      <c r="O2150" s="47">
        <v>102.89</v>
      </c>
      <c r="P2150" s="16">
        <v>-102.89</v>
      </c>
      <c r="Q2150" s="47">
        <v>0</v>
      </c>
      <c r="R2150" s="16" t="s">
        <v>1906</v>
      </c>
      <c r="S2150" s="3" t="s">
        <v>1469</v>
      </c>
      <c r="T2150" s="2"/>
      <c r="U2150" s="2"/>
      <c r="V2150" s="2"/>
    </row>
    <row r="2151" spans="1:22" s="16" customFormat="1" ht="15" customHeight="1" x14ac:dyDescent="0.3">
      <c r="A2151" s="16" t="s">
        <v>465</v>
      </c>
      <c r="B2151" s="16" t="s">
        <v>18</v>
      </c>
      <c r="C2151" s="43" t="s">
        <v>910</v>
      </c>
      <c r="D2151" s="43" t="s">
        <v>267</v>
      </c>
      <c r="E2151" s="43" t="s">
        <v>71</v>
      </c>
      <c r="F2151" s="43" t="s">
        <v>268</v>
      </c>
      <c r="G2151" s="43" t="s">
        <v>911</v>
      </c>
      <c r="H2151" s="43" t="s">
        <v>23</v>
      </c>
      <c r="I2151" s="43" t="s">
        <v>519</v>
      </c>
      <c r="J2151" s="16" t="s">
        <v>520</v>
      </c>
      <c r="K2151" s="16">
        <v>537</v>
      </c>
      <c r="L2151" s="16">
        <v>0</v>
      </c>
      <c r="M2151" s="16">
        <v>537</v>
      </c>
      <c r="N2151" s="16">
        <v>0</v>
      </c>
      <c r="O2151" s="47">
        <v>484</v>
      </c>
      <c r="P2151" s="16">
        <v>53</v>
      </c>
      <c r="Q2151" s="47">
        <v>44</v>
      </c>
      <c r="R2151" s="16" t="s">
        <v>1906</v>
      </c>
      <c r="S2151" s="3" t="s">
        <v>1469</v>
      </c>
      <c r="T2151" s="2"/>
      <c r="U2151" s="2"/>
      <c r="V2151" s="2"/>
    </row>
    <row r="2152" spans="1:22" s="16" customFormat="1" ht="15" customHeight="1" x14ac:dyDescent="0.3">
      <c r="A2152" s="16" t="s">
        <v>465</v>
      </c>
      <c r="B2152" s="16" t="s">
        <v>18</v>
      </c>
      <c r="C2152" s="43" t="s">
        <v>910</v>
      </c>
      <c r="D2152" s="43" t="s">
        <v>267</v>
      </c>
      <c r="E2152" s="43" t="s">
        <v>71</v>
      </c>
      <c r="F2152" s="43" t="s">
        <v>268</v>
      </c>
      <c r="G2152" s="43" t="s">
        <v>911</v>
      </c>
      <c r="H2152" s="43" t="s">
        <v>23</v>
      </c>
      <c r="I2152" s="43">
        <v>6200</v>
      </c>
      <c r="J2152" s="16" t="s">
        <v>557</v>
      </c>
      <c r="K2152" s="16">
        <v>820</v>
      </c>
      <c r="L2152" s="16">
        <v>150</v>
      </c>
      <c r="M2152" s="16">
        <v>970</v>
      </c>
      <c r="N2152" s="16">
        <v>0</v>
      </c>
      <c r="O2152" s="47">
        <v>1147</v>
      </c>
      <c r="P2152" s="16">
        <v>-177</v>
      </c>
      <c r="Q2152" s="47">
        <v>75</v>
      </c>
      <c r="R2152" s="16" t="s">
        <v>1906</v>
      </c>
      <c r="S2152" s="3" t="s">
        <v>1469</v>
      </c>
      <c r="T2152" s="2"/>
      <c r="U2152" s="2"/>
      <c r="V2152" s="2"/>
    </row>
    <row r="2153" spans="1:22" s="16" customFormat="1" ht="15" customHeight="1" x14ac:dyDescent="0.3">
      <c r="A2153" s="16" t="s">
        <v>465</v>
      </c>
      <c r="B2153" s="16" t="s">
        <v>18</v>
      </c>
      <c r="C2153" s="43" t="s">
        <v>910</v>
      </c>
      <c r="D2153" s="43" t="s">
        <v>267</v>
      </c>
      <c r="E2153" s="43" t="s">
        <v>71</v>
      </c>
      <c r="F2153" s="43" t="s">
        <v>268</v>
      </c>
      <c r="G2153" s="43" t="s">
        <v>911</v>
      </c>
      <c r="H2153" s="43" t="s">
        <v>23</v>
      </c>
      <c r="I2153" s="43">
        <v>6210</v>
      </c>
      <c r="J2153" s="16" t="s">
        <v>565</v>
      </c>
      <c r="K2153" s="16">
        <v>500</v>
      </c>
      <c r="L2153" s="16">
        <v>-150</v>
      </c>
      <c r="M2153" s="16">
        <v>350</v>
      </c>
      <c r="N2153" s="16">
        <v>0</v>
      </c>
      <c r="O2153" s="47">
        <v>0</v>
      </c>
      <c r="P2153" s="16">
        <v>350</v>
      </c>
      <c r="Q2153" s="47">
        <v>0</v>
      </c>
      <c r="R2153" s="16" t="s">
        <v>1906</v>
      </c>
      <c r="S2153" s="3" t="s">
        <v>1469</v>
      </c>
      <c r="T2153" s="2"/>
      <c r="U2153" s="2"/>
      <c r="V2153" s="2"/>
    </row>
    <row r="2154" spans="1:22" s="16" customFormat="1" ht="15" customHeight="1" x14ac:dyDescent="0.3">
      <c r="A2154" s="16" t="s">
        <v>465</v>
      </c>
      <c r="B2154" s="16" t="s">
        <v>18</v>
      </c>
      <c r="C2154" s="43" t="s">
        <v>910</v>
      </c>
      <c r="D2154" s="43" t="s">
        <v>267</v>
      </c>
      <c r="E2154" s="43" t="s">
        <v>71</v>
      </c>
      <c r="F2154" s="43" t="s">
        <v>268</v>
      </c>
      <c r="G2154" s="43" t="s">
        <v>911</v>
      </c>
      <c r="H2154" s="43" t="s">
        <v>23</v>
      </c>
      <c r="I2154" s="43">
        <v>6214</v>
      </c>
      <c r="J2154" s="16" t="s">
        <v>495</v>
      </c>
      <c r="K2154" s="16">
        <v>1500</v>
      </c>
      <c r="L2154" s="16">
        <v>0</v>
      </c>
      <c r="M2154" s="16">
        <v>1500</v>
      </c>
      <c r="N2154" s="16">
        <v>0</v>
      </c>
      <c r="O2154" s="47">
        <v>720</v>
      </c>
      <c r="P2154" s="16">
        <v>780</v>
      </c>
      <c r="Q2154" s="47">
        <v>0</v>
      </c>
      <c r="R2154" s="16" t="s">
        <v>1906</v>
      </c>
      <c r="S2154" s="3" t="s">
        <v>1469</v>
      </c>
      <c r="T2154" s="2"/>
      <c r="U2154" s="2"/>
      <c r="V2154" s="2"/>
    </row>
    <row r="2155" spans="1:22" s="16" customFormat="1" ht="15" customHeight="1" x14ac:dyDescent="0.3">
      <c r="A2155" s="16" t="s">
        <v>465</v>
      </c>
      <c r="B2155" s="16" t="s">
        <v>18</v>
      </c>
      <c r="C2155" s="43" t="s">
        <v>910</v>
      </c>
      <c r="D2155" s="43" t="s">
        <v>267</v>
      </c>
      <c r="E2155" s="43" t="s">
        <v>71</v>
      </c>
      <c r="F2155" s="43" t="s">
        <v>268</v>
      </c>
      <c r="G2155" s="43" t="s">
        <v>911</v>
      </c>
      <c r="H2155" s="43" t="s">
        <v>23</v>
      </c>
      <c r="I2155" s="43">
        <v>6350</v>
      </c>
      <c r="J2155" s="16" t="s">
        <v>492</v>
      </c>
      <c r="K2155" s="16">
        <v>1000</v>
      </c>
      <c r="L2155" s="16">
        <v>500</v>
      </c>
      <c r="M2155" s="16">
        <v>1500</v>
      </c>
      <c r="N2155" s="16">
        <v>375</v>
      </c>
      <c r="O2155" s="47">
        <v>695</v>
      </c>
      <c r="P2155" s="16">
        <v>430</v>
      </c>
      <c r="Q2155" s="47">
        <v>0</v>
      </c>
      <c r="R2155" s="16" t="s">
        <v>1906</v>
      </c>
      <c r="S2155" s="3" t="s">
        <v>1469</v>
      </c>
      <c r="T2155" s="2"/>
      <c r="U2155" s="2"/>
      <c r="V2155" s="2"/>
    </row>
    <row r="2156" spans="1:22" s="16" customFormat="1" ht="15" customHeight="1" x14ac:dyDescent="0.3">
      <c r="A2156" s="16" t="s">
        <v>465</v>
      </c>
      <c r="B2156" s="16" t="s">
        <v>18</v>
      </c>
      <c r="C2156" s="43" t="s">
        <v>910</v>
      </c>
      <c r="D2156" s="43" t="s">
        <v>267</v>
      </c>
      <c r="E2156" s="43" t="s">
        <v>71</v>
      </c>
      <c r="F2156" s="43" t="s">
        <v>268</v>
      </c>
      <c r="G2156" s="43" t="s">
        <v>911</v>
      </c>
      <c r="H2156" s="43" t="s">
        <v>23</v>
      </c>
      <c r="I2156" s="43" t="s">
        <v>541</v>
      </c>
      <c r="J2156" s="16" t="s">
        <v>542</v>
      </c>
      <c r="K2156" s="16">
        <v>500</v>
      </c>
      <c r="L2156" s="16">
        <v>0</v>
      </c>
      <c r="M2156" s="16">
        <v>500</v>
      </c>
      <c r="N2156" s="16">
        <v>0</v>
      </c>
      <c r="O2156" s="47">
        <v>0</v>
      </c>
      <c r="P2156" s="16">
        <v>500</v>
      </c>
      <c r="Q2156" s="47">
        <v>0</v>
      </c>
      <c r="R2156" s="16" t="s">
        <v>1906</v>
      </c>
      <c r="S2156" s="3" t="s">
        <v>1469</v>
      </c>
      <c r="T2156" s="2"/>
      <c r="U2156" s="2"/>
      <c r="V2156" s="2"/>
    </row>
    <row r="2157" spans="1:22" s="16" customFormat="1" ht="15" customHeight="1" x14ac:dyDescent="0.3">
      <c r="A2157" s="16" t="s">
        <v>465</v>
      </c>
      <c r="B2157" s="16" t="s">
        <v>18</v>
      </c>
      <c r="C2157" s="43" t="s">
        <v>910</v>
      </c>
      <c r="D2157" s="43" t="s">
        <v>267</v>
      </c>
      <c r="E2157" s="43" t="s">
        <v>71</v>
      </c>
      <c r="F2157" s="43" t="s">
        <v>268</v>
      </c>
      <c r="G2157" s="43" t="s">
        <v>911</v>
      </c>
      <c r="H2157" s="43" t="s">
        <v>23</v>
      </c>
      <c r="I2157" s="43" t="s">
        <v>568</v>
      </c>
      <c r="J2157" s="16" t="s">
        <v>569</v>
      </c>
      <c r="K2157" s="16">
        <v>500</v>
      </c>
      <c r="L2157" s="16">
        <v>0</v>
      </c>
      <c r="M2157" s="16">
        <v>500</v>
      </c>
      <c r="N2157" s="16">
        <v>0</v>
      </c>
      <c r="O2157" s="47">
        <v>344.16</v>
      </c>
      <c r="P2157" s="16">
        <v>155.84</v>
      </c>
      <c r="Q2157" s="47">
        <v>0</v>
      </c>
      <c r="R2157" s="16" t="s">
        <v>1906</v>
      </c>
      <c r="S2157" s="3" t="s">
        <v>1469</v>
      </c>
      <c r="T2157" s="2"/>
      <c r="U2157" s="2"/>
      <c r="V2157" s="2"/>
    </row>
    <row r="2158" spans="1:22" s="16" customFormat="1" ht="15" customHeight="1" x14ac:dyDescent="0.3">
      <c r="A2158" s="16" t="s">
        <v>465</v>
      </c>
      <c r="B2158" s="16" t="s">
        <v>18</v>
      </c>
      <c r="C2158" s="43" t="s">
        <v>910</v>
      </c>
      <c r="D2158" s="43" t="s">
        <v>267</v>
      </c>
      <c r="E2158" s="43" t="s">
        <v>71</v>
      </c>
      <c r="F2158" s="43" t="s">
        <v>268</v>
      </c>
      <c r="G2158" s="43" t="s">
        <v>911</v>
      </c>
      <c r="H2158" s="43" t="s">
        <v>23</v>
      </c>
      <c r="I2158" s="43" t="s">
        <v>630</v>
      </c>
      <c r="J2158" s="16" t="s">
        <v>631</v>
      </c>
      <c r="K2158" s="16">
        <v>500</v>
      </c>
      <c r="L2158" s="16">
        <v>0</v>
      </c>
      <c r="M2158" s="16">
        <v>500</v>
      </c>
      <c r="N2158" s="16">
        <v>0</v>
      </c>
      <c r="O2158" s="47">
        <v>0</v>
      </c>
      <c r="P2158" s="16">
        <v>500</v>
      </c>
      <c r="Q2158" s="47">
        <v>0</v>
      </c>
      <c r="R2158" s="16" t="s">
        <v>1906</v>
      </c>
      <c r="S2158" s="3" t="s">
        <v>1469</v>
      </c>
      <c r="T2158" s="2"/>
      <c r="U2158" s="2"/>
      <c r="V2158" s="2"/>
    </row>
    <row r="2159" spans="1:22" s="16" customFormat="1" ht="15" customHeight="1" x14ac:dyDescent="0.3">
      <c r="A2159" s="16" t="s">
        <v>465</v>
      </c>
      <c r="B2159" s="16" t="s">
        <v>18</v>
      </c>
      <c r="C2159" s="43" t="s">
        <v>910</v>
      </c>
      <c r="D2159" s="43" t="s">
        <v>267</v>
      </c>
      <c r="E2159" s="43" t="s">
        <v>71</v>
      </c>
      <c r="F2159" s="43" t="s">
        <v>268</v>
      </c>
      <c r="G2159" s="43" t="s">
        <v>911</v>
      </c>
      <c r="H2159" s="43" t="s">
        <v>23</v>
      </c>
      <c r="I2159" s="43">
        <v>8070</v>
      </c>
      <c r="J2159" s="16" t="s">
        <v>570</v>
      </c>
      <c r="K2159" s="16">
        <v>5000</v>
      </c>
      <c r="L2159" s="16">
        <v>0</v>
      </c>
      <c r="M2159" s="16">
        <v>5000</v>
      </c>
      <c r="N2159" s="16">
        <v>0</v>
      </c>
      <c r="O2159" s="47">
        <v>4543</v>
      </c>
      <c r="P2159" s="16">
        <v>457</v>
      </c>
      <c r="Q2159" s="47">
        <v>413</v>
      </c>
      <c r="R2159" s="16" t="s">
        <v>1906</v>
      </c>
      <c r="S2159" s="3" t="s">
        <v>1469</v>
      </c>
      <c r="T2159" s="2"/>
      <c r="U2159" s="2"/>
      <c r="V2159" s="2"/>
    </row>
    <row r="2160" spans="1:22" s="16" customFormat="1" ht="15" customHeight="1" x14ac:dyDescent="0.3">
      <c r="A2160" s="16" t="s">
        <v>465</v>
      </c>
      <c r="B2160" s="16" t="s">
        <v>18</v>
      </c>
      <c r="C2160" s="43" t="s">
        <v>275</v>
      </c>
      <c r="D2160" s="43" t="s">
        <v>267</v>
      </c>
      <c r="E2160" s="43" t="s">
        <v>71</v>
      </c>
      <c r="F2160" s="43" t="s">
        <v>268</v>
      </c>
      <c r="G2160" s="43" t="s">
        <v>276</v>
      </c>
      <c r="H2160" s="43" t="s">
        <v>23</v>
      </c>
      <c r="I2160" s="43" t="s">
        <v>501</v>
      </c>
      <c r="J2160" s="16" t="s">
        <v>502</v>
      </c>
      <c r="K2160" s="16">
        <v>129416</v>
      </c>
      <c r="L2160" s="16">
        <v>1281</v>
      </c>
      <c r="M2160" s="16">
        <v>130697</v>
      </c>
      <c r="N2160" s="16">
        <v>0</v>
      </c>
      <c r="O2160" s="47">
        <v>114850.88</v>
      </c>
      <c r="P2160" s="16">
        <v>15846.12</v>
      </c>
      <c r="Q2160" s="47">
        <v>11601.99</v>
      </c>
      <c r="R2160" s="16" t="s">
        <v>1903</v>
      </c>
      <c r="S2160" s="3" t="s">
        <v>1469</v>
      </c>
      <c r="T2160" s="2"/>
      <c r="U2160" s="2"/>
      <c r="V2160" s="2"/>
    </row>
    <row r="2161" spans="1:22" s="16" customFormat="1" ht="15" customHeight="1" x14ac:dyDescent="0.3">
      <c r="A2161" s="16" t="s">
        <v>465</v>
      </c>
      <c r="B2161" s="16" t="s">
        <v>18</v>
      </c>
      <c r="C2161" s="43" t="s">
        <v>275</v>
      </c>
      <c r="D2161" s="43" t="s">
        <v>267</v>
      </c>
      <c r="E2161" s="43" t="s">
        <v>71</v>
      </c>
      <c r="F2161" s="43" t="s">
        <v>268</v>
      </c>
      <c r="G2161" s="43" t="s">
        <v>276</v>
      </c>
      <c r="H2161" s="43" t="s">
        <v>23</v>
      </c>
      <c r="I2161" s="43" t="s">
        <v>493</v>
      </c>
      <c r="J2161" s="16" t="s">
        <v>494</v>
      </c>
      <c r="K2161" s="16">
        <v>0</v>
      </c>
      <c r="L2161" s="16">
        <v>0</v>
      </c>
      <c r="M2161" s="16">
        <v>0</v>
      </c>
      <c r="N2161" s="16">
        <v>0</v>
      </c>
      <c r="O2161" s="47">
        <v>2746.25</v>
      </c>
      <c r="P2161" s="16">
        <v>-2746.25</v>
      </c>
      <c r="Q2161" s="47">
        <v>913.25</v>
      </c>
      <c r="R2161" s="16" t="s">
        <v>1903</v>
      </c>
      <c r="S2161" s="3" t="s">
        <v>1469</v>
      </c>
      <c r="T2161" s="2"/>
      <c r="U2161" s="2"/>
      <c r="V2161" s="2"/>
    </row>
    <row r="2162" spans="1:22" s="16" customFormat="1" ht="15" customHeight="1" x14ac:dyDescent="0.3">
      <c r="A2162" s="16" t="s">
        <v>465</v>
      </c>
      <c r="B2162" s="16" t="s">
        <v>18</v>
      </c>
      <c r="C2162" s="43" t="s">
        <v>275</v>
      </c>
      <c r="D2162" s="43" t="s">
        <v>267</v>
      </c>
      <c r="E2162" s="43" t="s">
        <v>71</v>
      </c>
      <c r="F2162" s="43" t="s">
        <v>268</v>
      </c>
      <c r="G2162" s="43" t="s">
        <v>276</v>
      </c>
      <c r="H2162" s="43" t="s">
        <v>23</v>
      </c>
      <c r="I2162" s="43">
        <v>5100</v>
      </c>
      <c r="J2162" s="16" t="s">
        <v>484</v>
      </c>
      <c r="K2162" s="16">
        <v>6000</v>
      </c>
      <c r="L2162" s="16">
        <v>0</v>
      </c>
      <c r="M2162" s="16">
        <v>6000</v>
      </c>
      <c r="N2162" s="16">
        <v>0</v>
      </c>
      <c r="O2162" s="47">
        <v>6091.02</v>
      </c>
      <c r="P2162" s="16">
        <v>-91.02</v>
      </c>
      <c r="Q2162" s="47">
        <v>843.83</v>
      </c>
      <c r="R2162" s="16" t="s">
        <v>1903</v>
      </c>
      <c r="S2162" s="3" t="s">
        <v>1469</v>
      </c>
      <c r="T2162" s="2"/>
      <c r="U2162" s="2"/>
      <c r="V2162" s="2"/>
    </row>
    <row r="2163" spans="1:22" s="16" customFormat="1" ht="15" customHeight="1" x14ac:dyDescent="0.3">
      <c r="A2163" s="16" t="s">
        <v>465</v>
      </c>
      <c r="B2163" s="16" t="s">
        <v>18</v>
      </c>
      <c r="C2163" s="43" t="s">
        <v>275</v>
      </c>
      <c r="D2163" s="43" t="s">
        <v>267</v>
      </c>
      <c r="E2163" s="43" t="s">
        <v>71</v>
      </c>
      <c r="F2163" s="43" t="s">
        <v>268</v>
      </c>
      <c r="G2163" s="43" t="s">
        <v>276</v>
      </c>
      <c r="H2163" s="43" t="s">
        <v>23</v>
      </c>
      <c r="I2163" s="43" t="s">
        <v>491</v>
      </c>
      <c r="J2163" s="16" t="s">
        <v>1043</v>
      </c>
      <c r="K2163" s="16">
        <v>11500</v>
      </c>
      <c r="L2163" s="16">
        <v>0</v>
      </c>
      <c r="M2163" s="16">
        <v>11500</v>
      </c>
      <c r="N2163" s="16">
        <v>0</v>
      </c>
      <c r="O2163" s="47">
        <v>10587</v>
      </c>
      <c r="P2163" s="16">
        <v>913</v>
      </c>
      <c r="Q2163" s="47">
        <v>1155</v>
      </c>
      <c r="R2163" s="16" t="s">
        <v>1903</v>
      </c>
      <c r="S2163" s="3" t="s">
        <v>1469</v>
      </c>
      <c r="T2163" s="2"/>
      <c r="U2163" s="2"/>
      <c r="V2163" s="2"/>
    </row>
    <row r="2164" spans="1:22" s="16" customFormat="1" ht="15" customHeight="1" x14ac:dyDescent="0.3">
      <c r="A2164" s="16" t="s">
        <v>465</v>
      </c>
      <c r="B2164" s="16" t="s">
        <v>18</v>
      </c>
      <c r="C2164" s="43" t="s">
        <v>275</v>
      </c>
      <c r="D2164" s="43" t="s">
        <v>267</v>
      </c>
      <c r="E2164" s="43" t="s">
        <v>71</v>
      </c>
      <c r="F2164" s="43" t="s">
        <v>268</v>
      </c>
      <c r="G2164" s="43" t="s">
        <v>276</v>
      </c>
      <c r="H2164" s="43" t="s">
        <v>23</v>
      </c>
      <c r="I2164" s="43" t="s">
        <v>481</v>
      </c>
      <c r="J2164" s="16" t="s">
        <v>1040</v>
      </c>
      <c r="K2164" s="16">
        <v>1000</v>
      </c>
      <c r="L2164" s="16">
        <v>0</v>
      </c>
      <c r="M2164" s="16">
        <v>1000</v>
      </c>
      <c r="N2164" s="16">
        <v>0</v>
      </c>
      <c r="O2164" s="47">
        <v>250</v>
      </c>
      <c r="P2164" s="16">
        <v>750</v>
      </c>
      <c r="Q2164" s="47">
        <v>150</v>
      </c>
      <c r="R2164" s="16" t="s">
        <v>1903</v>
      </c>
      <c r="S2164" s="3" t="s">
        <v>1469</v>
      </c>
      <c r="T2164" s="2"/>
      <c r="U2164" s="2"/>
      <c r="V2164" s="2"/>
    </row>
    <row r="2165" spans="1:22" s="16" customFormat="1" ht="15" customHeight="1" x14ac:dyDescent="0.3">
      <c r="A2165" s="16" t="s">
        <v>465</v>
      </c>
      <c r="B2165" s="16" t="s">
        <v>18</v>
      </c>
      <c r="C2165" s="43" t="s">
        <v>275</v>
      </c>
      <c r="D2165" s="43" t="s">
        <v>267</v>
      </c>
      <c r="E2165" s="43" t="s">
        <v>71</v>
      </c>
      <c r="F2165" s="43" t="s">
        <v>268</v>
      </c>
      <c r="G2165" s="43" t="s">
        <v>276</v>
      </c>
      <c r="H2165" s="43" t="s">
        <v>23</v>
      </c>
      <c r="I2165" s="43" t="s">
        <v>1051</v>
      </c>
      <c r="J2165" s="16" t="s">
        <v>1052</v>
      </c>
      <c r="K2165" s="16">
        <v>1180</v>
      </c>
      <c r="L2165" s="16">
        <v>0</v>
      </c>
      <c r="M2165" s="16">
        <v>1180</v>
      </c>
      <c r="N2165" s="16">
        <v>0</v>
      </c>
      <c r="O2165" s="47">
        <v>1180</v>
      </c>
      <c r="P2165" s="16">
        <v>0</v>
      </c>
      <c r="Q2165" s="47">
        <v>590</v>
      </c>
      <c r="R2165" s="16" t="s">
        <v>1903</v>
      </c>
      <c r="S2165" s="3" t="s">
        <v>1469</v>
      </c>
      <c r="T2165" s="2"/>
      <c r="U2165" s="2"/>
      <c r="V2165" s="2"/>
    </row>
    <row r="2166" spans="1:22" s="16" customFormat="1" ht="15" customHeight="1" x14ac:dyDescent="0.3">
      <c r="A2166" s="16" t="s">
        <v>465</v>
      </c>
      <c r="B2166" s="16" t="s">
        <v>18</v>
      </c>
      <c r="C2166" s="43" t="s">
        <v>275</v>
      </c>
      <c r="D2166" s="43" t="s">
        <v>267</v>
      </c>
      <c r="E2166" s="43" t="s">
        <v>71</v>
      </c>
      <c r="F2166" s="43" t="s">
        <v>268</v>
      </c>
      <c r="G2166" s="43" t="s">
        <v>276</v>
      </c>
      <c r="H2166" s="43" t="s">
        <v>23</v>
      </c>
      <c r="I2166" s="43" t="s">
        <v>473</v>
      </c>
      <c r="J2166" s="16" t="s">
        <v>1041</v>
      </c>
      <c r="K2166" s="16">
        <v>700</v>
      </c>
      <c r="L2166" s="16">
        <v>0</v>
      </c>
      <c r="M2166" s="16">
        <v>700</v>
      </c>
      <c r="N2166" s="16">
        <v>0</v>
      </c>
      <c r="O2166" s="47">
        <v>844.04</v>
      </c>
      <c r="P2166" s="16">
        <v>-144.04</v>
      </c>
      <c r="Q2166" s="47">
        <v>0</v>
      </c>
      <c r="R2166" s="16" t="s">
        <v>1903</v>
      </c>
      <c r="S2166" s="3" t="s">
        <v>1469</v>
      </c>
      <c r="T2166" s="2"/>
      <c r="U2166" s="2"/>
      <c r="V2166" s="2"/>
    </row>
    <row r="2167" spans="1:22" s="16" customFormat="1" ht="15" customHeight="1" x14ac:dyDescent="0.3">
      <c r="A2167" s="16" t="s">
        <v>465</v>
      </c>
      <c r="B2167" s="16" t="s">
        <v>18</v>
      </c>
      <c r="C2167" s="43" t="s">
        <v>275</v>
      </c>
      <c r="D2167" s="43" t="s">
        <v>267</v>
      </c>
      <c r="E2167" s="43" t="s">
        <v>71</v>
      </c>
      <c r="F2167" s="43" t="s">
        <v>268</v>
      </c>
      <c r="G2167" s="43" t="s">
        <v>276</v>
      </c>
      <c r="H2167" s="43" t="s">
        <v>23</v>
      </c>
      <c r="I2167" s="43" t="s">
        <v>474</v>
      </c>
      <c r="J2167" s="16" t="s">
        <v>475</v>
      </c>
      <c r="K2167" s="16">
        <v>11611</v>
      </c>
      <c r="L2167" s="16">
        <v>115</v>
      </c>
      <c r="M2167" s="16">
        <v>11726</v>
      </c>
      <c r="N2167" s="16">
        <v>0</v>
      </c>
      <c r="O2167" s="47">
        <v>10030.77</v>
      </c>
      <c r="P2167" s="16">
        <v>1695.23</v>
      </c>
      <c r="Q2167" s="47">
        <v>1124.42</v>
      </c>
      <c r="R2167" s="16" t="s">
        <v>1903</v>
      </c>
      <c r="S2167" s="3" t="s">
        <v>1469</v>
      </c>
      <c r="T2167" s="2"/>
      <c r="U2167" s="2"/>
      <c r="V2167" s="2"/>
    </row>
    <row r="2168" spans="1:22" s="16" customFormat="1" ht="15" customHeight="1" x14ac:dyDescent="0.3">
      <c r="A2168" s="16" t="s">
        <v>465</v>
      </c>
      <c r="B2168" s="16" t="s">
        <v>18</v>
      </c>
      <c r="C2168" s="43" t="s">
        <v>275</v>
      </c>
      <c r="D2168" s="43" t="s">
        <v>267</v>
      </c>
      <c r="E2168" s="43" t="s">
        <v>71</v>
      </c>
      <c r="F2168" s="43" t="s">
        <v>268</v>
      </c>
      <c r="G2168" s="43" t="s">
        <v>276</v>
      </c>
      <c r="H2168" s="43" t="s">
        <v>23</v>
      </c>
      <c r="I2168" s="43" t="s">
        <v>519</v>
      </c>
      <c r="J2168" s="16" t="s">
        <v>520</v>
      </c>
      <c r="K2168" s="16">
        <v>3779</v>
      </c>
      <c r="L2168" s="16">
        <v>0</v>
      </c>
      <c r="M2168" s="16">
        <v>3779</v>
      </c>
      <c r="N2168" s="16">
        <v>0</v>
      </c>
      <c r="O2168" s="47">
        <v>3421</v>
      </c>
      <c r="P2168" s="16">
        <v>358</v>
      </c>
      <c r="Q2168" s="47">
        <v>311</v>
      </c>
      <c r="R2168" s="16" t="s">
        <v>1903</v>
      </c>
      <c r="S2168" s="3" t="s">
        <v>1469</v>
      </c>
      <c r="T2168" s="2"/>
      <c r="U2168" s="2"/>
      <c r="V2168" s="2"/>
    </row>
    <row r="2169" spans="1:22" s="16" customFormat="1" ht="15" customHeight="1" x14ac:dyDescent="0.3">
      <c r="A2169" s="16" t="s">
        <v>465</v>
      </c>
      <c r="B2169" s="16" t="s">
        <v>18</v>
      </c>
      <c r="C2169" s="43" t="s">
        <v>275</v>
      </c>
      <c r="D2169" s="43" t="s">
        <v>267</v>
      </c>
      <c r="E2169" s="43" t="s">
        <v>71</v>
      </c>
      <c r="F2169" s="43" t="s">
        <v>268</v>
      </c>
      <c r="G2169" s="43" t="s">
        <v>276</v>
      </c>
      <c r="H2169" s="43" t="s">
        <v>23</v>
      </c>
      <c r="I2169" s="43">
        <v>6000</v>
      </c>
      <c r="J2169" s="16" t="s">
        <v>539</v>
      </c>
      <c r="K2169" s="16">
        <v>200</v>
      </c>
      <c r="L2169" s="16">
        <v>0</v>
      </c>
      <c r="M2169" s="16">
        <v>200</v>
      </c>
      <c r="N2169" s="16">
        <v>0</v>
      </c>
      <c r="O2169" s="47">
        <v>0</v>
      </c>
      <c r="P2169" s="16">
        <v>200</v>
      </c>
      <c r="Q2169" s="47">
        <v>0</v>
      </c>
      <c r="R2169" s="16" t="s">
        <v>1903</v>
      </c>
      <c r="S2169" s="3" t="s">
        <v>1469</v>
      </c>
      <c r="T2169" s="2"/>
      <c r="U2169" s="2"/>
      <c r="V2169" s="2"/>
    </row>
    <row r="2170" spans="1:22" s="16" customFormat="1" ht="15" customHeight="1" x14ac:dyDescent="0.3">
      <c r="A2170" s="16" t="s">
        <v>465</v>
      </c>
      <c r="B2170" s="16" t="s">
        <v>18</v>
      </c>
      <c r="C2170" s="43" t="s">
        <v>275</v>
      </c>
      <c r="D2170" s="43" t="s">
        <v>267</v>
      </c>
      <c r="E2170" s="43" t="s">
        <v>71</v>
      </c>
      <c r="F2170" s="43" t="s">
        <v>268</v>
      </c>
      <c r="G2170" s="43" t="s">
        <v>276</v>
      </c>
      <c r="H2170" s="43" t="s">
        <v>23</v>
      </c>
      <c r="I2170" s="43">
        <v>6010</v>
      </c>
      <c r="J2170" s="16" t="s">
        <v>504</v>
      </c>
      <c r="K2170" s="16">
        <v>1500</v>
      </c>
      <c r="L2170" s="16">
        <v>300</v>
      </c>
      <c r="M2170" s="16">
        <v>1800</v>
      </c>
      <c r="N2170" s="16">
        <v>0</v>
      </c>
      <c r="O2170" s="47">
        <v>1764</v>
      </c>
      <c r="P2170" s="16">
        <v>36</v>
      </c>
      <c r="Q2170" s="47">
        <v>1764</v>
      </c>
      <c r="R2170" s="16" t="s">
        <v>1903</v>
      </c>
      <c r="S2170" s="3" t="s">
        <v>1469</v>
      </c>
      <c r="T2170" s="2"/>
      <c r="U2170" s="2"/>
      <c r="V2170" s="2"/>
    </row>
    <row r="2171" spans="1:22" s="16" customFormat="1" ht="15" customHeight="1" x14ac:dyDescent="0.3">
      <c r="A2171" s="16" t="s">
        <v>465</v>
      </c>
      <c r="B2171" s="16" t="s">
        <v>18</v>
      </c>
      <c r="C2171" s="43" t="s">
        <v>275</v>
      </c>
      <c r="D2171" s="43" t="s">
        <v>267</v>
      </c>
      <c r="E2171" s="43" t="s">
        <v>71</v>
      </c>
      <c r="F2171" s="43" t="s">
        <v>268</v>
      </c>
      <c r="G2171" s="43" t="s">
        <v>276</v>
      </c>
      <c r="H2171" s="43" t="s">
        <v>23</v>
      </c>
      <c r="I2171" s="43">
        <v>6200</v>
      </c>
      <c r="J2171" s="16" t="s">
        <v>557</v>
      </c>
      <c r="K2171" s="16">
        <v>120</v>
      </c>
      <c r="L2171" s="16">
        <v>0</v>
      </c>
      <c r="M2171" s="16">
        <v>120</v>
      </c>
      <c r="N2171" s="16">
        <v>0</v>
      </c>
      <c r="O2171" s="47">
        <v>75</v>
      </c>
      <c r="P2171" s="16">
        <v>45</v>
      </c>
      <c r="Q2171" s="47">
        <v>0</v>
      </c>
      <c r="R2171" s="16" t="s">
        <v>1903</v>
      </c>
      <c r="S2171" s="3" t="s">
        <v>1469</v>
      </c>
      <c r="T2171" s="2"/>
      <c r="U2171" s="2"/>
      <c r="V2171" s="2"/>
    </row>
    <row r="2172" spans="1:22" s="16" customFormat="1" ht="15" customHeight="1" x14ac:dyDescent="0.3">
      <c r="A2172" s="16" t="s">
        <v>465</v>
      </c>
      <c r="B2172" s="16" t="s">
        <v>18</v>
      </c>
      <c r="C2172" s="43" t="s">
        <v>275</v>
      </c>
      <c r="D2172" s="43" t="s">
        <v>267</v>
      </c>
      <c r="E2172" s="43" t="s">
        <v>71</v>
      </c>
      <c r="F2172" s="43" t="s">
        <v>268</v>
      </c>
      <c r="G2172" s="43" t="s">
        <v>276</v>
      </c>
      <c r="H2172" s="43" t="s">
        <v>23</v>
      </c>
      <c r="I2172" s="43">
        <v>6210</v>
      </c>
      <c r="J2172" s="16" t="s">
        <v>565</v>
      </c>
      <c r="K2172" s="16">
        <v>1000</v>
      </c>
      <c r="L2172" s="16">
        <v>0</v>
      </c>
      <c r="M2172" s="16">
        <v>1000</v>
      </c>
      <c r="N2172" s="16">
        <v>217.89</v>
      </c>
      <c r="O2172" s="47">
        <v>382.11</v>
      </c>
      <c r="P2172" s="16">
        <v>400</v>
      </c>
      <c r="Q2172" s="47">
        <v>168.76</v>
      </c>
      <c r="R2172" s="16" t="s">
        <v>1903</v>
      </c>
      <c r="S2172" s="3" t="s">
        <v>1469</v>
      </c>
      <c r="T2172" s="2"/>
      <c r="U2172" s="2"/>
      <c r="V2172" s="2"/>
    </row>
    <row r="2173" spans="1:22" s="16" customFormat="1" ht="15" customHeight="1" x14ac:dyDescent="0.3">
      <c r="A2173" s="16" t="s">
        <v>465</v>
      </c>
      <c r="B2173" s="16" t="s">
        <v>18</v>
      </c>
      <c r="C2173" s="43" t="s">
        <v>275</v>
      </c>
      <c r="D2173" s="43" t="s">
        <v>267</v>
      </c>
      <c r="E2173" s="43" t="s">
        <v>71</v>
      </c>
      <c r="F2173" s="43" t="s">
        <v>268</v>
      </c>
      <c r="G2173" s="43" t="s">
        <v>276</v>
      </c>
      <c r="H2173" s="43" t="s">
        <v>23</v>
      </c>
      <c r="I2173" s="43">
        <v>6212</v>
      </c>
      <c r="J2173" s="16" t="s">
        <v>545</v>
      </c>
      <c r="K2173" s="16">
        <v>1650</v>
      </c>
      <c r="L2173" s="16">
        <v>0</v>
      </c>
      <c r="M2173" s="16">
        <v>1650</v>
      </c>
      <c r="N2173" s="16">
        <v>0</v>
      </c>
      <c r="O2173" s="47">
        <v>2861.16</v>
      </c>
      <c r="P2173" s="16">
        <v>-1211.1600000000001</v>
      </c>
      <c r="Q2173" s="47">
        <v>242.96</v>
      </c>
      <c r="R2173" s="16" t="s">
        <v>1903</v>
      </c>
      <c r="S2173" s="3" t="s">
        <v>1469</v>
      </c>
      <c r="T2173" s="2"/>
      <c r="U2173" s="2"/>
      <c r="V2173" s="2"/>
    </row>
    <row r="2174" spans="1:22" s="16" customFormat="1" ht="15" customHeight="1" x14ac:dyDescent="0.3">
      <c r="A2174" s="16" t="s">
        <v>465</v>
      </c>
      <c r="B2174" s="16" t="s">
        <v>18</v>
      </c>
      <c r="C2174" s="43" t="s">
        <v>275</v>
      </c>
      <c r="D2174" s="43" t="s">
        <v>267</v>
      </c>
      <c r="E2174" s="43" t="s">
        <v>71</v>
      </c>
      <c r="F2174" s="43" t="s">
        <v>268</v>
      </c>
      <c r="G2174" s="43" t="s">
        <v>276</v>
      </c>
      <c r="H2174" s="43" t="s">
        <v>23</v>
      </c>
      <c r="I2174" s="43">
        <v>6214</v>
      </c>
      <c r="J2174" s="16" t="s">
        <v>495</v>
      </c>
      <c r="K2174" s="16">
        <v>900</v>
      </c>
      <c r="L2174" s="16">
        <v>0</v>
      </c>
      <c r="M2174" s="16">
        <v>900</v>
      </c>
      <c r="N2174" s="16">
        <v>200</v>
      </c>
      <c r="O2174" s="47">
        <v>0</v>
      </c>
      <c r="P2174" s="16">
        <v>700</v>
      </c>
      <c r="Q2174" s="47">
        <v>0</v>
      </c>
      <c r="R2174" s="16" t="s">
        <v>1903</v>
      </c>
      <c r="S2174" s="3" t="s">
        <v>1469</v>
      </c>
      <c r="T2174" s="2"/>
      <c r="U2174" s="2"/>
      <c r="V2174" s="2"/>
    </row>
    <row r="2175" spans="1:22" s="16" customFormat="1" ht="15" customHeight="1" x14ac:dyDescent="0.3">
      <c r="A2175" s="16" t="s">
        <v>465</v>
      </c>
      <c r="B2175" s="16" t="s">
        <v>18</v>
      </c>
      <c r="C2175" s="43" t="s">
        <v>275</v>
      </c>
      <c r="D2175" s="43" t="s">
        <v>267</v>
      </c>
      <c r="E2175" s="43" t="s">
        <v>71</v>
      </c>
      <c r="F2175" s="43" t="s">
        <v>268</v>
      </c>
      <c r="G2175" s="43" t="s">
        <v>276</v>
      </c>
      <c r="H2175" s="43" t="s">
        <v>23</v>
      </c>
      <c r="I2175" s="43" t="s">
        <v>566</v>
      </c>
      <c r="J2175" s="16" t="s">
        <v>567</v>
      </c>
      <c r="K2175" s="16">
        <v>10000</v>
      </c>
      <c r="L2175" s="16">
        <v>0</v>
      </c>
      <c r="M2175" s="16">
        <v>10000</v>
      </c>
      <c r="N2175" s="16">
        <v>3112.97</v>
      </c>
      <c r="O2175" s="47">
        <v>6875.59</v>
      </c>
      <c r="P2175" s="16">
        <v>11.44</v>
      </c>
      <c r="Q2175" s="47">
        <v>81.2</v>
      </c>
      <c r="R2175" s="16" t="s">
        <v>1903</v>
      </c>
      <c r="S2175" s="3" t="s">
        <v>1469</v>
      </c>
      <c r="T2175" s="2"/>
      <c r="U2175" s="2"/>
      <c r="V2175" s="2"/>
    </row>
    <row r="2176" spans="1:22" s="16" customFormat="1" ht="15" customHeight="1" x14ac:dyDescent="0.3">
      <c r="A2176" s="16" t="s">
        <v>465</v>
      </c>
      <c r="B2176" s="16" t="s">
        <v>18</v>
      </c>
      <c r="C2176" s="43" t="s">
        <v>275</v>
      </c>
      <c r="D2176" s="43" t="s">
        <v>267</v>
      </c>
      <c r="E2176" s="43" t="s">
        <v>71</v>
      </c>
      <c r="F2176" s="43" t="s">
        <v>268</v>
      </c>
      <c r="G2176" s="43" t="s">
        <v>276</v>
      </c>
      <c r="H2176" s="43" t="s">
        <v>23</v>
      </c>
      <c r="I2176" s="43" t="s">
        <v>508</v>
      </c>
      <c r="J2176" s="16" t="s">
        <v>509</v>
      </c>
      <c r="K2176" s="16">
        <v>45000</v>
      </c>
      <c r="L2176" s="16">
        <v>0</v>
      </c>
      <c r="M2176" s="16">
        <v>45000</v>
      </c>
      <c r="N2176" s="16">
        <v>0</v>
      </c>
      <c r="O2176" s="47">
        <v>35750.620000000003</v>
      </c>
      <c r="P2176" s="16">
        <v>9249.3799999999992</v>
      </c>
      <c r="Q2176" s="47">
        <v>5532.7</v>
      </c>
      <c r="R2176" s="16" t="s">
        <v>1903</v>
      </c>
      <c r="S2176" s="3" t="s">
        <v>1469</v>
      </c>
      <c r="T2176" s="2"/>
      <c r="U2176" s="2"/>
      <c r="V2176" s="2"/>
    </row>
    <row r="2177" spans="1:22" s="16" customFormat="1" ht="15" customHeight="1" x14ac:dyDescent="0.3">
      <c r="A2177" s="16" t="s">
        <v>465</v>
      </c>
      <c r="B2177" s="16" t="s">
        <v>18</v>
      </c>
      <c r="C2177" s="43" t="s">
        <v>275</v>
      </c>
      <c r="D2177" s="43" t="s">
        <v>267</v>
      </c>
      <c r="E2177" s="43" t="s">
        <v>71</v>
      </c>
      <c r="F2177" s="43" t="s">
        <v>268</v>
      </c>
      <c r="G2177" s="43" t="s">
        <v>276</v>
      </c>
      <c r="H2177" s="43" t="s">
        <v>23</v>
      </c>
      <c r="I2177" s="43" t="s">
        <v>541</v>
      </c>
      <c r="J2177" s="16" t="s">
        <v>542</v>
      </c>
      <c r="K2177" s="16">
        <v>1500</v>
      </c>
      <c r="L2177" s="16">
        <v>0</v>
      </c>
      <c r="M2177" s="16">
        <v>1500</v>
      </c>
      <c r="N2177" s="16">
        <v>0</v>
      </c>
      <c r="O2177" s="47">
        <v>1539.19</v>
      </c>
      <c r="P2177" s="16">
        <v>-39.19</v>
      </c>
      <c r="Q2177" s="47">
        <v>116.79</v>
      </c>
      <c r="R2177" s="16" t="s">
        <v>1903</v>
      </c>
      <c r="S2177" s="3" t="s">
        <v>1469</v>
      </c>
      <c r="T2177" s="2"/>
      <c r="U2177" s="2"/>
      <c r="V2177" s="2"/>
    </row>
    <row r="2178" spans="1:22" s="16" customFormat="1" ht="15" customHeight="1" x14ac:dyDescent="0.3">
      <c r="A2178" s="16" t="s">
        <v>465</v>
      </c>
      <c r="B2178" s="16" t="s">
        <v>18</v>
      </c>
      <c r="C2178" s="43" t="s">
        <v>275</v>
      </c>
      <c r="D2178" s="43" t="s">
        <v>267</v>
      </c>
      <c r="E2178" s="43" t="s">
        <v>71</v>
      </c>
      <c r="F2178" s="43" t="s">
        <v>268</v>
      </c>
      <c r="G2178" s="43" t="s">
        <v>276</v>
      </c>
      <c r="H2178" s="43" t="s">
        <v>23</v>
      </c>
      <c r="I2178" s="43" t="s">
        <v>505</v>
      </c>
      <c r="J2178" s="16" t="s">
        <v>506</v>
      </c>
      <c r="K2178" s="16">
        <v>0</v>
      </c>
      <c r="L2178" s="16">
        <v>0</v>
      </c>
      <c r="M2178" s="16">
        <v>0</v>
      </c>
      <c r="N2178" s="16">
        <v>0</v>
      </c>
      <c r="O2178" s="47">
        <v>846.97</v>
      </c>
      <c r="P2178" s="16">
        <v>-846.97</v>
      </c>
      <c r="Q2178" s="47">
        <v>0</v>
      </c>
      <c r="R2178" s="16" t="s">
        <v>1903</v>
      </c>
      <c r="S2178" s="3" t="s">
        <v>1469</v>
      </c>
      <c r="T2178" s="2"/>
      <c r="U2178" s="2"/>
      <c r="V2178" s="2"/>
    </row>
    <row r="2179" spans="1:22" s="16" customFormat="1" ht="15" customHeight="1" x14ac:dyDescent="0.3">
      <c r="A2179" s="16" t="s">
        <v>465</v>
      </c>
      <c r="B2179" s="16" t="s">
        <v>18</v>
      </c>
      <c r="C2179" s="43" t="s">
        <v>275</v>
      </c>
      <c r="D2179" s="43" t="s">
        <v>267</v>
      </c>
      <c r="E2179" s="43" t="s">
        <v>71</v>
      </c>
      <c r="F2179" s="43" t="s">
        <v>268</v>
      </c>
      <c r="G2179" s="43" t="s">
        <v>276</v>
      </c>
      <c r="H2179" s="43" t="s">
        <v>23</v>
      </c>
      <c r="I2179" s="43" t="s">
        <v>568</v>
      </c>
      <c r="J2179" s="16" t="s">
        <v>569</v>
      </c>
      <c r="K2179" s="16">
        <v>3500</v>
      </c>
      <c r="L2179" s="16">
        <v>-300</v>
      </c>
      <c r="M2179" s="16">
        <v>3200</v>
      </c>
      <c r="N2179" s="16">
        <v>0</v>
      </c>
      <c r="O2179" s="47">
        <v>200</v>
      </c>
      <c r="P2179" s="16">
        <v>3000</v>
      </c>
      <c r="Q2179" s="47">
        <v>0</v>
      </c>
      <c r="R2179" s="16" t="s">
        <v>1903</v>
      </c>
      <c r="S2179" s="3" t="s">
        <v>1469</v>
      </c>
      <c r="T2179" s="2"/>
      <c r="U2179" s="2"/>
      <c r="V2179" s="2"/>
    </row>
    <row r="2180" spans="1:22" s="16" customFormat="1" ht="15" customHeight="1" x14ac:dyDescent="0.3">
      <c r="A2180" s="16" t="s">
        <v>465</v>
      </c>
      <c r="B2180" s="16" t="s">
        <v>18</v>
      </c>
      <c r="C2180" s="43" t="s">
        <v>275</v>
      </c>
      <c r="D2180" s="43" t="s">
        <v>267</v>
      </c>
      <c r="E2180" s="43" t="s">
        <v>71</v>
      </c>
      <c r="F2180" s="43" t="s">
        <v>268</v>
      </c>
      <c r="G2180" s="43" t="s">
        <v>276</v>
      </c>
      <c r="H2180" s="43" t="s">
        <v>23</v>
      </c>
      <c r="I2180" s="43" t="s">
        <v>476</v>
      </c>
      <c r="J2180" s="16" t="s">
        <v>477</v>
      </c>
      <c r="K2180" s="16">
        <v>1500</v>
      </c>
      <c r="L2180" s="16">
        <v>0</v>
      </c>
      <c r="M2180" s="16">
        <v>1500</v>
      </c>
      <c r="N2180" s="16">
        <v>0</v>
      </c>
      <c r="O2180" s="47">
        <v>501.21</v>
      </c>
      <c r="P2180" s="16">
        <v>998.79</v>
      </c>
      <c r="Q2180" s="47">
        <v>0</v>
      </c>
      <c r="R2180" s="16" t="s">
        <v>1903</v>
      </c>
      <c r="S2180" s="3" t="s">
        <v>1469</v>
      </c>
      <c r="T2180" s="2"/>
      <c r="U2180" s="2"/>
      <c r="V2180" s="2"/>
    </row>
    <row r="2181" spans="1:22" s="16" customFormat="1" ht="15" customHeight="1" x14ac:dyDescent="0.3">
      <c r="A2181" s="16" t="s">
        <v>465</v>
      </c>
      <c r="B2181" s="16" t="s">
        <v>18</v>
      </c>
      <c r="C2181" s="43" t="s">
        <v>275</v>
      </c>
      <c r="D2181" s="43" t="s">
        <v>267</v>
      </c>
      <c r="E2181" s="43" t="s">
        <v>71</v>
      </c>
      <c r="F2181" s="43" t="s">
        <v>268</v>
      </c>
      <c r="G2181" s="43" t="s">
        <v>276</v>
      </c>
      <c r="H2181" s="43" t="s">
        <v>23</v>
      </c>
      <c r="I2181" s="43">
        <v>8005</v>
      </c>
      <c r="J2181" s="16" t="s">
        <v>514</v>
      </c>
      <c r="K2181" s="16">
        <v>6000</v>
      </c>
      <c r="L2181" s="16">
        <v>0</v>
      </c>
      <c r="M2181" s="16">
        <v>6000</v>
      </c>
      <c r="N2181" s="16">
        <v>0</v>
      </c>
      <c r="O2181" s="47">
        <v>1748.18</v>
      </c>
      <c r="P2181" s="16">
        <v>4251.82</v>
      </c>
      <c r="Q2181" s="47">
        <v>0</v>
      </c>
      <c r="R2181" s="16" t="s">
        <v>1903</v>
      </c>
      <c r="S2181" s="3" t="s">
        <v>1469</v>
      </c>
      <c r="T2181" s="2"/>
      <c r="U2181" s="2"/>
      <c r="V2181" s="2"/>
    </row>
    <row r="2182" spans="1:22" s="16" customFormat="1" ht="15" customHeight="1" x14ac:dyDescent="0.3">
      <c r="A2182" s="16" t="s">
        <v>465</v>
      </c>
      <c r="B2182" s="16" t="s">
        <v>18</v>
      </c>
      <c r="C2182" s="43" t="s">
        <v>275</v>
      </c>
      <c r="D2182" s="43" t="s">
        <v>267</v>
      </c>
      <c r="E2182" s="43" t="s">
        <v>71</v>
      </c>
      <c r="F2182" s="43" t="s">
        <v>268</v>
      </c>
      <c r="G2182" s="43" t="s">
        <v>276</v>
      </c>
      <c r="H2182" s="43" t="s">
        <v>23</v>
      </c>
      <c r="I2182" s="43">
        <v>8070</v>
      </c>
      <c r="J2182" s="16" t="s">
        <v>570</v>
      </c>
      <c r="K2182" s="16">
        <v>2400</v>
      </c>
      <c r="L2182" s="16">
        <v>0</v>
      </c>
      <c r="M2182" s="16">
        <v>2400</v>
      </c>
      <c r="N2182" s="16">
        <v>0</v>
      </c>
      <c r="O2182" s="47">
        <v>2178</v>
      </c>
      <c r="P2182" s="16">
        <v>222</v>
      </c>
      <c r="Q2182" s="47">
        <v>198</v>
      </c>
      <c r="R2182" s="16" t="s">
        <v>1903</v>
      </c>
      <c r="S2182" s="3" t="s">
        <v>1469</v>
      </c>
      <c r="T2182" s="2"/>
      <c r="U2182" s="2"/>
      <c r="V2182" s="2"/>
    </row>
    <row r="2183" spans="1:22" s="16" customFormat="1" ht="15" customHeight="1" x14ac:dyDescent="0.3">
      <c r="A2183" s="16" t="s">
        <v>465</v>
      </c>
      <c r="B2183" s="16" t="s">
        <v>18</v>
      </c>
      <c r="C2183" s="43" t="s">
        <v>275</v>
      </c>
      <c r="D2183" s="43" t="s">
        <v>267</v>
      </c>
      <c r="E2183" s="43" t="s">
        <v>71</v>
      </c>
      <c r="F2183" s="43" t="s">
        <v>268</v>
      </c>
      <c r="G2183" s="43" t="s">
        <v>276</v>
      </c>
      <c r="H2183" s="43" t="s">
        <v>23</v>
      </c>
      <c r="I2183" s="43">
        <v>8085</v>
      </c>
      <c r="J2183" s="16" t="s">
        <v>585</v>
      </c>
      <c r="K2183" s="16">
        <v>3300</v>
      </c>
      <c r="L2183" s="16">
        <v>0</v>
      </c>
      <c r="M2183" s="16">
        <v>3300</v>
      </c>
      <c r="N2183" s="16">
        <v>0</v>
      </c>
      <c r="O2183" s="47">
        <v>3025</v>
      </c>
      <c r="P2183" s="16">
        <v>275</v>
      </c>
      <c r="Q2183" s="47">
        <v>275</v>
      </c>
      <c r="R2183" s="16" t="s">
        <v>1903</v>
      </c>
      <c r="S2183" s="3" t="s">
        <v>1469</v>
      </c>
      <c r="T2183" s="2"/>
      <c r="U2183" s="2"/>
      <c r="V2183" s="2"/>
    </row>
    <row r="2184" spans="1:22" s="16" customFormat="1" ht="15" customHeight="1" x14ac:dyDescent="0.3">
      <c r="A2184" s="16" t="s">
        <v>465</v>
      </c>
      <c r="B2184" s="16" t="s">
        <v>18</v>
      </c>
      <c r="C2184" s="43" t="s">
        <v>275</v>
      </c>
      <c r="D2184" s="43" t="s">
        <v>267</v>
      </c>
      <c r="E2184" s="43" t="s">
        <v>71</v>
      </c>
      <c r="F2184" s="43" t="s">
        <v>268</v>
      </c>
      <c r="G2184" s="43" t="s">
        <v>276</v>
      </c>
      <c r="H2184" s="43" t="s">
        <v>23</v>
      </c>
      <c r="I2184" s="43">
        <v>9500</v>
      </c>
      <c r="J2184" s="16" t="s">
        <v>818</v>
      </c>
      <c r="K2184" s="16">
        <v>160000</v>
      </c>
      <c r="L2184" s="16">
        <v>148660</v>
      </c>
      <c r="M2184" s="16">
        <v>308660</v>
      </c>
      <c r="N2184" s="16">
        <v>20592.32</v>
      </c>
      <c r="O2184" s="47">
        <v>178385.58</v>
      </c>
      <c r="P2184" s="16">
        <v>109682.1</v>
      </c>
      <c r="Q2184" s="47">
        <v>15319.65</v>
      </c>
      <c r="R2184" s="16" t="s">
        <v>1903</v>
      </c>
      <c r="S2184" s="3" t="s">
        <v>1469</v>
      </c>
      <c r="T2184" s="2"/>
      <c r="U2184" s="2"/>
      <c r="V2184" s="2"/>
    </row>
    <row r="2185" spans="1:22" s="16" customFormat="1" ht="15" customHeight="1" x14ac:dyDescent="0.3">
      <c r="A2185" s="16" t="s">
        <v>465</v>
      </c>
      <c r="B2185" s="16" t="s">
        <v>18</v>
      </c>
      <c r="C2185" s="43" t="s">
        <v>271</v>
      </c>
      <c r="D2185" s="43" t="s">
        <v>267</v>
      </c>
      <c r="E2185" s="43" t="s">
        <v>71</v>
      </c>
      <c r="F2185" s="43" t="s">
        <v>268</v>
      </c>
      <c r="G2185" s="43" t="s">
        <v>272</v>
      </c>
      <c r="H2185" s="43" t="s">
        <v>23</v>
      </c>
      <c r="I2185" s="43" t="s">
        <v>501</v>
      </c>
      <c r="J2185" s="16" t="s">
        <v>502</v>
      </c>
      <c r="K2185" s="16">
        <v>0</v>
      </c>
      <c r="L2185" s="16">
        <v>0</v>
      </c>
      <c r="M2185" s="16">
        <v>0</v>
      </c>
      <c r="N2185" s="16">
        <v>0</v>
      </c>
      <c r="O2185" s="47">
        <v>0</v>
      </c>
      <c r="P2185" s="16">
        <v>0</v>
      </c>
      <c r="Q2185" s="47">
        <v>0</v>
      </c>
      <c r="R2185" s="16" t="s">
        <v>1904</v>
      </c>
      <c r="S2185" s="3" t="s">
        <v>1469</v>
      </c>
      <c r="T2185" s="2"/>
      <c r="U2185" s="2"/>
      <c r="V2185" s="2"/>
    </row>
    <row r="2186" spans="1:22" s="16" customFormat="1" ht="15" customHeight="1" x14ac:dyDescent="0.3">
      <c r="A2186" s="16" t="s">
        <v>465</v>
      </c>
      <c r="B2186" s="16" t="s">
        <v>18</v>
      </c>
      <c r="C2186" s="43" t="s">
        <v>271</v>
      </c>
      <c r="D2186" s="43" t="s">
        <v>267</v>
      </c>
      <c r="E2186" s="43" t="s">
        <v>71</v>
      </c>
      <c r="F2186" s="43" t="s">
        <v>268</v>
      </c>
      <c r="G2186" s="43" t="s">
        <v>272</v>
      </c>
      <c r="H2186" s="43" t="s">
        <v>23</v>
      </c>
      <c r="I2186" s="43">
        <v>5100</v>
      </c>
      <c r="J2186" s="16" t="s">
        <v>484</v>
      </c>
      <c r="K2186" s="16">
        <v>0</v>
      </c>
      <c r="L2186" s="16">
        <v>0</v>
      </c>
      <c r="M2186" s="16">
        <v>0</v>
      </c>
      <c r="N2186" s="16">
        <v>0</v>
      </c>
      <c r="O2186" s="47">
        <v>0</v>
      </c>
      <c r="P2186" s="16">
        <v>0</v>
      </c>
      <c r="Q2186" s="47">
        <v>0</v>
      </c>
      <c r="R2186" s="16" t="s">
        <v>1904</v>
      </c>
      <c r="S2186" s="3" t="s">
        <v>1469</v>
      </c>
      <c r="T2186" s="2"/>
      <c r="U2186" s="2"/>
      <c r="V2186" s="2"/>
    </row>
    <row r="2187" spans="1:22" s="16" customFormat="1" ht="15" customHeight="1" x14ac:dyDescent="0.3">
      <c r="A2187" s="16" t="s">
        <v>465</v>
      </c>
      <c r="B2187" s="16" t="s">
        <v>18</v>
      </c>
      <c r="C2187" s="43" t="s">
        <v>271</v>
      </c>
      <c r="D2187" s="43" t="s">
        <v>267</v>
      </c>
      <c r="E2187" s="43" t="s">
        <v>71</v>
      </c>
      <c r="F2187" s="43" t="s">
        <v>268</v>
      </c>
      <c r="G2187" s="43" t="s">
        <v>272</v>
      </c>
      <c r="H2187" s="43" t="s">
        <v>23</v>
      </c>
      <c r="I2187" s="43" t="s">
        <v>474</v>
      </c>
      <c r="J2187" s="16" t="s">
        <v>475</v>
      </c>
      <c r="K2187" s="16">
        <v>0</v>
      </c>
      <c r="L2187" s="16">
        <v>0</v>
      </c>
      <c r="M2187" s="16">
        <v>0</v>
      </c>
      <c r="N2187" s="16">
        <v>0</v>
      </c>
      <c r="O2187" s="47">
        <v>0</v>
      </c>
      <c r="P2187" s="16">
        <v>0</v>
      </c>
      <c r="Q2187" s="47">
        <v>0</v>
      </c>
      <c r="R2187" s="16" t="s">
        <v>1904</v>
      </c>
      <c r="S2187" s="3" t="s">
        <v>1469</v>
      </c>
      <c r="T2187" s="2"/>
      <c r="U2187" s="2"/>
      <c r="V2187" s="2"/>
    </row>
    <row r="2188" spans="1:22" s="16" customFormat="1" ht="15" customHeight="1" x14ac:dyDescent="0.3">
      <c r="A2188" s="16" t="s">
        <v>465</v>
      </c>
      <c r="B2188" s="16" t="s">
        <v>18</v>
      </c>
      <c r="C2188" s="43" t="s">
        <v>271</v>
      </c>
      <c r="D2188" s="43" t="s">
        <v>267</v>
      </c>
      <c r="E2188" s="43" t="s">
        <v>71</v>
      </c>
      <c r="F2188" s="43" t="s">
        <v>268</v>
      </c>
      <c r="G2188" s="43" t="s">
        <v>272</v>
      </c>
      <c r="H2188" s="43" t="s">
        <v>23</v>
      </c>
      <c r="I2188" s="43" t="s">
        <v>525</v>
      </c>
      <c r="J2188" s="16" t="s">
        <v>526</v>
      </c>
      <c r="K2188" s="16">
        <v>0</v>
      </c>
      <c r="L2188" s="16">
        <v>0</v>
      </c>
      <c r="M2188" s="16">
        <v>0</v>
      </c>
      <c r="N2188" s="16">
        <v>0</v>
      </c>
      <c r="O2188" s="47">
        <v>0</v>
      </c>
      <c r="P2188" s="16">
        <v>0</v>
      </c>
      <c r="Q2188" s="47">
        <v>0</v>
      </c>
      <c r="R2188" s="16" t="s">
        <v>1904</v>
      </c>
      <c r="S2188" s="3" t="s">
        <v>1469</v>
      </c>
      <c r="T2188" s="2"/>
      <c r="U2188" s="2"/>
      <c r="V2188" s="2"/>
    </row>
    <row r="2189" spans="1:22" s="16" customFormat="1" ht="15" customHeight="1" x14ac:dyDescent="0.3">
      <c r="A2189" s="16" t="s">
        <v>465</v>
      </c>
      <c r="B2189" s="16" t="s">
        <v>18</v>
      </c>
      <c r="C2189" s="43" t="s">
        <v>271</v>
      </c>
      <c r="D2189" s="43" t="s">
        <v>267</v>
      </c>
      <c r="E2189" s="43" t="s">
        <v>71</v>
      </c>
      <c r="F2189" s="43" t="s">
        <v>268</v>
      </c>
      <c r="G2189" s="43" t="s">
        <v>272</v>
      </c>
      <c r="H2189" s="43" t="s">
        <v>23</v>
      </c>
      <c r="I2189" s="43">
        <v>6210</v>
      </c>
      <c r="J2189" s="16" t="s">
        <v>565</v>
      </c>
      <c r="K2189" s="16">
        <v>0</v>
      </c>
      <c r="L2189" s="16">
        <v>0</v>
      </c>
      <c r="M2189" s="16">
        <v>0</v>
      </c>
      <c r="N2189" s="16">
        <v>0</v>
      </c>
      <c r="O2189" s="47">
        <v>0</v>
      </c>
      <c r="P2189" s="16">
        <v>0</v>
      </c>
      <c r="Q2189" s="47">
        <v>0</v>
      </c>
      <c r="R2189" s="16" t="s">
        <v>1904</v>
      </c>
      <c r="S2189" s="3" t="s">
        <v>1469</v>
      </c>
      <c r="T2189" s="2"/>
      <c r="U2189" s="2"/>
      <c r="V2189" s="2"/>
    </row>
    <row r="2190" spans="1:22" s="16" customFormat="1" ht="15" customHeight="1" x14ac:dyDescent="0.3">
      <c r="A2190" s="16" t="s">
        <v>465</v>
      </c>
      <c r="B2190" s="16" t="s">
        <v>18</v>
      </c>
      <c r="C2190" s="43" t="s">
        <v>271</v>
      </c>
      <c r="D2190" s="43" t="s">
        <v>267</v>
      </c>
      <c r="E2190" s="43" t="s">
        <v>71</v>
      </c>
      <c r="F2190" s="43" t="s">
        <v>268</v>
      </c>
      <c r="G2190" s="43" t="s">
        <v>272</v>
      </c>
      <c r="H2190" s="43" t="s">
        <v>23</v>
      </c>
      <c r="I2190" s="43" t="s">
        <v>533</v>
      </c>
      <c r="J2190" s="16" t="s">
        <v>534</v>
      </c>
      <c r="K2190" s="16">
        <v>0</v>
      </c>
      <c r="L2190" s="16">
        <v>0</v>
      </c>
      <c r="M2190" s="16">
        <v>0</v>
      </c>
      <c r="N2190" s="16">
        <v>0</v>
      </c>
      <c r="O2190" s="47">
        <v>0</v>
      </c>
      <c r="P2190" s="16">
        <v>0</v>
      </c>
      <c r="Q2190" s="47">
        <v>0</v>
      </c>
      <c r="R2190" s="16" t="s">
        <v>1904</v>
      </c>
      <c r="S2190" s="3" t="s">
        <v>1469</v>
      </c>
      <c r="T2190" s="2"/>
      <c r="U2190" s="2"/>
      <c r="V2190" s="2"/>
    </row>
    <row r="2191" spans="1:22" s="16" customFormat="1" ht="15" customHeight="1" x14ac:dyDescent="0.3">
      <c r="A2191" s="16" t="s">
        <v>465</v>
      </c>
      <c r="B2191" s="16" t="s">
        <v>18</v>
      </c>
      <c r="C2191" s="43" t="s">
        <v>271</v>
      </c>
      <c r="D2191" s="43" t="s">
        <v>267</v>
      </c>
      <c r="E2191" s="43" t="s">
        <v>71</v>
      </c>
      <c r="F2191" s="43" t="s">
        <v>268</v>
      </c>
      <c r="G2191" s="43" t="s">
        <v>272</v>
      </c>
      <c r="H2191" s="43" t="s">
        <v>23</v>
      </c>
      <c r="I2191" s="43" t="s">
        <v>535</v>
      </c>
      <c r="J2191" s="16" t="s">
        <v>536</v>
      </c>
      <c r="K2191" s="16">
        <v>0</v>
      </c>
      <c r="L2191" s="16">
        <v>0</v>
      </c>
      <c r="M2191" s="16">
        <v>0</v>
      </c>
      <c r="N2191" s="16">
        <v>0</v>
      </c>
      <c r="O2191" s="47">
        <v>0</v>
      </c>
      <c r="P2191" s="16">
        <v>0</v>
      </c>
      <c r="Q2191" s="47">
        <v>0</v>
      </c>
      <c r="R2191" s="16" t="s">
        <v>1904</v>
      </c>
      <c r="S2191" s="3" t="s">
        <v>1469</v>
      </c>
      <c r="T2191" s="2"/>
      <c r="U2191" s="2"/>
      <c r="V2191" s="2"/>
    </row>
    <row r="2192" spans="1:22" s="16" customFormat="1" ht="15" customHeight="1" x14ac:dyDescent="0.3">
      <c r="A2192" s="16" t="s">
        <v>465</v>
      </c>
      <c r="B2192" s="16" t="s">
        <v>18</v>
      </c>
      <c r="C2192" s="43" t="s">
        <v>271</v>
      </c>
      <c r="D2192" s="43" t="s">
        <v>267</v>
      </c>
      <c r="E2192" s="43" t="s">
        <v>71</v>
      </c>
      <c r="F2192" s="43" t="s">
        <v>268</v>
      </c>
      <c r="G2192" s="43" t="s">
        <v>272</v>
      </c>
      <c r="H2192" s="43" t="s">
        <v>23</v>
      </c>
      <c r="I2192" s="43" t="s">
        <v>505</v>
      </c>
      <c r="J2192" s="16" t="s">
        <v>506</v>
      </c>
      <c r="K2192" s="16">
        <v>0</v>
      </c>
      <c r="L2192" s="16">
        <v>0</v>
      </c>
      <c r="M2192" s="16">
        <v>0</v>
      </c>
      <c r="N2192" s="16">
        <v>0</v>
      </c>
      <c r="O2192" s="47">
        <v>0</v>
      </c>
      <c r="P2192" s="16">
        <v>0</v>
      </c>
      <c r="Q2192" s="47">
        <v>0</v>
      </c>
      <c r="R2192" s="16" t="s">
        <v>1904</v>
      </c>
      <c r="S2192" s="3" t="s">
        <v>1469</v>
      </c>
      <c r="T2192" s="2"/>
      <c r="U2192" s="2"/>
      <c r="V2192" s="2"/>
    </row>
    <row r="2193" spans="1:22" s="16" customFormat="1" ht="15" customHeight="1" x14ac:dyDescent="0.3">
      <c r="A2193" s="16" t="s">
        <v>465</v>
      </c>
      <c r="B2193" s="16" t="s">
        <v>18</v>
      </c>
      <c r="C2193" s="43" t="s">
        <v>271</v>
      </c>
      <c r="D2193" s="43" t="s">
        <v>267</v>
      </c>
      <c r="E2193" s="43" t="s">
        <v>71</v>
      </c>
      <c r="F2193" s="43" t="s">
        <v>268</v>
      </c>
      <c r="G2193" s="43" t="s">
        <v>272</v>
      </c>
      <c r="H2193" s="43" t="s">
        <v>23</v>
      </c>
      <c r="I2193" s="43">
        <v>7303</v>
      </c>
      <c r="J2193" s="16" t="s">
        <v>548</v>
      </c>
      <c r="K2193" s="16">
        <v>0</v>
      </c>
      <c r="L2193" s="16">
        <v>0</v>
      </c>
      <c r="M2193" s="16">
        <v>0</v>
      </c>
      <c r="N2193" s="16">
        <v>0</v>
      </c>
      <c r="O2193" s="47">
        <v>0</v>
      </c>
      <c r="P2193" s="16">
        <v>0</v>
      </c>
      <c r="Q2193" s="47">
        <v>0</v>
      </c>
      <c r="R2193" s="16" t="s">
        <v>1904</v>
      </c>
      <c r="S2193" s="3" t="s">
        <v>1469</v>
      </c>
      <c r="T2193" s="2"/>
      <c r="U2193" s="2"/>
      <c r="V2193" s="2"/>
    </row>
    <row r="2194" spans="1:22" s="16" customFormat="1" ht="15" customHeight="1" x14ac:dyDescent="0.3">
      <c r="A2194" s="16" t="s">
        <v>465</v>
      </c>
      <c r="B2194" s="16" t="s">
        <v>18</v>
      </c>
      <c r="C2194" s="43" t="s">
        <v>2008</v>
      </c>
      <c r="D2194" s="43" t="s">
        <v>267</v>
      </c>
      <c r="E2194" s="43" t="s">
        <v>71</v>
      </c>
      <c r="F2194" s="43" t="s">
        <v>2009</v>
      </c>
      <c r="G2194" s="43" t="s">
        <v>280</v>
      </c>
      <c r="H2194" s="43" t="s">
        <v>23</v>
      </c>
      <c r="I2194" s="43" t="s">
        <v>501</v>
      </c>
      <c r="J2194" s="16" t="s">
        <v>502</v>
      </c>
      <c r="K2194" s="16">
        <v>0</v>
      </c>
      <c r="L2194" s="16">
        <v>0</v>
      </c>
      <c r="M2194" s="16">
        <v>0</v>
      </c>
      <c r="N2194" s="16">
        <v>0</v>
      </c>
      <c r="O2194" s="47">
        <v>147.41999999999999</v>
      </c>
      <c r="P2194" s="16">
        <v>-147.41999999999999</v>
      </c>
      <c r="Q2194" s="47">
        <v>0</v>
      </c>
      <c r="R2194" s="16" t="s">
        <v>2016</v>
      </c>
      <c r="S2194" s="3" t="s">
        <v>1469</v>
      </c>
      <c r="T2194" s="2"/>
      <c r="U2194" s="2"/>
      <c r="V2194" s="2"/>
    </row>
    <row r="2195" spans="1:22" s="16" customFormat="1" ht="15" customHeight="1" x14ac:dyDescent="0.3">
      <c r="A2195" s="16" t="s">
        <v>465</v>
      </c>
      <c r="B2195" s="16" t="s">
        <v>18</v>
      </c>
      <c r="C2195" s="43" t="s">
        <v>2008</v>
      </c>
      <c r="D2195" s="43" t="s">
        <v>267</v>
      </c>
      <c r="E2195" s="43" t="s">
        <v>71</v>
      </c>
      <c r="F2195" s="43" t="s">
        <v>2009</v>
      </c>
      <c r="G2195" s="43" t="s">
        <v>280</v>
      </c>
      <c r="H2195" s="43" t="s">
        <v>23</v>
      </c>
      <c r="I2195" s="43" t="s">
        <v>493</v>
      </c>
      <c r="J2195" s="16" t="s">
        <v>494</v>
      </c>
      <c r="K2195" s="16">
        <v>0</v>
      </c>
      <c r="L2195" s="16">
        <v>0</v>
      </c>
      <c r="M2195" s="16">
        <v>0</v>
      </c>
      <c r="N2195" s="16">
        <v>0</v>
      </c>
      <c r="O2195" s="47">
        <v>0</v>
      </c>
      <c r="P2195" s="16">
        <v>0</v>
      </c>
      <c r="Q2195" s="47">
        <v>0</v>
      </c>
      <c r="R2195" s="16" t="s">
        <v>2016</v>
      </c>
      <c r="S2195" s="3" t="s">
        <v>1469</v>
      </c>
      <c r="T2195" s="2"/>
      <c r="U2195" s="2"/>
      <c r="V2195" s="2"/>
    </row>
    <row r="2196" spans="1:22" s="16" customFormat="1" ht="15" customHeight="1" x14ac:dyDescent="0.3">
      <c r="A2196" s="16" t="s">
        <v>465</v>
      </c>
      <c r="B2196" s="16" t="s">
        <v>18</v>
      </c>
      <c r="C2196" s="43" t="s">
        <v>2008</v>
      </c>
      <c r="D2196" s="43" t="s">
        <v>267</v>
      </c>
      <c r="E2196" s="43" t="s">
        <v>71</v>
      </c>
      <c r="F2196" s="43" t="s">
        <v>2009</v>
      </c>
      <c r="G2196" s="43" t="s">
        <v>280</v>
      </c>
      <c r="H2196" s="43" t="s">
        <v>23</v>
      </c>
      <c r="I2196" s="43">
        <v>5100</v>
      </c>
      <c r="J2196" s="16" t="s">
        <v>484</v>
      </c>
      <c r="K2196" s="16">
        <v>0</v>
      </c>
      <c r="L2196" s="16">
        <v>0</v>
      </c>
      <c r="M2196" s="16">
        <v>0</v>
      </c>
      <c r="N2196" s="16">
        <v>0</v>
      </c>
      <c r="O2196" s="47">
        <v>0</v>
      </c>
      <c r="P2196" s="16">
        <v>0</v>
      </c>
      <c r="Q2196" s="47">
        <v>0</v>
      </c>
      <c r="R2196" s="16" t="s">
        <v>2016</v>
      </c>
      <c r="S2196" s="3" t="s">
        <v>1469</v>
      </c>
      <c r="T2196" s="2"/>
      <c r="U2196" s="2"/>
      <c r="V2196" s="2"/>
    </row>
    <row r="2197" spans="1:22" s="16" customFormat="1" ht="15" customHeight="1" x14ac:dyDescent="0.3">
      <c r="A2197" s="16" t="s">
        <v>465</v>
      </c>
      <c r="B2197" s="16" t="s">
        <v>18</v>
      </c>
      <c r="C2197" s="43" t="s">
        <v>2008</v>
      </c>
      <c r="D2197" s="43" t="s">
        <v>267</v>
      </c>
      <c r="E2197" s="43" t="s">
        <v>71</v>
      </c>
      <c r="F2197" s="43" t="s">
        <v>2009</v>
      </c>
      <c r="G2197" s="43" t="s">
        <v>280</v>
      </c>
      <c r="H2197" s="43" t="s">
        <v>23</v>
      </c>
      <c r="I2197" s="43" t="s">
        <v>491</v>
      </c>
      <c r="J2197" s="16" t="s">
        <v>1043</v>
      </c>
      <c r="K2197" s="16">
        <v>0</v>
      </c>
      <c r="L2197" s="16">
        <v>0</v>
      </c>
      <c r="M2197" s="16">
        <v>0</v>
      </c>
      <c r="N2197" s="16">
        <v>0</v>
      </c>
      <c r="O2197" s="47">
        <v>0</v>
      </c>
      <c r="P2197" s="16">
        <v>0</v>
      </c>
      <c r="Q2197" s="47">
        <v>0</v>
      </c>
      <c r="R2197" s="16" t="s">
        <v>2016</v>
      </c>
      <c r="S2197" s="3" t="s">
        <v>1469</v>
      </c>
      <c r="T2197" s="2"/>
      <c r="U2197" s="2"/>
      <c r="V2197" s="2"/>
    </row>
    <row r="2198" spans="1:22" s="16" customFormat="1" ht="15" customHeight="1" x14ac:dyDescent="0.3">
      <c r="A2198" s="16" t="s">
        <v>465</v>
      </c>
      <c r="B2198" s="16" t="s">
        <v>18</v>
      </c>
      <c r="C2198" s="43" t="s">
        <v>2008</v>
      </c>
      <c r="D2198" s="43" t="s">
        <v>267</v>
      </c>
      <c r="E2198" s="43" t="s">
        <v>71</v>
      </c>
      <c r="F2198" s="43" t="s">
        <v>2009</v>
      </c>
      <c r="G2198" s="43" t="s">
        <v>280</v>
      </c>
      <c r="H2198" s="43" t="s">
        <v>23</v>
      </c>
      <c r="I2198" s="43" t="s">
        <v>481</v>
      </c>
      <c r="J2198" s="16" t="s">
        <v>1040</v>
      </c>
      <c r="K2198" s="16">
        <v>0</v>
      </c>
      <c r="L2198" s="16">
        <v>0</v>
      </c>
      <c r="M2198" s="16">
        <v>0</v>
      </c>
      <c r="N2198" s="16">
        <v>0</v>
      </c>
      <c r="O2198" s="47">
        <v>0</v>
      </c>
      <c r="P2198" s="16">
        <v>0</v>
      </c>
      <c r="Q2198" s="47">
        <v>0</v>
      </c>
      <c r="R2198" s="16" t="s">
        <v>2016</v>
      </c>
      <c r="S2198" s="3" t="s">
        <v>1469</v>
      </c>
      <c r="T2198" s="2"/>
      <c r="U2198" s="2"/>
      <c r="V2198" s="2"/>
    </row>
    <row r="2199" spans="1:22" s="16" customFormat="1" ht="15" customHeight="1" x14ac:dyDescent="0.3">
      <c r="A2199" s="16" t="s">
        <v>465</v>
      </c>
      <c r="B2199" s="16" t="s">
        <v>18</v>
      </c>
      <c r="C2199" s="43" t="s">
        <v>2008</v>
      </c>
      <c r="D2199" s="43" t="s">
        <v>267</v>
      </c>
      <c r="E2199" s="43" t="s">
        <v>71</v>
      </c>
      <c r="F2199" s="43" t="s">
        <v>2009</v>
      </c>
      <c r="G2199" s="43" t="s">
        <v>280</v>
      </c>
      <c r="H2199" s="43" t="s">
        <v>23</v>
      </c>
      <c r="I2199" s="43" t="s">
        <v>1051</v>
      </c>
      <c r="J2199" s="16" t="s">
        <v>1052</v>
      </c>
      <c r="K2199" s="16">
        <v>0</v>
      </c>
      <c r="L2199" s="16">
        <v>0</v>
      </c>
      <c r="M2199" s="16">
        <v>0</v>
      </c>
      <c r="N2199" s="16">
        <v>0</v>
      </c>
      <c r="O2199" s="47">
        <v>0</v>
      </c>
      <c r="P2199" s="16">
        <v>0</v>
      </c>
      <c r="Q2199" s="47">
        <v>0</v>
      </c>
      <c r="R2199" s="16" t="s">
        <v>2016</v>
      </c>
      <c r="S2199" s="3" t="s">
        <v>1469</v>
      </c>
      <c r="T2199" s="2"/>
      <c r="U2199" s="2"/>
      <c r="V2199" s="2"/>
    </row>
    <row r="2200" spans="1:22" s="16" customFormat="1" ht="15" customHeight="1" x14ac:dyDescent="0.3">
      <c r="A2200" s="16" t="s">
        <v>465</v>
      </c>
      <c r="B2200" s="16" t="s">
        <v>18</v>
      </c>
      <c r="C2200" s="43" t="s">
        <v>2008</v>
      </c>
      <c r="D2200" s="43" t="s">
        <v>267</v>
      </c>
      <c r="E2200" s="43" t="s">
        <v>71</v>
      </c>
      <c r="F2200" s="43" t="s">
        <v>2009</v>
      </c>
      <c r="G2200" s="43" t="s">
        <v>280</v>
      </c>
      <c r="H2200" s="43" t="s">
        <v>23</v>
      </c>
      <c r="I2200" s="43" t="s">
        <v>469</v>
      </c>
      <c r="J2200" s="16" t="s">
        <v>1045</v>
      </c>
      <c r="K2200" s="16">
        <v>0</v>
      </c>
      <c r="L2200" s="16">
        <v>0</v>
      </c>
      <c r="M2200" s="16">
        <v>0</v>
      </c>
      <c r="N2200" s="16">
        <v>0</v>
      </c>
      <c r="O2200" s="47">
        <v>3.3</v>
      </c>
      <c r="P2200" s="16">
        <v>-3.3</v>
      </c>
      <c r="Q2200" s="47">
        <v>3.3</v>
      </c>
      <c r="R2200" s="16" t="s">
        <v>2016</v>
      </c>
      <c r="S2200" s="3" t="s">
        <v>1469</v>
      </c>
      <c r="T2200" s="2"/>
      <c r="U2200" s="2"/>
      <c r="V2200" s="2"/>
    </row>
    <row r="2201" spans="1:22" s="16" customFormat="1" ht="15" customHeight="1" x14ac:dyDescent="0.3">
      <c r="A2201" s="16" t="s">
        <v>465</v>
      </c>
      <c r="B2201" s="16" t="s">
        <v>18</v>
      </c>
      <c r="C2201" s="43" t="s">
        <v>2008</v>
      </c>
      <c r="D2201" s="43" t="s">
        <v>267</v>
      </c>
      <c r="E2201" s="43" t="s">
        <v>71</v>
      </c>
      <c r="F2201" s="43" t="s">
        <v>2009</v>
      </c>
      <c r="G2201" s="43" t="s">
        <v>280</v>
      </c>
      <c r="H2201" s="43" t="s">
        <v>23</v>
      </c>
      <c r="I2201" s="43" t="s">
        <v>473</v>
      </c>
      <c r="J2201" s="16" t="s">
        <v>1041</v>
      </c>
      <c r="K2201" s="16">
        <v>0</v>
      </c>
      <c r="L2201" s="16">
        <v>0</v>
      </c>
      <c r="M2201" s="16">
        <v>0</v>
      </c>
      <c r="N2201" s="16">
        <v>0</v>
      </c>
      <c r="O2201" s="47">
        <v>0</v>
      </c>
      <c r="P2201" s="16">
        <v>0</v>
      </c>
      <c r="Q2201" s="47">
        <v>0</v>
      </c>
      <c r="R2201" s="16" t="s">
        <v>2016</v>
      </c>
      <c r="S2201" s="3" t="s">
        <v>1469</v>
      </c>
      <c r="T2201" s="2"/>
      <c r="U2201" s="2"/>
      <c r="V2201" s="2"/>
    </row>
    <row r="2202" spans="1:22" s="16" customFormat="1" ht="15" customHeight="1" x14ac:dyDescent="0.3">
      <c r="A2202" s="16" t="s">
        <v>465</v>
      </c>
      <c r="B2202" s="16" t="s">
        <v>18</v>
      </c>
      <c r="C2202" s="43" t="s">
        <v>2008</v>
      </c>
      <c r="D2202" s="43" t="s">
        <v>267</v>
      </c>
      <c r="E2202" s="43" t="s">
        <v>71</v>
      </c>
      <c r="F2202" s="43" t="s">
        <v>2009</v>
      </c>
      <c r="G2202" s="43" t="s">
        <v>280</v>
      </c>
      <c r="H2202" s="43" t="s">
        <v>23</v>
      </c>
      <c r="I2202" s="43" t="s">
        <v>474</v>
      </c>
      <c r="J2202" s="16" t="s">
        <v>475</v>
      </c>
      <c r="K2202" s="16">
        <v>0</v>
      </c>
      <c r="L2202" s="16">
        <v>0</v>
      </c>
      <c r="M2202" s="16">
        <v>0</v>
      </c>
      <c r="N2202" s="16">
        <v>0</v>
      </c>
      <c r="O2202" s="47">
        <v>11.13</v>
      </c>
      <c r="P2202" s="16">
        <v>-11.13</v>
      </c>
      <c r="Q2202" s="47">
        <v>0.25</v>
      </c>
      <c r="R2202" s="16" t="s">
        <v>2016</v>
      </c>
      <c r="S2202" s="3" t="s">
        <v>1469</v>
      </c>
      <c r="T2202" s="2"/>
      <c r="U2202" s="2"/>
      <c r="V2202" s="2"/>
    </row>
    <row r="2203" spans="1:22" s="16" customFormat="1" ht="15" customHeight="1" x14ac:dyDescent="0.3">
      <c r="A2203" s="16" t="s">
        <v>465</v>
      </c>
      <c r="B2203" s="16" t="s">
        <v>18</v>
      </c>
      <c r="C2203" s="43" t="s">
        <v>2008</v>
      </c>
      <c r="D2203" s="43" t="s">
        <v>267</v>
      </c>
      <c r="E2203" s="43" t="s">
        <v>71</v>
      </c>
      <c r="F2203" s="43" t="s">
        <v>2009</v>
      </c>
      <c r="G2203" s="43" t="s">
        <v>280</v>
      </c>
      <c r="H2203" s="43" t="s">
        <v>23</v>
      </c>
      <c r="I2203" s="43">
        <v>6000</v>
      </c>
      <c r="J2203" s="16" t="s">
        <v>539</v>
      </c>
      <c r="K2203" s="16">
        <v>0</v>
      </c>
      <c r="L2203" s="16">
        <v>0</v>
      </c>
      <c r="M2203" s="16">
        <v>0</v>
      </c>
      <c r="N2203" s="16">
        <v>0</v>
      </c>
      <c r="O2203" s="47">
        <v>0</v>
      </c>
      <c r="P2203" s="16">
        <v>0</v>
      </c>
      <c r="Q2203" s="47">
        <v>0</v>
      </c>
      <c r="R2203" s="16" t="s">
        <v>2016</v>
      </c>
      <c r="S2203" s="3" t="s">
        <v>1469</v>
      </c>
      <c r="T2203" s="2"/>
      <c r="U2203" s="2"/>
      <c r="V2203" s="2"/>
    </row>
    <row r="2204" spans="1:22" s="16" customFormat="1" ht="15" customHeight="1" x14ac:dyDescent="0.3">
      <c r="A2204" s="16" t="s">
        <v>465</v>
      </c>
      <c r="B2204" s="16" t="s">
        <v>18</v>
      </c>
      <c r="C2204" s="43" t="s">
        <v>2008</v>
      </c>
      <c r="D2204" s="43" t="s">
        <v>267</v>
      </c>
      <c r="E2204" s="43" t="s">
        <v>71</v>
      </c>
      <c r="F2204" s="43" t="s">
        <v>2009</v>
      </c>
      <c r="G2204" s="43" t="s">
        <v>280</v>
      </c>
      <c r="H2204" s="43" t="s">
        <v>23</v>
      </c>
      <c r="I2204" s="43">
        <v>6200</v>
      </c>
      <c r="J2204" s="16" t="s">
        <v>557</v>
      </c>
      <c r="K2204" s="16">
        <v>0</v>
      </c>
      <c r="L2204" s="16">
        <v>0</v>
      </c>
      <c r="M2204" s="16">
        <v>0</v>
      </c>
      <c r="N2204" s="16">
        <v>0</v>
      </c>
      <c r="O2204" s="47">
        <v>0</v>
      </c>
      <c r="P2204" s="16">
        <v>0</v>
      </c>
      <c r="Q2204" s="47">
        <v>0</v>
      </c>
      <c r="R2204" s="16" t="s">
        <v>2016</v>
      </c>
      <c r="S2204" s="3" t="s">
        <v>1469</v>
      </c>
      <c r="T2204" s="2"/>
      <c r="U2204" s="2"/>
      <c r="V2204" s="2"/>
    </row>
    <row r="2205" spans="1:22" s="16" customFormat="1" ht="15" customHeight="1" x14ac:dyDescent="0.3">
      <c r="A2205" s="16" t="s">
        <v>465</v>
      </c>
      <c r="B2205" s="16" t="s">
        <v>18</v>
      </c>
      <c r="C2205" s="43" t="s">
        <v>2008</v>
      </c>
      <c r="D2205" s="43" t="s">
        <v>267</v>
      </c>
      <c r="E2205" s="43" t="s">
        <v>71</v>
      </c>
      <c r="F2205" s="43" t="s">
        <v>2009</v>
      </c>
      <c r="G2205" s="43" t="s">
        <v>280</v>
      </c>
      <c r="H2205" s="43" t="s">
        <v>23</v>
      </c>
      <c r="I2205" s="43">
        <v>6202</v>
      </c>
      <c r="J2205" s="16" t="s">
        <v>558</v>
      </c>
      <c r="K2205" s="16">
        <v>0</v>
      </c>
      <c r="L2205" s="16">
        <v>0</v>
      </c>
      <c r="M2205" s="16">
        <v>0</v>
      </c>
      <c r="N2205" s="16">
        <v>0</v>
      </c>
      <c r="O2205" s="47">
        <v>0</v>
      </c>
      <c r="P2205" s="16">
        <v>0</v>
      </c>
      <c r="Q2205" s="47">
        <v>0</v>
      </c>
      <c r="R2205" s="16" t="s">
        <v>2016</v>
      </c>
      <c r="S2205" s="3" t="s">
        <v>1469</v>
      </c>
      <c r="T2205" s="2"/>
      <c r="U2205" s="2"/>
      <c r="V2205" s="2"/>
    </row>
    <row r="2206" spans="1:22" s="16" customFormat="1" ht="15" customHeight="1" x14ac:dyDescent="0.3">
      <c r="A2206" s="16" t="s">
        <v>465</v>
      </c>
      <c r="B2206" s="16" t="s">
        <v>18</v>
      </c>
      <c r="C2206" s="43" t="s">
        <v>2008</v>
      </c>
      <c r="D2206" s="43" t="s">
        <v>267</v>
      </c>
      <c r="E2206" s="43" t="s">
        <v>71</v>
      </c>
      <c r="F2206" s="43" t="s">
        <v>2009</v>
      </c>
      <c r="G2206" s="43" t="s">
        <v>280</v>
      </c>
      <c r="H2206" s="43" t="s">
        <v>23</v>
      </c>
      <c r="I2206" s="43">
        <v>6206</v>
      </c>
      <c r="J2206" s="16" t="s">
        <v>571</v>
      </c>
      <c r="K2206" s="16">
        <v>0</v>
      </c>
      <c r="L2206" s="16">
        <v>0</v>
      </c>
      <c r="M2206" s="16">
        <v>0</v>
      </c>
      <c r="N2206" s="16">
        <v>0</v>
      </c>
      <c r="O2206" s="47">
        <v>0</v>
      </c>
      <c r="P2206" s="16">
        <v>0</v>
      </c>
      <c r="Q2206" s="47">
        <v>0</v>
      </c>
      <c r="R2206" s="16" t="s">
        <v>2016</v>
      </c>
      <c r="S2206" s="3" t="s">
        <v>1469</v>
      </c>
      <c r="T2206" s="2"/>
      <c r="U2206" s="2"/>
      <c r="V2206" s="2"/>
    </row>
    <row r="2207" spans="1:22" s="16" customFormat="1" ht="15" customHeight="1" x14ac:dyDescent="0.3">
      <c r="A2207" s="16" t="s">
        <v>465</v>
      </c>
      <c r="B2207" s="16" t="s">
        <v>18</v>
      </c>
      <c r="C2207" s="43" t="s">
        <v>2008</v>
      </c>
      <c r="D2207" s="43" t="s">
        <v>267</v>
      </c>
      <c r="E2207" s="43" t="s">
        <v>71</v>
      </c>
      <c r="F2207" s="43" t="s">
        <v>2009</v>
      </c>
      <c r="G2207" s="43" t="s">
        <v>280</v>
      </c>
      <c r="H2207" s="43" t="s">
        <v>23</v>
      </c>
      <c r="I2207" s="43">
        <v>6210</v>
      </c>
      <c r="J2207" s="16" t="s">
        <v>565</v>
      </c>
      <c r="K2207" s="16">
        <v>0</v>
      </c>
      <c r="L2207" s="16">
        <v>0</v>
      </c>
      <c r="M2207" s="16">
        <v>0</v>
      </c>
      <c r="N2207" s="16">
        <v>0</v>
      </c>
      <c r="O2207" s="47">
        <v>0</v>
      </c>
      <c r="P2207" s="16">
        <v>0</v>
      </c>
      <c r="Q2207" s="47">
        <v>0</v>
      </c>
      <c r="R2207" s="16" t="s">
        <v>2016</v>
      </c>
      <c r="S2207" s="3" t="s">
        <v>1469</v>
      </c>
      <c r="T2207" s="2"/>
      <c r="U2207" s="2"/>
      <c r="V2207" s="2"/>
    </row>
    <row r="2208" spans="1:22" s="16" customFormat="1" ht="15" customHeight="1" x14ac:dyDescent="0.3">
      <c r="A2208" s="16" t="s">
        <v>465</v>
      </c>
      <c r="B2208" s="16" t="s">
        <v>18</v>
      </c>
      <c r="C2208" s="43" t="s">
        <v>2008</v>
      </c>
      <c r="D2208" s="43" t="s">
        <v>267</v>
      </c>
      <c r="E2208" s="43" t="s">
        <v>71</v>
      </c>
      <c r="F2208" s="43" t="s">
        <v>2009</v>
      </c>
      <c r="G2208" s="43" t="s">
        <v>280</v>
      </c>
      <c r="H2208" s="43" t="s">
        <v>23</v>
      </c>
      <c r="I2208" s="43">
        <v>6212</v>
      </c>
      <c r="J2208" s="16" t="s">
        <v>545</v>
      </c>
      <c r="K2208" s="16">
        <v>0</v>
      </c>
      <c r="L2208" s="16">
        <v>0</v>
      </c>
      <c r="M2208" s="16">
        <v>0</v>
      </c>
      <c r="N2208" s="16">
        <v>0</v>
      </c>
      <c r="O2208" s="47">
        <v>0</v>
      </c>
      <c r="P2208" s="16">
        <v>0</v>
      </c>
      <c r="Q2208" s="47">
        <v>0</v>
      </c>
      <c r="R2208" s="16" t="s">
        <v>2016</v>
      </c>
      <c r="S2208" s="3" t="s">
        <v>1469</v>
      </c>
      <c r="T2208" s="2"/>
      <c r="U2208" s="2"/>
      <c r="V2208" s="2"/>
    </row>
    <row r="2209" spans="1:22" s="16" customFormat="1" ht="15" customHeight="1" x14ac:dyDescent="0.3">
      <c r="A2209" s="16" t="s">
        <v>465</v>
      </c>
      <c r="B2209" s="16" t="s">
        <v>18</v>
      </c>
      <c r="C2209" s="43" t="s">
        <v>2008</v>
      </c>
      <c r="D2209" s="43" t="s">
        <v>267</v>
      </c>
      <c r="E2209" s="43" t="s">
        <v>71</v>
      </c>
      <c r="F2209" s="43" t="s">
        <v>2009</v>
      </c>
      <c r="G2209" s="43" t="s">
        <v>280</v>
      </c>
      <c r="H2209" s="43" t="s">
        <v>23</v>
      </c>
      <c r="I2209" s="43">
        <v>6214</v>
      </c>
      <c r="J2209" s="16" t="s">
        <v>495</v>
      </c>
      <c r="K2209" s="16">
        <v>0</v>
      </c>
      <c r="L2209" s="16">
        <v>0</v>
      </c>
      <c r="M2209" s="16">
        <v>0</v>
      </c>
      <c r="N2209" s="16">
        <v>0</v>
      </c>
      <c r="O2209" s="47">
        <v>0</v>
      </c>
      <c r="P2209" s="16">
        <v>0</v>
      </c>
      <c r="Q2209" s="47">
        <v>0</v>
      </c>
      <c r="R2209" s="16" t="s">
        <v>2016</v>
      </c>
      <c r="S2209" s="3" t="s">
        <v>1469</v>
      </c>
      <c r="T2209" s="2"/>
      <c r="U2209" s="2"/>
      <c r="V2209" s="2"/>
    </row>
    <row r="2210" spans="1:22" s="16" customFormat="1" ht="15" customHeight="1" x14ac:dyDescent="0.3">
      <c r="A2210" s="16" t="s">
        <v>465</v>
      </c>
      <c r="B2210" s="16" t="s">
        <v>18</v>
      </c>
      <c r="C2210" s="43" t="s">
        <v>2008</v>
      </c>
      <c r="D2210" s="43" t="s">
        <v>267</v>
      </c>
      <c r="E2210" s="43" t="s">
        <v>71</v>
      </c>
      <c r="F2210" s="43" t="s">
        <v>2009</v>
      </c>
      <c r="G2210" s="43" t="s">
        <v>280</v>
      </c>
      <c r="H2210" s="43" t="s">
        <v>23</v>
      </c>
      <c r="I2210" s="43" t="s">
        <v>566</v>
      </c>
      <c r="J2210" s="16" t="s">
        <v>567</v>
      </c>
      <c r="K2210" s="16">
        <v>0</v>
      </c>
      <c r="L2210" s="16">
        <v>0</v>
      </c>
      <c r="M2210" s="16">
        <v>0</v>
      </c>
      <c r="N2210" s="16">
        <v>0</v>
      </c>
      <c r="O2210" s="47">
        <v>0</v>
      </c>
      <c r="P2210" s="16">
        <v>0</v>
      </c>
      <c r="Q2210" s="47">
        <v>0</v>
      </c>
      <c r="R2210" s="16" t="s">
        <v>2016</v>
      </c>
      <c r="S2210" s="3" t="s">
        <v>1469</v>
      </c>
      <c r="T2210" s="2"/>
      <c r="U2210" s="2"/>
      <c r="V2210" s="2"/>
    </row>
    <row r="2211" spans="1:22" s="16" customFormat="1" ht="15" customHeight="1" x14ac:dyDescent="0.3">
      <c r="A2211" s="16" t="s">
        <v>465</v>
      </c>
      <c r="B2211" s="16" t="s">
        <v>18</v>
      </c>
      <c r="C2211" s="43" t="s">
        <v>2008</v>
      </c>
      <c r="D2211" s="43" t="s">
        <v>267</v>
      </c>
      <c r="E2211" s="43" t="s">
        <v>71</v>
      </c>
      <c r="F2211" s="43" t="s">
        <v>2009</v>
      </c>
      <c r="G2211" s="43" t="s">
        <v>280</v>
      </c>
      <c r="H2211" s="43" t="s">
        <v>23</v>
      </c>
      <c r="I2211" s="43" t="s">
        <v>546</v>
      </c>
      <c r="J2211" s="16" t="s">
        <v>547</v>
      </c>
      <c r="K2211" s="16">
        <v>0</v>
      </c>
      <c r="L2211" s="16">
        <v>0</v>
      </c>
      <c r="M2211" s="16">
        <v>0</v>
      </c>
      <c r="N2211" s="16">
        <v>0</v>
      </c>
      <c r="O2211" s="47">
        <v>0</v>
      </c>
      <c r="P2211" s="16">
        <v>0</v>
      </c>
      <c r="Q2211" s="47">
        <v>0</v>
      </c>
      <c r="R2211" s="16" t="s">
        <v>2016</v>
      </c>
      <c r="S2211" s="3" t="s">
        <v>1469</v>
      </c>
      <c r="T2211" s="2"/>
      <c r="U2211" s="2"/>
      <c r="V2211" s="2"/>
    </row>
    <row r="2212" spans="1:22" s="16" customFormat="1" ht="15" customHeight="1" x14ac:dyDescent="0.3">
      <c r="A2212" s="16" t="s">
        <v>465</v>
      </c>
      <c r="B2212" s="16" t="s">
        <v>18</v>
      </c>
      <c r="C2212" s="43" t="s">
        <v>2008</v>
      </c>
      <c r="D2212" s="43" t="s">
        <v>267</v>
      </c>
      <c r="E2212" s="43" t="s">
        <v>71</v>
      </c>
      <c r="F2212" s="43" t="s">
        <v>2009</v>
      </c>
      <c r="G2212" s="43" t="s">
        <v>280</v>
      </c>
      <c r="H2212" s="43" t="s">
        <v>23</v>
      </c>
      <c r="I2212" s="43" t="s">
        <v>573</v>
      </c>
      <c r="J2212" s="16" t="s">
        <v>574</v>
      </c>
      <c r="K2212" s="16">
        <v>0</v>
      </c>
      <c r="L2212" s="16">
        <v>0</v>
      </c>
      <c r="M2212" s="16">
        <v>0</v>
      </c>
      <c r="N2212" s="16">
        <v>0</v>
      </c>
      <c r="O2212" s="47">
        <v>0</v>
      </c>
      <c r="P2212" s="16">
        <v>0</v>
      </c>
      <c r="Q2212" s="47">
        <v>0</v>
      </c>
      <c r="R2212" s="16" t="s">
        <v>2016</v>
      </c>
      <c r="S2212" s="3" t="s">
        <v>1469</v>
      </c>
      <c r="T2212" s="2"/>
      <c r="U2212" s="2"/>
      <c r="V2212" s="2"/>
    </row>
    <row r="2213" spans="1:22" s="16" customFormat="1" ht="15" customHeight="1" x14ac:dyDescent="0.3">
      <c r="A2213" s="16" t="s">
        <v>465</v>
      </c>
      <c r="B2213" s="16" t="s">
        <v>18</v>
      </c>
      <c r="C2213" s="43" t="s">
        <v>2008</v>
      </c>
      <c r="D2213" s="43" t="s">
        <v>267</v>
      </c>
      <c r="E2213" s="43" t="s">
        <v>71</v>
      </c>
      <c r="F2213" s="43" t="s">
        <v>2009</v>
      </c>
      <c r="G2213" s="43" t="s">
        <v>280</v>
      </c>
      <c r="H2213" s="43" t="s">
        <v>23</v>
      </c>
      <c r="I2213" s="43" t="s">
        <v>508</v>
      </c>
      <c r="J2213" s="16" t="s">
        <v>509</v>
      </c>
      <c r="K2213" s="16">
        <v>0</v>
      </c>
      <c r="L2213" s="16">
        <v>0</v>
      </c>
      <c r="M2213" s="16">
        <v>0</v>
      </c>
      <c r="N2213" s="16">
        <v>0</v>
      </c>
      <c r="O2213" s="47">
        <v>0</v>
      </c>
      <c r="P2213" s="16">
        <v>0</v>
      </c>
      <c r="Q2213" s="47">
        <v>0</v>
      </c>
      <c r="R2213" s="16" t="s">
        <v>2016</v>
      </c>
      <c r="S2213" s="3" t="s">
        <v>1469</v>
      </c>
      <c r="T2213" s="2"/>
      <c r="U2213" s="2"/>
      <c r="V2213" s="2"/>
    </row>
    <row r="2214" spans="1:22" s="16" customFormat="1" ht="15" customHeight="1" x14ac:dyDescent="0.3">
      <c r="A2214" s="16" t="s">
        <v>465</v>
      </c>
      <c r="B2214" s="16" t="s">
        <v>18</v>
      </c>
      <c r="C2214" s="43" t="s">
        <v>2008</v>
      </c>
      <c r="D2214" s="43" t="s">
        <v>267</v>
      </c>
      <c r="E2214" s="43" t="s">
        <v>71</v>
      </c>
      <c r="F2214" s="43" t="s">
        <v>2009</v>
      </c>
      <c r="G2214" s="43" t="s">
        <v>280</v>
      </c>
      <c r="H2214" s="43" t="s">
        <v>23</v>
      </c>
      <c r="I2214" s="43" t="s">
        <v>533</v>
      </c>
      <c r="J2214" s="16" t="s">
        <v>534</v>
      </c>
      <c r="K2214" s="16">
        <v>0</v>
      </c>
      <c r="L2214" s="16">
        <v>0</v>
      </c>
      <c r="M2214" s="16">
        <v>0</v>
      </c>
      <c r="N2214" s="16">
        <v>0</v>
      </c>
      <c r="O2214" s="47">
        <v>0</v>
      </c>
      <c r="P2214" s="16">
        <v>0</v>
      </c>
      <c r="Q2214" s="47">
        <v>0</v>
      </c>
      <c r="R2214" s="16" t="s">
        <v>2016</v>
      </c>
      <c r="S2214" s="3" t="s">
        <v>1469</v>
      </c>
      <c r="T2214" s="2"/>
      <c r="U2214" s="2"/>
      <c r="V2214" s="2"/>
    </row>
    <row r="2215" spans="1:22" s="16" customFormat="1" ht="15" customHeight="1" x14ac:dyDescent="0.3">
      <c r="A2215" s="16" t="s">
        <v>465</v>
      </c>
      <c r="B2215" s="16" t="s">
        <v>18</v>
      </c>
      <c r="C2215" s="43" t="s">
        <v>2008</v>
      </c>
      <c r="D2215" s="43" t="s">
        <v>267</v>
      </c>
      <c r="E2215" s="43" t="s">
        <v>71</v>
      </c>
      <c r="F2215" s="43" t="s">
        <v>2009</v>
      </c>
      <c r="G2215" s="43" t="s">
        <v>280</v>
      </c>
      <c r="H2215" s="43" t="s">
        <v>23</v>
      </c>
      <c r="I2215" s="43" t="s">
        <v>535</v>
      </c>
      <c r="J2215" s="16" t="s">
        <v>536</v>
      </c>
      <c r="K2215" s="16">
        <v>0</v>
      </c>
      <c r="L2215" s="16">
        <v>0</v>
      </c>
      <c r="M2215" s="16">
        <v>0</v>
      </c>
      <c r="N2215" s="16">
        <v>0</v>
      </c>
      <c r="O2215" s="47">
        <v>0</v>
      </c>
      <c r="P2215" s="16">
        <v>0</v>
      </c>
      <c r="Q2215" s="47">
        <v>0</v>
      </c>
      <c r="R2215" s="16" t="s">
        <v>2016</v>
      </c>
      <c r="S2215" s="3" t="s">
        <v>1469</v>
      </c>
      <c r="T2215" s="2"/>
      <c r="U2215" s="2"/>
      <c r="V2215" s="2"/>
    </row>
    <row r="2216" spans="1:22" s="16" customFormat="1" ht="15" customHeight="1" x14ac:dyDescent="0.3">
      <c r="A2216" s="16" t="s">
        <v>465</v>
      </c>
      <c r="B2216" s="16" t="s">
        <v>18</v>
      </c>
      <c r="C2216" s="43" t="s">
        <v>2008</v>
      </c>
      <c r="D2216" s="43" t="s">
        <v>267</v>
      </c>
      <c r="E2216" s="43" t="s">
        <v>71</v>
      </c>
      <c r="F2216" s="43" t="s">
        <v>2009</v>
      </c>
      <c r="G2216" s="43" t="s">
        <v>280</v>
      </c>
      <c r="H2216" s="43" t="s">
        <v>23</v>
      </c>
      <c r="I2216" s="43" t="s">
        <v>594</v>
      </c>
      <c r="J2216" s="16" t="s">
        <v>595</v>
      </c>
      <c r="K2216" s="16">
        <v>0</v>
      </c>
      <c r="L2216" s="16">
        <v>0</v>
      </c>
      <c r="M2216" s="16">
        <v>0</v>
      </c>
      <c r="N2216" s="16">
        <v>0</v>
      </c>
      <c r="O2216" s="47">
        <v>0</v>
      </c>
      <c r="P2216" s="16">
        <v>0</v>
      </c>
      <c r="Q2216" s="47">
        <v>0</v>
      </c>
      <c r="R2216" s="16" t="s">
        <v>2016</v>
      </c>
      <c r="S2216" s="3" t="s">
        <v>1469</v>
      </c>
      <c r="T2216" s="2"/>
      <c r="U2216" s="2"/>
      <c r="V2216" s="2"/>
    </row>
    <row r="2217" spans="1:22" s="16" customFormat="1" ht="15" customHeight="1" x14ac:dyDescent="0.3">
      <c r="A2217" s="16" t="s">
        <v>465</v>
      </c>
      <c r="B2217" s="16" t="s">
        <v>18</v>
      </c>
      <c r="C2217" s="43" t="s">
        <v>2008</v>
      </c>
      <c r="D2217" s="43" t="s">
        <v>267</v>
      </c>
      <c r="E2217" s="43" t="s">
        <v>71</v>
      </c>
      <c r="F2217" s="43" t="s">
        <v>2009</v>
      </c>
      <c r="G2217" s="43" t="s">
        <v>280</v>
      </c>
      <c r="H2217" s="43" t="s">
        <v>23</v>
      </c>
      <c r="I2217" s="43" t="s">
        <v>541</v>
      </c>
      <c r="J2217" s="16" t="s">
        <v>542</v>
      </c>
      <c r="K2217" s="16">
        <v>0</v>
      </c>
      <c r="L2217" s="16">
        <v>0</v>
      </c>
      <c r="M2217" s="16">
        <v>0</v>
      </c>
      <c r="N2217" s="16">
        <v>0</v>
      </c>
      <c r="O2217" s="47">
        <v>0</v>
      </c>
      <c r="P2217" s="16">
        <v>0</v>
      </c>
      <c r="Q2217" s="47">
        <v>0</v>
      </c>
      <c r="R2217" s="16" t="s">
        <v>2016</v>
      </c>
      <c r="S2217" s="3" t="s">
        <v>1469</v>
      </c>
      <c r="T2217" s="2"/>
      <c r="U2217" s="2"/>
      <c r="V2217" s="2"/>
    </row>
    <row r="2218" spans="1:22" s="16" customFormat="1" ht="15" customHeight="1" x14ac:dyDescent="0.3">
      <c r="A2218" s="16" t="s">
        <v>465</v>
      </c>
      <c r="B2218" s="16" t="s">
        <v>18</v>
      </c>
      <c r="C2218" s="43" t="s">
        <v>2008</v>
      </c>
      <c r="D2218" s="43" t="s">
        <v>267</v>
      </c>
      <c r="E2218" s="43" t="s">
        <v>71</v>
      </c>
      <c r="F2218" s="43" t="s">
        <v>2009</v>
      </c>
      <c r="G2218" s="43" t="s">
        <v>280</v>
      </c>
      <c r="H2218" s="43" t="s">
        <v>23</v>
      </c>
      <c r="I2218" s="43" t="s">
        <v>505</v>
      </c>
      <c r="J2218" s="16" t="s">
        <v>506</v>
      </c>
      <c r="K2218" s="16">
        <v>0</v>
      </c>
      <c r="L2218" s="16">
        <v>0</v>
      </c>
      <c r="M2218" s="16">
        <v>0</v>
      </c>
      <c r="N2218" s="16">
        <v>0</v>
      </c>
      <c r="O2218" s="47">
        <v>0</v>
      </c>
      <c r="P2218" s="16">
        <v>0</v>
      </c>
      <c r="Q2218" s="47">
        <v>0</v>
      </c>
      <c r="R2218" s="16" t="s">
        <v>2016</v>
      </c>
      <c r="S2218" s="3" t="s">
        <v>1469</v>
      </c>
      <c r="T2218" s="2"/>
      <c r="U2218" s="2"/>
      <c r="V2218" s="2"/>
    </row>
    <row r="2219" spans="1:22" s="16" customFormat="1" ht="15" customHeight="1" x14ac:dyDescent="0.3">
      <c r="A2219" s="16" t="s">
        <v>465</v>
      </c>
      <c r="B2219" s="16" t="s">
        <v>18</v>
      </c>
      <c r="C2219" s="43" t="s">
        <v>2008</v>
      </c>
      <c r="D2219" s="43" t="s">
        <v>267</v>
      </c>
      <c r="E2219" s="43" t="s">
        <v>71</v>
      </c>
      <c r="F2219" s="43" t="s">
        <v>2009</v>
      </c>
      <c r="G2219" s="43" t="s">
        <v>280</v>
      </c>
      <c r="H2219" s="43" t="s">
        <v>23</v>
      </c>
      <c r="I2219" s="43" t="s">
        <v>642</v>
      </c>
      <c r="J2219" s="16" t="s">
        <v>643</v>
      </c>
      <c r="K2219" s="16">
        <v>0</v>
      </c>
      <c r="L2219" s="16">
        <v>0</v>
      </c>
      <c r="M2219" s="16">
        <v>0</v>
      </c>
      <c r="N2219" s="16">
        <v>0</v>
      </c>
      <c r="O2219" s="47">
        <v>0</v>
      </c>
      <c r="P2219" s="16">
        <v>0</v>
      </c>
      <c r="Q2219" s="47">
        <v>0</v>
      </c>
      <c r="R2219" s="16" t="s">
        <v>2016</v>
      </c>
      <c r="S2219" s="3" t="s">
        <v>1469</v>
      </c>
      <c r="T2219" s="2"/>
      <c r="U2219" s="2"/>
      <c r="V2219" s="2"/>
    </row>
    <row r="2220" spans="1:22" s="16" customFormat="1" ht="15" customHeight="1" x14ac:dyDescent="0.3">
      <c r="A2220" s="16" t="s">
        <v>465</v>
      </c>
      <c r="B2220" s="16" t="s">
        <v>18</v>
      </c>
      <c r="C2220" s="43" t="s">
        <v>2008</v>
      </c>
      <c r="D2220" s="43" t="s">
        <v>267</v>
      </c>
      <c r="E2220" s="43" t="s">
        <v>71</v>
      </c>
      <c r="F2220" s="43" t="s">
        <v>2009</v>
      </c>
      <c r="G2220" s="43" t="s">
        <v>280</v>
      </c>
      <c r="H2220" s="43" t="s">
        <v>23</v>
      </c>
      <c r="I2220" s="43" t="s">
        <v>487</v>
      </c>
      <c r="J2220" s="16" t="s">
        <v>488</v>
      </c>
      <c r="K2220" s="16">
        <v>0</v>
      </c>
      <c r="L2220" s="16">
        <v>0</v>
      </c>
      <c r="M2220" s="16">
        <v>0</v>
      </c>
      <c r="N2220" s="16">
        <v>0</v>
      </c>
      <c r="O2220" s="47">
        <v>0</v>
      </c>
      <c r="P2220" s="16">
        <v>0</v>
      </c>
      <c r="Q2220" s="47">
        <v>0</v>
      </c>
      <c r="R2220" s="16" t="s">
        <v>2016</v>
      </c>
      <c r="S2220" s="3" t="s">
        <v>1469</v>
      </c>
      <c r="T2220" s="2"/>
      <c r="U2220" s="2"/>
      <c r="V2220" s="2"/>
    </row>
    <row r="2221" spans="1:22" s="16" customFormat="1" ht="15" customHeight="1" x14ac:dyDescent="0.3">
      <c r="A2221" s="16" t="s">
        <v>465</v>
      </c>
      <c r="B2221" s="16" t="s">
        <v>18</v>
      </c>
      <c r="C2221" s="43" t="s">
        <v>2008</v>
      </c>
      <c r="D2221" s="43" t="s">
        <v>267</v>
      </c>
      <c r="E2221" s="43" t="s">
        <v>71</v>
      </c>
      <c r="F2221" s="43" t="s">
        <v>2009</v>
      </c>
      <c r="G2221" s="43" t="s">
        <v>280</v>
      </c>
      <c r="H2221" s="43" t="s">
        <v>23</v>
      </c>
      <c r="I2221" s="43" t="s">
        <v>644</v>
      </c>
      <c r="J2221" s="16" t="s">
        <v>645</v>
      </c>
      <c r="K2221" s="16">
        <v>0</v>
      </c>
      <c r="L2221" s="16">
        <v>0</v>
      </c>
      <c r="M2221" s="16">
        <v>0</v>
      </c>
      <c r="N2221" s="16">
        <v>0</v>
      </c>
      <c r="O2221" s="47">
        <v>0</v>
      </c>
      <c r="P2221" s="16">
        <v>0</v>
      </c>
      <c r="Q2221" s="47">
        <v>0</v>
      </c>
      <c r="R2221" s="16" t="s">
        <v>2016</v>
      </c>
      <c r="S2221" s="3" t="s">
        <v>1469</v>
      </c>
      <c r="T2221" s="2"/>
      <c r="U2221" s="2"/>
      <c r="V2221" s="2"/>
    </row>
    <row r="2222" spans="1:22" s="16" customFormat="1" ht="15" customHeight="1" x14ac:dyDescent="0.3">
      <c r="A2222" s="16" t="s">
        <v>465</v>
      </c>
      <c r="B2222" s="16" t="s">
        <v>18</v>
      </c>
      <c r="C2222" s="43" t="s">
        <v>2008</v>
      </c>
      <c r="D2222" s="43" t="s">
        <v>267</v>
      </c>
      <c r="E2222" s="43" t="s">
        <v>71</v>
      </c>
      <c r="F2222" s="43" t="s">
        <v>2009</v>
      </c>
      <c r="G2222" s="43" t="s">
        <v>280</v>
      </c>
      <c r="H2222" s="43" t="s">
        <v>23</v>
      </c>
      <c r="I2222" s="43">
        <v>6600</v>
      </c>
      <c r="J2222" s="16" t="s">
        <v>530</v>
      </c>
      <c r="K2222" s="16">
        <v>0</v>
      </c>
      <c r="L2222" s="16">
        <v>0</v>
      </c>
      <c r="M2222" s="16">
        <v>0</v>
      </c>
      <c r="N2222" s="16">
        <v>0</v>
      </c>
      <c r="O2222" s="47">
        <v>0</v>
      </c>
      <c r="P2222" s="16">
        <v>0</v>
      </c>
      <c r="Q2222" s="47">
        <v>0</v>
      </c>
      <c r="R2222" s="16" t="s">
        <v>2016</v>
      </c>
      <c r="S2222" s="3" t="s">
        <v>1469</v>
      </c>
      <c r="T2222" s="2"/>
      <c r="U2222" s="2"/>
      <c r="V2222" s="2"/>
    </row>
    <row r="2223" spans="1:22" s="16" customFormat="1" ht="15" customHeight="1" x14ac:dyDescent="0.3">
      <c r="A2223" s="16" t="s">
        <v>465</v>
      </c>
      <c r="B2223" s="16" t="s">
        <v>18</v>
      </c>
      <c r="C2223" s="43" t="s">
        <v>2008</v>
      </c>
      <c r="D2223" s="43" t="s">
        <v>267</v>
      </c>
      <c r="E2223" s="43" t="s">
        <v>71</v>
      </c>
      <c r="F2223" s="43" t="s">
        <v>2009</v>
      </c>
      <c r="G2223" s="43" t="s">
        <v>280</v>
      </c>
      <c r="H2223" s="43" t="s">
        <v>23</v>
      </c>
      <c r="I2223" s="43">
        <v>6615</v>
      </c>
      <c r="J2223" s="16" t="s">
        <v>584</v>
      </c>
      <c r="K2223" s="16">
        <v>0</v>
      </c>
      <c r="L2223" s="16">
        <v>0</v>
      </c>
      <c r="M2223" s="16">
        <v>0</v>
      </c>
      <c r="N2223" s="16">
        <v>0</v>
      </c>
      <c r="O2223" s="47">
        <v>0</v>
      </c>
      <c r="P2223" s="16">
        <v>0</v>
      </c>
      <c r="Q2223" s="47">
        <v>0</v>
      </c>
      <c r="R2223" s="16" t="s">
        <v>2016</v>
      </c>
      <c r="S2223" s="3" t="s">
        <v>1469</v>
      </c>
      <c r="T2223" s="2"/>
      <c r="U2223" s="2"/>
      <c r="V2223" s="2"/>
    </row>
    <row r="2224" spans="1:22" s="16" customFormat="1" ht="15" customHeight="1" x14ac:dyDescent="0.3">
      <c r="A2224" s="16" t="s">
        <v>465</v>
      </c>
      <c r="B2224" s="16" t="s">
        <v>18</v>
      </c>
      <c r="C2224" s="43" t="s">
        <v>2008</v>
      </c>
      <c r="D2224" s="43" t="s">
        <v>267</v>
      </c>
      <c r="E2224" s="43" t="s">
        <v>71</v>
      </c>
      <c r="F2224" s="43" t="s">
        <v>2009</v>
      </c>
      <c r="G2224" s="43" t="s">
        <v>280</v>
      </c>
      <c r="H2224" s="43" t="s">
        <v>23</v>
      </c>
      <c r="I2224" s="43" t="s">
        <v>568</v>
      </c>
      <c r="J2224" s="16" t="s">
        <v>569</v>
      </c>
      <c r="K2224" s="16">
        <v>0</v>
      </c>
      <c r="L2224" s="16">
        <v>0</v>
      </c>
      <c r="M2224" s="16">
        <v>0</v>
      </c>
      <c r="N2224" s="16">
        <v>0</v>
      </c>
      <c r="O2224" s="47">
        <v>0</v>
      </c>
      <c r="P2224" s="16">
        <v>0</v>
      </c>
      <c r="Q2224" s="47">
        <v>0</v>
      </c>
      <c r="R2224" s="16" t="s">
        <v>2016</v>
      </c>
      <c r="S2224" s="3" t="s">
        <v>1469</v>
      </c>
      <c r="T2224" s="2"/>
      <c r="U2224" s="2"/>
      <c r="V2224" s="2"/>
    </row>
    <row r="2225" spans="1:22" s="16" customFormat="1" ht="15" customHeight="1" x14ac:dyDescent="0.3">
      <c r="A2225" s="16" t="s">
        <v>465</v>
      </c>
      <c r="B2225" s="16" t="s">
        <v>18</v>
      </c>
      <c r="C2225" s="43" t="s">
        <v>2008</v>
      </c>
      <c r="D2225" s="43" t="s">
        <v>267</v>
      </c>
      <c r="E2225" s="43" t="s">
        <v>71</v>
      </c>
      <c r="F2225" s="43" t="s">
        <v>2009</v>
      </c>
      <c r="G2225" s="43" t="s">
        <v>280</v>
      </c>
      <c r="H2225" s="43" t="s">
        <v>23</v>
      </c>
      <c r="I2225" s="43" t="s">
        <v>476</v>
      </c>
      <c r="J2225" s="16" t="s">
        <v>477</v>
      </c>
      <c r="K2225" s="16">
        <v>0</v>
      </c>
      <c r="L2225" s="16">
        <v>0</v>
      </c>
      <c r="M2225" s="16">
        <v>0</v>
      </c>
      <c r="N2225" s="16">
        <v>0</v>
      </c>
      <c r="O2225" s="47">
        <v>0</v>
      </c>
      <c r="P2225" s="16">
        <v>0</v>
      </c>
      <c r="Q2225" s="47">
        <v>0</v>
      </c>
      <c r="R2225" s="16" t="s">
        <v>2016</v>
      </c>
      <c r="S2225" s="3" t="s">
        <v>1469</v>
      </c>
      <c r="T2225" s="2"/>
      <c r="U2225" s="2"/>
      <c r="V2225" s="2"/>
    </row>
    <row r="2226" spans="1:22" s="16" customFormat="1" ht="15" customHeight="1" x14ac:dyDescent="0.3">
      <c r="A2226" s="16" t="s">
        <v>465</v>
      </c>
      <c r="B2226" s="16" t="s">
        <v>18</v>
      </c>
      <c r="C2226" s="43" t="s">
        <v>2008</v>
      </c>
      <c r="D2226" s="43" t="s">
        <v>267</v>
      </c>
      <c r="E2226" s="43" t="s">
        <v>71</v>
      </c>
      <c r="F2226" s="43" t="s">
        <v>2009</v>
      </c>
      <c r="G2226" s="43" t="s">
        <v>280</v>
      </c>
      <c r="H2226" s="43" t="s">
        <v>23</v>
      </c>
      <c r="I2226" s="43" t="s">
        <v>799</v>
      </c>
      <c r="J2226" s="16" t="s">
        <v>800</v>
      </c>
      <c r="K2226" s="16">
        <v>0</v>
      </c>
      <c r="L2226" s="16">
        <v>0</v>
      </c>
      <c r="M2226" s="16">
        <v>0</v>
      </c>
      <c r="N2226" s="16">
        <v>0</v>
      </c>
      <c r="O2226" s="47">
        <v>0</v>
      </c>
      <c r="P2226" s="16">
        <v>0</v>
      </c>
      <c r="Q2226" s="47">
        <v>0</v>
      </c>
      <c r="R2226" s="16" t="s">
        <v>2016</v>
      </c>
      <c r="S2226" s="3" t="s">
        <v>1469</v>
      </c>
      <c r="T2226" s="2"/>
      <c r="U2226" s="2"/>
      <c r="V2226" s="2"/>
    </row>
    <row r="2227" spans="1:22" s="16" customFormat="1" ht="15" customHeight="1" x14ac:dyDescent="0.3">
      <c r="A2227" s="16" t="s">
        <v>465</v>
      </c>
      <c r="B2227" s="16" t="s">
        <v>18</v>
      </c>
      <c r="C2227" s="43" t="s">
        <v>2008</v>
      </c>
      <c r="D2227" s="43" t="s">
        <v>267</v>
      </c>
      <c r="E2227" s="43" t="s">
        <v>71</v>
      </c>
      <c r="F2227" s="43" t="s">
        <v>2009</v>
      </c>
      <c r="G2227" s="43" t="s">
        <v>280</v>
      </c>
      <c r="H2227" s="43" t="s">
        <v>23</v>
      </c>
      <c r="I2227" s="43" t="s">
        <v>513</v>
      </c>
      <c r="J2227" s="16" t="s">
        <v>1203</v>
      </c>
      <c r="K2227" s="16">
        <v>0</v>
      </c>
      <c r="L2227" s="16">
        <v>0</v>
      </c>
      <c r="M2227" s="16">
        <v>0</v>
      </c>
      <c r="N2227" s="16">
        <v>0</v>
      </c>
      <c r="O2227" s="47">
        <v>0</v>
      </c>
      <c r="P2227" s="16">
        <v>0</v>
      </c>
      <c r="Q2227" s="47">
        <v>0</v>
      </c>
      <c r="R2227" s="16" t="s">
        <v>2016</v>
      </c>
      <c r="S2227" s="3" t="s">
        <v>1469</v>
      </c>
      <c r="T2227" s="2"/>
      <c r="U2227" s="2"/>
      <c r="V2227" s="2"/>
    </row>
    <row r="2228" spans="1:22" s="16" customFormat="1" ht="15" customHeight="1" x14ac:dyDescent="0.3">
      <c r="A2228" s="16" t="s">
        <v>465</v>
      </c>
      <c r="B2228" s="16" t="s">
        <v>18</v>
      </c>
      <c r="C2228" s="43" t="s">
        <v>2008</v>
      </c>
      <c r="D2228" s="43" t="s">
        <v>267</v>
      </c>
      <c r="E2228" s="43" t="s">
        <v>71</v>
      </c>
      <c r="F2228" s="43" t="s">
        <v>2009</v>
      </c>
      <c r="G2228" s="43" t="s">
        <v>280</v>
      </c>
      <c r="H2228" s="43" t="s">
        <v>23</v>
      </c>
      <c r="I2228" s="43">
        <v>7250</v>
      </c>
      <c r="J2228" s="16" t="s">
        <v>1675</v>
      </c>
      <c r="K2228" s="16">
        <v>0</v>
      </c>
      <c r="L2228" s="16">
        <v>0</v>
      </c>
      <c r="M2228" s="16">
        <v>0</v>
      </c>
      <c r="N2228" s="16">
        <v>0</v>
      </c>
      <c r="O2228" s="47">
        <v>0</v>
      </c>
      <c r="P2228" s="16">
        <v>0</v>
      </c>
      <c r="Q2228" s="47">
        <v>0</v>
      </c>
      <c r="R2228" s="16" t="s">
        <v>2016</v>
      </c>
      <c r="S2228" s="3" t="s">
        <v>1469</v>
      </c>
      <c r="T2228" s="2"/>
      <c r="U2228" s="2"/>
      <c r="V2228" s="2"/>
    </row>
    <row r="2229" spans="1:22" s="16" customFormat="1" ht="15" customHeight="1" x14ac:dyDescent="0.3">
      <c r="A2229" s="16" t="s">
        <v>465</v>
      </c>
      <c r="B2229" s="16" t="s">
        <v>18</v>
      </c>
      <c r="C2229" s="43" t="s">
        <v>2008</v>
      </c>
      <c r="D2229" s="43" t="s">
        <v>267</v>
      </c>
      <c r="E2229" s="43" t="s">
        <v>71</v>
      </c>
      <c r="F2229" s="43" t="s">
        <v>2009</v>
      </c>
      <c r="G2229" s="43" t="s">
        <v>280</v>
      </c>
      <c r="H2229" s="43" t="s">
        <v>23</v>
      </c>
      <c r="I2229" s="43">
        <v>7303</v>
      </c>
      <c r="J2229" s="16" t="s">
        <v>548</v>
      </c>
      <c r="K2229" s="16">
        <v>0</v>
      </c>
      <c r="L2229" s="16">
        <v>0</v>
      </c>
      <c r="M2229" s="16">
        <v>0</v>
      </c>
      <c r="N2229" s="16">
        <v>0</v>
      </c>
      <c r="O2229" s="47">
        <v>0</v>
      </c>
      <c r="P2229" s="16">
        <v>0</v>
      </c>
      <c r="Q2229" s="47">
        <v>0</v>
      </c>
      <c r="R2229" s="16" t="s">
        <v>2016</v>
      </c>
      <c r="S2229" s="3" t="s">
        <v>1469</v>
      </c>
      <c r="T2229" s="2"/>
      <c r="U2229" s="2"/>
      <c r="V2229" s="2"/>
    </row>
    <row r="2230" spans="1:22" s="16" customFormat="1" ht="15" customHeight="1" x14ac:dyDescent="0.3">
      <c r="A2230" s="16" t="s">
        <v>465</v>
      </c>
      <c r="B2230" s="16" t="s">
        <v>18</v>
      </c>
      <c r="C2230" s="43" t="s">
        <v>2008</v>
      </c>
      <c r="D2230" s="43" t="s">
        <v>267</v>
      </c>
      <c r="E2230" s="43" t="s">
        <v>71</v>
      </c>
      <c r="F2230" s="43" t="s">
        <v>2009</v>
      </c>
      <c r="G2230" s="43" t="s">
        <v>280</v>
      </c>
      <c r="H2230" s="43" t="s">
        <v>23</v>
      </c>
      <c r="I2230" s="43" t="s">
        <v>1142</v>
      </c>
      <c r="J2230" s="16" t="s">
        <v>1222</v>
      </c>
      <c r="K2230" s="16">
        <v>0</v>
      </c>
      <c r="L2230" s="16">
        <v>0</v>
      </c>
      <c r="M2230" s="16">
        <v>0</v>
      </c>
      <c r="N2230" s="16">
        <v>0</v>
      </c>
      <c r="O2230" s="47">
        <v>0</v>
      </c>
      <c r="P2230" s="16">
        <v>0</v>
      </c>
      <c r="Q2230" s="47">
        <v>0</v>
      </c>
      <c r="R2230" s="16" t="s">
        <v>2016</v>
      </c>
      <c r="S2230" s="3" t="s">
        <v>1469</v>
      </c>
      <c r="T2230" s="2"/>
      <c r="U2230" s="2"/>
      <c r="V2230" s="2"/>
    </row>
    <row r="2231" spans="1:22" s="16" customFormat="1" ht="15" customHeight="1" x14ac:dyDescent="0.3">
      <c r="A2231" s="16" t="s">
        <v>465</v>
      </c>
      <c r="B2231" s="16" t="s">
        <v>18</v>
      </c>
      <c r="C2231" s="43" t="s">
        <v>2008</v>
      </c>
      <c r="D2231" s="43" t="s">
        <v>267</v>
      </c>
      <c r="E2231" s="43" t="s">
        <v>71</v>
      </c>
      <c r="F2231" s="43" t="s">
        <v>2009</v>
      </c>
      <c r="G2231" s="43" t="s">
        <v>280</v>
      </c>
      <c r="H2231" s="43" t="s">
        <v>23</v>
      </c>
      <c r="I2231" s="43">
        <v>7450</v>
      </c>
      <c r="J2231" s="16" t="s">
        <v>886</v>
      </c>
      <c r="K2231" s="16">
        <v>0</v>
      </c>
      <c r="L2231" s="16">
        <v>0</v>
      </c>
      <c r="M2231" s="16">
        <v>0</v>
      </c>
      <c r="N2231" s="16">
        <v>0</v>
      </c>
      <c r="O2231" s="47">
        <v>0</v>
      </c>
      <c r="P2231" s="16">
        <v>0</v>
      </c>
      <c r="Q2231" s="47">
        <v>0</v>
      </c>
      <c r="R2231" s="16" t="s">
        <v>2016</v>
      </c>
      <c r="S2231" s="3" t="s">
        <v>1469</v>
      </c>
      <c r="T2231" s="2"/>
      <c r="U2231" s="2"/>
      <c r="V2231" s="2"/>
    </row>
    <row r="2232" spans="1:22" s="16" customFormat="1" ht="15" customHeight="1" x14ac:dyDescent="0.3">
      <c r="A2232" s="16" t="s">
        <v>465</v>
      </c>
      <c r="B2232" s="16" t="s">
        <v>18</v>
      </c>
      <c r="C2232" s="43" t="s">
        <v>2008</v>
      </c>
      <c r="D2232" s="43" t="s">
        <v>267</v>
      </c>
      <c r="E2232" s="43" t="s">
        <v>71</v>
      </c>
      <c r="F2232" s="43" t="s">
        <v>2009</v>
      </c>
      <c r="G2232" s="43" t="s">
        <v>280</v>
      </c>
      <c r="H2232" s="43" t="s">
        <v>23</v>
      </c>
      <c r="I2232" s="43">
        <v>8005</v>
      </c>
      <c r="J2232" s="16" t="s">
        <v>514</v>
      </c>
      <c r="K2232" s="16">
        <v>0</v>
      </c>
      <c r="L2232" s="16">
        <v>0</v>
      </c>
      <c r="M2232" s="16">
        <v>0</v>
      </c>
      <c r="N2232" s="16">
        <v>0</v>
      </c>
      <c r="O2232" s="47">
        <v>0</v>
      </c>
      <c r="P2232" s="16">
        <v>0</v>
      </c>
      <c r="Q2232" s="47">
        <v>0</v>
      </c>
      <c r="R2232" s="16" t="s">
        <v>2016</v>
      </c>
      <c r="S2232" s="3" t="s">
        <v>1469</v>
      </c>
      <c r="T2232" s="2"/>
      <c r="U2232" s="2"/>
      <c r="V2232" s="2"/>
    </row>
    <row r="2233" spans="1:22" s="16" customFormat="1" ht="15" customHeight="1" x14ac:dyDescent="0.3">
      <c r="A2233" s="16" t="s">
        <v>465</v>
      </c>
      <c r="B2233" s="16" t="s">
        <v>18</v>
      </c>
      <c r="C2233" s="43" t="s">
        <v>2008</v>
      </c>
      <c r="D2233" s="43" t="s">
        <v>267</v>
      </c>
      <c r="E2233" s="43" t="s">
        <v>71</v>
      </c>
      <c r="F2233" s="43" t="s">
        <v>2009</v>
      </c>
      <c r="G2233" s="43" t="s">
        <v>280</v>
      </c>
      <c r="H2233" s="43" t="s">
        <v>23</v>
      </c>
      <c r="I2233" s="43">
        <v>8070</v>
      </c>
      <c r="J2233" s="16" t="s">
        <v>570</v>
      </c>
      <c r="K2233" s="16">
        <v>0</v>
      </c>
      <c r="L2233" s="16">
        <v>0</v>
      </c>
      <c r="M2233" s="16">
        <v>0</v>
      </c>
      <c r="N2233" s="16">
        <v>0</v>
      </c>
      <c r="O2233" s="47">
        <v>0</v>
      </c>
      <c r="P2233" s="16">
        <v>0</v>
      </c>
      <c r="Q2233" s="47">
        <v>0</v>
      </c>
      <c r="R2233" s="16" t="s">
        <v>2016</v>
      </c>
      <c r="S2233" s="3" t="s">
        <v>1469</v>
      </c>
      <c r="T2233" s="2"/>
      <c r="U2233" s="2"/>
      <c r="V2233" s="2"/>
    </row>
    <row r="2234" spans="1:22" s="16" customFormat="1" ht="15" customHeight="1" x14ac:dyDescent="0.3">
      <c r="A2234" s="16" t="s">
        <v>465</v>
      </c>
      <c r="B2234" s="16" t="s">
        <v>18</v>
      </c>
      <c r="C2234" s="43" t="s">
        <v>2008</v>
      </c>
      <c r="D2234" s="43" t="s">
        <v>267</v>
      </c>
      <c r="E2234" s="43" t="s">
        <v>71</v>
      </c>
      <c r="F2234" s="43" t="s">
        <v>2009</v>
      </c>
      <c r="G2234" s="43" t="s">
        <v>280</v>
      </c>
      <c r="H2234" s="43" t="s">
        <v>23</v>
      </c>
      <c r="I2234" s="43">
        <v>9500</v>
      </c>
      <c r="J2234" s="16" t="s">
        <v>818</v>
      </c>
      <c r="K2234" s="16">
        <v>0</v>
      </c>
      <c r="L2234" s="16">
        <v>0</v>
      </c>
      <c r="M2234" s="16">
        <v>0</v>
      </c>
      <c r="N2234" s="16">
        <v>0</v>
      </c>
      <c r="O2234" s="47">
        <v>0</v>
      </c>
      <c r="P2234" s="16">
        <v>0</v>
      </c>
      <c r="Q2234" s="47">
        <v>0</v>
      </c>
      <c r="R2234" s="16" t="s">
        <v>2016</v>
      </c>
      <c r="S2234" s="3" t="s">
        <v>1469</v>
      </c>
      <c r="T2234" s="2"/>
      <c r="U2234" s="2"/>
      <c r="V2234" s="2"/>
    </row>
    <row r="2235" spans="1:22" s="16" customFormat="1" ht="15" customHeight="1" x14ac:dyDescent="0.3">
      <c r="A2235" s="16" t="s">
        <v>465</v>
      </c>
      <c r="B2235" s="16" t="s">
        <v>18</v>
      </c>
      <c r="C2235" s="43" t="s">
        <v>2010</v>
      </c>
      <c r="D2235" s="43" t="s">
        <v>267</v>
      </c>
      <c r="E2235" s="43" t="s">
        <v>71</v>
      </c>
      <c r="F2235" s="43" t="s">
        <v>2009</v>
      </c>
      <c r="G2235" s="43" t="s">
        <v>272</v>
      </c>
      <c r="H2235" s="43" t="s">
        <v>23</v>
      </c>
      <c r="I2235" s="43" t="s">
        <v>501</v>
      </c>
      <c r="J2235" s="16" t="s">
        <v>502</v>
      </c>
      <c r="K2235" s="16">
        <v>0</v>
      </c>
      <c r="L2235" s="16">
        <v>0</v>
      </c>
      <c r="M2235" s="16">
        <v>0</v>
      </c>
      <c r="N2235" s="16">
        <v>0</v>
      </c>
      <c r="O2235" s="47">
        <v>0</v>
      </c>
      <c r="P2235" s="16">
        <v>0</v>
      </c>
      <c r="Q2235" s="47">
        <v>0</v>
      </c>
      <c r="R2235" s="16" t="s">
        <v>2017</v>
      </c>
      <c r="S2235" s="3" t="s">
        <v>1469</v>
      </c>
      <c r="T2235" s="2"/>
      <c r="U2235" s="2"/>
      <c r="V2235" s="2"/>
    </row>
    <row r="2236" spans="1:22" s="16" customFormat="1" ht="15" customHeight="1" x14ac:dyDescent="0.3">
      <c r="A2236" s="16" t="s">
        <v>465</v>
      </c>
      <c r="B2236" s="16" t="s">
        <v>18</v>
      </c>
      <c r="C2236" s="43" t="s">
        <v>2010</v>
      </c>
      <c r="D2236" s="43" t="s">
        <v>267</v>
      </c>
      <c r="E2236" s="43" t="s">
        <v>71</v>
      </c>
      <c r="F2236" s="43" t="s">
        <v>2009</v>
      </c>
      <c r="G2236" s="43" t="s">
        <v>272</v>
      </c>
      <c r="H2236" s="43" t="s">
        <v>23</v>
      </c>
      <c r="I2236" s="43" t="s">
        <v>493</v>
      </c>
      <c r="J2236" s="16" t="s">
        <v>494</v>
      </c>
      <c r="K2236" s="16">
        <v>0</v>
      </c>
      <c r="L2236" s="16">
        <v>0</v>
      </c>
      <c r="M2236" s="16">
        <v>0</v>
      </c>
      <c r="N2236" s="16">
        <v>0</v>
      </c>
      <c r="O2236" s="47">
        <v>0</v>
      </c>
      <c r="P2236" s="16">
        <v>0</v>
      </c>
      <c r="Q2236" s="47">
        <v>0</v>
      </c>
      <c r="R2236" s="16" t="s">
        <v>2017</v>
      </c>
      <c r="S2236" s="3" t="s">
        <v>1469</v>
      </c>
      <c r="T2236" s="2"/>
      <c r="U2236" s="2"/>
      <c r="V2236" s="2"/>
    </row>
    <row r="2237" spans="1:22" s="16" customFormat="1" ht="15" customHeight="1" x14ac:dyDescent="0.3">
      <c r="A2237" s="16" t="s">
        <v>465</v>
      </c>
      <c r="B2237" s="16" t="s">
        <v>18</v>
      </c>
      <c r="C2237" s="43" t="s">
        <v>2010</v>
      </c>
      <c r="D2237" s="43" t="s">
        <v>267</v>
      </c>
      <c r="E2237" s="43" t="s">
        <v>71</v>
      </c>
      <c r="F2237" s="43" t="s">
        <v>2009</v>
      </c>
      <c r="G2237" s="43" t="s">
        <v>272</v>
      </c>
      <c r="H2237" s="43" t="s">
        <v>23</v>
      </c>
      <c r="I2237" s="43">
        <v>5100</v>
      </c>
      <c r="J2237" s="16" t="s">
        <v>484</v>
      </c>
      <c r="K2237" s="16">
        <v>0</v>
      </c>
      <c r="L2237" s="16">
        <v>0</v>
      </c>
      <c r="M2237" s="16">
        <v>0</v>
      </c>
      <c r="N2237" s="16">
        <v>0</v>
      </c>
      <c r="O2237" s="47">
        <v>0</v>
      </c>
      <c r="P2237" s="16">
        <v>0</v>
      </c>
      <c r="Q2237" s="47">
        <v>0</v>
      </c>
      <c r="R2237" s="16" t="s">
        <v>2017</v>
      </c>
      <c r="S2237" s="3" t="s">
        <v>1469</v>
      </c>
      <c r="T2237" s="2"/>
      <c r="U2237" s="2"/>
      <c r="V2237" s="2"/>
    </row>
    <row r="2238" spans="1:22" s="16" customFormat="1" ht="15" customHeight="1" x14ac:dyDescent="0.3">
      <c r="A2238" s="16" t="s">
        <v>465</v>
      </c>
      <c r="B2238" s="16" t="s">
        <v>18</v>
      </c>
      <c r="C2238" s="43" t="s">
        <v>2010</v>
      </c>
      <c r="D2238" s="43" t="s">
        <v>267</v>
      </c>
      <c r="E2238" s="43" t="s">
        <v>71</v>
      </c>
      <c r="F2238" s="43" t="s">
        <v>2009</v>
      </c>
      <c r="G2238" s="43" t="s">
        <v>272</v>
      </c>
      <c r="H2238" s="43" t="s">
        <v>23</v>
      </c>
      <c r="I2238" s="43" t="s">
        <v>491</v>
      </c>
      <c r="J2238" s="16" t="s">
        <v>1043</v>
      </c>
      <c r="K2238" s="16">
        <v>0</v>
      </c>
      <c r="L2238" s="16">
        <v>0</v>
      </c>
      <c r="M2238" s="16">
        <v>0</v>
      </c>
      <c r="N2238" s="16">
        <v>0</v>
      </c>
      <c r="O2238" s="47">
        <v>0</v>
      </c>
      <c r="P2238" s="16">
        <v>0</v>
      </c>
      <c r="Q2238" s="47">
        <v>0</v>
      </c>
      <c r="R2238" s="16" t="s">
        <v>2017</v>
      </c>
      <c r="S2238" s="3" t="s">
        <v>1469</v>
      </c>
      <c r="T2238" s="2"/>
      <c r="U2238" s="2"/>
      <c r="V2238" s="2"/>
    </row>
    <row r="2239" spans="1:22" s="16" customFormat="1" ht="15" customHeight="1" x14ac:dyDescent="0.3">
      <c r="A2239" s="16" t="s">
        <v>465</v>
      </c>
      <c r="B2239" s="16" t="s">
        <v>18</v>
      </c>
      <c r="C2239" s="43" t="s">
        <v>2010</v>
      </c>
      <c r="D2239" s="43" t="s">
        <v>267</v>
      </c>
      <c r="E2239" s="43" t="s">
        <v>71</v>
      </c>
      <c r="F2239" s="43" t="s">
        <v>2009</v>
      </c>
      <c r="G2239" s="43" t="s">
        <v>272</v>
      </c>
      <c r="H2239" s="43" t="s">
        <v>23</v>
      </c>
      <c r="I2239" s="43" t="s">
        <v>481</v>
      </c>
      <c r="J2239" s="16" t="s">
        <v>1040</v>
      </c>
      <c r="K2239" s="16">
        <v>0</v>
      </c>
      <c r="L2239" s="16">
        <v>0</v>
      </c>
      <c r="M2239" s="16">
        <v>0</v>
      </c>
      <c r="N2239" s="16">
        <v>0</v>
      </c>
      <c r="O2239" s="47">
        <v>0</v>
      </c>
      <c r="P2239" s="16">
        <v>0</v>
      </c>
      <c r="Q2239" s="47">
        <v>0</v>
      </c>
      <c r="R2239" s="16" t="s">
        <v>2017</v>
      </c>
      <c r="S2239" s="3" t="s">
        <v>1469</v>
      </c>
      <c r="T2239" s="2"/>
      <c r="U2239" s="2"/>
      <c r="V2239" s="2"/>
    </row>
    <row r="2240" spans="1:22" s="16" customFormat="1" ht="15" customHeight="1" x14ac:dyDescent="0.3">
      <c r="A2240" s="16" t="s">
        <v>465</v>
      </c>
      <c r="B2240" s="16" t="s">
        <v>18</v>
      </c>
      <c r="C2240" s="43" t="s">
        <v>2010</v>
      </c>
      <c r="D2240" s="43" t="s">
        <v>267</v>
      </c>
      <c r="E2240" s="43" t="s">
        <v>71</v>
      </c>
      <c r="F2240" s="43" t="s">
        <v>2009</v>
      </c>
      <c r="G2240" s="43" t="s">
        <v>272</v>
      </c>
      <c r="H2240" s="43" t="s">
        <v>23</v>
      </c>
      <c r="I2240" s="43" t="s">
        <v>1051</v>
      </c>
      <c r="J2240" s="16" t="s">
        <v>1052</v>
      </c>
      <c r="K2240" s="16">
        <v>0</v>
      </c>
      <c r="L2240" s="16">
        <v>0</v>
      </c>
      <c r="M2240" s="16">
        <v>0</v>
      </c>
      <c r="N2240" s="16">
        <v>0</v>
      </c>
      <c r="O2240" s="47">
        <v>0</v>
      </c>
      <c r="P2240" s="16">
        <v>0</v>
      </c>
      <c r="Q2240" s="47">
        <v>0</v>
      </c>
      <c r="R2240" s="16" t="s">
        <v>2017</v>
      </c>
      <c r="S2240" s="3" t="s">
        <v>1469</v>
      </c>
      <c r="T2240" s="2"/>
      <c r="U2240" s="2"/>
      <c r="V2240" s="2"/>
    </row>
    <row r="2241" spans="1:22" s="16" customFormat="1" ht="15" customHeight="1" x14ac:dyDescent="0.3">
      <c r="A2241" s="16" t="s">
        <v>465</v>
      </c>
      <c r="B2241" s="16" t="s">
        <v>18</v>
      </c>
      <c r="C2241" s="43" t="s">
        <v>2010</v>
      </c>
      <c r="D2241" s="43" t="s">
        <v>267</v>
      </c>
      <c r="E2241" s="43" t="s">
        <v>71</v>
      </c>
      <c r="F2241" s="43" t="s">
        <v>2009</v>
      </c>
      <c r="G2241" s="43" t="s">
        <v>272</v>
      </c>
      <c r="H2241" s="43" t="s">
        <v>23</v>
      </c>
      <c r="I2241" s="43" t="s">
        <v>469</v>
      </c>
      <c r="J2241" s="16" t="s">
        <v>1045</v>
      </c>
      <c r="K2241" s="16">
        <v>0</v>
      </c>
      <c r="L2241" s="16">
        <v>0</v>
      </c>
      <c r="M2241" s="16">
        <v>0</v>
      </c>
      <c r="N2241" s="16">
        <v>0</v>
      </c>
      <c r="O2241" s="47">
        <v>0</v>
      </c>
      <c r="P2241" s="16">
        <v>0</v>
      </c>
      <c r="Q2241" s="47">
        <v>0</v>
      </c>
      <c r="R2241" s="16" t="s">
        <v>2017</v>
      </c>
      <c r="S2241" s="3" t="s">
        <v>1469</v>
      </c>
      <c r="T2241" s="2"/>
      <c r="U2241" s="2"/>
      <c r="V2241" s="2"/>
    </row>
    <row r="2242" spans="1:22" s="16" customFormat="1" ht="15" customHeight="1" x14ac:dyDescent="0.3">
      <c r="A2242" s="16" t="s">
        <v>465</v>
      </c>
      <c r="B2242" s="16" t="s">
        <v>18</v>
      </c>
      <c r="C2242" s="43" t="s">
        <v>2010</v>
      </c>
      <c r="D2242" s="43" t="s">
        <v>267</v>
      </c>
      <c r="E2242" s="43" t="s">
        <v>71</v>
      </c>
      <c r="F2242" s="43" t="s">
        <v>2009</v>
      </c>
      <c r="G2242" s="43" t="s">
        <v>272</v>
      </c>
      <c r="H2242" s="43" t="s">
        <v>23</v>
      </c>
      <c r="I2242" s="43" t="s">
        <v>473</v>
      </c>
      <c r="J2242" s="16" t="s">
        <v>1041</v>
      </c>
      <c r="K2242" s="16">
        <v>0</v>
      </c>
      <c r="L2242" s="16">
        <v>0</v>
      </c>
      <c r="M2242" s="16">
        <v>0</v>
      </c>
      <c r="N2242" s="16">
        <v>0</v>
      </c>
      <c r="O2242" s="47">
        <v>0</v>
      </c>
      <c r="P2242" s="16">
        <v>0</v>
      </c>
      <c r="Q2242" s="47">
        <v>0</v>
      </c>
      <c r="R2242" s="16" t="s">
        <v>2017</v>
      </c>
      <c r="S2242" s="3" t="s">
        <v>1469</v>
      </c>
      <c r="T2242" s="2"/>
      <c r="U2242" s="2"/>
      <c r="V2242" s="2"/>
    </row>
    <row r="2243" spans="1:22" s="16" customFormat="1" ht="15" customHeight="1" x14ac:dyDescent="0.3">
      <c r="A2243" s="16" t="s">
        <v>465</v>
      </c>
      <c r="B2243" s="16" t="s">
        <v>18</v>
      </c>
      <c r="C2243" s="43" t="s">
        <v>2010</v>
      </c>
      <c r="D2243" s="43" t="s">
        <v>267</v>
      </c>
      <c r="E2243" s="43" t="s">
        <v>71</v>
      </c>
      <c r="F2243" s="43" t="s">
        <v>2009</v>
      </c>
      <c r="G2243" s="43" t="s">
        <v>272</v>
      </c>
      <c r="H2243" s="43" t="s">
        <v>23</v>
      </c>
      <c r="I2243" s="43" t="s">
        <v>474</v>
      </c>
      <c r="J2243" s="16" t="s">
        <v>475</v>
      </c>
      <c r="K2243" s="16">
        <v>0</v>
      </c>
      <c r="L2243" s="16">
        <v>0</v>
      </c>
      <c r="M2243" s="16">
        <v>0</v>
      </c>
      <c r="N2243" s="16">
        <v>0</v>
      </c>
      <c r="O2243" s="47">
        <v>0</v>
      </c>
      <c r="P2243" s="16">
        <v>0</v>
      </c>
      <c r="Q2243" s="47">
        <v>0</v>
      </c>
      <c r="R2243" s="16" t="s">
        <v>2017</v>
      </c>
      <c r="S2243" s="3" t="s">
        <v>1469</v>
      </c>
      <c r="T2243" s="2"/>
      <c r="U2243" s="2"/>
      <c r="V2243" s="2"/>
    </row>
    <row r="2244" spans="1:22" s="16" customFormat="1" ht="15" customHeight="1" x14ac:dyDescent="0.3">
      <c r="A2244" s="16" t="s">
        <v>465</v>
      </c>
      <c r="B2244" s="16" t="s">
        <v>18</v>
      </c>
      <c r="C2244" s="43" t="s">
        <v>2010</v>
      </c>
      <c r="D2244" s="43" t="s">
        <v>267</v>
      </c>
      <c r="E2244" s="43" t="s">
        <v>71</v>
      </c>
      <c r="F2244" s="43" t="s">
        <v>2009</v>
      </c>
      <c r="G2244" s="43" t="s">
        <v>272</v>
      </c>
      <c r="H2244" s="43" t="s">
        <v>23</v>
      </c>
      <c r="I2244" s="43" t="s">
        <v>525</v>
      </c>
      <c r="J2244" s="16" t="s">
        <v>526</v>
      </c>
      <c r="K2244" s="16">
        <v>0</v>
      </c>
      <c r="L2244" s="16">
        <v>0</v>
      </c>
      <c r="M2244" s="16">
        <v>0</v>
      </c>
      <c r="N2244" s="16">
        <v>0</v>
      </c>
      <c r="O2244" s="47">
        <v>0</v>
      </c>
      <c r="P2244" s="16">
        <v>0</v>
      </c>
      <c r="Q2244" s="47">
        <v>0</v>
      </c>
      <c r="R2244" s="16" t="s">
        <v>2017</v>
      </c>
      <c r="S2244" s="3" t="s">
        <v>1469</v>
      </c>
      <c r="T2244" s="2"/>
      <c r="U2244" s="2"/>
      <c r="V2244" s="2"/>
    </row>
    <row r="2245" spans="1:22" s="16" customFormat="1" ht="15" customHeight="1" x14ac:dyDescent="0.3">
      <c r="A2245" s="16" t="s">
        <v>465</v>
      </c>
      <c r="B2245" s="16" t="s">
        <v>18</v>
      </c>
      <c r="C2245" s="43" t="s">
        <v>2010</v>
      </c>
      <c r="D2245" s="43" t="s">
        <v>267</v>
      </c>
      <c r="E2245" s="43" t="s">
        <v>71</v>
      </c>
      <c r="F2245" s="43" t="s">
        <v>2009</v>
      </c>
      <c r="G2245" s="43" t="s">
        <v>272</v>
      </c>
      <c r="H2245" s="43" t="s">
        <v>23</v>
      </c>
      <c r="I2245" s="43">
        <v>6000</v>
      </c>
      <c r="J2245" s="16" t="s">
        <v>539</v>
      </c>
      <c r="K2245" s="16">
        <v>0</v>
      </c>
      <c r="L2245" s="16">
        <v>0</v>
      </c>
      <c r="M2245" s="16">
        <v>0</v>
      </c>
      <c r="N2245" s="16">
        <v>0</v>
      </c>
      <c r="O2245" s="47">
        <v>0</v>
      </c>
      <c r="P2245" s="16">
        <v>0</v>
      </c>
      <c r="Q2245" s="47">
        <v>0</v>
      </c>
      <c r="R2245" s="16" t="s">
        <v>2017</v>
      </c>
      <c r="S2245" s="3" t="s">
        <v>1469</v>
      </c>
      <c r="T2245" s="2"/>
      <c r="U2245" s="2"/>
      <c r="V2245" s="2"/>
    </row>
    <row r="2246" spans="1:22" s="16" customFormat="1" ht="15" customHeight="1" x14ac:dyDescent="0.3">
      <c r="A2246" s="16" t="s">
        <v>465</v>
      </c>
      <c r="B2246" s="16" t="s">
        <v>18</v>
      </c>
      <c r="C2246" s="43" t="s">
        <v>2010</v>
      </c>
      <c r="D2246" s="43" t="s">
        <v>267</v>
      </c>
      <c r="E2246" s="43" t="s">
        <v>71</v>
      </c>
      <c r="F2246" s="43" t="s">
        <v>2009</v>
      </c>
      <c r="G2246" s="43" t="s">
        <v>272</v>
      </c>
      <c r="H2246" s="43" t="s">
        <v>23</v>
      </c>
      <c r="I2246" s="43">
        <v>6200</v>
      </c>
      <c r="J2246" s="16" t="s">
        <v>557</v>
      </c>
      <c r="K2246" s="16">
        <v>0</v>
      </c>
      <c r="L2246" s="16">
        <v>0</v>
      </c>
      <c r="M2246" s="16">
        <v>0</v>
      </c>
      <c r="N2246" s="16">
        <v>0</v>
      </c>
      <c r="O2246" s="47">
        <v>0</v>
      </c>
      <c r="P2246" s="16">
        <v>0</v>
      </c>
      <c r="Q2246" s="47">
        <v>0</v>
      </c>
      <c r="R2246" s="16" t="s">
        <v>2017</v>
      </c>
      <c r="S2246" s="3" t="s">
        <v>1469</v>
      </c>
      <c r="T2246" s="2"/>
      <c r="U2246" s="2"/>
      <c r="V2246" s="2"/>
    </row>
    <row r="2247" spans="1:22" s="16" customFormat="1" ht="15" customHeight="1" x14ac:dyDescent="0.3">
      <c r="A2247" s="16" t="s">
        <v>465</v>
      </c>
      <c r="B2247" s="16" t="s">
        <v>18</v>
      </c>
      <c r="C2247" s="43" t="s">
        <v>2010</v>
      </c>
      <c r="D2247" s="43" t="s">
        <v>267</v>
      </c>
      <c r="E2247" s="43" t="s">
        <v>71</v>
      </c>
      <c r="F2247" s="43" t="s">
        <v>2009</v>
      </c>
      <c r="G2247" s="43" t="s">
        <v>272</v>
      </c>
      <c r="H2247" s="43" t="s">
        <v>23</v>
      </c>
      <c r="I2247" s="43">
        <v>6202</v>
      </c>
      <c r="J2247" s="16" t="s">
        <v>558</v>
      </c>
      <c r="K2247" s="16">
        <v>0</v>
      </c>
      <c r="L2247" s="16">
        <v>0</v>
      </c>
      <c r="M2247" s="16">
        <v>0</v>
      </c>
      <c r="N2247" s="16">
        <v>0</v>
      </c>
      <c r="O2247" s="47">
        <v>0</v>
      </c>
      <c r="P2247" s="16">
        <v>0</v>
      </c>
      <c r="Q2247" s="47">
        <v>0</v>
      </c>
      <c r="R2247" s="16" t="s">
        <v>2017</v>
      </c>
      <c r="S2247" s="3" t="s">
        <v>1469</v>
      </c>
      <c r="T2247" s="2"/>
      <c r="U2247" s="2"/>
      <c r="V2247" s="2"/>
    </row>
    <row r="2248" spans="1:22" s="16" customFormat="1" ht="15" customHeight="1" x14ac:dyDescent="0.3">
      <c r="A2248" s="16" t="s">
        <v>465</v>
      </c>
      <c r="B2248" s="16" t="s">
        <v>18</v>
      </c>
      <c r="C2248" s="43" t="s">
        <v>2010</v>
      </c>
      <c r="D2248" s="43" t="s">
        <v>267</v>
      </c>
      <c r="E2248" s="43" t="s">
        <v>71</v>
      </c>
      <c r="F2248" s="43" t="s">
        <v>2009</v>
      </c>
      <c r="G2248" s="43" t="s">
        <v>272</v>
      </c>
      <c r="H2248" s="43" t="s">
        <v>23</v>
      </c>
      <c r="I2248" s="43">
        <v>6206</v>
      </c>
      <c r="J2248" s="16" t="s">
        <v>571</v>
      </c>
      <c r="K2248" s="16">
        <v>0</v>
      </c>
      <c r="L2248" s="16">
        <v>0</v>
      </c>
      <c r="M2248" s="16">
        <v>0</v>
      </c>
      <c r="N2248" s="16">
        <v>0</v>
      </c>
      <c r="O2248" s="47">
        <v>0</v>
      </c>
      <c r="P2248" s="16">
        <v>0</v>
      </c>
      <c r="Q2248" s="47">
        <v>0</v>
      </c>
      <c r="R2248" s="16" t="s">
        <v>2017</v>
      </c>
      <c r="S2248" s="3" t="s">
        <v>1469</v>
      </c>
      <c r="T2248" s="2"/>
      <c r="U2248" s="2"/>
      <c r="V2248" s="2"/>
    </row>
    <row r="2249" spans="1:22" s="16" customFormat="1" ht="15" customHeight="1" x14ac:dyDescent="0.3">
      <c r="A2249" s="16" t="s">
        <v>465</v>
      </c>
      <c r="B2249" s="16" t="s">
        <v>18</v>
      </c>
      <c r="C2249" s="43" t="s">
        <v>2010</v>
      </c>
      <c r="D2249" s="43" t="s">
        <v>267</v>
      </c>
      <c r="E2249" s="43" t="s">
        <v>71</v>
      </c>
      <c r="F2249" s="43" t="s">
        <v>2009</v>
      </c>
      <c r="G2249" s="43" t="s">
        <v>272</v>
      </c>
      <c r="H2249" s="43" t="s">
        <v>23</v>
      </c>
      <c r="I2249" s="43">
        <v>6210</v>
      </c>
      <c r="J2249" s="16" t="s">
        <v>565</v>
      </c>
      <c r="K2249" s="16">
        <v>0</v>
      </c>
      <c r="L2249" s="16">
        <v>0</v>
      </c>
      <c r="M2249" s="16">
        <v>0</v>
      </c>
      <c r="N2249" s="16">
        <v>0</v>
      </c>
      <c r="O2249" s="47">
        <v>0</v>
      </c>
      <c r="P2249" s="16">
        <v>0</v>
      </c>
      <c r="Q2249" s="47">
        <v>0</v>
      </c>
      <c r="R2249" s="16" t="s">
        <v>2017</v>
      </c>
      <c r="S2249" s="3" t="s">
        <v>1469</v>
      </c>
      <c r="T2249" s="2"/>
      <c r="U2249" s="2"/>
      <c r="V2249" s="2"/>
    </row>
    <row r="2250" spans="1:22" s="16" customFormat="1" ht="15" customHeight="1" x14ac:dyDescent="0.3">
      <c r="A2250" s="16" t="s">
        <v>465</v>
      </c>
      <c r="B2250" s="16" t="s">
        <v>18</v>
      </c>
      <c r="C2250" s="43" t="s">
        <v>2010</v>
      </c>
      <c r="D2250" s="43" t="s">
        <v>267</v>
      </c>
      <c r="E2250" s="43" t="s">
        <v>71</v>
      </c>
      <c r="F2250" s="43" t="s">
        <v>2009</v>
      </c>
      <c r="G2250" s="43" t="s">
        <v>272</v>
      </c>
      <c r="H2250" s="43" t="s">
        <v>23</v>
      </c>
      <c r="I2250" s="43">
        <v>6214</v>
      </c>
      <c r="J2250" s="16" t="s">
        <v>495</v>
      </c>
      <c r="K2250" s="16">
        <v>0</v>
      </c>
      <c r="L2250" s="16">
        <v>0</v>
      </c>
      <c r="M2250" s="16">
        <v>0</v>
      </c>
      <c r="N2250" s="16">
        <v>0</v>
      </c>
      <c r="O2250" s="47">
        <v>0</v>
      </c>
      <c r="P2250" s="16">
        <v>0</v>
      </c>
      <c r="Q2250" s="47">
        <v>0</v>
      </c>
      <c r="R2250" s="16" t="s">
        <v>2017</v>
      </c>
      <c r="S2250" s="3" t="s">
        <v>1469</v>
      </c>
      <c r="T2250" s="2"/>
      <c r="U2250" s="2"/>
      <c r="V2250" s="2"/>
    </row>
    <row r="2251" spans="1:22" s="16" customFormat="1" ht="15" customHeight="1" x14ac:dyDescent="0.3">
      <c r="A2251" s="16" t="s">
        <v>465</v>
      </c>
      <c r="B2251" s="16" t="s">
        <v>18</v>
      </c>
      <c r="C2251" s="43" t="s">
        <v>2010</v>
      </c>
      <c r="D2251" s="43" t="s">
        <v>267</v>
      </c>
      <c r="E2251" s="43" t="s">
        <v>71</v>
      </c>
      <c r="F2251" s="43" t="s">
        <v>2009</v>
      </c>
      <c r="G2251" s="43" t="s">
        <v>272</v>
      </c>
      <c r="H2251" s="43" t="s">
        <v>23</v>
      </c>
      <c r="I2251" s="43" t="s">
        <v>566</v>
      </c>
      <c r="J2251" s="16" t="s">
        <v>567</v>
      </c>
      <c r="K2251" s="16">
        <v>0</v>
      </c>
      <c r="L2251" s="16">
        <v>0</v>
      </c>
      <c r="M2251" s="16">
        <v>0</v>
      </c>
      <c r="N2251" s="16">
        <v>0</v>
      </c>
      <c r="O2251" s="47">
        <v>0</v>
      </c>
      <c r="P2251" s="16">
        <v>0</v>
      </c>
      <c r="Q2251" s="47">
        <v>0</v>
      </c>
      <c r="R2251" s="16" t="s">
        <v>2017</v>
      </c>
      <c r="S2251" s="3" t="s">
        <v>1469</v>
      </c>
      <c r="T2251" s="2"/>
      <c r="U2251" s="2"/>
      <c r="V2251" s="2"/>
    </row>
    <row r="2252" spans="1:22" s="16" customFormat="1" ht="15" customHeight="1" x14ac:dyDescent="0.3">
      <c r="A2252" s="16" t="s">
        <v>465</v>
      </c>
      <c r="B2252" s="16" t="s">
        <v>18</v>
      </c>
      <c r="C2252" s="43" t="s">
        <v>2010</v>
      </c>
      <c r="D2252" s="43" t="s">
        <v>267</v>
      </c>
      <c r="E2252" s="43" t="s">
        <v>71</v>
      </c>
      <c r="F2252" s="43" t="s">
        <v>2009</v>
      </c>
      <c r="G2252" s="43" t="s">
        <v>272</v>
      </c>
      <c r="H2252" s="43" t="s">
        <v>23</v>
      </c>
      <c r="I2252" s="43" t="s">
        <v>546</v>
      </c>
      <c r="J2252" s="16" t="s">
        <v>547</v>
      </c>
      <c r="K2252" s="16">
        <v>0</v>
      </c>
      <c r="L2252" s="16">
        <v>0</v>
      </c>
      <c r="M2252" s="16">
        <v>0</v>
      </c>
      <c r="N2252" s="16">
        <v>0</v>
      </c>
      <c r="O2252" s="47">
        <v>0</v>
      </c>
      <c r="P2252" s="16">
        <v>0</v>
      </c>
      <c r="Q2252" s="47">
        <v>0</v>
      </c>
      <c r="R2252" s="16" t="s">
        <v>2017</v>
      </c>
      <c r="S2252" s="3" t="s">
        <v>1469</v>
      </c>
      <c r="T2252" s="2"/>
      <c r="U2252" s="2"/>
      <c r="V2252" s="2"/>
    </row>
    <row r="2253" spans="1:22" s="16" customFormat="1" ht="15" customHeight="1" x14ac:dyDescent="0.3">
      <c r="A2253" s="16" t="s">
        <v>465</v>
      </c>
      <c r="B2253" s="16" t="s">
        <v>18</v>
      </c>
      <c r="C2253" s="43" t="s">
        <v>2010</v>
      </c>
      <c r="D2253" s="43" t="s">
        <v>267</v>
      </c>
      <c r="E2253" s="43" t="s">
        <v>71</v>
      </c>
      <c r="F2253" s="43" t="s">
        <v>2009</v>
      </c>
      <c r="G2253" s="43" t="s">
        <v>272</v>
      </c>
      <c r="H2253" s="43" t="s">
        <v>23</v>
      </c>
      <c r="I2253" s="43" t="s">
        <v>508</v>
      </c>
      <c r="J2253" s="16" t="s">
        <v>509</v>
      </c>
      <c r="K2253" s="16">
        <v>0</v>
      </c>
      <c r="L2253" s="16">
        <v>0</v>
      </c>
      <c r="M2253" s="16">
        <v>0</v>
      </c>
      <c r="N2253" s="16">
        <v>0</v>
      </c>
      <c r="O2253" s="47">
        <v>0</v>
      </c>
      <c r="P2253" s="16">
        <v>0</v>
      </c>
      <c r="Q2253" s="47">
        <v>0</v>
      </c>
      <c r="R2253" s="16" t="s">
        <v>2017</v>
      </c>
      <c r="S2253" s="3" t="s">
        <v>1469</v>
      </c>
      <c r="T2253" s="2"/>
      <c r="U2253" s="2"/>
      <c r="V2253" s="2"/>
    </row>
    <row r="2254" spans="1:22" s="16" customFormat="1" ht="15" customHeight="1" x14ac:dyDescent="0.3">
      <c r="A2254" s="16" t="s">
        <v>465</v>
      </c>
      <c r="B2254" s="16" t="s">
        <v>18</v>
      </c>
      <c r="C2254" s="43" t="s">
        <v>2010</v>
      </c>
      <c r="D2254" s="43" t="s">
        <v>267</v>
      </c>
      <c r="E2254" s="43" t="s">
        <v>71</v>
      </c>
      <c r="F2254" s="43" t="s">
        <v>2009</v>
      </c>
      <c r="G2254" s="43" t="s">
        <v>272</v>
      </c>
      <c r="H2254" s="43" t="s">
        <v>23</v>
      </c>
      <c r="I2254" s="43" t="s">
        <v>577</v>
      </c>
      <c r="J2254" s="16" t="s">
        <v>578</v>
      </c>
      <c r="K2254" s="16">
        <v>0</v>
      </c>
      <c r="L2254" s="16">
        <v>0</v>
      </c>
      <c r="M2254" s="16">
        <v>0</v>
      </c>
      <c r="N2254" s="16">
        <v>0</v>
      </c>
      <c r="O2254" s="47">
        <v>0</v>
      </c>
      <c r="P2254" s="16">
        <v>0</v>
      </c>
      <c r="Q2254" s="47">
        <v>0</v>
      </c>
      <c r="R2254" s="16" t="s">
        <v>2017</v>
      </c>
      <c r="S2254" s="3" t="s">
        <v>1469</v>
      </c>
      <c r="T2254" s="2"/>
      <c r="U2254" s="2"/>
      <c r="V2254" s="2"/>
    </row>
    <row r="2255" spans="1:22" s="16" customFormat="1" ht="15" customHeight="1" x14ac:dyDescent="0.3">
      <c r="A2255" s="16" t="s">
        <v>465</v>
      </c>
      <c r="B2255" s="16" t="s">
        <v>18</v>
      </c>
      <c r="C2255" s="43" t="s">
        <v>2010</v>
      </c>
      <c r="D2255" s="43" t="s">
        <v>267</v>
      </c>
      <c r="E2255" s="43" t="s">
        <v>71</v>
      </c>
      <c r="F2255" s="43" t="s">
        <v>2009</v>
      </c>
      <c r="G2255" s="43" t="s">
        <v>272</v>
      </c>
      <c r="H2255" s="43" t="s">
        <v>23</v>
      </c>
      <c r="I2255" s="43" t="s">
        <v>533</v>
      </c>
      <c r="J2255" s="16" t="s">
        <v>534</v>
      </c>
      <c r="K2255" s="16">
        <v>0</v>
      </c>
      <c r="L2255" s="16">
        <v>0</v>
      </c>
      <c r="M2255" s="16">
        <v>0</v>
      </c>
      <c r="N2255" s="16">
        <v>0</v>
      </c>
      <c r="O2255" s="47">
        <v>0</v>
      </c>
      <c r="P2255" s="16">
        <v>0</v>
      </c>
      <c r="Q2255" s="47">
        <v>0</v>
      </c>
      <c r="R2255" s="16" t="s">
        <v>2017</v>
      </c>
      <c r="S2255" s="3" t="s">
        <v>1469</v>
      </c>
      <c r="T2255" s="2"/>
      <c r="U2255" s="2"/>
      <c r="V2255" s="2"/>
    </row>
    <row r="2256" spans="1:22" s="16" customFormat="1" ht="15" customHeight="1" x14ac:dyDescent="0.3">
      <c r="A2256" s="16" t="s">
        <v>465</v>
      </c>
      <c r="B2256" s="16" t="s">
        <v>18</v>
      </c>
      <c r="C2256" s="43" t="s">
        <v>2010</v>
      </c>
      <c r="D2256" s="43" t="s">
        <v>267</v>
      </c>
      <c r="E2256" s="43" t="s">
        <v>71</v>
      </c>
      <c r="F2256" s="43" t="s">
        <v>2009</v>
      </c>
      <c r="G2256" s="43" t="s">
        <v>272</v>
      </c>
      <c r="H2256" s="43" t="s">
        <v>23</v>
      </c>
      <c r="I2256" s="43" t="s">
        <v>535</v>
      </c>
      <c r="J2256" s="16" t="s">
        <v>536</v>
      </c>
      <c r="K2256" s="16">
        <v>0</v>
      </c>
      <c r="L2256" s="16">
        <v>0</v>
      </c>
      <c r="M2256" s="16">
        <v>0</v>
      </c>
      <c r="N2256" s="16">
        <v>0</v>
      </c>
      <c r="O2256" s="47">
        <v>0</v>
      </c>
      <c r="P2256" s="16">
        <v>0</v>
      </c>
      <c r="Q2256" s="47">
        <v>0</v>
      </c>
      <c r="R2256" s="16" t="s">
        <v>2017</v>
      </c>
      <c r="S2256" s="3" t="s">
        <v>1469</v>
      </c>
      <c r="T2256" s="2"/>
      <c r="U2256" s="2"/>
      <c r="V2256" s="2"/>
    </row>
    <row r="2257" spans="1:22" s="16" customFormat="1" ht="15" customHeight="1" x14ac:dyDescent="0.3">
      <c r="A2257" s="16" t="s">
        <v>465</v>
      </c>
      <c r="B2257" s="16" t="s">
        <v>18</v>
      </c>
      <c r="C2257" s="43" t="s">
        <v>2010</v>
      </c>
      <c r="D2257" s="43" t="s">
        <v>267</v>
      </c>
      <c r="E2257" s="43" t="s">
        <v>71</v>
      </c>
      <c r="F2257" s="43" t="s">
        <v>2009</v>
      </c>
      <c r="G2257" s="43" t="s">
        <v>272</v>
      </c>
      <c r="H2257" s="43" t="s">
        <v>23</v>
      </c>
      <c r="I2257" s="43" t="s">
        <v>594</v>
      </c>
      <c r="J2257" s="16" t="s">
        <v>595</v>
      </c>
      <c r="K2257" s="16">
        <v>0</v>
      </c>
      <c r="L2257" s="16">
        <v>0</v>
      </c>
      <c r="M2257" s="16">
        <v>0</v>
      </c>
      <c r="N2257" s="16">
        <v>0</v>
      </c>
      <c r="O2257" s="47">
        <v>0</v>
      </c>
      <c r="P2257" s="16">
        <v>0</v>
      </c>
      <c r="Q2257" s="47">
        <v>0</v>
      </c>
      <c r="R2257" s="16" t="s">
        <v>2017</v>
      </c>
      <c r="S2257" s="3" t="s">
        <v>1469</v>
      </c>
      <c r="T2257" s="2"/>
      <c r="U2257" s="2"/>
      <c r="V2257" s="2"/>
    </row>
    <row r="2258" spans="1:22" s="16" customFormat="1" ht="15" customHeight="1" x14ac:dyDescent="0.3">
      <c r="A2258" s="16" t="s">
        <v>465</v>
      </c>
      <c r="B2258" s="16" t="s">
        <v>18</v>
      </c>
      <c r="C2258" s="43" t="s">
        <v>2010</v>
      </c>
      <c r="D2258" s="43" t="s">
        <v>267</v>
      </c>
      <c r="E2258" s="43" t="s">
        <v>71</v>
      </c>
      <c r="F2258" s="43" t="s">
        <v>2009</v>
      </c>
      <c r="G2258" s="43" t="s">
        <v>272</v>
      </c>
      <c r="H2258" s="43" t="s">
        <v>23</v>
      </c>
      <c r="I2258" s="43" t="s">
        <v>541</v>
      </c>
      <c r="J2258" s="16" t="s">
        <v>542</v>
      </c>
      <c r="K2258" s="16">
        <v>0</v>
      </c>
      <c r="L2258" s="16">
        <v>0</v>
      </c>
      <c r="M2258" s="16">
        <v>0</v>
      </c>
      <c r="N2258" s="16">
        <v>0</v>
      </c>
      <c r="O2258" s="47">
        <v>0</v>
      </c>
      <c r="P2258" s="16">
        <v>0</v>
      </c>
      <c r="Q2258" s="47">
        <v>0</v>
      </c>
      <c r="R2258" s="16" t="s">
        <v>2017</v>
      </c>
      <c r="S2258" s="3" t="s">
        <v>1469</v>
      </c>
      <c r="T2258" s="2"/>
      <c r="U2258" s="2"/>
      <c r="V2258" s="2"/>
    </row>
    <row r="2259" spans="1:22" s="16" customFormat="1" ht="15" customHeight="1" x14ac:dyDescent="0.3">
      <c r="A2259" s="16" t="s">
        <v>465</v>
      </c>
      <c r="B2259" s="16" t="s">
        <v>18</v>
      </c>
      <c r="C2259" s="43" t="s">
        <v>2010</v>
      </c>
      <c r="D2259" s="43" t="s">
        <v>267</v>
      </c>
      <c r="E2259" s="43" t="s">
        <v>71</v>
      </c>
      <c r="F2259" s="43" t="s">
        <v>2009</v>
      </c>
      <c r="G2259" s="43" t="s">
        <v>272</v>
      </c>
      <c r="H2259" s="43" t="s">
        <v>23</v>
      </c>
      <c r="I2259" s="43" t="s">
        <v>505</v>
      </c>
      <c r="J2259" s="16" t="s">
        <v>506</v>
      </c>
      <c r="K2259" s="16">
        <v>0</v>
      </c>
      <c r="L2259" s="16">
        <v>0</v>
      </c>
      <c r="M2259" s="16">
        <v>0</v>
      </c>
      <c r="N2259" s="16">
        <v>0</v>
      </c>
      <c r="O2259" s="47">
        <v>0</v>
      </c>
      <c r="P2259" s="16">
        <v>0</v>
      </c>
      <c r="Q2259" s="47">
        <v>0</v>
      </c>
      <c r="R2259" s="16" t="s">
        <v>2017</v>
      </c>
      <c r="S2259" s="3" t="s">
        <v>1469</v>
      </c>
      <c r="T2259" s="2"/>
      <c r="U2259" s="2"/>
      <c r="V2259" s="2"/>
    </row>
    <row r="2260" spans="1:22" s="16" customFormat="1" ht="15" customHeight="1" x14ac:dyDescent="0.3">
      <c r="A2260" s="16" t="s">
        <v>465</v>
      </c>
      <c r="B2260" s="16" t="s">
        <v>18</v>
      </c>
      <c r="C2260" s="43" t="s">
        <v>2010</v>
      </c>
      <c r="D2260" s="43" t="s">
        <v>267</v>
      </c>
      <c r="E2260" s="43" t="s">
        <v>71</v>
      </c>
      <c r="F2260" s="43" t="s">
        <v>2009</v>
      </c>
      <c r="G2260" s="43" t="s">
        <v>272</v>
      </c>
      <c r="H2260" s="43" t="s">
        <v>23</v>
      </c>
      <c r="I2260" s="43" t="s">
        <v>642</v>
      </c>
      <c r="J2260" s="16" t="s">
        <v>643</v>
      </c>
      <c r="K2260" s="16">
        <v>0</v>
      </c>
      <c r="L2260" s="16">
        <v>0</v>
      </c>
      <c r="M2260" s="16">
        <v>0</v>
      </c>
      <c r="N2260" s="16">
        <v>0</v>
      </c>
      <c r="O2260" s="47">
        <v>0</v>
      </c>
      <c r="P2260" s="16">
        <v>0</v>
      </c>
      <c r="Q2260" s="47">
        <v>0</v>
      </c>
      <c r="R2260" s="16" t="s">
        <v>2017</v>
      </c>
      <c r="S2260" s="3" t="s">
        <v>1469</v>
      </c>
      <c r="T2260" s="2"/>
      <c r="U2260" s="2"/>
      <c r="V2260" s="2"/>
    </row>
    <row r="2261" spans="1:22" s="16" customFormat="1" ht="15" customHeight="1" x14ac:dyDescent="0.3">
      <c r="A2261" s="16" t="s">
        <v>465</v>
      </c>
      <c r="B2261" s="16" t="s">
        <v>18</v>
      </c>
      <c r="C2261" s="43" t="s">
        <v>2010</v>
      </c>
      <c r="D2261" s="43" t="s">
        <v>267</v>
      </c>
      <c r="E2261" s="43" t="s">
        <v>71</v>
      </c>
      <c r="F2261" s="43" t="s">
        <v>2009</v>
      </c>
      <c r="G2261" s="43" t="s">
        <v>272</v>
      </c>
      <c r="H2261" s="43" t="s">
        <v>23</v>
      </c>
      <c r="I2261" s="43" t="s">
        <v>487</v>
      </c>
      <c r="J2261" s="16" t="s">
        <v>488</v>
      </c>
      <c r="K2261" s="16">
        <v>0</v>
      </c>
      <c r="L2261" s="16">
        <v>0</v>
      </c>
      <c r="M2261" s="16">
        <v>0</v>
      </c>
      <c r="N2261" s="16">
        <v>0</v>
      </c>
      <c r="O2261" s="47">
        <v>0</v>
      </c>
      <c r="P2261" s="16">
        <v>0</v>
      </c>
      <c r="Q2261" s="47">
        <v>0</v>
      </c>
      <c r="R2261" s="16" t="s">
        <v>2017</v>
      </c>
      <c r="S2261" s="3" t="s">
        <v>1469</v>
      </c>
      <c r="T2261" s="2"/>
      <c r="U2261" s="2"/>
      <c r="V2261" s="2"/>
    </row>
    <row r="2262" spans="1:22" s="16" customFormat="1" ht="15" customHeight="1" x14ac:dyDescent="0.3">
      <c r="A2262" s="16" t="s">
        <v>465</v>
      </c>
      <c r="B2262" s="16" t="s">
        <v>18</v>
      </c>
      <c r="C2262" s="43" t="s">
        <v>2010</v>
      </c>
      <c r="D2262" s="43" t="s">
        <v>267</v>
      </c>
      <c r="E2262" s="43" t="s">
        <v>71</v>
      </c>
      <c r="F2262" s="43" t="s">
        <v>2009</v>
      </c>
      <c r="G2262" s="43" t="s">
        <v>272</v>
      </c>
      <c r="H2262" s="43" t="s">
        <v>23</v>
      </c>
      <c r="I2262" s="43" t="s">
        <v>644</v>
      </c>
      <c r="J2262" s="16" t="s">
        <v>645</v>
      </c>
      <c r="K2262" s="16">
        <v>0</v>
      </c>
      <c r="L2262" s="16">
        <v>0</v>
      </c>
      <c r="M2262" s="16">
        <v>0</v>
      </c>
      <c r="N2262" s="16">
        <v>0</v>
      </c>
      <c r="O2262" s="47">
        <v>0</v>
      </c>
      <c r="P2262" s="16">
        <v>0</v>
      </c>
      <c r="Q2262" s="47">
        <v>0</v>
      </c>
      <c r="R2262" s="16" t="s">
        <v>2017</v>
      </c>
      <c r="S2262" s="3" t="s">
        <v>1469</v>
      </c>
      <c r="T2262" s="2"/>
      <c r="U2262" s="2"/>
      <c r="V2262" s="2"/>
    </row>
    <row r="2263" spans="1:22" s="16" customFormat="1" ht="15" customHeight="1" x14ac:dyDescent="0.3">
      <c r="A2263" s="16" t="s">
        <v>465</v>
      </c>
      <c r="B2263" s="16" t="s">
        <v>18</v>
      </c>
      <c r="C2263" s="43" t="s">
        <v>2010</v>
      </c>
      <c r="D2263" s="43" t="s">
        <v>267</v>
      </c>
      <c r="E2263" s="43" t="s">
        <v>71</v>
      </c>
      <c r="F2263" s="43" t="s">
        <v>2009</v>
      </c>
      <c r="G2263" s="43" t="s">
        <v>272</v>
      </c>
      <c r="H2263" s="43" t="s">
        <v>23</v>
      </c>
      <c r="I2263" s="43">
        <v>6600</v>
      </c>
      <c r="J2263" s="16" t="s">
        <v>530</v>
      </c>
      <c r="K2263" s="16">
        <v>0</v>
      </c>
      <c r="L2263" s="16">
        <v>0</v>
      </c>
      <c r="M2263" s="16">
        <v>0</v>
      </c>
      <c r="N2263" s="16">
        <v>0</v>
      </c>
      <c r="O2263" s="47">
        <v>0</v>
      </c>
      <c r="P2263" s="16">
        <v>0</v>
      </c>
      <c r="Q2263" s="47">
        <v>0</v>
      </c>
      <c r="R2263" s="16" t="s">
        <v>2017</v>
      </c>
      <c r="S2263" s="3" t="s">
        <v>1469</v>
      </c>
      <c r="T2263" s="2"/>
      <c r="U2263" s="2"/>
      <c r="V2263" s="2"/>
    </row>
    <row r="2264" spans="1:22" s="16" customFormat="1" ht="15" customHeight="1" x14ac:dyDescent="0.3">
      <c r="A2264" s="16" t="s">
        <v>465</v>
      </c>
      <c r="B2264" s="16" t="s">
        <v>18</v>
      </c>
      <c r="C2264" s="43" t="s">
        <v>2010</v>
      </c>
      <c r="D2264" s="43" t="s">
        <v>267</v>
      </c>
      <c r="E2264" s="43" t="s">
        <v>71</v>
      </c>
      <c r="F2264" s="43" t="s">
        <v>2009</v>
      </c>
      <c r="G2264" s="43" t="s">
        <v>272</v>
      </c>
      <c r="H2264" s="43" t="s">
        <v>23</v>
      </c>
      <c r="I2264" s="43">
        <v>6615</v>
      </c>
      <c r="J2264" s="16" t="s">
        <v>584</v>
      </c>
      <c r="K2264" s="16">
        <v>0</v>
      </c>
      <c r="L2264" s="16">
        <v>0</v>
      </c>
      <c r="M2264" s="16">
        <v>0</v>
      </c>
      <c r="N2264" s="16">
        <v>0</v>
      </c>
      <c r="O2264" s="47">
        <v>0</v>
      </c>
      <c r="P2264" s="16">
        <v>0</v>
      </c>
      <c r="Q2264" s="47">
        <v>0</v>
      </c>
      <c r="R2264" s="16" t="s">
        <v>2017</v>
      </c>
      <c r="S2264" s="3" t="s">
        <v>1469</v>
      </c>
      <c r="T2264" s="2"/>
      <c r="U2264" s="2"/>
      <c r="V2264" s="2"/>
    </row>
    <row r="2265" spans="1:22" s="16" customFormat="1" ht="15" customHeight="1" x14ac:dyDescent="0.3">
      <c r="A2265" s="16" t="s">
        <v>465</v>
      </c>
      <c r="B2265" s="16" t="s">
        <v>18</v>
      </c>
      <c r="C2265" s="43" t="s">
        <v>2010</v>
      </c>
      <c r="D2265" s="43" t="s">
        <v>267</v>
      </c>
      <c r="E2265" s="43" t="s">
        <v>71</v>
      </c>
      <c r="F2265" s="43" t="s">
        <v>2009</v>
      </c>
      <c r="G2265" s="43" t="s">
        <v>272</v>
      </c>
      <c r="H2265" s="43" t="s">
        <v>23</v>
      </c>
      <c r="I2265" s="43" t="s">
        <v>568</v>
      </c>
      <c r="J2265" s="16" t="s">
        <v>569</v>
      </c>
      <c r="K2265" s="16">
        <v>0</v>
      </c>
      <c r="L2265" s="16">
        <v>0</v>
      </c>
      <c r="M2265" s="16">
        <v>0</v>
      </c>
      <c r="N2265" s="16">
        <v>0</v>
      </c>
      <c r="O2265" s="47">
        <v>0</v>
      </c>
      <c r="P2265" s="16">
        <v>0</v>
      </c>
      <c r="Q2265" s="47">
        <v>0</v>
      </c>
      <c r="R2265" s="16" t="s">
        <v>2017</v>
      </c>
      <c r="S2265" s="3" t="s">
        <v>1469</v>
      </c>
      <c r="T2265" s="2"/>
      <c r="U2265" s="2"/>
      <c r="V2265" s="2"/>
    </row>
    <row r="2266" spans="1:22" s="16" customFormat="1" ht="15" customHeight="1" x14ac:dyDescent="0.3">
      <c r="A2266" s="16" t="s">
        <v>465</v>
      </c>
      <c r="B2266" s="16" t="s">
        <v>18</v>
      </c>
      <c r="C2266" s="43" t="s">
        <v>2010</v>
      </c>
      <c r="D2266" s="43" t="s">
        <v>267</v>
      </c>
      <c r="E2266" s="43" t="s">
        <v>71</v>
      </c>
      <c r="F2266" s="43" t="s">
        <v>2009</v>
      </c>
      <c r="G2266" s="43" t="s">
        <v>272</v>
      </c>
      <c r="H2266" s="43" t="s">
        <v>23</v>
      </c>
      <c r="I2266" s="43" t="s">
        <v>476</v>
      </c>
      <c r="J2266" s="16" t="s">
        <v>477</v>
      </c>
      <c r="K2266" s="16">
        <v>0</v>
      </c>
      <c r="L2266" s="16">
        <v>0</v>
      </c>
      <c r="M2266" s="16">
        <v>0</v>
      </c>
      <c r="N2266" s="16">
        <v>0</v>
      </c>
      <c r="O2266" s="47">
        <v>0</v>
      </c>
      <c r="P2266" s="16">
        <v>0</v>
      </c>
      <c r="Q2266" s="47">
        <v>0</v>
      </c>
      <c r="R2266" s="16" t="s">
        <v>2017</v>
      </c>
      <c r="S2266" s="3" t="s">
        <v>1469</v>
      </c>
      <c r="T2266" s="2"/>
      <c r="U2266" s="2"/>
      <c r="V2266" s="2"/>
    </row>
    <row r="2267" spans="1:22" s="16" customFormat="1" ht="15" customHeight="1" x14ac:dyDescent="0.3">
      <c r="A2267" s="16" t="s">
        <v>465</v>
      </c>
      <c r="B2267" s="16" t="s">
        <v>18</v>
      </c>
      <c r="C2267" s="43" t="s">
        <v>2010</v>
      </c>
      <c r="D2267" s="43" t="s">
        <v>267</v>
      </c>
      <c r="E2267" s="43" t="s">
        <v>71</v>
      </c>
      <c r="F2267" s="43" t="s">
        <v>2009</v>
      </c>
      <c r="G2267" s="43" t="s">
        <v>272</v>
      </c>
      <c r="H2267" s="43" t="s">
        <v>23</v>
      </c>
      <c r="I2267" s="43" t="s">
        <v>799</v>
      </c>
      <c r="J2267" s="16" t="s">
        <v>800</v>
      </c>
      <c r="K2267" s="16">
        <v>0</v>
      </c>
      <c r="L2267" s="16">
        <v>0</v>
      </c>
      <c r="M2267" s="16">
        <v>0</v>
      </c>
      <c r="N2267" s="16">
        <v>0</v>
      </c>
      <c r="O2267" s="47">
        <v>0</v>
      </c>
      <c r="P2267" s="16">
        <v>0</v>
      </c>
      <c r="Q2267" s="47">
        <v>0</v>
      </c>
      <c r="R2267" s="16" t="s">
        <v>2017</v>
      </c>
      <c r="S2267" s="3" t="s">
        <v>1469</v>
      </c>
      <c r="T2267" s="2"/>
      <c r="U2267" s="2"/>
      <c r="V2267" s="2"/>
    </row>
    <row r="2268" spans="1:22" s="16" customFormat="1" ht="15" customHeight="1" x14ac:dyDescent="0.3">
      <c r="A2268" s="16" t="s">
        <v>465</v>
      </c>
      <c r="B2268" s="16" t="s">
        <v>18</v>
      </c>
      <c r="C2268" s="43" t="s">
        <v>2010</v>
      </c>
      <c r="D2268" s="43" t="s">
        <v>267</v>
      </c>
      <c r="E2268" s="43" t="s">
        <v>71</v>
      </c>
      <c r="F2268" s="43" t="s">
        <v>2009</v>
      </c>
      <c r="G2268" s="43" t="s">
        <v>272</v>
      </c>
      <c r="H2268" s="43" t="s">
        <v>23</v>
      </c>
      <c r="I2268" s="43" t="s">
        <v>513</v>
      </c>
      <c r="J2268" s="16" t="s">
        <v>1203</v>
      </c>
      <c r="K2268" s="16">
        <v>0</v>
      </c>
      <c r="L2268" s="16">
        <v>0</v>
      </c>
      <c r="M2268" s="16">
        <v>0</v>
      </c>
      <c r="N2268" s="16">
        <v>0</v>
      </c>
      <c r="O2268" s="47">
        <v>0</v>
      </c>
      <c r="P2268" s="16">
        <v>0</v>
      </c>
      <c r="Q2268" s="47">
        <v>0</v>
      </c>
      <c r="R2268" s="16" t="s">
        <v>2017</v>
      </c>
      <c r="S2268" s="3" t="s">
        <v>1469</v>
      </c>
      <c r="T2268" s="2"/>
      <c r="U2268" s="2"/>
      <c r="V2268" s="2"/>
    </row>
    <row r="2269" spans="1:22" s="16" customFormat="1" ht="15" customHeight="1" x14ac:dyDescent="0.3">
      <c r="A2269" s="16" t="s">
        <v>465</v>
      </c>
      <c r="B2269" s="16" t="s">
        <v>18</v>
      </c>
      <c r="C2269" s="43" t="s">
        <v>2010</v>
      </c>
      <c r="D2269" s="43" t="s">
        <v>267</v>
      </c>
      <c r="E2269" s="43" t="s">
        <v>71</v>
      </c>
      <c r="F2269" s="43" t="s">
        <v>2009</v>
      </c>
      <c r="G2269" s="43" t="s">
        <v>272</v>
      </c>
      <c r="H2269" s="43" t="s">
        <v>23</v>
      </c>
      <c r="I2269" s="43">
        <v>7250</v>
      </c>
      <c r="J2269" s="16" t="s">
        <v>1675</v>
      </c>
      <c r="K2269" s="16">
        <v>0</v>
      </c>
      <c r="L2269" s="16">
        <v>0</v>
      </c>
      <c r="M2269" s="16">
        <v>0</v>
      </c>
      <c r="N2269" s="16">
        <v>0</v>
      </c>
      <c r="O2269" s="47">
        <v>0</v>
      </c>
      <c r="P2269" s="16">
        <v>0</v>
      </c>
      <c r="Q2269" s="47">
        <v>0</v>
      </c>
      <c r="R2269" s="16" t="s">
        <v>2017</v>
      </c>
      <c r="S2269" s="3" t="s">
        <v>1469</v>
      </c>
      <c r="T2269" s="2"/>
      <c r="U2269" s="2"/>
      <c r="V2269" s="2"/>
    </row>
    <row r="2270" spans="1:22" s="16" customFormat="1" ht="15" customHeight="1" x14ac:dyDescent="0.3">
      <c r="A2270" s="16" t="s">
        <v>465</v>
      </c>
      <c r="B2270" s="16" t="s">
        <v>18</v>
      </c>
      <c r="C2270" s="43" t="s">
        <v>2010</v>
      </c>
      <c r="D2270" s="43" t="s">
        <v>267</v>
      </c>
      <c r="E2270" s="43" t="s">
        <v>71</v>
      </c>
      <c r="F2270" s="43" t="s">
        <v>2009</v>
      </c>
      <c r="G2270" s="43" t="s">
        <v>272</v>
      </c>
      <c r="H2270" s="43" t="s">
        <v>23</v>
      </c>
      <c r="I2270" s="43">
        <v>7303</v>
      </c>
      <c r="J2270" s="16" t="s">
        <v>548</v>
      </c>
      <c r="K2270" s="16">
        <v>0</v>
      </c>
      <c r="L2270" s="16">
        <v>0</v>
      </c>
      <c r="M2270" s="16">
        <v>0</v>
      </c>
      <c r="N2270" s="16">
        <v>0</v>
      </c>
      <c r="O2270" s="47">
        <v>0</v>
      </c>
      <c r="P2270" s="16">
        <v>0</v>
      </c>
      <c r="Q2270" s="47">
        <v>0</v>
      </c>
      <c r="R2270" s="16" t="s">
        <v>2017</v>
      </c>
      <c r="S2270" s="3" t="s">
        <v>1469</v>
      </c>
      <c r="T2270" s="2"/>
      <c r="U2270" s="2"/>
      <c r="V2270" s="2"/>
    </row>
    <row r="2271" spans="1:22" s="16" customFormat="1" ht="15" customHeight="1" x14ac:dyDescent="0.3">
      <c r="A2271" s="16" t="s">
        <v>465</v>
      </c>
      <c r="B2271" s="16" t="s">
        <v>18</v>
      </c>
      <c r="C2271" s="43" t="s">
        <v>2010</v>
      </c>
      <c r="D2271" s="43" t="s">
        <v>267</v>
      </c>
      <c r="E2271" s="43" t="s">
        <v>71</v>
      </c>
      <c r="F2271" s="43" t="s">
        <v>2009</v>
      </c>
      <c r="G2271" s="43" t="s">
        <v>272</v>
      </c>
      <c r="H2271" s="43" t="s">
        <v>23</v>
      </c>
      <c r="I2271" s="43" t="s">
        <v>1142</v>
      </c>
      <c r="J2271" s="16" t="s">
        <v>1222</v>
      </c>
      <c r="K2271" s="16">
        <v>0</v>
      </c>
      <c r="L2271" s="16">
        <v>0</v>
      </c>
      <c r="M2271" s="16">
        <v>0</v>
      </c>
      <c r="N2271" s="16">
        <v>0</v>
      </c>
      <c r="O2271" s="47">
        <v>0</v>
      </c>
      <c r="P2271" s="16">
        <v>0</v>
      </c>
      <c r="Q2271" s="47">
        <v>0</v>
      </c>
      <c r="R2271" s="16" t="s">
        <v>2017</v>
      </c>
      <c r="S2271" s="3" t="s">
        <v>1469</v>
      </c>
      <c r="T2271" s="2"/>
      <c r="U2271" s="2"/>
      <c r="V2271" s="2"/>
    </row>
    <row r="2272" spans="1:22" s="16" customFormat="1" ht="15" customHeight="1" x14ac:dyDescent="0.3">
      <c r="A2272" s="16" t="s">
        <v>465</v>
      </c>
      <c r="B2272" s="16" t="s">
        <v>18</v>
      </c>
      <c r="C2272" s="43" t="s">
        <v>2010</v>
      </c>
      <c r="D2272" s="43" t="s">
        <v>267</v>
      </c>
      <c r="E2272" s="43" t="s">
        <v>71</v>
      </c>
      <c r="F2272" s="43" t="s">
        <v>2009</v>
      </c>
      <c r="G2272" s="43" t="s">
        <v>272</v>
      </c>
      <c r="H2272" s="43" t="s">
        <v>23</v>
      </c>
      <c r="I2272" s="43">
        <v>7450</v>
      </c>
      <c r="J2272" s="16" t="s">
        <v>886</v>
      </c>
      <c r="K2272" s="16">
        <v>0</v>
      </c>
      <c r="L2272" s="16">
        <v>0</v>
      </c>
      <c r="M2272" s="16">
        <v>0</v>
      </c>
      <c r="N2272" s="16">
        <v>0</v>
      </c>
      <c r="O2272" s="47">
        <v>0</v>
      </c>
      <c r="P2272" s="16">
        <v>0</v>
      </c>
      <c r="Q2272" s="47">
        <v>0</v>
      </c>
      <c r="R2272" s="16" t="s">
        <v>2017</v>
      </c>
      <c r="S2272" s="3" t="s">
        <v>1469</v>
      </c>
      <c r="T2272" s="2"/>
      <c r="U2272" s="2"/>
      <c r="V2272" s="2"/>
    </row>
    <row r="2273" spans="1:22" s="16" customFormat="1" ht="15" customHeight="1" x14ac:dyDescent="0.3">
      <c r="A2273" s="16" t="s">
        <v>465</v>
      </c>
      <c r="B2273" s="16" t="s">
        <v>18</v>
      </c>
      <c r="C2273" s="43" t="s">
        <v>2010</v>
      </c>
      <c r="D2273" s="43" t="s">
        <v>267</v>
      </c>
      <c r="E2273" s="43" t="s">
        <v>71</v>
      </c>
      <c r="F2273" s="43" t="s">
        <v>2009</v>
      </c>
      <c r="G2273" s="43" t="s">
        <v>272</v>
      </c>
      <c r="H2273" s="43" t="s">
        <v>23</v>
      </c>
      <c r="I2273" s="43">
        <v>8030</v>
      </c>
      <c r="J2273" s="16" t="s">
        <v>845</v>
      </c>
      <c r="K2273" s="16">
        <v>0</v>
      </c>
      <c r="L2273" s="16">
        <v>0</v>
      </c>
      <c r="M2273" s="16">
        <v>0</v>
      </c>
      <c r="N2273" s="16">
        <v>0</v>
      </c>
      <c r="O2273" s="47">
        <v>0</v>
      </c>
      <c r="P2273" s="16">
        <v>0</v>
      </c>
      <c r="Q2273" s="47">
        <v>0</v>
      </c>
      <c r="R2273" s="16" t="s">
        <v>2017</v>
      </c>
      <c r="S2273" s="3" t="s">
        <v>1469</v>
      </c>
      <c r="T2273" s="2"/>
      <c r="U2273" s="2"/>
      <c r="V2273" s="2"/>
    </row>
    <row r="2274" spans="1:22" s="16" customFormat="1" ht="15" customHeight="1" x14ac:dyDescent="0.3">
      <c r="A2274" s="16" t="s">
        <v>465</v>
      </c>
      <c r="B2274" s="16" t="s">
        <v>18</v>
      </c>
      <c r="C2274" s="43" t="s">
        <v>2010</v>
      </c>
      <c r="D2274" s="43" t="s">
        <v>267</v>
      </c>
      <c r="E2274" s="43" t="s">
        <v>71</v>
      </c>
      <c r="F2274" s="43" t="s">
        <v>2009</v>
      </c>
      <c r="G2274" s="43" t="s">
        <v>272</v>
      </c>
      <c r="H2274" s="43" t="s">
        <v>23</v>
      </c>
      <c r="I2274" s="43">
        <v>8070</v>
      </c>
      <c r="J2274" s="16" t="s">
        <v>570</v>
      </c>
      <c r="K2274" s="16">
        <v>0</v>
      </c>
      <c r="L2274" s="16">
        <v>0</v>
      </c>
      <c r="M2274" s="16">
        <v>0</v>
      </c>
      <c r="N2274" s="16">
        <v>0</v>
      </c>
      <c r="O2274" s="47">
        <v>0</v>
      </c>
      <c r="P2274" s="16">
        <v>0</v>
      </c>
      <c r="Q2274" s="47">
        <v>0</v>
      </c>
      <c r="R2274" s="16" t="s">
        <v>2017</v>
      </c>
      <c r="S2274" s="3" t="s">
        <v>1469</v>
      </c>
      <c r="T2274" s="2"/>
      <c r="U2274" s="2"/>
      <c r="V2274" s="2"/>
    </row>
    <row r="2275" spans="1:22" s="16" customFormat="1" ht="15" customHeight="1" x14ac:dyDescent="0.3">
      <c r="A2275" s="16" t="s">
        <v>465</v>
      </c>
      <c r="B2275" s="16" t="s">
        <v>18</v>
      </c>
      <c r="C2275" s="43" t="s">
        <v>2010</v>
      </c>
      <c r="D2275" s="43" t="s">
        <v>267</v>
      </c>
      <c r="E2275" s="43" t="s">
        <v>71</v>
      </c>
      <c r="F2275" s="43" t="s">
        <v>2009</v>
      </c>
      <c r="G2275" s="43" t="s">
        <v>272</v>
      </c>
      <c r="H2275" s="43" t="s">
        <v>23</v>
      </c>
      <c r="I2275" s="43">
        <v>9500</v>
      </c>
      <c r="J2275" s="16" t="s">
        <v>818</v>
      </c>
      <c r="K2275" s="16">
        <v>0</v>
      </c>
      <c r="L2275" s="16">
        <v>0</v>
      </c>
      <c r="M2275" s="16">
        <v>0</v>
      </c>
      <c r="N2275" s="16">
        <v>0</v>
      </c>
      <c r="O2275" s="47">
        <v>0</v>
      </c>
      <c r="P2275" s="16">
        <v>0</v>
      </c>
      <c r="Q2275" s="47">
        <v>0</v>
      </c>
      <c r="R2275" s="16" t="s">
        <v>2017</v>
      </c>
      <c r="S2275" s="3" t="s">
        <v>1469</v>
      </c>
      <c r="T2275" s="2"/>
      <c r="U2275" s="2"/>
      <c r="V2275" s="2"/>
    </row>
    <row r="2276" spans="1:22" s="16" customFormat="1" ht="15" customHeight="1" x14ac:dyDescent="0.3">
      <c r="A2276" s="16" t="s">
        <v>465</v>
      </c>
      <c r="B2276" s="16" t="s">
        <v>18</v>
      </c>
      <c r="C2276" s="43" t="s">
        <v>2011</v>
      </c>
      <c r="D2276" s="43" t="s">
        <v>267</v>
      </c>
      <c r="E2276" s="43" t="s">
        <v>71</v>
      </c>
      <c r="F2276" s="43" t="s">
        <v>2009</v>
      </c>
      <c r="G2276" s="43" t="s">
        <v>2012</v>
      </c>
      <c r="H2276" s="43" t="s">
        <v>23</v>
      </c>
      <c r="I2276" s="43" t="s">
        <v>562</v>
      </c>
      <c r="J2276" s="16" t="s">
        <v>563</v>
      </c>
      <c r="K2276" s="16">
        <v>0</v>
      </c>
      <c r="L2276" s="16">
        <v>0</v>
      </c>
      <c r="M2276" s="16">
        <v>0</v>
      </c>
      <c r="N2276" s="16">
        <v>0</v>
      </c>
      <c r="O2276" s="47">
        <v>0</v>
      </c>
      <c r="P2276" s="16">
        <v>0</v>
      </c>
      <c r="Q2276" s="47">
        <v>0</v>
      </c>
      <c r="R2276" s="16" t="s">
        <v>2018</v>
      </c>
      <c r="S2276" s="3" t="s">
        <v>1469</v>
      </c>
      <c r="T2276" s="2"/>
      <c r="U2276" s="2"/>
      <c r="V2276" s="2"/>
    </row>
    <row r="2277" spans="1:22" s="16" customFormat="1" ht="15" customHeight="1" x14ac:dyDescent="0.3">
      <c r="A2277" s="16" t="s">
        <v>465</v>
      </c>
      <c r="B2277" s="16" t="s">
        <v>18</v>
      </c>
      <c r="C2277" s="43" t="s">
        <v>2011</v>
      </c>
      <c r="D2277" s="43" t="s">
        <v>267</v>
      </c>
      <c r="E2277" s="43" t="s">
        <v>71</v>
      </c>
      <c r="F2277" s="43" t="s">
        <v>2009</v>
      </c>
      <c r="G2277" s="43" t="s">
        <v>2012</v>
      </c>
      <c r="H2277" s="43" t="s">
        <v>23</v>
      </c>
      <c r="I2277" s="43" t="s">
        <v>508</v>
      </c>
      <c r="J2277" s="16" t="s">
        <v>509</v>
      </c>
      <c r="K2277" s="16">
        <v>0</v>
      </c>
      <c r="L2277" s="16">
        <v>0</v>
      </c>
      <c r="M2277" s="16">
        <v>0</v>
      </c>
      <c r="N2277" s="16">
        <v>0</v>
      </c>
      <c r="O2277" s="47">
        <v>0</v>
      </c>
      <c r="P2277" s="16">
        <v>0</v>
      </c>
      <c r="Q2277" s="47">
        <v>0</v>
      </c>
      <c r="R2277" s="16" t="s">
        <v>2018</v>
      </c>
      <c r="S2277" s="3" t="s">
        <v>1469</v>
      </c>
      <c r="T2277" s="2"/>
      <c r="U2277" s="2"/>
      <c r="V2277" s="2"/>
    </row>
    <row r="2278" spans="1:22" s="16" customFormat="1" ht="15" customHeight="1" x14ac:dyDescent="0.3">
      <c r="A2278" s="16" t="s">
        <v>17</v>
      </c>
      <c r="B2278" s="16" t="s">
        <v>18</v>
      </c>
      <c r="C2278" s="43" t="s">
        <v>2039</v>
      </c>
      <c r="D2278" s="43" t="s">
        <v>2238</v>
      </c>
      <c r="E2278" s="43" t="s">
        <v>71</v>
      </c>
      <c r="F2278" s="43" t="s">
        <v>2009</v>
      </c>
      <c r="G2278" s="43" t="s">
        <v>280</v>
      </c>
      <c r="H2278" s="43" t="s">
        <v>23</v>
      </c>
      <c r="I2278" s="43">
        <v>4295</v>
      </c>
      <c r="J2278" s="16" t="s">
        <v>226</v>
      </c>
      <c r="K2278" s="16">
        <v>654403</v>
      </c>
      <c r="L2278" s="16">
        <v>0</v>
      </c>
      <c r="M2278" s="16">
        <v>654403</v>
      </c>
      <c r="N2278" s="16">
        <v>0</v>
      </c>
      <c r="O2278" s="47">
        <v>610981</v>
      </c>
      <c r="P2278" s="16">
        <v>43422</v>
      </c>
      <c r="Q2278" s="47">
        <v>55723</v>
      </c>
      <c r="R2278" s="16" t="s">
        <v>2239</v>
      </c>
      <c r="S2278" s="3" t="s">
        <v>2240</v>
      </c>
      <c r="T2278" s="2"/>
      <c r="U2278" s="2"/>
      <c r="V2278" s="2"/>
    </row>
    <row r="2279" spans="1:22" s="16" customFormat="1" ht="15" customHeight="1" x14ac:dyDescent="0.3">
      <c r="A2279" s="16" t="s">
        <v>17</v>
      </c>
      <c r="B2279" s="16" t="s">
        <v>18</v>
      </c>
      <c r="C2279" s="43" t="s">
        <v>2039</v>
      </c>
      <c r="D2279" s="43" t="s">
        <v>2238</v>
      </c>
      <c r="E2279" s="43" t="s">
        <v>71</v>
      </c>
      <c r="F2279" s="43" t="s">
        <v>2009</v>
      </c>
      <c r="G2279" s="43" t="s">
        <v>280</v>
      </c>
      <c r="H2279" s="43" t="s">
        <v>23</v>
      </c>
      <c r="I2279" s="43">
        <v>4320</v>
      </c>
      <c r="J2279" s="16" t="s">
        <v>270</v>
      </c>
      <c r="K2279" s="16">
        <v>75000</v>
      </c>
      <c r="L2279" s="16">
        <v>0</v>
      </c>
      <c r="M2279" s="16">
        <v>75000</v>
      </c>
      <c r="N2279" s="16">
        <v>0</v>
      </c>
      <c r="O2279" s="47">
        <v>57285</v>
      </c>
      <c r="P2279" s="16">
        <v>17715</v>
      </c>
      <c r="Q2279" s="47">
        <v>3552</v>
      </c>
      <c r="R2279" s="16" t="s">
        <v>2239</v>
      </c>
      <c r="S2279" s="3" t="s">
        <v>2240</v>
      </c>
      <c r="T2279" s="2"/>
      <c r="U2279" s="2"/>
      <c r="V2279" s="2"/>
    </row>
    <row r="2280" spans="1:22" s="16" customFormat="1" ht="15" customHeight="1" x14ac:dyDescent="0.3">
      <c r="A2280" s="16" t="s">
        <v>17</v>
      </c>
      <c r="B2280" s="16" t="s">
        <v>18</v>
      </c>
      <c r="C2280" s="43" t="s">
        <v>2039</v>
      </c>
      <c r="D2280" s="43" t="s">
        <v>2238</v>
      </c>
      <c r="E2280" s="43" t="s">
        <v>71</v>
      </c>
      <c r="F2280" s="43" t="s">
        <v>2009</v>
      </c>
      <c r="G2280" s="43" t="s">
        <v>280</v>
      </c>
      <c r="H2280" s="43" t="s">
        <v>23</v>
      </c>
      <c r="I2280" s="43">
        <v>4360</v>
      </c>
      <c r="J2280" s="16" t="s">
        <v>2331</v>
      </c>
      <c r="K2280" s="16">
        <v>0</v>
      </c>
      <c r="L2280" s="16">
        <v>0</v>
      </c>
      <c r="M2280" s="16">
        <v>0</v>
      </c>
      <c r="N2280" s="16">
        <v>0</v>
      </c>
      <c r="O2280" s="47">
        <v>700</v>
      </c>
      <c r="P2280" s="16">
        <v>-700</v>
      </c>
      <c r="Q2280" s="47">
        <v>0</v>
      </c>
      <c r="R2280" s="16" t="s">
        <v>2239</v>
      </c>
      <c r="S2280" s="3" t="s">
        <v>2240</v>
      </c>
      <c r="T2280" s="2"/>
      <c r="U2280" s="2"/>
      <c r="V2280" s="2"/>
    </row>
    <row r="2281" spans="1:22" s="16" customFormat="1" ht="15" customHeight="1" x14ac:dyDescent="0.3">
      <c r="A2281" s="16" t="s">
        <v>17</v>
      </c>
      <c r="B2281" s="16" t="s">
        <v>18</v>
      </c>
      <c r="C2281" s="43" t="s">
        <v>2039</v>
      </c>
      <c r="D2281" s="43" t="s">
        <v>2238</v>
      </c>
      <c r="E2281" s="43" t="s">
        <v>71</v>
      </c>
      <c r="F2281" s="43" t="s">
        <v>2009</v>
      </c>
      <c r="G2281" s="43" t="s">
        <v>280</v>
      </c>
      <c r="H2281" s="43" t="s">
        <v>23</v>
      </c>
      <c r="I2281" s="43">
        <v>4850</v>
      </c>
      <c r="J2281" s="16" t="s">
        <v>84</v>
      </c>
      <c r="K2281" s="16">
        <v>0</v>
      </c>
      <c r="L2281" s="16">
        <v>0</v>
      </c>
      <c r="M2281" s="16">
        <v>0</v>
      </c>
      <c r="N2281" s="16">
        <v>0</v>
      </c>
      <c r="O2281" s="47">
        <v>2001.65</v>
      </c>
      <c r="P2281" s="16">
        <v>-2001.65</v>
      </c>
      <c r="Q2281" s="47">
        <v>0</v>
      </c>
      <c r="R2281" s="16" t="s">
        <v>2239</v>
      </c>
      <c r="S2281" s="3" t="s">
        <v>2240</v>
      </c>
      <c r="T2281" s="2"/>
      <c r="U2281" s="2"/>
      <c r="V2281" s="2"/>
    </row>
    <row r="2282" spans="1:22" s="16" customFormat="1" ht="15" customHeight="1" x14ac:dyDescent="0.3">
      <c r="A2282" s="16" t="s">
        <v>17</v>
      </c>
      <c r="B2282" s="16" t="s">
        <v>18</v>
      </c>
      <c r="C2282" s="43" t="s">
        <v>2039</v>
      </c>
      <c r="D2282" s="43" t="s">
        <v>2238</v>
      </c>
      <c r="E2282" s="43" t="s">
        <v>71</v>
      </c>
      <c r="F2282" s="43" t="s">
        <v>2009</v>
      </c>
      <c r="G2282" s="43" t="s">
        <v>280</v>
      </c>
      <c r="H2282" s="43" t="s">
        <v>23</v>
      </c>
      <c r="I2282" s="43" t="s">
        <v>2241</v>
      </c>
      <c r="J2282" s="16" t="s">
        <v>2242</v>
      </c>
      <c r="K2282" s="16">
        <v>154891</v>
      </c>
      <c r="L2282" s="16">
        <v>0</v>
      </c>
      <c r="M2282" s="16">
        <v>154891</v>
      </c>
      <c r="N2282" s="16">
        <v>0</v>
      </c>
      <c r="O2282" s="47">
        <v>132897.60000000001</v>
      </c>
      <c r="P2282" s="16">
        <v>21993.4</v>
      </c>
      <c r="Q2282" s="47">
        <v>12081.6</v>
      </c>
      <c r="R2282" s="16" t="s">
        <v>2239</v>
      </c>
      <c r="S2282" s="3" t="s">
        <v>2240</v>
      </c>
      <c r="T2282" s="2"/>
      <c r="U2282" s="2"/>
      <c r="V2282" s="2"/>
    </row>
    <row r="2283" spans="1:22" s="16" customFormat="1" ht="15" customHeight="1" x14ac:dyDescent="0.3">
      <c r="A2283" s="16" t="s">
        <v>17</v>
      </c>
      <c r="B2283" s="16" t="s">
        <v>18</v>
      </c>
      <c r="C2283" s="43" t="s">
        <v>2041</v>
      </c>
      <c r="D2283" s="43" t="s">
        <v>2238</v>
      </c>
      <c r="E2283" s="43" t="s">
        <v>71</v>
      </c>
      <c r="F2283" s="43" t="s">
        <v>2009</v>
      </c>
      <c r="G2283" s="43" t="s">
        <v>272</v>
      </c>
      <c r="H2283" s="43" t="s">
        <v>23</v>
      </c>
      <c r="I2283" s="43">
        <v>4295</v>
      </c>
      <c r="J2283" s="16" t="s">
        <v>226</v>
      </c>
      <c r="K2283" s="16">
        <v>253040</v>
      </c>
      <c r="L2283" s="16">
        <v>0</v>
      </c>
      <c r="M2283" s="16">
        <v>253040</v>
      </c>
      <c r="N2283" s="16">
        <v>0</v>
      </c>
      <c r="O2283" s="47">
        <v>250104.5</v>
      </c>
      <c r="P2283" s="16">
        <v>2935.5</v>
      </c>
      <c r="Q2283" s="47">
        <v>24027</v>
      </c>
      <c r="R2283" s="16" t="s">
        <v>2243</v>
      </c>
      <c r="S2283" s="3" t="s">
        <v>2240</v>
      </c>
      <c r="T2283" s="2"/>
      <c r="U2283" s="2"/>
      <c r="V2283" s="2"/>
    </row>
    <row r="2284" spans="1:22" s="16" customFormat="1" ht="15" customHeight="1" x14ac:dyDescent="0.3">
      <c r="A2284" s="16" t="s">
        <v>17</v>
      </c>
      <c r="B2284" s="16" t="s">
        <v>18</v>
      </c>
      <c r="C2284" s="43" t="s">
        <v>2041</v>
      </c>
      <c r="D2284" s="43" t="s">
        <v>2238</v>
      </c>
      <c r="E2284" s="43" t="s">
        <v>71</v>
      </c>
      <c r="F2284" s="43" t="s">
        <v>2009</v>
      </c>
      <c r="G2284" s="43" t="s">
        <v>272</v>
      </c>
      <c r="H2284" s="43" t="s">
        <v>23</v>
      </c>
      <c r="I2284" s="43">
        <v>4320</v>
      </c>
      <c r="J2284" s="16" t="s">
        <v>270</v>
      </c>
      <c r="K2284" s="16">
        <v>1110000</v>
      </c>
      <c r="L2284" s="16">
        <v>0</v>
      </c>
      <c r="M2284" s="16">
        <v>1110000</v>
      </c>
      <c r="N2284" s="16">
        <v>0</v>
      </c>
      <c r="O2284" s="47">
        <v>886089.58</v>
      </c>
      <c r="P2284" s="16">
        <v>223910.42</v>
      </c>
      <c r="Q2284" s="47">
        <v>121102.78</v>
      </c>
      <c r="R2284" s="16" t="s">
        <v>2243</v>
      </c>
      <c r="S2284" s="3" t="s">
        <v>2240</v>
      </c>
      <c r="T2284" s="2"/>
      <c r="U2284" s="2"/>
      <c r="V2284" s="2"/>
    </row>
    <row r="2285" spans="1:22" s="16" customFormat="1" ht="15" customHeight="1" x14ac:dyDescent="0.3">
      <c r="A2285" s="16" t="s">
        <v>17</v>
      </c>
      <c r="B2285" s="16" t="s">
        <v>18</v>
      </c>
      <c r="C2285" s="43" t="s">
        <v>2041</v>
      </c>
      <c r="D2285" s="43" t="s">
        <v>2238</v>
      </c>
      <c r="E2285" s="43" t="s">
        <v>71</v>
      </c>
      <c r="F2285" s="43" t="s">
        <v>2009</v>
      </c>
      <c r="G2285" s="43" t="s">
        <v>272</v>
      </c>
      <c r="H2285" s="43" t="s">
        <v>23</v>
      </c>
      <c r="I2285" s="43">
        <v>4850</v>
      </c>
      <c r="J2285" s="16" t="s">
        <v>84</v>
      </c>
      <c r="K2285" s="16">
        <v>0</v>
      </c>
      <c r="L2285" s="16">
        <v>0</v>
      </c>
      <c r="M2285" s="16">
        <v>0</v>
      </c>
      <c r="N2285" s="16">
        <v>0</v>
      </c>
      <c r="O2285" s="47">
        <v>-433.43</v>
      </c>
      <c r="P2285" s="16">
        <v>433.43</v>
      </c>
      <c r="Q2285" s="47">
        <v>0</v>
      </c>
      <c r="R2285" s="16" t="s">
        <v>2243</v>
      </c>
      <c r="S2285" s="3" t="s">
        <v>2240</v>
      </c>
      <c r="T2285" s="2"/>
      <c r="U2285" s="2"/>
      <c r="V2285" s="2"/>
    </row>
    <row r="2286" spans="1:22" s="16" customFormat="1" ht="15" customHeight="1" x14ac:dyDescent="0.3">
      <c r="A2286" s="16" t="s">
        <v>17</v>
      </c>
      <c r="B2286" s="16" t="s">
        <v>18</v>
      </c>
      <c r="C2286" s="43" t="s">
        <v>2041</v>
      </c>
      <c r="D2286" s="43" t="s">
        <v>2238</v>
      </c>
      <c r="E2286" s="43" t="s">
        <v>71</v>
      </c>
      <c r="F2286" s="43" t="s">
        <v>2009</v>
      </c>
      <c r="G2286" s="43" t="s">
        <v>272</v>
      </c>
      <c r="H2286" s="43" t="s">
        <v>23</v>
      </c>
      <c r="I2286" s="43" t="s">
        <v>2241</v>
      </c>
      <c r="J2286" s="16" t="s">
        <v>2242</v>
      </c>
      <c r="K2286" s="16">
        <v>154891</v>
      </c>
      <c r="L2286" s="16">
        <v>0</v>
      </c>
      <c r="M2286" s="16">
        <v>154891</v>
      </c>
      <c r="N2286" s="16">
        <v>0</v>
      </c>
      <c r="O2286" s="47">
        <v>143972.4</v>
      </c>
      <c r="P2286" s="16">
        <v>10918.6</v>
      </c>
      <c r="Q2286" s="47">
        <v>13088.4</v>
      </c>
      <c r="R2286" s="16" t="s">
        <v>2243</v>
      </c>
      <c r="S2286" s="3" t="s">
        <v>2240</v>
      </c>
      <c r="T2286" s="2"/>
      <c r="U2286" s="2"/>
      <c r="V2286" s="2"/>
    </row>
    <row r="2287" spans="1:22" s="16" customFormat="1" ht="15" customHeight="1" x14ac:dyDescent="0.3">
      <c r="A2287" s="16" t="s">
        <v>17</v>
      </c>
      <c r="B2287" s="16" t="s">
        <v>18</v>
      </c>
      <c r="C2287" s="43" t="s">
        <v>2042</v>
      </c>
      <c r="D2287" s="43" t="s">
        <v>2238</v>
      </c>
      <c r="E2287" s="43" t="s">
        <v>71</v>
      </c>
      <c r="F2287" s="43" t="s">
        <v>2009</v>
      </c>
      <c r="G2287" s="43" t="s">
        <v>2012</v>
      </c>
      <c r="H2287" s="43" t="s">
        <v>23</v>
      </c>
      <c r="I2287" s="43">
        <v>4320</v>
      </c>
      <c r="J2287" s="16" t="s">
        <v>270</v>
      </c>
      <c r="K2287" s="16">
        <v>62000</v>
      </c>
      <c r="L2287" s="16">
        <v>0</v>
      </c>
      <c r="M2287" s="16">
        <v>62000</v>
      </c>
      <c r="N2287" s="16">
        <v>0</v>
      </c>
      <c r="O2287" s="47">
        <v>60340</v>
      </c>
      <c r="P2287" s="16">
        <v>1660</v>
      </c>
      <c r="Q2287" s="47">
        <v>5115</v>
      </c>
      <c r="R2287" s="16" t="s">
        <v>2244</v>
      </c>
      <c r="S2287" s="3" t="s">
        <v>2240</v>
      </c>
      <c r="T2287" s="2"/>
      <c r="U2287" s="2"/>
      <c r="V2287" s="2"/>
    </row>
    <row r="2288" spans="1:22" s="16" customFormat="1" ht="15" customHeight="1" x14ac:dyDescent="0.3">
      <c r="A2288" s="16" t="s">
        <v>17</v>
      </c>
      <c r="B2288" s="16" t="s">
        <v>18</v>
      </c>
      <c r="C2288" s="43" t="s">
        <v>2042</v>
      </c>
      <c r="D2288" s="43" t="s">
        <v>2238</v>
      </c>
      <c r="E2288" s="43" t="s">
        <v>71</v>
      </c>
      <c r="F2288" s="43" t="s">
        <v>2009</v>
      </c>
      <c r="G2288" s="43" t="s">
        <v>2012</v>
      </c>
      <c r="H2288" s="43" t="s">
        <v>23</v>
      </c>
      <c r="I2288" s="43">
        <v>4355</v>
      </c>
      <c r="J2288" s="16" t="s">
        <v>282</v>
      </c>
      <c r="K2288" s="16">
        <v>76099</v>
      </c>
      <c r="L2288" s="16">
        <v>0</v>
      </c>
      <c r="M2288" s="16">
        <v>76099</v>
      </c>
      <c r="N2288" s="16">
        <v>0</v>
      </c>
      <c r="O2288" s="47">
        <v>71291.14</v>
      </c>
      <c r="P2288" s="16">
        <v>4807.8599999999997</v>
      </c>
      <c r="Q2288" s="47">
        <v>2625.64</v>
      </c>
      <c r="R2288" s="16" t="s">
        <v>2244</v>
      </c>
      <c r="S2288" s="3" t="s">
        <v>2240</v>
      </c>
      <c r="T2288" s="2"/>
      <c r="U2288" s="2"/>
      <c r="V2288" s="2"/>
    </row>
    <row r="2289" spans="1:22" s="16" customFormat="1" ht="15" customHeight="1" x14ac:dyDescent="0.3">
      <c r="A2289" s="16" t="s">
        <v>17</v>
      </c>
      <c r="B2289" s="16" t="s">
        <v>18</v>
      </c>
      <c r="C2289" s="43" t="s">
        <v>2042</v>
      </c>
      <c r="D2289" s="43" t="s">
        <v>2238</v>
      </c>
      <c r="E2289" s="43" t="s">
        <v>71</v>
      </c>
      <c r="F2289" s="43" t="s">
        <v>2009</v>
      </c>
      <c r="G2289" s="43" t="s">
        <v>2012</v>
      </c>
      <c r="H2289" s="43" t="s">
        <v>23</v>
      </c>
      <c r="I2289" s="43">
        <v>4356</v>
      </c>
      <c r="J2289" s="16" t="s">
        <v>283</v>
      </c>
      <c r="K2289" s="16">
        <v>130000</v>
      </c>
      <c r="L2289" s="16">
        <v>0</v>
      </c>
      <c r="M2289" s="16">
        <v>130000</v>
      </c>
      <c r="N2289" s="16">
        <v>0</v>
      </c>
      <c r="O2289" s="47">
        <v>152103.82</v>
      </c>
      <c r="P2289" s="16">
        <v>-22103.82</v>
      </c>
      <c r="Q2289" s="47">
        <v>10899.91</v>
      </c>
      <c r="R2289" s="16" t="s">
        <v>2244</v>
      </c>
      <c r="S2289" s="3" t="s">
        <v>2240</v>
      </c>
      <c r="T2289" s="2"/>
      <c r="U2289" s="2"/>
      <c r="V2289" s="2"/>
    </row>
    <row r="2290" spans="1:22" s="16" customFormat="1" ht="15" customHeight="1" x14ac:dyDescent="0.3">
      <c r="A2290" s="16" t="s">
        <v>465</v>
      </c>
      <c r="B2290" s="16" t="s">
        <v>18</v>
      </c>
      <c r="C2290" s="43" t="s">
        <v>2043</v>
      </c>
      <c r="D2290" s="43" t="s">
        <v>2238</v>
      </c>
      <c r="E2290" s="43" t="s">
        <v>71</v>
      </c>
      <c r="F2290" s="43" t="s">
        <v>2009</v>
      </c>
      <c r="G2290" s="43" t="s">
        <v>22</v>
      </c>
      <c r="H2290" s="43" t="s">
        <v>23</v>
      </c>
      <c r="I2290" s="43" t="s">
        <v>671</v>
      </c>
      <c r="J2290" s="16" t="s">
        <v>672</v>
      </c>
      <c r="K2290" s="16">
        <v>2000</v>
      </c>
      <c r="L2290" s="16">
        <v>0</v>
      </c>
      <c r="M2290" s="16">
        <v>2000</v>
      </c>
      <c r="N2290" s="16">
        <v>0</v>
      </c>
      <c r="O2290" s="47">
        <v>0</v>
      </c>
      <c r="P2290" s="16">
        <v>2000</v>
      </c>
      <c r="Q2290" s="47">
        <v>0</v>
      </c>
      <c r="R2290" s="16" t="s">
        <v>2245</v>
      </c>
      <c r="S2290" s="3" t="s">
        <v>2240</v>
      </c>
      <c r="T2290" s="2"/>
      <c r="U2290" s="2"/>
      <c r="V2290" s="2"/>
    </row>
    <row r="2291" spans="1:22" s="16" customFormat="1" ht="15" customHeight="1" x14ac:dyDescent="0.3">
      <c r="A2291" s="16" t="s">
        <v>465</v>
      </c>
      <c r="B2291" s="16" t="s">
        <v>18</v>
      </c>
      <c r="C2291" s="43" t="s">
        <v>2043</v>
      </c>
      <c r="D2291" s="43" t="s">
        <v>2238</v>
      </c>
      <c r="E2291" s="43" t="s">
        <v>71</v>
      </c>
      <c r="F2291" s="43" t="s">
        <v>2009</v>
      </c>
      <c r="G2291" s="43" t="s">
        <v>22</v>
      </c>
      <c r="H2291" s="43" t="s">
        <v>23</v>
      </c>
      <c r="I2291" s="43" t="s">
        <v>519</v>
      </c>
      <c r="J2291" s="16" t="s">
        <v>520</v>
      </c>
      <c r="K2291" s="16">
        <v>24398</v>
      </c>
      <c r="L2291" s="16">
        <v>0</v>
      </c>
      <c r="M2291" s="16">
        <v>24398</v>
      </c>
      <c r="N2291" s="16">
        <v>0</v>
      </c>
      <c r="O2291" s="47">
        <v>22055</v>
      </c>
      <c r="P2291" s="16">
        <v>2343</v>
      </c>
      <c r="Q2291" s="47">
        <v>2005</v>
      </c>
      <c r="R2291" s="16" t="s">
        <v>2245</v>
      </c>
      <c r="S2291" s="3" t="s">
        <v>2240</v>
      </c>
      <c r="T2291" s="2"/>
      <c r="U2291" s="2"/>
      <c r="V2291" s="2"/>
    </row>
    <row r="2292" spans="1:22" s="16" customFormat="1" ht="15" customHeight="1" x14ac:dyDescent="0.3">
      <c r="A2292" s="16" t="s">
        <v>465</v>
      </c>
      <c r="B2292" s="16" t="s">
        <v>18</v>
      </c>
      <c r="C2292" s="43" t="s">
        <v>2043</v>
      </c>
      <c r="D2292" s="43" t="s">
        <v>2238</v>
      </c>
      <c r="E2292" s="43" t="s">
        <v>71</v>
      </c>
      <c r="F2292" s="43" t="s">
        <v>2009</v>
      </c>
      <c r="G2292" s="43" t="s">
        <v>22</v>
      </c>
      <c r="H2292" s="43" t="s">
        <v>23</v>
      </c>
      <c r="I2292" s="43">
        <v>6214</v>
      </c>
      <c r="J2292" s="16" t="s">
        <v>495</v>
      </c>
      <c r="K2292" s="16">
        <v>0</v>
      </c>
      <c r="L2292" s="16">
        <v>0</v>
      </c>
      <c r="M2292" s="16">
        <v>0</v>
      </c>
      <c r="N2292" s="16">
        <v>0</v>
      </c>
      <c r="O2292" s="47">
        <v>80</v>
      </c>
      <c r="P2292" s="16">
        <v>-80</v>
      </c>
      <c r="Q2292" s="47">
        <v>0</v>
      </c>
      <c r="R2292" s="16" t="s">
        <v>2245</v>
      </c>
      <c r="S2292" s="3" t="s">
        <v>2240</v>
      </c>
      <c r="T2292" s="2"/>
      <c r="U2292" s="2"/>
      <c r="V2292" s="2"/>
    </row>
    <row r="2293" spans="1:22" s="16" customFormat="1" ht="15" customHeight="1" x14ac:dyDescent="0.3">
      <c r="A2293" s="16" t="s">
        <v>465</v>
      </c>
      <c r="B2293" s="16" t="s">
        <v>18</v>
      </c>
      <c r="C2293" s="43" t="s">
        <v>2043</v>
      </c>
      <c r="D2293" s="43" t="s">
        <v>2238</v>
      </c>
      <c r="E2293" s="43" t="s">
        <v>71</v>
      </c>
      <c r="F2293" s="43" t="s">
        <v>2009</v>
      </c>
      <c r="G2293" s="43" t="s">
        <v>22</v>
      </c>
      <c r="H2293" s="43" t="s">
        <v>23</v>
      </c>
      <c r="I2293" s="43" t="s">
        <v>651</v>
      </c>
      <c r="J2293" s="16" t="s">
        <v>652</v>
      </c>
      <c r="K2293" s="16">
        <v>3570</v>
      </c>
      <c r="L2293" s="16">
        <v>0</v>
      </c>
      <c r="M2293" s="16">
        <v>3570</v>
      </c>
      <c r="N2293" s="16">
        <v>0</v>
      </c>
      <c r="O2293" s="47">
        <v>0</v>
      </c>
      <c r="P2293" s="16">
        <v>3570</v>
      </c>
      <c r="Q2293" s="47">
        <v>0</v>
      </c>
      <c r="R2293" s="16" t="s">
        <v>2245</v>
      </c>
      <c r="S2293" s="3" t="s">
        <v>2240</v>
      </c>
      <c r="T2293" s="2"/>
      <c r="U2293" s="2"/>
      <c r="V2293" s="2"/>
    </row>
    <row r="2294" spans="1:22" s="16" customFormat="1" ht="15" customHeight="1" x14ac:dyDescent="0.3">
      <c r="A2294" s="16" t="s">
        <v>465</v>
      </c>
      <c r="B2294" s="16" t="s">
        <v>18</v>
      </c>
      <c r="C2294" s="43" t="s">
        <v>2043</v>
      </c>
      <c r="D2294" s="43" t="s">
        <v>2238</v>
      </c>
      <c r="E2294" s="43" t="s">
        <v>71</v>
      </c>
      <c r="F2294" s="43" t="s">
        <v>2009</v>
      </c>
      <c r="G2294" s="43" t="s">
        <v>22</v>
      </c>
      <c r="H2294" s="43" t="s">
        <v>23</v>
      </c>
      <c r="I2294" s="43" t="s">
        <v>590</v>
      </c>
      <c r="J2294" s="16" t="s">
        <v>591</v>
      </c>
      <c r="K2294" s="16">
        <v>27617</v>
      </c>
      <c r="L2294" s="16">
        <v>0</v>
      </c>
      <c r="M2294" s="16">
        <v>27617</v>
      </c>
      <c r="N2294" s="16">
        <v>0</v>
      </c>
      <c r="O2294" s="47">
        <v>0</v>
      </c>
      <c r="P2294" s="16">
        <v>27617</v>
      </c>
      <c r="Q2294" s="47">
        <v>0</v>
      </c>
      <c r="R2294" s="16" t="s">
        <v>2245</v>
      </c>
      <c r="S2294" s="3" t="s">
        <v>2240</v>
      </c>
      <c r="T2294" s="2"/>
      <c r="U2294" s="2"/>
      <c r="V2294" s="2"/>
    </row>
    <row r="2295" spans="1:22" s="16" customFormat="1" ht="15" customHeight="1" x14ac:dyDescent="0.3">
      <c r="A2295" s="16" t="s">
        <v>465</v>
      </c>
      <c r="B2295" s="16" t="s">
        <v>18</v>
      </c>
      <c r="C2295" s="43" t="s">
        <v>2043</v>
      </c>
      <c r="D2295" s="43" t="s">
        <v>2238</v>
      </c>
      <c r="E2295" s="43" t="s">
        <v>71</v>
      </c>
      <c r="F2295" s="43" t="s">
        <v>2009</v>
      </c>
      <c r="G2295" s="43" t="s">
        <v>22</v>
      </c>
      <c r="H2295" s="43" t="s">
        <v>23</v>
      </c>
      <c r="I2295" s="43" t="s">
        <v>608</v>
      </c>
      <c r="J2295" s="16" t="s">
        <v>609</v>
      </c>
      <c r="K2295" s="16">
        <v>15023</v>
      </c>
      <c r="L2295" s="16">
        <v>0</v>
      </c>
      <c r="M2295" s="16">
        <v>15023</v>
      </c>
      <c r="N2295" s="16">
        <v>0</v>
      </c>
      <c r="O2295" s="47">
        <v>0</v>
      </c>
      <c r="P2295" s="16">
        <v>15023</v>
      </c>
      <c r="Q2295" s="47">
        <v>0</v>
      </c>
      <c r="R2295" s="16" t="s">
        <v>2245</v>
      </c>
      <c r="S2295" s="3" t="s">
        <v>2240</v>
      </c>
      <c r="T2295" s="2"/>
      <c r="U2295" s="2"/>
      <c r="V2295" s="2"/>
    </row>
    <row r="2296" spans="1:22" s="16" customFormat="1" ht="15" customHeight="1" x14ac:dyDescent="0.3">
      <c r="A2296" s="16" t="s">
        <v>465</v>
      </c>
      <c r="B2296" s="16" t="s">
        <v>18</v>
      </c>
      <c r="C2296" s="43" t="s">
        <v>2043</v>
      </c>
      <c r="D2296" s="43" t="s">
        <v>2238</v>
      </c>
      <c r="E2296" s="43" t="s">
        <v>71</v>
      </c>
      <c r="F2296" s="43" t="s">
        <v>2009</v>
      </c>
      <c r="G2296" s="43" t="s">
        <v>22</v>
      </c>
      <c r="H2296" s="43" t="s">
        <v>23</v>
      </c>
      <c r="I2296" s="43" t="s">
        <v>592</v>
      </c>
      <c r="J2296" s="16" t="s">
        <v>593</v>
      </c>
      <c r="K2296" s="16">
        <v>14304</v>
      </c>
      <c r="L2296" s="16">
        <v>0</v>
      </c>
      <c r="M2296" s="16">
        <v>14304</v>
      </c>
      <c r="N2296" s="16">
        <v>0</v>
      </c>
      <c r="O2296" s="47">
        <v>0</v>
      </c>
      <c r="P2296" s="16">
        <v>14304</v>
      </c>
      <c r="Q2296" s="47">
        <v>0</v>
      </c>
      <c r="R2296" s="16" t="s">
        <v>2245</v>
      </c>
      <c r="S2296" s="3" t="s">
        <v>2240</v>
      </c>
      <c r="T2296" s="2"/>
      <c r="U2296" s="2"/>
      <c r="V2296" s="2"/>
    </row>
    <row r="2297" spans="1:22" s="16" customFormat="1" ht="15" customHeight="1" x14ac:dyDescent="0.3">
      <c r="A2297" s="16" t="s">
        <v>465</v>
      </c>
      <c r="B2297" s="16" t="s">
        <v>18</v>
      </c>
      <c r="C2297" s="43" t="s">
        <v>2043</v>
      </c>
      <c r="D2297" s="43" t="s">
        <v>2238</v>
      </c>
      <c r="E2297" s="43" t="s">
        <v>71</v>
      </c>
      <c r="F2297" s="43" t="s">
        <v>2009</v>
      </c>
      <c r="G2297" s="43" t="s">
        <v>22</v>
      </c>
      <c r="H2297" s="43" t="s">
        <v>23</v>
      </c>
      <c r="I2297" s="43">
        <v>8015</v>
      </c>
      <c r="J2297" s="16" t="s">
        <v>553</v>
      </c>
      <c r="K2297" s="16">
        <v>105629</v>
      </c>
      <c r="L2297" s="16">
        <v>0</v>
      </c>
      <c r="M2297" s="16">
        <v>105629</v>
      </c>
      <c r="N2297" s="16">
        <v>0</v>
      </c>
      <c r="O2297" s="47">
        <v>96822</v>
      </c>
      <c r="P2297" s="16">
        <v>8807</v>
      </c>
      <c r="Q2297" s="47">
        <v>8802</v>
      </c>
      <c r="R2297" s="16" t="s">
        <v>2245</v>
      </c>
      <c r="S2297" s="3" t="s">
        <v>2240</v>
      </c>
      <c r="T2297" s="2"/>
      <c r="U2297" s="2"/>
      <c r="V2297" s="2"/>
    </row>
    <row r="2298" spans="1:22" s="16" customFormat="1" ht="15" customHeight="1" x14ac:dyDescent="0.3">
      <c r="A2298" s="16" t="s">
        <v>465</v>
      </c>
      <c r="B2298" s="16" t="s">
        <v>18</v>
      </c>
      <c r="C2298" s="43" t="s">
        <v>2043</v>
      </c>
      <c r="D2298" s="43" t="s">
        <v>2238</v>
      </c>
      <c r="E2298" s="43" t="s">
        <v>71</v>
      </c>
      <c r="F2298" s="43" t="s">
        <v>2009</v>
      </c>
      <c r="G2298" s="43" t="s">
        <v>22</v>
      </c>
      <c r="H2298" s="43" t="s">
        <v>23</v>
      </c>
      <c r="I2298" s="43">
        <v>8017</v>
      </c>
      <c r="J2298" s="16" t="s">
        <v>1056</v>
      </c>
      <c r="K2298" s="16">
        <v>19975</v>
      </c>
      <c r="L2298" s="16">
        <v>0</v>
      </c>
      <c r="M2298" s="16">
        <v>19975</v>
      </c>
      <c r="N2298" s="16">
        <v>0</v>
      </c>
      <c r="O2298" s="47">
        <v>18315</v>
      </c>
      <c r="P2298" s="16">
        <v>1660</v>
      </c>
      <c r="Q2298" s="47">
        <v>1665</v>
      </c>
      <c r="R2298" s="16" t="s">
        <v>2245</v>
      </c>
      <c r="S2298" s="3" t="s">
        <v>2240</v>
      </c>
      <c r="T2298" s="2"/>
      <c r="U2298" s="2"/>
      <c r="V2298" s="2"/>
    </row>
    <row r="2299" spans="1:22" s="16" customFormat="1" ht="15" customHeight="1" x14ac:dyDescent="0.3">
      <c r="A2299" s="16" t="s">
        <v>465</v>
      </c>
      <c r="B2299" s="16" t="s">
        <v>18</v>
      </c>
      <c r="C2299" s="43" t="s">
        <v>2039</v>
      </c>
      <c r="D2299" s="43" t="s">
        <v>2238</v>
      </c>
      <c r="E2299" s="43" t="s">
        <v>71</v>
      </c>
      <c r="F2299" s="43" t="s">
        <v>2009</v>
      </c>
      <c r="G2299" s="43" t="s">
        <v>280</v>
      </c>
      <c r="H2299" s="43" t="s">
        <v>23</v>
      </c>
      <c r="I2299" s="43" t="s">
        <v>501</v>
      </c>
      <c r="J2299" s="16" t="s">
        <v>502</v>
      </c>
      <c r="K2299" s="16">
        <v>357816</v>
      </c>
      <c r="L2299" s="16">
        <v>3543</v>
      </c>
      <c r="M2299" s="16">
        <v>361359</v>
      </c>
      <c r="N2299" s="16">
        <v>0</v>
      </c>
      <c r="O2299" s="47">
        <v>247327.24</v>
      </c>
      <c r="P2299" s="16">
        <v>114031.76</v>
      </c>
      <c r="Q2299" s="47">
        <v>26964.15</v>
      </c>
      <c r="R2299" s="16" t="s">
        <v>2239</v>
      </c>
      <c r="S2299" s="3" t="s">
        <v>2240</v>
      </c>
      <c r="T2299" s="2"/>
      <c r="U2299" s="2"/>
      <c r="V2299" s="2"/>
    </row>
    <row r="2300" spans="1:22" s="16" customFormat="1" ht="15" customHeight="1" x14ac:dyDescent="0.3">
      <c r="A2300" s="16" t="s">
        <v>465</v>
      </c>
      <c r="B2300" s="16" t="s">
        <v>18</v>
      </c>
      <c r="C2300" s="43" t="s">
        <v>2039</v>
      </c>
      <c r="D2300" s="43" t="s">
        <v>2238</v>
      </c>
      <c r="E2300" s="43" t="s">
        <v>71</v>
      </c>
      <c r="F2300" s="43" t="s">
        <v>2009</v>
      </c>
      <c r="G2300" s="43" t="s">
        <v>280</v>
      </c>
      <c r="H2300" s="43" t="s">
        <v>23</v>
      </c>
      <c r="I2300" s="43" t="s">
        <v>493</v>
      </c>
      <c r="J2300" s="16" t="s">
        <v>494</v>
      </c>
      <c r="K2300" s="16">
        <v>0</v>
      </c>
      <c r="L2300" s="16">
        <v>0</v>
      </c>
      <c r="M2300" s="16">
        <v>0</v>
      </c>
      <c r="N2300" s="16">
        <v>0</v>
      </c>
      <c r="O2300" s="47">
        <v>11401.38</v>
      </c>
      <c r="P2300" s="16">
        <v>-11401.38</v>
      </c>
      <c r="Q2300" s="47">
        <v>2119.7199999999998</v>
      </c>
      <c r="R2300" s="16" t="s">
        <v>2239</v>
      </c>
      <c r="S2300" s="3" t="s">
        <v>2240</v>
      </c>
      <c r="T2300" s="2"/>
      <c r="U2300" s="2"/>
      <c r="V2300" s="2"/>
    </row>
    <row r="2301" spans="1:22" s="16" customFormat="1" ht="15" customHeight="1" x14ac:dyDescent="0.3">
      <c r="A2301" s="16" t="s">
        <v>465</v>
      </c>
      <c r="B2301" s="16" t="s">
        <v>18</v>
      </c>
      <c r="C2301" s="43" t="s">
        <v>2039</v>
      </c>
      <c r="D2301" s="43" t="s">
        <v>2238</v>
      </c>
      <c r="E2301" s="43" t="s">
        <v>71</v>
      </c>
      <c r="F2301" s="43" t="s">
        <v>2009</v>
      </c>
      <c r="G2301" s="43" t="s">
        <v>280</v>
      </c>
      <c r="H2301" s="43" t="s">
        <v>23</v>
      </c>
      <c r="I2301" s="43">
        <v>5100</v>
      </c>
      <c r="J2301" s="16" t="s">
        <v>484</v>
      </c>
      <c r="K2301" s="16">
        <v>10241</v>
      </c>
      <c r="L2301" s="16">
        <v>0</v>
      </c>
      <c r="M2301" s="16">
        <v>10241</v>
      </c>
      <c r="N2301" s="16">
        <v>0</v>
      </c>
      <c r="O2301" s="47">
        <v>27538.33</v>
      </c>
      <c r="P2301" s="16">
        <v>-17297.330000000002</v>
      </c>
      <c r="Q2301" s="47">
        <v>1618.91</v>
      </c>
      <c r="R2301" s="16" t="s">
        <v>2239</v>
      </c>
      <c r="S2301" s="3" t="s">
        <v>2240</v>
      </c>
      <c r="T2301" s="2"/>
      <c r="U2301" s="2"/>
      <c r="V2301" s="2"/>
    </row>
    <row r="2302" spans="1:22" s="16" customFormat="1" ht="15" customHeight="1" x14ac:dyDescent="0.3">
      <c r="A2302" s="16" t="s">
        <v>465</v>
      </c>
      <c r="B2302" s="16" t="s">
        <v>18</v>
      </c>
      <c r="C2302" s="43" t="s">
        <v>2039</v>
      </c>
      <c r="D2302" s="43" t="s">
        <v>2238</v>
      </c>
      <c r="E2302" s="43" t="s">
        <v>71</v>
      </c>
      <c r="F2302" s="43" t="s">
        <v>2009</v>
      </c>
      <c r="G2302" s="43" t="s">
        <v>280</v>
      </c>
      <c r="H2302" s="43" t="s">
        <v>23</v>
      </c>
      <c r="I2302" s="43" t="s">
        <v>491</v>
      </c>
      <c r="J2302" s="16" t="s">
        <v>1043</v>
      </c>
      <c r="K2302" s="16">
        <v>3000</v>
      </c>
      <c r="L2302" s="16">
        <v>0</v>
      </c>
      <c r="M2302" s="16">
        <v>3000</v>
      </c>
      <c r="N2302" s="16">
        <v>0</v>
      </c>
      <c r="O2302" s="47">
        <v>0</v>
      </c>
      <c r="P2302" s="16">
        <v>3000</v>
      </c>
      <c r="Q2302" s="47">
        <v>0</v>
      </c>
      <c r="R2302" s="16" t="s">
        <v>2239</v>
      </c>
      <c r="S2302" s="3" t="s">
        <v>2240</v>
      </c>
      <c r="T2302" s="2"/>
      <c r="U2302" s="2"/>
      <c r="V2302" s="2"/>
    </row>
    <row r="2303" spans="1:22" s="16" customFormat="1" ht="15" customHeight="1" x14ac:dyDescent="0.3">
      <c r="A2303" s="16" t="s">
        <v>465</v>
      </c>
      <c r="B2303" s="16" t="s">
        <v>18</v>
      </c>
      <c r="C2303" s="43" t="s">
        <v>2039</v>
      </c>
      <c r="D2303" s="43" t="s">
        <v>2238</v>
      </c>
      <c r="E2303" s="43" t="s">
        <v>71</v>
      </c>
      <c r="F2303" s="43" t="s">
        <v>2009</v>
      </c>
      <c r="G2303" s="43" t="s">
        <v>280</v>
      </c>
      <c r="H2303" s="43" t="s">
        <v>23</v>
      </c>
      <c r="I2303" s="43" t="s">
        <v>481</v>
      </c>
      <c r="J2303" s="16" t="s">
        <v>1040</v>
      </c>
      <c r="K2303" s="16">
        <v>15616</v>
      </c>
      <c r="L2303" s="16">
        <v>0</v>
      </c>
      <c r="M2303" s="16">
        <v>15616</v>
      </c>
      <c r="N2303" s="16">
        <v>0</v>
      </c>
      <c r="O2303" s="47">
        <v>4541.3</v>
      </c>
      <c r="P2303" s="16">
        <v>11074.7</v>
      </c>
      <c r="Q2303" s="47">
        <v>104.38</v>
      </c>
      <c r="R2303" s="16" t="s">
        <v>2239</v>
      </c>
      <c r="S2303" s="3" t="s">
        <v>2240</v>
      </c>
      <c r="T2303" s="2"/>
      <c r="U2303" s="2"/>
      <c r="V2303" s="2"/>
    </row>
    <row r="2304" spans="1:22" s="16" customFormat="1" ht="15" customHeight="1" x14ac:dyDescent="0.3">
      <c r="A2304" s="16" t="s">
        <v>465</v>
      </c>
      <c r="B2304" s="16" t="s">
        <v>18</v>
      </c>
      <c r="C2304" s="43" t="s">
        <v>2039</v>
      </c>
      <c r="D2304" s="43" t="s">
        <v>2238</v>
      </c>
      <c r="E2304" s="43" t="s">
        <v>71</v>
      </c>
      <c r="F2304" s="43" t="s">
        <v>2009</v>
      </c>
      <c r="G2304" s="43" t="s">
        <v>280</v>
      </c>
      <c r="H2304" s="43" t="s">
        <v>23</v>
      </c>
      <c r="I2304" s="43" t="s">
        <v>1051</v>
      </c>
      <c r="J2304" s="16" t="s">
        <v>1052</v>
      </c>
      <c r="K2304" s="16">
        <v>4712</v>
      </c>
      <c r="L2304" s="16">
        <v>0</v>
      </c>
      <c r="M2304" s="16">
        <v>4712</v>
      </c>
      <c r="N2304" s="16">
        <v>0</v>
      </c>
      <c r="O2304" s="47">
        <v>1450.6</v>
      </c>
      <c r="P2304" s="16">
        <v>3261.4</v>
      </c>
      <c r="Q2304" s="47">
        <v>803.9</v>
      </c>
      <c r="R2304" s="16" t="s">
        <v>2239</v>
      </c>
      <c r="S2304" s="3" t="s">
        <v>2240</v>
      </c>
      <c r="T2304" s="2"/>
      <c r="U2304" s="2"/>
      <c r="V2304" s="2"/>
    </row>
    <row r="2305" spans="1:22" s="16" customFormat="1" ht="15" customHeight="1" x14ac:dyDescent="0.3">
      <c r="A2305" s="16" t="s">
        <v>465</v>
      </c>
      <c r="B2305" s="16" t="s">
        <v>18</v>
      </c>
      <c r="C2305" s="43" t="s">
        <v>2039</v>
      </c>
      <c r="D2305" s="43" t="s">
        <v>2238</v>
      </c>
      <c r="E2305" s="43" t="s">
        <v>71</v>
      </c>
      <c r="F2305" s="43" t="s">
        <v>2009</v>
      </c>
      <c r="G2305" s="43" t="s">
        <v>280</v>
      </c>
      <c r="H2305" s="43" t="s">
        <v>23</v>
      </c>
      <c r="I2305" s="43" t="s">
        <v>469</v>
      </c>
      <c r="J2305" s="16" t="s">
        <v>1045</v>
      </c>
      <c r="K2305" s="16">
        <v>15200</v>
      </c>
      <c r="L2305" s="16">
        <v>0</v>
      </c>
      <c r="M2305" s="16">
        <v>15200</v>
      </c>
      <c r="N2305" s="16">
        <v>0</v>
      </c>
      <c r="O2305" s="47">
        <v>4772.6899999999996</v>
      </c>
      <c r="P2305" s="16">
        <v>10427.31</v>
      </c>
      <c r="Q2305" s="47">
        <v>567.9</v>
      </c>
      <c r="R2305" s="16" t="s">
        <v>2239</v>
      </c>
      <c r="S2305" s="3" t="s">
        <v>2240</v>
      </c>
      <c r="T2305" s="2"/>
      <c r="U2305" s="2"/>
      <c r="V2305" s="2"/>
    </row>
    <row r="2306" spans="1:22" s="16" customFormat="1" ht="15" customHeight="1" x14ac:dyDescent="0.3">
      <c r="A2306" s="16" t="s">
        <v>465</v>
      </c>
      <c r="B2306" s="16" t="s">
        <v>18</v>
      </c>
      <c r="C2306" s="43" t="s">
        <v>2039</v>
      </c>
      <c r="D2306" s="43" t="s">
        <v>2238</v>
      </c>
      <c r="E2306" s="43" t="s">
        <v>71</v>
      </c>
      <c r="F2306" s="43" t="s">
        <v>2009</v>
      </c>
      <c r="G2306" s="43" t="s">
        <v>280</v>
      </c>
      <c r="H2306" s="43" t="s">
        <v>23</v>
      </c>
      <c r="I2306" s="43" t="s">
        <v>473</v>
      </c>
      <c r="J2306" s="16" t="s">
        <v>1041</v>
      </c>
      <c r="K2306" s="16">
        <v>5703</v>
      </c>
      <c r="L2306" s="16">
        <v>0</v>
      </c>
      <c r="M2306" s="16">
        <v>5703</v>
      </c>
      <c r="N2306" s="16">
        <v>0</v>
      </c>
      <c r="O2306" s="47">
        <v>2554.2800000000002</v>
      </c>
      <c r="P2306" s="16">
        <v>3148.72</v>
      </c>
      <c r="Q2306" s="47">
        <v>0</v>
      </c>
      <c r="R2306" s="16" t="s">
        <v>2239</v>
      </c>
      <c r="S2306" s="3" t="s">
        <v>2240</v>
      </c>
      <c r="T2306" s="2"/>
      <c r="U2306" s="2"/>
      <c r="V2306" s="2"/>
    </row>
    <row r="2307" spans="1:22" s="16" customFormat="1" ht="15" customHeight="1" x14ac:dyDescent="0.3">
      <c r="A2307" s="16" t="s">
        <v>465</v>
      </c>
      <c r="B2307" s="16" t="s">
        <v>18</v>
      </c>
      <c r="C2307" s="43" t="s">
        <v>2039</v>
      </c>
      <c r="D2307" s="43" t="s">
        <v>2238</v>
      </c>
      <c r="E2307" s="43" t="s">
        <v>71</v>
      </c>
      <c r="F2307" s="43" t="s">
        <v>2009</v>
      </c>
      <c r="G2307" s="43" t="s">
        <v>280</v>
      </c>
      <c r="H2307" s="43" t="s">
        <v>23</v>
      </c>
      <c r="I2307" s="43" t="s">
        <v>474</v>
      </c>
      <c r="J2307" s="16" t="s">
        <v>475</v>
      </c>
      <c r="K2307" s="16">
        <v>33292</v>
      </c>
      <c r="L2307" s="16">
        <v>330</v>
      </c>
      <c r="M2307" s="16">
        <v>33622</v>
      </c>
      <c r="N2307" s="16">
        <v>0</v>
      </c>
      <c r="O2307" s="47">
        <v>21744.240000000002</v>
      </c>
      <c r="P2307" s="16">
        <v>11877.76</v>
      </c>
      <c r="Q2307" s="47">
        <v>2135.9699999999998</v>
      </c>
      <c r="R2307" s="16" t="s">
        <v>2239</v>
      </c>
      <c r="S2307" s="3" t="s">
        <v>2240</v>
      </c>
      <c r="T2307" s="2"/>
      <c r="U2307" s="2"/>
      <c r="V2307" s="2"/>
    </row>
    <row r="2308" spans="1:22" s="16" customFormat="1" ht="15" customHeight="1" x14ac:dyDescent="0.3">
      <c r="A2308" s="16" t="s">
        <v>465</v>
      </c>
      <c r="B2308" s="16" t="s">
        <v>18</v>
      </c>
      <c r="C2308" s="43" t="s">
        <v>2039</v>
      </c>
      <c r="D2308" s="43" t="s">
        <v>2238</v>
      </c>
      <c r="E2308" s="43" t="s">
        <v>71</v>
      </c>
      <c r="F2308" s="43" t="s">
        <v>2009</v>
      </c>
      <c r="G2308" s="43" t="s">
        <v>280</v>
      </c>
      <c r="H2308" s="43" t="s">
        <v>23</v>
      </c>
      <c r="I2308" s="43" t="s">
        <v>531</v>
      </c>
      <c r="J2308" s="16" t="s">
        <v>532</v>
      </c>
      <c r="K2308" s="16">
        <v>40805</v>
      </c>
      <c r="L2308" s="16">
        <v>0</v>
      </c>
      <c r="M2308" s="16">
        <v>40805</v>
      </c>
      <c r="N2308" s="16">
        <v>0</v>
      </c>
      <c r="O2308" s="47">
        <v>37400</v>
      </c>
      <c r="P2308" s="16">
        <v>3405</v>
      </c>
      <c r="Q2308" s="47">
        <v>3400</v>
      </c>
      <c r="R2308" s="16" t="s">
        <v>2239</v>
      </c>
      <c r="S2308" s="3" t="s">
        <v>2240</v>
      </c>
      <c r="T2308" s="2"/>
      <c r="U2308" s="2"/>
      <c r="V2308" s="2"/>
    </row>
    <row r="2309" spans="1:22" s="16" customFormat="1" ht="15" customHeight="1" x14ac:dyDescent="0.3">
      <c r="A2309" s="16" t="s">
        <v>465</v>
      </c>
      <c r="B2309" s="16" t="s">
        <v>18</v>
      </c>
      <c r="C2309" s="43" t="s">
        <v>2039</v>
      </c>
      <c r="D2309" s="43" t="s">
        <v>2238</v>
      </c>
      <c r="E2309" s="43" t="s">
        <v>71</v>
      </c>
      <c r="F2309" s="43" t="s">
        <v>2009</v>
      </c>
      <c r="G2309" s="43" t="s">
        <v>280</v>
      </c>
      <c r="H2309" s="43" t="s">
        <v>23</v>
      </c>
      <c r="I2309" s="43" t="s">
        <v>638</v>
      </c>
      <c r="J2309" s="16" t="s">
        <v>639</v>
      </c>
      <c r="K2309" s="16">
        <v>76896</v>
      </c>
      <c r="L2309" s="16">
        <v>0</v>
      </c>
      <c r="M2309" s="16">
        <v>76896</v>
      </c>
      <c r="N2309" s="16">
        <v>0</v>
      </c>
      <c r="O2309" s="47">
        <v>70488</v>
      </c>
      <c r="P2309" s="16">
        <v>6408</v>
      </c>
      <c r="Q2309" s="47">
        <v>6408</v>
      </c>
      <c r="R2309" s="16" t="s">
        <v>2239</v>
      </c>
      <c r="S2309" s="3" t="s">
        <v>2240</v>
      </c>
      <c r="T2309" s="2"/>
      <c r="U2309" s="2"/>
      <c r="V2309" s="2"/>
    </row>
    <row r="2310" spans="1:22" s="16" customFormat="1" ht="15" customHeight="1" x14ac:dyDescent="0.3">
      <c r="A2310" s="16" t="s">
        <v>465</v>
      </c>
      <c r="B2310" s="16" t="s">
        <v>18</v>
      </c>
      <c r="C2310" s="43" t="s">
        <v>2039</v>
      </c>
      <c r="D2310" s="43" t="s">
        <v>2238</v>
      </c>
      <c r="E2310" s="43" t="s">
        <v>71</v>
      </c>
      <c r="F2310" s="43" t="s">
        <v>2009</v>
      </c>
      <c r="G2310" s="43" t="s">
        <v>280</v>
      </c>
      <c r="H2310" s="43" t="s">
        <v>23</v>
      </c>
      <c r="I2310" s="43" t="s">
        <v>466</v>
      </c>
      <c r="J2310" s="16" t="s">
        <v>467</v>
      </c>
      <c r="K2310" s="16">
        <v>5218</v>
      </c>
      <c r="L2310" s="16">
        <v>0</v>
      </c>
      <c r="M2310" s="16">
        <v>5218</v>
      </c>
      <c r="N2310" s="16">
        <v>0</v>
      </c>
      <c r="O2310" s="47">
        <v>4785</v>
      </c>
      <c r="P2310" s="16">
        <v>433</v>
      </c>
      <c r="Q2310" s="47">
        <v>435</v>
      </c>
      <c r="R2310" s="16" t="s">
        <v>2239</v>
      </c>
      <c r="S2310" s="3" t="s">
        <v>2240</v>
      </c>
      <c r="T2310" s="2"/>
      <c r="U2310" s="2"/>
      <c r="V2310" s="2"/>
    </row>
    <row r="2311" spans="1:22" s="16" customFormat="1" ht="15" customHeight="1" x14ac:dyDescent="0.3">
      <c r="A2311" s="16" t="s">
        <v>465</v>
      </c>
      <c r="B2311" s="16" t="s">
        <v>18</v>
      </c>
      <c r="C2311" s="43" t="s">
        <v>2039</v>
      </c>
      <c r="D2311" s="43" t="s">
        <v>2238</v>
      </c>
      <c r="E2311" s="43" t="s">
        <v>71</v>
      </c>
      <c r="F2311" s="43" t="s">
        <v>2009</v>
      </c>
      <c r="G2311" s="43" t="s">
        <v>280</v>
      </c>
      <c r="H2311" s="43" t="s">
        <v>23</v>
      </c>
      <c r="I2311" s="43" t="s">
        <v>470</v>
      </c>
      <c r="J2311" s="16" t="s">
        <v>471</v>
      </c>
      <c r="K2311" s="16">
        <v>831</v>
      </c>
      <c r="L2311" s="16">
        <v>0</v>
      </c>
      <c r="M2311" s="16">
        <v>831</v>
      </c>
      <c r="N2311" s="16">
        <v>0</v>
      </c>
      <c r="O2311" s="47">
        <v>759</v>
      </c>
      <c r="P2311" s="16">
        <v>72</v>
      </c>
      <c r="Q2311" s="47">
        <v>69</v>
      </c>
      <c r="R2311" s="16" t="s">
        <v>2239</v>
      </c>
      <c r="S2311" s="3" t="s">
        <v>2240</v>
      </c>
      <c r="T2311" s="2"/>
      <c r="U2311" s="2"/>
      <c r="V2311" s="2"/>
    </row>
    <row r="2312" spans="1:22" s="16" customFormat="1" ht="15" customHeight="1" x14ac:dyDescent="0.3">
      <c r="A2312" s="16" t="s">
        <v>465</v>
      </c>
      <c r="B2312" s="16" t="s">
        <v>18</v>
      </c>
      <c r="C2312" s="43" t="s">
        <v>2039</v>
      </c>
      <c r="D2312" s="43" t="s">
        <v>2238</v>
      </c>
      <c r="E2312" s="43" t="s">
        <v>71</v>
      </c>
      <c r="F2312" s="43" t="s">
        <v>2009</v>
      </c>
      <c r="G2312" s="43" t="s">
        <v>280</v>
      </c>
      <c r="H2312" s="43" t="s">
        <v>23</v>
      </c>
      <c r="I2312" s="43">
        <v>6000</v>
      </c>
      <c r="J2312" s="16" t="s">
        <v>539</v>
      </c>
      <c r="K2312" s="16">
        <v>1250</v>
      </c>
      <c r="L2312" s="16">
        <v>0</v>
      </c>
      <c r="M2312" s="16">
        <v>1250</v>
      </c>
      <c r="N2312" s="16">
        <v>142.47</v>
      </c>
      <c r="O2312" s="47">
        <v>1080.99</v>
      </c>
      <c r="P2312" s="16">
        <v>26.54</v>
      </c>
      <c r="Q2312" s="47">
        <v>0</v>
      </c>
      <c r="R2312" s="16" t="s">
        <v>2239</v>
      </c>
      <c r="S2312" s="3" t="s">
        <v>2240</v>
      </c>
      <c r="T2312" s="2"/>
      <c r="U2312" s="2"/>
      <c r="V2312" s="2"/>
    </row>
    <row r="2313" spans="1:22" s="16" customFormat="1" ht="15" customHeight="1" x14ac:dyDescent="0.3">
      <c r="A2313" s="16" t="s">
        <v>465</v>
      </c>
      <c r="B2313" s="16" t="s">
        <v>18</v>
      </c>
      <c r="C2313" s="43" t="s">
        <v>2039</v>
      </c>
      <c r="D2313" s="43" t="s">
        <v>2238</v>
      </c>
      <c r="E2313" s="43" t="s">
        <v>71</v>
      </c>
      <c r="F2313" s="43" t="s">
        <v>2009</v>
      </c>
      <c r="G2313" s="43" t="s">
        <v>280</v>
      </c>
      <c r="H2313" s="43" t="s">
        <v>23</v>
      </c>
      <c r="I2313" s="43">
        <v>6010</v>
      </c>
      <c r="J2313" s="16" t="s">
        <v>504</v>
      </c>
      <c r="K2313" s="16">
        <v>2400</v>
      </c>
      <c r="L2313" s="16">
        <v>0</v>
      </c>
      <c r="M2313" s="16">
        <v>2400</v>
      </c>
      <c r="N2313" s="16">
        <v>0</v>
      </c>
      <c r="O2313" s="47">
        <v>0</v>
      </c>
      <c r="P2313" s="16">
        <v>2400</v>
      </c>
      <c r="Q2313" s="47">
        <v>0</v>
      </c>
      <c r="R2313" s="16" t="s">
        <v>2239</v>
      </c>
      <c r="S2313" s="3" t="s">
        <v>2240</v>
      </c>
      <c r="T2313" s="2"/>
      <c r="U2313" s="2"/>
      <c r="V2313" s="2"/>
    </row>
    <row r="2314" spans="1:22" s="16" customFormat="1" ht="15" customHeight="1" x14ac:dyDescent="0.3">
      <c r="A2314" s="16" t="s">
        <v>465</v>
      </c>
      <c r="B2314" s="16" t="s">
        <v>18</v>
      </c>
      <c r="C2314" s="43" t="s">
        <v>2039</v>
      </c>
      <c r="D2314" s="43" t="s">
        <v>2238</v>
      </c>
      <c r="E2314" s="43" t="s">
        <v>71</v>
      </c>
      <c r="F2314" s="43" t="s">
        <v>2009</v>
      </c>
      <c r="G2314" s="43" t="s">
        <v>280</v>
      </c>
      <c r="H2314" s="43" t="s">
        <v>23</v>
      </c>
      <c r="I2314" s="43">
        <v>6200</v>
      </c>
      <c r="J2314" s="16" t="s">
        <v>557</v>
      </c>
      <c r="K2314" s="16">
        <v>400</v>
      </c>
      <c r="L2314" s="16">
        <v>0</v>
      </c>
      <c r="M2314" s="16">
        <v>400</v>
      </c>
      <c r="N2314" s="16">
        <v>0</v>
      </c>
      <c r="O2314" s="47">
        <v>0</v>
      </c>
      <c r="P2314" s="16">
        <v>400</v>
      </c>
      <c r="Q2314" s="47">
        <v>0</v>
      </c>
      <c r="R2314" s="16" t="s">
        <v>2239</v>
      </c>
      <c r="S2314" s="3" t="s">
        <v>2240</v>
      </c>
      <c r="T2314" s="2"/>
      <c r="U2314" s="2"/>
      <c r="V2314" s="2"/>
    </row>
    <row r="2315" spans="1:22" s="16" customFormat="1" ht="15" customHeight="1" x14ac:dyDescent="0.3">
      <c r="A2315" s="16" t="s">
        <v>465</v>
      </c>
      <c r="B2315" s="16" t="s">
        <v>18</v>
      </c>
      <c r="C2315" s="43" t="s">
        <v>2039</v>
      </c>
      <c r="D2315" s="43" t="s">
        <v>2238</v>
      </c>
      <c r="E2315" s="43" t="s">
        <v>71</v>
      </c>
      <c r="F2315" s="43" t="s">
        <v>2009</v>
      </c>
      <c r="G2315" s="43" t="s">
        <v>280</v>
      </c>
      <c r="H2315" s="43" t="s">
        <v>23</v>
      </c>
      <c r="I2315" s="43">
        <v>6202</v>
      </c>
      <c r="J2315" s="16" t="s">
        <v>558</v>
      </c>
      <c r="K2315" s="16">
        <v>16300</v>
      </c>
      <c r="L2315" s="16">
        <v>-5000</v>
      </c>
      <c r="M2315" s="16">
        <v>11300</v>
      </c>
      <c r="N2315" s="16">
        <v>0</v>
      </c>
      <c r="O2315" s="47">
        <v>5105.1000000000004</v>
      </c>
      <c r="P2315" s="16">
        <v>6194.9</v>
      </c>
      <c r="Q2315" s="47">
        <v>881.37</v>
      </c>
      <c r="R2315" s="16" t="s">
        <v>2239</v>
      </c>
      <c r="S2315" s="3" t="s">
        <v>2240</v>
      </c>
      <c r="T2315" s="2"/>
      <c r="U2315" s="2"/>
      <c r="V2315" s="2"/>
    </row>
    <row r="2316" spans="1:22" s="16" customFormat="1" ht="15" customHeight="1" x14ac:dyDescent="0.3">
      <c r="A2316" s="16" t="s">
        <v>465</v>
      </c>
      <c r="B2316" s="16" t="s">
        <v>18</v>
      </c>
      <c r="C2316" s="43" t="s">
        <v>2039</v>
      </c>
      <c r="D2316" s="43" t="s">
        <v>2238</v>
      </c>
      <c r="E2316" s="43" t="s">
        <v>71</v>
      </c>
      <c r="F2316" s="43" t="s">
        <v>2009</v>
      </c>
      <c r="G2316" s="43" t="s">
        <v>280</v>
      </c>
      <c r="H2316" s="43" t="s">
        <v>23</v>
      </c>
      <c r="I2316" s="43">
        <v>6206</v>
      </c>
      <c r="J2316" s="16" t="s">
        <v>571</v>
      </c>
      <c r="K2316" s="16">
        <v>5000</v>
      </c>
      <c r="L2316" s="16">
        <v>-2000</v>
      </c>
      <c r="M2316" s="16">
        <v>3000</v>
      </c>
      <c r="N2316" s="16">
        <v>410.45</v>
      </c>
      <c r="O2316" s="47">
        <v>113.95</v>
      </c>
      <c r="P2316" s="16">
        <v>2475.6</v>
      </c>
      <c r="Q2316" s="47">
        <v>-25.6</v>
      </c>
      <c r="R2316" s="16" t="s">
        <v>2239</v>
      </c>
      <c r="S2316" s="3" t="s">
        <v>2240</v>
      </c>
      <c r="T2316" s="2"/>
      <c r="U2316" s="2"/>
      <c r="V2316" s="2"/>
    </row>
    <row r="2317" spans="1:22" s="16" customFormat="1" ht="15" customHeight="1" x14ac:dyDescent="0.3">
      <c r="A2317" s="16" t="s">
        <v>465</v>
      </c>
      <c r="B2317" s="16" t="s">
        <v>18</v>
      </c>
      <c r="C2317" s="43" t="s">
        <v>2039</v>
      </c>
      <c r="D2317" s="43" t="s">
        <v>2238</v>
      </c>
      <c r="E2317" s="43" t="s">
        <v>71</v>
      </c>
      <c r="F2317" s="43" t="s">
        <v>2009</v>
      </c>
      <c r="G2317" s="43" t="s">
        <v>280</v>
      </c>
      <c r="H2317" s="43" t="s">
        <v>23</v>
      </c>
      <c r="I2317" s="43">
        <v>6210</v>
      </c>
      <c r="J2317" s="16" t="s">
        <v>565</v>
      </c>
      <c r="K2317" s="16">
        <v>1000</v>
      </c>
      <c r="L2317" s="16">
        <v>0</v>
      </c>
      <c r="M2317" s="16">
        <v>1000</v>
      </c>
      <c r="N2317" s="16">
        <v>500</v>
      </c>
      <c r="O2317" s="47">
        <v>316.69</v>
      </c>
      <c r="P2317" s="16">
        <v>183.31</v>
      </c>
      <c r="Q2317" s="47">
        <v>0</v>
      </c>
      <c r="R2317" s="16" t="s">
        <v>2239</v>
      </c>
      <c r="S2317" s="3" t="s">
        <v>2240</v>
      </c>
      <c r="T2317" s="2"/>
      <c r="U2317" s="2"/>
      <c r="V2317" s="2"/>
    </row>
    <row r="2318" spans="1:22" s="16" customFormat="1" ht="15" customHeight="1" x14ac:dyDescent="0.3">
      <c r="A2318" s="16" t="s">
        <v>465</v>
      </c>
      <c r="B2318" s="16" t="s">
        <v>18</v>
      </c>
      <c r="C2318" s="43" t="s">
        <v>2039</v>
      </c>
      <c r="D2318" s="43" t="s">
        <v>2238</v>
      </c>
      <c r="E2318" s="43" t="s">
        <v>71</v>
      </c>
      <c r="F2318" s="43" t="s">
        <v>2009</v>
      </c>
      <c r="G2318" s="43" t="s">
        <v>280</v>
      </c>
      <c r="H2318" s="43" t="s">
        <v>23</v>
      </c>
      <c r="I2318" s="43">
        <v>6212</v>
      </c>
      <c r="J2318" s="16" t="s">
        <v>545</v>
      </c>
      <c r="K2318" s="16">
        <v>0</v>
      </c>
      <c r="L2318" s="16">
        <v>0</v>
      </c>
      <c r="M2318" s="16">
        <v>0</v>
      </c>
      <c r="N2318" s="16">
        <v>0</v>
      </c>
      <c r="O2318" s="47">
        <v>788.49</v>
      </c>
      <c r="P2318" s="16">
        <v>-788.49</v>
      </c>
      <c r="Q2318" s="47">
        <v>0</v>
      </c>
      <c r="R2318" s="16" t="s">
        <v>2239</v>
      </c>
      <c r="S2318" s="3" t="s">
        <v>2240</v>
      </c>
      <c r="T2318" s="2"/>
      <c r="U2318" s="2"/>
      <c r="V2318" s="2"/>
    </row>
    <row r="2319" spans="1:22" s="16" customFormat="1" ht="15" customHeight="1" x14ac:dyDescent="0.3">
      <c r="A2319" s="16" t="s">
        <v>465</v>
      </c>
      <c r="B2319" s="16" t="s">
        <v>18</v>
      </c>
      <c r="C2319" s="43" t="s">
        <v>2039</v>
      </c>
      <c r="D2319" s="43" t="s">
        <v>2238</v>
      </c>
      <c r="E2319" s="43" t="s">
        <v>71</v>
      </c>
      <c r="F2319" s="43" t="s">
        <v>2009</v>
      </c>
      <c r="G2319" s="43" t="s">
        <v>280</v>
      </c>
      <c r="H2319" s="43" t="s">
        <v>23</v>
      </c>
      <c r="I2319" s="43">
        <v>6214</v>
      </c>
      <c r="J2319" s="16" t="s">
        <v>495</v>
      </c>
      <c r="K2319" s="16">
        <v>0</v>
      </c>
      <c r="L2319" s="16">
        <v>0</v>
      </c>
      <c r="M2319" s="16">
        <v>0</v>
      </c>
      <c r="N2319" s="16">
        <v>0</v>
      </c>
      <c r="O2319" s="47">
        <v>479</v>
      </c>
      <c r="P2319" s="16">
        <v>-479</v>
      </c>
      <c r="Q2319" s="47">
        <v>0</v>
      </c>
      <c r="R2319" s="16" t="s">
        <v>2239</v>
      </c>
      <c r="S2319" s="3" t="s">
        <v>2240</v>
      </c>
      <c r="T2319" s="2"/>
      <c r="U2319" s="2"/>
      <c r="V2319" s="2"/>
    </row>
    <row r="2320" spans="1:22" s="16" customFormat="1" ht="15" customHeight="1" x14ac:dyDescent="0.3">
      <c r="A2320" s="16" t="s">
        <v>465</v>
      </c>
      <c r="B2320" s="16" t="s">
        <v>18</v>
      </c>
      <c r="C2320" s="43" t="s">
        <v>2039</v>
      </c>
      <c r="D2320" s="43" t="s">
        <v>2238</v>
      </c>
      <c r="E2320" s="43" t="s">
        <v>71</v>
      </c>
      <c r="F2320" s="43" t="s">
        <v>2009</v>
      </c>
      <c r="G2320" s="43" t="s">
        <v>280</v>
      </c>
      <c r="H2320" s="43" t="s">
        <v>23</v>
      </c>
      <c r="I2320" s="43">
        <v>6300</v>
      </c>
      <c r="J2320" s="16" t="s">
        <v>693</v>
      </c>
      <c r="K2320" s="16">
        <v>1500</v>
      </c>
      <c r="L2320" s="16">
        <v>0</v>
      </c>
      <c r="M2320" s="16">
        <v>1500</v>
      </c>
      <c r="N2320" s="16">
        <v>208.44</v>
      </c>
      <c r="O2320" s="47">
        <v>416.56</v>
      </c>
      <c r="P2320" s="16">
        <v>875</v>
      </c>
      <c r="Q2320" s="47">
        <v>182.84</v>
      </c>
      <c r="R2320" s="16" t="s">
        <v>2239</v>
      </c>
      <c r="S2320" s="3" t="s">
        <v>2240</v>
      </c>
      <c r="T2320" s="2"/>
      <c r="U2320" s="2"/>
      <c r="V2320" s="2"/>
    </row>
    <row r="2321" spans="1:22" s="16" customFormat="1" ht="15" customHeight="1" x14ac:dyDescent="0.3">
      <c r="A2321" s="16" t="s">
        <v>465</v>
      </c>
      <c r="B2321" s="16" t="s">
        <v>18</v>
      </c>
      <c r="C2321" s="43" t="s">
        <v>2039</v>
      </c>
      <c r="D2321" s="43" t="s">
        <v>2238</v>
      </c>
      <c r="E2321" s="43" t="s">
        <v>71</v>
      </c>
      <c r="F2321" s="43" t="s">
        <v>2009</v>
      </c>
      <c r="G2321" s="43" t="s">
        <v>280</v>
      </c>
      <c r="H2321" s="43" t="s">
        <v>23</v>
      </c>
      <c r="I2321" s="43" t="s">
        <v>566</v>
      </c>
      <c r="J2321" s="16" t="s">
        <v>567</v>
      </c>
      <c r="K2321" s="16">
        <v>8000</v>
      </c>
      <c r="L2321" s="16">
        <v>-4000</v>
      </c>
      <c r="M2321" s="16">
        <v>4000</v>
      </c>
      <c r="N2321" s="16">
        <v>2000</v>
      </c>
      <c r="O2321" s="47">
        <v>1923.17</v>
      </c>
      <c r="P2321" s="16">
        <v>76.83</v>
      </c>
      <c r="Q2321" s="47">
        <v>1398.52</v>
      </c>
      <c r="R2321" s="16" t="s">
        <v>2239</v>
      </c>
      <c r="S2321" s="3" t="s">
        <v>2240</v>
      </c>
      <c r="T2321" s="2"/>
      <c r="U2321" s="2"/>
      <c r="V2321" s="2"/>
    </row>
    <row r="2322" spans="1:22" s="16" customFormat="1" ht="15" customHeight="1" x14ac:dyDescent="0.3">
      <c r="A2322" s="16" t="s">
        <v>465</v>
      </c>
      <c r="B2322" s="16" t="s">
        <v>18</v>
      </c>
      <c r="C2322" s="43" t="s">
        <v>2039</v>
      </c>
      <c r="D2322" s="43" t="s">
        <v>2238</v>
      </c>
      <c r="E2322" s="43" t="s">
        <v>71</v>
      </c>
      <c r="F2322" s="43" t="s">
        <v>2009</v>
      </c>
      <c r="G2322" s="43" t="s">
        <v>280</v>
      </c>
      <c r="H2322" s="43" t="s">
        <v>23</v>
      </c>
      <c r="I2322" s="43" t="s">
        <v>546</v>
      </c>
      <c r="J2322" s="16" t="s">
        <v>547</v>
      </c>
      <c r="K2322" s="16">
        <v>5000</v>
      </c>
      <c r="L2322" s="16">
        <v>0</v>
      </c>
      <c r="M2322" s="16">
        <v>5000</v>
      </c>
      <c r="N2322" s="16">
        <v>0</v>
      </c>
      <c r="O2322" s="47">
        <v>2156.4</v>
      </c>
      <c r="P2322" s="16">
        <v>2843.6</v>
      </c>
      <c r="Q2322" s="47">
        <v>0</v>
      </c>
      <c r="R2322" s="16" t="s">
        <v>2239</v>
      </c>
      <c r="S2322" s="3" t="s">
        <v>2240</v>
      </c>
      <c r="T2322" s="2"/>
      <c r="U2322" s="2"/>
      <c r="V2322" s="2"/>
    </row>
    <row r="2323" spans="1:22" s="16" customFormat="1" ht="15" customHeight="1" x14ac:dyDescent="0.3">
      <c r="A2323" s="16" t="s">
        <v>465</v>
      </c>
      <c r="B2323" s="16" t="s">
        <v>18</v>
      </c>
      <c r="C2323" s="43" t="s">
        <v>2039</v>
      </c>
      <c r="D2323" s="43" t="s">
        <v>2238</v>
      </c>
      <c r="E2323" s="43" t="s">
        <v>71</v>
      </c>
      <c r="F2323" s="43" t="s">
        <v>2009</v>
      </c>
      <c r="G2323" s="43" t="s">
        <v>280</v>
      </c>
      <c r="H2323" s="43" t="s">
        <v>23</v>
      </c>
      <c r="I2323" s="43" t="s">
        <v>573</v>
      </c>
      <c r="J2323" s="16" t="s">
        <v>574</v>
      </c>
      <c r="K2323" s="16">
        <v>5000</v>
      </c>
      <c r="L2323" s="16">
        <v>0</v>
      </c>
      <c r="M2323" s="16">
        <v>5000</v>
      </c>
      <c r="N2323" s="16">
        <v>2852.49</v>
      </c>
      <c r="O2323" s="47">
        <v>1640.88</v>
      </c>
      <c r="P2323" s="16">
        <v>506.63</v>
      </c>
      <c r="Q2323" s="47">
        <v>300.10000000000002</v>
      </c>
      <c r="R2323" s="16" t="s">
        <v>2239</v>
      </c>
      <c r="S2323" s="3" t="s">
        <v>2240</v>
      </c>
      <c r="T2323" s="2"/>
      <c r="U2323" s="2"/>
      <c r="V2323" s="2"/>
    </row>
    <row r="2324" spans="1:22" s="16" customFormat="1" ht="15" customHeight="1" x14ac:dyDescent="0.3">
      <c r="A2324" s="16" t="s">
        <v>465</v>
      </c>
      <c r="B2324" s="16" t="s">
        <v>18</v>
      </c>
      <c r="C2324" s="43" t="s">
        <v>2039</v>
      </c>
      <c r="D2324" s="43" t="s">
        <v>2238</v>
      </c>
      <c r="E2324" s="43" t="s">
        <v>71</v>
      </c>
      <c r="F2324" s="43" t="s">
        <v>2009</v>
      </c>
      <c r="G2324" s="43" t="s">
        <v>280</v>
      </c>
      <c r="H2324" s="43" t="s">
        <v>23</v>
      </c>
      <c r="I2324" s="43">
        <v>6350</v>
      </c>
      <c r="J2324" s="16" t="s">
        <v>492</v>
      </c>
      <c r="K2324" s="16">
        <v>1000</v>
      </c>
      <c r="L2324" s="16">
        <v>0</v>
      </c>
      <c r="M2324" s="16">
        <v>1000</v>
      </c>
      <c r="N2324" s="16">
        <v>0</v>
      </c>
      <c r="O2324" s="47">
        <v>0</v>
      </c>
      <c r="P2324" s="16">
        <v>1000</v>
      </c>
      <c r="Q2324" s="47">
        <v>0</v>
      </c>
      <c r="R2324" s="16" t="s">
        <v>2239</v>
      </c>
      <c r="S2324" s="3" t="s">
        <v>2240</v>
      </c>
      <c r="T2324" s="2"/>
      <c r="U2324" s="2"/>
      <c r="V2324" s="2"/>
    </row>
    <row r="2325" spans="1:22" s="16" customFormat="1" ht="15" customHeight="1" x14ac:dyDescent="0.3">
      <c r="A2325" s="16" t="s">
        <v>465</v>
      </c>
      <c r="B2325" s="16" t="s">
        <v>18</v>
      </c>
      <c r="C2325" s="43" t="s">
        <v>2039</v>
      </c>
      <c r="D2325" s="43" t="s">
        <v>2238</v>
      </c>
      <c r="E2325" s="43" t="s">
        <v>71</v>
      </c>
      <c r="F2325" s="43" t="s">
        <v>2009</v>
      </c>
      <c r="G2325" s="43" t="s">
        <v>280</v>
      </c>
      <c r="H2325" s="43" t="s">
        <v>23</v>
      </c>
      <c r="I2325" s="43" t="s">
        <v>508</v>
      </c>
      <c r="J2325" s="16" t="s">
        <v>509</v>
      </c>
      <c r="K2325" s="16">
        <v>42500</v>
      </c>
      <c r="L2325" s="16">
        <v>0</v>
      </c>
      <c r="M2325" s="16">
        <v>42500</v>
      </c>
      <c r="N2325" s="16">
        <v>0</v>
      </c>
      <c r="O2325" s="47">
        <v>37719.19</v>
      </c>
      <c r="P2325" s="16">
        <v>4780.8100000000004</v>
      </c>
      <c r="Q2325" s="47">
        <v>0</v>
      </c>
      <c r="R2325" s="16" t="s">
        <v>2239</v>
      </c>
      <c r="S2325" s="3" t="s">
        <v>2240</v>
      </c>
      <c r="T2325" s="2"/>
      <c r="U2325" s="2"/>
      <c r="V2325" s="2"/>
    </row>
    <row r="2326" spans="1:22" s="16" customFormat="1" ht="15" customHeight="1" x14ac:dyDescent="0.3">
      <c r="A2326" s="16" t="s">
        <v>465</v>
      </c>
      <c r="B2326" s="16" t="s">
        <v>18</v>
      </c>
      <c r="C2326" s="43" t="s">
        <v>2039</v>
      </c>
      <c r="D2326" s="43" t="s">
        <v>2238</v>
      </c>
      <c r="E2326" s="43" t="s">
        <v>71</v>
      </c>
      <c r="F2326" s="43" t="s">
        <v>2009</v>
      </c>
      <c r="G2326" s="43" t="s">
        <v>280</v>
      </c>
      <c r="H2326" s="43" t="s">
        <v>23</v>
      </c>
      <c r="I2326" s="43" t="s">
        <v>533</v>
      </c>
      <c r="J2326" s="16" t="s">
        <v>534</v>
      </c>
      <c r="K2326" s="16">
        <v>600</v>
      </c>
      <c r="L2326" s="16">
        <v>0</v>
      </c>
      <c r="M2326" s="16">
        <v>600</v>
      </c>
      <c r="N2326" s="16">
        <v>0</v>
      </c>
      <c r="O2326" s="47">
        <v>166.08</v>
      </c>
      <c r="P2326" s="16">
        <v>433.92</v>
      </c>
      <c r="Q2326" s="47">
        <v>0</v>
      </c>
      <c r="R2326" s="16" t="s">
        <v>2239</v>
      </c>
      <c r="S2326" s="3" t="s">
        <v>2240</v>
      </c>
      <c r="T2326" s="2"/>
      <c r="U2326" s="2"/>
      <c r="V2326" s="2"/>
    </row>
    <row r="2327" spans="1:22" s="16" customFormat="1" ht="15" customHeight="1" x14ac:dyDescent="0.3">
      <c r="A2327" s="16" t="s">
        <v>465</v>
      </c>
      <c r="B2327" s="16" t="s">
        <v>18</v>
      </c>
      <c r="C2327" s="43" t="s">
        <v>2039</v>
      </c>
      <c r="D2327" s="43" t="s">
        <v>2238</v>
      </c>
      <c r="E2327" s="43" t="s">
        <v>71</v>
      </c>
      <c r="F2327" s="43" t="s">
        <v>2009</v>
      </c>
      <c r="G2327" s="43" t="s">
        <v>280</v>
      </c>
      <c r="H2327" s="43" t="s">
        <v>23</v>
      </c>
      <c r="I2327" s="43" t="s">
        <v>535</v>
      </c>
      <c r="J2327" s="16" t="s">
        <v>536</v>
      </c>
      <c r="K2327" s="16">
        <v>1000</v>
      </c>
      <c r="L2327" s="16">
        <v>0</v>
      </c>
      <c r="M2327" s="16">
        <v>1000</v>
      </c>
      <c r="N2327" s="16">
        <v>0</v>
      </c>
      <c r="O2327" s="47">
        <v>787.57</v>
      </c>
      <c r="P2327" s="16">
        <v>212.43</v>
      </c>
      <c r="Q2327" s="47">
        <v>0</v>
      </c>
      <c r="R2327" s="16" t="s">
        <v>2239</v>
      </c>
      <c r="S2327" s="3" t="s">
        <v>2240</v>
      </c>
      <c r="T2327" s="2"/>
      <c r="U2327" s="2"/>
      <c r="V2327" s="2"/>
    </row>
    <row r="2328" spans="1:22" s="16" customFormat="1" ht="15" customHeight="1" x14ac:dyDescent="0.3">
      <c r="A2328" s="16" t="s">
        <v>465</v>
      </c>
      <c r="B2328" s="16" t="s">
        <v>18</v>
      </c>
      <c r="C2328" s="43" t="s">
        <v>2039</v>
      </c>
      <c r="D2328" s="43" t="s">
        <v>2238</v>
      </c>
      <c r="E2328" s="43" t="s">
        <v>71</v>
      </c>
      <c r="F2328" s="43" t="s">
        <v>2009</v>
      </c>
      <c r="G2328" s="43" t="s">
        <v>280</v>
      </c>
      <c r="H2328" s="43" t="s">
        <v>23</v>
      </c>
      <c r="I2328" s="43" t="s">
        <v>594</v>
      </c>
      <c r="J2328" s="16" t="s">
        <v>595</v>
      </c>
      <c r="K2328" s="16">
        <v>3100</v>
      </c>
      <c r="L2328" s="16">
        <v>0</v>
      </c>
      <c r="M2328" s="16">
        <v>3100</v>
      </c>
      <c r="N2328" s="16">
        <v>26.45</v>
      </c>
      <c r="O2328" s="47">
        <v>2830.27</v>
      </c>
      <c r="P2328" s="16">
        <v>243.28</v>
      </c>
      <c r="Q2328" s="47">
        <v>249.66</v>
      </c>
      <c r="R2328" s="16" t="s">
        <v>2239</v>
      </c>
      <c r="S2328" s="3" t="s">
        <v>2240</v>
      </c>
      <c r="T2328" s="2"/>
      <c r="U2328" s="2"/>
      <c r="V2328" s="2"/>
    </row>
    <row r="2329" spans="1:22" s="16" customFormat="1" ht="15" customHeight="1" x14ac:dyDescent="0.3">
      <c r="A2329" s="16" t="s">
        <v>465</v>
      </c>
      <c r="B2329" s="16" t="s">
        <v>18</v>
      </c>
      <c r="C2329" s="43" t="s">
        <v>2039</v>
      </c>
      <c r="D2329" s="43" t="s">
        <v>2238</v>
      </c>
      <c r="E2329" s="43" t="s">
        <v>71</v>
      </c>
      <c r="F2329" s="43" t="s">
        <v>2009</v>
      </c>
      <c r="G2329" s="43" t="s">
        <v>280</v>
      </c>
      <c r="H2329" s="43" t="s">
        <v>23</v>
      </c>
      <c r="I2329" s="43" t="s">
        <v>541</v>
      </c>
      <c r="J2329" s="16" t="s">
        <v>542</v>
      </c>
      <c r="K2329" s="16">
        <v>3000</v>
      </c>
      <c r="L2329" s="16">
        <v>0</v>
      </c>
      <c r="M2329" s="16">
        <v>3000</v>
      </c>
      <c r="N2329" s="16">
        <v>558.41</v>
      </c>
      <c r="O2329" s="47">
        <v>857.6</v>
      </c>
      <c r="P2329" s="16">
        <v>1583.99</v>
      </c>
      <c r="Q2329" s="47">
        <v>48.55</v>
      </c>
      <c r="R2329" s="16" t="s">
        <v>2239</v>
      </c>
      <c r="S2329" s="3" t="s">
        <v>2240</v>
      </c>
      <c r="T2329" s="2"/>
      <c r="U2329" s="2"/>
      <c r="V2329" s="2"/>
    </row>
    <row r="2330" spans="1:22" s="16" customFormat="1" ht="15" customHeight="1" x14ac:dyDescent="0.3">
      <c r="A2330" s="16" t="s">
        <v>465</v>
      </c>
      <c r="B2330" s="16" t="s">
        <v>18</v>
      </c>
      <c r="C2330" s="43" t="s">
        <v>2039</v>
      </c>
      <c r="D2330" s="43" t="s">
        <v>2238</v>
      </c>
      <c r="E2330" s="43" t="s">
        <v>71</v>
      </c>
      <c r="F2330" s="43" t="s">
        <v>2009</v>
      </c>
      <c r="G2330" s="43" t="s">
        <v>280</v>
      </c>
      <c r="H2330" s="43" t="s">
        <v>23</v>
      </c>
      <c r="I2330" s="43" t="s">
        <v>505</v>
      </c>
      <c r="J2330" s="16" t="s">
        <v>506</v>
      </c>
      <c r="K2330" s="16">
        <v>2000</v>
      </c>
      <c r="L2330" s="16">
        <v>0</v>
      </c>
      <c r="M2330" s="16">
        <v>2000</v>
      </c>
      <c r="N2330" s="16">
        <v>0</v>
      </c>
      <c r="O2330" s="47">
        <v>1009.61</v>
      </c>
      <c r="P2330" s="16">
        <v>990.39</v>
      </c>
      <c r="Q2330" s="47">
        <v>0</v>
      </c>
      <c r="R2330" s="16" t="s">
        <v>2239</v>
      </c>
      <c r="S2330" s="3" t="s">
        <v>2240</v>
      </c>
      <c r="T2330" s="2"/>
      <c r="U2330" s="2"/>
      <c r="V2330" s="2"/>
    </row>
    <row r="2331" spans="1:22" s="16" customFormat="1" ht="15" customHeight="1" x14ac:dyDescent="0.3">
      <c r="A2331" s="16" t="s">
        <v>465</v>
      </c>
      <c r="B2331" s="16" t="s">
        <v>18</v>
      </c>
      <c r="C2331" s="43" t="s">
        <v>2039</v>
      </c>
      <c r="D2331" s="43" t="s">
        <v>2238</v>
      </c>
      <c r="E2331" s="43" t="s">
        <v>71</v>
      </c>
      <c r="F2331" s="43" t="s">
        <v>2009</v>
      </c>
      <c r="G2331" s="43" t="s">
        <v>280</v>
      </c>
      <c r="H2331" s="43" t="s">
        <v>23</v>
      </c>
      <c r="I2331" s="43" t="s">
        <v>642</v>
      </c>
      <c r="J2331" s="16" t="s">
        <v>643</v>
      </c>
      <c r="K2331" s="16">
        <v>55000</v>
      </c>
      <c r="L2331" s="16">
        <v>35000</v>
      </c>
      <c r="M2331" s="16">
        <v>90000</v>
      </c>
      <c r="N2331" s="16">
        <v>2309.77</v>
      </c>
      <c r="O2331" s="47">
        <v>87690.23</v>
      </c>
      <c r="P2331" s="16">
        <v>0</v>
      </c>
      <c r="Q2331" s="47">
        <v>13955.25</v>
      </c>
      <c r="R2331" s="16" t="s">
        <v>2239</v>
      </c>
      <c r="S2331" s="3" t="s">
        <v>2240</v>
      </c>
      <c r="T2331" s="2"/>
      <c r="U2331" s="2"/>
      <c r="V2331" s="2"/>
    </row>
    <row r="2332" spans="1:22" s="16" customFormat="1" ht="15" customHeight="1" x14ac:dyDescent="0.3">
      <c r="A2332" s="16" t="s">
        <v>465</v>
      </c>
      <c r="B2332" s="16" t="s">
        <v>18</v>
      </c>
      <c r="C2332" s="43" t="s">
        <v>2039</v>
      </c>
      <c r="D2332" s="43" t="s">
        <v>2238</v>
      </c>
      <c r="E2332" s="43" t="s">
        <v>71</v>
      </c>
      <c r="F2332" s="43" t="s">
        <v>2009</v>
      </c>
      <c r="G2332" s="43" t="s">
        <v>280</v>
      </c>
      <c r="H2332" s="43" t="s">
        <v>23</v>
      </c>
      <c r="I2332" s="43" t="s">
        <v>487</v>
      </c>
      <c r="J2332" s="16" t="s">
        <v>488</v>
      </c>
      <c r="K2332" s="16">
        <v>2000</v>
      </c>
      <c r="L2332" s="16">
        <v>0</v>
      </c>
      <c r="M2332" s="16">
        <v>2000</v>
      </c>
      <c r="N2332" s="16">
        <v>0</v>
      </c>
      <c r="O2332" s="47">
        <v>837.62</v>
      </c>
      <c r="P2332" s="16">
        <v>1162.3800000000001</v>
      </c>
      <c r="Q2332" s="47">
        <v>0</v>
      </c>
      <c r="R2332" s="16" t="s">
        <v>2239</v>
      </c>
      <c r="S2332" s="3" t="s">
        <v>2240</v>
      </c>
      <c r="T2332" s="2"/>
      <c r="U2332" s="2"/>
      <c r="V2332" s="2"/>
    </row>
    <row r="2333" spans="1:22" s="16" customFormat="1" ht="15" customHeight="1" x14ac:dyDescent="0.3">
      <c r="A2333" s="16" t="s">
        <v>465</v>
      </c>
      <c r="B2333" s="16" t="s">
        <v>18</v>
      </c>
      <c r="C2333" s="43" t="s">
        <v>2039</v>
      </c>
      <c r="D2333" s="43" t="s">
        <v>2238</v>
      </c>
      <c r="E2333" s="43" t="s">
        <v>71</v>
      </c>
      <c r="F2333" s="43" t="s">
        <v>2009</v>
      </c>
      <c r="G2333" s="43" t="s">
        <v>280</v>
      </c>
      <c r="H2333" s="43" t="s">
        <v>23</v>
      </c>
      <c r="I2333" s="43" t="s">
        <v>644</v>
      </c>
      <c r="J2333" s="16" t="s">
        <v>645</v>
      </c>
      <c r="K2333" s="16">
        <v>7000</v>
      </c>
      <c r="L2333" s="16">
        <v>0</v>
      </c>
      <c r="M2333" s="16">
        <v>7000</v>
      </c>
      <c r="N2333" s="16">
        <v>30</v>
      </c>
      <c r="O2333" s="47">
        <v>9182.5</v>
      </c>
      <c r="P2333" s="16">
        <v>-2212.5</v>
      </c>
      <c r="Q2333" s="47">
        <v>0</v>
      </c>
      <c r="R2333" s="16" t="s">
        <v>2239</v>
      </c>
      <c r="S2333" s="3" t="s">
        <v>2240</v>
      </c>
      <c r="T2333" s="2"/>
      <c r="U2333" s="2"/>
      <c r="V2333" s="2"/>
    </row>
    <row r="2334" spans="1:22" s="16" customFormat="1" ht="15" customHeight="1" x14ac:dyDescent="0.3">
      <c r="A2334" s="16" t="s">
        <v>465</v>
      </c>
      <c r="B2334" s="16" t="s">
        <v>18</v>
      </c>
      <c r="C2334" s="43" t="s">
        <v>2039</v>
      </c>
      <c r="D2334" s="43" t="s">
        <v>2238</v>
      </c>
      <c r="E2334" s="43" t="s">
        <v>71</v>
      </c>
      <c r="F2334" s="43" t="s">
        <v>2009</v>
      </c>
      <c r="G2334" s="43" t="s">
        <v>280</v>
      </c>
      <c r="H2334" s="43" t="s">
        <v>23</v>
      </c>
      <c r="I2334" s="43" t="s">
        <v>537</v>
      </c>
      <c r="J2334" s="16" t="s">
        <v>538</v>
      </c>
      <c r="K2334" s="16">
        <v>40000</v>
      </c>
      <c r="L2334" s="16">
        <v>0</v>
      </c>
      <c r="M2334" s="16">
        <v>40000</v>
      </c>
      <c r="N2334" s="16">
        <v>0</v>
      </c>
      <c r="O2334" s="47">
        <v>40000</v>
      </c>
      <c r="P2334" s="16">
        <v>0</v>
      </c>
      <c r="Q2334" s="47">
        <v>23023.97</v>
      </c>
      <c r="R2334" s="16" t="s">
        <v>2239</v>
      </c>
      <c r="S2334" s="3" t="s">
        <v>2240</v>
      </c>
      <c r="T2334" s="2"/>
      <c r="U2334" s="2"/>
      <c r="V2334" s="2"/>
    </row>
    <row r="2335" spans="1:22" s="16" customFormat="1" ht="15" customHeight="1" x14ac:dyDescent="0.3">
      <c r="A2335" s="16" t="s">
        <v>465</v>
      </c>
      <c r="B2335" s="16" t="s">
        <v>18</v>
      </c>
      <c r="C2335" s="43" t="s">
        <v>2039</v>
      </c>
      <c r="D2335" s="43" t="s">
        <v>2238</v>
      </c>
      <c r="E2335" s="43" t="s">
        <v>71</v>
      </c>
      <c r="F2335" s="43" t="s">
        <v>2009</v>
      </c>
      <c r="G2335" s="43" t="s">
        <v>280</v>
      </c>
      <c r="H2335" s="43" t="s">
        <v>23</v>
      </c>
      <c r="I2335" s="43">
        <v>6600</v>
      </c>
      <c r="J2335" s="16" t="s">
        <v>530</v>
      </c>
      <c r="K2335" s="16">
        <v>11000</v>
      </c>
      <c r="L2335" s="16">
        <v>-2000</v>
      </c>
      <c r="M2335" s="16">
        <v>9000</v>
      </c>
      <c r="N2335" s="16">
        <v>780.62</v>
      </c>
      <c r="O2335" s="47">
        <v>7119.38</v>
      </c>
      <c r="P2335" s="16">
        <v>1100</v>
      </c>
      <c r="Q2335" s="47">
        <v>1383.58</v>
      </c>
      <c r="R2335" s="16" t="s">
        <v>2239</v>
      </c>
      <c r="S2335" s="3" t="s">
        <v>2240</v>
      </c>
      <c r="T2335" s="2"/>
      <c r="U2335" s="2"/>
      <c r="V2335" s="2"/>
    </row>
    <row r="2336" spans="1:22" s="16" customFormat="1" ht="15" customHeight="1" x14ac:dyDescent="0.3">
      <c r="A2336" s="16" t="s">
        <v>465</v>
      </c>
      <c r="B2336" s="16" t="s">
        <v>18</v>
      </c>
      <c r="C2336" s="43" t="s">
        <v>2039</v>
      </c>
      <c r="D2336" s="43" t="s">
        <v>2238</v>
      </c>
      <c r="E2336" s="43" t="s">
        <v>71</v>
      </c>
      <c r="F2336" s="43" t="s">
        <v>2009</v>
      </c>
      <c r="G2336" s="43" t="s">
        <v>280</v>
      </c>
      <c r="H2336" s="43" t="s">
        <v>23</v>
      </c>
      <c r="I2336" s="43">
        <v>6615</v>
      </c>
      <c r="J2336" s="16" t="s">
        <v>584</v>
      </c>
      <c r="K2336" s="16">
        <v>23000</v>
      </c>
      <c r="L2336" s="16">
        <v>-3000</v>
      </c>
      <c r="M2336" s="16">
        <v>20000</v>
      </c>
      <c r="N2336" s="16">
        <v>2539</v>
      </c>
      <c r="O2336" s="47">
        <v>15846.74</v>
      </c>
      <c r="P2336" s="16">
        <v>1614.26</v>
      </c>
      <c r="Q2336" s="47">
        <v>0</v>
      </c>
      <c r="R2336" s="16" t="s">
        <v>2239</v>
      </c>
      <c r="S2336" s="3" t="s">
        <v>2240</v>
      </c>
      <c r="T2336" s="2"/>
      <c r="U2336" s="2"/>
      <c r="V2336" s="2"/>
    </row>
    <row r="2337" spans="1:22" s="16" customFormat="1" ht="15" customHeight="1" x14ac:dyDescent="0.3">
      <c r="A2337" s="16" t="s">
        <v>465</v>
      </c>
      <c r="B2337" s="16" t="s">
        <v>18</v>
      </c>
      <c r="C2337" s="43" t="s">
        <v>2039</v>
      </c>
      <c r="D2337" s="43" t="s">
        <v>2238</v>
      </c>
      <c r="E2337" s="43" t="s">
        <v>71</v>
      </c>
      <c r="F2337" s="43" t="s">
        <v>2009</v>
      </c>
      <c r="G2337" s="43" t="s">
        <v>280</v>
      </c>
      <c r="H2337" s="43" t="s">
        <v>23</v>
      </c>
      <c r="I2337" s="43" t="s">
        <v>568</v>
      </c>
      <c r="J2337" s="16" t="s">
        <v>569</v>
      </c>
      <c r="K2337" s="16">
        <v>2000</v>
      </c>
      <c r="L2337" s="16">
        <v>-1000</v>
      </c>
      <c r="M2337" s="16">
        <v>1000</v>
      </c>
      <c r="N2337" s="16">
        <v>0</v>
      </c>
      <c r="O2337" s="47">
        <v>0</v>
      </c>
      <c r="P2337" s="16">
        <v>1000</v>
      </c>
      <c r="Q2337" s="47">
        <v>0</v>
      </c>
      <c r="R2337" s="16" t="s">
        <v>2239</v>
      </c>
      <c r="S2337" s="3" t="s">
        <v>2240</v>
      </c>
      <c r="T2337" s="2"/>
      <c r="U2337" s="2"/>
      <c r="V2337" s="2"/>
    </row>
    <row r="2338" spans="1:22" s="16" customFormat="1" ht="15" customHeight="1" x14ac:dyDescent="0.3">
      <c r="A2338" s="16" t="s">
        <v>465</v>
      </c>
      <c r="B2338" s="16" t="s">
        <v>18</v>
      </c>
      <c r="C2338" s="43" t="s">
        <v>2039</v>
      </c>
      <c r="D2338" s="43" t="s">
        <v>2238</v>
      </c>
      <c r="E2338" s="43" t="s">
        <v>71</v>
      </c>
      <c r="F2338" s="43" t="s">
        <v>2009</v>
      </c>
      <c r="G2338" s="43" t="s">
        <v>280</v>
      </c>
      <c r="H2338" s="43" t="s">
        <v>23</v>
      </c>
      <c r="I2338" s="43" t="s">
        <v>476</v>
      </c>
      <c r="J2338" s="16" t="s">
        <v>477</v>
      </c>
      <c r="K2338" s="16">
        <v>1500</v>
      </c>
      <c r="L2338" s="16">
        <v>-1000</v>
      </c>
      <c r="M2338" s="16">
        <v>500</v>
      </c>
      <c r="N2338" s="16">
        <v>0</v>
      </c>
      <c r="O2338" s="47">
        <v>0</v>
      </c>
      <c r="P2338" s="16">
        <v>500</v>
      </c>
      <c r="Q2338" s="47">
        <v>0</v>
      </c>
      <c r="R2338" s="16" t="s">
        <v>2239</v>
      </c>
      <c r="S2338" s="3" t="s">
        <v>2240</v>
      </c>
      <c r="T2338" s="2"/>
      <c r="U2338" s="2"/>
      <c r="V2338" s="2"/>
    </row>
    <row r="2339" spans="1:22" s="16" customFormat="1" ht="15" customHeight="1" x14ac:dyDescent="0.3">
      <c r="A2339" s="16" t="s">
        <v>465</v>
      </c>
      <c r="B2339" s="16" t="s">
        <v>18</v>
      </c>
      <c r="C2339" s="43" t="s">
        <v>2039</v>
      </c>
      <c r="D2339" s="43" t="s">
        <v>2238</v>
      </c>
      <c r="E2339" s="43" t="s">
        <v>71</v>
      </c>
      <c r="F2339" s="43" t="s">
        <v>2009</v>
      </c>
      <c r="G2339" s="43" t="s">
        <v>280</v>
      </c>
      <c r="H2339" s="43" t="s">
        <v>23</v>
      </c>
      <c r="I2339" s="43" t="s">
        <v>799</v>
      </c>
      <c r="J2339" s="16" t="s">
        <v>800</v>
      </c>
      <c r="K2339" s="16">
        <v>22000</v>
      </c>
      <c r="L2339" s="16">
        <v>0</v>
      </c>
      <c r="M2339" s="16">
        <v>22000</v>
      </c>
      <c r="N2339" s="16">
        <v>0</v>
      </c>
      <c r="O2339" s="47">
        <v>20163</v>
      </c>
      <c r="P2339" s="16">
        <v>1837</v>
      </c>
      <c r="Q2339" s="47">
        <v>1833</v>
      </c>
      <c r="R2339" s="16" t="s">
        <v>2239</v>
      </c>
      <c r="S2339" s="3" t="s">
        <v>2240</v>
      </c>
      <c r="T2339" s="2"/>
      <c r="U2339" s="2"/>
      <c r="V2339" s="2"/>
    </row>
    <row r="2340" spans="1:22" s="16" customFormat="1" ht="15" customHeight="1" x14ac:dyDescent="0.3">
      <c r="A2340" s="16" t="s">
        <v>465</v>
      </c>
      <c r="B2340" s="16" t="s">
        <v>18</v>
      </c>
      <c r="C2340" s="43" t="s">
        <v>2039</v>
      </c>
      <c r="D2340" s="43" t="s">
        <v>2238</v>
      </c>
      <c r="E2340" s="43" t="s">
        <v>71</v>
      </c>
      <c r="F2340" s="43" t="s">
        <v>2009</v>
      </c>
      <c r="G2340" s="43" t="s">
        <v>280</v>
      </c>
      <c r="H2340" s="43" t="s">
        <v>23</v>
      </c>
      <c r="I2340" s="43" t="s">
        <v>513</v>
      </c>
      <c r="J2340" s="16" t="s">
        <v>1203</v>
      </c>
      <c r="K2340" s="16">
        <v>70083</v>
      </c>
      <c r="L2340" s="16">
        <v>0</v>
      </c>
      <c r="M2340" s="16">
        <v>70083</v>
      </c>
      <c r="N2340" s="16">
        <v>0</v>
      </c>
      <c r="O2340" s="47">
        <v>70082.13</v>
      </c>
      <c r="P2340" s="16">
        <v>0.87</v>
      </c>
      <c r="Q2340" s="47">
        <v>0</v>
      </c>
      <c r="R2340" s="16" t="s">
        <v>2239</v>
      </c>
      <c r="S2340" s="3" t="s">
        <v>2240</v>
      </c>
      <c r="T2340" s="2"/>
      <c r="U2340" s="2"/>
      <c r="V2340" s="2"/>
    </row>
    <row r="2341" spans="1:22" s="16" customFormat="1" ht="15" customHeight="1" x14ac:dyDescent="0.3">
      <c r="A2341" s="16" t="s">
        <v>465</v>
      </c>
      <c r="B2341" s="16" t="s">
        <v>18</v>
      </c>
      <c r="C2341" s="43" t="s">
        <v>2039</v>
      </c>
      <c r="D2341" s="43" t="s">
        <v>2238</v>
      </c>
      <c r="E2341" s="43" t="s">
        <v>71</v>
      </c>
      <c r="F2341" s="43" t="s">
        <v>2009</v>
      </c>
      <c r="G2341" s="43" t="s">
        <v>280</v>
      </c>
      <c r="H2341" s="43" t="s">
        <v>23</v>
      </c>
      <c r="I2341" s="43">
        <v>7250</v>
      </c>
      <c r="J2341" s="16" t="s">
        <v>1675</v>
      </c>
      <c r="K2341" s="16">
        <v>10506</v>
      </c>
      <c r="L2341" s="16">
        <v>0</v>
      </c>
      <c r="M2341" s="16">
        <v>10506</v>
      </c>
      <c r="N2341" s="16">
        <v>0</v>
      </c>
      <c r="O2341" s="47">
        <v>10505.65</v>
      </c>
      <c r="P2341" s="16">
        <v>0.35</v>
      </c>
      <c r="Q2341" s="47">
        <v>0</v>
      </c>
      <c r="R2341" s="16" t="s">
        <v>2239</v>
      </c>
      <c r="S2341" s="3" t="s">
        <v>2240</v>
      </c>
      <c r="T2341" s="2"/>
      <c r="U2341" s="2"/>
      <c r="V2341" s="2"/>
    </row>
    <row r="2342" spans="1:22" s="16" customFormat="1" ht="15" customHeight="1" x14ac:dyDescent="0.3">
      <c r="A2342" s="16" t="s">
        <v>465</v>
      </c>
      <c r="B2342" s="16" t="s">
        <v>18</v>
      </c>
      <c r="C2342" s="43" t="s">
        <v>2039</v>
      </c>
      <c r="D2342" s="43" t="s">
        <v>2238</v>
      </c>
      <c r="E2342" s="43" t="s">
        <v>71</v>
      </c>
      <c r="F2342" s="43" t="s">
        <v>2009</v>
      </c>
      <c r="G2342" s="43" t="s">
        <v>280</v>
      </c>
      <c r="H2342" s="43" t="s">
        <v>23</v>
      </c>
      <c r="I2342" s="43">
        <v>7303</v>
      </c>
      <c r="J2342" s="16" t="s">
        <v>548</v>
      </c>
      <c r="K2342" s="16">
        <v>13800</v>
      </c>
      <c r="L2342" s="16">
        <v>0</v>
      </c>
      <c r="M2342" s="16">
        <v>13800</v>
      </c>
      <c r="N2342" s="16">
        <v>0</v>
      </c>
      <c r="O2342" s="47">
        <v>7031.31</v>
      </c>
      <c r="P2342" s="16">
        <v>6768.69</v>
      </c>
      <c r="Q2342" s="47">
        <v>0</v>
      </c>
      <c r="R2342" s="16" t="s">
        <v>2239</v>
      </c>
      <c r="S2342" s="3" t="s">
        <v>2240</v>
      </c>
      <c r="T2342" s="2"/>
      <c r="U2342" s="2"/>
      <c r="V2342" s="2"/>
    </row>
    <row r="2343" spans="1:22" s="16" customFormat="1" ht="15" customHeight="1" x14ac:dyDescent="0.3">
      <c r="A2343" s="16" t="s">
        <v>465</v>
      </c>
      <c r="B2343" s="16" t="s">
        <v>18</v>
      </c>
      <c r="C2343" s="43" t="s">
        <v>2039</v>
      </c>
      <c r="D2343" s="43" t="s">
        <v>2238</v>
      </c>
      <c r="E2343" s="43" t="s">
        <v>71</v>
      </c>
      <c r="F2343" s="43" t="s">
        <v>2009</v>
      </c>
      <c r="G2343" s="43" t="s">
        <v>280</v>
      </c>
      <c r="H2343" s="43" t="s">
        <v>23</v>
      </c>
      <c r="I2343" s="43" t="s">
        <v>1142</v>
      </c>
      <c r="J2343" s="16" t="s">
        <v>1222</v>
      </c>
      <c r="K2343" s="16">
        <v>2750</v>
      </c>
      <c r="L2343" s="16">
        <v>0</v>
      </c>
      <c r="M2343" s="16">
        <v>2750</v>
      </c>
      <c r="N2343" s="16">
        <v>744.26</v>
      </c>
      <c r="O2343" s="47">
        <v>1235.74</v>
      </c>
      <c r="P2343" s="16">
        <v>770</v>
      </c>
      <c r="Q2343" s="47">
        <v>0</v>
      </c>
      <c r="R2343" s="16" t="s">
        <v>2239</v>
      </c>
      <c r="S2343" s="3" t="s">
        <v>2240</v>
      </c>
      <c r="T2343" s="2"/>
      <c r="U2343" s="2"/>
      <c r="V2343" s="2"/>
    </row>
    <row r="2344" spans="1:22" s="16" customFormat="1" ht="15" customHeight="1" x14ac:dyDescent="0.3">
      <c r="A2344" s="16" t="s">
        <v>465</v>
      </c>
      <c r="B2344" s="16" t="s">
        <v>18</v>
      </c>
      <c r="C2344" s="43" t="s">
        <v>2039</v>
      </c>
      <c r="D2344" s="43" t="s">
        <v>2238</v>
      </c>
      <c r="E2344" s="43" t="s">
        <v>71</v>
      </c>
      <c r="F2344" s="43" t="s">
        <v>2009</v>
      </c>
      <c r="G2344" s="43" t="s">
        <v>280</v>
      </c>
      <c r="H2344" s="43" t="s">
        <v>23</v>
      </c>
      <c r="I2344" s="43">
        <v>7400</v>
      </c>
      <c r="J2344" s="16" t="s">
        <v>887</v>
      </c>
      <c r="K2344" s="16">
        <v>133001</v>
      </c>
      <c r="L2344" s="16">
        <v>0</v>
      </c>
      <c r="M2344" s="16">
        <v>133001</v>
      </c>
      <c r="N2344" s="16">
        <v>0</v>
      </c>
      <c r="O2344" s="47">
        <v>160523.99</v>
      </c>
      <c r="P2344" s="16">
        <v>-27522.99</v>
      </c>
      <c r="Q2344" s="47">
        <v>14074.92</v>
      </c>
      <c r="R2344" s="16" t="s">
        <v>2239</v>
      </c>
      <c r="S2344" s="3" t="s">
        <v>2240</v>
      </c>
      <c r="T2344" s="2"/>
      <c r="U2344" s="2"/>
      <c r="V2344" s="2"/>
    </row>
    <row r="2345" spans="1:22" s="16" customFormat="1" ht="15" customHeight="1" x14ac:dyDescent="0.3">
      <c r="A2345" s="16" t="s">
        <v>465</v>
      </c>
      <c r="B2345" s="16" t="s">
        <v>18</v>
      </c>
      <c r="C2345" s="43" t="s">
        <v>2039</v>
      </c>
      <c r="D2345" s="43" t="s">
        <v>2238</v>
      </c>
      <c r="E2345" s="43" t="s">
        <v>71</v>
      </c>
      <c r="F2345" s="43" t="s">
        <v>2009</v>
      </c>
      <c r="G2345" s="43" t="s">
        <v>280</v>
      </c>
      <c r="H2345" s="43" t="s">
        <v>23</v>
      </c>
      <c r="I2345" s="43">
        <v>7450</v>
      </c>
      <c r="J2345" s="16" t="s">
        <v>886</v>
      </c>
      <c r="K2345" s="16">
        <v>87084</v>
      </c>
      <c r="L2345" s="16">
        <v>0</v>
      </c>
      <c r="M2345" s="16">
        <v>87084</v>
      </c>
      <c r="N2345" s="16">
        <v>0</v>
      </c>
      <c r="O2345" s="47">
        <v>105154.09</v>
      </c>
      <c r="P2345" s="16">
        <v>-18070.09</v>
      </c>
      <c r="Q2345" s="47">
        <v>8064.92</v>
      </c>
      <c r="R2345" s="16" t="s">
        <v>2239</v>
      </c>
      <c r="S2345" s="3" t="s">
        <v>2240</v>
      </c>
      <c r="T2345" s="2"/>
      <c r="U2345" s="2"/>
      <c r="V2345" s="2"/>
    </row>
    <row r="2346" spans="1:22" s="16" customFormat="1" ht="15" customHeight="1" x14ac:dyDescent="0.3">
      <c r="A2346" s="16" t="s">
        <v>465</v>
      </c>
      <c r="B2346" s="16" t="s">
        <v>18</v>
      </c>
      <c r="C2346" s="43" t="s">
        <v>2039</v>
      </c>
      <c r="D2346" s="43" t="s">
        <v>2238</v>
      </c>
      <c r="E2346" s="43" t="s">
        <v>71</v>
      </c>
      <c r="F2346" s="43" t="s">
        <v>2009</v>
      </c>
      <c r="G2346" s="43" t="s">
        <v>280</v>
      </c>
      <c r="H2346" s="43" t="s">
        <v>23</v>
      </c>
      <c r="I2346" s="43">
        <v>8005</v>
      </c>
      <c r="J2346" s="16" t="s">
        <v>514</v>
      </c>
      <c r="K2346" s="16">
        <v>2500</v>
      </c>
      <c r="L2346" s="16">
        <v>0</v>
      </c>
      <c r="M2346" s="16">
        <v>2500</v>
      </c>
      <c r="N2346" s="16">
        <v>0</v>
      </c>
      <c r="O2346" s="47">
        <v>1610.92</v>
      </c>
      <c r="P2346" s="16">
        <v>889.08</v>
      </c>
      <c r="Q2346" s="47">
        <v>0</v>
      </c>
      <c r="R2346" s="16" t="s">
        <v>2239</v>
      </c>
      <c r="S2346" s="3" t="s">
        <v>2240</v>
      </c>
      <c r="T2346" s="2"/>
      <c r="U2346" s="2"/>
      <c r="V2346" s="2"/>
    </row>
    <row r="2347" spans="1:22" s="16" customFormat="1" ht="15" customHeight="1" x14ac:dyDescent="0.3">
      <c r="A2347" s="16" t="s">
        <v>465</v>
      </c>
      <c r="B2347" s="16" t="s">
        <v>18</v>
      </c>
      <c r="C2347" s="43" t="s">
        <v>2039</v>
      </c>
      <c r="D2347" s="43" t="s">
        <v>2238</v>
      </c>
      <c r="E2347" s="43" t="s">
        <v>71</v>
      </c>
      <c r="F2347" s="43" t="s">
        <v>2009</v>
      </c>
      <c r="G2347" s="43" t="s">
        <v>280</v>
      </c>
      <c r="H2347" s="43" t="s">
        <v>23</v>
      </c>
      <c r="I2347" s="43">
        <v>8070</v>
      </c>
      <c r="J2347" s="16" t="s">
        <v>570</v>
      </c>
      <c r="K2347" s="16">
        <v>3650</v>
      </c>
      <c r="L2347" s="16">
        <v>0</v>
      </c>
      <c r="M2347" s="16">
        <v>3650</v>
      </c>
      <c r="N2347" s="16">
        <v>0</v>
      </c>
      <c r="O2347" s="47">
        <v>3311</v>
      </c>
      <c r="P2347" s="16">
        <v>339</v>
      </c>
      <c r="Q2347" s="47">
        <v>301</v>
      </c>
      <c r="R2347" s="16" t="s">
        <v>2239</v>
      </c>
      <c r="S2347" s="3" t="s">
        <v>2240</v>
      </c>
      <c r="T2347" s="2"/>
      <c r="U2347" s="2"/>
      <c r="V2347" s="2"/>
    </row>
    <row r="2348" spans="1:22" s="16" customFormat="1" ht="15" customHeight="1" x14ac:dyDescent="0.3">
      <c r="A2348" s="16" t="s">
        <v>465</v>
      </c>
      <c r="B2348" s="16" t="s">
        <v>18</v>
      </c>
      <c r="C2348" s="43" t="s">
        <v>2041</v>
      </c>
      <c r="D2348" s="43" t="s">
        <v>2238</v>
      </c>
      <c r="E2348" s="43" t="s">
        <v>71</v>
      </c>
      <c r="F2348" s="43" t="s">
        <v>2009</v>
      </c>
      <c r="G2348" s="43" t="s">
        <v>272</v>
      </c>
      <c r="H2348" s="43" t="s">
        <v>23</v>
      </c>
      <c r="I2348" s="43" t="s">
        <v>501</v>
      </c>
      <c r="J2348" s="16" t="s">
        <v>502</v>
      </c>
      <c r="K2348" s="16">
        <v>307529</v>
      </c>
      <c r="L2348" s="16">
        <v>3045</v>
      </c>
      <c r="M2348" s="16">
        <v>310574</v>
      </c>
      <c r="N2348" s="16">
        <v>0</v>
      </c>
      <c r="O2348" s="47">
        <v>319221.37</v>
      </c>
      <c r="P2348" s="16">
        <v>-8647.3700000000008</v>
      </c>
      <c r="Q2348" s="47">
        <v>29349.17</v>
      </c>
      <c r="R2348" s="16" t="s">
        <v>2243</v>
      </c>
      <c r="S2348" s="3" t="s">
        <v>2240</v>
      </c>
      <c r="T2348" s="2"/>
      <c r="U2348" s="2"/>
      <c r="V2348" s="2"/>
    </row>
    <row r="2349" spans="1:22" s="16" customFormat="1" ht="15" customHeight="1" x14ac:dyDescent="0.3">
      <c r="A2349" s="16" t="s">
        <v>465</v>
      </c>
      <c r="B2349" s="16" t="s">
        <v>18</v>
      </c>
      <c r="C2349" s="43" t="s">
        <v>2041</v>
      </c>
      <c r="D2349" s="43" t="s">
        <v>2238</v>
      </c>
      <c r="E2349" s="43" t="s">
        <v>71</v>
      </c>
      <c r="F2349" s="43" t="s">
        <v>2009</v>
      </c>
      <c r="G2349" s="43" t="s">
        <v>272</v>
      </c>
      <c r="H2349" s="43" t="s">
        <v>23</v>
      </c>
      <c r="I2349" s="43" t="s">
        <v>493</v>
      </c>
      <c r="J2349" s="16" t="s">
        <v>494</v>
      </c>
      <c r="K2349" s="16">
        <v>0</v>
      </c>
      <c r="L2349" s="16">
        <v>0</v>
      </c>
      <c r="M2349" s="16">
        <v>0</v>
      </c>
      <c r="N2349" s="16">
        <v>0</v>
      </c>
      <c r="O2349" s="47">
        <v>17577.48</v>
      </c>
      <c r="P2349" s="16">
        <v>-17577.48</v>
      </c>
      <c r="Q2349" s="47">
        <v>3131.41</v>
      </c>
      <c r="R2349" s="16" t="s">
        <v>2243</v>
      </c>
      <c r="S2349" s="3" t="s">
        <v>2240</v>
      </c>
      <c r="T2349" s="2"/>
      <c r="U2349" s="2"/>
      <c r="V2349" s="2"/>
    </row>
    <row r="2350" spans="1:22" s="16" customFormat="1" ht="15" customHeight="1" x14ac:dyDescent="0.3">
      <c r="A2350" s="16" t="s">
        <v>465</v>
      </c>
      <c r="B2350" s="16" t="s">
        <v>18</v>
      </c>
      <c r="C2350" s="43" t="s">
        <v>2041</v>
      </c>
      <c r="D2350" s="43" t="s">
        <v>2238</v>
      </c>
      <c r="E2350" s="43" t="s">
        <v>71</v>
      </c>
      <c r="F2350" s="43" t="s">
        <v>2009</v>
      </c>
      <c r="G2350" s="43" t="s">
        <v>272</v>
      </c>
      <c r="H2350" s="43" t="s">
        <v>23</v>
      </c>
      <c r="I2350" s="43">
        <v>5100</v>
      </c>
      <c r="J2350" s="16" t="s">
        <v>484</v>
      </c>
      <c r="K2350" s="16">
        <v>15362</v>
      </c>
      <c r="L2350" s="16">
        <v>0</v>
      </c>
      <c r="M2350" s="16">
        <v>15362</v>
      </c>
      <c r="N2350" s="16">
        <v>0</v>
      </c>
      <c r="O2350" s="47">
        <v>44162.61</v>
      </c>
      <c r="P2350" s="16">
        <v>-28800.61</v>
      </c>
      <c r="Q2350" s="47">
        <v>4453.4799999999996</v>
      </c>
      <c r="R2350" s="16" t="s">
        <v>2243</v>
      </c>
      <c r="S2350" s="3" t="s">
        <v>2240</v>
      </c>
      <c r="T2350" s="2"/>
      <c r="U2350" s="2"/>
      <c r="V2350" s="2"/>
    </row>
    <row r="2351" spans="1:22" s="16" customFormat="1" ht="15" customHeight="1" x14ac:dyDescent="0.3">
      <c r="A2351" s="16" t="s">
        <v>465</v>
      </c>
      <c r="B2351" s="16" t="s">
        <v>18</v>
      </c>
      <c r="C2351" s="43" t="s">
        <v>2041</v>
      </c>
      <c r="D2351" s="43" t="s">
        <v>2238</v>
      </c>
      <c r="E2351" s="43" t="s">
        <v>71</v>
      </c>
      <c r="F2351" s="43" t="s">
        <v>2009</v>
      </c>
      <c r="G2351" s="43" t="s">
        <v>272</v>
      </c>
      <c r="H2351" s="43" t="s">
        <v>23</v>
      </c>
      <c r="I2351" s="43" t="s">
        <v>481</v>
      </c>
      <c r="J2351" s="16" t="s">
        <v>1040</v>
      </c>
      <c r="K2351" s="16">
        <v>0</v>
      </c>
      <c r="L2351" s="16">
        <v>0</v>
      </c>
      <c r="M2351" s="16">
        <v>0</v>
      </c>
      <c r="N2351" s="16">
        <v>0</v>
      </c>
      <c r="O2351" s="47">
        <v>5354.73</v>
      </c>
      <c r="P2351" s="16">
        <v>-5354.73</v>
      </c>
      <c r="Q2351" s="47">
        <v>88.34</v>
      </c>
      <c r="R2351" s="16" t="s">
        <v>2243</v>
      </c>
      <c r="S2351" s="3" t="s">
        <v>2240</v>
      </c>
      <c r="T2351" s="2"/>
      <c r="U2351" s="2"/>
      <c r="V2351" s="2"/>
    </row>
    <row r="2352" spans="1:22" s="16" customFormat="1" ht="15" customHeight="1" x14ac:dyDescent="0.3">
      <c r="A2352" s="16" t="s">
        <v>465</v>
      </c>
      <c r="B2352" s="16" t="s">
        <v>18</v>
      </c>
      <c r="C2352" s="43" t="s">
        <v>2041</v>
      </c>
      <c r="D2352" s="43" t="s">
        <v>2238</v>
      </c>
      <c r="E2352" s="43" t="s">
        <v>71</v>
      </c>
      <c r="F2352" s="43" t="s">
        <v>2009</v>
      </c>
      <c r="G2352" s="43" t="s">
        <v>272</v>
      </c>
      <c r="H2352" s="43" t="s">
        <v>23</v>
      </c>
      <c r="I2352" s="43" t="s">
        <v>1051</v>
      </c>
      <c r="J2352" s="16" t="s">
        <v>1052</v>
      </c>
      <c r="K2352" s="16">
        <v>0</v>
      </c>
      <c r="L2352" s="16">
        <v>0</v>
      </c>
      <c r="M2352" s="16">
        <v>0</v>
      </c>
      <c r="N2352" s="16">
        <v>0</v>
      </c>
      <c r="O2352" s="47">
        <v>3503.8</v>
      </c>
      <c r="P2352" s="16">
        <v>-3503.8</v>
      </c>
      <c r="Q2352" s="47">
        <v>1183.1199999999999</v>
      </c>
      <c r="R2352" s="16" t="s">
        <v>2243</v>
      </c>
      <c r="S2352" s="3" t="s">
        <v>2240</v>
      </c>
      <c r="T2352" s="2"/>
      <c r="U2352" s="2"/>
      <c r="V2352" s="2"/>
    </row>
    <row r="2353" spans="1:22" s="16" customFormat="1" ht="15" customHeight="1" x14ac:dyDescent="0.3">
      <c r="A2353" s="16" t="s">
        <v>465</v>
      </c>
      <c r="B2353" s="16" t="s">
        <v>18</v>
      </c>
      <c r="C2353" s="43" t="s">
        <v>2041</v>
      </c>
      <c r="D2353" s="43" t="s">
        <v>2238</v>
      </c>
      <c r="E2353" s="43" t="s">
        <v>71</v>
      </c>
      <c r="F2353" s="43" t="s">
        <v>2009</v>
      </c>
      <c r="G2353" s="43" t="s">
        <v>272</v>
      </c>
      <c r="H2353" s="43" t="s">
        <v>23</v>
      </c>
      <c r="I2353" s="43" t="s">
        <v>469</v>
      </c>
      <c r="J2353" s="16" t="s">
        <v>1045</v>
      </c>
      <c r="K2353" s="16">
        <v>0</v>
      </c>
      <c r="L2353" s="16">
        <v>0</v>
      </c>
      <c r="M2353" s="16">
        <v>0</v>
      </c>
      <c r="N2353" s="16">
        <v>0</v>
      </c>
      <c r="O2353" s="47">
        <v>6860.01</v>
      </c>
      <c r="P2353" s="16">
        <v>-6860.01</v>
      </c>
      <c r="Q2353" s="47">
        <v>760.46</v>
      </c>
      <c r="R2353" s="16" t="s">
        <v>2243</v>
      </c>
      <c r="S2353" s="3" t="s">
        <v>2240</v>
      </c>
      <c r="T2353" s="2"/>
      <c r="U2353" s="2"/>
      <c r="V2353" s="2"/>
    </row>
    <row r="2354" spans="1:22" s="16" customFormat="1" ht="15" customHeight="1" x14ac:dyDescent="0.3">
      <c r="A2354" s="16" t="s">
        <v>465</v>
      </c>
      <c r="B2354" s="16" t="s">
        <v>18</v>
      </c>
      <c r="C2354" s="43" t="s">
        <v>2041</v>
      </c>
      <c r="D2354" s="43" t="s">
        <v>2238</v>
      </c>
      <c r="E2354" s="43" t="s">
        <v>71</v>
      </c>
      <c r="F2354" s="43" t="s">
        <v>2009</v>
      </c>
      <c r="G2354" s="43" t="s">
        <v>272</v>
      </c>
      <c r="H2354" s="43" t="s">
        <v>23</v>
      </c>
      <c r="I2354" s="43" t="s">
        <v>473</v>
      </c>
      <c r="J2354" s="16" t="s">
        <v>1041</v>
      </c>
      <c r="K2354" s="16">
        <v>0</v>
      </c>
      <c r="L2354" s="16">
        <v>0</v>
      </c>
      <c r="M2354" s="16">
        <v>0</v>
      </c>
      <c r="N2354" s="16">
        <v>0</v>
      </c>
      <c r="O2354" s="47">
        <v>2857.22</v>
      </c>
      <c r="P2354" s="16">
        <v>-2857.22</v>
      </c>
      <c r="Q2354" s="47">
        <v>0</v>
      </c>
      <c r="R2354" s="16" t="s">
        <v>2243</v>
      </c>
      <c r="S2354" s="3" t="s">
        <v>2240</v>
      </c>
      <c r="T2354" s="2"/>
      <c r="U2354" s="2"/>
      <c r="V2354" s="2"/>
    </row>
    <row r="2355" spans="1:22" s="16" customFormat="1" ht="15" customHeight="1" x14ac:dyDescent="0.3">
      <c r="A2355" s="16" t="s">
        <v>465</v>
      </c>
      <c r="B2355" s="16" t="s">
        <v>18</v>
      </c>
      <c r="C2355" s="43" t="s">
        <v>2041</v>
      </c>
      <c r="D2355" s="43" t="s">
        <v>2238</v>
      </c>
      <c r="E2355" s="43" t="s">
        <v>71</v>
      </c>
      <c r="F2355" s="43" t="s">
        <v>2009</v>
      </c>
      <c r="G2355" s="43" t="s">
        <v>272</v>
      </c>
      <c r="H2355" s="43" t="s">
        <v>23</v>
      </c>
      <c r="I2355" s="43" t="s">
        <v>474</v>
      </c>
      <c r="J2355" s="16" t="s">
        <v>475</v>
      </c>
      <c r="K2355" s="16">
        <v>25031</v>
      </c>
      <c r="L2355" s="16">
        <v>248</v>
      </c>
      <c r="M2355" s="16">
        <v>25279</v>
      </c>
      <c r="N2355" s="16">
        <v>0</v>
      </c>
      <c r="O2355" s="47">
        <v>29366.85</v>
      </c>
      <c r="P2355" s="16">
        <v>-4087.85</v>
      </c>
      <c r="Q2355" s="47">
        <v>2874.79</v>
      </c>
      <c r="R2355" s="16" t="s">
        <v>2243</v>
      </c>
      <c r="S2355" s="3" t="s">
        <v>2240</v>
      </c>
      <c r="T2355" s="2"/>
      <c r="U2355" s="2"/>
      <c r="V2355" s="2"/>
    </row>
    <row r="2356" spans="1:22" s="16" customFormat="1" ht="15" customHeight="1" x14ac:dyDescent="0.3">
      <c r="A2356" s="16" t="s">
        <v>465</v>
      </c>
      <c r="B2356" s="16" t="s">
        <v>18</v>
      </c>
      <c r="C2356" s="43" t="s">
        <v>2041</v>
      </c>
      <c r="D2356" s="43" t="s">
        <v>2238</v>
      </c>
      <c r="E2356" s="43" t="s">
        <v>71</v>
      </c>
      <c r="F2356" s="43" t="s">
        <v>2009</v>
      </c>
      <c r="G2356" s="43" t="s">
        <v>272</v>
      </c>
      <c r="H2356" s="43" t="s">
        <v>23</v>
      </c>
      <c r="I2356" s="43" t="s">
        <v>531</v>
      </c>
      <c r="J2356" s="16" t="s">
        <v>532</v>
      </c>
      <c r="K2356" s="16">
        <v>35561</v>
      </c>
      <c r="L2356" s="16">
        <v>0</v>
      </c>
      <c r="M2356" s="16">
        <v>35561</v>
      </c>
      <c r="N2356" s="16">
        <v>0</v>
      </c>
      <c r="O2356" s="47">
        <v>32593</v>
      </c>
      <c r="P2356" s="16">
        <v>2968</v>
      </c>
      <c r="Q2356" s="47">
        <v>2963</v>
      </c>
      <c r="R2356" s="16" t="s">
        <v>2243</v>
      </c>
      <c r="S2356" s="3" t="s">
        <v>2240</v>
      </c>
      <c r="T2356" s="2"/>
      <c r="U2356" s="2"/>
      <c r="V2356" s="2"/>
    </row>
    <row r="2357" spans="1:22" s="16" customFormat="1" ht="15" customHeight="1" x14ac:dyDescent="0.3">
      <c r="A2357" s="16" t="s">
        <v>465</v>
      </c>
      <c r="B2357" s="16" t="s">
        <v>18</v>
      </c>
      <c r="C2357" s="43" t="s">
        <v>2041</v>
      </c>
      <c r="D2357" s="43" t="s">
        <v>2238</v>
      </c>
      <c r="E2357" s="43" t="s">
        <v>71</v>
      </c>
      <c r="F2357" s="43" t="s">
        <v>2009</v>
      </c>
      <c r="G2357" s="43" t="s">
        <v>272</v>
      </c>
      <c r="H2357" s="43" t="s">
        <v>23</v>
      </c>
      <c r="I2357" s="43" t="s">
        <v>638</v>
      </c>
      <c r="J2357" s="16" t="s">
        <v>639</v>
      </c>
      <c r="K2357" s="16">
        <v>97153</v>
      </c>
      <c r="L2357" s="16">
        <v>0</v>
      </c>
      <c r="M2357" s="16">
        <v>97153</v>
      </c>
      <c r="N2357" s="16">
        <v>0</v>
      </c>
      <c r="O2357" s="47">
        <v>89056</v>
      </c>
      <c r="P2357" s="16">
        <v>8097</v>
      </c>
      <c r="Q2357" s="47">
        <v>8096</v>
      </c>
      <c r="R2357" s="16" t="s">
        <v>2243</v>
      </c>
      <c r="S2357" s="3" t="s">
        <v>2240</v>
      </c>
      <c r="T2357" s="2"/>
      <c r="U2357" s="2"/>
      <c r="V2357" s="2"/>
    </row>
    <row r="2358" spans="1:22" s="16" customFormat="1" ht="15" customHeight="1" x14ac:dyDescent="0.3">
      <c r="A2358" s="16" t="s">
        <v>465</v>
      </c>
      <c r="B2358" s="16" t="s">
        <v>18</v>
      </c>
      <c r="C2358" s="43" t="s">
        <v>2041</v>
      </c>
      <c r="D2358" s="43" t="s">
        <v>2238</v>
      </c>
      <c r="E2358" s="43" t="s">
        <v>71</v>
      </c>
      <c r="F2358" s="43" t="s">
        <v>2009</v>
      </c>
      <c r="G2358" s="43" t="s">
        <v>272</v>
      </c>
      <c r="H2358" s="43" t="s">
        <v>23</v>
      </c>
      <c r="I2358" s="43" t="s">
        <v>466</v>
      </c>
      <c r="J2358" s="16" t="s">
        <v>467</v>
      </c>
      <c r="K2358" s="16">
        <v>5461</v>
      </c>
      <c r="L2358" s="16">
        <v>0</v>
      </c>
      <c r="M2358" s="16">
        <v>5461</v>
      </c>
      <c r="N2358" s="16">
        <v>0</v>
      </c>
      <c r="O2358" s="47">
        <v>5005</v>
      </c>
      <c r="P2358" s="16">
        <v>456</v>
      </c>
      <c r="Q2358" s="47">
        <v>455</v>
      </c>
      <c r="R2358" s="16" t="s">
        <v>2243</v>
      </c>
      <c r="S2358" s="3" t="s">
        <v>2240</v>
      </c>
      <c r="T2358" s="2"/>
      <c r="U2358" s="2"/>
      <c r="V2358" s="2"/>
    </row>
    <row r="2359" spans="1:22" s="16" customFormat="1" ht="15" customHeight="1" x14ac:dyDescent="0.3">
      <c r="A2359" s="16" t="s">
        <v>465</v>
      </c>
      <c r="B2359" s="16" t="s">
        <v>18</v>
      </c>
      <c r="C2359" s="43" t="s">
        <v>2041</v>
      </c>
      <c r="D2359" s="43" t="s">
        <v>2238</v>
      </c>
      <c r="E2359" s="43" t="s">
        <v>71</v>
      </c>
      <c r="F2359" s="43" t="s">
        <v>2009</v>
      </c>
      <c r="G2359" s="43" t="s">
        <v>272</v>
      </c>
      <c r="H2359" s="43" t="s">
        <v>23</v>
      </c>
      <c r="I2359" s="43" t="s">
        <v>470</v>
      </c>
      <c r="J2359" s="16" t="s">
        <v>471</v>
      </c>
      <c r="K2359" s="16">
        <v>1028</v>
      </c>
      <c r="L2359" s="16">
        <v>0</v>
      </c>
      <c r="M2359" s="16">
        <v>1028</v>
      </c>
      <c r="N2359" s="16">
        <v>0</v>
      </c>
      <c r="O2359" s="47">
        <v>946</v>
      </c>
      <c r="P2359" s="16">
        <v>82</v>
      </c>
      <c r="Q2359" s="47">
        <v>86</v>
      </c>
      <c r="R2359" s="16" t="s">
        <v>2243</v>
      </c>
      <c r="S2359" s="3" t="s">
        <v>2240</v>
      </c>
      <c r="T2359" s="2"/>
      <c r="U2359" s="2"/>
      <c r="V2359" s="2"/>
    </row>
    <row r="2360" spans="1:22" s="16" customFormat="1" ht="15" customHeight="1" x14ac:dyDescent="0.3">
      <c r="A2360" s="16" t="s">
        <v>465</v>
      </c>
      <c r="B2360" s="16" t="s">
        <v>18</v>
      </c>
      <c r="C2360" s="43" t="s">
        <v>2041</v>
      </c>
      <c r="D2360" s="43" t="s">
        <v>2238</v>
      </c>
      <c r="E2360" s="43" t="s">
        <v>71</v>
      </c>
      <c r="F2360" s="43" t="s">
        <v>2009</v>
      </c>
      <c r="G2360" s="43" t="s">
        <v>272</v>
      </c>
      <c r="H2360" s="43" t="s">
        <v>23</v>
      </c>
      <c r="I2360" s="43" t="s">
        <v>525</v>
      </c>
      <c r="J2360" s="16" t="s">
        <v>526</v>
      </c>
      <c r="K2360" s="16">
        <v>0</v>
      </c>
      <c r="L2360" s="16">
        <v>0</v>
      </c>
      <c r="M2360" s="16">
        <v>0</v>
      </c>
      <c r="N2360" s="16">
        <v>0</v>
      </c>
      <c r="O2360" s="47">
        <v>780.66</v>
      </c>
      <c r="P2360" s="16">
        <v>-780.66</v>
      </c>
      <c r="Q2360" s="47">
        <v>0</v>
      </c>
      <c r="R2360" s="16" t="s">
        <v>2243</v>
      </c>
      <c r="S2360" s="3" t="s">
        <v>2240</v>
      </c>
      <c r="T2360" s="2"/>
      <c r="U2360" s="2"/>
      <c r="V2360" s="2"/>
    </row>
    <row r="2361" spans="1:22" s="16" customFormat="1" ht="15" customHeight="1" x14ac:dyDescent="0.3">
      <c r="A2361" s="16" t="s">
        <v>465</v>
      </c>
      <c r="B2361" s="16" t="s">
        <v>18</v>
      </c>
      <c r="C2361" s="43" t="s">
        <v>2041</v>
      </c>
      <c r="D2361" s="43" t="s">
        <v>2238</v>
      </c>
      <c r="E2361" s="43" t="s">
        <v>71</v>
      </c>
      <c r="F2361" s="43" t="s">
        <v>2009</v>
      </c>
      <c r="G2361" s="43" t="s">
        <v>272</v>
      </c>
      <c r="H2361" s="43" t="s">
        <v>23</v>
      </c>
      <c r="I2361" s="43">
        <v>6000</v>
      </c>
      <c r="J2361" s="16" t="s">
        <v>539</v>
      </c>
      <c r="K2361" s="16">
        <v>1500</v>
      </c>
      <c r="L2361" s="16">
        <v>0</v>
      </c>
      <c r="M2361" s="16">
        <v>1500</v>
      </c>
      <c r="N2361" s="16">
        <v>465.8</v>
      </c>
      <c r="O2361" s="47">
        <v>757.52</v>
      </c>
      <c r="P2361" s="16">
        <v>276.68</v>
      </c>
      <c r="Q2361" s="47">
        <v>0</v>
      </c>
      <c r="R2361" s="16" t="s">
        <v>2243</v>
      </c>
      <c r="S2361" s="3" t="s">
        <v>2240</v>
      </c>
      <c r="T2361" s="2"/>
      <c r="U2361" s="2"/>
      <c r="V2361" s="2"/>
    </row>
    <row r="2362" spans="1:22" s="16" customFormat="1" ht="15" customHeight="1" x14ac:dyDescent="0.3">
      <c r="A2362" s="16" t="s">
        <v>465</v>
      </c>
      <c r="B2362" s="16" t="s">
        <v>18</v>
      </c>
      <c r="C2362" s="43" t="s">
        <v>2041</v>
      </c>
      <c r="D2362" s="43" t="s">
        <v>2238</v>
      </c>
      <c r="E2362" s="43" t="s">
        <v>71</v>
      </c>
      <c r="F2362" s="43" t="s">
        <v>2009</v>
      </c>
      <c r="G2362" s="43" t="s">
        <v>272</v>
      </c>
      <c r="H2362" s="43" t="s">
        <v>23</v>
      </c>
      <c r="I2362" s="43">
        <v>6010</v>
      </c>
      <c r="J2362" s="16" t="s">
        <v>504</v>
      </c>
      <c r="K2362" s="16">
        <v>5000</v>
      </c>
      <c r="L2362" s="16">
        <v>0</v>
      </c>
      <c r="M2362" s="16">
        <v>5000</v>
      </c>
      <c r="N2362" s="16">
        <v>0</v>
      </c>
      <c r="O2362" s="47">
        <v>420.06</v>
      </c>
      <c r="P2362" s="16">
        <v>4579.9399999999996</v>
      </c>
      <c r="Q2362" s="47">
        <v>0</v>
      </c>
      <c r="R2362" s="16" t="s">
        <v>2243</v>
      </c>
      <c r="S2362" s="3" t="s">
        <v>2240</v>
      </c>
      <c r="T2362" s="2"/>
      <c r="U2362" s="2"/>
      <c r="V2362" s="2"/>
    </row>
    <row r="2363" spans="1:22" s="16" customFormat="1" ht="15" customHeight="1" x14ac:dyDescent="0.3">
      <c r="A2363" s="16" t="s">
        <v>465</v>
      </c>
      <c r="B2363" s="16" t="s">
        <v>18</v>
      </c>
      <c r="C2363" s="43" t="s">
        <v>2041</v>
      </c>
      <c r="D2363" s="43" t="s">
        <v>2238</v>
      </c>
      <c r="E2363" s="43" t="s">
        <v>71</v>
      </c>
      <c r="F2363" s="43" t="s">
        <v>2009</v>
      </c>
      <c r="G2363" s="43" t="s">
        <v>272</v>
      </c>
      <c r="H2363" s="43" t="s">
        <v>23</v>
      </c>
      <c r="I2363" s="43">
        <v>6200</v>
      </c>
      <c r="J2363" s="16" t="s">
        <v>557</v>
      </c>
      <c r="K2363" s="16">
        <v>275</v>
      </c>
      <c r="L2363" s="16">
        <v>0</v>
      </c>
      <c r="M2363" s="16">
        <v>275</v>
      </c>
      <c r="N2363" s="16">
        <v>0</v>
      </c>
      <c r="O2363" s="47">
        <v>220</v>
      </c>
      <c r="P2363" s="16">
        <v>55</v>
      </c>
      <c r="Q2363" s="47">
        <v>220</v>
      </c>
      <c r="R2363" s="16" t="s">
        <v>2243</v>
      </c>
      <c r="S2363" s="3" t="s">
        <v>2240</v>
      </c>
      <c r="T2363" s="2"/>
      <c r="U2363" s="2"/>
      <c r="V2363" s="2"/>
    </row>
    <row r="2364" spans="1:22" s="16" customFormat="1" ht="15" customHeight="1" x14ac:dyDescent="0.3">
      <c r="A2364" s="16" t="s">
        <v>465</v>
      </c>
      <c r="B2364" s="16" t="s">
        <v>18</v>
      </c>
      <c r="C2364" s="43" t="s">
        <v>2041</v>
      </c>
      <c r="D2364" s="43" t="s">
        <v>2238</v>
      </c>
      <c r="E2364" s="43" t="s">
        <v>71</v>
      </c>
      <c r="F2364" s="43" t="s">
        <v>2009</v>
      </c>
      <c r="G2364" s="43" t="s">
        <v>272</v>
      </c>
      <c r="H2364" s="43" t="s">
        <v>23</v>
      </c>
      <c r="I2364" s="43">
        <v>6202</v>
      </c>
      <c r="J2364" s="16" t="s">
        <v>558</v>
      </c>
      <c r="K2364" s="16">
        <v>16300</v>
      </c>
      <c r="L2364" s="16">
        <v>-9000</v>
      </c>
      <c r="M2364" s="16">
        <v>7300</v>
      </c>
      <c r="N2364" s="16">
        <v>0</v>
      </c>
      <c r="O2364" s="47">
        <v>5479.23</v>
      </c>
      <c r="P2364" s="16">
        <v>1820.77</v>
      </c>
      <c r="Q2364" s="47">
        <v>770.4</v>
      </c>
      <c r="R2364" s="16" t="s">
        <v>2243</v>
      </c>
      <c r="S2364" s="3" t="s">
        <v>2240</v>
      </c>
      <c r="T2364" s="2"/>
      <c r="U2364" s="2"/>
      <c r="V2364" s="2"/>
    </row>
    <row r="2365" spans="1:22" s="16" customFormat="1" ht="15" customHeight="1" x14ac:dyDescent="0.3">
      <c r="A2365" s="16" t="s">
        <v>465</v>
      </c>
      <c r="B2365" s="16" t="s">
        <v>18</v>
      </c>
      <c r="C2365" s="43" t="s">
        <v>2041</v>
      </c>
      <c r="D2365" s="43" t="s">
        <v>2238</v>
      </c>
      <c r="E2365" s="43" t="s">
        <v>71</v>
      </c>
      <c r="F2365" s="43" t="s">
        <v>2009</v>
      </c>
      <c r="G2365" s="43" t="s">
        <v>272</v>
      </c>
      <c r="H2365" s="43" t="s">
        <v>23</v>
      </c>
      <c r="I2365" s="43">
        <v>6206</v>
      </c>
      <c r="J2365" s="16" t="s">
        <v>571</v>
      </c>
      <c r="K2365" s="16">
        <v>4500</v>
      </c>
      <c r="L2365" s="16">
        <v>-2000</v>
      </c>
      <c r="M2365" s="16">
        <v>2500</v>
      </c>
      <c r="N2365" s="16">
        <v>410.45</v>
      </c>
      <c r="O2365" s="47">
        <v>139.55000000000001</v>
      </c>
      <c r="P2365" s="16">
        <v>1950</v>
      </c>
      <c r="Q2365" s="47">
        <v>0</v>
      </c>
      <c r="R2365" s="16" t="s">
        <v>2243</v>
      </c>
      <c r="S2365" s="3" t="s">
        <v>2240</v>
      </c>
      <c r="T2365" s="2"/>
      <c r="U2365" s="2"/>
      <c r="V2365" s="2"/>
    </row>
    <row r="2366" spans="1:22" s="16" customFormat="1" ht="15" customHeight="1" x14ac:dyDescent="0.3">
      <c r="A2366" s="16" t="s">
        <v>465</v>
      </c>
      <c r="B2366" s="16" t="s">
        <v>18</v>
      </c>
      <c r="C2366" s="43" t="s">
        <v>2041</v>
      </c>
      <c r="D2366" s="43" t="s">
        <v>2238</v>
      </c>
      <c r="E2366" s="43" t="s">
        <v>71</v>
      </c>
      <c r="F2366" s="43" t="s">
        <v>2009</v>
      </c>
      <c r="G2366" s="43" t="s">
        <v>272</v>
      </c>
      <c r="H2366" s="43" t="s">
        <v>23</v>
      </c>
      <c r="I2366" s="43">
        <v>6210</v>
      </c>
      <c r="J2366" s="16" t="s">
        <v>565</v>
      </c>
      <c r="K2366" s="16">
        <v>2500</v>
      </c>
      <c r="L2366" s="16">
        <v>0</v>
      </c>
      <c r="M2366" s="16">
        <v>2500</v>
      </c>
      <c r="N2366" s="16">
        <v>0</v>
      </c>
      <c r="O2366" s="47">
        <v>274.24</v>
      </c>
      <c r="P2366" s="16">
        <v>2225.7600000000002</v>
      </c>
      <c r="Q2366" s="47">
        <v>0</v>
      </c>
      <c r="R2366" s="16" t="s">
        <v>2243</v>
      </c>
      <c r="S2366" s="3" t="s">
        <v>2240</v>
      </c>
      <c r="T2366" s="2"/>
      <c r="U2366" s="2"/>
      <c r="V2366" s="2"/>
    </row>
    <row r="2367" spans="1:22" s="16" customFormat="1" ht="15" customHeight="1" x14ac:dyDescent="0.3">
      <c r="A2367" s="16" t="s">
        <v>465</v>
      </c>
      <c r="B2367" s="16" t="s">
        <v>18</v>
      </c>
      <c r="C2367" s="43" t="s">
        <v>2041</v>
      </c>
      <c r="D2367" s="43" t="s">
        <v>2238</v>
      </c>
      <c r="E2367" s="43" t="s">
        <v>71</v>
      </c>
      <c r="F2367" s="43" t="s">
        <v>2009</v>
      </c>
      <c r="G2367" s="43" t="s">
        <v>272</v>
      </c>
      <c r="H2367" s="43" t="s">
        <v>23</v>
      </c>
      <c r="I2367" s="43">
        <v>6214</v>
      </c>
      <c r="J2367" s="16" t="s">
        <v>495</v>
      </c>
      <c r="K2367" s="16">
        <v>0</v>
      </c>
      <c r="L2367" s="16">
        <v>0</v>
      </c>
      <c r="M2367" s="16">
        <v>0</v>
      </c>
      <c r="N2367" s="16">
        <v>0</v>
      </c>
      <c r="O2367" s="47">
        <v>225</v>
      </c>
      <c r="P2367" s="16">
        <v>-225</v>
      </c>
      <c r="Q2367" s="47">
        <v>0</v>
      </c>
      <c r="R2367" s="16" t="s">
        <v>2243</v>
      </c>
      <c r="S2367" s="3" t="s">
        <v>2240</v>
      </c>
      <c r="T2367" s="2"/>
      <c r="U2367" s="2"/>
      <c r="V2367" s="2"/>
    </row>
    <row r="2368" spans="1:22" s="16" customFormat="1" ht="15" customHeight="1" x14ac:dyDescent="0.3">
      <c r="A2368" s="16" t="s">
        <v>465</v>
      </c>
      <c r="B2368" s="16" t="s">
        <v>18</v>
      </c>
      <c r="C2368" s="43" t="s">
        <v>2041</v>
      </c>
      <c r="D2368" s="43" t="s">
        <v>2238</v>
      </c>
      <c r="E2368" s="43" t="s">
        <v>71</v>
      </c>
      <c r="F2368" s="43" t="s">
        <v>2009</v>
      </c>
      <c r="G2368" s="43" t="s">
        <v>272</v>
      </c>
      <c r="H2368" s="43" t="s">
        <v>23</v>
      </c>
      <c r="I2368" s="43">
        <v>6300</v>
      </c>
      <c r="J2368" s="16" t="s">
        <v>693</v>
      </c>
      <c r="K2368" s="16">
        <v>1000</v>
      </c>
      <c r="L2368" s="16">
        <v>0</v>
      </c>
      <c r="M2368" s="16">
        <v>1000</v>
      </c>
      <c r="N2368" s="16">
        <v>0</v>
      </c>
      <c r="O2368" s="47">
        <v>794.25</v>
      </c>
      <c r="P2368" s="16">
        <v>205.75</v>
      </c>
      <c r="Q2368" s="47">
        <v>0</v>
      </c>
      <c r="R2368" s="16" t="s">
        <v>2243</v>
      </c>
      <c r="S2368" s="3" t="s">
        <v>2240</v>
      </c>
      <c r="T2368" s="2"/>
      <c r="U2368" s="2"/>
      <c r="V2368" s="2"/>
    </row>
    <row r="2369" spans="1:22" s="16" customFormat="1" ht="15" customHeight="1" x14ac:dyDescent="0.3">
      <c r="A2369" s="16" t="s">
        <v>465</v>
      </c>
      <c r="B2369" s="16" t="s">
        <v>18</v>
      </c>
      <c r="C2369" s="43" t="s">
        <v>2041</v>
      </c>
      <c r="D2369" s="43" t="s">
        <v>2238</v>
      </c>
      <c r="E2369" s="43" t="s">
        <v>71</v>
      </c>
      <c r="F2369" s="43" t="s">
        <v>2009</v>
      </c>
      <c r="G2369" s="43" t="s">
        <v>272</v>
      </c>
      <c r="H2369" s="43" t="s">
        <v>23</v>
      </c>
      <c r="I2369" s="43" t="s">
        <v>566</v>
      </c>
      <c r="J2369" s="16" t="s">
        <v>567</v>
      </c>
      <c r="K2369" s="16">
        <v>22000</v>
      </c>
      <c r="L2369" s="16">
        <v>-4000</v>
      </c>
      <c r="M2369" s="16">
        <v>18000</v>
      </c>
      <c r="N2369" s="16">
        <v>6113.1</v>
      </c>
      <c r="O2369" s="47">
        <v>7454.23</v>
      </c>
      <c r="P2369" s="16">
        <v>4432.67</v>
      </c>
      <c r="Q2369" s="47">
        <v>0</v>
      </c>
      <c r="R2369" s="16" t="s">
        <v>2243</v>
      </c>
      <c r="S2369" s="3" t="s">
        <v>2240</v>
      </c>
      <c r="T2369" s="2"/>
      <c r="U2369" s="2"/>
      <c r="V2369" s="2"/>
    </row>
    <row r="2370" spans="1:22" s="16" customFormat="1" ht="15" customHeight="1" x14ac:dyDescent="0.3">
      <c r="A2370" s="16" t="s">
        <v>465</v>
      </c>
      <c r="B2370" s="16" t="s">
        <v>18</v>
      </c>
      <c r="C2370" s="43" t="s">
        <v>2041</v>
      </c>
      <c r="D2370" s="43" t="s">
        <v>2238</v>
      </c>
      <c r="E2370" s="43" t="s">
        <v>71</v>
      </c>
      <c r="F2370" s="43" t="s">
        <v>2009</v>
      </c>
      <c r="G2370" s="43" t="s">
        <v>272</v>
      </c>
      <c r="H2370" s="43" t="s">
        <v>23</v>
      </c>
      <c r="I2370" s="43" t="s">
        <v>546</v>
      </c>
      <c r="J2370" s="16" t="s">
        <v>547</v>
      </c>
      <c r="K2370" s="16">
        <v>4500</v>
      </c>
      <c r="L2370" s="16">
        <v>0</v>
      </c>
      <c r="M2370" s="16">
        <v>4500</v>
      </c>
      <c r="N2370" s="16">
        <v>0</v>
      </c>
      <c r="O2370" s="47">
        <v>2156.4</v>
      </c>
      <c r="P2370" s="16">
        <v>2343.6</v>
      </c>
      <c r="Q2370" s="47">
        <v>0</v>
      </c>
      <c r="R2370" s="16" t="s">
        <v>2243</v>
      </c>
      <c r="S2370" s="3" t="s">
        <v>2240</v>
      </c>
      <c r="T2370" s="2"/>
      <c r="U2370" s="2"/>
      <c r="V2370" s="2"/>
    </row>
    <row r="2371" spans="1:22" s="16" customFormat="1" ht="15" customHeight="1" x14ac:dyDescent="0.3">
      <c r="A2371" s="16" t="s">
        <v>465</v>
      </c>
      <c r="B2371" s="16" t="s">
        <v>18</v>
      </c>
      <c r="C2371" s="43" t="s">
        <v>2041</v>
      </c>
      <c r="D2371" s="43" t="s">
        <v>2238</v>
      </c>
      <c r="E2371" s="43" t="s">
        <v>71</v>
      </c>
      <c r="F2371" s="43" t="s">
        <v>2009</v>
      </c>
      <c r="G2371" s="43" t="s">
        <v>272</v>
      </c>
      <c r="H2371" s="43" t="s">
        <v>23</v>
      </c>
      <c r="I2371" s="43">
        <v>6350</v>
      </c>
      <c r="J2371" s="16" t="s">
        <v>492</v>
      </c>
      <c r="K2371" s="16">
        <v>700</v>
      </c>
      <c r="L2371" s="16">
        <v>0</v>
      </c>
      <c r="M2371" s="16">
        <v>700</v>
      </c>
      <c r="N2371" s="16">
        <v>0</v>
      </c>
      <c r="O2371" s="47">
        <v>0</v>
      </c>
      <c r="P2371" s="16">
        <v>700</v>
      </c>
      <c r="Q2371" s="47">
        <v>0</v>
      </c>
      <c r="R2371" s="16" t="s">
        <v>2243</v>
      </c>
      <c r="S2371" s="3" t="s">
        <v>2240</v>
      </c>
      <c r="T2371" s="2"/>
      <c r="U2371" s="2"/>
      <c r="V2371" s="2"/>
    </row>
    <row r="2372" spans="1:22" s="16" customFormat="1" ht="15" customHeight="1" x14ac:dyDescent="0.3">
      <c r="A2372" s="16" t="s">
        <v>465</v>
      </c>
      <c r="B2372" s="16" t="s">
        <v>18</v>
      </c>
      <c r="C2372" s="43" t="s">
        <v>2041</v>
      </c>
      <c r="D2372" s="43" t="s">
        <v>2238</v>
      </c>
      <c r="E2372" s="43" t="s">
        <v>71</v>
      </c>
      <c r="F2372" s="43" t="s">
        <v>2009</v>
      </c>
      <c r="G2372" s="43" t="s">
        <v>272</v>
      </c>
      <c r="H2372" s="43" t="s">
        <v>23</v>
      </c>
      <c r="I2372" s="43" t="s">
        <v>508</v>
      </c>
      <c r="J2372" s="16" t="s">
        <v>509</v>
      </c>
      <c r="K2372" s="16">
        <v>70000</v>
      </c>
      <c r="L2372" s="16">
        <v>0</v>
      </c>
      <c r="M2372" s="16">
        <v>70000</v>
      </c>
      <c r="N2372" s="16">
        <v>0</v>
      </c>
      <c r="O2372" s="47">
        <v>68679.7</v>
      </c>
      <c r="P2372" s="16">
        <v>1320.3</v>
      </c>
      <c r="Q2372" s="47">
        <v>8114.85</v>
      </c>
      <c r="R2372" s="16" t="s">
        <v>2243</v>
      </c>
      <c r="S2372" s="3" t="s">
        <v>2240</v>
      </c>
      <c r="T2372" s="2"/>
      <c r="U2372" s="2"/>
      <c r="V2372" s="2"/>
    </row>
    <row r="2373" spans="1:22" s="16" customFormat="1" ht="15" customHeight="1" x14ac:dyDescent="0.3">
      <c r="A2373" s="16" t="s">
        <v>465</v>
      </c>
      <c r="B2373" s="16" t="s">
        <v>18</v>
      </c>
      <c r="C2373" s="43" t="s">
        <v>2041</v>
      </c>
      <c r="D2373" s="43" t="s">
        <v>2238</v>
      </c>
      <c r="E2373" s="43" t="s">
        <v>71</v>
      </c>
      <c r="F2373" s="43" t="s">
        <v>2009</v>
      </c>
      <c r="G2373" s="43" t="s">
        <v>272</v>
      </c>
      <c r="H2373" s="43" t="s">
        <v>23</v>
      </c>
      <c r="I2373" s="43" t="s">
        <v>577</v>
      </c>
      <c r="J2373" s="16" t="s">
        <v>578</v>
      </c>
      <c r="K2373" s="16">
        <v>0</v>
      </c>
      <c r="L2373" s="16">
        <v>0</v>
      </c>
      <c r="M2373" s="16">
        <v>0</v>
      </c>
      <c r="N2373" s="16">
        <v>0</v>
      </c>
      <c r="O2373" s="47">
        <v>342.94</v>
      </c>
      <c r="P2373" s="16">
        <v>-342.94</v>
      </c>
      <c r="Q2373" s="47">
        <v>0</v>
      </c>
      <c r="R2373" s="16" t="s">
        <v>2243</v>
      </c>
      <c r="S2373" s="3" t="s">
        <v>2240</v>
      </c>
      <c r="T2373" s="2"/>
      <c r="U2373" s="2"/>
      <c r="V2373" s="2"/>
    </row>
    <row r="2374" spans="1:22" s="16" customFormat="1" ht="15" customHeight="1" x14ac:dyDescent="0.3">
      <c r="A2374" s="16" t="s">
        <v>465</v>
      </c>
      <c r="B2374" s="16" t="s">
        <v>18</v>
      </c>
      <c r="C2374" s="43" t="s">
        <v>2041</v>
      </c>
      <c r="D2374" s="43" t="s">
        <v>2238</v>
      </c>
      <c r="E2374" s="43" t="s">
        <v>71</v>
      </c>
      <c r="F2374" s="43" t="s">
        <v>2009</v>
      </c>
      <c r="G2374" s="43" t="s">
        <v>272</v>
      </c>
      <c r="H2374" s="43" t="s">
        <v>23</v>
      </c>
      <c r="I2374" s="43" t="s">
        <v>533</v>
      </c>
      <c r="J2374" s="16" t="s">
        <v>534</v>
      </c>
      <c r="K2374" s="16">
        <v>2700</v>
      </c>
      <c r="L2374" s="16">
        <v>0</v>
      </c>
      <c r="M2374" s="16">
        <v>2700</v>
      </c>
      <c r="N2374" s="16">
        <v>0</v>
      </c>
      <c r="O2374" s="47">
        <v>3051.89</v>
      </c>
      <c r="P2374" s="16">
        <v>-351.89</v>
      </c>
      <c r="Q2374" s="47">
        <v>0</v>
      </c>
      <c r="R2374" s="16" t="s">
        <v>2243</v>
      </c>
      <c r="S2374" s="3" t="s">
        <v>2240</v>
      </c>
      <c r="T2374" s="2"/>
      <c r="U2374" s="2"/>
      <c r="V2374" s="2"/>
    </row>
    <row r="2375" spans="1:22" s="16" customFormat="1" ht="15" customHeight="1" x14ac:dyDescent="0.3">
      <c r="A2375" s="16" t="s">
        <v>465</v>
      </c>
      <c r="B2375" s="16" t="s">
        <v>18</v>
      </c>
      <c r="C2375" s="43" t="s">
        <v>2041</v>
      </c>
      <c r="D2375" s="43" t="s">
        <v>2238</v>
      </c>
      <c r="E2375" s="43" t="s">
        <v>71</v>
      </c>
      <c r="F2375" s="43" t="s">
        <v>2009</v>
      </c>
      <c r="G2375" s="43" t="s">
        <v>272</v>
      </c>
      <c r="H2375" s="43" t="s">
        <v>23</v>
      </c>
      <c r="I2375" s="43" t="s">
        <v>535</v>
      </c>
      <c r="J2375" s="16" t="s">
        <v>536</v>
      </c>
      <c r="K2375" s="16">
        <v>5600</v>
      </c>
      <c r="L2375" s="16">
        <v>0</v>
      </c>
      <c r="M2375" s="16">
        <v>5600</v>
      </c>
      <c r="N2375" s="16">
        <v>0</v>
      </c>
      <c r="O2375" s="47">
        <v>3043.95</v>
      </c>
      <c r="P2375" s="16">
        <v>2556.0500000000002</v>
      </c>
      <c r="Q2375" s="47">
        <v>0</v>
      </c>
      <c r="R2375" s="16" t="s">
        <v>2243</v>
      </c>
      <c r="S2375" s="3" t="s">
        <v>2240</v>
      </c>
      <c r="T2375" s="2"/>
      <c r="U2375" s="2"/>
      <c r="V2375" s="2"/>
    </row>
    <row r="2376" spans="1:22" s="16" customFormat="1" ht="15" customHeight="1" x14ac:dyDescent="0.3">
      <c r="A2376" s="16" t="s">
        <v>465</v>
      </c>
      <c r="B2376" s="16" t="s">
        <v>18</v>
      </c>
      <c r="C2376" s="43" t="s">
        <v>2041</v>
      </c>
      <c r="D2376" s="43" t="s">
        <v>2238</v>
      </c>
      <c r="E2376" s="43" t="s">
        <v>71</v>
      </c>
      <c r="F2376" s="43" t="s">
        <v>2009</v>
      </c>
      <c r="G2376" s="43" t="s">
        <v>272</v>
      </c>
      <c r="H2376" s="43" t="s">
        <v>23</v>
      </c>
      <c r="I2376" s="43" t="s">
        <v>594</v>
      </c>
      <c r="J2376" s="16" t="s">
        <v>595</v>
      </c>
      <c r="K2376" s="16">
        <v>3200</v>
      </c>
      <c r="L2376" s="16">
        <v>0</v>
      </c>
      <c r="M2376" s="16">
        <v>3200</v>
      </c>
      <c r="N2376" s="16">
        <v>0</v>
      </c>
      <c r="O2376" s="47">
        <v>2536.8000000000002</v>
      </c>
      <c r="P2376" s="16">
        <v>663.2</v>
      </c>
      <c r="Q2376" s="47">
        <v>232.11</v>
      </c>
      <c r="R2376" s="16" t="s">
        <v>2243</v>
      </c>
      <c r="S2376" s="3" t="s">
        <v>2240</v>
      </c>
      <c r="T2376" s="2"/>
      <c r="U2376" s="2"/>
      <c r="V2376" s="2"/>
    </row>
    <row r="2377" spans="1:22" s="16" customFormat="1" ht="15" customHeight="1" x14ac:dyDescent="0.3">
      <c r="A2377" s="16" t="s">
        <v>465</v>
      </c>
      <c r="B2377" s="16" t="s">
        <v>18</v>
      </c>
      <c r="C2377" s="43" t="s">
        <v>2041</v>
      </c>
      <c r="D2377" s="43" t="s">
        <v>2238</v>
      </c>
      <c r="E2377" s="43" t="s">
        <v>71</v>
      </c>
      <c r="F2377" s="43" t="s">
        <v>2009</v>
      </c>
      <c r="G2377" s="43" t="s">
        <v>272</v>
      </c>
      <c r="H2377" s="43" t="s">
        <v>23</v>
      </c>
      <c r="I2377" s="43" t="s">
        <v>541</v>
      </c>
      <c r="J2377" s="16" t="s">
        <v>542</v>
      </c>
      <c r="K2377" s="16">
        <v>5125</v>
      </c>
      <c r="L2377" s="16">
        <v>0</v>
      </c>
      <c r="M2377" s="16">
        <v>5125</v>
      </c>
      <c r="N2377" s="16">
        <v>558.4</v>
      </c>
      <c r="O2377" s="47">
        <v>4465.8999999999996</v>
      </c>
      <c r="P2377" s="16">
        <v>100.7</v>
      </c>
      <c r="Q2377" s="47">
        <v>443.33</v>
      </c>
      <c r="R2377" s="16" t="s">
        <v>2243</v>
      </c>
      <c r="S2377" s="3" t="s">
        <v>2240</v>
      </c>
      <c r="T2377" s="2"/>
      <c r="U2377" s="2"/>
      <c r="V2377" s="2"/>
    </row>
    <row r="2378" spans="1:22" s="16" customFormat="1" ht="15" customHeight="1" x14ac:dyDescent="0.3">
      <c r="A2378" s="16" t="s">
        <v>465</v>
      </c>
      <c r="B2378" s="16" t="s">
        <v>18</v>
      </c>
      <c r="C2378" s="43" t="s">
        <v>2041</v>
      </c>
      <c r="D2378" s="43" t="s">
        <v>2238</v>
      </c>
      <c r="E2378" s="43" t="s">
        <v>71</v>
      </c>
      <c r="F2378" s="43" t="s">
        <v>2009</v>
      </c>
      <c r="G2378" s="43" t="s">
        <v>272</v>
      </c>
      <c r="H2378" s="43" t="s">
        <v>23</v>
      </c>
      <c r="I2378" s="43" t="s">
        <v>505</v>
      </c>
      <c r="J2378" s="16" t="s">
        <v>506</v>
      </c>
      <c r="K2378" s="16">
        <v>2800</v>
      </c>
      <c r="L2378" s="16">
        <v>0</v>
      </c>
      <c r="M2378" s="16">
        <v>2800</v>
      </c>
      <c r="N2378" s="16">
        <v>0</v>
      </c>
      <c r="O2378" s="47">
        <v>1692.27</v>
      </c>
      <c r="P2378" s="16">
        <v>1107.73</v>
      </c>
      <c r="Q2378" s="47">
        <v>0</v>
      </c>
      <c r="R2378" s="16" t="s">
        <v>2243</v>
      </c>
      <c r="S2378" s="3" t="s">
        <v>2240</v>
      </c>
      <c r="T2378" s="2"/>
      <c r="U2378" s="2"/>
      <c r="V2378" s="2"/>
    </row>
    <row r="2379" spans="1:22" s="16" customFormat="1" ht="15" customHeight="1" x14ac:dyDescent="0.3">
      <c r="A2379" s="16" t="s">
        <v>465</v>
      </c>
      <c r="B2379" s="16" t="s">
        <v>18</v>
      </c>
      <c r="C2379" s="43" t="s">
        <v>2041</v>
      </c>
      <c r="D2379" s="43" t="s">
        <v>2238</v>
      </c>
      <c r="E2379" s="43" t="s">
        <v>71</v>
      </c>
      <c r="F2379" s="43" t="s">
        <v>2009</v>
      </c>
      <c r="G2379" s="43" t="s">
        <v>272</v>
      </c>
      <c r="H2379" s="43" t="s">
        <v>23</v>
      </c>
      <c r="I2379" s="43" t="s">
        <v>642</v>
      </c>
      <c r="J2379" s="16" t="s">
        <v>643</v>
      </c>
      <c r="K2379" s="16">
        <v>55000</v>
      </c>
      <c r="L2379" s="16">
        <v>35000</v>
      </c>
      <c r="M2379" s="16">
        <v>90000</v>
      </c>
      <c r="N2379" s="16">
        <v>2309.73</v>
      </c>
      <c r="O2379" s="47">
        <v>87690.27</v>
      </c>
      <c r="P2379" s="16">
        <v>0</v>
      </c>
      <c r="Q2379" s="47">
        <v>13955.25</v>
      </c>
      <c r="R2379" s="16" t="s">
        <v>2243</v>
      </c>
      <c r="S2379" s="3" t="s">
        <v>2240</v>
      </c>
      <c r="T2379" s="2"/>
      <c r="U2379" s="2"/>
      <c r="V2379" s="2"/>
    </row>
    <row r="2380" spans="1:22" s="16" customFormat="1" ht="15" customHeight="1" x14ac:dyDescent="0.3">
      <c r="A2380" s="16" t="s">
        <v>465</v>
      </c>
      <c r="B2380" s="16" t="s">
        <v>18</v>
      </c>
      <c r="C2380" s="43" t="s">
        <v>2041</v>
      </c>
      <c r="D2380" s="43" t="s">
        <v>2238</v>
      </c>
      <c r="E2380" s="43" t="s">
        <v>71</v>
      </c>
      <c r="F2380" s="43" t="s">
        <v>2009</v>
      </c>
      <c r="G2380" s="43" t="s">
        <v>272</v>
      </c>
      <c r="H2380" s="43" t="s">
        <v>23</v>
      </c>
      <c r="I2380" s="43" t="s">
        <v>487</v>
      </c>
      <c r="J2380" s="16" t="s">
        <v>488</v>
      </c>
      <c r="K2380" s="16">
        <v>10000</v>
      </c>
      <c r="L2380" s="16">
        <v>0</v>
      </c>
      <c r="M2380" s="16">
        <v>10000</v>
      </c>
      <c r="N2380" s="16">
        <v>0</v>
      </c>
      <c r="O2380" s="47">
        <v>7481.62</v>
      </c>
      <c r="P2380" s="16">
        <v>2518.38</v>
      </c>
      <c r="Q2380" s="47">
        <v>0</v>
      </c>
      <c r="R2380" s="16" t="s">
        <v>2243</v>
      </c>
      <c r="S2380" s="3" t="s">
        <v>2240</v>
      </c>
      <c r="T2380" s="2"/>
      <c r="U2380" s="2"/>
      <c r="V2380" s="2"/>
    </row>
    <row r="2381" spans="1:22" s="16" customFormat="1" ht="15" customHeight="1" x14ac:dyDescent="0.3">
      <c r="A2381" s="16" t="s">
        <v>465</v>
      </c>
      <c r="B2381" s="16" t="s">
        <v>18</v>
      </c>
      <c r="C2381" s="43" t="s">
        <v>2041</v>
      </c>
      <c r="D2381" s="43" t="s">
        <v>2238</v>
      </c>
      <c r="E2381" s="43" t="s">
        <v>71</v>
      </c>
      <c r="F2381" s="43" t="s">
        <v>2009</v>
      </c>
      <c r="G2381" s="43" t="s">
        <v>272</v>
      </c>
      <c r="H2381" s="43" t="s">
        <v>23</v>
      </c>
      <c r="I2381" s="43" t="s">
        <v>644</v>
      </c>
      <c r="J2381" s="16" t="s">
        <v>645</v>
      </c>
      <c r="K2381" s="16">
        <v>14000</v>
      </c>
      <c r="L2381" s="16">
        <v>0</v>
      </c>
      <c r="M2381" s="16">
        <v>14000</v>
      </c>
      <c r="N2381" s="16">
        <v>1639.75</v>
      </c>
      <c r="O2381" s="47">
        <v>12360.25</v>
      </c>
      <c r="P2381" s="16">
        <v>0</v>
      </c>
      <c r="Q2381" s="47">
        <v>0</v>
      </c>
      <c r="R2381" s="16" t="s">
        <v>2243</v>
      </c>
      <c r="S2381" s="3" t="s">
        <v>2240</v>
      </c>
      <c r="T2381" s="2"/>
      <c r="U2381" s="2"/>
      <c r="V2381" s="2"/>
    </row>
    <row r="2382" spans="1:22" s="16" customFormat="1" ht="15" customHeight="1" x14ac:dyDescent="0.3">
      <c r="A2382" s="16" t="s">
        <v>465</v>
      </c>
      <c r="B2382" s="16" t="s">
        <v>18</v>
      </c>
      <c r="C2382" s="43" t="s">
        <v>2041</v>
      </c>
      <c r="D2382" s="43" t="s">
        <v>2238</v>
      </c>
      <c r="E2382" s="43" t="s">
        <v>71</v>
      </c>
      <c r="F2382" s="43" t="s">
        <v>2009</v>
      </c>
      <c r="G2382" s="43" t="s">
        <v>272</v>
      </c>
      <c r="H2382" s="43" t="s">
        <v>23</v>
      </c>
      <c r="I2382" s="43">
        <v>6600</v>
      </c>
      <c r="J2382" s="16" t="s">
        <v>530</v>
      </c>
      <c r="K2382" s="16">
        <v>15000</v>
      </c>
      <c r="L2382" s="16">
        <v>-2000</v>
      </c>
      <c r="M2382" s="16">
        <v>13000</v>
      </c>
      <c r="N2382" s="16">
        <v>1680.62</v>
      </c>
      <c r="O2382" s="47">
        <v>5819.38</v>
      </c>
      <c r="P2382" s="16">
        <v>5500</v>
      </c>
      <c r="Q2382" s="47">
        <v>583.58000000000004</v>
      </c>
      <c r="R2382" s="16" t="s">
        <v>2243</v>
      </c>
      <c r="S2382" s="3" t="s">
        <v>2240</v>
      </c>
      <c r="T2382" s="2"/>
      <c r="U2382" s="2"/>
      <c r="V2382" s="2"/>
    </row>
    <row r="2383" spans="1:22" s="16" customFormat="1" ht="15" customHeight="1" x14ac:dyDescent="0.3">
      <c r="A2383" s="16" t="s">
        <v>465</v>
      </c>
      <c r="B2383" s="16" t="s">
        <v>18</v>
      </c>
      <c r="C2383" s="43" t="s">
        <v>2041</v>
      </c>
      <c r="D2383" s="43" t="s">
        <v>2238</v>
      </c>
      <c r="E2383" s="43" t="s">
        <v>71</v>
      </c>
      <c r="F2383" s="43" t="s">
        <v>2009</v>
      </c>
      <c r="G2383" s="43" t="s">
        <v>272</v>
      </c>
      <c r="H2383" s="43" t="s">
        <v>23</v>
      </c>
      <c r="I2383" s="43">
        <v>6615</v>
      </c>
      <c r="J2383" s="16" t="s">
        <v>584</v>
      </c>
      <c r="K2383" s="16">
        <v>65000</v>
      </c>
      <c r="L2383" s="16">
        <v>-33000</v>
      </c>
      <c r="M2383" s="16">
        <v>32000</v>
      </c>
      <c r="N2383" s="16">
        <v>701.88</v>
      </c>
      <c r="O2383" s="47">
        <v>22158.959999999999</v>
      </c>
      <c r="P2383" s="16">
        <v>9139.16</v>
      </c>
      <c r="Q2383" s="47">
        <v>3519.98</v>
      </c>
      <c r="R2383" s="16" t="s">
        <v>2243</v>
      </c>
      <c r="S2383" s="3" t="s">
        <v>2240</v>
      </c>
      <c r="T2383" s="2"/>
      <c r="U2383" s="2"/>
      <c r="V2383" s="2"/>
    </row>
    <row r="2384" spans="1:22" s="16" customFormat="1" ht="15" customHeight="1" x14ac:dyDescent="0.3">
      <c r="A2384" s="16" t="s">
        <v>465</v>
      </c>
      <c r="B2384" s="16" t="s">
        <v>18</v>
      </c>
      <c r="C2384" s="43" t="s">
        <v>2041</v>
      </c>
      <c r="D2384" s="43" t="s">
        <v>2238</v>
      </c>
      <c r="E2384" s="43" t="s">
        <v>71</v>
      </c>
      <c r="F2384" s="43" t="s">
        <v>2009</v>
      </c>
      <c r="G2384" s="43" t="s">
        <v>272</v>
      </c>
      <c r="H2384" s="43" t="s">
        <v>23</v>
      </c>
      <c r="I2384" s="43" t="s">
        <v>568</v>
      </c>
      <c r="J2384" s="16" t="s">
        <v>569</v>
      </c>
      <c r="K2384" s="16">
        <v>3500</v>
      </c>
      <c r="L2384" s="16">
        <v>-1000</v>
      </c>
      <c r="M2384" s="16">
        <v>2500</v>
      </c>
      <c r="N2384" s="16">
        <v>0</v>
      </c>
      <c r="O2384" s="47">
        <v>0</v>
      </c>
      <c r="P2384" s="16">
        <v>2500</v>
      </c>
      <c r="Q2384" s="47">
        <v>0</v>
      </c>
      <c r="R2384" s="16" t="s">
        <v>2243</v>
      </c>
      <c r="S2384" s="3" t="s">
        <v>2240</v>
      </c>
      <c r="T2384" s="2"/>
      <c r="U2384" s="2"/>
      <c r="V2384" s="2"/>
    </row>
    <row r="2385" spans="1:22" s="16" customFormat="1" ht="15" customHeight="1" x14ac:dyDescent="0.3">
      <c r="A2385" s="16" t="s">
        <v>465</v>
      </c>
      <c r="B2385" s="16" t="s">
        <v>18</v>
      </c>
      <c r="C2385" s="43" t="s">
        <v>2041</v>
      </c>
      <c r="D2385" s="43" t="s">
        <v>2238</v>
      </c>
      <c r="E2385" s="43" t="s">
        <v>71</v>
      </c>
      <c r="F2385" s="43" t="s">
        <v>2009</v>
      </c>
      <c r="G2385" s="43" t="s">
        <v>272</v>
      </c>
      <c r="H2385" s="43" t="s">
        <v>23</v>
      </c>
      <c r="I2385" s="43" t="s">
        <v>476</v>
      </c>
      <c r="J2385" s="16" t="s">
        <v>477</v>
      </c>
      <c r="K2385" s="16">
        <v>1500</v>
      </c>
      <c r="L2385" s="16">
        <v>-1000</v>
      </c>
      <c r="M2385" s="16">
        <v>500</v>
      </c>
      <c r="N2385" s="16">
        <v>0</v>
      </c>
      <c r="O2385" s="47">
        <v>0</v>
      </c>
      <c r="P2385" s="16">
        <v>500</v>
      </c>
      <c r="Q2385" s="47">
        <v>0</v>
      </c>
      <c r="R2385" s="16" t="s">
        <v>2243</v>
      </c>
      <c r="S2385" s="3" t="s">
        <v>2240</v>
      </c>
      <c r="T2385" s="2"/>
      <c r="U2385" s="2"/>
      <c r="V2385" s="2"/>
    </row>
    <row r="2386" spans="1:22" s="16" customFormat="1" ht="15" customHeight="1" x14ac:dyDescent="0.3">
      <c r="A2386" s="16" t="s">
        <v>465</v>
      </c>
      <c r="B2386" s="16" t="s">
        <v>18</v>
      </c>
      <c r="C2386" s="43" t="s">
        <v>2041</v>
      </c>
      <c r="D2386" s="43" t="s">
        <v>2238</v>
      </c>
      <c r="E2386" s="43" t="s">
        <v>71</v>
      </c>
      <c r="F2386" s="43" t="s">
        <v>2009</v>
      </c>
      <c r="G2386" s="43" t="s">
        <v>272</v>
      </c>
      <c r="H2386" s="43" t="s">
        <v>23</v>
      </c>
      <c r="I2386" s="43" t="s">
        <v>799</v>
      </c>
      <c r="J2386" s="16" t="s">
        <v>800</v>
      </c>
      <c r="K2386" s="16">
        <v>35000</v>
      </c>
      <c r="L2386" s="16">
        <v>0</v>
      </c>
      <c r="M2386" s="16">
        <v>35000</v>
      </c>
      <c r="N2386" s="16">
        <v>0</v>
      </c>
      <c r="O2386" s="47">
        <v>32087</v>
      </c>
      <c r="P2386" s="16">
        <v>2913</v>
      </c>
      <c r="Q2386" s="47">
        <v>2917</v>
      </c>
      <c r="R2386" s="16" t="s">
        <v>2243</v>
      </c>
      <c r="S2386" s="3" t="s">
        <v>2240</v>
      </c>
      <c r="T2386" s="2"/>
      <c r="U2386" s="2"/>
      <c r="V2386" s="2"/>
    </row>
    <row r="2387" spans="1:22" s="16" customFormat="1" ht="15" customHeight="1" x14ac:dyDescent="0.3">
      <c r="A2387" s="16" t="s">
        <v>465</v>
      </c>
      <c r="B2387" s="16" t="s">
        <v>18</v>
      </c>
      <c r="C2387" s="43" t="s">
        <v>2041</v>
      </c>
      <c r="D2387" s="43" t="s">
        <v>2238</v>
      </c>
      <c r="E2387" s="43" t="s">
        <v>71</v>
      </c>
      <c r="F2387" s="43" t="s">
        <v>2009</v>
      </c>
      <c r="G2387" s="43" t="s">
        <v>272</v>
      </c>
      <c r="H2387" s="43" t="s">
        <v>23</v>
      </c>
      <c r="I2387" s="43" t="s">
        <v>513</v>
      </c>
      <c r="J2387" s="16" t="s">
        <v>1203</v>
      </c>
      <c r="K2387" s="16">
        <v>70083</v>
      </c>
      <c r="L2387" s="16">
        <v>0</v>
      </c>
      <c r="M2387" s="16">
        <v>70083</v>
      </c>
      <c r="N2387" s="16">
        <v>0</v>
      </c>
      <c r="O2387" s="47">
        <v>70082.14</v>
      </c>
      <c r="P2387" s="16">
        <v>0.86</v>
      </c>
      <c r="Q2387" s="47">
        <v>0</v>
      </c>
      <c r="R2387" s="16" t="s">
        <v>2243</v>
      </c>
      <c r="S2387" s="3" t="s">
        <v>2240</v>
      </c>
      <c r="T2387" s="2"/>
      <c r="U2387" s="2"/>
      <c r="V2387" s="2"/>
    </row>
    <row r="2388" spans="1:22" s="16" customFormat="1" ht="15" customHeight="1" x14ac:dyDescent="0.3">
      <c r="A2388" s="16" t="s">
        <v>465</v>
      </c>
      <c r="B2388" s="16" t="s">
        <v>18</v>
      </c>
      <c r="C2388" s="43" t="s">
        <v>2041</v>
      </c>
      <c r="D2388" s="43" t="s">
        <v>2238</v>
      </c>
      <c r="E2388" s="43" t="s">
        <v>71</v>
      </c>
      <c r="F2388" s="43" t="s">
        <v>2009</v>
      </c>
      <c r="G2388" s="43" t="s">
        <v>272</v>
      </c>
      <c r="H2388" s="43" t="s">
        <v>23</v>
      </c>
      <c r="I2388" s="43">
        <v>7250</v>
      </c>
      <c r="J2388" s="16" t="s">
        <v>1675</v>
      </c>
      <c r="K2388" s="16">
        <v>10506</v>
      </c>
      <c r="L2388" s="16">
        <v>0</v>
      </c>
      <c r="M2388" s="16">
        <v>10506</v>
      </c>
      <c r="N2388" s="16">
        <v>0</v>
      </c>
      <c r="O2388" s="47">
        <v>10505.65</v>
      </c>
      <c r="P2388" s="16">
        <v>0.35</v>
      </c>
      <c r="Q2388" s="47">
        <v>0</v>
      </c>
      <c r="R2388" s="16" t="s">
        <v>2243</v>
      </c>
      <c r="S2388" s="3" t="s">
        <v>2240</v>
      </c>
      <c r="T2388" s="2"/>
      <c r="U2388" s="2"/>
      <c r="V2388" s="2"/>
    </row>
    <row r="2389" spans="1:22" s="16" customFormat="1" ht="15" customHeight="1" x14ac:dyDescent="0.3">
      <c r="A2389" s="16" t="s">
        <v>465</v>
      </c>
      <c r="B2389" s="16" t="s">
        <v>18</v>
      </c>
      <c r="C2389" s="43" t="s">
        <v>2041</v>
      </c>
      <c r="D2389" s="43" t="s">
        <v>2238</v>
      </c>
      <c r="E2389" s="43" t="s">
        <v>71</v>
      </c>
      <c r="F2389" s="43" t="s">
        <v>2009</v>
      </c>
      <c r="G2389" s="43" t="s">
        <v>272</v>
      </c>
      <c r="H2389" s="43" t="s">
        <v>23</v>
      </c>
      <c r="I2389" s="43">
        <v>7303</v>
      </c>
      <c r="J2389" s="16" t="s">
        <v>548</v>
      </c>
      <c r="K2389" s="16">
        <v>14500</v>
      </c>
      <c r="L2389" s="16">
        <v>0</v>
      </c>
      <c r="M2389" s="16">
        <v>14500</v>
      </c>
      <c r="N2389" s="16">
        <v>0</v>
      </c>
      <c r="O2389" s="47">
        <v>2741.99</v>
      </c>
      <c r="P2389" s="16">
        <v>11758.01</v>
      </c>
      <c r="Q2389" s="47">
        <v>32.35</v>
      </c>
      <c r="R2389" s="16" t="s">
        <v>2243</v>
      </c>
      <c r="S2389" s="3" t="s">
        <v>2240</v>
      </c>
      <c r="T2389" s="2"/>
      <c r="U2389" s="2"/>
      <c r="V2389" s="2"/>
    </row>
    <row r="2390" spans="1:22" s="16" customFormat="1" ht="15" customHeight="1" x14ac:dyDescent="0.3">
      <c r="A2390" s="16" t="s">
        <v>465</v>
      </c>
      <c r="B2390" s="16" t="s">
        <v>18</v>
      </c>
      <c r="C2390" s="43" t="s">
        <v>2041</v>
      </c>
      <c r="D2390" s="43" t="s">
        <v>2238</v>
      </c>
      <c r="E2390" s="43" t="s">
        <v>71</v>
      </c>
      <c r="F2390" s="43" t="s">
        <v>2009</v>
      </c>
      <c r="G2390" s="43" t="s">
        <v>272</v>
      </c>
      <c r="H2390" s="43" t="s">
        <v>23</v>
      </c>
      <c r="I2390" s="43" t="s">
        <v>1142</v>
      </c>
      <c r="J2390" s="16" t="s">
        <v>1222</v>
      </c>
      <c r="K2390" s="16">
        <v>1500</v>
      </c>
      <c r="L2390" s="16">
        <v>0</v>
      </c>
      <c r="M2390" s="16">
        <v>1500</v>
      </c>
      <c r="N2390" s="16">
        <v>322</v>
      </c>
      <c r="O2390" s="47">
        <v>338</v>
      </c>
      <c r="P2390" s="16">
        <v>840</v>
      </c>
      <c r="Q2390" s="47">
        <v>0</v>
      </c>
      <c r="R2390" s="16" t="s">
        <v>2243</v>
      </c>
      <c r="S2390" s="3" t="s">
        <v>2240</v>
      </c>
      <c r="T2390" s="2"/>
      <c r="U2390" s="2"/>
      <c r="V2390" s="2"/>
    </row>
    <row r="2391" spans="1:22" s="16" customFormat="1" ht="15" customHeight="1" x14ac:dyDescent="0.3">
      <c r="A2391" s="16" t="s">
        <v>465</v>
      </c>
      <c r="B2391" s="16" t="s">
        <v>18</v>
      </c>
      <c r="C2391" s="43" t="s">
        <v>2041</v>
      </c>
      <c r="D2391" s="43" t="s">
        <v>2238</v>
      </c>
      <c r="E2391" s="43" t="s">
        <v>71</v>
      </c>
      <c r="F2391" s="43" t="s">
        <v>2009</v>
      </c>
      <c r="G2391" s="43" t="s">
        <v>272</v>
      </c>
      <c r="H2391" s="43" t="s">
        <v>23</v>
      </c>
      <c r="I2391" s="43">
        <v>7400</v>
      </c>
      <c r="J2391" s="16" t="s">
        <v>887</v>
      </c>
      <c r="K2391" s="16">
        <v>133001</v>
      </c>
      <c r="L2391" s="16">
        <v>0</v>
      </c>
      <c r="M2391" s="16">
        <v>133001</v>
      </c>
      <c r="N2391" s="16">
        <v>0</v>
      </c>
      <c r="O2391" s="47">
        <v>160523.94</v>
      </c>
      <c r="P2391" s="16">
        <v>-27522.94</v>
      </c>
      <c r="Q2391" s="47">
        <v>14074.92</v>
      </c>
      <c r="R2391" s="16" t="s">
        <v>2243</v>
      </c>
      <c r="S2391" s="3" t="s">
        <v>2240</v>
      </c>
      <c r="T2391" s="2"/>
      <c r="U2391" s="2"/>
      <c r="V2391" s="2"/>
    </row>
    <row r="2392" spans="1:22" s="16" customFormat="1" ht="15" customHeight="1" x14ac:dyDescent="0.3">
      <c r="A2392" s="16" t="s">
        <v>465</v>
      </c>
      <c r="B2392" s="16" t="s">
        <v>18</v>
      </c>
      <c r="C2392" s="43" t="s">
        <v>2041</v>
      </c>
      <c r="D2392" s="43" t="s">
        <v>2238</v>
      </c>
      <c r="E2392" s="43" t="s">
        <v>71</v>
      </c>
      <c r="F2392" s="43" t="s">
        <v>2009</v>
      </c>
      <c r="G2392" s="43" t="s">
        <v>272</v>
      </c>
      <c r="H2392" s="43" t="s">
        <v>23</v>
      </c>
      <c r="I2392" s="43">
        <v>7450</v>
      </c>
      <c r="J2392" s="16" t="s">
        <v>886</v>
      </c>
      <c r="K2392" s="16">
        <v>87084</v>
      </c>
      <c r="L2392" s="16">
        <v>0</v>
      </c>
      <c r="M2392" s="16">
        <v>87084</v>
      </c>
      <c r="N2392" s="16">
        <v>0</v>
      </c>
      <c r="O2392" s="47">
        <v>105154.02</v>
      </c>
      <c r="P2392" s="16">
        <v>-18070.02</v>
      </c>
      <c r="Q2392" s="47">
        <v>8064.91</v>
      </c>
      <c r="R2392" s="16" t="s">
        <v>2243</v>
      </c>
      <c r="S2392" s="3" t="s">
        <v>2240</v>
      </c>
      <c r="T2392" s="2"/>
      <c r="U2392" s="2"/>
      <c r="V2392" s="2"/>
    </row>
    <row r="2393" spans="1:22" s="16" customFormat="1" ht="15" customHeight="1" x14ac:dyDescent="0.3">
      <c r="A2393" s="16" t="s">
        <v>465</v>
      </c>
      <c r="B2393" s="16" t="s">
        <v>18</v>
      </c>
      <c r="C2393" s="43" t="s">
        <v>2041</v>
      </c>
      <c r="D2393" s="43" t="s">
        <v>2238</v>
      </c>
      <c r="E2393" s="43" t="s">
        <v>71</v>
      </c>
      <c r="F2393" s="43" t="s">
        <v>2009</v>
      </c>
      <c r="G2393" s="43" t="s">
        <v>272</v>
      </c>
      <c r="H2393" s="43" t="s">
        <v>23</v>
      </c>
      <c r="I2393" s="43">
        <v>8005</v>
      </c>
      <c r="J2393" s="16" t="s">
        <v>514</v>
      </c>
      <c r="K2393" s="16">
        <v>2500</v>
      </c>
      <c r="L2393" s="16">
        <v>0</v>
      </c>
      <c r="M2393" s="16">
        <v>2500</v>
      </c>
      <c r="N2393" s="16">
        <v>0</v>
      </c>
      <c r="O2393" s="47">
        <v>0</v>
      </c>
      <c r="P2393" s="16">
        <v>2500</v>
      </c>
      <c r="Q2393" s="47">
        <v>0</v>
      </c>
      <c r="R2393" s="16" t="s">
        <v>2243</v>
      </c>
      <c r="S2393" s="3" t="s">
        <v>2240</v>
      </c>
      <c r="T2393" s="2"/>
      <c r="U2393" s="2"/>
      <c r="V2393" s="2"/>
    </row>
    <row r="2394" spans="1:22" s="16" customFormat="1" ht="15" customHeight="1" x14ac:dyDescent="0.3">
      <c r="A2394" s="16" t="s">
        <v>465</v>
      </c>
      <c r="B2394" s="16" t="s">
        <v>18</v>
      </c>
      <c r="C2394" s="43" t="s">
        <v>2041</v>
      </c>
      <c r="D2394" s="43" t="s">
        <v>2238</v>
      </c>
      <c r="E2394" s="43" t="s">
        <v>71</v>
      </c>
      <c r="F2394" s="43" t="s">
        <v>2009</v>
      </c>
      <c r="G2394" s="43" t="s">
        <v>272</v>
      </c>
      <c r="H2394" s="43" t="s">
        <v>23</v>
      </c>
      <c r="I2394" s="43">
        <v>8030</v>
      </c>
      <c r="J2394" s="16" t="s">
        <v>845</v>
      </c>
      <c r="K2394" s="16">
        <v>64400</v>
      </c>
      <c r="L2394" s="16">
        <v>0</v>
      </c>
      <c r="M2394" s="16">
        <v>64400</v>
      </c>
      <c r="N2394" s="16">
        <v>0</v>
      </c>
      <c r="O2394" s="47">
        <v>59026</v>
      </c>
      <c r="P2394" s="16">
        <v>5374</v>
      </c>
      <c r="Q2394" s="47">
        <v>5366</v>
      </c>
      <c r="R2394" s="16" t="s">
        <v>2243</v>
      </c>
      <c r="S2394" s="3" t="s">
        <v>2240</v>
      </c>
      <c r="T2394" s="2"/>
      <c r="U2394" s="2"/>
      <c r="V2394" s="2"/>
    </row>
    <row r="2395" spans="1:22" s="16" customFormat="1" ht="15" customHeight="1" x14ac:dyDescent="0.3">
      <c r="A2395" s="16" t="s">
        <v>465</v>
      </c>
      <c r="B2395" s="16" t="s">
        <v>18</v>
      </c>
      <c r="C2395" s="43" t="s">
        <v>2041</v>
      </c>
      <c r="D2395" s="43" t="s">
        <v>2238</v>
      </c>
      <c r="E2395" s="43" t="s">
        <v>71</v>
      </c>
      <c r="F2395" s="43" t="s">
        <v>2009</v>
      </c>
      <c r="G2395" s="43" t="s">
        <v>272</v>
      </c>
      <c r="H2395" s="43" t="s">
        <v>23</v>
      </c>
      <c r="I2395" s="43">
        <v>8070</v>
      </c>
      <c r="J2395" s="16" t="s">
        <v>570</v>
      </c>
      <c r="K2395" s="16">
        <v>22200</v>
      </c>
      <c r="L2395" s="16">
        <v>0</v>
      </c>
      <c r="M2395" s="16">
        <v>22200</v>
      </c>
      <c r="N2395" s="16">
        <v>0</v>
      </c>
      <c r="O2395" s="47">
        <v>20163</v>
      </c>
      <c r="P2395" s="16">
        <v>2037</v>
      </c>
      <c r="Q2395" s="47">
        <v>1833</v>
      </c>
      <c r="R2395" s="16" t="s">
        <v>2243</v>
      </c>
      <c r="S2395" s="3" t="s">
        <v>2240</v>
      </c>
      <c r="T2395" s="2"/>
      <c r="U2395" s="2"/>
      <c r="V2395" s="2"/>
    </row>
    <row r="2396" spans="1:22" s="16" customFormat="1" ht="15" customHeight="1" x14ac:dyDescent="0.3">
      <c r="A2396" s="16" t="s">
        <v>465</v>
      </c>
      <c r="B2396" s="16" t="s">
        <v>18</v>
      </c>
      <c r="C2396" s="43" t="s">
        <v>2041</v>
      </c>
      <c r="D2396" s="43" t="s">
        <v>2238</v>
      </c>
      <c r="E2396" s="43" t="s">
        <v>71</v>
      </c>
      <c r="F2396" s="43" t="s">
        <v>2009</v>
      </c>
      <c r="G2396" s="43" t="s">
        <v>272</v>
      </c>
      <c r="H2396" s="43" t="s">
        <v>23</v>
      </c>
      <c r="I2396" s="43">
        <v>9500</v>
      </c>
      <c r="J2396" s="16" t="s">
        <v>818</v>
      </c>
      <c r="K2396" s="16">
        <v>0</v>
      </c>
      <c r="L2396" s="16">
        <v>0</v>
      </c>
      <c r="M2396" s="16">
        <v>0</v>
      </c>
      <c r="N2396" s="16">
        <v>0</v>
      </c>
      <c r="O2396" s="47">
        <v>187.22</v>
      </c>
      <c r="P2396" s="16">
        <v>-187.22</v>
      </c>
      <c r="Q2396" s="47">
        <v>0</v>
      </c>
      <c r="R2396" s="16" t="s">
        <v>2243</v>
      </c>
      <c r="S2396" s="3" t="s">
        <v>2240</v>
      </c>
      <c r="T2396" s="2"/>
      <c r="U2396" s="2"/>
      <c r="V2396" s="2"/>
    </row>
    <row r="2397" spans="1:22" s="16" customFormat="1" ht="15" customHeight="1" x14ac:dyDescent="0.3">
      <c r="A2397" s="16" t="s">
        <v>465</v>
      </c>
      <c r="B2397" s="16" t="s">
        <v>18</v>
      </c>
      <c r="C2397" s="43" t="s">
        <v>2042</v>
      </c>
      <c r="D2397" s="43" t="s">
        <v>2238</v>
      </c>
      <c r="E2397" s="43" t="s">
        <v>71</v>
      </c>
      <c r="F2397" s="43" t="s">
        <v>2009</v>
      </c>
      <c r="G2397" s="43" t="s">
        <v>2012</v>
      </c>
      <c r="H2397" s="43" t="s">
        <v>23</v>
      </c>
      <c r="I2397" s="43" t="s">
        <v>501</v>
      </c>
      <c r="J2397" s="16" t="s">
        <v>502</v>
      </c>
      <c r="K2397" s="16">
        <v>27678</v>
      </c>
      <c r="L2397" s="16">
        <v>274</v>
      </c>
      <c r="M2397" s="16">
        <v>27952</v>
      </c>
      <c r="N2397" s="16">
        <v>0</v>
      </c>
      <c r="O2397" s="47">
        <v>175.34</v>
      </c>
      <c r="P2397" s="16">
        <v>27776.66</v>
      </c>
      <c r="Q2397" s="47">
        <v>0</v>
      </c>
      <c r="R2397" s="16" t="s">
        <v>2244</v>
      </c>
      <c r="S2397" s="3" t="s">
        <v>2240</v>
      </c>
      <c r="T2397" s="2"/>
      <c r="U2397" s="2"/>
      <c r="V2397" s="2"/>
    </row>
    <row r="2398" spans="1:22" s="16" customFormat="1" ht="15" customHeight="1" x14ac:dyDescent="0.3">
      <c r="A2398" s="16" t="s">
        <v>465</v>
      </c>
      <c r="B2398" s="16" t="s">
        <v>18</v>
      </c>
      <c r="C2398" s="43" t="s">
        <v>2042</v>
      </c>
      <c r="D2398" s="43" t="s">
        <v>2238</v>
      </c>
      <c r="E2398" s="43" t="s">
        <v>71</v>
      </c>
      <c r="F2398" s="43" t="s">
        <v>2009</v>
      </c>
      <c r="G2398" s="43" t="s">
        <v>2012</v>
      </c>
      <c r="H2398" s="43" t="s">
        <v>23</v>
      </c>
      <c r="I2398" s="43" t="s">
        <v>474</v>
      </c>
      <c r="J2398" s="16" t="s">
        <v>475</v>
      </c>
      <c r="K2398" s="16">
        <v>2118</v>
      </c>
      <c r="L2398" s="16">
        <v>21</v>
      </c>
      <c r="M2398" s="16">
        <v>2139</v>
      </c>
      <c r="N2398" s="16">
        <v>0</v>
      </c>
      <c r="O2398" s="47">
        <v>7.63</v>
      </c>
      <c r="P2398" s="16">
        <v>2131.37</v>
      </c>
      <c r="Q2398" s="47">
        <v>0</v>
      </c>
      <c r="R2398" s="16" t="s">
        <v>2244</v>
      </c>
      <c r="S2398" s="3" t="s">
        <v>2240</v>
      </c>
      <c r="T2398" s="2"/>
      <c r="U2398" s="2"/>
      <c r="V2398" s="2"/>
    </row>
    <row r="2399" spans="1:22" s="16" customFormat="1" ht="15" customHeight="1" x14ac:dyDescent="0.3">
      <c r="A2399" s="16" t="s">
        <v>465</v>
      </c>
      <c r="B2399" s="16" t="s">
        <v>18</v>
      </c>
      <c r="C2399" s="43" t="s">
        <v>2042</v>
      </c>
      <c r="D2399" s="43" t="s">
        <v>2238</v>
      </c>
      <c r="E2399" s="43" t="s">
        <v>71</v>
      </c>
      <c r="F2399" s="43" t="s">
        <v>2009</v>
      </c>
      <c r="G2399" s="43" t="s">
        <v>2012</v>
      </c>
      <c r="H2399" s="43" t="s">
        <v>23</v>
      </c>
      <c r="I2399" s="43">
        <v>6202</v>
      </c>
      <c r="J2399" s="16" t="s">
        <v>558</v>
      </c>
      <c r="K2399" s="16">
        <v>500</v>
      </c>
      <c r="L2399" s="16">
        <v>0</v>
      </c>
      <c r="M2399" s="16">
        <v>500</v>
      </c>
      <c r="N2399" s="16">
        <v>0</v>
      </c>
      <c r="O2399" s="47">
        <v>0</v>
      </c>
      <c r="P2399" s="16">
        <v>500</v>
      </c>
      <c r="Q2399" s="47">
        <v>0</v>
      </c>
      <c r="R2399" s="16" t="s">
        <v>2244</v>
      </c>
      <c r="S2399" s="3" t="s">
        <v>2240</v>
      </c>
      <c r="T2399" s="2"/>
      <c r="U2399" s="2"/>
      <c r="V2399" s="2"/>
    </row>
    <row r="2400" spans="1:22" s="16" customFormat="1" ht="15" customHeight="1" x14ac:dyDescent="0.3">
      <c r="A2400" s="16" t="s">
        <v>465</v>
      </c>
      <c r="B2400" s="16" t="s">
        <v>18</v>
      </c>
      <c r="C2400" s="43" t="s">
        <v>2042</v>
      </c>
      <c r="D2400" s="43" t="s">
        <v>2238</v>
      </c>
      <c r="E2400" s="43" t="s">
        <v>71</v>
      </c>
      <c r="F2400" s="43" t="s">
        <v>2009</v>
      </c>
      <c r="G2400" s="43" t="s">
        <v>2012</v>
      </c>
      <c r="H2400" s="43" t="s">
        <v>23</v>
      </c>
      <c r="I2400" s="43" t="s">
        <v>575</v>
      </c>
      <c r="J2400" s="16" t="s">
        <v>576</v>
      </c>
      <c r="K2400" s="16">
        <v>1000</v>
      </c>
      <c r="L2400" s="16">
        <v>0</v>
      </c>
      <c r="M2400" s="16">
        <v>1000</v>
      </c>
      <c r="N2400" s="16">
        <v>0</v>
      </c>
      <c r="O2400" s="47">
        <v>0</v>
      </c>
      <c r="P2400" s="16">
        <v>1000</v>
      </c>
      <c r="Q2400" s="47">
        <v>0</v>
      </c>
      <c r="R2400" s="16" t="s">
        <v>2244</v>
      </c>
      <c r="S2400" s="3" t="s">
        <v>2240</v>
      </c>
      <c r="T2400" s="2"/>
      <c r="U2400" s="2"/>
      <c r="V2400" s="2"/>
    </row>
    <row r="2401" spans="1:22" s="16" customFormat="1" ht="15" customHeight="1" x14ac:dyDescent="0.3">
      <c r="A2401" s="16" t="s">
        <v>465</v>
      </c>
      <c r="B2401" s="16" t="s">
        <v>18</v>
      </c>
      <c r="C2401" s="43" t="s">
        <v>2042</v>
      </c>
      <c r="D2401" s="43" t="s">
        <v>2238</v>
      </c>
      <c r="E2401" s="43" t="s">
        <v>71</v>
      </c>
      <c r="F2401" s="43" t="s">
        <v>2009</v>
      </c>
      <c r="G2401" s="43" t="s">
        <v>2012</v>
      </c>
      <c r="H2401" s="43" t="s">
        <v>23</v>
      </c>
      <c r="I2401" s="43" t="s">
        <v>562</v>
      </c>
      <c r="J2401" s="16" t="s">
        <v>563</v>
      </c>
      <c r="K2401" s="16">
        <v>19850</v>
      </c>
      <c r="L2401" s="16">
        <v>0</v>
      </c>
      <c r="M2401" s="16">
        <v>19850</v>
      </c>
      <c r="N2401" s="16">
        <v>0</v>
      </c>
      <c r="O2401" s="47">
        <v>14952.98</v>
      </c>
      <c r="P2401" s="16">
        <v>4897.0200000000004</v>
      </c>
      <c r="Q2401" s="47">
        <v>552.98</v>
      </c>
      <c r="R2401" s="16" t="s">
        <v>2244</v>
      </c>
      <c r="S2401" s="3" t="s">
        <v>2240</v>
      </c>
      <c r="T2401" s="2"/>
      <c r="U2401" s="2"/>
      <c r="V2401" s="2"/>
    </row>
    <row r="2402" spans="1:22" s="16" customFormat="1" ht="15" customHeight="1" x14ac:dyDescent="0.3">
      <c r="A2402" s="16" t="s">
        <v>465</v>
      </c>
      <c r="B2402" s="16" t="s">
        <v>18</v>
      </c>
      <c r="C2402" s="43" t="s">
        <v>2042</v>
      </c>
      <c r="D2402" s="43" t="s">
        <v>2238</v>
      </c>
      <c r="E2402" s="43" t="s">
        <v>71</v>
      </c>
      <c r="F2402" s="43" t="s">
        <v>2009</v>
      </c>
      <c r="G2402" s="43" t="s">
        <v>2012</v>
      </c>
      <c r="H2402" s="43" t="s">
        <v>23</v>
      </c>
      <c r="I2402" s="43" t="s">
        <v>508</v>
      </c>
      <c r="J2402" s="16" t="s">
        <v>509</v>
      </c>
      <c r="K2402" s="16">
        <v>2000</v>
      </c>
      <c r="L2402" s="16">
        <v>0</v>
      </c>
      <c r="M2402" s="16">
        <v>2000</v>
      </c>
      <c r="N2402" s="16">
        <v>0</v>
      </c>
      <c r="O2402" s="47">
        <v>1623.71</v>
      </c>
      <c r="P2402" s="16">
        <v>376.29</v>
      </c>
      <c r="Q2402" s="47">
        <v>305</v>
      </c>
      <c r="R2402" s="16" t="s">
        <v>2244</v>
      </c>
      <c r="S2402" s="3" t="s">
        <v>2240</v>
      </c>
      <c r="T2402" s="2"/>
      <c r="U2402" s="2"/>
      <c r="V2402" s="2"/>
    </row>
    <row r="2403" spans="1:22" s="16" customFormat="1" ht="15" customHeight="1" x14ac:dyDescent="0.3">
      <c r="A2403" s="16" t="s">
        <v>465</v>
      </c>
      <c r="B2403" s="16" t="s">
        <v>18</v>
      </c>
      <c r="C2403" s="43" t="s">
        <v>2042</v>
      </c>
      <c r="D2403" s="43" t="s">
        <v>2238</v>
      </c>
      <c r="E2403" s="43" t="s">
        <v>71</v>
      </c>
      <c r="F2403" s="43" t="s">
        <v>2009</v>
      </c>
      <c r="G2403" s="43" t="s">
        <v>2012</v>
      </c>
      <c r="H2403" s="43" t="s">
        <v>23</v>
      </c>
      <c r="I2403" s="43" t="s">
        <v>614</v>
      </c>
      <c r="J2403" s="16" t="s">
        <v>615</v>
      </c>
      <c r="K2403" s="16">
        <v>3000</v>
      </c>
      <c r="L2403" s="16">
        <v>0</v>
      </c>
      <c r="M2403" s="16">
        <v>3000</v>
      </c>
      <c r="N2403" s="16">
        <v>0</v>
      </c>
      <c r="O2403" s="47">
        <v>0</v>
      </c>
      <c r="P2403" s="16">
        <v>3000</v>
      </c>
      <c r="Q2403" s="47">
        <v>0</v>
      </c>
      <c r="R2403" s="16" t="s">
        <v>2244</v>
      </c>
      <c r="S2403" s="3" t="s">
        <v>2240</v>
      </c>
      <c r="T2403" s="2"/>
      <c r="U2403" s="2"/>
      <c r="V2403" s="2"/>
    </row>
    <row r="2404" spans="1:22" s="16" customFormat="1" ht="15" customHeight="1" x14ac:dyDescent="0.3">
      <c r="A2404" s="16" t="s">
        <v>465</v>
      </c>
      <c r="B2404" s="16" t="s">
        <v>18</v>
      </c>
      <c r="C2404" s="43" t="s">
        <v>2042</v>
      </c>
      <c r="D2404" s="43" t="s">
        <v>2238</v>
      </c>
      <c r="E2404" s="43" t="s">
        <v>71</v>
      </c>
      <c r="F2404" s="43" t="s">
        <v>2009</v>
      </c>
      <c r="G2404" s="43" t="s">
        <v>2012</v>
      </c>
      <c r="H2404" s="43" t="s">
        <v>23</v>
      </c>
      <c r="I2404" s="43" t="s">
        <v>644</v>
      </c>
      <c r="J2404" s="16" t="s">
        <v>645</v>
      </c>
      <c r="K2404" s="16">
        <v>0</v>
      </c>
      <c r="L2404" s="16">
        <v>0</v>
      </c>
      <c r="M2404" s="16">
        <v>0</v>
      </c>
      <c r="N2404" s="16">
        <v>0</v>
      </c>
      <c r="O2404" s="47">
        <v>3125</v>
      </c>
      <c r="P2404" s="16">
        <v>-3125</v>
      </c>
      <c r="Q2404" s="47">
        <v>0</v>
      </c>
      <c r="R2404" s="16" t="s">
        <v>2244</v>
      </c>
      <c r="S2404" s="3" t="s">
        <v>2240</v>
      </c>
      <c r="T2404" s="2"/>
      <c r="U2404" s="2"/>
      <c r="V2404" s="2"/>
    </row>
    <row r="2405" spans="1:22" s="16" customFormat="1" ht="15" customHeight="1" x14ac:dyDescent="0.3">
      <c r="A2405" s="16" t="s">
        <v>465</v>
      </c>
      <c r="B2405" s="16" t="s">
        <v>18</v>
      </c>
      <c r="C2405" s="43" t="s">
        <v>2042</v>
      </c>
      <c r="D2405" s="43" t="s">
        <v>2238</v>
      </c>
      <c r="E2405" s="43" t="s">
        <v>71</v>
      </c>
      <c r="F2405" s="43" t="s">
        <v>2009</v>
      </c>
      <c r="G2405" s="43" t="s">
        <v>2012</v>
      </c>
      <c r="H2405" s="43" t="s">
        <v>23</v>
      </c>
      <c r="I2405" s="43" t="s">
        <v>889</v>
      </c>
      <c r="J2405" s="16" t="s">
        <v>890</v>
      </c>
      <c r="K2405" s="16">
        <v>5000</v>
      </c>
      <c r="L2405" s="16">
        <v>0</v>
      </c>
      <c r="M2405" s="16">
        <v>5000</v>
      </c>
      <c r="N2405" s="16">
        <v>0</v>
      </c>
      <c r="O2405" s="47">
        <v>0</v>
      </c>
      <c r="P2405" s="16">
        <v>5000</v>
      </c>
      <c r="Q2405" s="47">
        <v>0</v>
      </c>
      <c r="R2405" s="16" t="s">
        <v>2244</v>
      </c>
      <c r="S2405" s="3" t="s">
        <v>2240</v>
      </c>
      <c r="T2405" s="2"/>
      <c r="U2405" s="2"/>
      <c r="V2405" s="2"/>
    </row>
    <row r="2406" spans="1:22" s="16" customFormat="1" ht="15" customHeight="1" x14ac:dyDescent="0.3">
      <c r="A2406" s="16" t="s">
        <v>17</v>
      </c>
      <c r="B2406" s="16" t="s">
        <v>18</v>
      </c>
      <c r="C2406" s="43" t="s">
        <v>19</v>
      </c>
      <c r="D2406" s="43" t="s">
        <v>20</v>
      </c>
      <c r="E2406" s="43" t="s">
        <v>21</v>
      </c>
      <c r="F2406" s="43" t="s">
        <v>22</v>
      </c>
      <c r="G2406" s="43" t="s">
        <v>23</v>
      </c>
      <c r="H2406" s="43" t="s">
        <v>23</v>
      </c>
      <c r="I2406" s="43" t="s">
        <v>42</v>
      </c>
      <c r="J2406" s="16" t="s">
        <v>43</v>
      </c>
      <c r="K2406" s="16">
        <v>0</v>
      </c>
      <c r="L2406" s="16">
        <v>0</v>
      </c>
      <c r="M2406" s="16">
        <v>0</v>
      </c>
      <c r="N2406" s="16">
        <v>0</v>
      </c>
      <c r="O2406" s="47">
        <v>0</v>
      </c>
      <c r="P2406" s="16">
        <v>0</v>
      </c>
      <c r="Q2406" s="47">
        <v>0</v>
      </c>
      <c r="R2406" s="16" t="s">
        <v>1907</v>
      </c>
      <c r="S2406" s="3" t="s">
        <v>1470</v>
      </c>
      <c r="T2406" s="2"/>
      <c r="U2406" s="2"/>
      <c r="V2406" s="2"/>
    </row>
    <row r="2407" spans="1:22" s="16" customFormat="1" ht="15" customHeight="1" x14ac:dyDescent="0.3">
      <c r="A2407" s="16" t="s">
        <v>17</v>
      </c>
      <c r="B2407" s="16" t="s">
        <v>18</v>
      </c>
      <c r="C2407" s="43" t="s">
        <v>19</v>
      </c>
      <c r="D2407" s="43" t="s">
        <v>20</v>
      </c>
      <c r="E2407" s="43" t="s">
        <v>21</v>
      </c>
      <c r="F2407" s="43" t="s">
        <v>22</v>
      </c>
      <c r="G2407" s="43" t="s">
        <v>23</v>
      </c>
      <c r="H2407" s="43" t="s">
        <v>23</v>
      </c>
      <c r="I2407" s="43" t="s">
        <v>1799</v>
      </c>
      <c r="J2407" s="16" t="s">
        <v>1800</v>
      </c>
      <c r="K2407" s="16">
        <v>0</v>
      </c>
      <c r="L2407" s="16">
        <v>0</v>
      </c>
      <c r="M2407" s="16">
        <v>0</v>
      </c>
      <c r="N2407" s="16">
        <v>0</v>
      </c>
      <c r="O2407" s="47">
        <v>0</v>
      </c>
      <c r="P2407" s="16">
        <v>0</v>
      </c>
      <c r="Q2407" s="47">
        <v>0</v>
      </c>
      <c r="R2407" s="16" t="s">
        <v>1907</v>
      </c>
      <c r="S2407" s="3" t="s">
        <v>1470</v>
      </c>
      <c r="T2407" s="2"/>
      <c r="U2407" s="2"/>
      <c r="V2407" s="2"/>
    </row>
    <row r="2408" spans="1:22" s="16" customFormat="1" ht="15" customHeight="1" x14ac:dyDescent="0.3">
      <c r="A2408" s="16" t="s">
        <v>17</v>
      </c>
      <c r="B2408" s="16" t="s">
        <v>18</v>
      </c>
      <c r="C2408" s="43" t="s">
        <v>83</v>
      </c>
      <c r="D2408" s="43" t="s">
        <v>20</v>
      </c>
      <c r="E2408" s="43" t="s">
        <v>21</v>
      </c>
      <c r="F2408" s="43" t="s">
        <v>20</v>
      </c>
      <c r="G2408" s="43" t="s">
        <v>20</v>
      </c>
      <c r="H2408" s="43" t="s">
        <v>23</v>
      </c>
      <c r="I2408" s="43">
        <v>4535</v>
      </c>
      <c r="J2408" s="16" t="s">
        <v>88</v>
      </c>
      <c r="K2408" s="16">
        <v>0</v>
      </c>
      <c r="L2408" s="16">
        <v>13952</v>
      </c>
      <c r="M2408" s="16">
        <v>13952</v>
      </c>
      <c r="N2408" s="16">
        <v>0</v>
      </c>
      <c r="O2408" s="47">
        <v>13951.84</v>
      </c>
      <c r="P2408" s="16">
        <v>0.16</v>
      </c>
      <c r="Q2408" s="47">
        <v>0</v>
      </c>
      <c r="R2408" s="16" t="s">
        <v>1908</v>
      </c>
      <c r="S2408" s="3" t="s">
        <v>1470</v>
      </c>
      <c r="T2408" s="2"/>
      <c r="U2408" s="2"/>
      <c r="V2408" s="2"/>
    </row>
    <row r="2409" spans="1:22" s="16" customFormat="1" ht="15" customHeight="1" x14ac:dyDescent="0.3">
      <c r="A2409" s="16" t="s">
        <v>17</v>
      </c>
      <c r="B2409" s="16" t="s">
        <v>18</v>
      </c>
      <c r="C2409" s="43" t="s">
        <v>83</v>
      </c>
      <c r="D2409" s="43" t="s">
        <v>20</v>
      </c>
      <c r="E2409" s="43" t="s">
        <v>21</v>
      </c>
      <c r="F2409" s="43" t="s">
        <v>20</v>
      </c>
      <c r="G2409" s="43" t="s">
        <v>20</v>
      </c>
      <c r="H2409" s="43" t="s">
        <v>23</v>
      </c>
      <c r="I2409" s="43" t="s">
        <v>42</v>
      </c>
      <c r="J2409" s="16" t="s">
        <v>43</v>
      </c>
      <c r="K2409" s="16">
        <v>192656</v>
      </c>
      <c r="L2409" s="16">
        <v>9440</v>
      </c>
      <c r="M2409" s="16">
        <v>202096</v>
      </c>
      <c r="N2409" s="16">
        <v>0</v>
      </c>
      <c r="O2409" s="47">
        <v>153024.82999999999</v>
      </c>
      <c r="P2409" s="16">
        <v>49071.17</v>
      </c>
      <c r="Q2409" s="47">
        <v>0</v>
      </c>
      <c r="R2409" s="16" t="s">
        <v>1908</v>
      </c>
      <c r="S2409" s="3" t="s">
        <v>1470</v>
      </c>
      <c r="T2409" s="2"/>
      <c r="U2409" s="2"/>
      <c r="V2409" s="2"/>
    </row>
    <row r="2410" spans="1:22" s="16" customFormat="1" ht="15" customHeight="1" x14ac:dyDescent="0.3">
      <c r="A2410" s="16" t="s">
        <v>17</v>
      </c>
      <c r="B2410" s="16" t="s">
        <v>18</v>
      </c>
      <c r="C2410" s="43" t="s">
        <v>914</v>
      </c>
      <c r="D2410" s="43" t="s">
        <v>20</v>
      </c>
      <c r="E2410" s="43" t="s">
        <v>21</v>
      </c>
      <c r="F2410" s="43" t="s">
        <v>20</v>
      </c>
      <c r="G2410" s="43" t="s">
        <v>46</v>
      </c>
      <c r="H2410" s="43" t="s">
        <v>23</v>
      </c>
      <c r="I2410" s="43">
        <v>4535</v>
      </c>
      <c r="J2410" s="16" t="s">
        <v>88</v>
      </c>
      <c r="K2410" s="16">
        <v>0</v>
      </c>
      <c r="L2410" s="16">
        <v>0</v>
      </c>
      <c r="M2410" s="16">
        <v>0</v>
      </c>
      <c r="N2410" s="16">
        <v>0</v>
      </c>
      <c r="O2410" s="47">
        <v>51147.85</v>
      </c>
      <c r="P2410" s="16">
        <v>-51147.85</v>
      </c>
      <c r="Q2410" s="47">
        <v>0</v>
      </c>
      <c r="R2410" s="16" t="s">
        <v>1909</v>
      </c>
      <c r="S2410" s="3" t="s">
        <v>1470</v>
      </c>
      <c r="T2410" s="2"/>
      <c r="U2410" s="2"/>
      <c r="V2410" s="2"/>
    </row>
    <row r="2411" spans="1:22" s="16" customFormat="1" ht="15" customHeight="1" x14ac:dyDescent="0.3">
      <c r="A2411" s="16" t="s">
        <v>17</v>
      </c>
      <c r="B2411" s="16" t="s">
        <v>18</v>
      </c>
      <c r="C2411" s="43" t="s">
        <v>914</v>
      </c>
      <c r="D2411" s="43" t="s">
        <v>20</v>
      </c>
      <c r="E2411" s="43" t="s">
        <v>21</v>
      </c>
      <c r="F2411" s="43" t="s">
        <v>20</v>
      </c>
      <c r="G2411" s="43" t="s">
        <v>46</v>
      </c>
      <c r="H2411" s="43" t="s">
        <v>23</v>
      </c>
      <c r="I2411" s="43" t="s">
        <v>33</v>
      </c>
      <c r="J2411" s="16" t="s">
        <v>34</v>
      </c>
      <c r="K2411" s="16">
        <v>418910</v>
      </c>
      <c r="L2411" s="16">
        <v>0</v>
      </c>
      <c r="M2411" s="16">
        <v>418910</v>
      </c>
      <c r="N2411" s="16">
        <v>0</v>
      </c>
      <c r="O2411" s="47">
        <v>78202</v>
      </c>
      <c r="P2411" s="16">
        <v>340708</v>
      </c>
      <c r="Q2411" s="47">
        <v>0</v>
      </c>
      <c r="R2411" s="16" t="s">
        <v>1909</v>
      </c>
      <c r="S2411" s="3" t="s">
        <v>1470</v>
      </c>
      <c r="T2411" s="2"/>
      <c r="U2411" s="2"/>
      <c r="V2411" s="2"/>
    </row>
    <row r="2412" spans="1:22" s="16" customFormat="1" ht="15" customHeight="1" x14ac:dyDescent="0.3">
      <c r="A2412" s="16" t="s">
        <v>17</v>
      </c>
      <c r="B2412" s="16" t="s">
        <v>18</v>
      </c>
      <c r="C2412" s="43" t="s">
        <v>40</v>
      </c>
      <c r="D2412" s="43" t="s">
        <v>20</v>
      </c>
      <c r="E2412" s="43" t="s">
        <v>21</v>
      </c>
      <c r="F2412" s="43" t="s">
        <v>20</v>
      </c>
      <c r="G2412" s="43" t="s">
        <v>41</v>
      </c>
      <c r="H2412" s="43" t="s">
        <v>23</v>
      </c>
      <c r="I2412" s="43" t="s">
        <v>29</v>
      </c>
      <c r="J2412" s="16" t="s">
        <v>30</v>
      </c>
      <c r="K2412" s="16">
        <v>0</v>
      </c>
      <c r="L2412" s="16">
        <v>0</v>
      </c>
      <c r="M2412" s="16">
        <v>0</v>
      </c>
      <c r="N2412" s="16">
        <v>0</v>
      </c>
      <c r="O2412" s="47">
        <v>27560.15</v>
      </c>
      <c r="P2412" s="16">
        <v>-27560.15</v>
      </c>
      <c r="Q2412" s="47">
        <v>11311</v>
      </c>
      <c r="R2412" s="16" t="s">
        <v>1910</v>
      </c>
      <c r="S2412" s="3" t="s">
        <v>1470</v>
      </c>
      <c r="T2412" s="2"/>
      <c r="U2412" s="2"/>
      <c r="V2412" s="2"/>
    </row>
    <row r="2413" spans="1:22" s="16" customFormat="1" ht="15" customHeight="1" x14ac:dyDescent="0.3">
      <c r="A2413" s="16" t="s">
        <v>17</v>
      </c>
      <c r="B2413" s="16" t="s">
        <v>18</v>
      </c>
      <c r="C2413" s="43" t="s">
        <v>40</v>
      </c>
      <c r="D2413" s="43" t="s">
        <v>20</v>
      </c>
      <c r="E2413" s="43" t="s">
        <v>21</v>
      </c>
      <c r="F2413" s="43" t="s">
        <v>20</v>
      </c>
      <c r="G2413" s="43" t="s">
        <v>41</v>
      </c>
      <c r="H2413" s="43" t="s">
        <v>23</v>
      </c>
      <c r="I2413" s="43">
        <v>4720</v>
      </c>
      <c r="J2413" s="16" t="s">
        <v>1396</v>
      </c>
      <c r="K2413" s="16">
        <v>0</v>
      </c>
      <c r="L2413" s="16">
        <v>57728</v>
      </c>
      <c r="M2413" s="16">
        <v>57728</v>
      </c>
      <c r="N2413" s="16">
        <v>0</v>
      </c>
      <c r="O2413" s="47">
        <v>0</v>
      </c>
      <c r="P2413" s="16">
        <v>57728</v>
      </c>
      <c r="Q2413" s="47">
        <v>0</v>
      </c>
      <c r="R2413" s="16" t="s">
        <v>1910</v>
      </c>
      <c r="S2413" s="3" t="s">
        <v>1470</v>
      </c>
      <c r="T2413" s="2"/>
      <c r="U2413" s="2"/>
      <c r="V2413" s="2"/>
    </row>
    <row r="2414" spans="1:22" s="16" customFormat="1" ht="15" customHeight="1" x14ac:dyDescent="0.3">
      <c r="A2414" s="16" t="s">
        <v>17</v>
      </c>
      <c r="B2414" s="16" t="s">
        <v>18</v>
      </c>
      <c r="C2414" s="43" t="s">
        <v>40</v>
      </c>
      <c r="D2414" s="43" t="s">
        <v>20</v>
      </c>
      <c r="E2414" s="43" t="s">
        <v>21</v>
      </c>
      <c r="F2414" s="43" t="s">
        <v>20</v>
      </c>
      <c r="G2414" s="43" t="s">
        <v>41</v>
      </c>
      <c r="H2414" s="43" t="s">
        <v>23</v>
      </c>
      <c r="I2414" s="43" t="s">
        <v>42</v>
      </c>
      <c r="J2414" s="16" t="s">
        <v>43</v>
      </c>
      <c r="K2414" s="16">
        <v>4403</v>
      </c>
      <c r="L2414" s="16">
        <v>0</v>
      </c>
      <c r="M2414" s="16">
        <v>4403</v>
      </c>
      <c r="N2414" s="16">
        <v>0</v>
      </c>
      <c r="O2414" s="47">
        <v>0</v>
      </c>
      <c r="P2414" s="16">
        <v>4403</v>
      </c>
      <c r="Q2414" s="47">
        <v>0</v>
      </c>
      <c r="R2414" s="16" t="s">
        <v>1910</v>
      </c>
      <c r="S2414" s="3" t="s">
        <v>1470</v>
      </c>
      <c r="T2414" s="2"/>
      <c r="U2414" s="2"/>
      <c r="V2414" s="2"/>
    </row>
    <row r="2415" spans="1:22" s="16" customFormat="1" ht="15" customHeight="1" x14ac:dyDescent="0.3">
      <c r="A2415" s="16" t="s">
        <v>17</v>
      </c>
      <c r="B2415" s="16" t="s">
        <v>18</v>
      </c>
      <c r="C2415" s="43" t="s">
        <v>40</v>
      </c>
      <c r="D2415" s="43" t="s">
        <v>20</v>
      </c>
      <c r="E2415" s="43" t="s">
        <v>21</v>
      </c>
      <c r="F2415" s="43" t="s">
        <v>20</v>
      </c>
      <c r="G2415" s="43" t="s">
        <v>41</v>
      </c>
      <c r="H2415" s="43" t="s">
        <v>23</v>
      </c>
      <c r="I2415" s="43" t="s">
        <v>318</v>
      </c>
      <c r="J2415" s="16" t="s">
        <v>319</v>
      </c>
      <c r="K2415" s="16">
        <v>0</v>
      </c>
      <c r="L2415" s="16">
        <v>0</v>
      </c>
      <c r="M2415" s="16">
        <v>0</v>
      </c>
      <c r="N2415" s="16">
        <v>0</v>
      </c>
      <c r="O2415" s="47">
        <v>32076</v>
      </c>
      <c r="P2415" s="16">
        <v>-32076</v>
      </c>
      <c r="Q2415" s="47">
        <v>2916</v>
      </c>
      <c r="R2415" s="16" t="s">
        <v>1910</v>
      </c>
      <c r="S2415" s="3" t="s">
        <v>1470</v>
      </c>
      <c r="T2415" s="2"/>
      <c r="U2415" s="2"/>
      <c r="V2415" s="2"/>
    </row>
    <row r="2416" spans="1:22" s="16" customFormat="1" ht="15" customHeight="1" x14ac:dyDescent="0.3">
      <c r="A2416" s="16" t="s">
        <v>17</v>
      </c>
      <c r="B2416" s="16" t="s">
        <v>18</v>
      </c>
      <c r="C2416" s="43" t="s">
        <v>38</v>
      </c>
      <c r="D2416" s="43" t="s">
        <v>20</v>
      </c>
      <c r="E2416" s="43" t="s">
        <v>21</v>
      </c>
      <c r="F2416" s="43" t="s">
        <v>20</v>
      </c>
      <c r="G2416" s="43" t="s">
        <v>39</v>
      </c>
      <c r="H2416" s="43" t="s">
        <v>23</v>
      </c>
      <c r="I2416" s="43" t="s">
        <v>33</v>
      </c>
      <c r="J2416" s="16" t="s">
        <v>34</v>
      </c>
      <c r="K2416" s="16">
        <v>729735</v>
      </c>
      <c r="L2416" s="16">
        <v>376066</v>
      </c>
      <c r="M2416" s="16">
        <v>1105801</v>
      </c>
      <c r="N2416" s="16">
        <v>0</v>
      </c>
      <c r="O2416" s="47">
        <v>604879.14</v>
      </c>
      <c r="P2416" s="16">
        <v>500921.86</v>
      </c>
      <c r="Q2416" s="47">
        <v>0</v>
      </c>
      <c r="R2416" s="16" t="s">
        <v>1911</v>
      </c>
      <c r="S2416" s="3" t="s">
        <v>1470</v>
      </c>
      <c r="T2416" s="2"/>
      <c r="U2416" s="2"/>
      <c r="V2416" s="2"/>
    </row>
    <row r="2417" spans="1:22" s="16" customFormat="1" ht="15" customHeight="1" x14ac:dyDescent="0.3">
      <c r="A2417" s="16" t="s">
        <v>17</v>
      </c>
      <c r="B2417" s="16" t="s">
        <v>18</v>
      </c>
      <c r="C2417" s="43" t="s">
        <v>1172</v>
      </c>
      <c r="D2417" s="43" t="s">
        <v>20</v>
      </c>
      <c r="E2417" s="43" t="s">
        <v>21</v>
      </c>
      <c r="F2417" s="43" t="s">
        <v>20</v>
      </c>
      <c r="G2417" s="43" t="s">
        <v>37</v>
      </c>
      <c r="H2417" s="43" t="s">
        <v>1346</v>
      </c>
      <c r="I2417" s="43" t="s">
        <v>33</v>
      </c>
      <c r="J2417" s="16" t="s">
        <v>34</v>
      </c>
      <c r="K2417" s="16">
        <v>0</v>
      </c>
      <c r="L2417" s="16">
        <v>69738</v>
      </c>
      <c r="M2417" s="16">
        <v>69738</v>
      </c>
      <c r="N2417" s="16">
        <v>0</v>
      </c>
      <c r="O2417" s="47">
        <v>0</v>
      </c>
      <c r="P2417" s="16">
        <v>69738</v>
      </c>
      <c r="Q2417" s="47">
        <v>0</v>
      </c>
      <c r="R2417" s="16" t="s">
        <v>1912</v>
      </c>
      <c r="S2417" s="3" t="s">
        <v>1470</v>
      </c>
      <c r="T2417" s="2"/>
      <c r="U2417" s="2"/>
      <c r="V2417" s="2"/>
    </row>
    <row r="2418" spans="1:22" s="16" customFormat="1" ht="15" customHeight="1" x14ac:dyDescent="0.3">
      <c r="A2418" s="16" t="s">
        <v>17</v>
      </c>
      <c r="B2418" s="16" t="s">
        <v>18</v>
      </c>
      <c r="C2418" s="43" t="s">
        <v>1347</v>
      </c>
      <c r="D2418" s="43" t="s">
        <v>20</v>
      </c>
      <c r="E2418" s="43" t="s">
        <v>21</v>
      </c>
      <c r="F2418" s="43" t="s">
        <v>20</v>
      </c>
      <c r="G2418" s="43" t="s">
        <v>37</v>
      </c>
      <c r="H2418" s="43" t="s">
        <v>1348</v>
      </c>
      <c r="I2418" s="43" t="s">
        <v>33</v>
      </c>
      <c r="J2418" s="16" t="s">
        <v>34</v>
      </c>
      <c r="K2418" s="16">
        <v>26868</v>
      </c>
      <c r="L2418" s="16">
        <v>-26868</v>
      </c>
      <c r="M2418" s="16">
        <v>0</v>
      </c>
      <c r="N2418" s="16">
        <v>0</v>
      </c>
      <c r="O2418" s="47">
        <v>0</v>
      </c>
      <c r="P2418" s="16">
        <v>0</v>
      </c>
      <c r="Q2418" s="47">
        <v>0</v>
      </c>
      <c r="R2418" s="16" t="s">
        <v>1913</v>
      </c>
      <c r="S2418" s="3" t="s">
        <v>1470</v>
      </c>
      <c r="T2418" s="2"/>
      <c r="U2418" s="2"/>
      <c r="V2418" s="2"/>
    </row>
    <row r="2419" spans="1:22" s="16" customFormat="1" ht="15" customHeight="1" x14ac:dyDescent="0.3">
      <c r="A2419" s="16" t="s">
        <v>17</v>
      </c>
      <c r="B2419" s="16" t="s">
        <v>18</v>
      </c>
      <c r="C2419" s="43" t="s">
        <v>31</v>
      </c>
      <c r="D2419" s="43" t="s">
        <v>20</v>
      </c>
      <c r="E2419" s="43" t="s">
        <v>21</v>
      </c>
      <c r="F2419" s="43" t="s">
        <v>20</v>
      </c>
      <c r="G2419" s="43" t="s">
        <v>32</v>
      </c>
      <c r="H2419" s="43" t="s">
        <v>1344</v>
      </c>
      <c r="I2419" s="43" t="s">
        <v>33</v>
      </c>
      <c r="J2419" s="16" t="s">
        <v>34</v>
      </c>
      <c r="K2419" s="16">
        <v>0</v>
      </c>
      <c r="L2419" s="16">
        <v>12751</v>
      </c>
      <c r="M2419" s="16">
        <v>12751</v>
      </c>
      <c r="N2419" s="16">
        <v>0</v>
      </c>
      <c r="O2419" s="47">
        <v>0</v>
      </c>
      <c r="P2419" s="16">
        <v>12751</v>
      </c>
      <c r="Q2419" s="47">
        <v>0</v>
      </c>
      <c r="R2419" s="16" t="s">
        <v>1914</v>
      </c>
      <c r="S2419" s="3" t="s">
        <v>1470</v>
      </c>
      <c r="T2419" s="2"/>
      <c r="U2419" s="2"/>
      <c r="V2419" s="2"/>
    </row>
    <row r="2420" spans="1:22" s="16" customFormat="1" ht="15" customHeight="1" x14ac:dyDescent="0.3">
      <c r="A2420" s="16" t="s">
        <v>17</v>
      </c>
      <c r="B2420" s="16" t="s">
        <v>18</v>
      </c>
      <c r="C2420" s="43" t="s">
        <v>1064</v>
      </c>
      <c r="D2420" s="43" t="s">
        <v>20</v>
      </c>
      <c r="E2420" s="43" t="s">
        <v>21</v>
      </c>
      <c r="F2420" s="43" t="s">
        <v>20</v>
      </c>
      <c r="G2420" s="43" t="s">
        <v>32</v>
      </c>
      <c r="H2420" s="43" t="s">
        <v>1345</v>
      </c>
      <c r="I2420" s="43" t="s">
        <v>33</v>
      </c>
      <c r="J2420" s="16" t="s">
        <v>34</v>
      </c>
      <c r="K2420" s="16">
        <v>0</v>
      </c>
      <c r="L2420" s="16">
        <v>37091</v>
      </c>
      <c r="M2420" s="16">
        <v>37091</v>
      </c>
      <c r="N2420" s="16">
        <v>0</v>
      </c>
      <c r="O2420" s="47">
        <v>0</v>
      </c>
      <c r="P2420" s="16">
        <v>37091</v>
      </c>
      <c r="Q2420" s="47">
        <v>0</v>
      </c>
      <c r="R2420" s="16" t="s">
        <v>1915</v>
      </c>
      <c r="S2420" s="3" t="s">
        <v>1470</v>
      </c>
      <c r="T2420" s="2"/>
      <c r="U2420" s="2"/>
      <c r="V2420" s="2"/>
    </row>
    <row r="2421" spans="1:22" s="16" customFormat="1" ht="15" customHeight="1" x14ac:dyDescent="0.3">
      <c r="A2421" s="16" t="s">
        <v>17</v>
      </c>
      <c r="B2421" s="16" t="s">
        <v>18</v>
      </c>
      <c r="C2421" s="43" t="s">
        <v>1349</v>
      </c>
      <c r="D2421" s="43" t="s">
        <v>20</v>
      </c>
      <c r="E2421" s="43" t="s">
        <v>21</v>
      </c>
      <c r="F2421" s="43" t="s">
        <v>20</v>
      </c>
      <c r="G2421" s="43" t="s">
        <v>32</v>
      </c>
      <c r="H2421" s="43" t="s">
        <v>1348</v>
      </c>
      <c r="I2421" s="43">
        <v>4700</v>
      </c>
      <c r="J2421" s="16" t="s">
        <v>35</v>
      </c>
      <c r="K2421" s="16">
        <v>0</v>
      </c>
      <c r="L2421" s="16">
        <v>0</v>
      </c>
      <c r="M2421" s="16">
        <v>0</v>
      </c>
      <c r="N2421" s="16">
        <v>0</v>
      </c>
      <c r="O2421" s="47">
        <v>263.5</v>
      </c>
      <c r="P2421" s="16">
        <v>-263.5</v>
      </c>
      <c r="Q2421" s="47">
        <v>0</v>
      </c>
      <c r="R2421" s="16" t="s">
        <v>1916</v>
      </c>
      <c r="S2421" s="3" t="s">
        <v>1470</v>
      </c>
      <c r="T2421" s="2"/>
      <c r="U2421" s="2"/>
      <c r="V2421" s="2"/>
    </row>
    <row r="2422" spans="1:22" s="16" customFormat="1" ht="15" customHeight="1" x14ac:dyDescent="0.3">
      <c r="A2422" s="16" t="s">
        <v>17</v>
      </c>
      <c r="B2422" s="16" t="s">
        <v>18</v>
      </c>
      <c r="C2422" s="43" t="s">
        <v>1349</v>
      </c>
      <c r="D2422" s="43" t="s">
        <v>20</v>
      </c>
      <c r="E2422" s="43" t="s">
        <v>21</v>
      </c>
      <c r="F2422" s="43" t="s">
        <v>20</v>
      </c>
      <c r="G2422" s="43" t="s">
        <v>32</v>
      </c>
      <c r="H2422" s="43" t="s">
        <v>1348</v>
      </c>
      <c r="I2422" s="43" t="s">
        <v>33</v>
      </c>
      <c r="J2422" s="16" t="s">
        <v>34</v>
      </c>
      <c r="K2422" s="16">
        <v>35623</v>
      </c>
      <c r="L2422" s="16">
        <v>-35623</v>
      </c>
      <c r="M2422" s="16">
        <v>0</v>
      </c>
      <c r="N2422" s="16">
        <v>0</v>
      </c>
      <c r="O2422" s="47">
        <v>0</v>
      </c>
      <c r="P2422" s="16">
        <v>0</v>
      </c>
      <c r="Q2422" s="47">
        <v>0</v>
      </c>
      <c r="R2422" s="16" t="s">
        <v>1916</v>
      </c>
      <c r="S2422" s="3" t="s">
        <v>1470</v>
      </c>
      <c r="T2422" s="2"/>
      <c r="U2422" s="2"/>
      <c r="V2422" s="2"/>
    </row>
    <row r="2423" spans="1:22" s="16" customFormat="1" ht="15" customHeight="1" x14ac:dyDescent="0.3">
      <c r="A2423" s="16" t="s">
        <v>17</v>
      </c>
      <c r="B2423" s="16" t="s">
        <v>18</v>
      </c>
      <c r="C2423" s="43" t="s">
        <v>2303</v>
      </c>
      <c r="D2423" s="43" t="s">
        <v>20</v>
      </c>
      <c r="E2423" s="43" t="s">
        <v>21</v>
      </c>
      <c r="F2423" s="43" t="s">
        <v>20</v>
      </c>
      <c r="G2423" s="43" t="s">
        <v>32</v>
      </c>
      <c r="H2423" s="43" t="s">
        <v>2309</v>
      </c>
      <c r="I2423" s="43" t="s">
        <v>33</v>
      </c>
      <c r="J2423" s="16" t="s">
        <v>34</v>
      </c>
      <c r="K2423" s="16">
        <v>0</v>
      </c>
      <c r="L2423" s="16">
        <v>25000</v>
      </c>
      <c r="M2423" s="16">
        <v>25000</v>
      </c>
      <c r="N2423" s="16">
        <v>0</v>
      </c>
      <c r="O2423" s="47">
        <v>0</v>
      </c>
      <c r="P2423" s="16">
        <v>25000</v>
      </c>
      <c r="Q2423" s="47">
        <v>0</v>
      </c>
      <c r="R2423" s="16" t="s">
        <v>2323</v>
      </c>
      <c r="S2423" s="3" t="s">
        <v>1470</v>
      </c>
      <c r="T2423" s="2"/>
      <c r="U2423" s="2"/>
      <c r="V2423" s="2"/>
    </row>
    <row r="2424" spans="1:22" s="16" customFormat="1" ht="15" customHeight="1" x14ac:dyDescent="0.3">
      <c r="A2424" s="16" t="s">
        <v>17</v>
      </c>
      <c r="B2424" s="16" t="s">
        <v>18</v>
      </c>
      <c r="C2424" s="43" t="s">
        <v>1409</v>
      </c>
      <c r="D2424" s="43" t="s">
        <v>20</v>
      </c>
      <c r="E2424" s="43" t="s">
        <v>21</v>
      </c>
      <c r="F2424" s="43" t="s">
        <v>20</v>
      </c>
      <c r="G2424" s="43" t="s">
        <v>173</v>
      </c>
      <c r="H2424" s="43" t="s">
        <v>1346</v>
      </c>
      <c r="I2424" s="43" t="s">
        <v>33</v>
      </c>
      <c r="J2424" s="16" t="s">
        <v>34</v>
      </c>
      <c r="K2424" s="16">
        <v>0</v>
      </c>
      <c r="L2424" s="16">
        <v>89683</v>
      </c>
      <c r="M2424" s="16">
        <v>89683</v>
      </c>
      <c r="N2424" s="16">
        <v>0</v>
      </c>
      <c r="O2424" s="47">
        <v>0</v>
      </c>
      <c r="P2424" s="16">
        <v>89683</v>
      </c>
      <c r="Q2424" s="47">
        <v>0</v>
      </c>
      <c r="R2424" s="16" t="s">
        <v>1917</v>
      </c>
      <c r="S2424" s="3" t="s">
        <v>1470</v>
      </c>
      <c r="T2424" s="2"/>
      <c r="U2424" s="2"/>
      <c r="V2424" s="2"/>
    </row>
    <row r="2425" spans="1:22" s="16" customFormat="1" ht="15" customHeight="1" x14ac:dyDescent="0.3">
      <c r="A2425" s="16" t="s">
        <v>17</v>
      </c>
      <c r="B2425" s="16" t="s">
        <v>18</v>
      </c>
      <c r="C2425" s="43" t="s">
        <v>1350</v>
      </c>
      <c r="D2425" s="43" t="s">
        <v>20</v>
      </c>
      <c r="E2425" s="43" t="s">
        <v>21</v>
      </c>
      <c r="F2425" s="43" t="s">
        <v>20</v>
      </c>
      <c r="G2425" s="43" t="s">
        <v>173</v>
      </c>
      <c r="H2425" s="43" t="s">
        <v>1348</v>
      </c>
      <c r="I2425" s="43" t="s">
        <v>33</v>
      </c>
      <c r="J2425" s="16" t="s">
        <v>34</v>
      </c>
      <c r="K2425" s="16">
        <v>32054</v>
      </c>
      <c r="L2425" s="16">
        <v>-27622</v>
      </c>
      <c r="M2425" s="16">
        <v>4432</v>
      </c>
      <c r="N2425" s="16">
        <v>0</v>
      </c>
      <c r="O2425" s="47">
        <v>0</v>
      </c>
      <c r="P2425" s="16">
        <v>4432</v>
      </c>
      <c r="Q2425" s="47">
        <v>0</v>
      </c>
      <c r="R2425" s="16" t="s">
        <v>1918</v>
      </c>
      <c r="S2425" s="3" t="s">
        <v>1470</v>
      </c>
      <c r="T2425" s="2"/>
      <c r="U2425" s="2"/>
      <c r="V2425" s="2"/>
    </row>
    <row r="2426" spans="1:22" s="16" customFormat="1" ht="15" customHeight="1" x14ac:dyDescent="0.3">
      <c r="A2426" s="16" t="s">
        <v>17</v>
      </c>
      <c r="B2426" s="16" t="s">
        <v>18</v>
      </c>
      <c r="C2426" s="43" t="s">
        <v>2304</v>
      </c>
      <c r="D2426" s="43" t="s">
        <v>20</v>
      </c>
      <c r="E2426" s="43" t="s">
        <v>21</v>
      </c>
      <c r="F2426" s="43" t="s">
        <v>20</v>
      </c>
      <c r="G2426" s="43" t="s">
        <v>173</v>
      </c>
      <c r="H2426" s="43" t="s">
        <v>2309</v>
      </c>
      <c r="I2426" s="43" t="s">
        <v>33</v>
      </c>
      <c r="J2426" s="16" t="s">
        <v>34</v>
      </c>
      <c r="K2426" s="16">
        <v>0</v>
      </c>
      <c r="L2426" s="16">
        <v>57862</v>
      </c>
      <c r="M2426" s="16">
        <v>57862</v>
      </c>
      <c r="N2426" s="16">
        <v>0</v>
      </c>
      <c r="O2426" s="47">
        <v>0</v>
      </c>
      <c r="P2426" s="16">
        <v>57862</v>
      </c>
      <c r="Q2426" s="47">
        <v>0</v>
      </c>
      <c r="R2426" s="16" t="s">
        <v>2324</v>
      </c>
      <c r="S2426" s="3" t="s">
        <v>1470</v>
      </c>
      <c r="T2426" s="2"/>
      <c r="U2426" s="2"/>
      <c r="V2426" s="2"/>
    </row>
    <row r="2427" spans="1:22" s="16" customFormat="1" ht="15" customHeight="1" x14ac:dyDescent="0.3">
      <c r="A2427" s="16" t="s">
        <v>17</v>
      </c>
      <c r="B2427" s="16" t="s">
        <v>18</v>
      </c>
      <c r="C2427" s="43" t="s">
        <v>912</v>
      </c>
      <c r="D2427" s="43" t="s">
        <v>20</v>
      </c>
      <c r="E2427" s="43" t="s">
        <v>21</v>
      </c>
      <c r="F2427" s="43" t="s">
        <v>20</v>
      </c>
      <c r="G2427" s="43" t="s">
        <v>45</v>
      </c>
      <c r="H2427" s="43" t="s">
        <v>1351</v>
      </c>
      <c r="I2427" s="43" t="s">
        <v>33</v>
      </c>
      <c r="J2427" s="16" t="s">
        <v>34</v>
      </c>
      <c r="K2427" s="16">
        <v>0</v>
      </c>
      <c r="L2427" s="16">
        <v>0</v>
      </c>
      <c r="M2427" s="16">
        <v>0</v>
      </c>
      <c r="N2427" s="16">
        <v>0</v>
      </c>
      <c r="O2427" s="47">
        <v>0</v>
      </c>
      <c r="P2427" s="16">
        <v>0</v>
      </c>
      <c r="Q2427" s="47">
        <v>0</v>
      </c>
      <c r="R2427" s="16" t="s">
        <v>1919</v>
      </c>
      <c r="S2427" s="3" t="s">
        <v>1470</v>
      </c>
      <c r="T2427" s="2"/>
      <c r="U2427" s="2"/>
      <c r="V2427" s="2"/>
    </row>
    <row r="2428" spans="1:22" s="16" customFormat="1" ht="15" customHeight="1" x14ac:dyDescent="0.3">
      <c r="A2428" s="16" t="s">
        <v>17</v>
      </c>
      <c r="B2428" s="16" t="s">
        <v>18</v>
      </c>
      <c r="C2428" s="43" t="s">
        <v>44</v>
      </c>
      <c r="D2428" s="43" t="s">
        <v>20</v>
      </c>
      <c r="E2428" s="43" t="s">
        <v>21</v>
      </c>
      <c r="F2428" s="43" t="s">
        <v>20</v>
      </c>
      <c r="G2428" s="43" t="s">
        <v>45</v>
      </c>
      <c r="H2428" s="43" t="s">
        <v>1995</v>
      </c>
      <c r="I2428" s="43" t="s">
        <v>33</v>
      </c>
      <c r="J2428" s="16" t="s">
        <v>34</v>
      </c>
      <c r="K2428" s="16">
        <v>0</v>
      </c>
      <c r="L2428" s="16">
        <v>21927</v>
      </c>
      <c r="M2428" s="16">
        <v>21927</v>
      </c>
      <c r="N2428" s="16">
        <v>0</v>
      </c>
      <c r="O2428" s="47">
        <v>0</v>
      </c>
      <c r="P2428" s="16">
        <v>21927</v>
      </c>
      <c r="Q2428" s="47">
        <v>0</v>
      </c>
      <c r="R2428" s="16" t="s">
        <v>1996</v>
      </c>
      <c r="S2428" s="3" t="s">
        <v>1470</v>
      </c>
      <c r="T2428" s="2"/>
      <c r="U2428" s="2"/>
      <c r="V2428" s="2"/>
    </row>
    <row r="2429" spans="1:22" s="16" customFormat="1" ht="15" customHeight="1" x14ac:dyDescent="0.3">
      <c r="A2429" s="16" t="s">
        <v>17</v>
      </c>
      <c r="B2429" s="16" t="s">
        <v>18</v>
      </c>
      <c r="C2429" s="43" t="s">
        <v>1414</v>
      </c>
      <c r="D2429" s="43" t="s">
        <v>20</v>
      </c>
      <c r="E2429" s="43" t="s">
        <v>21</v>
      </c>
      <c r="F2429" s="43" t="s">
        <v>20</v>
      </c>
      <c r="G2429" s="43" t="s">
        <v>45</v>
      </c>
      <c r="H2429" s="43" t="s">
        <v>1344</v>
      </c>
      <c r="I2429" s="43" t="s">
        <v>33</v>
      </c>
      <c r="J2429" s="16" t="s">
        <v>34</v>
      </c>
      <c r="K2429" s="16">
        <v>0</v>
      </c>
      <c r="L2429" s="16">
        <v>48659</v>
      </c>
      <c r="M2429" s="16">
        <v>48659</v>
      </c>
      <c r="N2429" s="16">
        <v>0</v>
      </c>
      <c r="O2429" s="47">
        <v>0</v>
      </c>
      <c r="P2429" s="16">
        <v>48659</v>
      </c>
      <c r="Q2429" s="47">
        <v>0</v>
      </c>
      <c r="R2429" s="16" t="s">
        <v>2316</v>
      </c>
      <c r="S2429" s="3" t="s">
        <v>1470</v>
      </c>
      <c r="T2429" s="2"/>
      <c r="U2429" s="2"/>
      <c r="V2429" s="2"/>
    </row>
    <row r="2430" spans="1:22" s="16" customFormat="1" ht="15" customHeight="1" x14ac:dyDescent="0.3">
      <c r="A2430" s="16" t="s">
        <v>17</v>
      </c>
      <c r="B2430" s="16" t="s">
        <v>18</v>
      </c>
      <c r="C2430" s="43" t="s">
        <v>1352</v>
      </c>
      <c r="D2430" s="43" t="s">
        <v>20</v>
      </c>
      <c r="E2430" s="43" t="s">
        <v>21</v>
      </c>
      <c r="F2430" s="43" t="s">
        <v>20</v>
      </c>
      <c r="G2430" s="43" t="s">
        <v>45</v>
      </c>
      <c r="H2430" s="43" t="s">
        <v>1348</v>
      </c>
      <c r="I2430" s="43">
        <v>4700</v>
      </c>
      <c r="J2430" s="16" t="s">
        <v>35</v>
      </c>
      <c r="K2430" s="16">
        <v>0</v>
      </c>
      <c r="L2430" s="16">
        <v>0</v>
      </c>
      <c r="M2430" s="16">
        <v>0</v>
      </c>
      <c r="N2430" s="16">
        <v>0</v>
      </c>
      <c r="O2430" s="47">
        <v>165.24</v>
      </c>
      <c r="P2430" s="16">
        <v>-165.24</v>
      </c>
      <c r="Q2430" s="47">
        <v>0</v>
      </c>
      <c r="R2430" s="16" t="s">
        <v>1921</v>
      </c>
      <c r="S2430" s="3" t="s">
        <v>1470</v>
      </c>
      <c r="T2430" s="2"/>
      <c r="U2430" s="2"/>
      <c r="V2430" s="2"/>
    </row>
    <row r="2431" spans="1:22" s="16" customFormat="1" ht="15" customHeight="1" x14ac:dyDescent="0.3">
      <c r="A2431" s="16" t="s">
        <v>17</v>
      </c>
      <c r="B2431" s="16" t="s">
        <v>18</v>
      </c>
      <c r="C2431" s="43" t="s">
        <v>1352</v>
      </c>
      <c r="D2431" s="43" t="s">
        <v>20</v>
      </c>
      <c r="E2431" s="43" t="s">
        <v>21</v>
      </c>
      <c r="F2431" s="43" t="s">
        <v>20</v>
      </c>
      <c r="G2431" s="43" t="s">
        <v>45</v>
      </c>
      <c r="H2431" s="43" t="s">
        <v>1348</v>
      </c>
      <c r="I2431" s="43" t="s">
        <v>33</v>
      </c>
      <c r="J2431" s="16" t="s">
        <v>34</v>
      </c>
      <c r="K2431" s="16">
        <v>45674</v>
      </c>
      <c r="L2431" s="16">
        <v>-45674</v>
      </c>
      <c r="M2431" s="16">
        <v>0</v>
      </c>
      <c r="N2431" s="16">
        <v>0</v>
      </c>
      <c r="O2431" s="47">
        <v>0</v>
      </c>
      <c r="P2431" s="16">
        <v>0</v>
      </c>
      <c r="Q2431" s="47">
        <v>0</v>
      </c>
      <c r="R2431" s="16" t="s">
        <v>1921</v>
      </c>
      <c r="S2431" s="3" t="s">
        <v>1470</v>
      </c>
      <c r="T2431" s="2"/>
      <c r="U2431" s="2"/>
      <c r="V2431" s="2"/>
    </row>
    <row r="2432" spans="1:22" s="16" customFormat="1" ht="15" customHeight="1" x14ac:dyDescent="0.3">
      <c r="A2432" s="16" t="s">
        <v>17</v>
      </c>
      <c r="B2432" s="16" t="s">
        <v>18</v>
      </c>
      <c r="C2432" s="43" t="s">
        <v>1352</v>
      </c>
      <c r="D2432" s="43" t="s">
        <v>20</v>
      </c>
      <c r="E2432" s="43" t="s">
        <v>21</v>
      </c>
      <c r="F2432" s="43" t="s">
        <v>20</v>
      </c>
      <c r="G2432" s="43" t="s">
        <v>45</v>
      </c>
      <c r="H2432" s="43" t="s">
        <v>1348</v>
      </c>
      <c r="I2432" s="43">
        <v>4936</v>
      </c>
      <c r="J2432" s="16" t="s">
        <v>1207</v>
      </c>
      <c r="K2432" s="16">
        <v>0</v>
      </c>
      <c r="L2432" s="16">
        <v>0</v>
      </c>
      <c r="M2432" s="16">
        <v>0</v>
      </c>
      <c r="N2432" s="16">
        <v>0</v>
      </c>
      <c r="O2432" s="47">
        <v>0</v>
      </c>
      <c r="P2432" s="16">
        <v>0</v>
      </c>
      <c r="Q2432" s="47">
        <v>0</v>
      </c>
      <c r="R2432" s="16" t="s">
        <v>1921</v>
      </c>
      <c r="S2432" s="3" t="s">
        <v>1470</v>
      </c>
      <c r="T2432" s="2"/>
      <c r="U2432" s="2"/>
      <c r="V2432" s="2"/>
    </row>
    <row r="2433" spans="1:22" s="16" customFormat="1" ht="15" customHeight="1" x14ac:dyDescent="0.3">
      <c r="A2433" s="16" t="s">
        <v>17</v>
      </c>
      <c r="B2433" s="16" t="s">
        <v>18</v>
      </c>
      <c r="C2433" s="43" t="s">
        <v>2305</v>
      </c>
      <c r="D2433" s="43" t="s">
        <v>20</v>
      </c>
      <c r="E2433" s="43" t="s">
        <v>21</v>
      </c>
      <c r="F2433" s="43" t="s">
        <v>20</v>
      </c>
      <c r="G2433" s="43" t="s">
        <v>45</v>
      </c>
      <c r="H2433" s="43" t="s">
        <v>2309</v>
      </c>
      <c r="I2433" s="43" t="s">
        <v>33</v>
      </c>
      <c r="J2433" s="16" t="s">
        <v>34</v>
      </c>
      <c r="K2433" s="16">
        <v>0</v>
      </c>
      <c r="L2433" s="16">
        <v>41758</v>
      </c>
      <c r="M2433" s="16">
        <v>41758</v>
      </c>
      <c r="N2433" s="16">
        <v>0</v>
      </c>
      <c r="O2433" s="47">
        <v>0</v>
      </c>
      <c r="P2433" s="16">
        <v>41758</v>
      </c>
      <c r="Q2433" s="47">
        <v>0</v>
      </c>
      <c r="R2433" s="16" t="s">
        <v>2325</v>
      </c>
      <c r="S2433" s="3" t="s">
        <v>1470</v>
      </c>
      <c r="T2433" s="2"/>
      <c r="U2433" s="2"/>
      <c r="V2433" s="2"/>
    </row>
    <row r="2434" spans="1:22" s="16" customFormat="1" ht="15" customHeight="1" x14ac:dyDescent="0.3">
      <c r="A2434" s="16" t="s">
        <v>17</v>
      </c>
      <c r="B2434" s="16" t="s">
        <v>18</v>
      </c>
      <c r="C2434" s="43" t="s">
        <v>1066</v>
      </c>
      <c r="D2434" s="43" t="s">
        <v>20</v>
      </c>
      <c r="E2434" s="43" t="s">
        <v>21</v>
      </c>
      <c r="F2434" s="43" t="s">
        <v>20</v>
      </c>
      <c r="G2434" s="43" t="s">
        <v>159</v>
      </c>
      <c r="H2434" s="43" t="s">
        <v>1345</v>
      </c>
      <c r="I2434" s="43" t="s">
        <v>33</v>
      </c>
      <c r="J2434" s="16" t="s">
        <v>34</v>
      </c>
      <c r="K2434" s="16">
        <v>0</v>
      </c>
      <c r="L2434" s="16">
        <v>13540</v>
      </c>
      <c r="M2434" s="16">
        <v>13540</v>
      </c>
      <c r="N2434" s="16">
        <v>0</v>
      </c>
      <c r="O2434" s="47">
        <v>0</v>
      </c>
      <c r="P2434" s="16">
        <v>13540</v>
      </c>
      <c r="Q2434" s="47">
        <v>0</v>
      </c>
      <c r="R2434" s="16" t="s">
        <v>1922</v>
      </c>
      <c r="S2434" s="3" t="s">
        <v>1470</v>
      </c>
      <c r="T2434" s="2"/>
      <c r="U2434" s="2"/>
      <c r="V2434" s="2"/>
    </row>
    <row r="2435" spans="1:22" s="16" customFormat="1" ht="15" customHeight="1" x14ac:dyDescent="0.3">
      <c r="A2435" s="16" t="s">
        <v>17</v>
      </c>
      <c r="B2435" s="16" t="s">
        <v>18</v>
      </c>
      <c r="C2435" s="43" t="s">
        <v>1353</v>
      </c>
      <c r="D2435" s="43" t="s">
        <v>20</v>
      </c>
      <c r="E2435" s="43" t="s">
        <v>21</v>
      </c>
      <c r="F2435" s="43" t="s">
        <v>20</v>
      </c>
      <c r="G2435" s="43" t="s">
        <v>159</v>
      </c>
      <c r="H2435" s="43" t="s">
        <v>1348</v>
      </c>
      <c r="I2435" s="43" t="s">
        <v>33</v>
      </c>
      <c r="J2435" s="16" t="s">
        <v>34</v>
      </c>
      <c r="K2435" s="16">
        <v>5718</v>
      </c>
      <c r="L2435" s="16">
        <v>-5718</v>
      </c>
      <c r="M2435" s="16">
        <v>0</v>
      </c>
      <c r="N2435" s="16">
        <v>0</v>
      </c>
      <c r="O2435" s="47">
        <v>0</v>
      </c>
      <c r="P2435" s="16">
        <v>0</v>
      </c>
      <c r="Q2435" s="47">
        <v>0</v>
      </c>
      <c r="R2435" s="16" t="s">
        <v>1923</v>
      </c>
      <c r="S2435" s="3" t="s">
        <v>1470</v>
      </c>
      <c r="T2435" s="2"/>
      <c r="U2435" s="2"/>
      <c r="V2435" s="2"/>
    </row>
    <row r="2436" spans="1:22" s="16" customFormat="1" ht="15" customHeight="1" x14ac:dyDescent="0.3">
      <c r="A2436" s="16" t="s">
        <v>17</v>
      </c>
      <c r="B2436" s="16" t="s">
        <v>18</v>
      </c>
      <c r="C2436" s="43" t="s">
        <v>157</v>
      </c>
      <c r="D2436" s="43" t="s">
        <v>20</v>
      </c>
      <c r="E2436" s="43" t="s">
        <v>21</v>
      </c>
      <c r="F2436" s="43" t="s">
        <v>55</v>
      </c>
      <c r="G2436" s="43" t="s">
        <v>28</v>
      </c>
      <c r="H2436" s="43" t="s">
        <v>23</v>
      </c>
      <c r="I2436" s="43">
        <v>4712</v>
      </c>
      <c r="J2436" s="16" t="s">
        <v>52</v>
      </c>
      <c r="K2436" s="16">
        <v>0</v>
      </c>
      <c r="L2436" s="16">
        <v>0</v>
      </c>
      <c r="M2436" s="16">
        <v>0</v>
      </c>
      <c r="N2436" s="16">
        <v>0</v>
      </c>
      <c r="O2436" s="47">
        <v>0</v>
      </c>
      <c r="P2436" s="16">
        <v>0</v>
      </c>
      <c r="Q2436" s="47">
        <v>0</v>
      </c>
      <c r="R2436" s="16" t="s">
        <v>1924</v>
      </c>
      <c r="S2436" s="3" t="s">
        <v>1470</v>
      </c>
      <c r="T2436" s="2"/>
      <c r="U2436" s="2"/>
      <c r="V2436" s="2"/>
    </row>
    <row r="2437" spans="1:22" s="16" customFormat="1" ht="15" customHeight="1" x14ac:dyDescent="0.3">
      <c r="A2437" s="16" t="s">
        <v>17</v>
      </c>
      <c r="B2437" s="16" t="s">
        <v>18</v>
      </c>
      <c r="C2437" s="43" t="s">
        <v>157</v>
      </c>
      <c r="D2437" s="43" t="s">
        <v>20</v>
      </c>
      <c r="E2437" s="43" t="s">
        <v>21</v>
      </c>
      <c r="F2437" s="43" t="s">
        <v>55</v>
      </c>
      <c r="G2437" s="43" t="s">
        <v>28</v>
      </c>
      <c r="H2437" s="43" t="s">
        <v>23</v>
      </c>
      <c r="I2437" s="43" t="s">
        <v>33</v>
      </c>
      <c r="J2437" s="16" t="s">
        <v>34</v>
      </c>
      <c r="K2437" s="16">
        <v>539670</v>
      </c>
      <c r="L2437" s="16">
        <v>0</v>
      </c>
      <c r="M2437" s="16">
        <v>539670</v>
      </c>
      <c r="N2437" s="16">
        <v>0</v>
      </c>
      <c r="O2437" s="47">
        <v>262867.32</v>
      </c>
      <c r="P2437" s="16">
        <v>276802.68</v>
      </c>
      <c r="Q2437" s="47">
        <v>0</v>
      </c>
      <c r="R2437" s="16" t="s">
        <v>1924</v>
      </c>
      <c r="S2437" s="3" t="s">
        <v>1470</v>
      </c>
      <c r="T2437" s="2"/>
      <c r="U2437" s="2"/>
      <c r="V2437" s="2"/>
    </row>
    <row r="2438" spans="1:22" s="16" customFormat="1" ht="15" customHeight="1" x14ac:dyDescent="0.3">
      <c r="A2438" s="16" t="s">
        <v>17</v>
      </c>
      <c r="B2438" s="16" t="s">
        <v>18</v>
      </c>
      <c r="C2438" s="43" t="s">
        <v>157</v>
      </c>
      <c r="D2438" s="43" t="s">
        <v>20</v>
      </c>
      <c r="E2438" s="43" t="s">
        <v>21</v>
      </c>
      <c r="F2438" s="43" t="s">
        <v>55</v>
      </c>
      <c r="G2438" s="43" t="s">
        <v>28</v>
      </c>
      <c r="H2438" s="43" t="s">
        <v>23</v>
      </c>
      <c r="I2438" s="43">
        <v>4936</v>
      </c>
      <c r="J2438" s="16" t="s">
        <v>1207</v>
      </c>
      <c r="K2438" s="16">
        <v>0</v>
      </c>
      <c r="L2438" s="16">
        <v>0</v>
      </c>
      <c r="M2438" s="16">
        <v>0</v>
      </c>
      <c r="N2438" s="16">
        <v>0</v>
      </c>
      <c r="O2438" s="47">
        <v>15000</v>
      </c>
      <c r="P2438" s="16">
        <v>-15000</v>
      </c>
      <c r="Q2438" s="47">
        <v>0</v>
      </c>
      <c r="R2438" s="16" t="s">
        <v>1924</v>
      </c>
      <c r="S2438" s="3" t="s">
        <v>1470</v>
      </c>
      <c r="T2438" s="2"/>
      <c r="U2438" s="2"/>
      <c r="V2438" s="2"/>
    </row>
    <row r="2439" spans="1:22" s="16" customFormat="1" ht="15" customHeight="1" x14ac:dyDescent="0.3">
      <c r="A2439" s="16" t="s">
        <v>17</v>
      </c>
      <c r="B2439" s="16" t="s">
        <v>18</v>
      </c>
      <c r="C2439" s="43" t="s">
        <v>54</v>
      </c>
      <c r="D2439" s="43" t="s">
        <v>20</v>
      </c>
      <c r="E2439" s="43" t="s">
        <v>21</v>
      </c>
      <c r="F2439" s="43" t="s">
        <v>55</v>
      </c>
      <c r="G2439" s="43" t="s">
        <v>56</v>
      </c>
      <c r="H2439" s="43" t="s">
        <v>23</v>
      </c>
      <c r="I2439" s="43">
        <v>4535</v>
      </c>
      <c r="J2439" s="16" t="s">
        <v>88</v>
      </c>
      <c r="K2439" s="16">
        <v>0</v>
      </c>
      <c r="L2439" s="16">
        <v>4200</v>
      </c>
      <c r="M2439" s="16">
        <v>4200</v>
      </c>
      <c r="N2439" s="16">
        <v>0</v>
      </c>
      <c r="O2439" s="47">
        <v>57025.22</v>
      </c>
      <c r="P2439" s="16">
        <v>-52825.22</v>
      </c>
      <c r="Q2439" s="47">
        <v>52825.22</v>
      </c>
      <c r="R2439" s="16" t="s">
        <v>1925</v>
      </c>
      <c r="S2439" s="3" t="s">
        <v>1470</v>
      </c>
      <c r="T2439" s="2"/>
      <c r="U2439" s="2"/>
      <c r="V2439" s="2"/>
    </row>
    <row r="2440" spans="1:22" s="16" customFormat="1" ht="15" customHeight="1" x14ac:dyDescent="0.3">
      <c r="A2440" s="16" t="s">
        <v>17</v>
      </c>
      <c r="B2440" s="16" t="s">
        <v>18</v>
      </c>
      <c r="C2440" s="43" t="s">
        <v>54</v>
      </c>
      <c r="D2440" s="43" t="s">
        <v>20</v>
      </c>
      <c r="E2440" s="43" t="s">
        <v>21</v>
      </c>
      <c r="F2440" s="43" t="s">
        <v>55</v>
      </c>
      <c r="G2440" s="43" t="s">
        <v>56</v>
      </c>
      <c r="H2440" s="43" t="s">
        <v>23</v>
      </c>
      <c r="I2440" s="43">
        <v>4720</v>
      </c>
      <c r="J2440" s="16" t="s">
        <v>1396</v>
      </c>
      <c r="K2440" s="16">
        <v>0</v>
      </c>
      <c r="L2440" s="16">
        <v>137984</v>
      </c>
      <c r="M2440" s="16">
        <v>137984</v>
      </c>
      <c r="N2440" s="16">
        <v>0</v>
      </c>
      <c r="O2440" s="47">
        <v>0</v>
      </c>
      <c r="P2440" s="16">
        <v>137984</v>
      </c>
      <c r="Q2440" s="47">
        <v>0</v>
      </c>
      <c r="R2440" s="16" t="s">
        <v>1925</v>
      </c>
      <c r="S2440" s="3" t="s">
        <v>1470</v>
      </c>
      <c r="T2440" s="2"/>
      <c r="U2440" s="2"/>
      <c r="V2440" s="2"/>
    </row>
    <row r="2441" spans="1:22" s="16" customFormat="1" ht="15" customHeight="1" x14ac:dyDescent="0.3">
      <c r="A2441" s="16" t="s">
        <v>17</v>
      </c>
      <c r="B2441" s="16" t="s">
        <v>18</v>
      </c>
      <c r="C2441" s="43" t="s">
        <v>54</v>
      </c>
      <c r="D2441" s="43" t="s">
        <v>20</v>
      </c>
      <c r="E2441" s="43" t="s">
        <v>21</v>
      </c>
      <c r="F2441" s="43" t="s">
        <v>55</v>
      </c>
      <c r="G2441" s="43" t="s">
        <v>56</v>
      </c>
      <c r="H2441" s="43" t="s">
        <v>23</v>
      </c>
      <c r="I2441" s="43">
        <v>4950</v>
      </c>
      <c r="J2441" s="16" t="s">
        <v>50</v>
      </c>
      <c r="K2441" s="16">
        <v>0</v>
      </c>
      <c r="L2441" s="16">
        <v>0</v>
      </c>
      <c r="M2441" s="16">
        <v>0</v>
      </c>
      <c r="N2441" s="16">
        <v>0</v>
      </c>
      <c r="O2441" s="47">
        <v>0</v>
      </c>
      <c r="P2441" s="16">
        <v>0</v>
      </c>
      <c r="Q2441" s="47">
        <v>0</v>
      </c>
      <c r="R2441" s="16" t="s">
        <v>1925</v>
      </c>
      <c r="S2441" s="3" t="s">
        <v>1470</v>
      </c>
      <c r="T2441" s="2"/>
      <c r="U2441" s="2"/>
      <c r="V2441" s="2"/>
    </row>
    <row r="2442" spans="1:22" s="16" customFormat="1" ht="15" customHeight="1" x14ac:dyDescent="0.3">
      <c r="A2442" s="16" t="s">
        <v>17</v>
      </c>
      <c r="B2442" s="16" t="s">
        <v>18</v>
      </c>
      <c r="C2442" s="43" t="s">
        <v>54</v>
      </c>
      <c r="D2442" s="43" t="s">
        <v>20</v>
      </c>
      <c r="E2442" s="43" t="s">
        <v>21</v>
      </c>
      <c r="F2442" s="43" t="s">
        <v>55</v>
      </c>
      <c r="G2442" s="43" t="s">
        <v>56</v>
      </c>
      <c r="H2442" s="43" t="s">
        <v>23</v>
      </c>
      <c r="I2442" s="43" t="s">
        <v>318</v>
      </c>
      <c r="J2442" s="16" t="s">
        <v>319</v>
      </c>
      <c r="K2442" s="16">
        <v>371562</v>
      </c>
      <c r="L2442" s="16">
        <v>0</v>
      </c>
      <c r="M2442" s="16">
        <v>371562</v>
      </c>
      <c r="N2442" s="16">
        <v>0</v>
      </c>
      <c r="O2442" s="47">
        <v>339504</v>
      </c>
      <c r="P2442" s="16">
        <v>32058</v>
      </c>
      <c r="Q2442" s="47">
        <v>30864</v>
      </c>
      <c r="R2442" s="16" t="s">
        <v>1925</v>
      </c>
      <c r="S2442" s="3" t="s">
        <v>1470</v>
      </c>
      <c r="T2442" s="2"/>
      <c r="U2442" s="2"/>
      <c r="V2442" s="2"/>
    </row>
    <row r="2443" spans="1:22" s="16" customFormat="1" ht="15" customHeight="1" x14ac:dyDescent="0.3">
      <c r="A2443" s="16" t="s">
        <v>17</v>
      </c>
      <c r="B2443" s="16" t="s">
        <v>18</v>
      </c>
      <c r="C2443" s="43" t="s">
        <v>1131</v>
      </c>
      <c r="D2443" s="43" t="s">
        <v>20</v>
      </c>
      <c r="E2443" s="43" t="s">
        <v>21</v>
      </c>
      <c r="F2443" s="43" t="s">
        <v>55</v>
      </c>
      <c r="G2443" s="43" t="s">
        <v>127</v>
      </c>
      <c r="H2443" s="43" t="s">
        <v>1345</v>
      </c>
      <c r="I2443" s="43" t="s">
        <v>166</v>
      </c>
      <c r="J2443" s="16" t="s">
        <v>167</v>
      </c>
      <c r="K2443" s="16">
        <v>0</v>
      </c>
      <c r="L2443" s="16">
        <v>0</v>
      </c>
      <c r="M2443" s="16">
        <v>0</v>
      </c>
      <c r="N2443" s="16">
        <v>0</v>
      </c>
      <c r="O2443" s="47">
        <v>0</v>
      </c>
      <c r="P2443" s="16">
        <v>0</v>
      </c>
      <c r="Q2443" s="47">
        <v>0</v>
      </c>
      <c r="R2443" s="16" t="s">
        <v>1926</v>
      </c>
      <c r="S2443" s="3" t="s">
        <v>1470</v>
      </c>
      <c r="T2443" s="2"/>
      <c r="U2443" s="2"/>
      <c r="V2443" s="2"/>
    </row>
    <row r="2444" spans="1:22" s="16" customFormat="1" ht="15" customHeight="1" x14ac:dyDescent="0.3">
      <c r="A2444" s="16" t="s">
        <v>17</v>
      </c>
      <c r="B2444" s="16" t="s">
        <v>18</v>
      </c>
      <c r="C2444" s="43" t="s">
        <v>1748</v>
      </c>
      <c r="D2444" s="43" t="s">
        <v>20</v>
      </c>
      <c r="E2444" s="43" t="s">
        <v>21</v>
      </c>
      <c r="F2444" s="43" t="s">
        <v>55</v>
      </c>
      <c r="G2444" s="43" t="s">
        <v>127</v>
      </c>
      <c r="H2444" s="43" t="s">
        <v>1782</v>
      </c>
      <c r="I2444" s="43" t="s">
        <v>166</v>
      </c>
      <c r="J2444" s="16" t="s">
        <v>167</v>
      </c>
      <c r="K2444" s="16">
        <v>1502577</v>
      </c>
      <c r="L2444" s="16">
        <v>0</v>
      </c>
      <c r="M2444" s="16">
        <v>1502577</v>
      </c>
      <c r="N2444" s="16">
        <v>0</v>
      </c>
      <c r="O2444" s="47">
        <v>318419.96000000002</v>
      </c>
      <c r="P2444" s="16">
        <v>1184157.04</v>
      </c>
      <c r="Q2444" s="47">
        <v>0</v>
      </c>
      <c r="R2444" s="16" t="s">
        <v>1927</v>
      </c>
      <c r="S2444" s="3" t="s">
        <v>1470</v>
      </c>
      <c r="T2444" s="2"/>
      <c r="U2444" s="2"/>
      <c r="V2444" s="2"/>
    </row>
    <row r="2445" spans="1:22" s="16" customFormat="1" ht="15" customHeight="1" x14ac:dyDescent="0.3">
      <c r="A2445" s="16" t="s">
        <v>17</v>
      </c>
      <c r="B2445" s="16" t="s">
        <v>18</v>
      </c>
      <c r="C2445" s="43" t="s">
        <v>1748</v>
      </c>
      <c r="D2445" s="43" t="s">
        <v>20</v>
      </c>
      <c r="E2445" s="43" t="s">
        <v>21</v>
      </c>
      <c r="F2445" s="43" t="s">
        <v>55</v>
      </c>
      <c r="G2445" s="43" t="s">
        <v>127</v>
      </c>
      <c r="H2445" s="43" t="s">
        <v>1782</v>
      </c>
      <c r="I2445" s="43">
        <v>4936</v>
      </c>
      <c r="J2445" s="16" t="s">
        <v>1207</v>
      </c>
      <c r="K2445" s="16">
        <v>0</v>
      </c>
      <c r="L2445" s="16">
        <v>0</v>
      </c>
      <c r="M2445" s="16">
        <v>0</v>
      </c>
      <c r="N2445" s="16">
        <v>0</v>
      </c>
      <c r="O2445" s="47">
        <v>7727.6</v>
      </c>
      <c r="P2445" s="16">
        <v>-7727.6</v>
      </c>
      <c r="Q2445" s="47">
        <v>0</v>
      </c>
      <c r="R2445" s="16" t="s">
        <v>1927</v>
      </c>
      <c r="S2445" s="3" t="s">
        <v>1470</v>
      </c>
      <c r="T2445" s="2"/>
      <c r="U2445" s="2"/>
      <c r="V2445" s="2"/>
    </row>
    <row r="2446" spans="1:22" s="16" customFormat="1" ht="15" customHeight="1" x14ac:dyDescent="0.3">
      <c r="A2446" s="16" t="s">
        <v>17</v>
      </c>
      <c r="B2446" s="16" t="s">
        <v>18</v>
      </c>
      <c r="C2446" s="43" t="s">
        <v>1354</v>
      </c>
      <c r="D2446" s="43" t="s">
        <v>20</v>
      </c>
      <c r="E2446" s="43" t="s">
        <v>21</v>
      </c>
      <c r="F2446" s="43" t="s">
        <v>55</v>
      </c>
      <c r="G2446" s="43" t="s">
        <v>1355</v>
      </c>
      <c r="H2446" s="43" t="s">
        <v>23</v>
      </c>
      <c r="I2446" s="43">
        <v>4492</v>
      </c>
      <c r="J2446" s="16" t="s">
        <v>1086</v>
      </c>
      <c r="K2446" s="16">
        <v>0</v>
      </c>
      <c r="L2446" s="16">
        <v>0</v>
      </c>
      <c r="M2446" s="16">
        <v>0</v>
      </c>
      <c r="N2446" s="16">
        <v>0</v>
      </c>
      <c r="O2446" s="47">
        <v>61533.99</v>
      </c>
      <c r="P2446" s="16">
        <v>-61533.99</v>
      </c>
      <c r="Q2446" s="47">
        <v>460.17</v>
      </c>
      <c r="R2446" s="16" t="s">
        <v>1928</v>
      </c>
      <c r="S2446" s="3" t="s">
        <v>1470</v>
      </c>
      <c r="T2446" s="2"/>
      <c r="U2446" s="2"/>
      <c r="V2446" s="2"/>
    </row>
    <row r="2447" spans="1:22" s="16" customFormat="1" ht="15" customHeight="1" x14ac:dyDescent="0.3">
      <c r="A2447" s="16" t="s">
        <v>17</v>
      </c>
      <c r="B2447" s="16" t="s">
        <v>18</v>
      </c>
      <c r="C2447" s="43" t="s">
        <v>63</v>
      </c>
      <c r="D2447" s="43" t="s">
        <v>20</v>
      </c>
      <c r="E2447" s="43" t="s">
        <v>21</v>
      </c>
      <c r="F2447" s="43" t="s">
        <v>28</v>
      </c>
      <c r="G2447" s="43" t="s">
        <v>64</v>
      </c>
      <c r="H2447" s="43" t="s">
        <v>23</v>
      </c>
      <c r="I2447" s="43" t="s">
        <v>57</v>
      </c>
      <c r="J2447" s="16" t="s">
        <v>58</v>
      </c>
      <c r="K2447" s="16">
        <v>0</v>
      </c>
      <c r="L2447" s="16">
        <v>0</v>
      </c>
      <c r="M2447" s="16">
        <v>0</v>
      </c>
      <c r="N2447" s="16">
        <v>0</v>
      </c>
      <c r="O2447" s="47">
        <v>0</v>
      </c>
      <c r="P2447" s="16">
        <v>0</v>
      </c>
      <c r="Q2447" s="47">
        <v>0</v>
      </c>
      <c r="R2447" s="16" t="s">
        <v>1929</v>
      </c>
      <c r="S2447" s="3" t="s">
        <v>1470</v>
      </c>
      <c r="T2447" s="2"/>
      <c r="U2447" s="2"/>
      <c r="V2447" s="2"/>
    </row>
    <row r="2448" spans="1:22" s="16" customFormat="1" ht="15" customHeight="1" x14ac:dyDescent="0.3">
      <c r="A2448" s="16" t="s">
        <v>17</v>
      </c>
      <c r="B2448" s="16" t="s">
        <v>18</v>
      </c>
      <c r="C2448" s="43" t="s">
        <v>63</v>
      </c>
      <c r="D2448" s="43" t="s">
        <v>20</v>
      </c>
      <c r="E2448" s="43" t="s">
        <v>21</v>
      </c>
      <c r="F2448" s="43" t="s">
        <v>28</v>
      </c>
      <c r="G2448" s="43" t="s">
        <v>64</v>
      </c>
      <c r="H2448" s="43" t="s">
        <v>23</v>
      </c>
      <c r="I2448" s="43" t="s">
        <v>33</v>
      </c>
      <c r="J2448" s="16" t="s">
        <v>34</v>
      </c>
      <c r="K2448" s="16">
        <v>365000</v>
      </c>
      <c r="L2448" s="16">
        <v>-65000</v>
      </c>
      <c r="M2448" s="16">
        <v>300000</v>
      </c>
      <c r="N2448" s="16">
        <v>0</v>
      </c>
      <c r="O2448" s="47">
        <v>225000</v>
      </c>
      <c r="P2448" s="16">
        <v>75000</v>
      </c>
      <c r="Q2448" s="47">
        <v>0</v>
      </c>
      <c r="R2448" s="16" t="s">
        <v>1929</v>
      </c>
      <c r="S2448" s="3" t="s">
        <v>1470</v>
      </c>
      <c r="T2448" s="2"/>
      <c r="U2448" s="2"/>
      <c r="V2448" s="2"/>
    </row>
    <row r="2449" spans="1:22" s="16" customFormat="1" ht="15" customHeight="1" x14ac:dyDescent="0.3">
      <c r="A2449" s="16" t="s">
        <v>17</v>
      </c>
      <c r="B2449" s="16" t="s">
        <v>18</v>
      </c>
      <c r="C2449" s="43" t="s">
        <v>59</v>
      </c>
      <c r="D2449" s="43" t="s">
        <v>20</v>
      </c>
      <c r="E2449" s="43" t="s">
        <v>21</v>
      </c>
      <c r="F2449" s="43" t="s">
        <v>28</v>
      </c>
      <c r="G2449" s="43" t="s">
        <v>60</v>
      </c>
      <c r="H2449" s="43" t="s">
        <v>23</v>
      </c>
      <c r="I2449" s="43">
        <v>4535</v>
      </c>
      <c r="J2449" s="16" t="s">
        <v>88</v>
      </c>
      <c r="K2449" s="16">
        <v>26000</v>
      </c>
      <c r="L2449" s="16">
        <v>0</v>
      </c>
      <c r="M2449" s="16">
        <v>26000</v>
      </c>
      <c r="N2449" s="16">
        <v>0</v>
      </c>
      <c r="O2449" s="47">
        <v>960</v>
      </c>
      <c r="P2449" s="16">
        <v>25040</v>
      </c>
      <c r="Q2449" s="47">
        <v>0</v>
      </c>
      <c r="R2449" s="16" t="s">
        <v>1930</v>
      </c>
      <c r="S2449" s="3" t="s">
        <v>1470</v>
      </c>
      <c r="T2449" s="2"/>
      <c r="U2449" s="2"/>
      <c r="V2449" s="2"/>
    </row>
    <row r="2450" spans="1:22" s="16" customFormat="1" ht="15" customHeight="1" x14ac:dyDescent="0.3">
      <c r="A2450" s="16" t="s">
        <v>17</v>
      </c>
      <c r="B2450" s="16" t="s">
        <v>18</v>
      </c>
      <c r="C2450" s="43" t="s">
        <v>59</v>
      </c>
      <c r="D2450" s="43" t="s">
        <v>20</v>
      </c>
      <c r="E2450" s="43" t="s">
        <v>21</v>
      </c>
      <c r="F2450" s="43" t="s">
        <v>28</v>
      </c>
      <c r="G2450" s="43" t="s">
        <v>60</v>
      </c>
      <c r="H2450" s="43" t="s">
        <v>23</v>
      </c>
      <c r="I2450" s="43" t="s">
        <v>61</v>
      </c>
      <c r="J2450" s="16" t="s">
        <v>62</v>
      </c>
      <c r="K2450" s="16">
        <v>0</v>
      </c>
      <c r="L2450" s="16">
        <v>0</v>
      </c>
      <c r="M2450" s="16">
        <v>0</v>
      </c>
      <c r="N2450" s="16">
        <v>0</v>
      </c>
      <c r="O2450" s="47">
        <v>1850</v>
      </c>
      <c r="P2450" s="16">
        <v>-1850</v>
      </c>
      <c r="Q2450" s="47">
        <v>0</v>
      </c>
      <c r="R2450" s="16" t="s">
        <v>1930</v>
      </c>
      <c r="S2450" s="3" t="s">
        <v>1470</v>
      </c>
      <c r="T2450" s="2"/>
      <c r="U2450" s="2"/>
      <c r="V2450" s="2"/>
    </row>
    <row r="2451" spans="1:22" s="16" customFormat="1" ht="15" customHeight="1" x14ac:dyDescent="0.3">
      <c r="A2451" s="16" t="s">
        <v>17</v>
      </c>
      <c r="B2451" s="16" t="s">
        <v>18</v>
      </c>
      <c r="C2451" s="43" t="s">
        <v>59</v>
      </c>
      <c r="D2451" s="43" t="s">
        <v>20</v>
      </c>
      <c r="E2451" s="43" t="s">
        <v>21</v>
      </c>
      <c r="F2451" s="43" t="s">
        <v>28</v>
      </c>
      <c r="G2451" s="43" t="s">
        <v>60</v>
      </c>
      <c r="H2451" s="43" t="s">
        <v>23</v>
      </c>
      <c r="I2451" s="43">
        <v>4720</v>
      </c>
      <c r="J2451" s="16" t="s">
        <v>1396</v>
      </c>
      <c r="K2451" s="16">
        <v>0</v>
      </c>
      <c r="L2451" s="16">
        <v>82377</v>
      </c>
      <c r="M2451" s="16">
        <v>82377</v>
      </c>
      <c r="N2451" s="16">
        <v>0</v>
      </c>
      <c r="O2451" s="47">
        <v>0</v>
      </c>
      <c r="P2451" s="16">
        <v>82377</v>
      </c>
      <c r="Q2451" s="47">
        <v>0</v>
      </c>
      <c r="R2451" s="16" t="s">
        <v>1930</v>
      </c>
      <c r="S2451" s="3" t="s">
        <v>1470</v>
      </c>
      <c r="T2451" s="2"/>
      <c r="U2451" s="2"/>
      <c r="V2451" s="2"/>
    </row>
    <row r="2452" spans="1:22" s="16" customFormat="1" ht="15" customHeight="1" x14ac:dyDescent="0.3">
      <c r="A2452" s="16" t="s">
        <v>17</v>
      </c>
      <c r="B2452" s="16" t="s">
        <v>18</v>
      </c>
      <c r="C2452" s="43" t="s">
        <v>59</v>
      </c>
      <c r="D2452" s="43" t="s">
        <v>20</v>
      </c>
      <c r="E2452" s="43" t="s">
        <v>21</v>
      </c>
      <c r="F2452" s="43" t="s">
        <v>28</v>
      </c>
      <c r="G2452" s="43" t="s">
        <v>60</v>
      </c>
      <c r="H2452" s="43" t="s">
        <v>23</v>
      </c>
      <c r="I2452" s="43" t="s">
        <v>33</v>
      </c>
      <c r="J2452" s="16" t="s">
        <v>34</v>
      </c>
      <c r="K2452" s="16">
        <v>0</v>
      </c>
      <c r="L2452" s="16">
        <v>0</v>
      </c>
      <c r="M2452" s="16">
        <v>0</v>
      </c>
      <c r="N2452" s="16">
        <v>0</v>
      </c>
      <c r="O2452" s="47">
        <v>12340</v>
      </c>
      <c r="P2452" s="16">
        <v>-12340</v>
      </c>
      <c r="Q2452" s="47">
        <v>0</v>
      </c>
      <c r="R2452" s="16" t="s">
        <v>1930</v>
      </c>
      <c r="S2452" s="3" t="s">
        <v>1470</v>
      </c>
      <c r="T2452" s="2"/>
      <c r="U2452" s="2"/>
      <c r="V2452" s="2"/>
    </row>
    <row r="2453" spans="1:22" s="16" customFormat="1" ht="15" customHeight="1" x14ac:dyDescent="0.3">
      <c r="A2453" s="16" t="s">
        <v>17</v>
      </c>
      <c r="B2453" s="16" t="s">
        <v>18</v>
      </c>
      <c r="C2453" s="43" t="s">
        <v>59</v>
      </c>
      <c r="D2453" s="43" t="s">
        <v>20</v>
      </c>
      <c r="E2453" s="43" t="s">
        <v>21</v>
      </c>
      <c r="F2453" s="43" t="s">
        <v>28</v>
      </c>
      <c r="G2453" s="43" t="s">
        <v>60</v>
      </c>
      <c r="H2453" s="43" t="s">
        <v>23</v>
      </c>
      <c r="I2453" s="43">
        <v>4950</v>
      </c>
      <c r="J2453" s="16" t="s">
        <v>50</v>
      </c>
      <c r="K2453" s="16">
        <v>27845</v>
      </c>
      <c r="L2453" s="16">
        <v>0</v>
      </c>
      <c r="M2453" s="16">
        <v>27845</v>
      </c>
      <c r="N2453" s="16">
        <v>0</v>
      </c>
      <c r="O2453" s="47">
        <v>1154.3699999999999</v>
      </c>
      <c r="P2453" s="16">
        <v>26690.63</v>
      </c>
      <c r="Q2453" s="47">
        <v>191</v>
      </c>
      <c r="R2453" s="16" t="s">
        <v>1930</v>
      </c>
      <c r="S2453" s="3" t="s">
        <v>1470</v>
      </c>
      <c r="T2453" s="2"/>
      <c r="U2453" s="2"/>
      <c r="V2453" s="2"/>
    </row>
    <row r="2454" spans="1:22" s="16" customFormat="1" ht="15" customHeight="1" x14ac:dyDescent="0.3">
      <c r="A2454" s="16" t="s">
        <v>17</v>
      </c>
      <c r="B2454" s="16" t="s">
        <v>18</v>
      </c>
      <c r="C2454" s="43" t="s">
        <v>59</v>
      </c>
      <c r="D2454" s="43" t="s">
        <v>20</v>
      </c>
      <c r="E2454" s="43" t="s">
        <v>21</v>
      </c>
      <c r="F2454" s="43" t="s">
        <v>28</v>
      </c>
      <c r="G2454" s="43" t="s">
        <v>60</v>
      </c>
      <c r="H2454" s="43" t="s">
        <v>23</v>
      </c>
      <c r="I2454" s="43" t="s">
        <v>201</v>
      </c>
      <c r="J2454" s="16" t="s">
        <v>202</v>
      </c>
      <c r="K2454" s="16">
        <v>0</v>
      </c>
      <c r="L2454" s="16">
        <v>0</v>
      </c>
      <c r="M2454" s="16">
        <v>0</v>
      </c>
      <c r="N2454" s="16">
        <v>0</v>
      </c>
      <c r="O2454" s="47">
        <v>2820</v>
      </c>
      <c r="P2454" s="16">
        <v>-2820</v>
      </c>
      <c r="Q2454" s="47">
        <v>225</v>
      </c>
      <c r="R2454" s="16" t="s">
        <v>1930</v>
      </c>
      <c r="S2454" s="3" t="s">
        <v>1470</v>
      </c>
      <c r="T2454" s="2"/>
      <c r="U2454" s="2"/>
      <c r="V2454" s="2"/>
    </row>
    <row r="2455" spans="1:22" s="16" customFormat="1" ht="15" customHeight="1" x14ac:dyDescent="0.3">
      <c r="A2455" s="16" t="s">
        <v>17</v>
      </c>
      <c r="B2455" s="16" t="s">
        <v>18</v>
      </c>
      <c r="C2455" s="43" t="s">
        <v>59</v>
      </c>
      <c r="D2455" s="43" t="s">
        <v>20</v>
      </c>
      <c r="E2455" s="43" t="s">
        <v>21</v>
      </c>
      <c r="F2455" s="43" t="s">
        <v>28</v>
      </c>
      <c r="G2455" s="43" t="s">
        <v>60</v>
      </c>
      <c r="H2455" s="43" t="s">
        <v>23</v>
      </c>
      <c r="I2455" s="43" t="s">
        <v>318</v>
      </c>
      <c r="J2455" s="16" t="s">
        <v>319</v>
      </c>
      <c r="K2455" s="16">
        <v>92000</v>
      </c>
      <c r="L2455" s="16">
        <v>0</v>
      </c>
      <c r="M2455" s="16">
        <v>92000</v>
      </c>
      <c r="N2455" s="16">
        <v>0</v>
      </c>
      <c r="O2455" s="47">
        <v>84326</v>
      </c>
      <c r="P2455" s="16">
        <v>7674</v>
      </c>
      <c r="Q2455" s="47">
        <v>7666</v>
      </c>
      <c r="R2455" s="16" t="s">
        <v>1930</v>
      </c>
      <c r="S2455" s="3" t="s">
        <v>1470</v>
      </c>
      <c r="T2455" s="2"/>
      <c r="U2455" s="2"/>
      <c r="V2455" s="2"/>
    </row>
    <row r="2456" spans="1:22" s="16" customFormat="1" ht="15" customHeight="1" x14ac:dyDescent="0.3">
      <c r="A2456" s="16" t="s">
        <v>17</v>
      </c>
      <c r="B2456" s="16" t="s">
        <v>18</v>
      </c>
      <c r="C2456" s="43" t="s">
        <v>91</v>
      </c>
      <c r="D2456" s="43" t="s">
        <v>20</v>
      </c>
      <c r="E2456" s="43" t="s">
        <v>21</v>
      </c>
      <c r="F2456" s="43" t="s">
        <v>28</v>
      </c>
      <c r="G2456" s="43" t="s">
        <v>92</v>
      </c>
      <c r="H2456" s="43" t="s">
        <v>23</v>
      </c>
      <c r="I2456" s="43" t="s">
        <v>33</v>
      </c>
      <c r="J2456" s="16" t="s">
        <v>34</v>
      </c>
      <c r="K2456" s="16">
        <v>141000</v>
      </c>
      <c r="L2456" s="16">
        <v>0</v>
      </c>
      <c r="M2456" s="16">
        <v>141000</v>
      </c>
      <c r="N2456" s="16">
        <v>0</v>
      </c>
      <c r="O2456" s="47">
        <v>97225.24</v>
      </c>
      <c r="P2456" s="16">
        <v>43774.76</v>
      </c>
      <c r="Q2456" s="47">
        <v>0</v>
      </c>
      <c r="R2456" s="16" t="s">
        <v>1931</v>
      </c>
      <c r="S2456" s="3" t="s">
        <v>1470</v>
      </c>
      <c r="T2456" s="2"/>
      <c r="U2456" s="2"/>
      <c r="V2456" s="2"/>
    </row>
    <row r="2457" spans="1:22" s="16" customFormat="1" ht="15" customHeight="1" x14ac:dyDescent="0.3">
      <c r="A2457" s="16" t="s">
        <v>17</v>
      </c>
      <c r="B2457" s="16" t="s">
        <v>18</v>
      </c>
      <c r="C2457" s="43" t="s">
        <v>155</v>
      </c>
      <c r="D2457" s="43" t="s">
        <v>20</v>
      </c>
      <c r="E2457" s="43" t="s">
        <v>21</v>
      </c>
      <c r="F2457" s="43" t="s">
        <v>28</v>
      </c>
      <c r="G2457" s="43" t="s">
        <v>156</v>
      </c>
      <c r="H2457" s="43" t="s">
        <v>23</v>
      </c>
      <c r="I2457" s="43" t="s">
        <v>33</v>
      </c>
      <c r="J2457" s="16" t="s">
        <v>34</v>
      </c>
      <c r="K2457" s="16">
        <v>18974</v>
      </c>
      <c r="L2457" s="16">
        <v>0</v>
      </c>
      <c r="M2457" s="16">
        <v>18974</v>
      </c>
      <c r="N2457" s="16">
        <v>0</v>
      </c>
      <c r="O2457" s="47">
        <v>0</v>
      </c>
      <c r="P2457" s="16">
        <v>18974</v>
      </c>
      <c r="Q2457" s="47">
        <v>0</v>
      </c>
      <c r="R2457" s="16" t="s">
        <v>1932</v>
      </c>
      <c r="S2457" s="3" t="s">
        <v>1470</v>
      </c>
      <c r="T2457" s="2"/>
      <c r="U2457" s="2"/>
      <c r="V2457" s="2"/>
    </row>
    <row r="2458" spans="1:22" s="16" customFormat="1" ht="15" customHeight="1" x14ac:dyDescent="0.3">
      <c r="A2458" s="16" t="s">
        <v>17</v>
      </c>
      <c r="B2458" s="16" t="s">
        <v>18</v>
      </c>
      <c r="C2458" s="43" t="s">
        <v>977</v>
      </c>
      <c r="D2458" s="43" t="s">
        <v>20</v>
      </c>
      <c r="E2458" s="43" t="s">
        <v>21</v>
      </c>
      <c r="F2458" s="43" t="s">
        <v>28</v>
      </c>
      <c r="G2458" s="43" t="s">
        <v>77</v>
      </c>
      <c r="H2458" s="43" t="s">
        <v>23</v>
      </c>
      <c r="I2458" s="43" t="s">
        <v>78</v>
      </c>
      <c r="J2458" s="16" t="s">
        <v>79</v>
      </c>
      <c r="K2458" s="16">
        <v>0</v>
      </c>
      <c r="L2458" s="16">
        <v>0</v>
      </c>
      <c r="M2458" s="16">
        <v>0</v>
      </c>
      <c r="N2458" s="16">
        <v>0</v>
      </c>
      <c r="O2458" s="47">
        <v>832.53</v>
      </c>
      <c r="P2458" s="16">
        <v>-832.53</v>
      </c>
      <c r="Q2458" s="47">
        <v>0</v>
      </c>
      <c r="R2458" s="16" t="s">
        <v>1933</v>
      </c>
      <c r="S2458" s="3" t="s">
        <v>1470</v>
      </c>
      <c r="T2458" s="2"/>
      <c r="U2458" s="2"/>
      <c r="V2458" s="2"/>
    </row>
    <row r="2459" spans="1:22" s="16" customFormat="1" ht="15" customHeight="1" x14ac:dyDescent="0.3">
      <c r="A2459" s="16" t="s">
        <v>17</v>
      </c>
      <c r="B2459" s="16" t="s">
        <v>18</v>
      </c>
      <c r="C2459" s="43" t="s">
        <v>255</v>
      </c>
      <c r="D2459" s="43" t="s">
        <v>20</v>
      </c>
      <c r="E2459" s="43" t="s">
        <v>21</v>
      </c>
      <c r="F2459" s="43" t="s">
        <v>76</v>
      </c>
      <c r="G2459" s="43" t="s">
        <v>1089</v>
      </c>
      <c r="H2459" s="43" t="s">
        <v>23</v>
      </c>
      <c r="I2459" s="43">
        <v>4700</v>
      </c>
      <c r="J2459" s="16" t="s">
        <v>35</v>
      </c>
      <c r="K2459" s="16">
        <v>0</v>
      </c>
      <c r="L2459" s="16">
        <v>0</v>
      </c>
      <c r="M2459" s="16">
        <v>0</v>
      </c>
      <c r="N2459" s="16">
        <v>0</v>
      </c>
      <c r="O2459" s="47">
        <v>210.26</v>
      </c>
      <c r="P2459" s="16">
        <v>-210.26</v>
      </c>
      <c r="Q2459" s="47">
        <v>0</v>
      </c>
      <c r="R2459" s="16" t="s">
        <v>1934</v>
      </c>
      <c r="S2459" s="3" t="s">
        <v>1470</v>
      </c>
      <c r="T2459" s="2"/>
      <c r="U2459" s="2"/>
      <c r="V2459" s="2"/>
    </row>
    <row r="2460" spans="1:22" s="16" customFormat="1" ht="15" customHeight="1" x14ac:dyDescent="0.3">
      <c r="A2460" s="16" t="s">
        <v>465</v>
      </c>
      <c r="B2460" s="16" t="s">
        <v>18</v>
      </c>
      <c r="C2460" s="43" t="s">
        <v>19</v>
      </c>
      <c r="D2460" s="43" t="s">
        <v>20</v>
      </c>
      <c r="E2460" s="43" t="s">
        <v>21</v>
      </c>
      <c r="F2460" s="43" t="s">
        <v>22</v>
      </c>
      <c r="G2460" s="43" t="s">
        <v>23</v>
      </c>
      <c r="H2460" s="43" t="s">
        <v>23</v>
      </c>
      <c r="I2460" s="43" t="s">
        <v>474</v>
      </c>
      <c r="J2460" s="16" t="s">
        <v>475</v>
      </c>
      <c r="K2460" s="16">
        <v>0</v>
      </c>
      <c r="L2460" s="16">
        <v>0</v>
      </c>
      <c r="M2460" s="16">
        <v>0</v>
      </c>
      <c r="N2460" s="16">
        <v>0</v>
      </c>
      <c r="O2460" s="47">
        <v>0</v>
      </c>
      <c r="P2460" s="16">
        <v>0</v>
      </c>
      <c r="Q2460" s="47">
        <v>0</v>
      </c>
      <c r="R2460" s="16" t="s">
        <v>1907</v>
      </c>
      <c r="S2460" s="3" t="s">
        <v>1470</v>
      </c>
      <c r="T2460" s="2"/>
      <c r="U2460" s="2"/>
      <c r="V2460" s="2"/>
    </row>
    <row r="2461" spans="1:22" s="16" customFormat="1" ht="15" customHeight="1" x14ac:dyDescent="0.3">
      <c r="A2461" s="16" t="s">
        <v>465</v>
      </c>
      <c r="B2461" s="16" t="s">
        <v>18</v>
      </c>
      <c r="C2461" s="43" t="s">
        <v>19</v>
      </c>
      <c r="D2461" s="43" t="s">
        <v>20</v>
      </c>
      <c r="E2461" s="43" t="s">
        <v>21</v>
      </c>
      <c r="F2461" s="43" t="s">
        <v>22</v>
      </c>
      <c r="G2461" s="43" t="s">
        <v>23</v>
      </c>
      <c r="H2461" s="43" t="s">
        <v>23</v>
      </c>
      <c r="I2461" s="43" t="s">
        <v>531</v>
      </c>
      <c r="J2461" s="16" t="s">
        <v>532</v>
      </c>
      <c r="K2461" s="16">
        <v>0</v>
      </c>
      <c r="L2461" s="16">
        <v>0</v>
      </c>
      <c r="M2461" s="16">
        <v>0</v>
      </c>
      <c r="N2461" s="16">
        <v>0</v>
      </c>
      <c r="O2461" s="47">
        <v>0</v>
      </c>
      <c r="P2461" s="16">
        <v>0</v>
      </c>
      <c r="Q2461" s="47">
        <v>0</v>
      </c>
      <c r="R2461" s="16" t="s">
        <v>1907</v>
      </c>
      <c r="S2461" s="3" t="s">
        <v>1470</v>
      </c>
      <c r="T2461" s="2"/>
      <c r="U2461" s="2"/>
      <c r="V2461" s="2"/>
    </row>
    <row r="2462" spans="1:22" s="16" customFormat="1" ht="15" customHeight="1" x14ac:dyDescent="0.3">
      <c r="A2462" s="16" t="s">
        <v>465</v>
      </c>
      <c r="B2462" s="16" t="s">
        <v>18</v>
      </c>
      <c r="C2462" s="43" t="s">
        <v>83</v>
      </c>
      <c r="D2462" s="43" t="s">
        <v>20</v>
      </c>
      <c r="E2462" s="43" t="s">
        <v>21</v>
      </c>
      <c r="F2462" s="43" t="s">
        <v>20</v>
      </c>
      <c r="G2462" s="43" t="s">
        <v>20</v>
      </c>
      <c r="H2462" s="43" t="s">
        <v>23</v>
      </c>
      <c r="I2462" s="43" t="s">
        <v>501</v>
      </c>
      <c r="J2462" s="16" t="s">
        <v>502</v>
      </c>
      <c r="K2462" s="16">
        <v>19235</v>
      </c>
      <c r="L2462" s="16">
        <v>7359</v>
      </c>
      <c r="M2462" s="16">
        <v>26594</v>
      </c>
      <c r="N2462" s="16">
        <v>0</v>
      </c>
      <c r="O2462" s="47">
        <v>15672.27</v>
      </c>
      <c r="P2462" s="16">
        <v>10921.73</v>
      </c>
      <c r="Q2462" s="47">
        <v>1467.33</v>
      </c>
      <c r="R2462" s="16" t="s">
        <v>1908</v>
      </c>
      <c r="S2462" s="3" t="s">
        <v>1470</v>
      </c>
      <c r="T2462" s="2"/>
      <c r="U2462" s="2"/>
      <c r="V2462" s="2"/>
    </row>
    <row r="2463" spans="1:22" s="16" customFormat="1" ht="15" customHeight="1" x14ac:dyDescent="0.3">
      <c r="A2463" s="16" t="s">
        <v>465</v>
      </c>
      <c r="B2463" s="16" t="s">
        <v>18</v>
      </c>
      <c r="C2463" s="43" t="s">
        <v>83</v>
      </c>
      <c r="D2463" s="43" t="s">
        <v>20</v>
      </c>
      <c r="E2463" s="43" t="s">
        <v>21</v>
      </c>
      <c r="F2463" s="43" t="s">
        <v>20</v>
      </c>
      <c r="G2463" s="43" t="s">
        <v>20</v>
      </c>
      <c r="H2463" s="43" t="s">
        <v>23</v>
      </c>
      <c r="I2463" s="43" t="s">
        <v>493</v>
      </c>
      <c r="J2463" s="16" t="s">
        <v>494</v>
      </c>
      <c r="K2463" s="16">
        <v>0</v>
      </c>
      <c r="L2463" s="16">
        <v>0</v>
      </c>
      <c r="M2463" s="16">
        <v>0</v>
      </c>
      <c r="N2463" s="16">
        <v>0</v>
      </c>
      <c r="O2463" s="47">
        <v>0</v>
      </c>
      <c r="P2463" s="16">
        <v>0</v>
      </c>
      <c r="Q2463" s="47">
        <v>0</v>
      </c>
      <c r="R2463" s="16" t="s">
        <v>1908</v>
      </c>
      <c r="S2463" s="3" t="s">
        <v>1470</v>
      </c>
      <c r="T2463" s="2"/>
      <c r="U2463" s="2"/>
      <c r="V2463" s="2"/>
    </row>
    <row r="2464" spans="1:22" s="16" customFormat="1" ht="15" customHeight="1" x14ac:dyDescent="0.3">
      <c r="A2464" s="16" t="s">
        <v>465</v>
      </c>
      <c r="B2464" s="16" t="s">
        <v>18</v>
      </c>
      <c r="C2464" s="43" t="s">
        <v>83</v>
      </c>
      <c r="D2464" s="43" t="s">
        <v>20</v>
      </c>
      <c r="E2464" s="43" t="s">
        <v>21</v>
      </c>
      <c r="F2464" s="43" t="s">
        <v>20</v>
      </c>
      <c r="G2464" s="43" t="s">
        <v>20</v>
      </c>
      <c r="H2464" s="43" t="s">
        <v>23</v>
      </c>
      <c r="I2464" s="43" t="s">
        <v>481</v>
      </c>
      <c r="J2464" s="16" t="s">
        <v>1040</v>
      </c>
      <c r="K2464" s="16">
        <v>106</v>
      </c>
      <c r="L2464" s="16">
        <v>0</v>
      </c>
      <c r="M2464" s="16">
        <v>106</v>
      </c>
      <c r="N2464" s="16">
        <v>0</v>
      </c>
      <c r="O2464" s="47">
        <v>25</v>
      </c>
      <c r="P2464" s="16">
        <v>81</v>
      </c>
      <c r="Q2464" s="47">
        <v>0</v>
      </c>
      <c r="R2464" s="16" t="s">
        <v>1908</v>
      </c>
      <c r="S2464" s="3" t="s">
        <v>1470</v>
      </c>
      <c r="T2464" s="2"/>
      <c r="U2464" s="2"/>
      <c r="V2464" s="2"/>
    </row>
    <row r="2465" spans="1:22" s="16" customFormat="1" ht="15" customHeight="1" x14ac:dyDescent="0.3">
      <c r="A2465" s="16" t="s">
        <v>465</v>
      </c>
      <c r="B2465" s="16" t="s">
        <v>18</v>
      </c>
      <c r="C2465" s="43" t="s">
        <v>83</v>
      </c>
      <c r="D2465" s="43" t="s">
        <v>20</v>
      </c>
      <c r="E2465" s="43" t="s">
        <v>21</v>
      </c>
      <c r="F2465" s="43" t="s">
        <v>20</v>
      </c>
      <c r="G2465" s="43" t="s">
        <v>20</v>
      </c>
      <c r="H2465" s="43" t="s">
        <v>23</v>
      </c>
      <c r="I2465" s="43" t="s">
        <v>474</v>
      </c>
      <c r="J2465" s="16" t="s">
        <v>475</v>
      </c>
      <c r="K2465" s="16">
        <v>1495</v>
      </c>
      <c r="L2465" s="16">
        <v>619</v>
      </c>
      <c r="M2465" s="16">
        <v>2114</v>
      </c>
      <c r="N2465" s="16">
        <v>0</v>
      </c>
      <c r="O2465" s="47">
        <v>1141.56</v>
      </c>
      <c r="P2465" s="16">
        <v>972.44</v>
      </c>
      <c r="Q2465" s="47">
        <v>106.88</v>
      </c>
      <c r="R2465" s="16" t="s">
        <v>1908</v>
      </c>
      <c r="S2465" s="3" t="s">
        <v>1470</v>
      </c>
      <c r="T2465" s="2"/>
      <c r="U2465" s="2"/>
      <c r="V2465" s="2"/>
    </row>
    <row r="2466" spans="1:22" s="16" customFormat="1" ht="15" customHeight="1" x14ac:dyDescent="0.3">
      <c r="A2466" s="16" t="s">
        <v>465</v>
      </c>
      <c r="B2466" s="16" t="s">
        <v>18</v>
      </c>
      <c r="C2466" s="43" t="s">
        <v>83</v>
      </c>
      <c r="D2466" s="43" t="s">
        <v>20</v>
      </c>
      <c r="E2466" s="43" t="s">
        <v>21</v>
      </c>
      <c r="F2466" s="43" t="s">
        <v>20</v>
      </c>
      <c r="G2466" s="43" t="s">
        <v>20</v>
      </c>
      <c r="H2466" s="43" t="s">
        <v>23</v>
      </c>
      <c r="I2466" s="43" t="s">
        <v>531</v>
      </c>
      <c r="J2466" s="16" t="s">
        <v>532</v>
      </c>
      <c r="K2466" s="16">
        <v>2258</v>
      </c>
      <c r="L2466" s="16">
        <v>735</v>
      </c>
      <c r="M2466" s="16">
        <v>2993</v>
      </c>
      <c r="N2466" s="16">
        <v>0</v>
      </c>
      <c r="O2466" s="47">
        <v>1699.24</v>
      </c>
      <c r="P2466" s="16">
        <v>1293.76</v>
      </c>
      <c r="Q2466" s="47">
        <v>162.72999999999999</v>
      </c>
      <c r="R2466" s="16" t="s">
        <v>1908</v>
      </c>
      <c r="S2466" s="3" t="s">
        <v>1470</v>
      </c>
      <c r="T2466" s="2"/>
      <c r="U2466" s="2"/>
      <c r="V2466" s="2"/>
    </row>
    <row r="2467" spans="1:22" s="16" customFormat="1" ht="15" customHeight="1" x14ac:dyDescent="0.3">
      <c r="A2467" s="16" t="s">
        <v>465</v>
      </c>
      <c r="B2467" s="16" t="s">
        <v>18</v>
      </c>
      <c r="C2467" s="43" t="s">
        <v>83</v>
      </c>
      <c r="D2467" s="43" t="s">
        <v>20</v>
      </c>
      <c r="E2467" s="43" t="s">
        <v>21</v>
      </c>
      <c r="F2467" s="43" t="s">
        <v>20</v>
      </c>
      <c r="G2467" s="43" t="s">
        <v>20</v>
      </c>
      <c r="H2467" s="43" t="s">
        <v>23</v>
      </c>
      <c r="I2467" s="43" t="s">
        <v>519</v>
      </c>
      <c r="J2467" s="16" t="s">
        <v>520</v>
      </c>
      <c r="K2467" s="16">
        <v>287</v>
      </c>
      <c r="L2467" s="16">
        <v>728</v>
      </c>
      <c r="M2467" s="16">
        <v>1015</v>
      </c>
      <c r="N2467" s="16">
        <v>0</v>
      </c>
      <c r="O2467" s="47">
        <v>239.2</v>
      </c>
      <c r="P2467" s="16">
        <v>775.8</v>
      </c>
      <c r="Q2467" s="47">
        <v>0</v>
      </c>
      <c r="R2467" s="16" t="s">
        <v>1908</v>
      </c>
      <c r="S2467" s="3" t="s">
        <v>1470</v>
      </c>
      <c r="T2467" s="2"/>
      <c r="U2467" s="2"/>
      <c r="V2467" s="2"/>
    </row>
    <row r="2468" spans="1:22" s="16" customFormat="1" ht="15" customHeight="1" x14ac:dyDescent="0.3">
      <c r="A2468" s="16" t="s">
        <v>465</v>
      </c>
      <c r="B2468" s="16" t="s">
        <v>18</v>
      </c>
      <c r="C2468" s="43" t="s">
        <v>83</v>
      </c>
      <c r="D2468" s="43" t="s">
        <v>20</v>
      </c>
      <c r="E2468" s="43" t="s">
        <v>21</v>
      </c>
      <c r="F2468" s="43" t="s">
        <v>20</v>
      </c>
      <c r="G2468" s="43" t="s">
        <v>20</v>
      </c>
      <c r="H2468" s="43" t="s">
        <v>23</v>
      </c>
      <c r="I2468" s="43" t="s">
        <v>638</v>
      </c>
      <c r="J2468" s="16" t="s">
        <v>639</v>
      </c>
      <c r="K2468" s="16">
        <v>2237</v>
      </c>
      <c r="L2468" s="16">
        <v>2238</v>
      </c>
      <c r="M2468" s="16">
        <v>4475</v>
      </c>
      <c r="N2468" s="16">
        <v>0</v>
      </c>
      <c r="O2468" s="47">
        <v>1864.2</v>
      </c>
      <c r="P2468" s="16">
        <v>2610.8000000000002</v>
      </c>
      <c r="Q2468" s="47">
        <v>0</v>
      </c>
      <c r="R2468" s="16" t="s">
        <v>1908</v>
      </c>
      <c r="S2468" s="3" t="s">
        <v>1470</v>
      </c>
      <c r="T2468" s="2"/>
      <c r="U2468" s="2"/>
      <c r="V2468" s="2"/>
    </row>
    <row r="2469" spans="1:22" s="16" customFormat="1" ht="15" customHeight="1" x14ac:dyDescent="0.3">
      <c r="A2469" s="16" t="s">
        <v>465</v>
      </c>
      <c r="B2469" s="16" t="s">
        <v>18</v>
      </c>
      <c r="C2469" s="43" t="s">
        <v>83</v>
      </c>
      <c r="D2469" s="43" t="s">
        <v>20</v>
      </c>
      <c r="E2469" s="43" t="s">
        <v>21</v>
      </c>
      <c r="F2469" s="43" t="s">
        <v>20</v>
      </c>
      <c r="G2469" s="43" t="s">
        <v>20</v>
      </c>
      <c r="H2469" s="43" t="s">
        <v>23</v>
      </c>
      <c r="I2469" s="43" t="s">
        <v>466</v>
      </c>
      <c r="J2469" s="16" t="s">
        <v>467</v>
      </c>
      <c r="K2469" s="16">
        <v>148</v>
      </c>
      <c r="L2469" s="16">
        <v>148</v>
      </c>
      <c r="M2469" s="16">
        <v>296</v>
      </c>
      <c r="N2469" s="16">
        <v>0</v>
      </c>
      <c r="O2469" s="47">
        <v>123.3</v>
      </c>
      <c r="P2469" s="16">
        <v>172.7</v>
      </c>
      <c r="Q2469" s="47">
        <v>0</v>
      </c>
      <c r="R2469" s="16" t="s">
        <v>1908</v>
      </c>
      <c r="S2469" s="3" t="s">
        <v>1470</v>
      </c>
      <c r="T2469" s="2"/>
      <c r="U2469" s="2"/>
      <c r="V2469" s="2"/>
    </row>
    <row r="2470" spans="1:22" s="16" customFormat="1" ht="15" customHeight="1" x14ac:dyDescent="0.3">
      <c r="A2470" s="16" t="s">
        <v>465</v>
      </c>
      <c r="B2470" s="16" t="s">
        <v>18</v>
      </c>
      <c r="C2470" s="43" t="s">
        <v>83</v>
      </c>
      <c r="D2470" s="43" t="s">
        <v>20</v>
      </c>
      <c r="E2470" s="43" t="s">
        <v>21</v>
      </c>
      <c r="F2470" s="43" t="s">
        <v>20</v>
      </c>
      <c r="G2470" s="43" t="s">
        <v>20</v>
      </c>
      <c r="H2470" s="43" t="s">
        <v>23</v>
      </c>
      <c r="I2470" s="43" t="s">
        <v>470</v>
      </c>
      <c r="J2470" s="16" t="s">
        <v>471</v>
      </c>
      <c r="K2470" s="16">
        <v>32</v>
      </c>
      <c r="L2470" s="16">
        <v>15</v>
      </c>
      <c r="M2470" s="16">
        <v>47</v>
      </c>
      <c r="N2470" s="16">
        <v>0</v>
      </c>
      <c r="O2470" s="47">
        <v>26.7</v>
      </c>
      <c r="P2470" s="16">
        <v>20.3</v>
      </c>
      <c r="Q2470" s="47">
        <v>0</v>
      </c>
      <c r="R2470" s="16" t="s">
        <v>1908</v>
      </c>
      <c r="S2470" s="3" t="s">
        <v>1470</v>
      </c>
      <c r="T2470" s="2"/>
      <c r="U2470" s="2"/>
      <c r="V2470" s="2"/>
    </row>
    <row r="2471" spans="1:22" s="16" customFormat="1" ht="15" customHeight="1" x14ac:dyDescent="0.3">
      <c r="A2471" s="16" t="s">
        <v>465</v>
      </c>
      <c r="B2471" s="16" t="s">
        <v>18</v>
      </c>
      <c r="C2471" s="43" t="s">
        <v>83</v>
      </c>
      <c r="D2471" s="43" t="s">
        <v>20</v>
      </c>
      <c r="E2471" s="43" t="s">
        <v>21</v>
      </c>
      <c r="F2471" s="43" t="s">
        <v>20</v>
      </c>
      <c r="G2471" s="43" t="s">
        <v>20</v>
      </c>
      <c r="H2471" s="43" t="s">
        <v>23</v>
      </c>
      <c r="I2471" s="43" t="s">
        <v>525</v>
      </c>
      <c r="J2471" s="16" t="s">
        <v>526</v>
      </c>
      <c r="K2471" s="16">
        <v>127</v>
      </c>
      <c r="L2471" s="16">
        <v>0</v>
      </c>
      <c r="M2471" s="16">
        <v>127</v>
      </c>
      <c r="N2471" s="16">
        <v>0</v>
      </c>
      <c r="O2471" s="47">
        <v>106.7</v>
      </c>
      <c r="P2471" s="16">
        <v>20.3</v>
      </c>
      <c r="Q2471" s="47">
        <v>0</v>
      </c>
      <c r="R2471" s="16" t="s">
        <v>1908</v>
      </c>
      <c r="S2471" s="3" t="s">
        <v>1470</v>
      </c>
      <c r="T2471" s="2"/>
      <c r="U2471" s="2"/>
      <c r="V2471" s="2"/>
    </row>
    <row r="2472" spans="1:22" s="16" customFormat="1" ht="15" customHeight="1" x14ac:dyDescent="0.3">
      <c r="A2472" s="16" t="s">
        <v>465</v>
      </c>
      <c r="B2472" s="16" t="s">
        <v>18</v>
      </c>
      <c r="C2472" s="43" t="s">
        <v>83</v>
      </c>
      <c r="D2472" s="43" t="s">
        <v>20</v>
      </c>
      <c r="E2472" s="43" t="s">
        <v>21</v>
      </c>
      <c r="F2472" s="43" t="s">
        <v>20</v>
      </c>
      <c r="G2472" s="43" t="s">
        <v>20</v>
      </c>
      <c r="H2472" s="43" t="s">
        <v>23</v>
      </c>
      <c r="I2472" s="43">
        <v>6290</v>
      </c>
      <c r="J2472" s="16" t="s">
        <v>1783</v>
      </c>
      <c r="K2472" s="16">
        <v>111521</v>
      </c>
      <c r="L2472" s="16">
        <v>-111521</v>
      </c>
      <c r="M2472" s="16">
        <v>0</v>
      </c>
      <c r="N2472" s="16">
        <v>0</v>
      </c>
      <c r="O2472" s="47">
        <v>0</v>
      </c>
      <c r="P2472" s="16">
        <v>0</v>
      </c>
      <c r="Q2472" s="47">
        <v>0</v>
      </c>
      <c r="R2472" s="16" t="s">
        <v>1908</v>
      </c>
      <c r="S2472" s="3" t="s">
        <v>1470</v>
      </c>
      <c r="T2472" s="2"/>
      <c r="U2472" s="2"/>
      <c r="V2472" s="2"/>
    </row>
    <row r="2473" spans="1:22" s="16" customFormat="1" ht="15" customHeight="1" x14ac:dyDescent="0.3">
      <c r="A2473" s="16" t="s">
        <v>465</v>
      </c>
      <c r="B2473" s="16" t="s">
        <v>18</v>
      </c>
      <c r="C2473" s="43" t="s">
        <v>83</v>
      </c>
      <c r="D2473" s="43" t="s">
        <v>20</v>
      </c>
      <c r="E2473" s="43" t="s">
        <v>21</v>
      </c>
      <c r="F2473" s="43" t="s">
        <v>20</v>
      </c>
      <c r="G2473" s="43" t="s">
        <v>20</v>
      </c>
      <c r="H2473" s="43" t="s">
        <v>23</v>
      </c>
      <c r="I2473" s="43">
        <v>6350</v>
      </c>
      <c r="J2473" s="16" t="s">
        <v>492</v>
      </c>
      <c r="K2473" s="16">
        <v>0</v>
      </c>
      <c r="L2473" s="16">
        <v>0</v>
      </c>
      <c r="M2473" s="16">
        <v>0</v>
      </c>
      <c r="N2473" s="16">
        <v>0</v>
      </c>
      <c r="O2473" s="47">
        <v>531.88</v>
      </c>
      <c r="P2473" s="16">
        <v>-531.88</v>
      </c>
      <c r="Q2473" s="47">
        <v>0</v>
      </c>
      <c r="R2473" s="16" t="s">
        <v>1908</v>
      </c>
      <c r="S2473" s="3" t="s">
        <v>1470</v>
      </c>
      <c r="T2473" s="2"/>
      <c r="U2473" s="2"/>
      <c r="V2473" s="2"/>
    </row>
    <row r="2474" spans="1:22" s="16" customFormat="1" ht="15" customHeight="1" x14ac:dyDescent="0.3">
      <c r="A2474" s="16" t="s">
        <v>465</v>
      </c>
      <c r="B2474" s="16" t="s">
        <v>18</v>
      </c>
      <c r="C2474" s="43" t="s">
        <v>83</v>
      </c>
      <c r="D2474" s="43" t="s">
        <v>20</v>
      </c>
      <c r="E2474" s="43" t="s">
        <v>21</v>
      </c>
      <c r="F2474" s="43" t="s">
        <v>20</v>
      </c>
      <c r="G2474" s="43" t="s">
        <v>20</v>
      </c>
      <c r="H2474" s="43" t="s">
        <v>23</v>
      </c>
      <c r="I2474" s="43" t="s">
        <v>487</v>
      </c>
      <c r="J2474" s="16" t="s">
        <v>488</v>
      </c>
      <c r="K2474" s="16">
        <v>55210</v>
      </c>
      <c r="L2474" s="16">
        <v>11755</v>
      </c>
      <c r="M2474" s="16">
        <v>66965</v>
      </c>
      <c r="N2474" s="16">
        <v>6955</v>
      </c>
      <c r="O2474" s="47">
        <v>25073.25</v>
      </c>
      <c r="P2474" s="16">
        <v>34936.75</v>
      </c>
      <c r="Q2474" s="47">
        <v>0</v>
      </c>
      <c r="R2474" s="16" t="s">
        <v>1908</v>
      </c>
      <c r="S2474" s="3" t="s">
        <v>1470</v>
      </c>
      <c r="T2474" s="2"/>
      <c r="U2474" s="2"/>
      <c r="V2474" s="2"/>
    </row>
    <row r="2475" spans="1:22" s="16" customFormat="1" ht="15" customHeight="1" x14ac:dyDescent="0.3">
      <c r="A2475" s="16" t="s">
        <v>465</v>
      </c>
      <c r="B2475" s="16" t="s">
        <v>18</v>
      </c>
      <c r="C2475" s="43" t="s">
        <v>83</v>
      </c>
      <c r="D2475" s="43" t="s">
        <v>20</v>
      </c>
      <c r="E2475" s="43" t="s">
        <v>21</v>
      </c>
      <c r="F2475" s="43" t="s">
        <v>20</v>
      </c>
      <c r="G2475" s="43" t="s">
        <v>20</v>
      </c>
      <c r="H2475" s="43" t="s">
        <v>23</v>
      </c>
      <c r="I2475" s="43">
        <v>7702</v>
      </c>
      <c r="J2475" s="16" t="s">
        <v>500</v>
      </c>
      <c r="K2475" s="16">
        <v>0</v>
      </c>
      <c r="L2475" s="16">
        <v>111316</v>
      </c>
      <c r="M2475" s="16">
        <v>111316</v>
      </c>
      <c r="N2475" s="16">
        <v>0</v>
      </c>
      <c r="O2475" s="47">
        <v>100375</v>
      </c>
      <c r="P2475" s="16">
        <v>10941</v>
      </c>
      <c r="Q2475" s="47">
        <v>0</v>
      </c>
      <c r="R2475" s="16" t="s">
        <v>1908</v>
      </c>
      <c r="S2475" s="3" t="s">
        <v>1470</v>
      </c>
      <c r="T2475" s="2"/>
      <c r="U2475" s="2"/>
      <c r="V2475" s="2"/>
    </row>
    <row r="2476" spans="1:22" s="16" customFormat="1" ht="15" customHeight="1" x14ac:dyDescent="0.3">
      <c r="A2476" s="16" t="s">
        <v>465</v>
      </c>
      <c r="B2476" s="16" t="s">
        <v>18</v>
      </c>
      <c r="C2476" s="43" t="s">
        <v>914</v>
      </c>
      <c r="D2476" s="43" t="s">
        <v>20</v>
      </c>
      <c r="E2476" s="43" t="s">
        <v>21</v>
      </c>
      <c r="F2476" s="43" t="s">
        <v>20</v>
      </c>
      <c r="G2476" s="43" t="s">
        <v>46</v>
      </c>
      <c r="H2476" s="43" t="s">
        <v>23</v>
      </c>
      <c r="I2476" s="43" t="s">
        <v>501</v>
      </c>
      <c r="J2476" s="16" t="s">
        <v>502</v>
      </c>
      <c r="K2476" s="16">
        <v>75653</v>
      </c>
      <c r="L2476" s="16">
        <v>-1251</v>
      </c>
      <c r="M2476" s="16">
        <v>74402</v>
      </c>
      <c r="N2476" s="16">
        <v>0</v>
      </c>
      <c r="O2476" s="47">
        <v>59728.06</v>
      </c>
      <c r="P2476" s="16">
        <v>14673.94</v>
      </c>
      <c r="Q2476" s="47">
        <v>4983.08</v>
      </c>
      <c r="R2476" s="16" t="s">
        <v>1909</v>
      </c>
      <c r="S2476" s="3" t="s">
        <v>1470</v>
      </c>
      <c r="T2476" s="2"/>
      <c r="U2476" s="2"/>
      <c r="V2476" s="2"/>
    </row>
    <row r="2477" spans="1:22" s="16" customFormat="1" ht="15" customHeight="1" x14ac:dyDescent="0.3">
      <c r="A2477" s="16" t="s">
        <v>465</v>
      </c>
      <c r="B2477" s="16" t="s">
        <v>18</v>
      </c>
      <c r="C2477" s="43" t="s">
        <v>914</v>
      </c>
      <c r="D2477" s="43" t="s">
        <v>20</v>
      </c>
      <c r="E2477" s="43" t="s">
        <v>21</v>
      </c>
      <c r="F2477" s="43" t="s">
        <v>20</v>
      </c>
      <c r="G2477" s="43" t="s">
        <v>46</v>
      </c>
      <c r="H2477" s="43" t="s">
        <v>23</v>
      </c>
      <c r="I2477" s="43" t="s">
        <v>493</v>
      </c>
      <c r="J2477" s="16" t="s">
        <v>494</v>
      </c>
      <c r="K2477" s="16">
        <v>0</v>
      </c>
      <c r="L2477" s="16">
        <v>2000</v>
      </c>
      <c r="M2477" s="16">
        <v>2000</v>
      </c>
      <c r="N2477" s="16">
        <v>0</v>
      </c>
      <c r="O2477" s="47">
        <v>388.75</v>
      </c>
      <c r="P2477" s="16">
        <v>1611.25</v>
      </c>
      <c r="Q2477" s="47">
        <v>360</v>
      </c>
      <c r="R2477" s="16" t="s">
        <v>1909</v>
      </c>
      <c r="S2477" s="3" t="s">
        <v>1470</v>
      </c>
      <c r="T2477" s="2"/>
      <c r="U2477" s="2"/>
      <c r="V2477" s="2"/>
    </row>
    <row r="2478" spans="1:22" s="16" customFormat="1" ht="15" customHeight="1" x14ac:dyDescent="0.3">
      <c r="A2478" s="16" t="s">
        <v>465</v>
      </c>
      <c r="B2478" s="16" t="s">
        <v>18</v>
      </c>
      <c r="C2478" s="43" t="s">
        <v>914</v>
      </c>
      <c r="D2478" s="43" t="s">
        <v>20</v>
      </c>
      <c r="E2478" s="43" t="s">
        <v>21</v>
      </c>
      <c r="F2478" s="43" t="s">
        <v>20</v>
      </c>
      <c r="G2478" s="43" t="s">
        <v>46</v>
      </c>
      <c r="H2478" s="43" t="s">
        <v>23</v>
      </c>
      <c r="I2478" s="43" t="s">
        <v>481</v>
      </c>
      <c r="J2478" s="16" t="s">
        <v>1040</v>
      </c>
      <c r="K2478" s="16">
        <v>528</v>
      </c>
      <c r="L2478" s="16">
        <v>0</v>
      </c>
      <c r="M2478" s="16">
        <v>528</v>
      </c>
      <c r="N2478" s="16">
        <v>0</v>
      </c>
      <c r="O2478" s="47">
        <v>52.5</v>
      </c>
      <c r="P2478" s="16">
        <v>475.5</v>
      </c>
      <c r="Q2478" s="47">
        <v>0</v>
      </c>
      <c r="R2478" s="16" t="s">
        <v>1909</v>
      </c>
      <c r="S2478" s="3" t="s">
        <v>1470</v>
      </c>
      <c r="T2478" s="2"/>
      <c r="U2478" s="2"/>
      <c r="V2478" s="2"/>
    </row>
    <row r="2479" spans="1:22" s="16" customFormat="1" ht="15" customHeight="1" x14ac:dyDescent="0.3">
      <c r="A2479" s="16" t="s">
        <v>465</v>
      </c>
      <c r="B2479" s="16" t="s">
        <v>18</v>
      </c>
      <c r="C2479" s="43" t="s">
        <v>914</v>
      </c>
      <c r="D2479" s="43" t="s">
        <v>20</v>
      </c>
      <c r="E2479" s="43" t="s">
        <v>21</v>
      </c>
      <c r="F2479" s="43" t="s">
        <v>20</v>
      </c>
      <c r="G2479" s="43" t="s">
        <v>46</v>
      </c>
      <c r="H2479" s="43" t="s">
        <v>23</v>
      </c>
      <c r="I2479" s="43" t="s">
        <v>473</v>
      </c>
      <c r="J2479" s="16" t="s">
        <v>1041</v>
      </c>
      <c r="K2479" s="16">
        <v>1000</v>
      </c>
      <c r="L2479" s="16">
        <v>0</v>
      </c>
      <c r="M2479" s="16">
        <v>1000</v>
      </c>
      <c r="N2479" s="16">
        <v>0</v>
      </c>
      <c r="O2479" s="47">
        <v>884.58</v>
      </c>
      <c r="P2479" s="16">
        <v>115.42</v>
      </c>
      <c r="Q2479" s="47">
        <v>76.92</v>
      </c>
      <c r="R2479" s="16" t="s">
        <v>1909</v>
      </c>
      <c r="S2479" s="3" t="s">
        <v>1470</v>
      </c>
      <c r="T2479" s="2"/>
      <c r="U2479" s="2"/>
      <c r="V2479" s="2"/>
    </row>
    <row r="2480" spans="1:22" s="16" customFormat="1" ht="15" customHeight="1" x14ac:dyDescent="0.3">
      <c r="A2480" s="16" t="s">
        <v>465</v>
      </c>
      <c r="B2480" s="16" t="s">
        <v>18</v>
      </c>
      <c r="C2480" s="43" t="s">
        <v>914</v>
      </c>
      <c r="D2480" s="43" t="s">
        <v>20</v>
      </c>
      <c r="E2480" s="43" t="s">
        <v>21</v>
      </c>
      <c r="F2480" s="43" t="s">
        <v>20</v>
      </c>
      <c r="G2480" s="43" t="s">
        <v>46</v>
      </c>
      <c r="H2480" s="43" t="s">
        <v>23</v>
      </c>
      <c r="I2480" s="43" t="s">
        <v>474</v>
      </c>
      <c r="J2480" s="16" t="s">
        <v>475</v>
      </c>
      <c r="K2480" s="16">
        <v>5963</v>
      </c>
      <c r="L2480" s="16">
        <v>59</v>
      </c>
      <c r="M2480" s="16">
        <v>6022</v>
      </c>
      <c r="N2480" s="16">
        <v>0</v>
      </c>
      <c r="O2480" s="47">
        <v>4614.4399999999996</v>
      </c>
      <c r="P2480" s="16">
        <v>1407.56</v>
      </c>
      <c r="Q2480" s="47">
        <v>411.9</v>
      </c>
      <c r="R2480" s="16" t="s">
        <v>1909</v>
      </c>
      <c r="S2480" s="3" t="s">
        <v>1470</v>
      </c>
      <c r="T2480" s="2"/>
      <c r="U2480" s="2"/>
      <c r="V2480" s="2"/>
    </row>
    <row r="2481" spans="1:22" s="16" customFormat="1" ht="15" customHeight="1" x14ac:dyDescent="0.3">
      <c r="A2481" s="16" t="s">
        <v>465</v>
      </c>
      <c r="B2481" s="16" t="s">
        <v>18</v>
      </c>
      <c r="C2481" s="43" t="s">
        <v>914</v>
      </c>
      <c r="D2481" s="43" t="s">
        <v>20</v>
      </c>
      <c r="E2481" s="43" t="s">
        <v>21</v>
      </c>
      <c r="F2481" s="43" t="s">
        <v>20</v>
      </c>
      <c r="G2481" s="43" t="s">
        <v>46</v>
      </c>
      <c r="H2481" s="43" t="s">
        <v>23</v>
      </c>
      <c r="I2481" s="43" t="s">
        <v>531</v>
      </c>
      <c r="J2481" s="16" t="s">
        <v>532</v>
      </c>
      <c r="K2481" s="16">
        <v>8881</v>
      </c>
      <c r="L2481" s="16">
        <v>0</v>
      </c>
      <c r="M2481" s="16">
        <v>8881</v>
      </c>
      <c r="N2481" s="16">
        <v>0</v>
      </c>
      <c r="O2481" s="47">
        <v>6412.22</v>
      </c>
      <c r="P2481" s="16">
        <v>2468.7800000000002</v>
      </c>
      <c r="Q2481" s="47">
        <v>552.65</v>
      </c>
      <c r="R2481" s="16" t="s">
        <v>1909</v>
      </c>
      <c r="S2481" s="3" t="s">
        <v>1470</v>
      </c>
      <c r="T2481" s="2"/>
      <c r="U2481" s="2"/>
      <c r="V2481" s="2"/>
    </row>
    <row r="2482" spans="1:22" s="16" customFormat="1" ht="15" customHeight="1" x14ac:dyDescent="0.3">
      <c r="A2482" s="16" t="s">
        <v>465</v>
      </c>
      <c r="B2482" s="16" t="s">
        <v>18</v>
      </c>
      <c r="C2482" s="43" t="s">
        <v>914</v>
      </c>
      <c r="D2482" s="43" t="s">
        <v>20</v>
      </c>
      <c r="E2482" s="43" t="s">
        <v>21</v>
      </c>
      <c r="F2482" s="43" t="s">
        <v>20</v>
      </c>
      <c r="G2482" s="43" t="s">
        <v>46</v>
      </c>
      <c r="H2482" s="43" t="s">
        <v>23</v>
      </c>
      <c r="I2482" s="43" t="s">
        <v>519</v>
      </c>
      <c r="J2482" s="16" t="s">
        <v>520</v>
      </c>
      <c r="K2482" s="16">
        <v>1230</v>
      </c>
      <c r="L2482" s="16">
        <v>0</v>
      </c>
      <c r="M2482" s="16">
        <v>1230</v>
      </c>
      <c r="N2482" s="16">
        <v>0</v>
      </c>
      <c r="O2482" s="47">
        <v>1025</v>
      </c>
      <c r="P2482" s="16">
        <v>205</v>
      </c>
      <c r="Q2482" s="47">
        <v>0</v>
      </c>
      <c r="R2482" s="16" t="s">
        <v>1909</v>
      </c>
      <c r="S2482" s="3" t="s">
        <v>1470</v>
      </c>
      <c r="T2482" s="2"/>
      <c r="U2482" s="2"/>
      <c r="V2482" s="2"/>
    </row>
    <row r="2483" spans="1:22" s="16" customFormat="1" ht="15" customHeight="1" x14ac:dyDescent="0.3">
      <c r="A2483" s="16" t="s">
        <v>465</v>
      </c>
      <c r="B2483" s="16" t="s">
        <v>18</v>
      </c>
      <c r="C2483" s="43" t="s">
        <v>914</v>
      </c>
      <c r="D2483" s="43" t="s">
        <v>20</v>
      </c>
      <c r="E2483" s="43" t="s">
        <v>21</v>
      </c>
      <c r="F2483" s="43" t="s">
        <v>20</v>
      </c>
      <c r="G2483" s="43" t="s">
        <v>46</v>
      </c>
      <c r="H2483" s="43" t="s">
        <v>23</v>
      </c>
      <c r="I2483" s="43" t="s">
        <v>638</v>
      </c>
      <c r="J2483" s="16" t="s">
        <v>639</v>
      </c>
      <c r="K2483" s="16">
        <v>5578</v>
      </c>
      <c r="L2483" s="16">
        <v>0</v>
      </c>
      <c r="M2483" s="16">
        <v>5578</v>
      </c>
      <c r="N2483" s="16">
        <v>0</v>
      </c>
      <c r="O2483" s="47">
        <v>4648.3</v>
      </c>
      <c r="P2483" s="16">
        <v>929.7</v>
      </c>
      <c r="Q2483" s="47">
        <v>0</v>
      </c>
      <c r="R2483" s="16" t="s">
        <v>1909</v>
      </c>
      <c r="S2483" s="3" t="s">
        <v>1470</v>
      </c>
      <c r="T2483" s="2"/>
      <c r="U2483" s="2"/>
      <c r="V2483" s="2"/>
    </row>
    <row r="2484" spans="1:22" s="16" customFormat="1" ht="15" customHeight="1" x14ac:dyDescent="0.3">
      <c r="A2484" s="16" t="s">
        <v>465</v>
      </c>
      <c r="B2484" s="16" t="s">
        <v>18</v>
      </c>
      <c r="C2484" s="43" t="s">
        <v>914</v>
      </c>
      <c r="D2484" s="43" t="s">
        <v>20</v>
      </c>
      <c r="E2484" s="43" t="s">
        <v>21</v>
      </c>
      <c r="F2484" s="43" t="s">
        <v>20</v>
      </c>
      <c r="G2484" s="43" t="s">
        <v>46</v>
      </c>
      <c r="H2484" s="43" t="s">
        <v>23</v>
      </c>
      <c r="I2484" s="43" t="s">
        <v>466</v>
      </c>
      <c r="J2484" s="16" t="s">
        <v>467</v>
      </c>
      <c r="K2484" s="16">
        <v>740</v>
      </c>
      <c r="L2484" s="16">
        <v>0</v>
      </c>
      <c r="M2484" s="16">
        <v>740</v>
      </c>
      <c r="N2484" s="16">
        <v>0</v>
      </c>
      <c r="O2484" s="47">
        <v>616.70000000000005</v>
      </c>
      <c r="P2484" s="16">
        <v>123.3</v>
      </c>
      <c r="Q2484" s="47">
        <v>0</v>
      </c>
      <c r="R2484" s="16" t="s">
        <v>1909</v>
      </c>
      <c r="S2484" s="3" t="s">
        <v>1470</v>
      </c>
      <c r="T2484" s="2"/>
      <c r="U2484" s="2"/>
      <c r="V2484" s="2"/>
    </row>
    <row r="2485" spans="1:22" s="16" customFormat="1" ht="15" customHeight="1" x14ac:dyDescent="0.3">
      <c r="A2485" s="16" t="s">
        <v>465</v>
      </c>
      <c r="B2485" s="16" t="s">
        <v>18</v>
      </c>
      <c r="C2485" s="43" t="s">
        <v>914</v>
      </c>
      <c r="D2485" s="43" t="s">
        <v>20</v>
      </c>
      <c r="E2485" s="43" t="s">
        <v>21</v>
      </c>
      <c r="F2485" s="43" t="s">
        <v>20</v>
      </c>
      <c r="G2485" s="43" t="s">
        <v>46</v>
      </c>
      <c r="H2485" s="43" t="s">
        <v>23</v>
      </c>
      <c r="I2485" s="43" t="s">
        <v>470</v>
      </c>
      <c r="J2485" s="16" t="s">
        <v>471</v>
      </c>
      <c r="K2485" s="16">
        <v>145</v>
      </c>
      <c r="L2485" s="16">
        <v>0</v>
      </c>
      <c r="M2485" s="16">
        <v>145</v>
      </c>
      <c r="N2485" s="16">
        <v>0</v>
      </c>
      <c r="O2485" s="47">
        <v>120.8</v>
      </c>
      <c r="P2485" s="16">
        <v>24.2</v>
      </c>
      <c r="Q2485" s="47">
        <v>0</v>
      </c>
      <c r="R2485" s="16" t="s">
        <v>1909</v>
      </c>
      <c r="S2485" s="3" t="s">
        <v>1470</v>
      </c>
      <c r="T2485" s="2"/>
      <c r="U2485" s="2"/>
      <c r="V2485" s="2"/>
    </row>
    <row r="2486" spans="1:22" s="16" customFormat="1" ht="15" customHeight="1" x14ac:dyDescent="0.3">
      <c r="A2486" s="16" t="s">
        <v>465</v>
      </c>
      <c r="B2486" s="16" t="s">
        <v>18</v>
      </c>
      <c r="C2486" s="43" t="s">
        <v>914</v>
      </c>
      <c r="D2486" s="43" t="s">
        <v>20</v>
      </c>
      <c r="E2486" s="43" t="s">
        <v>21</v>
      </c>
      <c r="F2486" s="43" t="s">
        <v>20</v>
      </c>
      <c r="G2486" s="43" t="s">
        <v>46</v>
      </c>
      <c r="H2486" s="43" t="s">
        <v>23</v>
      </c>
      <c r="I2486" s="43" t="s">
        <v>525</v>
      </c>
      <c r="J2486" s="16" t="s">
        <v>526</v>
      </c>
      <c r="K2486" s="16">
        <v>634</v>
      </c>
      <c r="L2486" s="16">
        <v>0</v>
      </c>
      <c r="M2486" s="16">
        <v>634</v>
      </c>
      <c r="N2486" s="16">
        <v>0</v>
      </c>
      <c r="O2486" s="47">
        <v>207.97</v>
      </c>
      <c r="P2486" s="16">
        <v>426.03</v>
      </c>
      <c r="Q2486" s="47">
        <v>0</v>
      </c>
      <c r="R2486" s="16" t="s">
        <v>1909</v>
      </c>
      <c r="S2486" s="3" t="s">
        <v>1470</v>
      </c>
      <c r="T2486" s="2"/>
      <c r="U2486" s="2"/>
      <c r="V2486" s="2"/>
    </row>
    <row r="2487" spans="1:22" s="16" customFormat="1" ht="15" customHeight="1" x14ac:dyDescent="0.3">
      <c r="A2487" s="16" t="s">
        <v>465</v>
      </c>
      <c r="B2487" s="16" t="s">
        <v>18</v>
      </c>
      <c r="C2487" s="43" t="s">
        <v>914</v>
      </c>
      <c r="D2487" s="43" t="s">
        <v>20</v>
      </c>
      <c r="E2487" s="43" t="s">
        <v>21</v>
      </c>
      <c r="F2487" s="43" t="s">
        <v>20</v>
      </c>
      <c r="G2487" s="43" t="s">
        <v>46</v>
      </c>
      <c r="H2487" s="43" t="s">
        <v>23</v>
      </c>
      <c r="I2487" s="43">
        <v>6000</v>
      </c>
      <c r="J2487" s="16" t="s">
        <v>539</v>
      </c>
      <c r="K2487" s="16">
        <v>2067</v>
      </c>
      <c r="L2487" s="16">
        <v>0</v>
      </c>
      <c r="M2487" s="16">
        <v>2067</v>
      </c>
      <c r="N2487" s="16">
        <v>0</v>
      </c>
      <c r="O2487" s="47">
        <v>19.47</v>
      </c>
      <c r="P2487" s="16">
        <v>2047.53</v>
      </c>
      <c r="Q2487" s="47">
        <v>0</v>
      </c>
      <c r="R2487" s="16" t="s">
        <v>1909</v>
      </c>
      <c r="S2487" s="3" t="s">
        <v>1470</v>
      </c>
      <c r="T2487" s="2"/>
      <c r="U2487" s="2"/>
      <c r="V2487" s="2"/>
    </row>
    <row r="2488" spans="1:22" s="16" customFormat="1" ht="15" customHeight="1" x14ac:dyDescent="0.3">
      <c r="A2488" s="16" t="s">
        <v>465</v>
      </c>
      <c r="B2488" s="16" t="s">
        <v>18</v>
      </c>
      <c r="C2488" s="43" t="s">
        <v>914</v>
      </c>
      <c r="D2488" s="43" t="s">
        <v>20</v>
      </c>
      <c r="E2488" s="43" t="s">
        <v>21</v>
      </c>
      <c r="F2488" s="43" t="s">
        <v>20</v>
      </c>
      <c r="G2488" s="43" t="s">
        <v>46</v>
      </c>
      <c r="H2488" s="43" t="s">
        <v>23</v>
      </c>
      <c r="I2488" s="43">
        <v>6005</v>
      </c>
      <c r="J2488" s="16" t="s">
        <v>556</v>
      </c>
      <c r="K2488" s="16">
        <v>50</v>
      </c>
      <c r="L2488" s="16">
        <v>0</v>
      </c>
      <c r="M2488" s="16">
        <v>50</v>
      </c>
      <c r="N2488" s="16">
        <v>0</v>
      </c>
      <c r="O2488" s="47">
        <v>12.97</v>
      </c>
      <c r="P2488" s="16">
        <v>37.03</v>
      </c>
      <c r="Q2488" s="47">
        <v>0</v>
      </c>
      <c r="R2488" s="16" t="s">
        <v>1909</v>
      </c>
      <c r="S2488" s="3" t="s">
        <v>1470</v>
      </c>
      <c r="T2488" s="2"/>
      <c r="U2488" s="2"/>
      <c r="V2488" s="2"/>
    </row>
    <row r="2489" spans="1:22" s="16" customFormat="1" ht="15" customHeight="1" x14ac:dyDescent="0.3">
      <c r="A2489" s="16" t="s">
        <v>465</v>
      </c>
      <c r="B2489" s="16" t="s">
        <v>18</v>
      </c>
      <c r="C2489" s="43" t="s">
        <v>914</v>
      </c>
      <c r="D2489" s="43" t="s">
        <v>20</v>
      </c>
      <c r="E2489" s="43" t="s">
        <v>21</v>
      </c>
      <c r="F2489" s="43" t="s">
        <v>20</v>
      </c>
      <c r="G2489" s="43" t="s">
        <v>46</v>
      </c>
      <c r="H2489" s="43" t="s">
        <v>23</v>
      </c>
      <c r="I2489" s="43">
        <v>6202</v>
      </c>
      <c r="J2489" s="16" t="s">
        <v>558</v>
      </c>
      <c r="K2489" s="16">
        <v>185</v>
      </c>
      <c r="L2489" s="16">
        <v>0</v>
      </c>
      <c r="M2489" s="16">
        <v>185</v>
      </c>
      <c r="N2489" s="16">
        <v>100</v>
      </c>
      <c r="O2489" s="47">
        <v>263.12</v>
      </c>
      <c r="P2489" s="16">
        <v>-178.12</v>
      </c>
      <c r="Q2489" s="47">
        <v>0</v>
      </c>
      <c r="R2489" s="16" t="s">
        <v>1909</v>
      </c>
      <c r="S2489" s="3" t="s">
        <v>1470</v>
      </c>
      <c r="T2489" s="2"/>
      <c r="U2489" s="2"/>
      <c r="V2489" s="2"/>
    </row>
    <row r="2490" spans="1:22" s="16" customFormat="1" ht="15" customHeight="1" x14ac:dyDescent="0.3">
      <c r="A2490" s="16" t="s">
        <v>465</v>
      </c>
      <c r="B2490" s="16" t="s">
        <v>18</v>
      </c>
      <c r="C2490" s="43" t="s">
        <v>914</v>
      </c>
      <c r="D2490" s="43" t="s">
        <v>20</v>
      </c>
      <c r="E2490" s="43" t="s">
        <v>21</v>
      </c>
      <c r="F2490" s="43" t="s">
        <v>20</v>
      </c>
      <c r="G2490" s="43" t="s">
        <v>46</v>
      </c>
      <c r="H2490" s="43" t="s">
        <v>23</v>
      </c>
      <c r="I2490" s="43">
        <v>6208</v>
      </c>
      <c r="J2490" s="16" t="s">
        <v>496</v>
      </c>
      <c r="K2490" s="16">
        <v>2033</v>
      </c>
      <c r="L2490" s="16">
        <v>0</v>
      </c>
      <c r="M2490" s="16">
        <v>2033</v>
      </c>
      <c r="N2490" s="16">
        <v>0</v>
      </c>
      <c r="O2490" s="47">
        <v>1469.24</v>
      </c>
      <c r="P2490" s="16">
        <v>563.76</v>
      </c>
      <c r="Q2490" s="47">
        <v>28.75</v>
      </c>
      <c r="R2490" s="16" t="s">
        <v>1909</v>
      </c>
      <c r="S2490" s="3" t="s">
        <v>1470</v>
      </c>
      <c r="T2490" s="2"/>
      <c r="U2490" s="2"/>
      <c r="V2490" s="2"/>
    </row>
    <row r="2491" spans="1:22" s="16" customFormat="1" ht="15" customHeight="1" x14ac:dyDescent="0.3">
      <c r="A2491" s="16" t="s">
        <v>465</v>
      </c>
      <c r="B2491" s="16" t="s">
        <v>18</v>
      </c>
      <c r="C2491" s="43" t="s">
        <v>914</v>
      </c>
      <c r="D2491" s="43" t="s">
        <v>20</v>
      </c>
      <c r="E2491" s="43" t="s">
        <v>21</v>
      </c>
      <c r="F2491" s="43" t="s">
        <v>20</v>
      </c>
      <c r="G2491" s="43" t="s">
        <v>46</v>
      </c>
      <c r="H2491" s="43" t="s">
        <v>23</v>
      </c>
      <c r="I2491" s="43">
        <v>6290</v>
      </c>
      <c r="J2491" s="16" t="s">
        <v>1783</v>
      </c>
      <c r="K2491" s="16">
        <v>2272</v>
      </c>
      <c r="L2491" s="16">
        <v>-808</v>
      </c>
      <c r="M2491" s="16">
        <v>1464</v>
      </c>
      <c r="N2491" s="16">
        <v>0</v>
      </c>
      <c r="O2491" s="47">
        <v>0</v>
      </c>
      <c r="P2491" s="16">
        <v>1464</v>
      </c>
      <c r="Q2491" s="47">
        <v>0</v>
      </c>
      <c r="R2491" s="16" t="s">
        <v>1909</v>
      </c>
      <c r="S2491" s="3" t="s">
        <v>1470</v>
      </c>
      <c r="T2491" s="2"/>
      <c r="U2491" s="2"/>
      <c r="V2491" s="2"/>
    </row>
    <row r="2492" spans="1:22" s="16" customFormat="1" ht="15" customHeight="1" x14ac:dyDescent="0.3">
      <c r="A2492" s="16" t="s">
        <v>465</v>
      </c>
      <c r="B2492" s="16" t="s">
        <v>18</v>
      </c>
      <c r="C2492" s="43" t="s">
        <v>914</v>
      </c>
      <c r="D2492" s="43" t="s">
        <v>20</v>
      </c>
      <c r="E2492" s="43" t="s">
        <v>21</v>
      </c>
      <c r="F2492" s="43" t="s">
        <v>20</v>
      </c>
      <c r="G2492" s="43" t="s">
        <v>46</v>
      </c>
      <c r="H2492" s="43" t="s">
        <v>23</v>
      </c>
      <c r="I2492" s="43" t="s">
        <v>541</v>
      </c>
      <c r="J2492" s="16" t="s">
        <v>542</v>
      </c>
      <c r="K2492" s="16">
        <v>843</v>
      </c>
      <c r="L2492" s="16">
        <v>0</v>
      </c>
      <c r="M2492" s="16">
        <v>843</v>
      </c>
      <c r="N2492" s="16">
        <v>0</v>
      </c>
      <c r="O2492" s="47">
        <v>649.23</v>
      </c>
      <c r="P2492" s="16">
        <v>193.77</v>
      </c>
      <c r="Q2492" s="47">
        <v>0</v>
      </c>
      <c r="R2492" s="16" t="s">
        <v>1909</v>
      </c>
      <c r="S2492" s="3" t="s">
        <v>1470</v>
      </c>
      <c r="T2492" s="2"/>
      <c r="U2492" s="2"/>
      <c r="V2492" s="2"/>
    </row>
    <row r="2493" spans="1:22" s="16" customFormat="1" ht="15" customHeight="1" x14ac:dyDescent="0.3">
      <c r="A2493" s="16" t="s">
        <v>465</v>
      </c>
      <c r="B2493" s="16" t="s">
        <v>18</v>
      </c>
      <c r="C2493" s="43" t="s">
        <v>914</v>
      </c>
      <c r="D2493" s="43" t="s">
        <v>20</v>
      </c>
      <c r="E2493" s="43" t="s">
        <v>21</v>
      </c>
      <c r="F2493" s="43" t="s">
        <v>20</v>
      </c>
      <c r="G2493" s="43" t="s">
        <v>46</v>
      </c>
      <c r="H2493" s="43" t="s">
        <v>23</v>
      </c>
      <c r="I2493" s="43" t="s">
        <v>667</v>
      </c>
      <c r="J2493" s="16" t="s">
        <v>668</v>
      </c>
      <c r="K2493" s="16">
        <v>2917</v>
      </c>
      <c r="L2493" s="16">
        <v>0</v>
      </c>
      <c r="M2493" s="16">
        <v>2917</v>
      </c>
      <c r="N2493" s="16">
        <v>0</v>
      </c>
      <c r="O2493" s="47">
        <v>1613.99</v>
      </c>
      <c r="P2493" s="16">
        <v>1303.01</v>
      </c>
      <c r="Q2493" s="47">
        <v>0</v>
      </c>
      <c r="R2493" s="16" t="s">
        <v>1909</v>
      </c>
      <c r="S2493" s="3" t="s">
        <v>1470</v>
      </c>
      <c r="T2493" s="2"/>
      <c r="U2493" s="2"/>
      <c r="V2493" s="2"/>
    </row>
    <row r="2494" spans="1:22" s="16" customFormat="1" ht="15" customHeight="1" x14ac:dyDescent="0.3">
      <c r="A2494" s="16" t="s">
        <v>465</v>
      </c>
      <c r="B2494" s="16" t="s">
        <v>18</v>
      </c>
      <c r="C2494" s="43" t="s">
        <v>914</v>
      </c>
      <c r="D2494" s="43" t="s">
        <v>20</v>
      </c>
      <c r="E2494" s="43" t="s">
        <v>21</v>
      </c>
      <c r="F2494" s="43" t="s">
        <v>20</v>
      </c>
      <c r="G2494" s="43" t="s">
        <v>46</v>
      </c>
      <c r="H2494" s="43" t="s">
        <v>23</v>
      </c>
      <c r="I2494" s="43" t="s">
        <v>846</v>
      </c>
      <c r="J2494" s="16" t="s">
        <v>847</v>
      </c>
      <c r="K2494" s="16">
        <v>289208</v>
      </c>
      <c r="L2494" s="16">
        <v>0</v>
      </c>
      <c r="M2494" s="16">
        <v>289208</v>
      </c>
      <c r="N2494" s="16">
        <v>2566</v>
      </c>
      <c r="O2494" s="47">
        <v>117178.48</v>
      </c>
      <c r="P2494" s="16">
        <v>169463.52</v>
      </c>
      <c r="Q2494" s="47">
        <v>1217</v>
      </c>
      <c r="R2494" s="16" t="s">
        <v>1909</v>
      </c>
      <c r="S2494" s="3" t="s">
        <v>1470</v>
      </c>
      <c r="T2494" s="2"/>
      <c r="U2494" s="2"/>
      <c r="V2494" s="2"/>
    </row>
    <row r="2495" spans="1:22" s="16" customFormat="1" ht="15" customHeight="1" x14ac:dyDescent="0.3">
      <c r="A2495" s="16" t="s">
        <v>465</v>
      </c>
      <c r="B2495" s="16" t="s">
        <v>18</v>
      </c>
      <c r="C2495" s="43" t="s">
        <v>914</v>
      </c>
      <c r="D2495" s="43" t="s">
        <v>20</v>
      </c>
      <c r="E2495" s="43" t="s">
        <v>21</v>
      </c>
      <c r="F2495" s="43" t="s">
        <v>20</v>
      </c>
      <c r="G2495" s="43" t="s">
        <v>46</v>
      </c>
      <c r="H2495" s="43" t="s">
        <v>23</v>
      </c>
      <c r="I2495" s="43" t="s">
        <v>498</v>
      </c>
      <c r="J2495" s="16" t="s">
        <v>499</v>
      </c>
      <c r="K2495" s="16">
        <v>9242</v>
      </c>
      <c r="L2495" s="16">
        <v>0</v>
      </c>
      <c r="M2495" s="16">
        <v>9242</v>
      </c>
      <c r="N2495" s="16">
        <v>0</v>
      </c>
      <c r="O2495" s="47">
        <v>0</v>
      </c>
      <c r="P2495" s="16">
        <v>9242</v>
      </c>
      <c r="Q2495" s="47">
        <v>0</v>
      </c>
      <c r="R2495" s="16" t="s">
        <v>1909</v>
      </c>
      <c r="S2495" s="3" t="s">
        <v>1470</v>
      </c>
      <c r="T2495" s="2"/>
      <c r="U2495" s="2"/>
      <c r="V2495" s="2"/>
    </row>
    <row r="2496" spans="1:22" s="16" customFormat="1" ht="15" customHeight="1" x14ac:dyDescent="0.3">
      <c r="A2496" s="16" t="s">
        <v>465</v>
      </c>
      <c r="B2496" s="16" t="s">
        <v>18</v>
      </c>
      <c r="C2496" s="43" t="s">
        <v>914</v>
      </c>
      <c r="D2496" s="43" t="s">
        <v>20</v>
      </c>
      <c r="E2496" s="43" t="s">
        <v>21</v>
      </c>
      <c r="F2496" s="43" t="s">
        <v>20</v>
      </c>
      <c r="G2496" s="43" t="s">
        <v>46</v>
      </c>
      <c r="H2496" s="43" t="s">
        <v>23</v>
      </c>
      <c r="I2496" s="43" t="s">
        <v>476</v>
      </c>
      <c r="J2496" s="16" t="s">
        <v>477</v>
      </c>
      <c r="K2496" s="16">
        <v>1554</v>
      </c>
      <c r="L2496" s="16">
        <v>0</v>
      </c>
      <c r="M2496" s="16">
        <v>1554</v>
      </c>
      <c r="N2496" s="16">
        <v>1901.84</v>
      </c>
      <c r="O2496" s="47">
        <v>1550.54</v>
      </c>
      <c r="P2496" s="16">
        <v>-1898.38</v>
      </c>
      <c r="Q2496" s="47">
        <v>0</v>
      </c>
      <c r="R2496" s="16" t="s">
        <v>1909</v>
      </c>
      <c r="S2496" s="3" t="s">
        <v>1470</v>
      </c>
      <c r="T2496" s="2"/>
      <c r="U2496" s="2"/>
      <c r="V2496" s="2"/>
    </row>
    <row r="2497" spans="1:22" s="16" customFormat="1" ht="15" customHeight="1" x14ac:dyDescent="0.3">
      <c r="A2497" s="16" t="s">
        <v>465</v>
      </c>
      <c r="B2497" s="16" t="s">
        <v>18</v>
      </c>
      <c r="C2497" s="43" t="s">
        <v>914</v>
      </c>
      <c r="D2497" s="43" t="s">
        <v>20</v>
      </c>
      <c r="E2497" s="43" t="s">
        <v>21</v>
      </c>
      <c r="F2497" s="43" t="s">
        <v>20</v>
      </c>
      <c r="G2497" s="43" t="s">
        <v>46</v>
      </c>
      <c r="H2497" s="43" t="s">
        <v>23</v>
      </c>
      <c r="I2497" s="43" t="s">
        <v>510</v>
      </c>
      <c r="J2497" s="16" t="s">
        <v>511</v>
      </c>
      <c r="K2497" s="16">
        <v>1339</v>
      </c>
      <c r="L2497" s="16">
        <v>0</v>
      </c>
      <c r="M2497" s="16">
        <v>1339</v>
      </c>
      <c r="N2497" s="16">
        <v>0</v>
      </c>
      <c r="O2497" s="47">
        <v>213.83</v>
      </c>
      <c r="P2497" s="16">
        <v>1125.17</v>
      </c>
      <c r="Q2497" s="47">
        <v>0</v>
      </c>
      <c r="R2497" s="16" t="s">
        <v>1909</v>
      </c>
      <c r="S2497" s="3" t="s">
        <v>1470</v>
      </c>
      <c r="T2497" s="2"/>
      <c r="U2497" s="2"/>
      <c r="V2497" s="2"/>
    </row>
    <row r="2498" spans="1:22" s="16" customFormat="1" ht="15" customHeight="1" x14ac:dyDescent="0.3">
      <c r="A2498" s="16" t="s">
        <v>465</v>
      </c>
      <c r="B2498" s="16" t="s">
        <v>18</v>
      </c>
      <c r="C2498" s="43" t="s">
        <v>914</v>
      </c>
      <c r="D2498" s="43" t="s">
        <v>20</v>
      </c>
      <c r="E2498" s="43" t="s">
        <v>21</v>
      </c>
      <c r="F2498" s="43" t="s">
        <v>20</v>
      </c>
      <c r="G2498" s="43" t="s">
        <v>46</v>
      </c>
      <c r="H2498" s="43" t="s">
        <v>23</v>
      </c>
      <c r="I2498" s="43" t="s">
        <v>630</v>
      </c>
      <c r="J2498" s="16" t="s">
        <v>631</v>
      </c>
      <c r="K2498" s="16">
        <v>6848</v>
      </c>
      <c r="L2498" s="16">
        <v>0</v>
      </c>
      <c r="M2498" s="16">
        <v>6848</v>
      </c>
      <c r="N2498" s="16">
        <v>0</v>
      </c>
      <c r="O2498" s="47">
        <v>1130.8900000000001</v>
      </c>
      <c r="P2498" s="16">
        <v>5717.11</v>
      </c>
      <c r="Q2498" s="47">
        <v>-1009.5</v>
      </c>
      <c r="R2498" s="16" t="s">
        <v>1909</v>
      </c>
      <c r="S2498" s="3" t="s">
        <v>1470</v>
      </c>
      <c r="T2498" s="2"/>
      <c r="U2498" s="2"/>
      <c r="V2498" s="2"/>
    </row>
    <row r="2499" spans="1:22" s="16" customFormat="1" ht="15" customHeight="1" x14ac:dyDescent="0.3">
      <c r="A2499" s="16" t="s">
        <v>465</v>
      </c>
      <c r="B2499" s="16" t="s">
        <v>18</v>
      </c>
      <c r="C2499" s="43" t="s">
        <v>40</v>
      </c>
      <c r="D2499" s="43" t="s">
        <v>20</v>
      </c>
      <c r="E2499" s="43" t="s">
        <v>21</v>
      </c>
      <c r="F2499" s="43" t="s">
        <v>20</v>
      </c>
      <c r="G2499" s="43" t="s">
        <v>41</v>
      </c>
      <c r="H2499" s="43" t="s">
        <v>23</v>
      </c>
      <c r="I2499" s="43" t="s">
        <v>501</v>
      </c>
      <c r="J2499" s="16" t="s">
        <v>502</v>
      </c>
      <c r="K2499" s="16">
        <v>3449</v>
      </c>
      <c r="L2499" s="16">
        <v>34</v>
      </c>
      <c r="M2499" s="16">
        <v>3483</v>
      </c>
      <c r="N2499" s="16">
        <v>0</v>
      </c>
      <c r="O2499" s="47">
        <v>3268.67</v>
      </c>
      <c r="P2499" s="16">
        <v>214.33</v>
      </c>
      <c r="Q2499" s="47">
        <v>196.4</v>
      </c>
      <c r="R2499" s="16" t="s">
        <v>1910</v>
      </c>
      <c r="S2499" s="3" t="s">
        <v>1470</v>
      </c>
      <c r="T2499" s="2"/>
      <c r="U2499" s="2"/>
      <c r="V2499" s="2"/>
    </row>
    <row r="2500" spans="1:22" s="16" customFormat="1" ht="15" customHeight="1" x14ac:dyDescent="0.3">
      <c r="A2500" s="16" t="s">
        <v>465</v>
      </c>
      <c r="B2500" s="16" t="s">
        <v>18</v>
      </c>
      <c r="C2500" s="43" t="s">
        <v>40</v>
      </c>
      <c r="D2500" s="43" t="s">
        <v>20</v>
      </c>
      <c r="E2500" s="43" t="s">
        <v>21</v>
      </c>
      <c r="F2500" s="43" t="s">
        <v>20</v>
      </c>
      <c r="G2500" s="43" t="s">
        <v>41</v>
      </c>
      <c r="H2500" s="43" t="s">
        <v>23</v>
      </c>
      <c r="I2500" s="43" t="s">
        <v>481</v>
      </c>
      <c r="J2500" s="16" t="s">
        <v>1040</v>
      </c>
      <c r="K2500" s="16">
        <v>24</v>
      </c>
      <c r="L2500" s="16">
        <v>0</v>
      </c>
      <c r="M2500" s="16">
        <v>24</v>
      </c>
      <c r="N2500" s="16">
        <v>0</v>
      </c>
      <c r="O2500" s="47">
        <v>100</v>
      </c>
      <c r="P2500" s="16">
        <v>-76</v>
      </c>
      <c r="Q2500" s="47">
        <v>0</v>
      </c>
      <c r="R2500" s="16" t="s">
        <v>1910</v>
      </c>
      <c r="S2500" s="3" t="s">
        <v>1470</v>
      </c>
      <c r="T2500" s="2"/>
      <c r="U2500" s="2"/>
      <c r="V2500" s="2"/>
    </row>
    <row r="2501" spans="1:22" s="16" customFormat="1" ht="15" customHeight="1" x14ac:dyDescent="0.3">
      <c r="A2501" s="16" t="s">
        <v>465</v>
      </c>
      <c r="B2501" s="16" t="s">
        <v>18</v>
      </c>
      <c r="C2501" s="43" t="s">
        <v>40</v>
      </c>
      <c r="D2501" s="43" t="s">
        <v>20</v>
      </c>
      <c r="E2501" s="43" t="s">
        <v>21</v>
      </c>
      <c r="F2501" s="43" t="s">
        <v>20</v>
      </c>
      <c r="G2501" s="43" t="s">
        <v>41</v>
      </c>
      <c r="H2501" s="43" t="s">
        <v>23</v>
      </c>
      <c r="I2501" s="43" t="s">
        <v>473</v>
      </c>
      <c r="J2501" s="16" t="s">
        <v>1041</v>
      </c>
      <c r="K2501" s="16">
        <v>30</v>
      </c>
      <c r="L2501" s="16">
        <v>0</v>
      </c>
      <c r="M2501" s="16">
        <v>30</v>
      </c>
      <c r="N2501" s="16">
        <v>0</v>
      </c>
      <c r="O2501" s="47">
        <v>0</v>
      </c>
      <c r="P2501" s="16">
        <v>30</v>
      </c>
      <c r="Q2501" s="47">
        <v>0</v>
      </c>
      <c r="R2501" s="16" t="s">
        <v>1910</v>
      </c>
      <c r="S2501" s="3" t="s">
        <v>1470</v>
      </c>
      <c r="T2501" s="2"/>
      <c r="U2501" s="2"/>
      <c r="V2501" s="2"/>
    </row>
    <row r="2502" spans="1:22" s="16" customFormat="1" ht="15" customHeight="1" x14ac:dyDescent="0.3">
      <c r="A2502" s="16" t="s">
        <v>465</v>
      </c>
      <c r="B2502" s="16" t="s">
        <v>18</v>
      </c>
      <c r="C2502" s="43" t="s">
        <v>40</v>
      </c>
      <c r="D2502" s="43" t="s">
        <v>20</v>
      </c>
      <c r="E2502" s="43" t="s">
        <v>21</v>
      </c>
      <c r="F2502" s="43" t="s">
        <v>20</v>
      </c>
      <c r="G2502" s="43" t="s">
        <v>41</v>
      </c>
      <c r="H2502" s="43" t="s">
        <v>23</v>
      </c>
      <c r="I2502" s="43" t="s">
        <v>474</v>
      </c>
      <c r="J2502" s="16" t="s">
        <v>475</v>
      </c>
      <c r="K2502" s="16">
        <v>269</v>
      </c>
      <c r="L2502" s="16">
        <v>3</v>
      </c>
      <c r="M2502" s="16">
        <v>272</v>
      </c>
      <c r="N2502" s="16">
        <v>0</v>
      </c>
      <c r="O2502" s="47">
        <v>257.69</v>
      </c>
      <c r="P2502" s="16">
        <v>14.31</v>
      </c>
      <c r="Q2502" s="47">
        <v>15.02</v>
      </c>
      <c r="R2502" s="16" t="s">
        <v>1910</v>
      </c>
      <c r="S2502" s="3" t="s">
        <v>1470</v>
      </c>
      <c r="T2502" s="2"/>
      <c r="U2502" s="2"/>
      <c r="V2502" s="2"/>
    </row>
    <row r="2503" spans="1:22" s="16" customFormat="1" ht="15" customHeight="1" x14ac:dyDescent="0.3">
      <c r="A2503" s="16" t="s">
        <v>465</v>
      </c>
      <c r="B2503" s="16" t="s">
        <v>18</v>
      </c>
      <c r="C2503" s="43" t="s">
        <v>40</v>
      </c>
      <c r="D2503" s="43" t="s">
        <v>20</v>
      </c>
      <c r="E2503" s="43" t="s">
        <v>21</v>
      </c>
      <c r="F2503" s="43" t="s">
        <v>20</v>
      </c>
      <c r="G2503" s="43" t="s">
        <v>41</v>
      </c>
      <c r="H2503" s="43" t="s">
        <v>23</v>
      </c>
      <c r="I2503" s="43" t="s">
        <v>531</v>
      </c>
      <c r="J2503" s="16" t="s">
        <v>532</v>
      </c>
      <c r="K2503" s="16">
        <v>405</v>
      </c>
      <c r="L2503" s="16">
        <v>0</v>
      </c>
      <c r="M2503" s="16">
        <v>405</v>
      </c>
      <c r="N2503" s="16">
        <v>0</v>
      </c>
      <c r="O2503" s="47">
        <v>361.36</v>
      </c>
      <c r="P2503" s="16">
        <v>43.64</v>
      </c>
      <c r="Q2503" s="47">
        <v>21.78</v>
      </c>
      <c r="R2503" s="16" t="s">
        <v>1910</v>
      </c>
      <c r="S2503" s="3" t="s">
        <v>1470</v>
      </c>
      <c r="T2503" s="2"/>
      <c r="U2503" s="2"/>
      <c r="V2503" s="2"/>
    </row>
    <row r="2504" spans="1:22" s="16" customFormat="1" ht="15" customHeight="1" x14ac:dyDescent="0.3">
      <c r="A2504" s="16" t="s">
        <v>465</v>
      </c>
      <c r="B2504" s="16" t="s">
        <v>18</v>
      </c>
      <c r="C2504" s="43" t="s">
        <v>40</v>
      </c>
      <c r="D2504" s="43" t="s">
        <v>20</v>
      </c>
      <c r="E2504" s="43" t="s">
        <v>21</v>
      </c>
      <c r="F2504" s="43" t="s">
        <v>20</v>
      </c>
      <c r="G2504" s="43" t="s">
        <v>41</v>
      </c>
      <c r="H2504" s="43" t="s">
        <v>23</v>
      </c>
      <c r="I2504" s="43" t="s">
        <v>519</v>
      </c>
      <c r="J2504" s="16" t="s">
        <v>520</v>
      </c>
      <c r="K2504" s="16">
        <v>57</v>
      </c>
      <c r="L2504" s="16">
        <v>0</v>
      </c>
      <c r="M2504" s="16">
        <v>57</v>
      </c>
      <c r="N2504" s="16">
        <v>0</v>
      </c>
      <c r="O2504" s="47">
        <v>47.5</v>
      </c>
      <c r="P2504" s="16">
        <v>9.5</v>
      </c>
      <c r="Q2504" s="47">
        <v>0</v>
      </c>
      <c r="R2504" s="16" t="s">
        <v>1910</v>
      </c>
      <c r="S2504" s="3" t="s">
        <v>1470</v>
      </c>
      <c r="T2504" s="2"/>
      <c r="U2504" s="2"/>
      <c r="V2504" s="2"/>
    </row>
    <row r="2505" spans="1:22" s="16" customFormat="1" ht="15" customHeight="1" x14ac:dyDescent="0.3">
      <c r="A2505" s="16" t="s">
        <v>465</v>
      </c>
      <c r="B2505" s="16" t="s">
        <v>18</v>
      </c>
      <c r="C2505" s="43" t="s">
        <v>40</v>
      </c>
      <c r="D2505" s="43" t="s">
        <v>20</v>
      </c>
      <c r="E2505" s="43" t="s">
        <v>21</v>
      </c>
      <c r="F2505" s="43" t="s">
        <v>20</v>
      </c>
      <c r="G2505" s="43" t="s">
        <v>41</v>
      </c>
      <c r="H2505" s="43" t="s">
        <v>23</v>
      </c>
      <c r="I2505" s="43" t="s">
        <v>466</v>
      </c>
      <c r="J2505" s="16" t="s">
        <v>467</v>
      </c>
      <c r="K2505" s="16">
        <v>30</v>
      </c>
      <c r="L2505" s="16">
        <v>0</v>
      </c>
      <c r="M2505" s="16">
        <v>30</v>
      </c>
      <c r="N2505" s="16">
        <v>0</v>
      </c>
      <c r="O2505" s="47">
        <v>25</v>
      </c>
      <c r="P2505" s="16">
        <v>5</v>
      </c>
      <c r="Q2505" s="47">
        <v>0</v>
      </c>
      <c r="R2505" s="16" t="s">
        <v>1910</v>
      </c>
      <c r="S2505" s="3" t="s">
        <v>1470</v>
      </c>
      <c r="T2505" s="2"/>
      <c r="U2505" s="2"/>
      <c r="V2505" s="2"/>
    </row>
    <row r="2506" spans="1:22" s="16" customFormat="1" ht="15" customHeight="1" x14ac:dyDescent="0.3">
      <c r="A2506" s="16" t="s">
        <v>465</v>
      </c>
      <c r="B2506" s="16" t="s">
        <v>18</v>
      </c>
      <c r="C2506" s="43" t="s">
        <v>40</v>
      </c>
      <c r="D2506" s="43" t="s">
        <v>20</v>
      </c>
      <c r="E2506" s="43" t="s">
        <v>21</v>
      </c>
      <c r="F2506" s="43" t="s">
        <v>20</v>
      </c>
      <c r="G2506" s="43" t="s">
        <v>41</v>
      </c>
      <c r="H2506" s="43" t="s">
        <v>23</v>
      </c>
      <c r="I2506" s="43" t="s">
        <v>470</v>
      </c>
      <c r="J2506" s="16" t="s">
        <v>471</v>
      </c>
      <c r="K2506" s="16">
        <v>7</v>
      </c>
      <c r="L2506" s="16">
        <v>0</v>
      </c>
      <c r="M2506" s="16">
        <v>7</v>
      </c>
      <c r="N2506" s="16">
        <v>0</v>
      </c>
      <c r="O2506" s="47">
        <v>5.8</v>
      </c>
      <c r="P2506" s="16">
        <v>1.2</v>
      </c>
      <c r="Q2506" s="47">
        <v>0</v>
      </c>
      <c r="R2506" s="16" t="s">
        <v>1910</v>
      </c>
      <c r="S2506" s="3" t="s">
        <v>1470</v>
      </c>
      <c r="T2506" s="2"/>
      <c r="U2506" s="2"/>
      <c r="V2506" s="2"/>
    </row>
    <row r="2507" spans="1:22" s="16" customFormat="1" ht="15" customHeight="1" x14ac:dyDescent="0.3">
      <c r="A2507" s="16" t="s">
        <v>465</v>
      </c>
      <c r="B2507" s="16" t="s">
        <v>18</v>
      </c>
      <c r="C2507" s="43" t="s">
        <v>40</v>
      </c>
      <c r="D2507" s="43" t="s">
        <v>20</v>
      </c>
      <c r="E2507" s="43" t="s">
        <v>21</v>
      </c>
      <c r="F2507" s="43" t="s">
        <v>20</v>
      </c>
      <c r="G2507" s="43" t="s">
        <v>41</v>
      </c>
      <c r="H2507" s="43" t="s">
        <v>23</v>
      </c>
      <c r="I2507" s="43" t="s">
        <v>525</v>
      </c>
      <c r="J2507" s="16" t="s">
        <v>526</v>
      </c>
      <c r="K2507" s="16">
        <v>29</v>
      </c>
      <c r="L2507" s="16">
        <v>0</v>
      </c>
      <c r="M2507" s="16">
        <v>29</v>
      </c>
      <c r="N2507" s="16">
        <v>0</v>
      </c>
      <c r="O2507" s="47">
        <v>79.739999999999995</v>
      </c>
      <c r="P2507" s="16">
        <v>-50.74</v>
      </c>
      <c r="Q2507" s="47">
        <v>0</v>
      </c>
      <c r="R2507" s="16" t="s">
        <v>1910</v>
      </c>
      <c r="S2507" s="3" t="s">
        <v>1470</v>
      </c>
      <c r="T2507" s="2"/>
      <c r="U2507" s="2"/>
      <c r="V2507" s="2"/>
    </row>
    <row r="2508" spans="1:22" s="16" customFormat="1" ht="15" customHeight="1" x14ac:dyDescent="0.3">
      <c r="A2508" s="16" t="s">
        <v>465</v>
      </c>
      <c r="B2508" s="16" t="s">
        <v>18</v>
      </c>
      <c r="C2508" s="43" t="s">
        <v>40</v>
      </c>
      <c r="D2508" s="43" t="s">
        <v>20</v>
      </c>
      <c r="E2508" s="43" t="s">
        <v>21</v>
      </c>
      <c r="F2508" s="43" t="s">
        <v>20</v>
      </c>
      <c r="G2508" s="43" t="s">
        <v>41</v>
      </c>
      <c r="H2508" s="43" t="s">
        <v>23</v>
      </c>
      <c r="I2508" s="43">
        <v>6010</v>
      </c>
      <c r="J2508" s="16" t="s">
        <v>504</v>
      </c>
      <c r="K2508" s="16">
        <v>0</v>
      </c>
      <c r="L2508" s="16">
        <v>1000</v>
      </c>
      <c r="M2508" s="16">
        <v>1000</v>
      </c>
      <c r="N2508" s="16">
        <v>0</v>
      </c>
      <c r="O2508" s="47">
        <v>0</v>
      </c>
      <c r="P2508" s="16">
        <v>1000</v>
      </c>
      <c r="Q2508" s="47">
        <v>0</v>
      </c>
      <c r="R2508" s="16" t="s">
        <v>1910</v>
      </c>
      <c r="S2508" s="3" t="s">
        <v>1470</v>
      </c>
      <c r="T2508" s="2"/>
      <c r="U2508" s="2"/>
      <c r="V2508" s="2"/>
    </row>
    <row r="2509" spans="1:22" s="16" customFormat="1" ht="15" customHeight="1" x14ac:dyDescent="0.3">
      <c r="A2509" s="16" t="s">
        <v>465</v>
      </c>
      <c r="B2509" s="16" t="s">
        <v>18</v>
      </c>
      <c r="C2509" s="43" t="s">
        <v>40</v>
      </c>
      <c r="D2509" s="43" t="s">
        <v>20</v>
      </c>
      <c r="E2509" s="43" t="s">
        <v>21</v>
      </c>
      <c r="F2509" s="43" t="s">
        <v>20</v>
      </c>
      <c r="G2509" s="43" t="s">
        <v>41</v>
      </c>
      <c r="H2509" s="43" t="s">
        <v>23</v>
      </c>
      <c r="I2509" s="43">
        <v>6015</v>
      </c>
      <c r="J2509" s="16" t="s">
        <v>503</v>
      </c>
      <c r="K2509" s="16">
        <v>0</v>
      </c>
      <c r="L2509" s="16">
        <v>1000</v>
      </c>
      <c r="M2509" s="16">
        <v>1000</v>
      </c>
      <c r="N2509" s="16">
        <v>0</v>
      </c>
      <c r="O2509" s="47">
        <v>0</v>
      </c>
      <c r="P2509" s="16">
        <v>1000</v>
      </c>
      <c r="Q2509" s="47">
        <v>0</v>
      </c>
      <c r="R2509" s="16" t="s">
        <v>1910</v>
      </c>
      <c r="S2509" s="3" t="s">
        <v>1470</v>
      </c>
      <c r="T2509" s="2"/>
      <c r="U2509" s="2"/>
      <c r="V2509" s="2"/>
    </row>
    <row r="2510" spans="1:22" s="16" customFormat="1" ht="15" customHeight="1" x14ac:dyDescent="0.3">
      <c r="A2510" s="16" t="s">
        <v>465</v>
      </c>
      <c r="B2510" s="16" t="s">
        <v>18</v>
      </c>
      <c r="C2510" s="43" t="s">
        <v>40</v>
      </c>
      <c r="D2510" s="43" t="s">
        <v>20</v>
      </c>
      <c r="E2510" s="43" t="s">
        <v>21</v>
      </c>
      <c r="F2510" s="43" t="s">
        <v>20</v>
      </c>
      <c r="G2510" s="43" t="s">
        <v>41</v>
      </c>
      <c r="H2510" s="43" t="s">
        <v>23</v>
      </c>
      <c r="I2510" s="43">
        <v>6202</v>
      </c>
      <c r="J2510" s="16" t="s">
        <v>558</v>
      </c>
      <c r="K2510" s="16">
        <v>0</v>
      </c>
      <c r="L2510" s="16">
        <v>200</v>
      </c>
      <c r="M2510" s="16">
        <v>200</v>
      </c>
      <c r="N2510" s="16">
        <v>0</v>
      </c>
      <c r="O2510" s="47">
        <v>0</v>
      </c>
      <c r="P2510" s="16">
        <v>200</v>
      </c>
      <c r="Q2510" s="47">
        <v>0</v>
      </c>
      <c r="R2510" s="16" t="s">
        <v>1910</v>
      </c>
      <c r="S2510" s="3" t="s">
        <v>1470</v>
      </c>
      <c r="T2510" s="2"/>
      <c r="U2510" s="2"/>
      <c r="V2510" s="2"/>
    </row>
    <row r="2511" spans="1:22" s="16" customFormat="1" ht="15" customHeight="1" x14ac:dyDescent="0.3">
      <c r="A2511" s="16" t="s">
        <v>465</v>
      </c>
      <c r="B2511" s="16" t="s">
        <v>18</v>
      </c>
      <c r="C2511" s="43" t="s">
        <v>40</v>
      </c>
      <c r="D2511" s="43" t="s">
        <v>20</v>
      </c>
      <c r="E2511" s="43" t="s">
        <v>21</v>
      </c>
      <c r="F2511" s="43" t="s">
        <v>20</v>
      </c>
      <c r="G2511" s="43" t="s">
        <v>41</v>
      </c>
      <c r="H2511" s="43" t="s">
        <v>23</v>
      </c>
      <c r="I2511" s="43">
        <v>6203</v>
      </c>
      <c r="J2511" s="16" t="s">
        <v>559</v>
      </c>
      <c r="K2511" s="16">
        <v>0</v>
      </c>
      <c r="L2511" s="16">
        <v>650</v>
      </c>
      <c r="M2511" s="16">
        <v>650</v>
      </c>
      <c r="N2511" s="16">
        <v>0</v>
      </c>
      <c r="O2511" s="47">
        <v>0</v>
      </c>
      <c r="P2511" s="16">
        <v>650</v>
      </c>
      <c r="Q2511" s="47">
        <v>0</v>
      </c>
      <c r="R2511" s="16" t="s">
        <v>1910</v>
      </c>
      <c r="S2511" s="3" t="s">
        <v>1470</v>
      </c>
      <c r="T2511" s="2"/>
      <c r="U2511" s="2"/>
      <c r="V2511" s="2"/>
    </row>
    <row r="2512" spans="1:22" s="16" customFormat="1" ht="15" customHeight="1" x14ac:dyDescent="0.3">
      <c r="A2512" s="16" t="s">
        <v>465</v>
      </c>
      <c r="B2512" s="16" t="s">
        <v>18</v>
      </c>
      <c r="C2512" s="43" t="s">
        <v>40</v>
      </c>
      <c r="D2512" s="43" t="s">
        <v>20</v>
      </c>
      <c r="E2512" s="43" t="s">
        <v>21</v>
      </c>
      <c r="F2512" s="43" t="s">
        <v>20</v>
      </c>
      <c r="G2512" s="43" t="s">
        <v>41</v>
      </c>
      <c r="H2512" s="43" t="s">
        <v>23</v>
      </c>
      <c r="I2512" s="43">
        <v>6246</v>
      </c>
      <c r="J2512" s="16" t="s">
        <v>892</v>
      </c>
      <c r="K2512" s="16">
        <v>0</v>
      </c>
      <c r="L2512" s="16">
        <v>10000</v>
      </c>
      <c r="M2512" s="16">
        <v>10000</v>
      </c>
      <c r="N2512" s="16">
        <v>0</v>
      </c>
      <c r="O2512" s="47">
        <v>0</v>
      </c>
      <c r="P2512" s="16">
        <v>10000</v>
      </c>
      <c r="Q2512" s="47">
        <v>0</v>
      </c>
      <c r="R2512" s="16" t="s">
        <v>1910</v>
      </c>
      <c r="S2512" s="3" t="s">
        <v>1470</v>
      </c>
      <c r="T2512" s="2"/>
      <c r="U2512" s="2"/>
      <c r="V2512" s="2"/>
    </row>
    <row r="2513" spans="1:22" s="16" customFormat="1" ht="15" customHeight="1" x14ac:dyDescent="0.3">
      <c r="A2513" s="16" t="s">
        <v>465</v>
      </c>
      <c r="B2513" s="16" t="s">
        <v>18</v>
      </c>
      <c r="C2513" s="43" t="s">
        <v>40</v>
      </c>
      <c r="D2513" s="43" t="s">
        <v>20</v>
      </c>
      <c r="E2513" s="43" t="s">
        <v>21</v>
      </c>
      <c r="F2513" s="43" t="s">
        <v>20</v>
      </c>
      <c r="G2513" s="43" t="s">
        <v>41</v>
      </c>
      <c r="H2513" s="43" t="s">
        <v>23</v>
      </c>
      <c r="I2513" s="43">
        <v>6290</v>
      </c>
      <c r="J2513" s="16" t="s">
        <v>1783</v>
      </c>
      <c r="K2513" s="16">
        <v>103</v>
      </c>
      <c r="L2513" s="16">
        <v>-37</v>
      </c>
      <c r="M2513" s="16">
        <v>66</v>
      </c>
      <c r="N2513" s="16">
        <v>0</v>
      </c>
      <c r="O2513" s="47">
        <v>0</v>
      </c>
      <c r="P2513" s="16">
        <v>66</v>
      </c>
      <c r="Q2513" s="47">
        <v>0</v>
      </c>
      <c r="R2513" s="16" t="s">
        <v>1910</v>
      </c>
      <c r="S2513" s="3" t="s">
        <v>1470</v>
      </c>
      <c r="T2513" s="2"/>
      <c r="U2513" s="2"/>
      <c r="V2513" s="2"/>
    </row>
    <row r="2514" spans="1:22" s="16" customFormat="1" ht="15" customHeight="1" x14ac:dyDescent="0.3">
      <c r="A2514" s="16" t="s">
        <v>465</v>
      </c>
      <c r="B2514" s="16" t="s">
        <v>18</v>
      </c>
      <c r="C2514" s="43" t="s">
        <v>40</v>
      </c>
      <c r="D2514" s="43" t="s">
        <v>20</v>
      </c>
      <c r="E2514" s="43" t="s">
        <v>21</v>
      </c>
      <c r="F2514" s="43" t="s">
        <v>20</v>
      </c>
      <c r="G2514" s="43" t="s">
        <v>41</v>
      </c>
      <c r="H2514" s="43" t="s">
        <v>23</v>
      </c>
      <c r="I2514" s="43">
        <v>6350</v>
      </c>
      <c r="J2514" s="16" t="s">
        <v>492</v>
      </c>
      <c r="K2514" s="16">
        <v>0</v>
      </c>
      <c r="L2514" s="16">
        <v>0</v>
      </c>
      <c r="M2514" s="16">
        <v>0</v>
      </c>
      <c r="N2514" s="16">
        <v>0</v>
      </c>
      <c r="O2514" s="47">
        <v>297</v>
      </c>
      <c r="P2514" s="16">
        <v>-297</v>
      </c>
      <c r="Q2514" s="47">
        <v>0</v>
      </c>
      <c r="R2514" s="16" t="s">
        <v>1910</v>
      </c>
      <c r="S2514" s="3" t="s">
        <v>1470</v>
      </c>
      <c r="T2514" s="2"/>
      <c r="U2514" s="2"/>
      <c r="V2514" s="2"/>
    </row>
    <row r="2515" spans="1:22" s="16" customFormat="1" ht="15" customHeight="1" x14ac:dyDescent="0.3">
      <c r="A2515" s="16" t="s">
        <v>465</v>
      </c>
      <c r="B2515" s="16" t="s">
        <v>18</v>
      </c>
      <c r="C2515" s="43" t="s">
        <v>40</v>
      </c>
      <c r="D2515" s="43" t="s">
        <v>20</v>
      </c>
      <c r="E2515" s="43" t="s">
        <v>21</v>
      </c>
      <c r="F2515" s="43" t="s">
        <v>20</v>
      </c>
      <c r="G2515" s="43" t="s">
        <v>41</v>
      </c>
      <c r="H2515" s="43" t="s">
        <v>23</v>
      </c>
      <c r="I2515" s="43" t="s">
        <v>541</v>
      </c>
      <c r="J2515" s="16" t="s">
        <v>542</v>
      </c>
      <c r="K2515" s="16">
        <v>0</v>
      </c>
      <c r="L2515" s="16">
        <v>200</v>
      </c>
      <c r="M2515" s="16">
        <v>200</v>
      </c>
      <c r="N2515" s="16">
        <v>0</v>
      </c>
      <c r="O2515" s="47">
        <v>16.03</v>
      </c>
      <c r="P2515" s="16">
        <v>183.97</v>
      </c>
      <c r="Q2515" s="47">
        <v>0</v>
      </c>
      <c r="R2515" s="16" t="s">
        <v>1910</v>
      </c>
      <c r="S2515" s="3" t="s">
        <v>1470</v>
      </c>
      <c r="T2515" s="2"/>
      <c r="U2515" s="2"/>
      <c r="V2515" s="2"/>
    </row>
    <row r="2516" spans="1:22" s="16" customFormat="1" ht="15" customHeight="1" x14ac:dyDescent="0.3">
      <c r="A2516" s="16" t="s">
        <v>465</v>
      </c>
      <c r="B2516" s="16" t="s">
        <v>18</v>
      </c>
      <c r="C2516" s="43" t="s">
        <v>40</v>
      </c>
      <c r="D2516" s="43" t="s">
        <v>20</v>
      </c>
      <c r="E2516" s="43" t="s">
        <v>21</v>
      </c>
      <c r="F2516" s="43" t="s">
        <v>20</v>
      </c>
      <c r="G2516" s="43" t="s">
        <v>41</v>
      </c>
      <c r="H2516" s="43" t="s">
        <v>23</v>
      </c>
      <c r="I2516" s="43" t="s">
        <v>487</v>
      </c>
      <c r="J2516" s="16" t="s">
        <v>488</v>
      </c>
      <c r="K2516" s="16">
        <v>0</v>
      </c>
      <c r="L2516" s="16">
        <v>18000</v>
      </c>
      <c r="M2516" s="16">
        <v>18000</v>
      </c>
      <c r="N2516" s="16">
        <v>0</v>
      </c>
      <c r="O2516" s="47">
        <v>5518</v>
      </c>
      <c r="P2516" s="16">
        <v>12482</v>
      </c>
      <c r="Q2516" s="47">
        <v>0</v>
      </c>
      <c r="R2516" s="16" t="s">
        <v>1910</v>
      </c>
      <c r="S2516" s="3" t="s">
        <v>1470</v>
      </c>
      <c r="T2516" s="2"/>
      <c r="U2516" s="2"/>
      <c r="V2516" s="2"/>
    </row>
    <row r="2517" spans="1:22" s="16" customFormat="1" ht="15" customHeight="1" x14ac:dyDescent="0.3">
      <c r="A2517" s="16" t="s">
        <v>465</v>
      </c>
      <c r="B2517" s="16" t="s">
        <v>18</v>
      </c>
      <c r="C2517" s="43" t="s">
        <v>40</v>
      </c>
      <c r="D2517" s="43" t="s">
        <v>20</v>
      </c>
      <c r="E2517" s="43" t="s">
        <v>21</v>
      </c>
      <c r="F2517" s="43" t="s">
        <v>20</v>
      </c>
      <c r="G2517" s="43" t="s">
        <v>41</v>
      </c>
      <c r="H2517" s="43" t="s">
        <v>23</v>
      </c>
      <c r="I2517" s="43" t="s">
        <v>498</v>
      </c>
      <c r="J2517" s="16" t="s">
        <v>499</v>
      </c>
      <c r="K2517" s="16">
        <v>0</v>
      </c>
      <c r="L2517" s="16">
        <v>26678</v>
      </c>
      <c r="M2517" s="16">
        <v>26678</v>
      </c>
      <c r="N2517" s="16">
        <v>602.79</v>
      </c>
      <c r="O2517" s="47">
        <v>1958.13</v>
      </c>
      <c r="P2517" s="16">
        <v>24117.08</v>
      </c>
      <c r="Q2517" s="47">
        <v>401.31</v>
      </c>
      <c r="R2517" s="16" t="s">
        <v>1910</v>
      </c>
      <c r="S2517" s="3" t="s">
        <v>1470</v>
      </c>
      <c r="T2517" s="2"/>
      <c r="U2517" s="2"/>
      <c r="V2517" s="2"/>
    </row>
    <row r="2518" spans="1:22" s="16" customFormat="1" ht="15" customHeight="1" x14ac:dyDescent="0.3">
      <c r="A2518" s="16" t="s">
        <v>465</v>
      </c>
      <c r="B2518" s="16" t="s">
        <v>18</v>
      </c>
      <c r="C2518" s="43" t="s">
        <v>40</v>
      </c>
      <c r="D2518" s="43" t="s">
        <v>20</v>
      </c>
      <c r="E2518" s="43" t="s">
        <v>21</v>
      </c>
      <c r="F2518" s="43" t="s">
        <v>20</v>
      </c>
      <c r="G2518" s="43" t="s">
        <v>41</v>
      </c>
      <c r="H2518" s="43" t="s">
        <v>23</v>
      </c>
      <c r="I2518" s="43" t="s">
        <v>1737</v>
      </c>
      <c r="J2518" s="16" t="s">
        <v>1738</v>
      </c>
      <c r="K2518" s="16">
        <v>0</v>
      </c>
      <c r="L2518" s="16">
        <v>0</v>
      </c>
      <c r="M2518" s="16">
        <v>0</v>
      </c>
      <c r="N2518" s="16">
        <v>0</v>
      </c>
      <c r="O2518" s="47">
        <v>0</v>
      </c>
      <c r="P2518" s="16">
        <v>0</v>
      </c>
      <c r="Q2518" s="47">
        <v>0</v>
      </c>
      <c r="R2518" s="16" t="s">
        <v>1910</v>
      </c>
      <c r="S2518" s="3" t="s">
        <v>1470</v>
      </c>
      <c r="T2518" s="2"/>
      <c r="U2518" s="2"/>
      <c r="V2518" s="2"/>
    </row>
    <row r="2519" spans="1:22" s="16" customFormat="1" ht="15" customHeight="1" x14ac:dyDescent="0.3">
      <c r="A2519" s="16" t="s">
        <v>465</v>
      </c>
      <c r="B2519" s="16" t="s">
        <v>18</v>
      </c>
      <c r="C2519" s="43" t="s">
        <v>38</v>
      </c>
      <c r="D2519" s="43" t="s">
        <v>20</v>
      </c>
      <c r="E2519" s="43" t="s">
        <v>21</v>
      </c>
      <c r="F2519" s="43" t="s">
        <v>20</v>
      </c>
      <c r="G2519" s="43" t="s">
        <v>39</v>
      </c>
      <c r="H2519" s="43" t="s">
        <v>23</v>
      </c>
      <c r="I2519" s="43" t="s">
        <v>501</v>
      </c>
      <c r="J2519" s="16" t="s">
        <v>502</v>
      </c>
      <c r="K2519" s="16">
        <v>90577</v>
      </c>
      <c r="L2519" s="16">
        <v>897</v>
      </c>
      <c r="M2519" s="16">
        <v>91474</v>
      </c>
      <c r="N2519" s="16">
        <v>0</v>
      </c>
      <c r="O2519" s="47">
        <v>74052.45</v>
      </c>
      <c r="P2519" s="16">
        <v>17421.55</v>
      </c>
      <c r="Q2519" s="47">
        <v>5484.91</v>
      </c>
      <c r="R2519" s="16" t="s">
        <v>1911</v>
      </c>
      <c r="S2519" s="3" t="s">
        <v>1470</v>
      </c>
      <c r="T2519" s="2"/>
      <c r="U2519" s="2"/>
      <c r="V2519" s="2"/>
    </row>
    <row r="2520" spans="1:22" s="16" customFormat="1" ht="15" customHeight="1" x14ac:dyDescent="0.3">
      <c r="A2520" s="16" t="s">
        <v>465</v>
      </c>
      <c r="B2520" s="16" t="s">
        <v>18</v>
      </c>
      <c r="C2520" s="43" t="s">
        <v>38</v>
      </c>
      <c r="D2520" s="43" t="s">
        <v>20</v>
      </c>
      <c r="E2520" s="43" t="s">
        <v>21</v>
      </c>
      <c r="F2520" s="43" t="s">
        <v>20</v>
      </c>
      <c r="G2520" s="43" t="s">
        <v>39</v>
      </c>
      <c r="H2520" s="43" t="s">
        <v>23</v>
      </c>
      <c r="I2520" s="43" t="s">
        <v>493</v>
      </c>
      <c r="J2520" s="16" t="s">
        <v>494</v>
      </c>
      <c r="K2520" s="16">
        <v>0</v>
      </c>
      <c r="L2520" s="16">
        <v>0</v>
      </c>
      <c r="M2520" s="16">
        <v>0</v>
      </c>
      <c r="N2520" s="16">
        <v>0</v>
      </c>
      <c r="O2520" s="47">
        <v>1328.5</v>
      </c>
      <c r="P2520" s="16">
        <v>-1328.5</v>
      </c>
      <c r="Q2520" s="47">
        <v>0</v>
      </c>
      <c r="R2520" s="16" t="s">
        <v>1911</v>
      </c>
      <c r="S2520" s="3" t="s">
        <v>1470</v>
      </c>
      <c r="T2520" s="2"/>
      <c r="U2520" s="2"/>
      <c r="V2520" s="2"/>
    </row>
    <row r="2521" spans="1:22" s="16" customFormat="1" ht="15" customHeight="1" x14ac:dyDescent="0.3">
      <c r="A2521" s="16" t="s">
        <v>465</v>
      </c>
      <c r="B2521" s="16" t="s">
        <v>18</v>
      </c>
      <c r="C2521" s="43" t="s">
        <v>38</v>
      </c>
      <c r="D2521" s="43" t="s">
        <v>20</v>
      </c>
      <c r="E2521" s="43" t="s">
        <v>21</v>
      </c>
      <c r="F2521" s="43" t="s">
        <v>20</v>
      </c>
      <c r="G2521" s="43" t="s">
        <v>39</v>
      </c>
      <c r="H2521" s="43" t="s">
        <v>23</v>
      </c>
      <c r="I2521" s="43" t="s">
        <v>481</v>
      </c>
      <c r="J2521" s="16" t="s">
        <v>1040</v>
      </c>
      <c r="K2521" s="16">
        <v>576</v>
      </c>
      <c r="L2521" s="16">
        <v>0</v>
      </c>
      <c r="M2521" s="16">
        <v>576</v>
      </c>
      <c r="N2521" s="16">
        <v>0</v>
      </c>
      <c r="O2521" s="47">
        <v>285</v>
      </c>
      <c r="P2521" s="16">
        <v>291</v>
      </c>
      <c r="Q2521" s="47">
        <v>0</v>
      </c>
      <c r="R2521" s="16" t="s">
        <v>1911</v>
      </c>
      <c r="S2521" s="3" t="s">
        <v>1470</v>
      </c>
      <c r="T2521" s="2"/>
      <c r="U2521" s="2"/>
      <c r="V2521" s="2"/>
    </row>
    <row r="2522" spans="1:22" s="16" customFormat="1" ht="15" customHeight="1" x14ac:dyDescent="0.3">
      <c r="A2522" s="16" t="s">
        <v>465</v>
      </c>
      <c r="B2522" s="16" t="s">
        <v>18</v>
      </c>
      <c r="C2522" s="43" t="s">
        <v>38</v>
      </c>
      <c r="D2522" s="43" t="s">
        <v>20</v>
      </c>
      <c r="E2522" s="43" t="s">
        <v>21</v>
      </c>
      <c r="F2522" s="43" t="s">
        <v>20</v>
      </c>
      <c r="G2522" s="43" t="s">
        <v>39</v>
      </c>
      <c r="H2522" s="43" t="s">
        <v>23</v>
      </c>
      <c r="I2522" s="43" t="s">
        <v>474</v>
      </c>
      <c r="J2522" s="16" t="s">
        <v>475</v>
      </c>
      <c r="K2522" s="16">
        <v>7043</v>
      </c>
      <c r="L2522" s="16">
        <v>70</v>
      </c>
      <c r="M2522" s="16">
        <v>7113</v>
      </c>
      <c r="N2522" s="16">
        <v>0</v>
      </c>
      <c r="O2522" s="47">
        <v>5408.26</v>
      </c>
      <c r="P2522" s="16">
        <v>1704.74</v>
      </c>
      <c r="Q2522" s="47">
        <v>401.77</v>
      </c>
      <c r="R2522" s="16" t="s">
        <v>1911</v>
      </c>
      <c r="S2522" s="3" t="s">
        <v>1470</v>
      </c>
      <c r="T2522" s="2"/>
      <c r="U2522" s="2"/>
      <c r="V2522" s="2"/>
    </row>
    <row r="2523" spans="1:22" s="16" customFormat="1" ht="15" customHeight="1" x14ac:dyDescent="0.3">
      <c r="A2523" s="16" t="s">
        <v>465</v>
      </c>
      <c r="B2523" s="16" t="s">
        <v>18</v>
      </c>
      <c r="C2523" s="43" t="s">
        <v>38</v>
      </c>
      <c r="D2523" s="43" t="s">
        <v>20</v>
      </c>
      <c r="E2523" s="43" t="s">
        <v>21</v>
      </c>
      <c r="F2523" s="43" t="s">
        <v>20</v>
      </c>
      <c r="G2523" s="43" t="s">
        <v>39</v>
      </c>
      <c r="H2523" s="43" t="s">
        <v>23</v>
      </c>
      <c r="I2523" s="43" t="s">
        <v>531</v>
      </c>
      <c r="J2523" s="16" t="s">
        <v>532</v>
      </c>
      <c r="K2523" s="16">
        <v>10632</v>
      </c>
      <c r="L2523" s="16">
        <v>0</v>
      </c>
      <c r="M2523" s="16">
        <v>10632</v>
      </c>
      <c r="N2523" s="16">
        <v>0</v>
      </c>
      <c r="O2523" s="47">
        <v>7524.91</v>
      </c>
      <c r="P2523" s="16">
        <v>3107.09</v>
      </c>
      <c r="Q2523" s="47">
        <v>597.16999999999996</v>
      </c>
      <c r="R2523" s="16" t="s">
        <v>1911</v>
      </c>
      <c r="S2523" s="3" t="s">
        <v>1470</v>
      </c>
      <c r="T2523" s="2"/>
      <c r="U2523" s="2"/>
      <c r="V2523" s="2"/>
    </row>
    <row r="2524" spans="1:22" s="16" customFormat="1" ht="15" customHeight="1" x14ac:dyDescent="0.3">
      <c r="A2524" s="16" t="s">
        <v>465</v>
      </c>
      <c r="B2524" s="16" t="s">
        <v>18</v>
      </c>
      <c r="C2524" s="43" t="s">
        <v>38</v>
      </c>
      <c r="D2524" s="43" t="s">
        <v>20</v>
      </c>
      <c r="E2524" s="43" t="s">
        <v>21</v>
      </c>
      <c r="F2524" s="43" t="s">
        <v>20</v>
      </c>
      <c r="G2524" s="43" t="s">
        <v>39</v>
      </c>
      <c r="H2524" s="43" t="s">
        <v>23</v>
      </c>
      <c r="I2524" s="43" t="s">
        <v>519</v>
      </c>
      <c r="J2524" s="16" t="s">
        <v>520</v>
      </c>
      <c r="K2524" s="16">
        <v>1474</v>
      </c>
      <c r="L2524" s="16">
        <v>0</v>
      </c>
      <c r="M2524" s="16">
        <v>1474</v>
      </c>
      <c r="N2524" s="16">
        <v>0</v>
      </c>
      <c r="O2524" s="47">
        <v>1250.44</v>
      </c>
      <c r="P2524" s="16">
        <v>223.56</v>
      </c>
      <c r="Q2524" s="47">
        <v>0</v>
      </c>
      <c r="R2524" s="16" t="s">
        <v>1911</v>
      </c>
      <c r="S2524" s="3" t="s">
        <v>1470</v>
      </c>
      <c r="T2524" s="2"/>
      <c r="U2524" s="2"/>
      <c r="V2524" s="2"/>
    </row>
    <row r="2525" spans="1:22" s="16" customFormat="1" ht="15" customHeight="1" x14ac:dyDescent="0.3">
      <c r="A2525" s="16" t="s">
        <v>465</v>
      </c>
      <c r="B2525" s="16" t="s">
        <v>18</v>
      </c>
      <c r="C2525" s="43" t="s">
        <v>38</v>
      </c>
      <c r="D2525" s="43" t="s">
        <v>20</v>
      </c>
      <c r="E2525" s="43" t="s">
        <v>21</v>
      </c>
      <c r="F2525" s="43" t="s">
        <v>20</v>
      </c>
      <c r="G2525" s="43" t="s">
        <v>39</v>
      </c>
      <c r="H2525" s="43" t="s">
        <v>23</v>
      </c>
      <c r="I2525" s="43" t="s">
        <v>638</v>
      </c>
      <c r="J2525" s="16" t="s">
        <v>639</v>
      </c>
      <c r="K2525" s="16">
        <v>20078</v>
      </c>
      <c r="L2525" s="16">
        <v>0</v>
      </c>
      <c r="M2525" s="16">
        <v>20078</v>
      </c>
      <c r="N2525" s="16">
        <v>0</v>
      </c>
      <c r="O2525" s="47">
        <v>17332.54</v>
      </c>
      <c r="P2525" s="16">
        <v>2745.46</v>
      </c>
      <c r="Q2525" s="47">
        <v>0</v>
      </c>
      <c r="R2525" s="16" t="s">
        <v>1911</v>
      </c>
      <c r="S2525" s="3" t="s">
        <v>1470</v>
      </c>
      <c r="T2525" s="2"/>
      <c r="U2525" s="2"/>
      <c r="V2525" s="2"/>
    </row>
    <row r="2526" spans="1:22" s="16" customFormat="1" ht="15" customHeight="1" x14ac:dyDescent="0.3">
      <c r="A2526" s="16" t="s">
        <v>465</v>
      </c>
      <c r="B2526" s="16" t="s">
        <v>18</v>
      </c>
      <c r="C2526" s="43" t="s">
        <v>38</v>
      </c>
      <c r="D2526" s="43" t="s">
        <v>20</v>
      </c>
      <c r="E2526" s="43" t="s">
        <v>21</v>
      </c>
      <c r="F2526" s="43" t="s">
        <v>20</v>
      </c>
      <c r="G2526" s="43" t="s">
        <v>39</v>
      </c>
      <c r="H2526" s="43" t="s">
        <v>23</v>
      </c>
      <c r="I2526" s="43" t="s">
        <v>466</v>
      </c>
      <c r="J2526" s="16" t="s">
        <v>467</v>
      </c>
      <c r="K2526" s="16">
        <v>1008</v>
      </c>
      <c r="L2526" s="16">
        <v>0</v>
      </c>
      <c r="M2526" s="16">
        <v>1008</v>
      </c>
      <c r="N2526" s="16">
        <v>0</v>
      </c>
      <c r="O2526" s="47">
        <v>874.83</v>
      </c>
      <c r="P2526" s="16">
        <v>133.16999999999999</v>
      </c>
      <c r="Q2526" s="47">
        <v>0</v>
      </c>
      <c r="R2526" s="16" t="s">
        <v>1911</v>
      </c>
      <c r="S2526" s="3" t="s">
        <v>1470</v>
      </c>
      <c r="T2526" s="2"/>
      <c r="U2526" s="2"/>
      <c r="V2526" s="2"/>
    </row>
    <row r="2527" spans="1:22" s="16" customFormat="1" ht="15" customHeight="1" x14ac:dyDescent="0.3">
      <c r="A2527" s="16" t="s">
        <v>465</v>
      </c>
      <c r="B2527" s="16" t="s">
        <v>18</v>
      </c>
      <c r="C2527" s="43" t="s">
        <v>38</v>
      </c>
      <c r="D2527" s="43" t="s">
        <v>20</v>
      </c>
      <c r="E2527" s="43" t="s">
        <v>21</v>
      </c>
      <c r="F2527" s="43" t="s">
        <v>20</v>
      </c>
      <c r="G2527" s="43" t="s">
        <v>39</v>
      </c>
      <c r="H2527" s="43" t="s">
        <v>23</v>
      </c>
      <c r="I2527" s="43" t="s">
        <v>470</v>
      </c>
      <c r="J2527" s="16" t="s">
        <v>471</v>
      </c>
      <c r="K2527" s="16">
        <v>158</v>
      </c>
      <c r="L2527" s="16">
        <v>0</v>
      </c>
      <c r="M2527" s="16">
        <v>158</v>
      </c>
      <c r="N2527" s="16">
        <v>0</v>
      </c>
      <c r="O2527" s="47">
        <v>138.49</v>
      </c>
      <c r="P2527" s="16">
        <v>19.510000000000002</v>
      </c>
      <c r="Q2527" s="47">
        <v>0</v>
      </c>
      <c r="R2527" s="16" t="s">
        <v>1911</v>
      </c>
      <c r="S2527" s="3" t="s">
        <v>1470</v>
      </c>
      <c r="T2527" s="2"/>
      <c r="U2527" s="2"/>
      <c r="V2527" s="2"/>
    </row>
    <row r="2528" spans="1:22" s="16" customFormat="1" ht="15" customHeight="1" x14ac:dyDescent="0.3">
      <c r="A2528" s="16" t="s">
        <v>465</v>
      </c>
      <c r="B2528" s="16" t="s">
        <v>18</v>
      </c>
      <c r="C2528" s="43" t="s">
        <v>38</v>
      </c>
      <c r="D2528" s="43" t="s">
        <v>20</v>
      </c>
      <c r="E2528" s="43" t="s">
        <v>21</v>
      </c>
      <c r="F2528" s="43" t="s">
        <v>20</v>
      </c>
      <c r="G2528" s="43" t="s">
        <v>39</v>
      </c>
      <c r="H2528" s="43" t="s">
        <v>23</v>
      </c>
      <c r="I2528" s="43" t="s">
        <v>525</v>
      </c>
      <c r="J2528" s="16" t="s">
        <v>526</v>
      </c>
      <c r="K2528" s="16">
        <v>691</v>
      </c>
      <c r="L2528" s="16">
        <v>0</v>
      </c>
      <c r="M2528" s="16">
        <v>691</v>
      </c>
      <c r="N2528" s="16">
        <v>0</v>
      </c>
      <c r="O2528" s="47">
        <v>371.23</v>
      </c>
      <c r="P2528" s="16">
        <v>319.77</v>
      </c>
      <c r="Q2528" s="47">
        <v>0</v>
      </c>
      <c r="R2528" s="16" t="s">
        <v>1911</v>
      </c>
      <c r="S2528" s="3" t="s">
        <v>1470</v>
      </c>
      <c r="T2528" s="2"/>
      <c r="U2528" s="2"/>
      <c r="V2528" s="2"/>
    </row>
    <row r="2529" spans="1:22" s="16" customFormat="1" ht="15" customHeight="1" x14ac:dyDescent="0.3">
      <c r="A2529" s="16" t="s">
        <v>465</v>
      </c>
      <c r="B2529" s="16" t="s">
        <v>18</v>
      </c>
      <c r="C2529" s="43" t="s">
        <v>38</v>
      </c>
      <c r="D2529" s="43" t="s">
        <v>20</v>
      </c>
      <c r="E2529" s="43" t="s">
        <v>21</v>
      </c>
      <c r="F2529" s="43" t="s">
        <v>20</v>
      </c>
      <c r="G2529" s="43" t="s">
        <v>39</v>
      </c>
      <c r="H2529" s="43" t="s">
        <v>23</v>
      </c>
      <c r="I2529" s="43">
        <v>6000</v>
      </c>
      <c r="J2529" s="16" t="s">
        <v>539</v>
      </c>
      <c r="K2529" s="16">
        <v>150</v>
      </c>
      <c r="L2529" s="16">
        <v>0</v>
      </c>
      <c r="M2529" s="16">
        <v>150</v>
      </c>
      <c r="N2529" s="16">
        <v>0</v>
      </c>
      <c r="O2529" s="47">
        <v>0</v>
      </c>
      <c r="P2529" s="16">
        <v>150</v>
      </c>
      <c r="Q2529" s="47">
        <v>0</v>
      </c>
      <c r="R2529" s="16" t="s">
        <v>1911</v>
      </c>
      <c r="S2529" s="3" t="s">
        <v>1470</v>
      </c>
      <c r="T2529" s="2"/>
      <c r="U2529" s="2"/>
      <c r="V2529" s="2"/>
    </row>
    <row r="2530" spans="1:22" s="16" customFormat="1" ht="15" customHeight="1" x14ac:dyDescent="0.3">
      <c r="A2530" s="16" t="s">
        <v>465</v>
      </c>
      <c r="B2530" s="16" t="s">
        <v>18</v>
      </c>
      <c r="C2530" s="43" t="s">
        <v>38</v>
      </c>
      <c r="D2530" s="43" t="s">
        <v>20</v>
      </c>
      <c r="E2530" s="43" t="s">
        <v>21</v>
      </c>
      <c r="F2530" s="43" t="s">
        <v>20</v>
      </c>
      <c r="G2530" s="43" t="s">
        <v>39</v>
      </c>
      <c r="H2530" s="43" t="s">
        <v>23</v>
      </c>
      <c r="I2530" s="43">
        <v>6007</v>
      </c>
      <c r="J2530" s="16" t="s">
        <v>681</v>
      </c>
      <c r="K2530" s="16">
        <v>150</v>
      </c>
      <c r="L2530" s="16">
        <v>0</v>
      </c>
      <c r="M2530" s="16">
        <v>150</v>
      </c>
      <c r="N2530" s="16">
        <v>42.84</v>
      </c>
      <c r="O2530" s="47">
        <v>74.069999999999993</v>
      </c>
      <c r="P2530" s="16">
        <v>33.090000000000003</v>
      </c>
      <c r="Q2530" s="47">
        <v>0</v>
      </c>
      <c r="R2530" s="16" t="s">
        <v>1911</v>
      </c>
      <c r="S2530" s="3" t="s">
        <v>1470</v>
      </c>
      <c r="T2530" s="2"/>
      <c r="U2530" s="2"/>
      <c r="V2530" s="2"/>
    </row>
    <row r="2531" spans="1:22" s="16" customFormat="1" ht="15" customHeight="1" x14ac:dyDescent="0.3">
      <c r="A2531" s="16" t="s">
        <v>465</v>
      </c>
      <c r="B2531" s="16" t="s">
        <v>18</v>
      </c>
      <c r="C2531" s="43" t="s">
        <v>38</v>
      </c>
      <c r="D2531" s="43" t="s">
        <v>20</v>
      </c>
      <c r="E2531" s="43" t="s">
        <v>21</v>
      </c>
      <c r="F2531" s="43" t="s">
        <v>20</v>
      </c>
      <c r="G2531" s="43" t="s">
        <v>39</v>
      </c>
      <c r="H2531" s="43" t="s">
        <v>23</v>
      </c>
      <c r="I2531" s="43">
        <v>6015</v>
      </c>
      <c r="J2531" s="16" t="s">
        <v>503</v>
      </c>
      <c r="K2531" s="16">
        <v>125</v>
      </c>
      <c r="L2531" s="16">
        <v>0</v>
      </c>
      <c r="M2531" s="16">
        <v>125</v>
      </c>
      <c r="N2531" s="16">
        <v>0</v>
      </c>
      <c r="O2531" s="47">
        <v>0</v>
      </c>
      <c r="P2531" s="16">
        <v>125</v>
      </c>
      <c r="Q2531" s="47">
        <v>0</v>
      </c>
      <c r="R2531" s="16" t="s">
        <v>1911</v>
      </c>
      <c r="S2531" s="3" t="s">
        <v>1470</v>
      </c>
      <c r="T2531" s="2"/>
      <c r="U2531" s="2"/>
      <c r="V2531" s="2"/>
    </row>
    <row r="2532" spans="1:22" s="16" customFormat="1" ht="15" customHeight="1" x14ac:dyDescent="0.3">
      <c r="A2532" s="16" t="s">
        <v>465</v>
      </c>
      <c r="B2532" s="16" t="s">
        <v>18</v>
      </c>
      <c r="C2532" s="43" t="s">
        <v>38</v>
      </c>
      <c r="D2532" s="43" t="s">
        <v>20</v>
      </c>
      <c r="E2532" s="43" t="s">
        <v>21</v>
      </c>
      <c r="F2532" s="43" t="s">
        <v>20</v>
      </c>
      <c r="G2532" s="43" t="s">
        <v>39</v>
      </c>
      <c r="H2532" s="43" t="s">
        <v>23</v>
      </c>
      <c r="I2532" s="43">
        <v>6202</v>
      </c>
      <c r="J2532" s="16" t="s">
        <v>558</v>
      </c>
      <c r="K2532" s="16">
        <v>75</v>
      </c>
      <c r="L2532" s="16">
        <v>0</v>
      </c>
      <c r="M2532" s="16">
        <v>75</v>
      </c>
      <c r="N2532" s="16">
        <v>0</v>
      </c>
      <c r="O2532" s="47">
        <v>53.15</v>
      </c>
      <c r="P2532" s="16">
        <v>21.85</v>
      </c>
      <c r="Q2532" s="47">
        <v>0</v>
      </c>
      <c r="R2532" s="16" t="s">
        <v>1911</v>
      </c>
      <c r="S2532" s="3" t="s">
        <v>1470</v>
      </c>
      <c r="T2532" s="2"/>
      <c r="U2532" s="2"/>
      <c r="V2532" s="2"/>
    </row>
    <row r="2533" spans="1:22" s="16" customFormat="1" ht="15" customHeight="1" x14ac:dyDescent="0.3">
      <c r="A2533" s="16" t="s">
        <v>465</v>
      </c>
      <c r="B2533" s="16" t="s">
        <v>18</v>
      </c>
      <c r="C2533" s="43" t="s">
        <v>38</v>
      </c>
      <c r="D2533" s="43" t="s">
        <v>20</v>
      </c>
      <c r="E2533" s="43" t="s">
        <v>21</v>
      </c>
      <c r="F2533" s="43" t="s">
        <v>20</v>
      </c>
      <c r="G2533" s="43" t="s">
        <v>39</v>
      </c>
      <c r="H2533" s="43" t="s">
        <v>23</v>
      </c>
      <c r="I2533" s="43">
        <v>6203</v>
      </c>
      <c r="J2533" s="16" t="s">
        <v>559</v>
      </c>
      <c r="K2533" s="16">
        <v>500</v>
      </c>
      <c r="L2533" s="16">
        <v>0</v>
      </c>
      <c r="M2533" s="16">
        <v>500</v>
      </c>
      <c r="N2533" s="16">
        <v>0</v>
      </c>
      <c r="O2533" s="47">
        <v>600</v>
      </c>
      <c r="P2533" s="16">
        <v>-100</v>
      </c>
      <c r="Q2533" s="47">
        <v>0</v>
      </c>
      <c r="R2533" s="16" t="s">
        <v>1911</v>
      </c>
      <c r="S2533" s="3" t="s">
        <v>1470</v>
      </c>
      <c r="T2533" s="2"/>
      <c r="U2533" s="2"/>
      <c r="V2533" s="2"/>
    </row>
    <row r="2534" spans="1:22" s="16" customFormat="1" ht="15" customHeight="1" x14ac:dyDescent="0.3">
      <c r="A2534" s="16" t="s">
        <v>465</v>
      </c>
      <c r="B2534" s="16" t="s">
        <v>18</v>
      </c>
      <c r="C2534" s="43" t="s">
        <v>38</v>
      </c>
      <c r="D2534" s="43" t="s">
        <v>20</v>
      </c>
      <c r="E2534" s="43" t="s">
        <v>21</v>
      </c>
      <c r="F2534" s="43" t="s">
        <v>20</v>
      </c>
      <c r="G2534" s="43" t="s">
        <v>39</v>
      </c>
      <c r="H2534" s="43" t="s">
        <v>23</v>
      </c>
      <c r="I2534" s="43">
        <v>6208</v>
      </c>
      <c r="J2534" s="16" t="s">
        <v>496</v>
      </c>
      <c r="K2534" s="16">
        <v>160</v>
      </c>
      <c r="L2534" s="16">
        <v>0</v>
      </c>
      <c r="M2534" s="16">
        <v>160</v>
      </c>
      <c r="N2534" s="16">
        <v>0</v>
      </c>
      <c r="O2534" s="47">
        <v>0</v>
      </c>
      <c r="P2534" s="16">
        <v>160</v>
      </c>
      <c r="Q2534" s="47">
        <v>0</v>
      </c>
      <c r="R2534" s="16" t="s">
        <v>1911</v>
      </c>
      <c r="S2534" s="3" t="s">
        <v>1470</v>
      </c>
      <c r="T2534" s="2"/>
      <c r="U2534" s="2"/>
      <c r="V2534" s="2"/>
    </row>
    <row r="2535" spans="1:22" s="16" customFormat="1" ht="15" customHeight="1" x14ac:dyDescent="0.3">
      <c r="A2535" s="16" t="s">
        <v>465</v>
      </c>
      <c r="B2535" s="16" t="s">
        <v>18</v>
      </c>
      <c r="C2535" s="43" t="s">
        <v>38</v>
      </c>
      <c r="D2535" s="43" t="s">
        <v>20</v>
      </c>
      <c r="E2535" s="43" t="s">
        <v>21</v>
      </c>
      <c r="F2535" s="43" t="s">
        <v>20</v>
      </c>
      <c r="G2535" s="43" t="s">
        <v>39</v>
      </c>
      <c r="H2535" s="43" t="s">
        <v>23</v>
      </c>
      <c r="I2535" s="43">
        <v>6290</v>
      </c>
      <c r="J2535" s="16" t="s">
        <v>1783</v>
      </c>
      <c r="K2535" s="16">
        <v>2724</v>
      </c>
      <c r="L2535" s="16">
        <v>382</v>
      </c>
      <c r="M2535" s="16">
        <v>3106</v>
      </c>
      <c r="N2535" s="16">
        <v>0</v>
      </c>
      <c r="O2535" s="47">
        <v>3000</v>
      </c>
      <c r="P2535" s="16">
        <v>106</v>
      </c>
      <c r="Q2535" s="47">
        <v>0</v>
      </c>
      <c r="R2535" s="16" t="s">
        <v>1911</v>
      </c>
      <c r="S2535" s="3" t="s">
        <v>1470</v>
      </c>
      <c r="T2535" s="2"/>
      <c r="U2535" s="2"/>
      <c r="V2535" s="2"/>
    </row>
    <row r="2536" spans="1:22" s="16" customFormat="1" ht="15" customHeight="1" x14ac:dyDescent="0.3">
      <c r="A2536" s="16" t="s">
        <v>465</v>
      </c>
      <c r="B2536" s="16" t="s">
        <v>18</v>
      </c>
      <c r="C2536" s="43" t="s">
        <v>38</v>
      </c>
      <c r="D2536" s="43" t="s">
        <v>20</v>
      </c>
      <c r="E2536" s="43" t="s">
        <v>21</v>
      </c>
      <c r="F2536" s="43" t="s">
        <v>20</v>
      </c>
      <c r="G2536" s="43" t="s">
        <v>39</v>
      </c>
      <c r="H2536" s="43" t="s">
        <v>23</v>
      </c>
      <c r="I2536" s="43">
        <v>6350</v>
      </c>
      <c r="J2536" s="16" t="s">
        <v>492</v>
      </c>
      <c r="K2536" s="16">
        <v>400</v>
      </c>
      <c r="L2536" s="16">
        <v>0</v>
      </c>
      <c r="M2536" s="16">
        <v>400</v>
      </c>
      <c r="N2536" s="16">
        <v>88</v>
      </c>
      <c r="O2536" s="47">
        <v>312</v>
      </c>
      <c r="P2536" s="16">
        <v>0</v>
      </c>
      <c r="Q2536" s="47">
        <v>0</v>
      </c>
      <c r="R2536" s="16" t="s">
        <v>1911</v>
      </c>
      <c r="S2536" s="3" t="s">
        <v>1470</v>
      </c>
      <c r="T2536" s="2"/>
      <c r="U2536" s="2"/>
      <c r="V2536" s="2"/>
    </row>
    <row r="2537" spans="1:22" s="16" customFormat="1" ht="15" customHeight="1" x14ac:dyDescent="0.3">
      <c r="A2537" s="16" t="s">
        <v>465</v>
      </c>
      <c r="B2537" s="16" t="s">
        <v>18</v>
      </c>
      <c r="C2537" s="43" t="s">
        <v>38</v>
      </c>
      <c r="D2537" s="43" t="s">
        <v>20</v>
      </c>
      <c r="E2537" s="43" t="s">
        <v>21</v>
      </c>
      <c r="F2537" s="43" t="s">
        <v>20</v>
      </c>
      <c r="G2537" s="43" t="s">
        <v>39</v>
      </c>
      <c r="H2537" s="43" t="s">
        <v>23</v>
      </c>
      <c r="I2537" s="43" t="s">
        <v>541</v>
      </c>
      <c r="J2537" s="16" t="s">
        <v>542</v>
      </c>
      <c r="K2537" s="16">
        <v>800</v>
      </c>
      <c r="L2537" s="16">
        <v>0</v>
      </c>
      <c r="M2537" s="16">
        <v>800</v>
      </c>
      <c r="N2537" s="16">
        <v>0</v>
      </c>
      <c r="O2537" s="47">
        <v>592.77</v>
      </c>
      <c r="P2537" s="16">
        <v>207.23</v>
      </c>
      <c r="Q2537" s="47">
        <v>0</v>
      </c>
      <c r="R2537" s="16" t="s">
        <v>1911</v>
      </c>
      <c r="S2537" s="3" t="s">
        <v>1470</v>
      </c>
      <c r="T2537" s="2"/>
      <c r="U2537" s="2"/>
      <c r="V2537" s="2"/>
    </row>
    <row r="2538" spans="1:22" s="16" customFormat="1" ht="15" customHeight="1" x14ac:dyDescent="0.3">
      <c r="A2538" s="16" t="s">
        <v>465</v>
      </c>
      <c r="B2538" s="16" t="s">
        <v>18</v>
      </c>
      <c r="C2538" s="43" t="s">
        <v>38</v>
      </c>
      <c r="D2538" s="43" t="s">
        <v>20</v>
      </c>
      <c r="E2538" s="43" t="s">
        <v>21</v>
      </c>
      <c r="F2538" s="43" t="s">
        <v>20</v>
      </c>
      <c r="G2538" s="43" t="s">
        <v>39</v>
      </c>
      <c r="H2538" s="43" t="s">
        <v>23</v>
      </c>
      <c r="I2538" s="43" t="s">
        <v>616</v>
      </c>
      <c r="J2538" s="16" t="s">
        <v>617</v>
      </c>
      <c r="K2538" s="16">
        <v>3729</v>
      </c>
      <c r="L2538" s="16">
        <v>0</v>
      </c>
      <c r="M2538" s="16">
        <v>3729</v>
      </c>
      <c r="N2538" s="16">
        <v>0</v>
      </c>
      <c r="O2538" s="47">
        <v>0</v>
      </c>
      <c r="P2538" s="16">
        <v>3729</v>
      </c>
      <c r="Q2538" s="47">
        <v>0</v>
      </c>
      <c r="R2538" s="16" t="s">
        <v>1911</v>
      </c>
      <c r="S2538" s="3" t="s">
        <v>1470</v>
      </c>
      <c r="T2538" s="2"/>
      <c r="U2538" s="2"/>
      <c r="V2538" s="2"/>
    </row>
    <row r="2539" spans="1:22" s="16" customFormat="1" ht="15" customHeight="1" x14ac:dyDescent="0.3">
      <c r="A2539" s="16" t="s">
        <v>465</v>
      </c>
      <c r="B2539" s="16" t="s">
        <v>18</v>
      </c>
      <c r="C2539" s="43" t="s">
        <v>38</v>
      </c>
      <c r="D2539" s="43" t="s">
        <v>20</v>
      </c>
      <c r="E2539" s="43" t="s">
        <v>21</v>
      </c>
      <c r="F2539" s="43" t="s">
        <v>20</v>
      </c>
      <c r="G2539" s="43" t="s">
        <v>39</v>
      </c>
      <c r="H2539" s="43" t="s">
        <v>23</v>
      </c>
      <c r="I2539" s="43" t="s">
        <v>568</v>
      </c>
      <c r="J2539" s="16" t="s">
        <v>569</v>
      </c>
      <c r="K2539" s="16">
        <v>3543</v>
      </c>
      <c r="L2539" s="16">
        <v>6266</v>
      </c>
      <c r="M2539" s="16">
        <v>9809</v>
      </c>
      <c r="N2539" s="16">
        <v>0</v>
      </c>
      <c r="O2539" s="47">
        <v>0</v>
      </c>
      <c r="P2539" s="16">
        <v>9809</v>
      </c>
      <c r="Q2539" s="47">
        <v>0</v>
      </c>
      <c r="R2539" s="16" t="s">
        <v>1911</v>
      </c>
      <c r="S2539" s="3" t="s">
        <v>1470</v>
      </c>
      <c r="T2539" s="2"/>
      <c r="U2539" s="2"/>
      <c r="V2539" s="2"/>
    </row>
    <row r="2540" spans="1:22" s="16" customFormat="1" ht="15" customHeight="1" x14ac:dyDescent="0.3">
      <c r="A2540" s="16" t="s">
        <v>465</v>
      </c>
      <c r="B2540" s="16" t="s">
        <v>18</v>
      </c>
      <c r="C2540" s="43" t="s">
        <v>38</v>
      </c>
      <c r="D2540" s="43" t="s">
        <v>20</v>
      </c>
      <c r="E2540" s="43" t="s">
        <v>21</v>
      </c>
      <c r="F2540" s="43" t="s">
        <v>20</v>
      </c>
      <c r="G2540" s="43" t="s">
        <v>39</v>
      </c>
      <c r="H2540" s="43" t="s">
        <v>23</v>
      </c>
      <c r="I2540" s="43" t="s">
        <v>498</v>
      </c>
      <c r="J2540" s="16" t="s">
        <v>499</v>
      </c>
      <c r="K2540" s="16">
        <v>1200</v>
      </c>
      <c r="L2540" s="16">
        <v>0</v>
      </c>
      <c r="M2540" s="16">
        <v>1200</v>
      </c>
      <c r="N2540" s="16">
        <v>0</v>
      </c>
      <c r="O2540" s="47">
        <v>1200</v>
      </c>
      <c r="P2540" s="16">
        <v>0</v>
      </c>
      <c r="Q2540" s="47">
        <v>0</v>
      </c>
      <c r="R2540" s="16" t="s">
        <v>1911</v>
      </c>
      <c r="S2540" s="3" t="s">
        <v>1470</v>
      </c>
      <c r="T2540" s="2"/>
      <c r="U2540" s="2"/>
      <c r="V2540" s="2"/>
    </row>
    <row r="2541" spans="1:22" s="16" customFormat="1" ht="15" customHeight="1" x14ac:dyDescent="0.3">
      <c r="A2541" s="16" t="s">
        <v>465</v>
      </c>
      <c r="B2541" s="16" t="s">
        <v>18</v>
      </c>
      <c r="C2541" s="43" t="s">
        <v>38</v>
      </c>
      <c r="D2541" s="43" t="s">
        <v>20</v>
      </c>
      <c r="E2541" s="43" t="s">
        <v>21</v>
      </c>
      <c r="F2541" s="43" t="s">
        <v>20</v>
      </c>
      <c r="G2541" s="43" t="s">
        <v>39</v>
      </c>
      <c r="H2541" s="43" t="s">
        <v>23</v>
      </c>
      <c r="I2541" s="43" t="s">
        <v>476</v>
      </c>
      <c r="J2541" s="16" t="s">
        <v>477</v>
      </c>
      <c r="K2541" s="16">
        <v>3200</v>
      </c>
      <c r="L2541" s="16">
        <v>0</v>
      </c>
      <c r="M2541" s="16">
        <v>3200</v>
      </c>
      <c r="N2541" s="16">
        <v>0</v>
      </c>
      <c r="O2541" s="47">
        <v>0</v>
      </c>
      <c r="P2541" s="16">
        <v>3200</v>
      </c>
      <c r="Q2541" s="47">
        <v>0</v>
      </c>
      <c r="R2541" s="16" t="s">
        <v>1911</v>
      </c>
      <c r="S2541" s="3" t="s">
        <v>1470</v>
      </c>
      <c r="T2541" s="2"/>
      <c r="U2541" s="2"/>
      <c r="V2541" s="2"/>
    </row>
    <row r="2542" spans="1:22" s="16" customFormat="1" ht="15" customHeight="1" x14ac:dyDescent="0.3">
      <c r="A2542" s="16" t="s">
        <v>465</v>
      </c>
      <c r="B2542" s="16" t="s">
        <v>18</v>
      </c>
      <c r="C2542" s="43" t="s">
        <v>38</v>
      </c>
      <c r="D2542" s="43" t="s">
        <v>20</v>
      </c>
      <c r="E2542" s="43" t="s">
        <v>21</v>
      </c>
      <c r="F2542" s="43" t="s">
        <v>20</v>
      </c>
      <c r="G2542" s="43" t="s">
        <v>39</v>
      </c>
      <c r="H2542" s="43" t="s">
        <v>23</v>
      </c>
      <c r="I2542" s="43" t="s">
        <v>510</v>
      </c>
      <c r="J2542" s="16" t="s">
        <v>511</v>
      </c>
      <c r="K2542" s="16">
        <v>750</v>
      </c>
      <c r="L2542" s="16">
        <v>0</v>
      </c>
      <c r="M2542" s="16">
        <v>750</v>
      </c>
      <c r="N2542" s="16">
        <v>0</v>
      </c>
      <c r="O2542" s="47">
        <v>0</v>
      </c>
      <c r="P2542" s="16">
        <v>750</v>
      </c>
      <c r="Q2542" s="47">
        <v>0</v>
      </c>
      <c r="R2542" s="16" t="s">
        <v>1911</v>
      </c>
      <c r="S2542" s="3" t="s">
        <v>1470</v>
      </c>
      <c r="T2542" s="2"/>
      <c r="U2542" s="2"/>
      <c r="V2542" s="2"/>
    </row>
    <row r="2543" spans="1:22" s="16" customFormat="1" ht="15" customHeight="1" x14ac:dyDescent="0.3">
      <c r="A2543" s="16" t="s">
        <v>465</v>
      </c>
      <c r="B2543" s="16" t="s">
        <v>18</v>
      </c>
      <c r="C2543" s="43" t="s">
        <v>38</v>
      </c>
      <c r="D2543" s="43" t="s">
        <v>20</v>
      </c>
      <c r="E2543" s="43" t="s">
        <v>21</v>
      </c>
      <c r="F2543" s="43" t="s">
        <v>20</v>
      </c>
      <c r="G2543" s="43" t="s">
        <v>39</v>
      </c>
      <c r="H2543" s="43" t="s">
        <v>23</v>
      </c>
      <c r="I2543" s="43">
        <v>7702</v>
      </c>
      <c r="J2543" s="16" t="s">
        <v>500</v>
      </c>
      <c r="K2543" s="16">
        <v>579610</v>
      </c>
      <c r="L2543" s="16">
        <v>360591</v>
      </c>
      <c r="M2543" s="16">
        <v>940201</v>
      </c>
      <c r="N2543" s="16">
        <v>442239.32</v>
      </c>
      <c r="O2543" s="47">
        <v>495973.65</v>
      </c>
      <c r="P2543" s="16">
        <v>1988.03</v>
      </c>
      <c r="Q2543" s="47">
        <v>20636.71</v>
      </c>
      <c r="R2543" s="16" t="s">
        <v>1911</v>
      </c>
      <c r="S2543" s="3" t="s">
        <v>1470</v>
      </c>
      <c r="T2543" s="2"/>
      <c r="U2543" s="2"/>
      <c r="V2543" s="2"/>
    </row>
    <row r="2544" spans="1:22" s="16" customFormat="1" ht="15" customHeight="1" x14ac:dyDescent="0.3">
      <c r="A2544" s="16" t="s">
        <v>465</v>
      </c>
      <c r="B2544" s="16" t="s">
        <v>18</v>
      </c>
      <c r="C2544" s="43" t="s">
        <v>38</v>
      </c>
      <c r="D2544" s="43" t="s">
        <v>20</v>
      </c>
      <c r="E2544" s="43" t="s">
        <v>21</v>
      </c>
      <c r="F2544" s="43" t="s">
        <v>20</v>
      </c>
      <c r="G2544" s="43" t="s">
        <v>39</v>
      </c>
      <c r="H2544" s="43" t="s">
        <v>23</v>
      </c>
      <c r="I2544" s="43">
        <v>8015</v>
      </c>
      <c r="J2544" s="16" t="s">
        <v>553</v>
      </c>
      <c r="K2544" s="16">
        <v>382</v>
      </c>
      <c r="L2544" s="16">
        <v>-382</v>
      </c>
      <c r="M2544" s="16">
        <v>0</v>
      </c>
      <c r="N2544" s="16">
        <v>0</v>
      </c>
      <c r="O2544" s="47">
        <v>0</v>
      </c>
      <c r="P2544" s="16">
        <v>0</v>
      </c>
      <c r="Q2544" s="47">
        <v>0</v>
      </c>
      <c r="R2544" s="16" t="s">
        <v>1911</v>
      </c>
      <c r="S2544" s="3" t="s">
        <v>1470</v>
      </c>
      <c r="T2544" s="2"/>
      <c r="U2544" s="2"/>
      <c r="V2544" s="2"/>
    </row>
    <row r="2545" spans="1:22" s="16" customFormat="1" ht="15" customHeight="1" x14ac:dyDescent="0.3">
      <c r="A2545" s="16" t="s">
        <v>465</v>
      </c>
      <c r="B2545" s="16" t="s">
        <v>18</v>
      </c>
      <c r="C2545" s="43" t="s">
        <v>1172</v>
      </c>
      <c r="D2545" s="43" t="s">
        <v>20</v>
      </c>
      <c r="E2545" s="43" t="s">
        <v>21</v>
      </c>
      <c r="F2545" s="43" t="s">
        <v>20</v>
      </c>
      <c r="G2545" s="43" t="s">
        <v>37</v>
      </c>
      <c r="H2545" s="43" t="s">
        <v>1346</v>
      </c>
      <c r="I2545" s="43" t="s">
        <v>501</v>
      </c>
      <c r="J2545" s="16" t="s">
        <v>502</v>
      </c>
      <c r="K2545" s="16">
        <v>0</v>
      </c>
      <c r="L2545" s="16">
        <v>14173</v>
      </c>
      <c r="M2545" s="16">
        <v>14173</v>
      </c>
      <c r="N2545" s="16">
        <v>0</v>
      </c>
      <c r="O2545" s="47">
        <v>2486.79</v>
      </c>
      <c r="P2545" s="16">
        <v>11686.21</v>
      </c>
      <c r="Q2545" s="47">
        <v>451.22</v>
      </c>
      <c r="R2545" s="16" t="s">
        <v>1912</v>
      </c>
      <c r="S2545" s="3" t="s">
        <v>1470</v>
      </c>
      <c r="T2545" s="2"/>
      <c r="U2545" s="2"/>
      <c r="V2545" s="2"/>
    </row>
    <row r="2546" spans="1:22" s="16" customFormat="1" ht="15" customHeight="1" x14ac:dyDescent="0.3">
      <c r="A2546" s="16" t="s">
        <v>465</v>
      </c>
      <c r="B2546" s="16" t="s">
        <v>18</v>
      </c>
      <c r="C2546" s="43" t="s">
        <v>1172</v>
      </c>
      <c r="D2546" s="43" t="s">
        <v>20</v>
      </c>
      <c r="E2546" s="43" t="s">
        <v>21</v>
      </c>
      <c r="F2546" s="43" t="s">
        <v>20</v>
      </c>
      <c r="G2546" s="43" t="s">
        <v>37</v>
      </c>
      <c r="H2546" s="43" t="s">
        <v>1346</v>
      </c>
      <c r="I2546" s="43" t="s">
        <v>493</v>
      </c>
      <c r="J2546" s="16" t="s">
        <v>494</v>
      </c>
      <c r="K2546" s="16">
        <v>0</v>
      </c>
      <c r="L2546" s="16">
        <v>0</v>
      </c>
      <c r="M2546" s="16">
        <v>0</v>
      </c>
      <c r="N2546" s="16">
        <v>0</v>
      </c>
      <c r="O2546" s="47">
        <v>0</v>
      </c>
      <c r="P2546" s="16">
        <v>0</v>
      </c>
      <c r="Q2546" s="47">
        <v>0</v>
      </c>
      <c r="R2546" s="16" t="s">
        <v>1912</v>
      </c>
      <c r="S2546" s="3" t="s">
        <v>1470</v>
      </c>
      <c r="T2546" s="2"/>
      <c r="U2546" s="2"/>
      <c r="V2546" s="2"/>
    </row>
    <row r="2547" spans="1:22" s="16" customFormat="1" ht="15" customHeight="1" x14ac:dyDescent="0.3">
      <c r="A2547" s="16" t="s">
        <v>465</v>
      </c>
      <c r="B2547" s="16" t="s">
        <v>18</v>
      </c>
      <c r="C2547" s="43" t="s">
        <v>1172</v>
      </c>
      <c r="D2547" s="43" t="s">
        <v>20</v>
      </c>
      <c r="E2547" s="43" t="s">
        <v>21</v>
      </c>
      <c r="F2547" s="43" t="s">
        <v>20</v>
      </c>
      <c r="G2547" s="43" t="s">
        <v>37</v>
      </c>
      <c r="H2547" s="43" t="s">
        <v>1346</v>
      </c>
      <c r="I2547" s="43" t="s">
        <v>481</v>
      </c>
      <c r="J2547" s="16" t="s">
        <v>1040</v>
      </c>
      <c r="K2547" s="16">
        <v>0</v>
      </c>
      <c r="L2547" s="16">
        <v>88</v>
      </c>
      <c r="M2547" s="16">
        <v>88</v>
      </c>
      <c r="N2547" s="16">
        <v>0</v>
      </c>
      <c r="O2547" s="47">
        <v>10</v>
      </c>
      <c r="P2547" s="16">
        <v>78</v>
      </c>
      <c r="Q2547" s="47">
        <v>0</v>
      </c>
      <c r="R2547" s="16" t="s">
        <v>1912</v>
      </c>
      <c r="S2547" s="3" t="s">
        <v>1470</v>
      </c>
      <c r="T2547" s="2"/>
      <c r="U2547" s="2"/>
      <c r="V2547" s="2"/>
    </row>
    <row r="2548" spans="1:22" s="16" customFormat="1" ht="15" customHeight="1" x14ac:dyDescent="0.3">
      <c r="A2548" s="16" t="s">
        <v>465</v>
      </c>
      <c r="B2548" s="16" t="s">
        <v>18</v>
      </c>
      <c r="C2548" s="43" t="s">
        <v>1172</v>
      </c>
      <c r="D2548" s="43" t="s">
        <v>20</v>
      </c>
      <c r="E2548" s="43" t="s">
        <v>21</v>
      </c>
      <c r="F2548" s="43" t="s">
        <v>20</v>
      </c>
      <c r="G2548" s="43" t="s">
        <v>37</v>
      </c>
      <c r="H2548" s="43" t="s">
        <v>1346</v>
      </c>
      <c r="I2548" s="43" t="s">
        <v>474</v>
      </c>
      <c r="J2548" s="16" t="s">
        <v>475</v>
      </c>
      <c r="K2548" s="16">
        <v>0</v>
      </c>
      <c r="L2548" s="16">
        <v>1103</v>
      </c>
      <c r="M2548" s="16">
        <v>1103</v>
      </c>
      <c r="N2548" s="16">
        <v>0</v>
      </c>
      <c r="O2548" s="47">
        <v>194.12</v>
      </c>
      <c r="P2548" s="16">
        <v>908.88</v>
      </c>
      <c r="Q2548" s="47">
        <v>33.17</v>
      </c>
      <c r="R2548" s="16" t="s">
        <v>1912</v>
      </c>
      <c r="S2548" s="3" t="s">
        <v>1470</v>
      </c>
      <c r="T2548" s="2"/>
      <c r="U2548" s="2"/>
      <c r="V2548" s="2"/>
    </row>
    <row r="2549" spans="1:22" s="16" customFormat="1" ht="15" customHeight="1" x14ac:dyDescent="0.3">
      <c r="A2549" s="16" t="s">
        <v>465</v>
      </c>
      <c r="B2549" s="16" t="s">
        <v>18</v>
      </c>
      <c r="C2549" s="43" t="s">
        <v>1172</v>
      </c>
      <c r="D2549" s="43" t="s">
        <v>20</v>
      </c>
      <c r="E2549" s="43" t="s">
        <v>21</v>
      </c>
      <c r="F2549" s="43" t="s">
        <v>20</v>
      </c>
      <c r="G2549" s="43" t="s">
        <v>37</v>
      </c>
      <c r="H2549" s="43" t="s">
        <v>1346</v>
      </c>
      <c r="I2549" s="43" t="s">
        <v>531</v>
      </c>
      <c r="J2549" s="16" t="s">
        <v>532</v>
      </c>
      <c r="K2549" s="16">
        <v>0</v>
      </c>
      <c r="L2549" s="16">
        <v>1561</v>
      </c>
      <c r="M2549" s="16">
        <v>1561</v>
      </c>
      <c r="N2549" s="16">
        <v>0</v>
      </c>
      <c r="O2549" s="47">
        <v>258.76</v>
      </c>
      <c r="P2549" s="16">
        <v>1302.24</v>
      </c>
      <c r="Q2549" s="47">
        <v>50.03</v>
      </c>
      <c r="R2549" s="16" t="s">
        <v>1912</v>
      </c>
      <c r="S2549" s="3" t="s">
        <v>1470</v>
      </c>
      <c r="T2549" s="2"/>
      <c r="U2549" s="2"/>
      <c r="V2549" s="2"/>
    </row>
    <row r="2550" spans="1:22" s="16" customFormat="1" ht="15" customHeight="1" x14ac:dyDescent="0.3">
      <c r="A2550" s="16" t="s">
        <v>465</v>
      </c>
      <c r="B2550" s="16" t="s">
        <v>18</v>
      </c>
      <c r="C2550" s="43" t="s">
        <v>1172</v>
      </c>
      <c r="D2550" s="43" t="s">
        <v>20</v>
      </c>
      <c r="E2550" s="43" t="s">
        <v>21</v>
      </c>
      <c r="F2550" s="43" t="s">
        <v>20</v>
      </c>
      <c r="G2550" s="43" t="s">
        <v>37</v>
      </c>
      <c r="H2550" s="43" t="s">
        <v>1346</v>
      </c>
      <c r="I2550" s="43" t="s">
        <v>519</v>
      </c>
      <c r="J2550" s="16" t="s">
        <v>520</v>
      </c>
      <c r="K2550" s="16">
        <v>0</v>
      </c>
      <c r="L2550" s="16">
        <v>222</v>
      </c>
      <c r="M2550" s="16">
        <v>222</v>
      </c>
      <c r="N2550" s="16">
        <v>0</v>
      </c>
      <c r="O2550" s="47">
        <v>124.62</v>
      </c>
      <c r="P2550" s="16">
        <v>97.38</v>
      </c>
      <c r="Q2550" s="47">
        <v>0</v>
      </c>
      <c r="R2550" s="16" t="s">
        <v>1912</v>
      </c>
      <c r="S2550" s="3" t="s">
        <v>1470</v>
      </c>
      <c r="T2550" s="2"/>
      <c r="U2550" s="2"/>
      <c r="V2550" s="2"/>
    </row>
    <row r="2551" spans="1:22" s="16" customFormat="1" ht="15" customHeight="1" x14ac:dyDescent="0.3">
      <c r="A2551" s="16" t="s">
        <v>465</v>
      </c>
      <c r="B2551" s="16" t="s">
        <v>18</v>
      </c>
      <c r="C2551" s="43" t="s">
        <v>1172</v>
      </c>
      <c r="D2551" s="43" t="s">
        <v>20</v>
      </c>
      <c r="E2551" s="43" t="s">
        <v>21</v>
      </c>
      <c r="F2551" s="43" t="s">
        <v>20</v>
      </c>
      <c r="G2551" s="43" t="s">
        <v>37</v>
      </c>
      <c r="H2551" s="43" t="s">
        <v>1346</v>
      </c>
      <c r="I2551" s="43" t="s">
        <v>638</v>
      </c>
      <c r="J2551" s="16" t="s">
        <v>639</v>
      </c>
      <c r="K2551" s="16">
        <v>0</v>
      </c>
      <c r="L2551" s="16">
        <v>2209</v>
      </c>
      <c r="M2551" s="16">
        <v>2209</v>
      </c>
      <c r="N2551" s="16">
        <v>0</v>
      </c>
      <c r="O2551" s="47">
        <v>1239.96</v>
      </c>
      <c r="P2551" s="16">
        <v>969.04</v>
      </c>
      <c r="Q2551" s="47">
        <v>0</v>
      </c>
      <c r="R2551" s="16" t="s">
        <v>1912</v>
      </c>
      <c r="S2551" s="3" t="s">
        <v>1470</v>
      </c>
      <c r="T2551" s="2"/>
      <c r="U2551" s="2"/>
      <c r="V2551" s="2"/>
    </row>
    <row r="2552" spans="1:22" s="16" customFormat="1" ht="15" customHeight="1" x14ac:dyDescent="0.3">
      <c r="A2552" s="16" t="s">
        <v>465</v>
      </c>
      <c r="B2552" s="16" t="s">
        <v>18</v>
      </c>
      <c r="C2552" s="43" t="s">
        <v>1172</v>
      </c>
      <c r="D2552" s="43" t="s">
        <v>20</v>
      </c>
      <c r="E2552" s="43" t="s">
        <v>21</v>
      </c>
      <c r="F2552" s="43" t="s">
        <v>20</v>
      </c>
      <c r="G2552" s="43" t="s">
        <v>37</v>
      </c>
      <c r="H2552" s="43" t="s">
        <v>1346</v>
      </c>
      <c r="I2552" s="43" t="s">
        <v>466</v>
      </c>
      <c r="J2552" s="16" t="s">
        <v>467</v>
      </c>
      <c r="K2552" s="16">
        <v>0</v>
      </c>
      <c r="L2552" s="16">
        <v>128</v>
      </c>
      <c r="M2552" s="16">
        <v>128</v>
      </c>
      <c r="N2552" s="16">
        <v>0</v>
      </c>
      <c r="O2552" s="47">
        <v>71.87</v>
      </c>
      <c r="P2552" s="16">
        <v>56.13</v>
      </c>
      <c r="Q2552" s="47">
        <v>0</v>
      </c>
      <c r="R2552" s="16" t="s">
        <v>1912</v>
      </c>
      <c r="S2552" s="3" t="s">
        <v>1470</v>
      </c>
      <c r="T2552" s="2"/>
      <c r="U2552" s="2"/>
      <c r="V2552" s="2"/>
    </row>
    <row r="2553" spans="1:22" s="16" customFormat="1" ht="15" customHeight="1" x14ac:dyDescent="0.3">
      <c r="A2553" s="16" t="s">
        <v>465</v>
      </c>
      <c r="B2553" s="16" t="s">
        <v>18</v>
      </c>
      <c r="C2553" s="43" t="s">
        <v>1172</v>
      </c>
      <c r="D2553" s="43" t="s">
        <v>20</v>
      </c>
      <c r="E2553" s="43" t="s">
        <v>21</v>
      </c>
      <c r="F2553" s="43" t="s">
        <v>20</v>
      </c>
      <c r="G2553" s="43" t="s">
        <v>37</v>
      </c>
      <c r="H2553" s="43" t="s">
        <v>1346</v>
      </c>
      <c r="I2553" s="43" t="s">
        <v>470</v>
      </c>
      <c r="J2553" s="16" t="s">
        <v>471</v>
      </c>
      <c r="K2553" s="16">
        <v>0</v>
      </c>
      <c r="L2553" s="16">
        <v>25</v>
      </c>
      <c r="M2553" s="16">
        <v>25</v>
      </c>
      <c r="N2553" s="16">
        <v>0</v>
      </c>
      <c r="O2553" s="47">
        <v>14.01</v>
      </c>
      <c r="P2553" s="16">
        <v>10.99</v>
      </c>
      <c r="Q2553" s="47">
        <v>0</v>
      </c>
      <c r="R2553" s="16" t="s">
        <v>1912</v>
      </c>
      <c r="S2553" s="3" t="s">
        <v>1470</v>
      </c>
      <c r="T2553" s="2"/>
      <c r="U2553" s="2"/>
      <c r="V2553" s="2"/>
    </row>
    <row r="2554" spans="1:22" s="16" customFormat="1" ht="15" customHeight="1" x14ac:dyDescent="0.3">
      <c r="A2554" s="16" t="s">
        <v>465</v>
      </c>
      <c r="B2554" s="16" t="s">
        <v>18</v>
      </c>
      <c r="C2554" s="43" t="s">
        <v>1172</v>
      </c>
      <c r="D2554" s="43" t="s">
        <v>20</v>
      </c>
      <c r="E2554" s="43" t="s">
        <v>21</v>
      </c>
      <c r="F2554" s="43" t="s">
        <v>20</v>
      </c>
      <c r="G2554" s="43" t="s">
        <v>37</v>
      </c>
      <c r="H2554" s="43" t="s">
        <v>1346</v>
      </c>
      <c r="I2554" s="43" t="s">
        <v>525</v>
      </c>
      <c r="J2554" s="16" t="s">
        <v>526</v>
      </c>
      <c r="K2554" s="16">
        <v>0</v>
      </c>
      <c r="L2554" s="16">
        <v>106</v>
      </c>
      <c r="M2554" s="16">
        <v>106</v>
      </c>
      <c r="N2554" s="16">
        <v>0</v>
      </c>
      <c r="O2554" s="47">
        <v>32.880000000000003</v>
      </c>
      <c r="P2554" s="16">
        <v>73.12</v>
      </c>
      <c r="Q2554" s="47">
        <v>0</v>
      </c>
      <c r="R2554" s="16" t="s">
        <v>1912</v>
      </c>
      <c r="S2554" s="3" t="s">
        <v>1470</v>
      </c>
      <c r="T2554" s="2"/>
      <c r="U2554" s="2"/>
      <c r="V2554" s="2"/>
    </row>
    <row r="2555" spans="1:22" s="16" customFormat="1" ht="15" customHeight="1" x14ac:dyDescent="0.3">
      <c r="A2555" s="16" t="s">
        <v>465</v>
      </c>
      <c r="B2555" s="16" t="s">
        <v>18</v>
      </c>
      <c r="C2555" s="43" t="s">
        <v>1172</v>
      </c>
      <c r="D2555" s="43" t="s">
        <v>20</v>
      </c>
      <c r="E2555" s="43" t="s">
        <v>21</v>
      </c>
      <c r="F2555" s="43" t="s">
        <v>20</v>
      </c>
      <c r="G2555" s="43" t="s">
        <v>37</v>
      </c>
      <c r="H2555" s="43" t="s">
        <v>1346</v>
      </c>
      <c r="I2555" s="43">
        <v>6203</v>
      </c>
      <c r="J2555" s="16" t="s">
        <v>559</v>
      </c>
      <c r="K2555" s="16">
        <v>0</v>
      </c>
      <c r="L2555" s="16">
        <v>250</v>
      </c>
      <c r="M2555" s="16">
        <v>250</v>
      </c>
      <c r="N2555" s="16">
        <v>0</v>
      </c>
      <c r="O2555" s="47">
        <v>0</v>
      </c>
      <c r="P2555" s="16">
        <v>250</v>
      </c>
      <c r="Q2555" s="47">
        <v>0</v>
      </c>
      <c r="R2555" s="16" t="s">
        <v>1912</v>
      </c>
      <c r="S2555" s="3" t="s">
        <v>1470</v>
      </c>
      <c r="T2555" s="2"/>
      <c r="U2555" s="2"/>
      <c r="V2555" s="2"/>
    </row>
    <row r="2556" spans="1:22" s="16" customFormat="1" ht="15" customHeight="1" x14ac:dyDescent="0.3">
      <c r="A2556" s="16" t="s">
        <v>465</v>
      </c>
      <c r="B2556" s="16" t="s">
        <v>18</v>
      </c>
      <c r="C2556" s="43" t="s">
        <v>1172</v>
      </c>
      <c r="D2556" s="43" t="s">
        <v>20</v>
      </c>
      <c r="E2556" s="43" t="s">
        <v>21</v>
      </c>
      <c r="F2556" s="43" t="s">
        <v>20</v>
      </c>
      <c r="G2556" s="43" t="s">
        <v>37</v>
      </c>
      <c r="H2556" s="43" t="s">
        <v>1346</v>
      </c>
      <c r="I2556" s="43" t="s">
        <v>541</v>
      </c>
      <c r="J2556" s="16" t="s">
        <v>542</v>
      </c>
      <c r="K2556" s="16">
        <v>0</v>
      </c>
      <c r="L2556" s="16">
        <v>560</v>
      </c>
      <c r="M2556" s="16">
        <v>560</v>
      </c>
      <c r="N2556" s="16">
        <v>0</v>
      </c>
      <c r="O2556" s="47">
        <v>107.9</v>
      </c>
      <c r="P2556" s="16">
        <v>452.1</v>
      </c>
      <c r="Q2556" s="47">
        <v>0</v>
      </c>
      <c r="R2556" s="16" t="s">
        <v>1912</v>
      </c>
      <c r="S2556" s="3" t="s">
        <v>1470</v>
      </c>
      <c r="T2556" s="2"/>
      <c r="U2556" s="2"/>
      <c r="V2556" s="2"/>
    </row>
    <row r="2557" spans="1:22" s="16" customFormat="1" ht="15" customHeight="1" x14ac:dyDescent="0.3">
      <c r="A2557" s="16" t="s">
        <v>465</v>
      </c>
      <c r="B2557" s="16" t="s">
        <v>18</v>
      </c>
      <c r="C2557" s="43" t="s">
        <v>1172</v>
      </c>
      <c r="D2557" s="43" t="s">
        <v>20</v>
      </c>
      <c r="E2557" s="43" t="s">
        <v>21</v>
      </c>
      <c r="F2557" s="43" t="s">
        <v>20</v>
      </c>
      <c r="G2557" s="43" t="s">
        <v>37</v>
      </c>
      <c r="H2557" s="43" t="s">
        <v>1346</v>
      </c>
      <c r="I2557" s="43" t="s">
        <v>487</v>
      </c>
      <c r="J2557" s="16" t="s">
        <v>488</v>
      </c>
      <c r="K2557" s="16">
        <v>0</v>
      </c>
      <c r="L2557" s="16">
        <v>14000</v>
      </c>
      <c r="M2557" s="16">
        <v>14000</v>
      </c>
      <c r="N2557" s="16">
        <v>1948.68</v>
      </c>
      <c r="O2557" s="47">
        <v>11944.32</v>
      </c>
      <c r="P2557" s="16">
        <v>107</v>
      </c>
      <c r="Q2557" s="47">
        <v>1095</v>
      </c>
      <c r="R2557" s="16" t="s">
        <v>1912</v>
      </c>
      <c r="S2557" s="3" t="s">
        <v>1470</v>
      </c>
      <c r="T2557" s="2"/>
      <c r="U2557" s="2"/>
      <c r="V2557" s="2"/>
    </row>
    <row r="2558" spans="1:22" s="16" customFormat="1" ht="15" customHeight="1" x14ac:dyDescent="0.3">
      <c r="A2558" s="16" t="s">
        <v>465</v>
      </c>
      <c r="B2558" s="16" t="s">
        <v>18</v>
      </c>
      <c r="C2558" s="43" t="s">
        <v>1172</v>
      </c>
      <c r="D2558" s="43" t="s">
        <v>20</v>
      </c>
      <c r="E2558" s="43" t="s">
        <v>21</v>
      </c>
      <c r="F2558" s="43" t="s">
        <v>20</v>
      </c>
      <c r="G2558" s="43" t="s">
        <v>37</v>
      </c>
      <c r="H2558" s="43" t="s">
        <v>1346</v>
      </c>
      <c r="I2558" s="43" t="s">
        <v>510</v>
      </c>
      <c r="J2558" s="16" t="s">
        <v>511</v>
      </c>
      <c r="K2558" s="16">
        <v>0</v>
      </c>
      <c r="L2558" s="16">
        <v>100</v>
      </c>
      <c r="M2558" s="16">
        <v>100</v>
      </c>
      <c r="N2558" s="16">
        <v>0</v>
      </c>
      <c r="O2558" s="47">
        <v>0</v>
      </c>
      <c r="P2558" s="16">
        <v>100</v>
      </c>
      <c r="Q2558" s="47">
        <v>0</v>
      </c>
      <c r="R2558" s="16" t="s">
        <v>1912</v>
      </c>
      <c r="S2558" s="3" t="s">
        <v>1470</v>
      </c>
      <c r="T2558" s="2"/>
      <c r="U2558" s="2"/>
      <c r="V2558" s="2"/>
    </row>
    <row r="2559" spans="1:22" s="16" customFormat="1" ht="15" customHeight="1" x14ac:dyDescent="0.3">
      <c r="A2559" s="16" t="s">
        <v>465</v>
      </c>
      <c r="B2559" s="16" t="s">
        <v>18</v>
      </c>
      <c r="C2559" s="43" t="s">
        <v>1172</v>
      </c>
      <c r="D2559" s="43" t="s">
        <v>20</v>
      </c>
      <c r="E2559" s="43" t="s">
        <v>21</v>
      </c>
      <c r="F2559" s="43" t="s">
        <v>20</v>
      </c>
      <c r="G2559" s="43" t="s">
        <v>37</v>
      </c>
      <c r="H2559" s="43" t="s">
        <v>1346</v>
      </c>
      <c r="I2559" s="43">
        <v>7702</v>
      </c>
      <c r="J2559" s="16" t="s">
        <v>500</v>
      </c>
      <c r="K2559" s="16">
        <v>0</v>
      </c>
      <c r="L2559" s="16">
        <v>35213</v>
      </c>
      <c r="M2559" s="16">
        <v>35213</v>
      </c>
      <c r="N2559" s="16">
        <v>0</v>
      </c>
      <c r="O2559" s="47">
        <v>1465</v>
      </c>
      <c r="P2559" s="16">
        <v>33748</v>
      </c>
      <c r="Q2559" s="47">
        <v>0</v>
      </c>
      <c r="R2559" s="16" t="s">
        <v>1912</v>
      </c>
      <c r="S2559" s="3" t="s">
        <v>1470</v>
      </c>
      <c r="T2559" s="2"/>
      <c r="U2559" s="2"/>
      <c r="V2559" s="2"/>
    </row>
    <row r="2560" spans="1:22" s="16" customFormat="1" ht="15" customHeight="1" x14ac:dyDescent="0.3">
      <c r="A2560" s="16" t="s">
        <v>465</v>
      </c>
      <c r="B2560" s="16" t="s">
        <v>18</v>
      </c>
      <c r="C2560" s="43" t="s">
        <v>1347</v>
      </c>
      <c r="D2560" s="43" t="s">
        <v>20</v>
      </c>
      <c r="E2560" s="43" t="s">
        <v>21</v>
      </c>
      <c r="F2560" s="43" t="s">
        <v>20</v>
      </c>
      <c r="G2560" s="43" t="s">
        <v>37</v>
      </c>
      <c r="H2560" s="43" t="s">
        <v>1348</v>
      </c>
      <c r="I2560" s="43" t="s">
        <v>501</v>
      </c>
      <c r="J2560" s="16" t="s">
        <v>502</v>
      </c>
      <c r="K2560" s="16">
        <v>14034</v>
      </c>
      <c r="L2560" s="16">
        <v>-14034</v>
      </c>
      <c r="M2560" s="16">
        <v>0</v>
      </c>
      <c r="N2560" s="16">
        <v>0</v>
      </c>
      <c r="O2560" s="47">
        <v>0</v>
      </c>
      <c r="P2560" s="16">
        <v>0</v>
      </c>
      <c r="Q2560" s="47">
        <v>0</v>
      </c>
      <c r="R2560" s="16" t="s">
        <v>1913</v>
      </c>
      <c r="S2560" s="3" t="s">
        <v>1470</v>
      </c>
      <c r="T2560" s="2"/>
      <c r="U2560" s="2"/>
      <c r="V2560" s="2"/>
    </row>
    <row r="2561" spans="1:22" s="16" customFormat="1" ht="15" customHeight="1" x14ac:dyDescent="0.3">
      <c r="A2561" s="16" t="s">
        <v>465</v>
      </c>
      <c r="B2561" s="16" t="s">
        <v>18</v>
      </c>
      <c r="C2561" s="43" t="s">
        <v>1347</v>
      </c>
      <c r="D2561" s="43" t="s">
        <v>20</v>
      </c>
      <c r="E2561" s="43" t="s">
        <v>21</v>
      </c>
      <c r="F2561" s="43" t="s">
        <v>20</v>
      </c>
      <c r="G2561" s="43" t="s">
        <v>37</v>
      </c>
      <c r="H2561" s="43" t="s">
        <v>1348</v>
      </c>
      <c r="I2561" s="43" t="s">
        <v>481</v>
      </c>
      <c r="J2561" s="16" t="s">
        <v>1040</v>
      </c>
      <c r="K2561" s="16">
        <v>88</v>
      </c>
      <c r="L2561" s="16">
        <v>-88</v>
      </c>
      <c r="M2561" s="16">
        <v>0</v>
      </c>
      <c r="N2561" s="16">
        <v>0</v>
      </c>
      <c r="O2561" s="47">
        <v>0</v>
      </c>
      <c r="P2561" s="16">
        <v>0</v>
      </c>
      <c r="Q2561" s="47">
        <v>0</v>
      </c>
      <c r="R2561" s="16" t="s">
        <v>1913</v>
      </c>
      <c r="S2561" s="3" t="s">
        <v>1470</v>
      </c>
      <c r="T2561" s="2"/>
      <c r="U2561" s="2"/>
      <c r="V2561" s="2"/>
    </row>
    <row r="2562" spans="1:22" s="16" customFormat="1" ht="15" customHeight="1" x14ac:dyDescent="0.3">
      <c r="A2562" s="16" t="s">
        <v>465</v>
      </c>
      <c r="B2562" s="16" t="s">
        <v>18</v>
      </c>
      <c r="C2562" s="43" t="s">
        <v>1347</v>
      </c>
      <c r="D2562" s="43" t="s">
        <v>20</v>
      </c>
      <c r="E2562" s="43" t="s">
        <v>21</v>
      </c>
      <c r="F2562" s="43" t="s">
        <v>20</v>
      </c>
      <c r="G2562" s="43" t="s">
        <v>37</v>
      </c>
      <c r="H2562" s="43" t="s">
        <v>1348</v>
      </c>
      <c r="I2562" s="43" t="s">
        <v>474</v>
      </c>
      <c r="J2562" s="16" t="s">
        <v>475</v>
      </c>
      <c r="K2562" s="16">
        <v>1092</v>
      </c>
      <c r="L2562" s="16">
        <v>-1092</v>
      </c>
      <c r="M2562" s="16">
        <v>0</v>
      </c>
      <c r="N2562" s="16">
        <v>0</v>
      </c>
      <c r="O2562" s="47">
        <v>0</v>
      </c>
      <c r="P2562" s="16">
        <v>0</v>
      </c>
      <c r="Q2562" s="47">
        <v>0</v>
      </c>
      <c r="R2562" s="16" t="s">
        <v>1913</v>
      </c>
      <c r="S2562" s="3" t="s">
        <v>1470</v>
      </c>
      <c r="T2562" s="2"/>
      <c r="U2562" s="2"/>
      <c r="V2562" s="2"/>
    </row>
    <row r="2563" spans="1:22" s="16" customFormat="1" ht="15" customHeight="1" x14ac:dyDescent="0.3">
      <c r="A2563" s="16" t="s">
        <v>465</v>
      </c>
      <c r="B2563" s="16" t="s">
        <v>18</v>
      </c>
      <c r="C2563" s="43" t="s">
        <v>1347</v>
      </c>
      <c r="D2563" s="43" t="s">
        <v>20</v>
      </c>
      <c r="E2563" s="43" t="s">
        <v>21</v>
      </c>
      <c r="F2563" s="43" t="s">
        <v>20</v>
      </c>
      <c r="G2563" s="43" t="s">
        <v>37</v>
      </c>
      <c r="H2563" s="43" t="s">
        <v>1348</v>
      </c>
      <c r="I2563" s="43" t="s">
        <v>531</v>
      </c>
      <c r="J2563" s="16" t="s">
        <v>532</v>
      </c>
      <c r="K2563" s="16">
        <v>1648</v>
      </c>
      <c r="L2563" s="16">
        <v>-1648</v>
      </c>
      <c r="M2563" s="16">
        <v>0</v>
      </c>
      <c r="N2563" s="16">
        <v>0</v>
      </c>
      <c r="O2563" s="47">
        <v>0</v>
      </c>
      <c r="P2563" s="16">
        <v>0</v>
      </c>
      <c r="Q2563" s="47">
        <v>0</v>
      </c>
      <c r="R2563" s="16" t="s">
        <v>1913</v>
      </c>
      <c r="S2563" s="3" t="s">
        <v>1470</v>
      </c>
      <c r="T2563" s="2"/>
      <c r="U2563" s="2"/>
      <c r="V2563" s="2"/>
    </row>
    <row r="2564" spans="1:22" s="16" customFormat="1" ht="15" customHeight="1" x14ac:dyDescent="0.3">
      <c r="A2564" s="16" t="s">
        <v>465</v>
      </c>
      <c r="B2564" s="16" t="s">
        <v>18</v>
      </c>
      <c r="C2564" s="43" t="s">
        <v>1347</v>
      </c>
      <c r="D2564" s="43" t="s">
        <v>20</v>
      </c>
      <c r="E2564" s="43" t="s">
        <v>21</v>
      </c>
      <c r="F2564" s="43" t="s">
        <v>20</v>
      </c>
      <c r="G2564" s="43" t="s">
        <v>37</v>
      </c>
      <c r="H2564" s="43" t="s">
        <v>1348</v>
      </c>
      <c r="I2564" s="43" t="s">
        <v>519</v>
      </c>
      <c r="J2564" s="16" t="s">
        <v>520</v>
      </c>
      <c r="K2564" s="16">
        <v>222</v>
      </c>
      <c r="L2564" s="16">
        <v>-222</v>
      </c>
      <c r="M2564" s="16">
        <v>0</v>
      </c>
      <c r="N2564" s="16">
        <v>0</v>
      </c>
      <c r="O2564" s="47">
        <v>0</v>
      </c>
      <c r="P2564" s="16">
        <v>0</v>
      </c>
      <c r="Q2564" s="47">
        <v>0</v>
      </c>
      <c r="R2564" s="16" t="s">
        <v>1913</v>
      </c>
      <c r="S2564" s="3" t="s">
        <v>1470</v>
      </c>
      <c r="T2564" s="2"/>
      <c r="U2564" s="2"/>
      <c r="V2564" s="2"/>
    </row>
    <row r="2565" spans="1:22" s="16" customFormat="1" ht="15" customHeight="1" x14ac:dyDescent="0.3">
      <c r="A2565" s="16" t="s">
        <v>465</v>
      </c>
      <c r="B2565" s="16" t="s">
        <v>18</v>
      </c>
      <c r="C2565" s="43" t="s">
        <v>1347</v>
      </c>
      <c r="D2565" s="43" t="s">
        <v>20</v>
      </c>
      <c r="E2565" s="43" t="s">
        <v>21</v>
      </c>
      <c r="F2565" s="43" t="s">
        <v>20</v>
      </c>
      <c r="G2565" s="43" t="s">
        <v>37</v>
      </c>
      <c r="H2565" s="43" t="s">
        <v>1348</v>
      </c>
      <c r="I2565" s="43" t="s">
        <v>638</v>
      </c>
      <c r="J2565" s="16" t="s">
        <v>639</v>
      </c>
      <c r="K2565" s="16">
        <v>2209</v>
      </c>
      <c r="L2565" s="16">
        <v>-2209</v>
      </c>
      <c r="M2565" s="16">
        <v>0</v>
      </c>
      <c r="N2565" s="16">
        <v>0</v>
      </c>
      <c r="O2565" s="47">
        <v>0</v>
      </c>
      <c r="P2565" s="16">
        <v>0</v>
      </c>
      <c r="Q2565" s="47">
        <v>0</v>
      </c>
      <c r="R2565" s="16" t="s">
        <v>1913</v>
      </c>
      <c r="S2565" s="3" t="s">
        <v>1470</v>
      </c>
      <c r="T2565" s="2"/>
      <c r="U2565" s="2"/>
      <c r="V2565" s="2"/>
    </row>
    <row r="2566" spans="1:22" s="16" customFormat="1" ht="15" customHeight="1" x14ac:dyDescent="0.3">
      <c r="A2566" s="16" t="s">
        <v>465</v>
      </c>
      <c r="B2566" s="16" t="s">
        <v>18</v>
      </c>
      <c r="C2566" s="43" t="s">
        <v>1347</v>
      </c>
      <c r="D2566" s="43" t="s">
        <v>20</v>
      </c>
      <c r="E2566" s="43" t="s">
        <v>21</v>
      </c>
      <c r="F2566" s="43" t="s">
        <v>20</v>
      </c>
      <c r="G2566" s="43" t="s">
        <v>37</v>
      </c>
      <c r="H2566" s="43" t="s">
        <v>1348</v>
      </c>
      <c r="I2566" s="43" t="s">
        <v>466</v>
      </c>
      <c r="J2566" s="16" t="s">
        <v>467</v>
      </c>
      <c r="K2566" s="16">
        <v>128</v>
      </c>
      <c r="L2566" s="16">
        <v>-128</v>
      </c>
      <c r="M2566" s="16">
        <v>0</v>
      </c>
      <c r="N2566" s="16">
        <v>0</v>
      </c>
      <c r="O2566" s="47">
        <v>0</v>
      </c>
      <c r="P2566" s="16">
        <v>0</v>
      </c>
      <c r="Q2566" s="47">
        <v>0</v>
      </c>
      <c r="R2566" s="16" t="s">
        <v>1913</v>
      </c>
      <c r="S2566" s="3" t="s">
        <v>1470</v>
      </c>
      <c r="T2566" s="2"/>
      <c r="U2566" s="2"/>
      <c r="V2566" s="2"/>
    </row>
    <row r="2567" spans="1:22" s="16" customFormat="1" ht="15" customHeight="1" x14ac:dyDescent="0.3">
      <c r="A2567" s="16" t="s">
        <v>465</v>
      </c>
      <c r="B2567" s="16" t="s">
        <v>18</v>
      </c>
      <c r="C2567" s="43" t="s">
        <v>1347</v>
      </c>
      <c r="D2567" s="43" t="s">
        <v>20</v>
      </c>
      <c r="E2567" s="43" t="s">
        <v>21</v>
      </c>
      <c r="F2567" s="43" t="s">
        <v>20</v>
      </c>
      <c r="G2567" s="43" t="s">
        <v>37</v>
      </c>
      <c r="H2567" s="43" t="s">
        <v>1348</v>
      </c>
      <c r="I2567" s="43" t="s">
        <v>470</v>
      </c>
      <c r="J2567" s="16" t="s">
        <v>471</v>
      </c>
      <c r="K2567" s="16">
        <v>25</v>
      </c>
      <c r="L2567" s="16">
        <v>-25</v>
      </c>
      <c r="M2567" s="16">
        <v>0</v>
      </c>
      <c r="N2567" s="16">
        <v>0</v>
      </c>
      <c r="O2567" s="47">
        <v>0</v>
      </c>
      <c r="P2567" s="16">
        <v>0</v>
      </c>
      <c r="Q2567" s="47">
        <v>0</v>
      </c>
      <c r="R2567" s="16" t="s">
        <v>1913</v>
      </c>
      <c r="S2567" s="3" t="s">
        <v>1470</v>
      </c>
      <c r="T2567" s="2"/>
      <c r="U2567" s="2"/>
      <c r="V2567" s="2"/>
    </row>
    <row r="2568" spans="1:22" s="16" customFormat="1" ht="15" customHeight="1" x14ac:dyDescent="0.3">
      <c r="A2568" s="16" t="s">
        <v>465</v>
      </c>
      <c r="B2568" s="16" t="s">
        <v>18</v>
      </c>
      <c r="C2568" s="43" t="s">
        <v>1347</v>
      </c>
      <c r="D2568" s="43" t="s">
        <v>20</v>
      </c>
      <c r="E2568" s="43" t="s">
        <v>21</v>
      </c>
      <c r="F2568" s="43" t="s">
        <v>20</v>
      </c>
      <c r="G2568" s="43" t="s">
        <v>37</v>
      </c>
      <c r="H2568" s="43" t="s">
        <v>1348</v>
      </c>
      <c r="I2568" s="43" t="s">
        <v>525</v>
      </c>
      <c r="J2568" s="16" t="s">
        <v>526</v>
      </c>
      <c r="K2568" s="16">
        <v>106</v>
      </c>
      <c r="L2568" s="16">
        <v>-106</v>
      </c>
      <c r="M2568" s="16">
        <v>0</v>
      </c>
      <c r="N2568" s="16">
        <v>0</v>
      </c>
      <c r="O2568" s="47">
        <v>0</v>
      </c>
      <c r="P2568" s="16">
        <v>0</v>
      </c>
      <c r="Q2568" s="47">
        <v>0</v>
      </c>
      <c r="R2568" s="16" t="s">
        <v>1913</v>
      </c>
      <c r="S2568" s="3" t="s">
        <v>1470</v>
      </c>
      <c r="T2568" s="2"/>
      <c r="U2568" s="2"/>
      <c r="V2568" s="2"/>
    </row>
    <row r="2569" spans="1:22" s="16" customFormat="1" ht="15" customHeight="1" x14ac:dyDescent="0.3">
      <c r="A2569" s="16" t="s">
        <v>465</v>
      </c>
      <c r="B2569" s="16" t="s">
        <v>18</v>
      </c>
      <c r="C2569" s="43" t="s">
        <v>1347</v>
      </c>
      <c r="D2569" s="43" t="s">
        <v>20</v>
      </c>
      <c r="E2569" s="43" t="s">
        <v>21</v>
      </c>
      <c r="F2569" s="43" t="s">
        <v>20</v>
      </c>
      <c r="G2569" s="43" t="s">
        <v>37</v>
      </c>
      <c r="H2569" s="43" t="s">
        <v>1348</v>
      </c>
      <c r="I2569" s="43">
        <v>6203</v>
      </c>
      <c r="J2569" s="16" t="s">
        <v>559</v>
      </c>
      <c r="K2569" s="16">
        <v>560</v>
      </c>
      <c r="L2569" s="16">
        <v>-560</v>
      </c>
      <c r="M2569" s="16">
        <v>0</v>
      </c>
      <c r="N2569" s="16">
        <v>0</v>
      </c>
      <c r="O2569" s="47">
        <v>0</v>
      </c>
      <c r="P2569" s="16">
        <v>0</v>
      </c>
      <c r="Q2569" s="47">
        <v>0</v>
      </c>
      <c r="R2569" s="16" t="s">
        <v>1913</v>
      </c>
      <c r="S2569" s="3" t="s">
        <v>1470</v>
      </c>
      <c r="T2569" s="2"/>
      <c r="U2569" s="2"/>
      <c r="V2569" s="2"/>
    </row>
    <row r="2570" spans="1:22" s="16" customFormat="1" ht="15" customHeight="1" x14ac:dyDescent="0.3">
      <c r="A2570" s="16" t="s">
        <v>465</v>
      </c>
      <c r="B2570" s="16" t="s">
        <v>18</v>
      </c>
      <c r="C2570" s="43" t="s">
        <v>1347</v>
      </c>
      <c r="D2570" s="43" t="s">
        <v>20</v>
      </c>
      <c r="E2570" s="43" t="s">
        <v>21</v>
      </c>
      <c r="F2570" s="43" t="s">
        <v>20</v>
      </c>
      <c r="G2570" s="43" t="s">
        <v>37</v>
      </c>
      <c r="H2570" s="43" t="s">
        <v>1348</v>
      </c>
      <c r="I2570" s="43">
        <v>6290</v>
      </c>
      <c r="J2570" s="16" t="s">
        <v>1783</v>
      </c>
      <c r="K2570" s="16">
        <v>406</v>
      </c>
      <c r="L2570" s="16">
        <v>-406</v>
      </c>
      <c r="M2570" s="16">
        <v>0</v>
      </c>
      <c r="N2570" s="16">
        <v>0</v>
      </c>
      <c r="O2570" s="47">
        <v>0</v>
      </c>
      <c r="P2570" s="16">
        <v>0</v>
      </c>
      <c r="Q2570" s="47">
        <v>0</v>
      </c>
      <c r="R2570" s="16" t="s">
        <v>1913</v>
      </c>
      <c r="S2570" s="3" t="s">
        <v>1470</v>
      </c>
      <c r="T2570" s="2"/>
      <c r="U2570" s="2"/>
      <c r="V2570" s="2"/>
    </row>
    <row r="2571" spans="1:22" s="16" customFormat="1" ht="15" customHeight="1" x14ac:dyDescent="0.3">
      <c r="A2571" s="16" t="s">
        <v>465</v>
      </c>
      <c r="B2571" s="16" t="s">
        <v>18</v>
      </c>
      <c r="C2571" s="43" t="s">
        <v>1347</v>
      </c>
      <c r="D2571" s="43" t="s">
        <v>20</v>
      </c>
      <c r="E2571" s="43" t="s">
        <v>21</v>
      </c>
      <c r="F2571" s="43" t="s">
        <v>20</v>
      </c>
      <c r="G2571" s="43" t="s">
        <v>37</v>
      </c>
      <c r="H2571" s="43" t="s">
        <v>1348</v>
      </c>
      <c r="I2571" s="43" t="s">
        <v>541</v>
      </c>
      <c r="J2571" s="16" t="s">
        <v>542</v>
      </c>
      <c r="K2571" s="16">
        <v>250</v>
      </c>
      <c r="L2571" s="16">
        <v>-250</v>
      </c>
      <c r="M2571" s="16">
        <v>0</v>
      </c>
      <c r="N2571" s="16">
        <v>0</v>
      </c>
      <c r="O2571" s="47">
        <v>0</v>
      </c>
      <c r="P2571" s="16">
        <v>0</v>
      </c>
      <c r="Q2571" s="47">
        <v>0</v>
      </c>
      <c r="R2571" s="16" t="s">
        <v>1913</v>
      </c>
      <c r="S2571" s="3" t="s">
        <v>1470</v>
      </c>
      <c r="T2571" s="2"/>
      <c r="U2571" s="2"/>
      <c r="V2571" s="2"/>
    </row>
    <row r="2572" spans="1:22" s="16" customFormat="1" ht="15" customHeight="1" x14ac:dyDescent="0.3">
      <c r="A2572" s="16" t="s">
        <v>465</v>
      </c>
      <c r="B2572" s="16" t="s">
        <v>18</v>
      </c>
      <c r="C2572" s="43" t="s">
        <v>1347</v>
      </c>
      <c r="D2572" s="43" t="s">
        <v>20</v>
      </c>
      <c r="E2572" s="43" t="s">
        <v>21</v>
      </c>
      <c r="F2572" s="43" t="s">
        <v>20</v>
      </c>
      <c r="G2572" s="43" t="s">
        <v>37</v>
      </c>
      <c r="H2572" s="43" t="s">
        <v>1348</v>
      </c>
      <c r="I2572" s="43" t="s">
        <v>510</v>
      </c>
      <c r="J2572" s="16" t="s">
        <v>511</v>
      </c>
      <c r="K2572" s="16">
        <v>100</v>
      </c>
      <c r="L2572" s="16">
        <v>-100</v>
      </c>
      <c r="M2572" s="16">
        <v>0</v>
      </c>
      <c r="N2572" s="16">
        <v>0</v>
      </c>
      <c r="O2572" s="47">
        <v>0</v>
      </c>
      <c r="P2572" s="16">
        <v>0</v>
      </c>
      <c r="Q2572" s="47">
        <v>0</v>
      </c>
      <c r="R2572" s="16" t="s">
        <v>1913</v>
      </c>
      <c r="S2572" s="3" t="s">
        <v>1470</v>
      </c>
      <c r="T2572" s="2"/>
      <c r="U2572" s="2"/>
      <c r="V2572" s="2"/>
    </row>
    <row r="2573" spans="1:22" s="16" customFormat="1" ht="15" customHeight="1" x14ac:dyDescent="0.3">
      <c r="A2573" s="16" t="s">
        <v>465</v>
      </c>
      <c r="B2573" s="16" t="s">
        <v>18</v>
      </c>
      <c r="C2573" s="43" t="s">
        <v>1347</v>
      </c>
      <c r="D2573" s="43" t="s">
        <v>20</v>
      </c>
      <c r="E2573" s="43" t="s">
        <v>21</v>
      </c>
      <c r="F2573" s="43" t="s">
        <v>20</v>
      </c>
      <c r="G2573" s="43" t="s">
        <v>37</v>
      </c>
      <c r="H2573" s="43" t="s">
        <v>1348</v>
      </c>
      <c r="I2573" s="43">
        <v>7702</v>
      </c>
      <c r="J2573" s="16" t="s">
        <v>500</v>
      </c>
      <c r="K2573" s="16">
        <v>6000</v>
      </c>
      <c r="L2573" s="16">
        <v>-6000</v>
      </c>
      <c r="M2573" s="16">
        <v>0</v>
      </c>
      <c r="N2573" s="16">
        <v>0</v>
      </c>
      <c r="O2573" s="47">
        <v>0</v>
      </c>
      <c r="P2573" s="16">
        <v>0</v>
      </c>
      <c r="Q2573" s="47">
        <v>0</v>
      </c>
      <c r="R2573" s="16" t="s">
        <v>1913</v>
      </c>
      <c r="S2573" s="3" t="s">
        <v>1470</v>
      </c>
      <c r="T2573" s="2"/>
      <c r="U2573" s="2"/>
      <c r="V2573" s="2"/>
    </row>
    <row r="2574" spans="1:22" s="16" customFormat="1" ht="15" customHeight="1" x14ac:dyDescent="0.3">
      <c r="A2574" s="16" t="s">
        <v>465</v>
      </c>
      <c r="B2574" s="16" t="s">
        <v>18</v>
      </c>
      <c r="C2574" s="43" t="s">
        <v>31</v>
      </c>
      <c r="D2574" s="43" t="s">
        <v>20</v>
      </c>
      <c r="E2574" s="43" t="s">
        <v>21</v>
      </c>
      <c r="F2574" s="43" t="s">
        <v>20</v>
      </c>
      <c r="G2574" s="43" t="s">
        <v>32</v>
      </c>
      <c r="H2574" s="43" t="s">
        <v>1344</v>
      </c>
      <c r="I2574" s="43">
        <v>6285</v>
      </c>
      <c r="J2574" s="16" t="s">
        <v>2299</v>
      </c>
      <c r="K2574" s="16">
        <v>0</v>
      </c>
      <c r="L2574" s="16">
        <v>12751</v>
      </c>
      <c r="M2574" s="16">
        <v>12751</v>
      </c>
      <c r="N2574" s="16">
        <v>0</v>
      </c>
      <c r="O2574" s="47">
        <v>0</v>
      </c>
      <c r="P2574" s="16">
        <v>12751</v>
      </c>
      <c r="Q2574" s="47">
        <v>0</v>
      </c>
      <c r="R2574" s="16" t="s">
        <v>1914</v>
      </c>
      <c r="S2574" s="3" t="s">
        <v>1470</v>
      </c>
      <c r="T2574" s="2"/>
      <c r="U2574" s="2"/>
      <c r="V2574" s="2"/>
    </row>
    <row r="2575" spans="1:22" s="16" customFormat="1" ht="15" customHeight="1" x14ac:dyDescent="0.3">
      <c r="A2575" s="16" t="s">
        <v>465</v>
      </c>
      <c r="B2575" s="16" t="s">
        <v>18</v>
      </c>
      <c r="C2575" s="43" t="s">
        <v>31</v>
      </c>
      <c r="D2575" s="43" t="s">
        <v>20</v>
      </c>
      <c r="E2575" s="43" t="s">
        <v>21</v>
      </c>
      <c r="F2575" s="43" t="s">
        <v>20</v>
      </c>
      <c r="G2575" s="43" t="s">
        <v>32</v>
      </c>
      <c r="H2575" s="43" t="s">
        <v>1344</v>
      </c>
      <c r="I2575" s="43">
        <v>7702</v>
      </c>
      <c r="J2575" s="16" t="s">
        <v>500</v>
      </c>
      <c r="K2575" s="16">
        <v>0</v>
      </c>
      <c r="L2575" s="16">
        <v>0</v>
      </c>
      <c r="M2575" s="16">
        <v>0</v>
      </c>
      <c r="N2575" s="16">
        <v>0</v>
      </c>
      <c r="O2575" s="47">
        <v>0</v>
      </c>
      <c r="P2575" s="16">
        <v>0</v>
      </c>
      <c r="Q2575" s="47">
        <v>0</v>
      </c>
      <c r="R2575" s="16" t="s">
        <v>1914</v>
      </c>
      <c r="S2575" s="3" t="s">
        <v>1470</v>
      </c>
      <c r="T2575" s="2"/>
      <c r="U2575" s="2"/>
      <c r="V2575" s="2"/>
    </row>
    <row r="2576" spans="1:22" s="16" customFormat="1" ht="15" customHeight="1" x14ac:dyDescent="0.3">
      <c r="A2576" s="16" t="s">
        <v>465</v>
      </c>
      <c r="B2576" s="16" t="s">
        <v>18</v>
      </c>
      <c r="C2576" s="43" t="s">
        <v>1064</v>
      </c>
      <c r="D2576" s="43" t="s">
        <v>20</v>
      </c>
      <c r="E2576" s="43" t="s">
        <v>21</v>
      </c>
      <c r="F2576" s="43" t="s">
        <v>20</v>
      </c>
      <c r="G2576" s="43" t="s">
        <v>32</v>
      </c>
      <c r="H2576" s="43" t="s">
        <v>1345</v>
      </c>
      <c r="I2576" s="43" t="s">
        <v>501</v>
      </c>
      <c r="J2576" s="16" t="s">
        <v>502</v>
      </c>
      <c r="K2576" s="16">
        <v>0</v>
      </c>
      <c r="L2576" s="16">
        <v>27111</v>
      </c>
      <c r="M2576" s="16">
        <v>27111</v>
      </c>
      <c r="N2576" s="16">
        <v>0</v>
      </c>
      <c r="O2576" s="47">
        <v>18716.439999999999</v>
      </c>
      <c r="P2576" s="16">
        <v>8394.56</v>
      </c>
      <c r="Q2576" s="47">
        <v>1849.23</v>
      </c>
      <c r="R2576" s="16" t="s">
        <v>1915</v>
      </c>
      <c r="S2576" s="3" t="s">
        <v>1470</v>
      </c>
      <c r="T2576" s="2"/>
      <c r="U2576" s="2"/>
      <c r="V2576" s="2"/>
    </row>
    <row r="2577" spans="1:22" s="16" customFormat="1" ht="15" customHeight="1" x14ac:dyDescent="0.3">
      <c r="A2577" s="16" t="s">
        <v>465</v>
      </c>
      <c r="B2577" s="16" t="s">
        <v>18</v>
      </c>
      <c r="C2577" s="43" t="s">
        <v>1064</v>
      </c>
      <c r="D2577" s="43" t="s">
        <v>20</v>
      </c>
      <c r="E2577" s="43" t="s">
        <v>21</v>
      </c>
      <c r="F2577" s="43" t="s">
        <v>20</v>
      </c>
      <c r="G2577" s="43" t="s">
        <v>32</v>
      </c>
      <c r="H2577" s="43" t="s">
        <v>1345</v>
      </c>
      <c r="I2577" s="43" t="s">
        <v>493</v>
      </c>
      <c r="J2577" s="16" t="s">
        <v>494</v>
      </c>
      <c r="K2577" s="16">
        <v>0</v>
      </c>
      <c r="L2577" s="16">
        <v>0</v>
      </c>
      <c r="M2577" s="16">
        <v>0</v>
      </c>
      <c r="N2577" s="16">
        <v>0</v>
      </c>
      <c r="O2577" s="47">
        <v>0</v>
      </c>
      <c r="P2577" s="16">
        <v>0</v>
      </c>
      <c r="Q2577" s="47">
        <v>0</v>
      </c>
      <c r="R2577" s="16" t="s">
        <v>1915</v>
      </c>
      <c r="S2577" s="3" t="s">
        <v>1470</v>
      </c>
      <c r="T2577" s="2"/>
      <c r="U2577" s="2"/>
      <c r="V2577" s="2"/>
    </row>
    <row r="2578" spans="1:22" s="16" customFormat="1" ht="15" customHeight="1" x14ac:dyDescent="0.3">
      <c r="A2578" s="16" t="s">
        <v>465</v>
      </c>
      <c r="B2578" s="16" t="s">
        <v>18</v>
      </c>
      <c r="C2578" s="43" t="s">
        <v>1064</v>
      </c>
      <c r="D2578" s="43" t="s">
        <v>20</v>
      </c>
      <c r="E2578" s="43" t="s">
        <v>21</v>
      </c>
      <c r="F2578" s="43" t="s">
        <v>20</v>
      </c>
      <c r="G2578" s="43" t="s">
        <v>32</v>
      </c>
      <c r="H2578" s="43" t="s">
        <v>1345</v>
      </c>
      <c r="I2578" s="43" t="s">
        <v>481</v>
      </c>
      <c r="J2578" s="16" t="s">
        <v>1040</v>
      </c>
      <c r="K2578" s="16">
        <v>0</v>
      </c>
      <c r="L2578" s="16">
        <v>120</v>
      </c>
      <c r="M2578" s="16">
        <v>120</v>
      </c>
      <c r="N2578" s="16">
        <v>0</v>
      </c>
      <c r="O2578" s="47">
        <v>80</v>
      </c>
      <c r="P2578" s="16">
        <v>40</v>
      </c>
      <c r="Q2578" s="47">
        <v>0</v>
      </c>
      <c r="R2578" s="16" t="s">
        <v>1915</v>
      </c>
      <c r="S2578" s="3" t="s">
        <v>1470</v>
      </c>
      <c r="T2578" s="2"/>
      <c r="U2578" s="2"/>
      <c r="V2578" s="2"/>
    </row>
    <row r="2579" spans="1:22" s="16" customFormat="1" ht="15" customHeight="1" x14ac:dyDescent="0.3">
      <c r="A2579" s="16" t="s">
        <v>465</v>
      </c>
      <c r="B2579" s="16" t="s">
        <v>18</v>
      </c>
      <c r="C2579" s="43" t="s">
        <v>1064</v>
      </c>
      <c r="D2579" s="43" t="s">
        <v>20</v>
      </c>
      <c r="E2579" s="43" t="s">
        <v>21</v>
      </c>
      <c r="F2579" s="43" t="s">
        <v>20</v>
      </c>
      <c r="G2579" s="43" t="s">
        <v>32</v>
      </c>
      <c r="H2579" s="43" t="s">
        <v>1345</v>
      </c>
      <c r="I2579" s="43" t="s">
        <v>474</v>
      </c>
      <c r="J2579" s="16" t="s">
        <v>475</v>
      </c>
      <c r="K2579" s="16">
        <v>0</v>
      </c>
      <c r="L2579" s="16">
        <v>2131</v>
      </c>
      <c r="M2579" s="16">
        <v>2131</v>
      </c>
      <c r="N2579" s="16">
        <v>0</v>
      </c>
      <c r="O2579" s="47">
        <v>1363.55</v>
      </c>
      <c r="P2579" s="16">
        <v>767.45</v>
      </c>
      <c r="Q2579" s="47">
        <v>134.68</v>
      </c>
      <c r="R2579" s="16" t="s">
        <v>1915</v>
      </c>
      <c r="S2579" s="3" t="s">
        <v>1470</v>
      </c>
      <c r="T2579" s="2"/>
      <c r="U2579" s="2"/>
      <c r="V2579" s="2"/>
    </row>
    <row r="2580" spans="1:22" s="16" customFormat="1" ht="15" customHeight="1" x14ac:dyDescent="0.3">
      <c r="A2580" s="16" t="s">
        <v>465</v>
      </c>
      <c r="B2580" s="16" t="s">
        <v>18</v>
      </c>
      <c r="C2580" s="43" t="s">
        <v>1064</v>
      </c>
      <c r="D2580" s="43" t="s">
        <v>20</v>
      </c>
      <c r="E2580" s="43" t="s">
        <v>21</v>
      </c>
      <c r="F2580" s="43" t="s">
        <v>20</v>
      </c>
      <c r="G2580" s="43" t="s">
        <v>32</v>
      </c>
      <c r="H2580" s="43" t="s">
        <v>1345</v>
      </c>
      <c r="I2580" s="43" t="s">
        <v>531</v>
      </c>
      <c r="J2580" s="16" t="s">
        <v>532</v>
      </c>
      <c r="K2580" s="16">
        <v>0</v>
      </c>
      <c r="L2580" s="16">
        <v>2972</v>
      </c>
      <c r="M2580" s="16">
        <v>2972</v>
      </c>
      <c r="N2580" s="16">
        <v>0</v>
      </c>
      <c r="O2580" s="47">
        <v>2028.37</v>
      </c>
      <c r="P2580" s="16">
        <v>943.63</v>
      </c>
      <c r="Q2580" s="47">
        <v>205.07</v>
      </c>
      <c r="R2580" s="16" t="s">
        <v>1915</v>
      </c>
      <c r="S2580" s="3" t="s">
        <v>1470</v>
      </c>
      <c r="T2580" s="2"/>
      <c r="U2580" s="2"/>
      <c r="V2580" s="2"/>
    </row>
    <row r="2581" spans="1:22" s="16" customFormat="1" ht="15" customHeight="1" x14ac:dyDescent="0.3">
      <c r="A2581" s="16" t="s">
        <v>465</v>
      </c>
      <c r="B2581" s="16" t="s">
        <v>18</v>
      </c>
      <c r="C2581" s="43" t="s">
        <v>1064</v>
      </c>
      <c r="D2581" s="43" t="s">
        <v>20</v>
      </c>
      <c r="E2581" s="43" t="s">
        <v>21</v>
      </c>
      <c r="F2581" s="43" t="s">
        <v>20</v>
      </c>
      <c r="G2581" s="43" t="s">
        <v>32</v>
      </c>
      <c r="H2581" s="43" t="s">
        <v>1345</v>
      </c>
      <c r="I2581" s="43" t="s">
        <v>519</v>
      </c>
      <c r="J2581" s="16" t="s">
        <v>520</v>
      </c>
      <c r="K2581" s="16">
        <v>0</v>
      </c>
      <c r="L2581" s="16">
        <v>410</v>
      </c>
      <c r="M2581" s="16">
        <v>410</v>
      </c>
      <c r="N2581" s="16">
        <v>0</v>
      </c>
      <c r="O2581" s="47">
        <v>341.7</v>
      </c>
      <c r="P2581" s="16">
        <v>68.3</v>
      </c>
      <c r="Q2581" s="47">
        <v>0</v>
      </c>
      <c r="R2581" s="16" t="s">
        <v>1915</v>
      </c>
      <c r="S2581" s="3" t="s">
        <v>1470</v>
      </c>
      <c r="T2581" s="2"/>
      <c r="U2581" s="2"/>
      <c r="V2581" s="2"/>
    </row>
    <row r="2582" spans="1:22" s="16" customFormat="1" ht="15" customHeight="1" x14ac:dyDescent="0.3">
      <c r="A2582" s="16" t="s">
        <v>465</v>
      </c>
      <c r="B2582" s="16" t="s">
        <v>18</v>
      </c>
      <c r="C2582" s="43" t="s">
        <v>1064</v>
      </c>
      <c r="D2582" s="43" t="s">
        <v>20</v>
      </c>
      <c r="E2582" s="43" t="s">
        <v>21</v>
      </c>
      <c r="F2582" s="43" t="s">
        <v>20</v>
      </c>
      <c r="G2582" s="43" t="s">
        <v>32</v>
      </c>
      <c r="H2582" s="43" t="s">
        <v>1345</v>
      </c>
      <c r="I2582" s="43" t="s">
        <v>638</v>
      </c>
      <c r="J2582" s="16" t="s">
        <v>639</v>
      </c>
      <c r="K2582" s="16">
        <v>0</v>
      </c>
      <c r="L2582" s="16">
        <v>3156</v>
      </c>
      <c r="M2582" s="16">
        <v>3156</v>
      </c>
      <c r="N2582" s="16">
        <v>0</v>
      </c>
      <c r="O2582" s="47">
        <v>2630</v>
      </c>
      <c r="P2582" s="16">
        <v>526</v>
      </c>
      <c r="Q2582" s="47">
        <v>0</v>
      </c>
      <c r="R2582" s="16" t="s">
        <v>1915</v>
      </c>
      <c r="S2582" s="3" t="s">
        <v>1470</v>
      </c>
      <c r="T2582" s="2"/>
      <c r="U2582" s="2"/>
      <c r="V2582" s="2"/>
    </row>
    <row r="2583" spans="1:22" s="16" customFormat="1" ht="15" customHeight="1" x14ac:dyDescent="0.3">
      <c r="A2583" s="16" t="s">
        <v>465</v>
      </c>
      <c r="B2583" s="16" t="s">
        <v>18</v>
      </c>
      <c r="C2583" s="43" t="s">
        <v>1064</v>
      </c>
      <c r="D2583" s="43" t="s">
        <v>20</v>
      </c>
      <c r="E2583" s="43" t="s">
        <v>21</v>
      </c>
      <c r="F2583" s="43" t="s">
        <v>20</v>
      </c>
      <c r="G2583" s="43" t="s">
        <v>32</v>
      </c>
      <c r="H2583" s="43" t="s">
        <v>1345</v>
      </c>
      <c r="I2583" s="43" t="s">
        <v>466</v>
      </c>
      <c r="J2583" s="16" t="s">
        <v>467</v>
      </c>
      <c r="K2583" s="16">
        <v>0</v>
      </c>
      <c r="L2583" s="16">
        <v>215</v>
      </c>
      <c r="M2583" s="16">
        <v>215</v>
      </c>
      <c r="N2583" s="16">
        <v>0</v>
      </c>
      <c r="O2583" s="47">
        <v>179.2</v>
      </c>
      <c r="P2583" s="16">
        <v>35.799999999999997</v>
      </c>
      <c r="Q2583" s="47">
        <v>0</v>
      </c>
      <c r="R2583" s="16" t="s">
        <v>1915</v>
      </c>
      <c r="S2583" s="3" t="s">
        <v>1470</v>
      </c>
      <c r="T2583" s="2"/>
      <c r="U2583" s="2"/>
      <c r="V2583" s="2"/>
    </row>
    <row r="2584" spans="1:22" s="16" customFormat="1" ht="15" customHeight="1" x14ac:dyDescent="0.3">
      <c r="A2584" s="16" t="s">
        <v>465</v>
      </c>
      <c r="B2584" s="16" t="s">
        <v>18</v>
      </c>
      <c r="C2584" s="43" t="s">
        <v>1064</v>
      </c>
      <c r="D2584" s="43" t="s">
        <v>20</v>
      </c>
      <c r="E2584" s="43" t="s">
        <v>21</v>
      </c>
      <c r="F2584" s="43" t="s">
        <v>20</v>
      </c>
      <c r="G2584" s="43" t="s">
        <v>32</v>
      </c>
      <c r="H2584" s="43" t="s">
        <v>1345</v>
      </c>
      <c r="I2584" s="43" t="s">
        <v>470</v>
      </c>
      <c r="J2584" s="16" t="s">
        <v>471</v>
      </c>
      <c r="K2584" s="16">
        <v>0</v>
      </c>
      <c r="L2584" s="16">
        <v>47</v>
      </c>
      <c r="M2584" s="16">
        <v>47</v>
      </c>
      <c r="N2584" s="16">
        <v>0</v>
      </c>
      <c r="O2584" s="47">
        <v>39.200000000000003</v>
      </c>
      <c r="P2584" s="16">
        <v>7.8</v>
      </c>
      <c r="Q2584" s="47">
        <v>0</v>
      </c>
      <c r="R2584" s="16" t="s">
        <v>1915</v>
      </c>
      <c r="S2584" s="3" t="s">
        <v>1470</v>
      </c>
      <c r="T2584" s="2"/>
      <c r="U2584" s="2"/>
      <c r="V2584" s="2"/>
    </row>
    <row r="2585" spans="1:22" s="16" customFormat="1" ht="15" customHeight="1" x14ac:dyDescent="0.3">
      <c r="A2585" s="16" t="s">
        <v>465</v>
      </c>
      <c r="B2585" s="16" t="s">
        <v>18</v>
      </c>
      <c r="C2585" s="43" t="s">
        <v>1064</v>
      </c>
      <c r="D2585" s="43" t="s">
        <v>20</v>
      </c>
      <c r="E2585" s="43" t="s">
        <v>21</v>
      </c>
      <c r="F2585" s="43" t="s">
        <v>20</v>
      </c>
      <c r="G2585" s="43" t="s">
        <v>32</v>
      </c>
      <c r="H2585" s="43" t="s">
        <v>1345</v>
      </c>
      <c r="I2585" s="43" t="s">
        <v>525</v>
      </c>
      <c r="J2585" s="16" t="s">
        <v>526</v>
      </c>
      <c r="K2585" s="16">
        <v>0</v>
      </c>
      <c r="L2585" s="16">
        <v>212</v>
      </c>
      <c r="M2585" s="16">
        <v>212</v>
      </c>
      <c r="N2585" s="16">
        <v>0</v>
      </c>
      <c r="O2585" s="47">
        <v>172</v>
      </c>
      <c r="P2585" s="16">
        <v>40</v>
      </c>
      <c r="Q2585" s="47">
        <v>0</v>
      </c>
      <c r="R2585" s="16" t="s">
        <v>1915</v>
      </c>
      <c r="S2585" s="3" t="s">
        <v>1470</v>
      </c>
      <c r="T2585" s="2"/>
      <c r="U2585" s="2"/>
      <c r="V2585" s="2"/>
    </row>
    <row r="2586" spans="1:22" s="16" customFormat="1" ht="15" customHeight="1" x14ac:dyDescent="0.3">
      <c r="A2586" s="16" t="s">
        <v>465</v>
      </c>
      <c r="B2586" s="16" t="s">
        <v>18</v>
      </c>
      <c r="C2586" s="43" t="s">
        <v>1064</v>
      </c>
      <c r="D2586" s="43" t="s">
        <v>20</v>
      </c>
      <c r="E2586" s="43" t="s">
        <v>21</v>
      </c>
      <c r="F2586" s="43" t="s">
        <v>20</v>
      </c>
      <c r="G2586" s="43" t="s">
        <v>32</v>
      </c>
      <c r="H2586" s="43" t="s">
        <v>1345</v>
      </c>
      <c r="I2586" s="43" t="s">
        <v>541</v>
      </c>
      <c r="J2586" s="16" t="s">
        <v>542</v>
      </c>
      <c r="K2586" s="16">
        <v>0</v>
      </c>
      <c r="L2586" s="16">
        <v>245</v>
      </c>
      <c r="M2586" s="16">
        <v>245</v>
      </c>
      <c r="N2586" s="16">
        <v>0</v>
      </c>
      <c r="O2586" s="47">
        <v>162.13</v>
      </c>
      <c r="P2586" s="16">
        <v>82.87</v>
      </c>
      <c r="Q2586" s="47">
        <v>0</v>
      </c>
      <c r="R2586" s="16" t="s">
        <v>1915</v>
      </c>
      <c r="S2586" s="3" t="s">
        <v>1470</v>
      </c>
      <c r="T2586" s="2"/>
      <c r="U2586" s="2"/>
      <c r="V2586" s="2"/>
    </row>
    <row r="2587" spans="1:22" s="16" customFormat="1" ht="15" customHeight="1" x14ac:dyDescent="0.3">
      <c r="A2587" s="16" t="s">
        <v>465</v>
      </c>
      <c r="B2587" s="16" t="s">
        <v>18</v>
      </c>
      <c r="C2587" s="43" t="s">
        <v>1064</v>
      </c>
      <c r="D2587" s="43" t="s">
        <v>20</v>
      </c>
      <c r="E2587" s="43" t="s">
        <v>21</v>
      </c>
      <c r="F2587" s="43" t="s">
        <v>20</v>
      </c>
      <c r="G2587" s="43" t="s">
        <v>32</v>
      </c>
      <c r="H2587" s="43" t="s">
        <v>1345</v>
      </c>
      <c r="I2587" s="43" t="s">
        <v>476</v>
      </c>
      <c r="J2587" s="16" t="s">
        <v>477</v>
      </c>
      <c r="K2587" s="16">
        <v>0</v>
      </c>
      <c r="L2587" s="16">
        <v>0</v>
      </c>
      <c r="M2587" s="16">
        <v>0</v>
      </c>
      <c r="N2587" s="16">
        <v>0</v>
      </c>
      <c r="O2587" s="47">
        <v>0</v>
      </c>
      <c r="P2587" s="16">
        <v>0</v>
      </c>
      <c r="Q2587" s="47">
        <v>0</v>
      </c>
      <c r="R2587" s="16" t="s">
        <v>1915</v>
      </c>
      <c r="S2587" s="3" t="s">
        <v>1470</v>
      </c>
      <c r="T2587" s="2"/>
      <c r="U2587" s="2"/>
      <c r="V2587" s="2"/>
    </row>
    <row r="2588" spans="1:22" s="16" customFormat="1" ht="15" customHeight="1" x14ac:dyDescent="0.3">
      <c r="A2588" s="16" t="s">
        <v>465</v>
      </c>
      <c r="B2588" s="16" t="s">
        <v>18</v>
      </c>
      <c r="C2588" s="43" t="s">
        <v>1064</v>
      </c>
      <c r="D2588" s="43" t="s">
        <v>20</v>
      </c>
      <c r="E2588" s="43" t="s">
        <v>21</v>
      </c>
      <c r="F2588" s="43" t="s">
        <v>20</v>
      </c>
      <c r="G2588" s="43" t="s">
        <v>32</v>
      </c>
      <c r="H2588" s="43" t="s">
        <v>1345</v>
      </c>
      <c r="I2588" s="43">
        <v>7702</v>
      </c>
      <c r="J2588" s="16" t="s">
        <v>500</v>
      </c>
      <c r="K2588" s="16">
        <v>0</v>
      </c>
      <c r="L2588" s="16">
        <v>472</v>
      </c>
      <c r="M2588" s="16">
        <v>472</v>
      </c>
      <c r="N2588" s="16">
        <v>0</v>
      </c>
      <c r="O2588" s="47">
        <v>0</v>
      </c>
      <c r="P2588" s="16">
        <v>472</v>
      </c>
      <c r="Q2588" s="47">
        <v>0</v>
      </c>
      <c r="R2588" s="16" t="s">
        <v>1915</v>
      </c>
      <c r="S2588" s="3" t="s">
        <v>1470</v>
      </c>
      <c r="T2588" s="2"/>
      <c r="U2588" s="2"/>
      <c r="V2588" s="2"/>
    </row>
    <row r="2589" spans="1:22" s="16" customFormat="1" ht="15" customHeight="1" x14ac:dyDescent="0.3">
      <c r="A2589" s="16" t="s">
        <v>465</v>
      </c>
      <c r="B2589" s="16" t="s">
        <v>18</v>
      </c>
      <c r="C2589" s="43" t="s">
        <v>1349</v>
      </c>
      <c r="D2589" s="43" t="s">
        <v>20</v>
      </c>
      <c r="E2589" s="43" t="s">
        <v>21</v>
      </c>
      <c r="F2589" s="43" t="s">
        <v>20</v>
      </c>
      <c r="G2589" s="43" t="s">
        <v>32</v>
      </c>
      <c r="H2589" s="43" t="s">
        <v>1348</v>
      </c>
      <c r="I2589" s="43" t="s">
        <v>501</v>
      </c>
      <c r="J2589" s="16" t="s">
        <v>502</v>
      </c>
      <c r="K2589" s="16">
        <v>25150</v>
      </c>
      <c r="L2589" s="16">
        <v>-25150</v>
      </c>
      <c r="M2589" s="16">
        <v>0</v>
      </c>
      <c r="N2589" s="16">
        <v>0</v>
      </c>
      <c r="O2589" s="47">
        <v>0</v>
      </c>
      <c r="P2589" s="16">
        <v>0</v>
      </c>
      <c r="Q2589" s="47">
        <v>0</v>
      </c>
      <c r="R2589" s="16" t="s">
        <v>1916</v>
      </c>
      <c r="S2589" s="3" t="s">
        <v>1470</v>
      </c>
      <c r="T2589" s="2"/>
      <c r="U2589" s="2"/>
      <c r="V2589" s="2"/>
    </row>
    <row r="2590" spans="1:22" s="16" customFormat="1" ht="15" customHeight="1" x14ac:dyDescent="0.3">
      <c r="A2590" s="16" t="s">
        <v>465</v>
      </c>
      <c r="B2590" s="16" t="s">
        <v>18</v>
      </c>
      <c r="C2590" s="43" t="s">
        <v>1349</v>
      </c>
      <c r="D2590" s="43" t="s">
        <v>20</v>
      </c>
      <c r="E2590" s="43" t="s">
        <v>21</v>
      </c>
      <c r="F2590" s="43" t="s">
        <v>20</v>
      </c>
      <c r="G2590" s="43" t="s">
        <v>32</v>
      </c>
      <c r="H2590" s="43" t="s">
        <v>1348</v>
      </c>
      <c r="I2590" s="43" t="s">
        <v>481</v>
      </c>
      <c r="J2590" s="16" t="s">
        <v>1040</v>
      </c>
      <c r="K2590" s="16">
        <v>172</v>
      </c>
      <c r="L2590" s="16">
        <v>-172</v>
      </c>
      <c r="M2590" s="16">
        <v>0</v>
      </c>
      <c r="N2590" s="16">
        <v>0</v>
      </c>
      <c r="O2590" s="47">
        <v>0</v>
      </c>
      <c r="P2590" s="16">
        <v>0</v>
      </c>
      <c r="Q2590" s="47">
        <v>0</v>
      </c>
      <c r="R2590" s="16" t="s">
        <v>1916</v>
      </c>
      <c r="S2590" s="3" t="s">
        <v>1470</v>
      </c>
      <c r="T2590" s="2"/>
      <c r="U2590" s="2"/>
      <c r="V2590" s="2"/>
    </row>
    <row r="2591" spans="1:22" s="16" customFormat="1" ht="15" customHeight="1" x14ac:dyDescent="0.3">
      <c r="A2591" s="16" t="s">
        <v>465</v>
      </c>
      <c r="B2591" s="16" t="s">
        <v>18</v>
      </c>
      <c r="C2591" s="43" t="s">
        <v>1349</v>
      </c>
      <c r="D2591" s="43" t="s">
        <v>20</v>
      </c>
      <c r="E2591" s="43" t="s">
        <v>21</v>
      </c>
      <c r="F2591" s="43" t="s">
        <v>20</v>
      </c>
      <c r="G2591" s="43" t="s">
        <v>32</v>
      </c>
      <c r="H2591" s="43" t="s">
        <v>1348</v>
      </c>
      <c r="I2591" s="43" t="s">
        <v>474</v>
      </c>
      <c r="J2591" s="16" t="s">
        <v>475</v>
      </c>
      <c r="K2591" s="16">
        <v>1957</v>
      </c>
      <c r="L2591" s="16">
        <v>-1957</v>
      </c>
      <c r="M2591" s="16">
        <v>0</v>
      </c>
      <c r="N2591" s="16">
        <v>0</v>
      </c>
      <c r="O2591" s="47">
        <v>0</v>
      </c>
      <c r="P2591" s="16">
        <v>0</v>
      </c>
      <c r="Q2591" s="47">
        <v>0</v>
      </c>
      <c r="R2591" s="16" t="s">
        <v>1916</v>
      </c>
      <c r="S2591" s="3" t="s">
        <v>1470</v>
      </c>
      <c r="T2591" s="2"/>
      <c r="U2591" s="2"/>
      <c r="V2591" s="2"/>
    </row>
    <row r="2592" spans="1:22" s="16" customFormat="1" ht="15" customHeight="1" x14ac:dyDescent="0.3">
      <c r="A2592" s="16" t="s">
        <v>465</v>
      </c>
      <c r="B2592" s="16" t="s">
        <v>18</v>
      </c>
      <c r="C2592" s="43" t="s">
        <v>1349</v>
      </c>
      <c r="D2592" s="43" t="s">
        <v>20</v>
      </c>
      <c r="E2592" s="43" t="s">
        <v>21</v>
      </c>
      <c r="F2592" s="43" t="s">
        <v>20</v>
      </c>
      <c r="G2592" s="43" t="s">
        <v>32</v>
      </c>
      <c r="H2592" s="43" t="s">
        <v>1348</v>
      </c>
      <c r="I2592" s="43" t="s">
        <v>531</v>
      </c>
      <c r="J2592" s="16" t="s">
        <v>532</v>
      </c>
      <c r="K2592" s="16">
        <v>2952</v>
      </c>
      <c r="L2592" s="16">
        <v>-2952</v>
      </c>
      <c r="M2592" s="16">
        <v>0</v>
      </c>
      <c r="N2592" s="16">
        <v>0</v>
      </c>
      <c r="O2592" s="47">
        <v>0</v>
      </c>
      <c r="P2592" s="16">
        <v>0</v>
      </c>
      <c r="Q2592" s="47">
        <v>0</v>
      </c>
      <c r="R2592" s="16" t="s">
        <v>1916</v>
      </c>
      <c r="S2592" s="3" t="s">
        <v>1470</v>
      </c>
      <c r="T2592" s="2"/>
      <c r="U2592" s="2"/>
      <c r="V2592" s="2"/>
    </row>
    <row r="2593" spans="1:22" s="16" customFormat="1" ht="15" customHeight="1" x14ac:dyDescent="0.3">
      <c r="A2593" s="16" t="s">
        <v>465</v>
      </c>
      <c r="B2593" s="16" t="s">
        <v>18</v>
      </c>
      <c r="C2593" s="43" t="s">
        <v>1349</v>
      </c>
      <c r="D2593" s="43" t="s">
        <v>20</v>
      </c>
      <c r="E2593" s="43" t="s">
        <v>21</v>
      </c>
      <c r="F2593" s="43" t="s">
        <v>20</v>
      </c>
      <c r="G2593" s="43" t="s">
        <v>32</v>
      </c>
      <c r="H2593" s="43" t="s">
        <v>1348</v>
      </c>
      <c r="I2593" s="43" t="s">
        <v>519</v>
      </c>
      <c r="J2593" s="16" t="s">
        <v>520</v>
      </c>
      <c r="K2593" s="16">
        <v>410</v>
      </c>
      <c r="L2593" s="16">
        <v>-410</v>
      </c>
      <c r="M2593" s="16">
        <v>0</v>
      </c>
      <c r="N2593" s="16">
        <v>0</v>
      </c>
      <c r="O2593" s="47">
        <v>0</v>
      </c>
      <c r="P2593" s="16">
        <v>0</v>
      </c>
      <c r="Q2593" s="47">
        <v>0</v>
      </c>
      <c r="R2593" s="16" t="s">
        <v>1916</v>
      </c>
      <c r="S2593" s="3" t="s">
        <v>1470</v>
      </c>
      <c r="T2593" s="2"/>
      <c r="U2593" s="2"/>
      <c r="V2593" s="2"/>
    </row>
    <row r="2594" spans="1:22" s="16" customFormat="1" ht="15" customHeight="1" x14ac:dyDescent="0.3">
      <c r="A2594" s="16" t="s">
        <v>465</v>
      </c>
      <c r="B2594" s="16" t="s">
        <v>18</v>
      </c>
      <c r="C2594" s="43" t="s">
        <v>1349</v>
      </c>
      <c r="D2594" s="43" t="s">
        <v>20</v>
      </c>
      <c r="E2594" s="43" t="s">
        <v>21</v>
      </c>
      <c r="F2594" s="43" t="s">
        <v>20</v>
      </c>
      <c r="G2594" s="43" t="s">
        <v>32</v>
      </c>
      <c r="H2594" s="43" t="s">
        <v>1348</v>
      </c>
      <c r="I2594" s="43" t="s">
        <v>638</v>
      </c>
      <c r="J2594" s="16" t="s">
        <v>639</v>
      </c>
      <c r="K2594" s="16">
        <v>3156</v>
      </c>
      <c r="L2594" s="16">
        <v>-3156</v>
      </c>
      <c r="M2594" s="16">
        <v>0</v>
      </c>
      <c r="N2594" s="16">
        <v>0</v>
      </c>
      <c r="O2594" s="47">
        <v>0</v>
      </c>
      <c r="P2594" s="16">
        <v>0</v>
      </c>
      <c r="Q2594" s="47">
        <v>0</v>
      </c>
      <c r="R2594" s="16" t="s">
        <v>1916</v>
      </c>
      <c r="S2594" s="3" t="s">
        <v>1470</v>
      </c>
      <c r="T2594" s="2"/>
      <c r="U2594" s="2"/>
      <c r="V2594" s="2"/>
    </row>
    <row r="2595" spans="1:22" s="16" customFormat="1" ht="15" customHeight="1" x14ac:dyDescent="0.3">
      <c r="A2595" s="16" t="s">
        <v>465</v>
      </c>
      <c r="B2595" s="16" t="s">
        <v>18</v>
      </c>
      <c r="C2595" s="43" t="s">
        <v>1349</v>
      </c>
      <c r="D2595" s="43" t="s">
        <v>20</v>
      </c>
      <c r="E2595" s="43" t="s">
        <v>21</v>
      </c>
      <c r="F2595" s="43" t="s">
        <v>20</v>
      </c>
      <c r="G2595" s="43" t="s">
        <v>32</v>
      </c>
      <c r="H2595" s="43" t="s">
        <v>1348</v>
      </c>
      <c r="I2595" s="43" t="s">
        <v>466</v>
      </c>
      <c r="J2595" s="16" t="s">
        <v>467</v>
      </c>
      <c r="K2595" s="16">
        <v>215</v>
      </c>
      <c r="L2595" s="16">
        <v>-215</v>
      </c>
      <c r="M2595" s="16">
        <v>0</v>
      </c>
      <c r="N2595" s="16">
        <v>0</v>
      </c>
      <c r="O2595" s="47">
        <v>0</v>
      </c>
      <c r="P2595" s="16">
        <v>0</v>
      </c>
      <c r="Q2595" s="47">
        <v>0</v>
      </c>
      <c r="R2595" s="16" t="s">
        <v>1916</v>
      </c>
      <c r="S2595" s="3" t="s">
        <v>1470</v>
      </c>
      <c r="T2595" s="2"/>
      <c r="U2595" s="2"/>
      <c r="V2595" s="2"/>
    </row>
    <row r="2596" spans="1:22" s="16" customFormat="1" ht="15" customHeight="1" x14ac:dyDescent="0.3">
      <c r="A2596" s="16" t="s">
        <v>465</v>
      </c>
      <c r="B2596" s="16" t="s">
        <v>18</v>
      </c>
      <c r="C2596" s="43" t="s">
        <v>1349</v>
      </c>
      <c r="D2596" s="43" t="s">
        <v>20</v>
      </c>
      <c r="E2596" s="43" t="s">
        <v>21</v>
      </c>
      <c r="F2596" s="43" t="s">
        <v>20</v>
      </c>
      <c r="G2596" s="43" t="s">
        <v>32</v>
      </c>
      <c r="H2596" s="43" t="s">
        <v>1348</v>
      </c>
      <c r="I2596" s="43" t="s">
        <v>470</v>
      </c>
      <c r="J2596" s="16" t="s">
        <v>471</v>
      </c>
      <c r="K2596" s="16">
        <v>47</v>
      </c>
      <c r="L2596" s="16">
        <v>-47</v>
      </c>
      <c r="M2596" s="16">
        <v>0</v>
      </c>
      <c r="N2596" s="16">
        <v>0</v>
      </c>
      <c r="O2596" s="47">
        <v>0</v>
      </c>
      <c r="P2596" s="16">
        <v>0</v>
      </c>
      <c r="Q2596" s="47">
        <v>0</v>
      </c>
      <c r="R2596" s="16" t="s">
        <v>1916</v>
      </c>
      <c r="S2596" s="3" t="s">
        <v>1470</v>
      </c>
      <c r="T2596" s="2"/>
      <c r="U2596" s="2"/>
      <c r="V2596" s="2"/>
    </row>
    <row r="2597" spans="1:22" s="16" customFormat="1" ht="15" customHeight="1" x14ac:dyDescent="0.3">
      <c r="A2597" s="16" t="s">
        <v>465</v>
      </c>
      <c r="B2597" s="16" t="s">
        <v>18</v>
      </c>
      <c r="C2597" s="43" t="s">
        <v>1349</v>
      </c>
      <c r="D2597" s="43" t="s">
        <v>20</v>
      </c>
      <c r="E2597" s="43" t="s">
        <v>21</v>
      </c>
      <c r="F2597" s="43" t="s">
        <v>20</v>
      </c>
      <c r="G2597" s="43" t="s">
        <v>32</v>
      </c>
      <c r="H2597" s="43" t="s">
        <v>1348</v>
      </c>
      <c r="I2597" s="43" t="s">
        <v>525</v>
      </c>
      <c r="J2597" s="16" t="s">
        <v>526</v>
      </c>
      <c r="K2597" s="16">
        <v>206</v>
      </c>
      <c r="L2597" s="16">
        <v>-206</v>
      </c>
      <c r="M2597" s="16">
        <v>0</v>
      </c>
      <c r="N2597" s="16">
        <v>0</v>
      </c>
      <c r="O2597" s="47">
        <v>0</v>
      </c>
      <c r="P2597" s="16">
        <v>0</v>
      </c>
      <c r="Q2597" s="47">
        <v>0</v>
      </c>
      <c r="R2597" s="16" t="s">
        <v>1916</v>
      </c>
      <c r="S2597" s="3" t="s">
        <v>1470</v>
      </c>
      <c r="T2597" s="2"/>
      <c r="U2597" s="2"/>
      <c r="V2597" s="2"/>
    </row>
    <row r="2598" spans="1:22" s="16" customFormat="1" ht="15" customHeight="1" x14ac:dyDescent="0.3">
      <c r="A2598" s="16" t="s">
        <v>465</v>
      </c>
      <c r="B2598" s="16" t="s">
        <v>18</v>
      </c>
      <c r="C2598" s="43" t="s">
        <v>1349</v>
      </c>
      <c r="D2598" s="43" t="s">
        <v>20</v>
      </c>
      <c r="E2598" s="43" t="s">
        <v>21</v>
      </c>
      <c r="F2598" s="43" t="s">
        <v>20</v>
      </c>
      <c r="G2598" s="43" t="s">
        <v>32</v>
      </c>
      <c r="H2598" s="43" t="s">
        <v>1348</v>
      </c>
      <c r="I2598" s="43">
        <v>6203</v>
      </c>
      <c r="J2598" s="16" t="s">
        <v>559</v>
      </c>
      <c r="K2598" s="16">
        <v>250</v>
      </c>
      <c r="L2598" s="16">
        <v>-250</v>
      </c>
      <c r="M2598" s="16">
        <v>0</v>
      </c>
      <c r="N2598" s="16">
        <v>0</v>
      </c>
      <c r="O2598" s="47">
        <v>0</v>
      </c>
      <c r="P2598" s="16">
        <v>0</v>
      </c>
      <c r="Q2598" s="47">
        <v>0</v>
      </c>
      <c r="R2598" s="16" t="s">
        <v>1916</v>
      </c>
      <c r="S2598" s="3" t="s">
        <v>1470</v>
      </c>
      <c r="T2598" s="2"/>
      <c r="U2598" s="2"/>
      <c r="V2598" s="2"/>
    </row>
    <row r="2599" spans="1:22" s="16" customFormat="1" ht="15" customHeight="1" x14ac:dyDescent="0.3">
      <c r="A2599" s="16" t="s">
        <v>465</v>
      </c>
      <c r="B2599" s="16" t="s">
        <v>18</v>
      </c>
      <c r="C2599" s="43" t="s">
        <v>1349</v>
      </c>
      <c r="D2599" s="43" t="s">
        <v>20</v>
      </c>
      <c r="E2599" s="43" t="s">
        <v>21</v>
      </c>
      <c r="F2599" s="43" t="s">
        <v>20</v>
      </c>
      <c r="G2599" s="43" t="s">
        <v>32</v>
      </c>
      <c r="H2599" s="43" t="s">
        <v>1348</v>
      </c>
      <c r="I2599" s="43">
        <v>6290</v>
      </c>
      <c r="J2599" s="16" t="s">
        <v>1783</v>
      </c>
      <c r="K2599" s="16">
        <v>758</v>
      </c>
      <c r="L2599" s="16">
        <v>-758</v>
      </c>
      <c r="M2599" s="16">
        <v>0</v>
      </c>
      <c r="N2599" s="16">
        <v>0</v>
      </c>
      <c r="O2599" s="47">
        <v>0</v>
      </c>
      <c r="P2599" s="16">
        <v>0</v>
      </c>
      <c r="Q2599" s="47">
        <v>0</v>
      </c>
      <c r="R2599" s="16" t="s">
        <v>1916</v>
      </c>
      <c r="S2599" s="3" t="s">
        <v>1470</v>
      </c>
      <c r="T2599" s="2"/>
      <c r="U2599" s="2"/>
      <c r="V2599" s="2"/>
    </row>
    <row r="2600" spans="1:22" s="16" customFormat="1" ht="15" customHeight="1" x14ac:dyDescent="0.3">
      <c r="A2600" s="16" t="s">
        <v>465</v>
      </c>
      <c r="B2600" s="16" t="s">
        <v>18</v>
      </c>
      <c r="C2600" s="43" t="s">
        <v>1349</v>
      </c>
      <c r="D2600" s="43" t="s">
        <v>20</v>
      </c>
      <c r="E2600" s="43" t="s">
        <v>21</v>
      </c>
      <c r="F2600" s="43" t="s">
        <v>20</v>
      </c>
      <c r="G2600" s="43" t="s">
        <v>32</v>
      </c>
      <c r="H2600" s="43" t="s">
        <v>1348</v>
      </c>
      <c r="I2600" s="43" t="s">
        <v>541</v>
      </c>
      <c r="J2600" s="16" t="s">
        <v>542</v>
      </c>
      <c r="K2600" s="16">
        <v>250</v>
      </c>
      <c r="L2600" s="16">
        <v>-250</v>
      </c>
      <c r="M2600" s="16">
        <v>0</v>
      </c>
      <c r="N2600" s="16">
        <v>0</v>
      </c>
      <c r="O2600" s="47">
        <v>0</v>
      </c>
      <c r="P2600" s="16">
        <v>0</v>
      </c>
      <c r="Q2600" s="47">
        <v>0</v>
      </c>
      <c r="R2600" s="16" t="s">
        <v>1916</v>
      </c>
      <c r="S2600" s="3" t="s">
        <v>1470</v>
      </c>
      <c r="T2600" s="2"/>
      <c r="U2600" s="2"/>
      <c r="V2600" s="2"/>
    </row>
    <row r="2601" spans="1:22" s="16" customFormat="1" ht="15" customHeight="1" x14ac:dyDescent="0.3">
      <c r="A2601" s="16" t="s">
        <v>465</v>
      </c>
      <c r="B2601" s="16" t="s">
        <v>18</v>
      </c>
      <c r="C2601" s="43" t="s">
        <v>1349</v>
      </c>
      <c r="D2601" s="43" t="s">
        <v>20</v>
      </c>
      <c r="E2601" s="43" t="s">
        <v>21</v>
      </c>
      <c r="F2601" s="43" t="s">
        <v>20</v>
      </c>
      <c r="G2601" s="43" t="s">
        <v>32</v>
      </c>
      <c r="H2601" s="43" t="s">
        <v>1348</v>
      </c>
      <c r="I2601" s="43" t="s">
        <v>510</v>
      </c>
      <c r="J2601" s="16" t="s">
        <v>511</v>
      </c>
      <c r="K2601" s="16">
        <v>100</v>
      </c>
      <c r="L2601" s="16">
        <v>-100</v>
      </c>
      <c r="M2601" s="16">
        <v>0</v>
      </c>
      <c r="N2601" s="16">
        <v>0</v>
      </c>
      <c r="O2601" s="47">
        <v>0</v>
      </c>
      <c r="P2601" s="16">
        <v>0</v>
      </c>
      <c r="Q2601" s="47">
        <v>0</v>
      </c>
      <c r="R2601" s="16" t="s">
        <v>1916</v>
      </c>
      <c r="S2601" s="3" t="s">
        <v>1470</v>
      </c>
      <c r="T2601" s="2"/>
      <c r="U2601" s="2"/>
      <c r="V2601" s="2"/>
    </row>
    <row r="2602" spans="1:22" s="16" customFormat="1" ht="15" customHeight="1" x14ac:dyDescent="0.3">
      <c r="A2602" s="16" t="s">
        <v>465</v>
      </c>
      <c r="B2602" s="16" t="s">
        <v>18</v>
      </c>
      <c r="C2602" s="43" t="s">
        <v>2303</v>
      </c>
      <c r="D2602" s="43" t="s">
        <v>20</v>
      </c>
      <c r="E2602" s="43" t="s">
        <v>21</v>
      </c>
      <c r="F2602" s="43" t="s">
        <v>20</v>
      </c>
      <c r="G2602" s="43" t="s">
        <v>32</v>
      </c>
      <c r="H2602" s="43" t="s">
        <v>2309</v>
      </c>
      <c r="I2602" s="43">
        <v>7702</v>
      </c>
      <c r="J2602" s="16" t="s">
        <v>500</v>
      </c>
      <c r="K2602" s="16">
        <v>0</v>
      </c>
      <c r="L2602" s="16">
        <v>25000</v>
      </c>
      <c r="M2602" s="16">
        <v>25000</v>
      </c>
      <c r="N2602" s="16">
        <v>0</v>
      </c>
      <c r="O2602" s="47">
        <v>2500</v>
      </c>
      <c r="P2602" s="16">
        <v>22500</v>
      </c>
      <c r="Q2602" s="47">
        <v>2500</v>
      </c>
      <c r="R2602" s="16" t="s">
        <v>2323</v>
      </c>
      <c r="S2602" s="3" t="s">
        <v>1470</v>
      </c>
      <c r="T2602" s="2"/>
      <c r="U2602" s="2"/>
      <c r="V2602" s="2"/>
    </row>
    <row r="2603" spans="1:22" s="16" customFormat="1" ht="15" customHeight="1" x14ac:dyDescent="0.3">
      <c r="A2603" s="16" t="s">
        <v>465</v>
      </c>
      <c r="B2603" s="16" t="s">
        <v>18</v>
      </c>
      <c r="C2603" s="43" t="s">
        <v>1409</v>
      </c>
      <c r="D2603" s="43" t="s">
        <v>20</v>
      </c>
      <c r="E2603" s="43" t="s">
        <v>21</v>
      </c>
      <c r="F2603" s="43" t="s">
        <v>20</v>
      </c>
      <c r="G2603" s="43" t="s">
        <v>173</v>
      </c>
      <c r="H2603" s="43" t="s">
        <v>1346</v>
      </c>
      <c r="I2603" s="43" t="s">
        <v>501</v>
      </c>
      <c r="J2603" s="16" t="s">
        <v>502</v>
      </c>
      <c r="K2603" s="16">
        <v>0</v>
      </c>
      <c r="L2603" s="16">
        <v>0</v>
      </c>
      <c r="M2603" s="16">
        <v>0</v>
      </c>
      <c r="N2603" s="16">
        <v>0</v>
      </c>
      <c r="O2603" s="47">
        <v>0</v>
      </c>
      <c r="P2603" s="16">
        <v>0</v>
      </c>
      <c r="Q2603" s="47">
        <v>0</v>
      </c>
      <c r="R2603" s="16" t="s">
        <v>1917</v>
      </c>
      <c r="S2603" s="3" t="s">
        <v>1470</v>
      </c>
      <c r="T2603" s="2"/>
      <c r="U2603" s="2"/>
      <c r="V2603" s="2"/>
    </row>
    <row r="2604" spans="1:22" s="16" customFormat="1" ht="15" customHeight="1" x14ac:dyDescent="0.3">
      <c r="A2604" s="16" t="s">
        <v>465</v>
      </c>
      <c r="B2604" s="16" t="s">
        <v>18</v>
      </c>
      <c r="C2604" s="43" t="s">
        <v>1409</v>
      </c>
      <c r="D2604" s="43" t="s">
        <v>20</v>
      </c>
      <c r="E2604" s="43" t="s">
        <v>21</v>
      </c>
      <c r="F2604" s="43" t="s">
        <v>20</v>
      </c>
      <c r="G2604" s="43" t="s">
        <v>173</v>
      </c>
      <c r="H2604" s="43" t="s">
        <v>1346</v>
      </c>
      <c r="I2604" s="43">
        <v>7702</v>
      </c>
      <c r="J2604" s="16" t="s">
        <v>500</v>
      </c>
      <c r="K2604" s="16">
        <v>0</v>
      </c>
      <c r="L2604" s="16">
        <v>89683</v>
      </c>
      <c r="M2604" s="16">
        <v>89683</v>
      </c>
      <c r="N2604" s="16">
        <v>0</v>
      </c>
      <c r="O2604" s="47">
        <v>0</v>
      </c>
      <c r="P2604" s="16">
        <v>89683</v>
      </c>
      <c r="Q2604" s="47">
        <v>0</v>
      </c>
      <c r="R2604" s="16" t="s">
        <v>1917</v>
      </c>
      <c r="S2604" s="3" t="s">
        <v>1470</v>
      </c>
      <c r="T2604" s="2"/>
      <c r="U2604" s="2"/>
      <c r="V2604" s="2"/>
    </row>
    <row r="2605" spans="1:22" s="16" customFormat="1" ht="15" customHeight="1" x14ac:dyDescent="0.3">
      <c r="A2605" s="16" t="s">
        <v>465</v>
      </c>
      <c r="B2605" s="16" t="s">
        <v>18</v>
      </c>
      <c r="C2605" s="43" t="s">
        <v>1350</v>
      </c>
      <c r="D2605" s="43" t="s">
        <v>20</v>
      </c>
      <c r="E2605" s="43" t="s">
        <v>21</v>
      </c>
      <c r="F2605" s="43" t="s">
        <v>20</v>
      </c>
      <c r="G2605" s="43" t="s">
        <v>173</v>
      </c>
      <c r="H2605" s="43" t="s">
        <v>1348</v>
      </c>
      <c r="I2605" s="43" t="s">
        <v>501</v>
      </c>
      <c r="J2605" s="16" t="s">
        <v>502</v>
      </c>
      <c r="K2605" s="16">
        <v>22711</v>
      </c>
      <c r="L2605" s="16">
        <v>-20803</v>
      </c>
      <c r="M2605" s="16">
        <v>1908</v>
      </c>
      <c r="N2605" s="16">
        <v>0</v>
      </c>
      <c r="O2605" s="47">
        <v>4770.24</v>
      </c>
      <c r="P2605" s="16">
        <v>-2862.24</v>
      </c>
      <c r="Q2605" s="47">
        <v>0</v>
      </c>
      <c r="R2605" s="16" t="s">
        <v>1918</v>
      </c>
      <c r="S2605" s="3" t="s">
        <v>1470</v>
      </c>
      <c r="T2605" s="2"/>
      <c r="U2605" s="2"/>
      <c r="V2605" s="2"/>
    </row>
    <row r="2606" spans="1:22" s="16" customFormat="1" ht="15" customHeight="1" x14ac:dyDescent="0.3">
      <c r="A2606" s="16" t="s">
        <v>465</v>
      </c>
      <c r="B2606" s="16" t="s">
        <v>18</v>
      </c>
      <c r="C2606" s="43" t="s">
        <v>1350</v>
      </c>
      <c r="D2606" s="43" t="s">
        <v>20</v>
      </c>
      <c r="E2606" s="43" t="s">
        <v>21</v>
      </c>
      <c r="F2606" s="43" t="s">
        <v>20</v>
      </c>
      <c r="G2606" s="43" t="s">
        <v>173</v>
      </c>
      <c r="H2606" s="43" t="s">
        <v>1348</v>
      </c>
      <c r="I2606" s="43" t="s">
        <v>493</v>
      </c>
      <c r="J2606" s="16" t="s">
        <v>494</v>
      </c>
      <c r="K2606" s="16">
        <v>0</v>
      </c>
      <c r="L2606" s="16">
        <v>0</v>
      </c>
      <c r="M2606" s="16">
        <v>0</v>
      </c>
      <c r="N2606" s="16">
        <v>0</v>
      </c>
      <c r="O2606" s="47">
        <v>0</v>
      </c>
      <c r="P2606" s="16">
        <v>0</v>
      </c>
      <c r="Q2606" s="47">
        <v>0</v>
      </c>
      <c r="R2606" s="16" t="s">
        <v>1918</v>
      </c>
      <c r="S2606" s="3" t="s">
        <v>1470</v>
      </c>
      <c r="T2606" s="2"/>
      <c r="U2606" s="2"/>
      <c r="V2606" s="2"/>
    </row>
    <row r="2607" spans="1:22" s="16" customFormat="1" ht="15" customHeight="1" x14ac:dyDescent="0.3">
      <c r="A2607" s="16" t="s">
        <v>465</v>
      </c>
      <c r="B2607" s="16" t="s">
        <v>18</v>
      </c>
      <c r="C2607" s="43" t="s">
        <v>1350</v>
      </c>
      <c r="D2607" s="43" t="s">
        <v>20</v>
      </c>
      <c r="E2607" s="43" t="s">
        <v>21</v>
      </c>
      <c r="F2607" s="43" t="s">
        <v>20</v>
      </c>
      <c r="G2607" s="43" t="s">
        <v>173</v>
      </c>
      <c r="H2607" s="43" t="s">
        <v>1348</v>
      </c>
      <c r="I2607" s="43" t="s">
        <v>481</v>
      </c>
      <c r="J2607" s="16" t="s">
        <v>1040</v>
      </c>
      <c r="K2607" s="16">
        <v>152</v>
      </c>
      <c r="L2607" s="16">
        <v>-152</v>
      </c>
      <c r="M2607" s="16">
        <v>0</v>
      </c>
      <c r="N2607" s="16">
        <v>0</v>
      </c>
      <c r="O2607" s="47">
        <v>0</v>
      </c>
      <c r="P2607" s="16">
        <v>0</v>
      </c>
      <c r="Q2607" s="47">
        <v>0</v>
      </c>
      <c r="R2607" s="16" t="s">
        <v>1918</v>
      </c>
      <c r="S2607" s="3" t="s">
        <v>1470</v>
      </c>
      <c r="T2607" s="2"/>
      <c r="U2607" s="2"/>
      <c r="V2607" s="2"/>
    </row>
    <row r="2608" spans="1:22" s="16" customFormat="1" ht="15" customHeight="1" x14ac:dyDescent="0.3">
      <c r="A2608" s="16" t="s">
        <v>465</v>
      </c>
      <c r="B2608" s="16" t="s">
        <v>18</v>
      </c>
      <c r="C2608" s="43" t="s">
        <v>1350</v>
      </c>
      <c r="D2608" s="43" t="s">
        <v>20</v>
      </c>
      <c r="E2608" s="43" t="s">
        <v>21</v>
      </c>
      <c r="F2608" s="43" t="s">
        <v>20</v>
      </c>
      <c r="G2608" s="43" t="s">
        <v>173</v>
      </c>
      <c r="H2608" s="43" t="s">
        <v>1348</v>
      </c>
      <c r="I2608" s="43" t="s">
        <v>474</v>
      </c>
      <c r="J2608" s="16" t="s">
        <v>475</v>
      </c>
      <c r="K2608" s="16">
        <v>1767</v>
      </c>
      <c r="L2608" s="16">
        <v>-1372</v>
      </c>
      <c r="M2608" s="16">
        <v>395</v>
      </c>
      <c r="N2608" s="16">
        <v>0</v>
      </c>
      <c r="O2608" s="47">
        <v>394.57</v>
      </c>
      <c r="P2608" s="16">
        <v>0.43</v>
      </c>
      <c r="Q2608" s="47">
        <v>0</v>
      </c>
      <c r="R2608" s="16" t="s">
        <v>1918</v>
      </c>
      <c r="S2608" s="3" t="s">
        <v>1470</v>
      </c>
      <c r="T2608" s="2"/>
      <c r="U2608" s="2"/>
      <c r="V2608" s="2"/>
    </row>
    <row r="2609" spans="1:22" s="16" customFormat="1" ht="15" customHeight="1" x14ac:dyDescent="0.3">
      <c r="A2609" s="16" t="s">
        <v>465</v>
      </c>
      <c r="B2609" s="16" t="s">
        <v>18</v>
      </c>
      <c r="C2609" s="43" t="s">
        <v>1350</v>
      </c>
      <c r="D2609" s="43" t="s">
        <v>20</v>
      </c>
      <c r="E2609" s="43" t="s">
        <v>21</v>
      </c>
      <c r="F2609" s="43" t="s">
        <v>20</v>
      </c>
      <c r="G2609" s="43" t="s">
        <v>173</v>
      </c>
      <c r="H2609" s="43" t="s">
        <v>1348</v>
      </c>
      <c r="I2609" s="43" t="s">
        <v>531</v>
      </c>
      <c r="J2609" s="16" t="s">
        <v>532</v>
      </c>
      <c r="K2609" s="16">
        <v>2666</v>
      </c>
      <c r="L2609" s="16">
        <v>-2099</v>
      </c>
      <c r="M2609" s="16">
        <v>567</v>
      </c>
      <c r="N2609" s="16">
        <v>0</v>
      </c>
      <c r="O2609" s="47">
        <v>567.32000000000005</v>
      </c>
      <c r="P2609" s="16">
        <v>-0.32</v>
      </c>
      <c r="Q2609" s="47">
        <v>0</v>
      </c>
      <c r="R2609" s="16" t="s">
        <v>1918</v>
      </c>
      <c r="S2609" s="3" t="s">
        <v>1470</v>
      </c>
      <c r="T2609" s="2"/>
      <c r="U2609" s="2"/>
      <c r="V2609" s="2"/>
    </row>
    <row r="2610" spans="1:22" s="16" customFormat="1" ht="15" customHeight="1" x14ac:dyDescent="0.3">
      <c r="A2610" s="16" t="s">
        <v>465</v>
      </c>
      <c r="B2610" s="16" t="s">
        <v>18</v>
      </c>
      <c r="C2610" s="43" t="s">
        <v>1350</v>
      </c>
      <c r="D2610" s="43" t="s">
        <v>20</v>
      </c>
      <c r="E2610" s="43" t="s">
        <v>21</v>
      </c>
      <c r="F2610" s="43" t="s">
        <v>20</v>
      </c>
      <c r="G2610" s="43" t="s">
        <v>173</v>
      </c>
      <c r="H2610" s="43" t="s">
        <v>1348</v>
      </c>
      <c r="I2610" s="43" t="s">
        <v>519</v>
      </c>
      <c r="J2610" s="16" t="s">
        <v>520</v>
      </c>
      <c r="K2610" s="16">
        <v>370</v>
      </c>
      <c r="L2610" s="16">
        <v>-216</v>
      </c>
      <c r="M2610" s="16">
        <v>154</v>
      </c>
      <c r="N2610" s="16">
        <v>0</v>
      </c>
      <c r="O2610" s="47">
        <v>154.15</v>
      </c>
      <c r="P2610" s="16">
        <v>-0.15</v>
      </c>
      <c r="Q2610" s="47">
        <v>0</v>
      </c>
      <c r="R2610" s="16" t="s">
        <v>1918</v>
      </c>
      <c r="S2610" s="3" t="s">
        <v>1470</v>
      </c>
      <c r="T2610" s="2"/>
      <c r="U2610" s="2"/>
      <c r="V2610" s="2"/>
    </row>
    <row r="2611" spans="1:22" s="16" customFormat="1" ht="15" customHeight="1" x14ac:dyDescent="0.3">
      <c r="A2611" s="16" t="s">
        <v>465</v>
      </c>
      <c r="B2611" s="16" t="s">
        <v>18</v>
      </c>
      <c r="C2611" s="43" t="s">
        <v>1350</v>
      </c>
      <c r="D2611" s="43" t="s">
        <v>20</v>
      </c>
      <c r="E2611" s="43" t="s">
        <v>21</v>
      </c>
      <c r="F2611" s="43" t="s">
        <v>20</v>
      </c>
      <c r="G2611" s="43" t="s">
        <v>173</v>
      </c>
      <c r="H2611" s="43" t="s">
        <v>1348</v>
      </c>
      <c r="I2611" s="43" t="s">
        <v>638</v>
      </c>
      <c r="J2611" s="16" t="s">
        <v>639</v>
      </c>
      <c r="K2611" s="16">
        <v>2789</v>
      </c>
      <c r="L2611" s="16">
        <v>-1626</v>
      </c>
      <c r="M2611" s="16">
        <v>1163</v>
      </c>
      <c r="N2611" s="16">
        <v>0</v>
      </c>
      <c r="O2611" s="47">
        <v>1162.0999999999999</v>
      </c>
      <c r="P2611" s="16">
        <v>0.9</v>
      </c>
      <c r="Q2611" s="47">
        <v>0</v>
      </c>
      <c r="R2611" s="16" t="s">
        <v>1918</v>
      </c>
      <c r="S2611" s="3" t="s">
        <v>1470</v>
      </c>
      <c r="T2611" s="2"/>
      <c r="U2611" s="2"/>
      <c r="V2611" s="2"/>
    </row>
    <row r="2612" spans="1:22" s="16" customFormat="1" ht="15" customHeight="1" x14ac:dyDescent="0.3">
      <c r="A2612" s="16" t="s">
        <v>465</v>
      </c>
      <c r="B2612" s="16" t="s">
        <v>18</v>
      </c>
      <c r="C2612" s="43" t="s">
        <v>1350</v>
      </c>
      <c r="D2612" s="43" t="s">
        <v>20</v>
      </c>
      <c r="E2612" s="43" t="s">
        <v>21</v>
      </c>
      <c r="F2612" s="43" t="s">
        <v>20</v>
      </c>
      <c r="G2612" s="43" t="s">
        <v>173</v>
      </c>
      <c r="H2612" s="43" t="s">
        <v>1348</v>
      </c>
      <c r="I2612" s="43" t="s">
        <v>466</v>
      </c>
      <c r="J2612" s="16" t="s">
        <v>467</v>
      </c>
      <c r="K2612" s="16">
        <v>190</v>
      </c>
      <c r="L2612" s="16">
        <v>-111</v>
      </c>
      <c r="M2612" s="16">
        <v>79</v>
      </c>
      <c r="N2612" s="16">
        <v>0</v>
      </c>
      <c r="O2612" s="47">
        <v>79.150000000000006</v>
      </c>
      <c r="P2612" s="16">
        <v>-0.15</v>
      </c>
      <c r="Q2612" s="47">
        <v>0</v>
      </c>
      <c r="R2612" s="16" t="s">
        <v>1918</v>
      </c>
      <c r="S2612" s="3" t="s">
        <v>1470</v>
      </c>
      <c r="T2612" s="2"/>
      <c r="U2612" s="2"/>
      <c r="V2612" s="2"/>
    </row>
    <row r="2613" spans="1:22" s="16" customFormat="1" ht="15" customHeight="1" x14ac:dyDescent="0.3">
      <c r="A2613" s="16" t="s">
        <v>465</v>
      </c>
      <c r="B2613" s="16" t="s">
        <v>18</v>
      </c>
      <c r="C2613" s="43" t="s">
        <v>1350</v>
      </c>
      <c r="D2613" s="43" t="s">
        <v>20</v>
      </c>
      <c r="E2613" s="43" t="s">
        <v>21</v>
      </c>
      <c r="F2613" s="43" t="s">
        <v>20</v>
      </c>
      <c r="G2613" s="43" t="s">
        <v>173</v>
      </c>
      <c r="H2613" s="43" t="s">
        <v>1348</v>
      </c>
      <c r="I2613" s="43" t="s">
        <v>470</v>
      </c>
      <c r="J2613" s="16" t="s">
        <v>471</v>
      </c>
      <c r="K2613" s="16">
        <v>42</v>
      </c>
      <c r="L2613" s="16">
        <v>-24</v>
      </c>
      <c r="M2613" s="16">
        <v>18</v>
      </c>
      <c r="N2613" s="16">
        <v>0</v>
      </c>
      <c r="O2613" s="47">
        <v>17.5</v>
      </c>
      <c r="P2613" s="16">
        <v>0.5</v>
      </c>
      <c r="Q2613" s="47">
        <v>0</v>
      </c>
      <c r="R2613" s="16" t="s">
        <v>1918</v>
      </c>
      <c r="S2613" s="3" t="s">
        <v>1470</v>
      </c>
      <c r="T2613" s="2"/>
      <c r="U2613" s="2"/>
      <c r="V2613" s="2"/>
    </row>
    <row r="2614" spans="1:22" s="16" customFormat="1" ht="15" customHeight="1" x14ac:dyDescent="0.3">
      <c r="A2614" s="16" t="s">
        <v>465</v>
      </c>
      <c r="B2614" s="16" t="s">
        <v>18</v>
      </c>
      <c r="C2614" s="43" t="s">
        <v>1350</v>
      </c>
      <c r="D2614" s="43" t="s">
        <v>20</v>
      </c>
      <c r="E2614" s="43" t="s">
        <v>21</v>
      </c>
      <c r="F2614" s="43" t="s">
        <v>20</v>
      </c>
      <c r="G2614" s="43" t="s">
        <v>173</v>
      </c>
      <c r="H2614" s="43" t="s">
        <v>1348</v>
      </c>
      <c r="I2614" s="43" t="s">
        <v>525</v>
      </c>
      <c r="J2614" s="16" t="s">
        <v>526</v>
      </c>
      <c r="K2614" s="16">
        <v>182</v>
      </c>
      <c r="L2614" s="16">
        <v>-106</v>
      </c>
      <c r="M2614" s="16">
        <v>76</v>
      </c>
      <c r="N2614" s="16">
        <v>0</v>
      </c>
      <c r="O2614" s="47">
        <v>76</v>
      </c>
      <c r="P2614" s="16">
        <v>0</v>
      </c>
      <c r="Q2614" s="47">
        <v>0</v>
      </c>
      <c r="R2614" s="16" t="s">
        <v>1918</v>
      </c>
      <c r="S2614" s="3" t="s">
        <v>1470</v>
      </c>
      <c r="T2614" s="2"/>
      <c r="U2614" s="2"/>
      <c r="V2614" s="2"/>
    </row>
    <row r="2615" spans="1:22" s="16" customFormat="1" ht="15" customHeight="1" x14ac:dyDescent="0.3">
      <c r="A2615" s="16" t="s">
        <v>465</v>
      </c>
      <c r="B2615" s="16" t="s">
        <v>18</v>
      </c>
      <c r="C2615" s="43" t="s">
        <v>1350</v>
      </c>
      <c r="D2615" s="43" t="s">
        <v>20</v>
      </c>
      <c r="E2615" s="43" t="s">
        <v>21</v>
      </c>
      <c r="F2615" s="43" t="s">
        <v>20</v>
      </c>
      <c r="G2615" s="43" t="s">
        <v>173</v>
      </c>
      <c r="H2615" s="43" t="s">
        <v>1348</v>
      </c>
      <c r="I2615" s="43">
        <v>6203</v>
      </c>
      <c r="J2615" s="16" t="s">
        <v>559</v>
      </c>
      <c r="K2615" s="16">
        <v>250</v>
      </c>
      <c r="L2615" s="16">
        <v>-250</v>
      </c>
      <c r="M2615" s="16">
        <v>0</v>
      </c>
      <c r="N2615" s="16">
        <v>0</v>
      </c>
      <c r="O2615" s="47">
        <v>0</v>
      </c>
      <c r="P2615" s="16">
        <v>0</v>
      </c>
      <c r="Q2615" s="47">
        <v>0</v>
      </c>
      <c r="R2615" s="16" t="s">
        <v>1918</v>
      </c>
      <c r="S2615" s="3" t="s">
        <v>1470</v>
      </c>
      <c r="T2615" s="2"/>
      <c r="U2615" s="2"/>
      <c r="V2615" s="2"/>
    </row>
    <row r="2616" spans="1:22" s="16" customFormat="1" ht="15" customHeight="1" x14ac:dyDescent="0.3">
      <c r="A2616" s="16" t="s">
        <v>465</v>
      </c>
      <c r="B2616" s="16" t="s">
        <v>18</v>
      </c>
      <c r="C2616" s="43" t="s">
        <v>1350</v>
      </c>
      <c r="D2616" s="43" t="s">
        <v>20</v>
      </c>
      <c r="E2616" s="43" t="s">
        <v>21</v>
      </c>
      <c r="F2616" s="43" t="s">
        <v>20</v>
      </c>
      <c r="G2616" s="43" t="s">
        <v>173</v>
      </c>
      <c r="H2616" s="43" t="s">
        <v>1348</v>
      </c>
      <c r="I2616" s="43">
        <v>6290</v>
      </c>
      <c r="J2616" s="16" t="s">
        <v>1783</v>
      </c>
      <c r="K2616" s="16">
        <v>685</v>
      </c>
      <c r="L2616" s="16">
        <v>-685</v>
      </c>
      <c r="M2616" s="16">
        <v>0</v>
      </c>
      <c r="N2616" s="16">
        <v>0</v>
      </c>
      <c r="O2616" s="47">
        <v>0</v>
      </c>
      <c r="P2616" s="16">
        <v>0</v>
      </c>
      <c r="Q2616" s="47">
        <v>0</v>
      </c>
      <c r="R2616" s="16" t="s">
        <v>1918</v>
      </c>
      <c r="S2616" s="3" t="s">
        <v>1470</v>
      </c>
      <c r="T2616" s="2"/>
      <c r="U2616" s="2"/>
      <c r="V2616" s="2"/>
    </row>
    <row r="2617" spans="1:22" s="16" customFormat="1" ht="15" customHeight="1" x14ac:dyDescent="0.3">
      <c r="A2617" s="16" t="s">
        <v>465</v>
      </c>
      <c r="B2617" s="16" t="s">
        <v>18</v>
      </c>
      <c r="C2617" s="43" t="s">
        <v>1350</v>
      </c>
      <c r="D2617" s="43" t="s">
        <v>20</v>
      </c>
      <c r="E2617" s="43" t="s">
        <v>21</v>
      </c>
      <c r="F2617" s="43" t="s">
        <v>20</v>
      </c>
      <c r="G2617" s="43" t="s">
        <v>173</v>
      </c>
      <c r="H2617" s="43" t="s">
        <v>1348</v>
      </c>
      <c r="I2617" s="43" t="s">
        <v>541</v>
      </c>
      <c r="J2617" s="16" t="s">
        <v>542</v>
      </c>
      <c r="K2617" s="16">
        <v>150</v>
      </c>
      <c r="L2617" s="16">
        <v>-78</v>
      </c>
      <c r="M2617" s="16">
        <v>72</v>
      </c>
      <c r="N2617" s="16">
        <v>0</v>
      </c>
      <c r="O2617" s="47">
        <v>72.16</v>
      </c>
      <c r="P2617" s="16">
        <v>-0.16</v>
      </c>
      <c r="Q2617" s="47">
        <v>0</v>
      </c>
      <c r="R2617" s="16" t="s">
        <v>1918</v>
      </c>
      <c r="S2617" s="3" t="s">
        <v>1470</v>
      </c>
      <c r="T2617" s="2"/>
      <c r="U2617" s="2"/>
      <c r="V2617" s="2"/>
    </row>
    <row r="2618" spans="1:22" s="16" customFormat="1" ht="15" customHeight="1" x14ac:dyDescent="0.3">
      <c r="A2618" s="16" t="s">
        <v>465</v>
      </c>
      <c r="B2618" s="16" t="s">
        <v>18</v>
      </c>
      <c r="C2618" s="43" t="s">
        <v>1350</v>
      </c>
      <c r="D2618" s="43" t="s">
        <v>20</v>
      </c>
      <c r="E2618" s="43" t="s">
        <v>21</v>
      </c>
      <c r="F2618" s="43" t="s">
        <v>20</v>
      </c>
      <c r="G2618" s="43" t="s">
        <v>173</v>
      </c>
      <c r="H2618" s="43" t="s">
        <v>1348</v>
      </c>
      <c r="I2618" s="43" t="s">
        <v>510</v>
      </c>
      <c r="J2618" s="16" t="s">
        <v>511</v>
      </c>
      <c r="K2618" s="16">
        <v>100</v>
      </c>
      <c r="L2618" s="16">
        <v>-100</v>
      </c>
      <c r="M2618" s="16">
        <v>0</v>
      </c>
      <c r="N2618" s="16">
        <v>0</v>
      </c>
      <c r="O2618" s="47">
        <v>0</v>
      </c>
      <c r="P2618" s="16">
        <v>0</v>
      </c>
      <c r="Q2618" s="47">
        <v>0</v>
      </c>
      <c r="R2618" s="16" t="s">
        <v>1918</v>
      </c>
      <c r="S2618" s="3" t="s">
        <v>1470</v>
      </c>
      <c r="T2618" s="2"/>
      <c r="U2618" s="2"/>
      <c r="V2618" s="2"/>
    </row>
    <row r="2619" spans="1:22" s="16" customFormat="1" ht="15" customHeight="1" x14ac:dyDescent="0.3">
      <c r="A2619" s="16" t="s">
        <v>465</v>
      </c>
      <c r="B2619" s="16" t="s">
        <v>18</v>
      </c>
      <c r="C2619" s="43" t="s">
        <v>1350</v>
      </c>
      <c r="D2619" s="43" t="s">
        <v>20</v>
      </c>
      <c r="E2619" s="43" t="s">
        <v>21</v>
      </c>
      <c r="F2619" s="43" t="s">
        <v>20</v>
      </c>
      <c r="G2619" s="43" t="s">
        <v>173</v>
      </c>
      <c r="H2619" s="43" t="s">
        <v>1348</v>
      </c>
      <c r="I2619" s="43">
        <v>7702</v>
      </c>
      <c r="J2619" s="16" t="s">
        <v>500</v>
      </c>
      <c r="K2619" s="16">
        <v>0</v>
      </c>
      <c r="L2619" s="16">
        <v>2862</v>
      </c>
      <c r="M2619" s="16">
        <v>2862</v>
      </c>
      <c r="N2619" s="16">
        <v>0</v>
      </c>
      <c r="O2619" s="47">
        <v>0</v>
      </c>
      <c r="P2619" s="16">
        <v>2862</v>
      </c>
      <c r="Q2619" s="47">
        <v>0</v>
      </c>
      <c r="R2619" s="16" t="s">
        <v>1918</v>
      </c>
      <c r="S2619" s="3" t="s">
        <v>1470</v>
      </c>
      <c r="T2619" s="2"/>
      <c r="U2619" s="2"/>
      <c r="V2619" s="2"/>
    </row>
    <row r="2620" spans="1:22" s="16" customFormat="1" ht="15" customHeight="1" x14ac:dyDescent="0.3">
      <c r="A2620" s="16" t="s">
        <v>465</v>
      </c>
      <c r="B2620" s="16" t="s">
        <v>18</v>
      </c>
      <c r="C2620" s="43" t="s">
        <v>2304</v>
      </c>
      <c r="D2620" s="43" t="s">
        <v>20</v>
      </c>
      <c r="E2620" s="43" t="s">
        <v>21</v>
      </c>
      <c r="F2620" s="43" t="s">
        <v>20</v>
      </c>
      <c r="G2620" s="43" t="s">
        <v>173</v>
      </c>
      <c r="H2620" s="43" t="s">
        <v>2309</v>
      </c>
      <c r="I2620" s="43" t="s">
        <v>501</v>
      </c>
      <c r="J2620" s="16" t="s">
        <v>502</v>
      </c>
      <c r="K2620" s="16">
        <v>0</v>
      </c>
      <c r="L2620" s="16">
        <v>27225</v>
      </c>
      <c r="M2620" s="16">
        <v>27225</v>
      </c>
      <c r="N2620" s="16">
        <v>0</v>
      </c>
      <c r="O2620" s="47">
        <v>8721.9</v>
      </c>
      <c r="P2620" s="16">
        <v>18503.099999999999</v>
      </c>
      <c r="Q2620" s="47">
        <v>1279.51</v>
      </c>
      <c r="R2620" s="16" t="s">
        <v>2324</v>
      </c>
      <c r="S2620" s="3" t="s">
        <v>1470</v>
      </c>
      <c r="T2620" s="2"/>
      <c r="U2620" s="2"/>
      <c r="V2620" s="2"/>
    </row>
    <row r="2621" spans="1:22" s="16" customFormat="1" ht="15" customHeight="1" x14ac:dyDescent="0.3">
      <c r="A2621" s="16" t="s">
        <v>465</v>
      </c>
      <c r="B2621" s="16" t="s">
        <v>18</v>
      </c>
      <c r="C2621" s="43" t="s">
        <v>2304</v>
      </c>
      <c r="D2621" s="43" t="s">
        <v>20</v>
      </c>
      <c r="E2621" s="43" t="s">
        <v>21</v>
      </c>
      <c r="F2621" s="43" t="s">
        <v>20</v>
      </c>
      <c r="G2621" s="43" t="s">
        <v>173</v>
      </c>
      <c r="H2621" s="43" t="s">
        <v>2309</v>
      </c>
      <c r="I2621" s="43" t="s">
        <v>481</v>
      </c>
      <c r="J2621" s="16" t="s">
        <v>1040</v>
      </c>
      <c r="K2621" s="16">
        <v>0</v>
      </c>
      <c r="L2621" s="16">
        <v>40</v>
      </c>
      <c r="M2621" s="16">
        <v>40</v>
      </c>
      <c r="N2621" s="16">
        <v>0</v>
      </c>
      <c r="O2621" s="47">
        <v>65</v>
      </c>
      <c r="P2621" s="16">
        <v>-25</v>
      </c>
      <c r="Q2621" s="47">
        <v>0</v>
      </c>
      <c r="R2621" s="16" t="s">
        <v>2324</v>
      </c>
      <c r="S2621" s="3" t="s">
        <v>1470</v>
      </c>
      <c r="T2621" s="2"/>
      <c r="U2621" s="2"/>
      <c r="V2621" s="2"/>
    </row>
    <row r="2622" spans="1:22" s="16" customFormat="1" ht="15" customHeight="1" x14ac:dyDescent="0.3">
      <c r="A2622" s="16" t="s">
        <v>465</v>
      </c>
      <c r="B2622" s="16" t="s">
        <v>18</v>
      </c>
      <c r="C2622" s="43" t="s">
        <v>2304</v>
      </c>
      <c r="D2622" s="43" t="s">
        <v>20</v>
      </c>
      <c r="E2622" s="43" t="s">
        <v>21</v>
      </c>
      <c r="F2622" s="43" t="s">
        <v>20</v>
      </c>
      <c r="G2622" s="43" t="s">
        <v>173</v>
      </c>
      <c r="H2622" s="43" t="s">
        <v>2309</v>
      </c>
      <c r="I2622" s="43" t="s">
        <v>474</v>
      </c>
      <c r="J2622" s="16" t="s">
        <v>475</v>
      </c>
      <c r="K2622" s="16">
        <v>0</v>
      </c>
      <c r="L2622" s="16">
        <v>2257</v>
      </c>
      <c r="M2622" s="16">
        <v>2257</v>
      </c>
      <c r="N2622" s="16">
        <v>0</v>
      </c>
      <c r="O2622" s="47">
        <v>588.17999999999995</v>
      </c>
      <c r="P2622" s="16">
        <v>1668.82</v>
      </c>
      <c r="Q2622" s="47">
        <v>93.21</v>
      </c>
      <c r="R2622" s="16" t="s">
        <v>2324</v>
      </c>
      <c r="S2622" s="3" t="s">
        <v>1470</v>
      </c>
      <c r="T2622" s="2"/>
      <c r="U2622" s="2"/>
      <c r="V2622" s="2"/>
    </row>
    <row r="2623" spans="1:22" s="16" customFormat="1" ht="15" customHeight="1" x14ac:dyDescent="0.3">
      <c r="A2623" s="16" t="s">
        <v>465</v>
      </c>
      <c r="B2623" s="16" t="s">
        <v>18</v>
      </c>
      <c r="C2623" s="43" t="s">
        <v>2304</v>
      </c>
      <c r="D2623" s="43" t="s">
        <v>20</v>
      </c>
      <c r="E2623" s="43" t="s">
        <v>21</v>
      </c>
      <c r="F2623" s="43" t="s">
        <v>20</v>
      </c>
      <c r="G2623" s="43" t="s">
        <v>173</v>
      </c>
      <c r="H2623" s="43" t="s">
        <v>2309</v>
      </c>
      <c r="I2623" s="43" t="s">
        <v>531</v>
      </c>
      <c r="J2623" s="16" t="s">
        <v>532</v>
      </c>
      <c r="K2623" s="16">
        <v>0</v>
      </c>
      <c r="L2623" s="16">
        <v>2970</v>
      </c>
      <c r="M2623" s="16">
        <v>2970</v>
      </c>
      <c r="N2623" s="16">
        <v>0</v>
      </c>
      <c r="O2623" s="47">
        <v>895.25</v>
      </c>
      <c r="P2623" s="16">
        <v>2074.75</v>
      </c>
      <c r="Q2623" s="47">
        <v>141.91999999999999</v>
      </c>
      <c r="R2623" s="16" t="s">
        <v>2324</v>
      </c>
      <c r="S2623" s="3" t="s">
        <v>1470</v>
      </c>
      <c r="T2623" s="2"/>
      <c r="U2623" s="2"/>
      <c r="V2623" s="2"/>
    </row>
    <row r="2624" spans="1:22" s="16" customFormat="1" ht="15" customHeight="1" x14ac:dyDescent="0.3">
      <c r="A2624" s="16" t="s">
        <v>465</v>
      </c>
      <c r="B2624" s="16" t="s">
        <v>18</v>
      </c>
      <c r="C2624" s="43" t="s">
        <v>2304</v>
      </c>
      <c r="D2624" s="43" t="s">
        <v>20</v>
      </c>
      <c r="E2624" s="43" t="s">
        <v>21</v>
      </c>
      <c r="F2624" s="43" t="s">
        <v>20</v>
      </c>
      <c r="G2624" s="43" t="s">
        <v>173</v>
      </c>
      <c r="H2624" s="43" t="s">
        <v>2309</v>
      </c>
      <c r="I2624" s="43" t="s">
        <v>519</v>
      </c>
      <c r="J2624" s="16" t="s">
        <v>520</v>
      </c>
      <c r="K2624" s="16">
        <v>0</v>
      </c>
      <c r="L2624" s="16">
        <v>216</v>
      </c>
      <c r="M2624" s="16">
        <v>216</v>
      </c>
      <c r="N2624" s="16">
        <v>0</v>
      </c>
      <c r="O2624" s="47">
        <v>154.15</v>
      </c>
      <c r="P2624" s="16">
        <v>61.85</v>
      </c>
      <c r="Q2624" s="47">
        <v>0</v>
      </c>
      <c r="R2624" s="16" t="s">
        <v>2324</v>
      </c>
      <c r="S2624" s="3" t="s">
        <v>1470</v>
      </c>
      <c r="T2624" s="2"/>
      <c r="U2624" s="2"/>
      <c r="V2624" s="2"/>
    </row>
    <row r="2625" spans="1:22" s="16" customFormat="1" ht="15" customHeight="1" x14ac:dyDescent="0.3">
      <c r="A2625" s="16" t="s">
        <v>465</v>
      </c>
      <c r="B2625" s="16" t="s">
        <v>18</v>
      </c>
      <c r="C2625" s="43" t="s">
        <v>2304</v>
      </c>
      <c r="D2625" s="43" t="s">
        <v>20</v>
      </c>
      <c r="E2625" s="43" t="s">
        <v>21</v>
      </c>
      <c r="F2625" s="43" t="s">
        <v>20</v>
      </c>
      <c r="G2625" s="43" t="s">
        <v>173</v>
      </c>
      <c r="H2625" s="43" t="s">
        <v>2309</v>
      </c>
      <c r="I2625" s="43" t="s">
        <v>638</v>
      </c>
      <c r="J2625" s="16" t="s">
        <v>639</v>
      </c>
      <c r="K2625" s="16">
        <v>0</v>
      </c>
      <c r="L2625" s="16">
        <v>1630</v>
      </c>
      <c r="M2625" s="16">
        <v>1630</v>
      </c>
      <c r="N2625" s="16">
        <v>0</v>
      </c>
      <c r="O2625" s="47">
        <v>1162.0999999999999</v>
      </c>
      <c r="P2625" s="16">
        <v>467.9</v>
      </c>
      <c r="Q2625" s="47">
        <v>0</v>
      </c>
      <c r="R2625" s="16" t="s">
        <v>2324</v>
      </c>
      <c r="S2625" s="3" t="s">
        <v>1470</v>
      </c>
      <c r="T2625" s="2"/>
      <c r="U2625" s="2"/>
      <c r="V2625" s="2"/>
    </row>
    <row r="2626" spans="1:22" s="16" customFormat="1" ht="15" customHeight="1" x14ac:dyDescent="0.3">
      <c r="A2626" s="16" t="s">
        <v>465</v>
      </c>
      <c r="B2626" s="16" t="s">
        <v>18</v>
      </c>
      <c r="C2626" s="43" t="s">
        <v>2304</v>
      </c>
      <c r="D2626" s="43" t="s">
        <v>20</v>
      </c>
      <c r="E2626" s="43" t="s">
        <v>21</v>
      </c>
      <c r="F2626" s="43" t="s">
        <v>20</v>
      </c>
      <c r="G2626" s="43" t="s">
        <v>173</v>
      </c>
      <c r="H2626" s="43" t="s">
        <v>2309</v>
      </c>
      <c r="I2626" s="43" t="s">
        <v>466</v>
      </c>
      <c r="J2626" s="16" t="s">
        <v>467</v>
      </c>
      <c r="K2626" s="16">
        <v>0</v>
      </c>
      <c r="L2626" s="16">
        <v>112</v>
      </c>
      <c r="M2626" s="16">
        <v>112</v>
      </c>
      <c r="N2626" s="16">
        <v>0</v>
      </c>
      <c r="O2626" s="47">
        <v>79.150000000000006</v>
      </c>
      <c r="P2626" s="16">
        <v>32.85</v>
      </c>
      <c r="Q2626" s="47">
        <v>0</v>
      </c>
      <c r="R2626" s="16" t="s">
        <v>2324</v>
      </c>
      <c r="S2626" s="3" t="s">
        <v>1470</v>
      </c>
      <c r="T2626" s="2"/>
      <c r="U2626" s="2"/>
      <c r="V2626" s="2"/>
    </row>
    <row r="2627" spans="1:22" s="16" customFormat="1" ht="15" customHeight="1" x14ac:dyDescent="0.3">
      <c r="A2627" s="16" t="s">
        <v>465</v>
      </c>
      <c r="B2627" s="16" t="s">
        <v>18</v>
      </c>
      <c r="C2627" s="43" t="s">
        <v>2304</v>
      </c>
      <c r="D2627" s="43" t="s">
        <v>20</v>
      </c>
      <c r="E2627" s="43" t="s">
        <v>21</v>
      </c>
      <c r="F2627" s="43" t="s">
        <v>20</v>
      </c>
      <c r="G2627" s="43" t="s">
        <v>173</v>
      </c>
      <c r="H2627" s="43" t="s">
        <v>2309</v>
      </c>
      <c r="I2627" s="43" t="s">
        <v>470</v>
      </c>
      <c r="J2627" s="16" t="s">
        <v>471</v>
      </c>
      <c r="K2627" s="16">
        <v>0</v>
      </c>
      <c r="L2627" s="16">
        <v>25</v>
      </c>
      <c r="M2627" s="16">
        <v>25</v>
      </c>
      <c r="N2627" s="16">
        <v>0</v>
      </c>
      <c r="O2627" s="47">
        <v>17.5</v>
      </c>
      <c r="P2627" s="16">
        <v>7.5</v>
      </c>
      <c r="Q2627" s="47">
        <v>0</v>
      </c>
      <c r="R2627" s="16" t="s">
        <v>2324</v>
      </c>
      <c r="S2627" s="3" t="s">
        <v>1470</v>
      </c>
      <c r="T2627" s="2"/>
      <c r="U2627" s="2"/>
      <c r="V2627" s="2"/>
    </row>
    <row r="2628" spans="1:22" s="16" customFormat="1" ht="15" customHeight="1" x14ac:dyDescent="0.3">
      <c r="A2628" s="16" t="s">
        <v>465</v>
      </c>
      <c r="B2628" s="16" t="s">
        <v>18</v>
      </c>
      <c r="C2628" s="43" t="s">
        <v>2304</v>
      </c>
      <c r="D2628" s="43" t="s">
        <v>20</v>
      </c>
      <c r="E2628" s="43" t="s">
        <v>21</v>
      </c>
      <c r="F2628" s="43" t="s">
        <v>20</v>
      </c>
      <c r="G2628" s="43" t="s">
        <v>173</v>
      </c>
      <c r="H2628" s="43" t="s">
        <v>2309</v>
      </c>
      <c r="I2628" s="43" t="s">
        <v>525</v>
      </c>
      <c r="J2628" s="16" t="s">
        <v>526</v>
      </c>
      <c r="K2628" s="16">
        <v>0</v>
      </c>
      <c r="L2628" s="16">
        <v>107</v>
      </c>
      <c r="M2628" s="16">
        <v>107</v>
      </c>
      <c r="N2628" s="16">
        <v>0</v>
      </c>
      <c r="O2628" s="47">
        <v>76</v>
      </c>
      <c r="P2628" s="16">
        <v>31</v>
      </c>
      <c r="Q2628" s="47">
        <v>0</v>
      </c>
      <c r="R2628" s="16" t="s">
        <v>2324</v>
      </c>
      <c r="S2628" s="3" t="s">
        <v>1470</v>
      </c>
      <c r="T2628" s="2"/>
      <c r="U2628" s="2"/>
      <c r="V2628" s="2"/>
    </row>
    <row r="2629" spans="1:22" s="16" customFormat="1" ht="15" customHeight="1" x14ac:dyDescent="0.3">
      <c r="A2629" s="16" t="s">
        <v>465</v>
      </c>
      <c r="B2629" s="16" t="s">
        <v>18</v>
      </c>
      <c r="C2629" s="43" t="s">
        <v>2304</v>
      </c>
      <c r="D2629" s="43" t="s">
        <v>20</v>
      </c>
      <c r="E2629" s="43" t="s">
        <v>21</v>
      </c>
      <c r="F2629" s="43" t="s">
        <v>20</v>
      </c>
      <c r="G2629" s="43" t="s">
        <v>173</v>
      </c>
      <c r="H2629" s="43" t="s">
        <v>2309</v>
      </c>
      <c r="I2629" s="43">
        <v>6203</v>
      </c>
      <c r="J2629" s="16" t="s">
        <v>559</v>
      </c>
      <c r="K2629" s="16">
        <v>0</v>
      </c>
      <c r="L2629" s="16">
        <v>8</v>
      </c>
      <c r="M2629" s="16">
        <v>8</v>
      </c>
      <c r="N2629" s="16">
        <v>0</v>
      </c>
      <c r="O2629" s="47">
        <v>0</v>
      </c>
      <c r="P2629" s="16">
        <v>8</v>
      </c>
      <c r="Q2629" s="47">
        <v>0</v>
      </c>
      <c r="R2629" s="16" t="s">
        <v>2324</v>
      </c>
      <c r="S2629" s="3" t="s">
        <v>1470</v>
      </c>
      <c r="T2629" s="2"/>
      <c r="U2629" s="2"/>
      <c r="V2629" s="2"/>
    </row>
    <row r="2630" spans="1:22" s="16" customFormat="1" ht="15" customHeight="1" x14ac:dyDescent="0.3">
      <c r="A2630" s="16" t="s">
        <v>465</v>
      </c>
      <c r="B2630" s="16" t="s">
        <v>18</v>
      </c>
      <c r="C2630" s="43" t="s">
        <v>2304</v>
      </c>
      <c r="D2630" s="43" t="s">
        <v>20</v>
      </c>
      <c r="E2630" s="43" t="s">
        <v>21</v>
      </c>
      <c r="F2630" s="43" t="s">
        <v>20</v>
      </c>
      <c r="G2630" s="43" t="s">
        <v>173</v>
      </c>
      <c r="H2630" s="43" t="s">
        <v>2309</v>
      </c>
      <c r="I2630" s="43" t="s">
        <v>541</v>
      </c>
      <c r="J2630" s="16" t="s">
        <v>542</v>
      </c>
      <c r="K2630" s="16">
        <v>0</v>
      </c>
      <c r="L2630" s="16">
        <v>100</v>
      </c>
      <c r="M2630" s="16">
        <v>100</v>
      </c>
      <c r="N2630" s="16">
        <v>0</v>
      </c>
      <c r="O2630" s="47">
        <v>52.24</v>
      </c>
      <c r="P2630" s="16">
        <v>47.76</v>
      </c>
      <c r="Q2630" s="47">
        <v>0</v>
      </c>
      <c r="R2630" s="16" t="s">
        <v>2324</v>
      </c>
      <c r="S2630" s="3" t="s">
        <v>1470</v>
      </c>
      <c r="T2630" s="2"/>
      <c r="U2630" s="2"/>
      <c r="V2630" s="2"/>
    </row>
    <row r="2631" spans="1:22" s="16" customFormat="1" ht="15" customHeight="1" x14ac:dyDescent="0.3">
      <c r="A2631" s="16" t="s">
        <v>465</v>
      </c>
      <c r="B2631" s="16" t="s">
        <v>18</v>
      </c>
      <c r="C2631" s="43" t="s">
        <v>2304</v>
      </c>
      <c r="D2631" s="43" t="s">
        <v>20</v>
      </c>
      <c r="E2631" s="43" t="s">
        <v>21</v>
      </c>
      <c r="F2631" s="43" t="s">
        <v>20</v>
      </c>
      <c r="G2631" s="43" t="s">
        <v>173</v>
      </c>
      <c r="H2631" s="43" t="s">
        <v>2309</v>
      </c>
      <c r="I2631" s="43" t="s">
        <v>505</v>
      </c>
      <c r="J2631" s="16" t="s">
        <v>506</v>
      </c>
      <c r="K2631" s="16">
        <v>0</v>
      </c>
      <c r="L2631" s="16">
        <v>0</v>
      </c>
      <c r="M2631" s="16">
        <v>0</v>
      </c>
      <c r="N2631" s="16">
        <v>0</v>
      </c>
      <c r="O2631" s="47">
        <v>20.72</v>
      </c>
      <c r="P2631" s="16">
        <v>-20.72</v>
      </c>
      <c r="Q2631" s="47">
        <v>0</v>
      </c>
      <c r="R2631" s="16" t="s">
        <v>2324</v>
      </c>
      <c r="S2631" s="3" t="s">
        <v>1470</v>
      </c>
      <c r="T2631" s="2"/>
      <c r="U2631" s="2"/>
      <c r="V2631" s="2"/>
    </row>
    <row r="2632" spans="1:22" s="16" customFormat="1" ht="15" customHeight="1" x14ac:dyDescent="0.3">
      <c r="A2632" s="16" t="s">
        <v>465</v>
      </c>
      <c r="B2632" s="16" t="s">
        <v>18</v>
      </c>
      <c r="C2632" s="43" t="s">
        <v>2304</v>
      </c>
      <c r="D2632" s="43" t="s">
        <v>20</v>
      </c>
      <c r="E2632" s="43" t="s">
        <v>21</v>
      </c>
      <c r="F2632" s="43" t="s">
        <v>20</v>
      </c>
      <c r="G2632" s="43" t="s">
        <v>173</v>
      </c>
      <c r="H2632" s="43" t="s">
        <v>2309</v>
      </c>
      <c r="I2632" s="43">
        <v>7702</v>
      </c>
      <c r="J2632" s="16" t="s">
        <v>500</v>
      </c>
      <c r="K2632" s="16">
        <v>0</v>
      </c>
      <c r="L2632" s="16">
        <v>20310</v>
      </c>
      <c r="M2632" s="16">
        <v>20310</v>
      </c>
      <c r="N2632" s="16">
        <v>0</v>
      </c>
      <c r="O2632" s="47">
        <v>740</v>
      </c>
      <c r="P2632" s="16">
        <v>19570</v>
      </c>
      <c r="Q2632" s="47">
        <v>0</v>
      </c>
      <c r="R2632" s="16" t="s">
        <v>2324</v>
      </c>
      <c r="S2632" s="3" t="s">
        <v>1470</v>
      </c>
      <c r="T2632" s="2"/>
      <c r="U2632" s="2"/>
      <c r="V2632" s="2"/>
    </row>
    <row r="2633" spans="1:22" s="16" customFormat="1" ht="15" customHeight="1" x14ac:dyDescent="0.3">
      <c r="A2633" s="16" t="s">
        <v>465</v>
      </c>
      <c r="B2633" s="16" t="s">
        <v>18</v>
      </c>
      <c r="C2633" s="43" t="s">
        <v>912</v>
      </c>
      <c r="D2633" s="43" t="s">
        <v>20</v>
      </c>
      <c r="E2633" s="43" t="s">
        <v>21</v>
      </c>
      <c r="F2633" s="43" t="s">
        <v>20</v>
      </c>
      <c r="G2633" s="43" t="s">
        <v>45</v>
      </c>
      <c r="H2633" s="43" t="s">
        <v>1351</v>
      </c>
      <c r="I2633" s="43" t="s">
        <v>501</v>
      </c>
      <c r="J2633" s="16" t="s">
        <v>502</v>
      </c>
      <c r="K2633" s="16">
        <v>0</v>
      </c>
      <c r="L2633" s="16">
        <v>0</v>
      </c>
      <c r="M2633" s="16">
        <v>0</v>
      </c>
      <c r="N2633" s="16">
        <v>0</v>
      </c>
      <c r="O2633" s="47">
        <v>0</v>
      </c>
      <c r="P2633" s="16">
        <v>0</v>
      </c>
      <c r="Q2633" s="47">
        <v>0</v>
      </c>
      <c r="R2633" s="16" t="s">
        <v>1919</v>
      </c>
      <c r="S2633" s="3" t="s">
        <v>1470</v>
      </c>
      <c r="T2633" s="2"/>
      <c r="U2633" s="2"/>
      <c r="V2633" s="2"/>
    </row>
    <row r="2634" spans="1:22" s="16" customFormat="1" ht="15" customHeight="1" x14ac:dyDescent="0.3">
      <c r="A2634" s="16" t="s">
        <v>465</v>
      </c>
      <c r="B2634" s="16" t="s">
        <v>18</v>
      </c>
      <c r="C2634" s="43" t="s">
        <v>912</v>
      </c>
      <c r="D2634" s="43" t="s">
        <v>20</v>
      </c>
      <c r="E2634" s="43" t="s">
        <v>21</v>
      </c>
      <c r="F2634" s="43" t="s">
        <v>20</v>
      </c>
      <c r="G2634" s="43" t="s">
        <v>45</v>
      </c>
      <c r="H2634" s="43" t="s">
        <v>1351</v>
      </c>
      <c r="I2634" s="43" t="s">
        <v>493</v>
      </c>
      <c r="J2634" s="16" t="s">
        <v>494</v>
      </c>
      <c r="K2634" s="16">
        <v>0</v>
      </c>
      <c r="L2634" s="16">
        <v>0</v>
      </c>
      <c r="M2634" s="16">
        <v>0</v>
      </c>
      <c r="N2634" s="16">
        <v>0</v>
      </c>
      <c r="O2634" s="47">
        <v>0</v>
      </c>
      <c r="P2634" s="16">
        <v>0</v>
      </c>
      <c r="Q2634" s="47">
        <v>0</v>
      </c>
      <c r="R2634" s="16" t="s">
        <v>1919</v>
      </c>
      <c r="S2634" s="3" t="s">
        <v>1470</v>
      </c>
      <c r="T2634" s="2"/>
      <c r="U2634" s="2"/>
      <c r="V2634" s="2"/>
    </row>
    <row r="2635" spans="1:22" s="16" customFormat="1" ht="15" customHeight="1" x14ac:dyDescent="0.3">
      <c r="A2635" s="16" t="s">
        <v>465</v>
      </c>
      <c r="B2635" s="16" t="s">
        <v>18</v>
      </c>
      <c r="C2635" s="43" t="s">
        <v>912</v>
      </c>
      <c r="D2635" s="43" t="s">
        <v>20</v>
      </c>
      <c r="E2635" s="43" t="s">
        <v>21</v>
      </c>
      <c r="F2635" s="43" t="s">
        <v>20</v>
      </c>
      <c r="G2635" s="43" t="s">
        <v>45</v>
      </c>
      <c r="H2635" s="43" t="s">
        <v>1351</v>
      </c>
      <c r="I2635" s="43" t="s">
        <v>474</v>
      </c>
      <c r="J2635" s="16" t="s">
        <v>475</v>
      </c>
      <c r="K2635" s="16">
        <v>0</v>
      </c>
      <c r="L2635" s="16">
        <v>0</v>
      </c>
      <c r="M2635" s="16">
        <v>0</v>
      </c>
      <c r="N2635" s="16">
        <v>0</v>
      </c>
      <c r="O2635" s="47">
        <v>0</v>
      </c>
      <c r="P2635" s="16">
        <v>0</v>
      </c>
      <c r="Q2635" s="47">
        <v>0</v>
      </c>
      <c r="R2635" s="16" t="s">
        <v>1919</v>
      </c>
      <c r="S2635" s="3" t="s">
        <v>1470</v>
      </c>
      <c r="T2635" s="2"/>
      <c r="U2635" s="2"/>
      <c r="V2635" s="2"/>
    </row>
    <row r="2636" spans="1:22" s="16" customFormat="1" ht="15" customHeight="1" x14ac:dyDescent="0.3">
      <c r="A2636" s="16" t="s">
        <v>465</v>
      </c>
      <c r="B2636" s="16" t="s">
        <v>18</v>
      </c>
      <c r="C2636" s="43" t="s">
        <v>912</v>
      </c>
      <c r="D2636" s="43" t="s">
        <v>20</v>
      </c>
      <c r="E2636" s="43" t="s">
        <v>21</v>
      </c>
      <c r="F2636" s="43" t="s">
        <v>20</v>
      </c>
      <c r="G2636" s="43" t="s">
        <v>45</v>
      </c>
      <c r="H2636" s="43" t="s">
        <v>1351</v>
      </c>
      <c r="I2636" s="43" t="s">
        <v>531</v>
      </c>
      <c r="J2636" s="16" t="s">
        <v>532</v>
      </c>
      <c r="K2636" s="16">
        <v>0</v>
      </c>
      <c r="L2636" s="16">
        <v>0</v>
      </c>
      <c r="M2636" s="16">
        <v>0</v>
      </c>
      <c r="N2636" s="16">
        <v>0</v>
      </c>
      <c r="O2636" s="47">
        <v>0</v>
      </c>
      <c r="P2636" s="16">
        <v>0</v>
      </c>
      <c r="Q2636" s="47">
        <v>0</v>
      </c>
      <c r="R2636" s="16" t="s">
        <v>1919</v>
      </c>
      <c r="S2636" s="3" t="s">
        <v>1470</v>
      </c>
      <c r="T2636" s="2"/>
      <c r="U2636" s="2"/>
      <c r="V2636" s="2"/>
    </row>
    <row r="2637" spans="1:22" s="16" customFormat="1" ht="15" customHeight="1" x14ac:dyDescent="0.3">
      <c r="A2637" s="16" t="s">
        <v>465</v>
      </c>
      <c r="B2637" s="16" t="s">
        <v>18</v>
      </c>
      <c r="C2637" s="43" t="s">
        <v>912</v>
      </c>
      <c r="D2637" s="43" t="s">
        <v>20</v>
      </c>
      <c r="E2637" s="43" t="s">
        <v>21</v>
      </c>
      <c r="F2637" s="43" t="s">
        <v>20</v>
      </c>
      <c r="G2637" s="43" t="s">
        <v>45</v>
      </c>
      <c r="H2637" s="43" t="s">
        <v>1351</v>
      </c>
      <c r="I2637" s="43" t="s">
        <v>519</v>
      </c>
      <c r="J2637" s="16" t="s">
        <v>520</v>
      </c>
      <c r="K2637" s="16">
        <v>0</v>
      </c>
      <c r="L2637" s="16">
        <v>0</v>
      </c>
      <c r="M2637" s="16">
        <v>0</v>
      </c>
      <c r="N2637" s="16">
        <v>0</v>
      </c>
      <c r="O2637" s="47">
        <v>0</v>
      </c>
      <c r="P2637" s="16">
        <v>0</v>
      </c>
      <c r="Q2637" s="47">
        <v>0</v>
      </c>
      <c r="R2637" s="16" t="s">
        <v>1919</v>
      </c>
      <c r="S2637" s="3" t="s">
        <v>1470</v>
      </c>
      <c r="T2637" s="2"/>
      <c r="U2637" s="2"/>
      <c r="V2637" s="2"/>
    </row>
    <row r="2638" spans="1:22" s="16" customFormat="1" ht="15" customHeight="1" x14ac:dyDescent="0.3">
      <c r="A2638" s="16" t="s">
        <v>465</v>
      </c>
      <c r="B2638" s="16" t="s">
        <v>18</v>
      </c>
      <c r="C2638" s="43" t="s">
        <v>912</v>
      </c>
      <c r="D2638" s="43" t="s">
        <v>20</v>
      </c>
      <c r="E2638" s="43" t="s">
        <v>21</v>
      </c>
      <c r="F2638" s="43" t="s">
        <v>20</v>
      </c>
      <c r="G2638" s="43" t="s">
        <v>45</v>
      </c>
      <c r="H2638" s="43" t="s">
        <v>1351</v>
      </c>
      <c r="I2638" s="43" t="s">
        <v>638</v>
      </c>
      <c r="J2638" s="16" t="s">
        <v>639</v>
      </c>
      <c r="K2638" s="16">
        <v>0</v>
      </c>
      <c r="L2638" s="16">
        <v>0</v>
      </c>
      <c r="M2638" s="16">
        <v>0</v>
      </c>
      <c r="N2638" s="16">
        <v>0</v>
      </c>
      <c r="O2638" s="47">
        <v>0</v>
      </c>
      <c r="P2638" s="16">
        <v>0</v>
      </c>
      <c r="Q2638" s="47">
        <v>0</v>
      </c>
      <c r="R2638" s="16" t="s">
        <v>1919</v>
      </c>
      <c r="S2638" s="3" t="s">
        <v>1470</v>
      </c>
      <c r="T2638" s="2"/>
      <c r="U2638" s="2"/>
      <c r="V2638" s="2"/>
    </row>
    <row r="2639" spans="1:22" s="16" customFormat="1" ht="15" customHeight="1" x14ac:dyDescent="0.3">
      <c r="A2639" s="16" t="s">
        <v>465</v>
      </c>
      <c r="B2639" s="16" t="s">
        <v>18</v>
      </c>
      <c r="C2639" s="43" t="s">
        <v>912</v>
      </c>
      <c r="D2639" s="43" t="s">
        <v>20</v>
      </c>
      <c r="E2639" s="43" t="s">
        <v>21</v>
      </c>
      <c r="F2639" s="43" t="s">
        <v>20</v>
      </c>
      <c r="G2639" s="43" t="s">
        <v>45</v>
      </c>
      <c r="H2639" s="43" t="s">
        <v>1351</v>
      </c>
      <c r="I2639" s="43" t="s">
        <v>466</v>
      </c>
      <c r="J2639" s="16" t="s">
        <v>467</v>
      </c>
      <c r="K2639" s="16">
        <v>0</v>
      </c>
      <c r="L2639" s="16">
        <v>0</v>
      </c>
      <c r="M2639" s="16">
        <v>0</v>
      </c>
      <c r="N2639" s="16">
        <v>0</v>
      </c>
      <c r="O2639" s="47">
        <v>0</v>
      </c>
      <c r="P2639" s="16">
        <v>0</v>
      </c>
      <c r="Q2639" s="47">
        <v>0</v>
      </c>
      <c r="R2639" s="16" t="s">
        <v>1919</v>
      </c>
      <c r="S2639" s="3" t="s">
        <v>1470</v>
      </c>
      <c r="T2639" s="2"/>
      <c r="U2639" s="2"/>
      <c r="V2639" s="2"/>
    </row>
    <row r="2640" spans="1:22" s="16" customFormat="1" ht="15" customHeight="1" x14ac:dyDescent="0.3">
      <c r="A2640" s="16" t="s">
        <v>465</v>
      </c>
      <c r="B2640" s="16" t="s">
        <v>18</v>
      </c>
      <c r="C2640" s="43" t="s">
        <v>912</v>
      </c>
      <c r="D2640" s="43" t="s">
        <v>20</v>
      </c>
      <c r="E2640" s="43" t="s">
        <v>21</v>
      </c>
      <c r="F2640" s="43" t="s">
        <v>20</v>
      </c>
      <c r="G2640" s="43" t="s">
        <v>45</v>
      </c>
      <c r="H2640" s="43" t="s">
        <v>1351</v>
      </c>
      <c r="I2640" s="43" t="s">
        <v>470</v>
      </c>
      <c r="J2640" s="16" t="s">
        <v>471</v>
      </c>
      <c r="K2640" s="16">
        <v>0</v>
      </c>
      <c r="L2640" s="16">
        <v>0</v>
      </c>
      <c r="M2640" s="16">
        <v>0</v>
      </c>
      <c r="N2640" s="16">
        <v>0</v>
      </c>
      <c r="O2640" s="47">
        <v>0</v>
      </c>
      <c r="P2640" s="16">
        <v>0</v>
      </c>
      <c r="Q2640" s="47">
        <v>0</v>
      </c>
      <c r="R2640" s="16" t="s">
        <v>1919</v>
      </c>
      <c r="S2640" s="3" t="s">
        <v>1470</v>
      </c>
      <c r="T2640" s="2"/>
      <c r="U2640" s="2"/>
      <c r="V2640" s="2"/>
    </row>
    <row r="2641" spans="1:22" s="16" customFormat="1" ht="15" customHeight="1" x14ac:dyDescent="0.3">
      <c r="A2641" s="16" t="s">
        <v>465</v>
      </c>
      <c r="B2641" s="16" t="s">
        <v>18</v>
      </c>
      <c r="C2641" s="43" t="s">
        <v>912</v>
      </c>
      <c r="D2641" s="43" t="s">
        <v>20</v>
      </c>
      <c r="E2641" s="43" t="s">
        <v>21</v>
      </c>
      <c r="F2641" s="43" t="s">
        <v>20</v>
      </c>
      <c r="G2641" s="43" t="s">
        <v>45</v>
      </c>
      <c r="H2641" s="43" t="s">
        <v>1351</v>
      </c>
      <c r="I2641" s="43" t="s">
        <v>541</v>
      </c>
      <c r="J2641" s="16" t="s">
        <v>542</v>
      </c>
      <c r="K2641" s="16">
        <v>0</v>
      </c>
      <c r="L2641" s="16">
        <v>0</v>
      </c>
      <c r="M2641" s="16">
        <v>0</v>
      </c>
      <c r="N2641" s="16">
        <v>0</v>
      </c>
      <c r="O2641" s="47">
        <v>0</v>
      </c>
      <c r="P2641" s="16">
        <v>0</v>
      </c>
      <c r="Q2641" s="47">
        <v>0</v>
      </c>
      <c r="R2641" s="16" t="s">
        <v>1919</v>
      </c>
      <c r="S2641" s="3" t="s">
        <v>1470</v>
      </c>
      <c r="T2641" s="2"/>
      <c r="U2641" s="2"/>
      <c r="V2641" s="2"/>
    </row>
    <row r="2642" spans="1:22" s="16" customFormat="1" ht="15" customHeight="1" x14ac:dyDescent="0.3">
      <c r="A2642" s="16" t="s">
        <v>465</v>
      </c>
      <c r="B2642" s="16" t="s">
        <v>18</v>
      </c>
      <c r="C2642" s="43" t="s">
        <v>912</v>
      </c>
      <c r="D2642" s="43" t="s">
        <v>20</v>
      </c>
      <c r="E2642" s="43" t="s">
        <v>21</v>
      </c>
      <c r="F2642" s="43" t="s">
        <v>20</v>
      </c>
      <c r="G2642" s="43" t="s">
        <v>45</v>
      </c>
      <c r="H2642" s="43" t="s">
        <v>1351</v>
      </c>
      <c r="I2642" s="43">
        <v>7303</v>
      </c>
      <c r="J2642" s="16" t="s">
        <v>548</v>
      </c>
      <c r="K2642" s="16">
        <v>0</v>
      </c>
      <c r="L2642" s="16">
        <v>0</v>
      </c>
      <c r="M2642" s="16">
        <v>0</v>
      </c>
      <c r="N2642" s="16">
        <v>0</v>
      </c>
      <c r="O2642" s="47">
        <v>0</v>
      </c>
      <c r="P2642" s="16">
        <v>0</v>
      </c>
      <c r="Q2642" s="47">
        <v>0</v>
      </c>
      <c r="R2642" s="16" t="s">
        <v>1919</v>
      </c>
      <c r="S2642" s="3" t="s">
        <v>1470</v>
      </c>
      <c r="T2642" s="2"/>
      <c r="U2642" s="2"/>
      <c r="V2642" s="2"/>
    </row>
    <row r="2643" spans="1:22" s="16" customFormat="1" ht="15" customHeight="1" x14ac:dyDescent="0.3">
      <c r="A2643" s="16" t="s">
        <v>465</v>
      </c>
      <c r="B2643" s="16" t="s">
        <v>18</v>
      </c>
      <c r="C2643" s="43" t="s">
        <v>912</v>
      </c>
      <c r="D2643" s="43" t="s">
        <v>20</v>
      </c>
      <c r="E2643" s="43" t="s">
        <v>21</v>
      </c>
      <c r="F2643" s="43" t="s">
        <v>20</v>
      </c>
      <c r="G2643" s="43" t="s">
        <v>45</v>
      </c>
      <c r="H2643" s="43" t="s">
        <v>1351</v>
      </c>
      <c r="I2643" s="43">
        <v>7702</v>
      </c>
      <c r="J2643" s="16" t="s">
        <v>500</v>
      </c>
      <c r="K2643" s="16">
        <v>0</v>
      </c>
      <c r="L2643" s="16">
        <v>0</v>
      </c>
      <c r="M2643" s="16">
        <v>0</v>
      </c>
      <c r="N2643" s="16">
        <v>0</v>
      </c>
      <c r="O2643" s="47">
        <v>0</v>
      </c>
      <c r="P2643" s="16">
        <v>0</v>
      </c>
      <c r="Q2643" s="47">
        <v>0</v>
      </c>
      <c r="R2643" s="16" t="s">
        <v>1919</v>
      </c>
      <c r="S2643" s="3" t="s">
        <v>1470</v>
      </c>
      <c r="T2643" s="2"/>
      <c r="U2643" s="2"/>
      <c r="V2643" s="2"/>
    </row>
    <row r="2644" spans="1:22" s="16" customFormat="1" ht="15" customHeight="1" x14ac:dyDescent="0.3">
      <c r="A2644" s="16" t="s">
        <v>465</v>
      </c>
      <c r="B2644" s="16" t="s">
        <v>18</v>
      </c>
      <c r="C2644" s="43" t="s">
        <v>44</v>
      </c>
      <c r="D2644" s="43" t="s">
        <v>20</v>
      </c>
      <c r="E2644" s="43" t="s">
        <v>21</v>
      </c>
      <c r="F2644" s="43" t="s">
        <v>20</v>
      </c>
      <c r="G2644" s="43" t="s">
        <v>45</v>
      </c>
      <c r="H2644" s="43" t="s">
        <v>1995</v>
      </c>
      <c r="I2644" s="43" t="s">
        <v>501</v>
      </c>
      <c r="J2644" s="16" t="s">
        <v>502</v>
      </c>
      <c r="K2644" s="16">
        <v>0</v>
      </c>
      <c r="L2644" s="16">
        <v>10470</v>
      </c>
      <c r="M2644" s="16">
        <v>10470</v>
      </c>
      <c r="N2644" s="16">
        <v>0</v>
      </c>
      <c r="O2644" s="47">
        <v>9502.7999999999993</v>
      </c>
      <c r="P2644" s="16">
        <v>967.2</v>
      </c>
      <c r="Q2644" s="47">
        <v>0</v>
      </c>
      <c r="R2644" s="16" t="s">
        <v>1996</v>
      </c>
      <c r="S2644" s="3" t="s">
        <v>1470</v>
      </c>
      <c r="T2644" s="2"/>
      <c r="U2644" s="2"/>
      <c r="V2644" s="2"/>
    </row>
    <row r="2645" spans="1:22" s="16" customFormat="1" ht="15" customHeight="1" x14ac:dyDescent="0.3">
      <c r="A2645" s="16" t="s">
        <v>465</v>
      </c>
      <c r="B2645" s="16" t="s">
        <v>18</v>
      </c>
      <c r="C2645" s="43" t="s">
        <v>44</v>
      </c>
      <c r="D2645" s="43" t="s">
        <v>20</v>
      </c>
      <c r="E2645" s="43" t="s">
        <v>21</v>
      </c>
      <c r="F2645" s="43" t="s">
        <v>20</v>
      </c>
      <c r="G2645" s="43" t="s">
        <v>45</v>
      </c>
      <c r="H2645" s="43" t="s">
        <v>1995</v>
      </c>
      <c r="I2645" s="43" t="s">
        <v>493</v>
      </c>
      <c r="J2645" s="16" t="s">
        <v>494</v>
      </c>
      <c r="K2645" s="16">
        <v>0</v>
      </c>
      <c r="L2645" s="16">
        <v>0</v>
      </c>
      <c r="M2645" s="16">
        <v>0</v>
      </c>
      <c r="N2645" s="16">
        <v>0</v>
      </c>
      <c r="O2645" s="47">
        <v>0</v>
      </c>
      <c r="P2645" s="16">
        <v>0</v>
      </c>
      <c r="Q2645" s="47">
        <v>0</v>
      </c>
      <c r="R2645" s="16" t="s">
        <v>1996</v>
      </c>
      <c r="S2645" s="3" t="s">
        <v>1470</v>
      </c>
      <c r="T2645" s="2"/>
      <c r="U2645" s="2"/>
      <c r="V2645" s="2"/>
    </row>
    <row r="2646" spans="1:22" s="16" customFormat="1" ht="15" customHeight="1" x14ac:dyDescent="0.3">
      <c r="A2646" s="16" t="s">
        <v>465</v>
      </c>
      <c r="B2646" s="16" t="s">
        <v>18</v>
      </c>
      <c r="C2646" s="43" t="s">
        <v>44</v>
      </c>
      <c r="D2646" s="43" t="s">
        <v>20</v>
      </c>
      <c r="E2646" s="43" t="s">
        <v>21</v>
      </c>
      <c r="F2646" s="43" t="s">
        <v>20</v>
      </c>
      <c r="G2646" s="43" t="s">
        <v>45</v>
      </c>
      <c r="H2646" s="43" t="s">
        <v>1995</v>
      </c>
      <c r="I2646" s="43" t="s">
        <v>481</v>
      </c>
      <c r="J2646" s="16" t="s">
        <v>1040</v>
      </c>
      <c r="K2646" s="16">
        <v>0</v>
      </c>
      <c r="L2646" s="16">
        <v>96</v>
      </c>
      <c r="M2646" s="16">
        <v>96</v>
      </c>
      <c r="N2646" s="16">
        <v>0</v>
      </c>
      <c r="O2646" s="47">
        <v>58</v>
      </c>
      <c r="P2646" s="16">
        <v>38</v>
      </c>
      <c r="Q2646" s="47">
        <v>0</v>
      </c>
      <c r="R2646" s="16" t="s">
        <v>1996</v>
      </c>
      <c r="S2646" s="3" t="s">
        <v>1470</v>
      </c>
      <c r="T2646" s="2"/>
      <c r="U2646" s="2"/>
      <c r="V2646" s="2"/>
    </row>
    <row r="2647" spans="1:22" s="16" customFormat="1" ht="15" customHeight="1" x14ac:dyDescent="0.3">
      <c r="A2647" s="16" t="s">
        <v>465</v>
      </c>
      <c r="B2647" s="16" t="s">
        <v>18</v>
      </c>
      <c r="C2647" s="43" t="s">
        <v>44</v>
      </c>
      <c r="D2647" s="43" t="s">
        <v>20</v>
      </c>
      <c r="E2647" s="43" t="s">
        <v>21</v>
      </c>
      <c r="F2647" s="43" t="s">
        <v>20</v>
      </c>
      <c r="G2647" s="43" t="s">
        <v>45</v>
      </c>
      <c r="H2647" s="43" t="s">
        <v>1995</v>
      </c>
      <c r="I2647" s="43" t="s">
        <v>473</v>
      </c>
      <c r="J2647" s="16" t="s">
        <v>1041</v>
      </c>
      <c r="K2647" s="16">
        <v>0</v>
      </c>
      <c r="L2647" s="16">
        <v>78</v>
      </c>
      <c r="M2647" s="16">
        <v>78</v>
      </c>
      <c r="N2647" s="16">
        <v>0</v>
      </c>
      <c r="O2647" s="47">
        <v>36.909999999999997</v>
      </c>
      <c r="P2647" s="16">
        <v>41.09</v>
      </c>
      <c r="Q2647" s="47">
        <v>0</v>
      </c>
      <c r="R2647" s="16" t="s">
        <v>1996</v>
      </c>
      <c r="S2647" s="3" t="s">
        <v>1470</v>
      </c>
      <c r="T2647" s="2"/>
      <c r="U2647" s="2"/>
      <c r="V2647" s="2"/>
    </row>
    <row r="2648" spans="1:22" s="16" customFormat="1" ht="15" customHeight="1" x14ac:dyDescent="0.3">
      <c r="A2648" s="16" t="s">
        <v>465</v>
      </c>
      <c r="B2648" s="16" t="s">
        <v>18</v>
      </c>
      <c r="C2648" s="43" t="s">
        <v>44</v>
      </c>
      <c r="D2648" s="43" t="s">
        <v>20</v>
      </c>
      <c r="E2648" s="43" t="s">
        <v>21</v>
      </c>
      <c r="F2648" s="43" t="s">
        <v>20</v>
      </c>
      <c r="G2648" s="43" t="s">
        <v>45</v>
      </c>
      <c r="H2648" s="43" t="s">
        <v>1995</v>
      </c>
      <c r="I2648" s="43" t="s">
        <v>474</v>
      </c>
      <c r="J2648" s="16" t="s">
        <v>475</v>
      </c>
      <c r="K2648" s="16">
        <v>0</v>
      </c>
      <c r="L2648" s="16">
        <v>800</v>
      </c>
      <c r="M2648" s="16">
        <v>800</v>
      </c>
      <c r="N2648" s="16">
        <v>0</v>
      </c>
      <c r="O2648" s="47">
        <v>793.67</v>
      </c>
      <c r="P2648" s="16">
        <v>6.33</v>
      </c>
      <c r="Q2648" s="47">
        <v>0</v>
      </c>
      <c r="R2648" s="16" t="s">
        <v>1996</v>
      </c>
      <c r="S2648" s="3" t="s">
        <v>1470</v>
      </c>
      <c r="T2648" s="2"/>
      <c r="U2648" s="2"/>
      <c r="V2648" s="2"/>
    </row>
    <row r="2649" spans="1:22" s="16" customFormat="1" ht="15" customHeight="1" x14ac:dyDescent="0.3">
      <c r="A2649" s="16" t="s">
        <v>465</v>
      </c>
      <c r="B2649" s="16" t="s">
        <v>18</v>
      </c>
      <c r="C2649" s="43" t="s">
        <v>44</v>
      </c>
      <c r="D2649" s="43" t="s">
        <v>20</v>
      </c>
      <c r="E2649" s="43" t="s">
        <v>21</v>
      </c>
      <c r="F2649" s="43" t="s">
        <v>20</v>
      </c>
      <c r="G2649" s="43" t="s">
        <v>45</v>
      </c>
      <c r="H2649" s="43" t="s">
        <v>1995</v>
      </c>
      <c r="I2649" s="43" t="s">
        <v>531</v>
      </c>
      <c r="J2649" s="16" t="s">
        <v>532</v>
      </c>
      <c r="K2649" s="16">
        <v>0</v>
      </c>
      <c r="L2649" s="16">
        <v>1140</v>
      </c>
      <c r="M2649" s="16">
        <v>1140</v>
      </c>
      <c r="N2649" s="16">
        <v>0</v>
      </c>
      <c r="O2649" s="47">
        <v>1145.93</v>
      </c>
      <c r="P2649" s="16">
        <v>-5.93</v>
      </c>
      <c r="Q2649" s="47">
        <v>0</v>
      </c>
      <c r="R2649" s="16" t="s">
        <v>1996</v>
      </c>
      <c r="S2649" s="3" t="s">
        <v>1470</v>
      </c>
      <c r="T2649" s="2"/>
      <c r="U2649" s="2"/>
      <c r="V2649" s="2"/>
    </row>
    <row r="2650" spans="1:22" s="16" customFormat="1" ht="15" customHeight="1" x14ac:dyDescent="0.3">
      <c r="A2650" s="16" t="s">
        <v>465</v>
      </c>
      <c r="B2650" s="16" t="s">
        <v>18</v>
      </c>
      <c r="C2650" s="43" t="s">
        <v>44</v>
      </c>
      <c r="D2650" s="43" t="s">
        <v>20</v>
      </c>
      <c r="E2650" s="43" t="s">
        <v>21</v>
      </c>
      <c r="F2650" s="43" t="s">
        <v>20</v>
      </c>
      <c r="G2650" s="43" t="s">
        <v>45</v>
      </c>
      <c r="H2650" s="43" t="s">
        <v>1995</v>
      </c>
      <c r="I2650" s="43" t="s">
        <v>519</v>
      </c>
      <c r="J2650" s="16" t="s">
        <v>520</v>
      </c>
      <c r="K2650" s="16">
        <v>0</v>
      </c>
      <c r="L2650" s="16">
        <v>535</v>
      </c>
      <c r="M2650" s="16">
        <v>535</v>
      </c>
      <c r="N2650" s="16">
        <v>0</v>
      </c>
      <c r="O2650" s="47">
        <v>312.06</v>
      </c>
      <c r="P2650" s="16">
        <v>222.94</v>
      </c>
      <c r="Q2650" s="47">
        <v>0</v>
      </c>
      <c r="R2650" s="16" t="s">
        <v>1996</v>
      </c>
      <c r="S2650" s="3" t="s">
        <v>1470</v>
      </c>
      <c r="T2650" s="2"/>
      <c r="U2650" s="2"/>
      <c r="V2650" s="2"/>
    </row>
    <row r="2651" spans="1:22" s="16" customFormat="1" ht="15" customHeight="1" x14ac:dyDescent="0.3">
      <c r="A2651" s="16" t="s">
        <v>465</v>
      </c>
      <c r="B2651" s="16" t="s">
        <v>18</v>
      </c>
      <c r="C2651" s="43" t="s">
        <v>44</v>
      </c>
      <c r="D2651" s="43" t="s">
        <v>20</v>
      </c>
      <c r="E2651" s="43" t="s">
        <v>21</v>
      </c>
      <c r="F2651" s="43" t="s">
        <v>20</v>
      </c>
      <c r="G2651" s="43" t="s">
        <v>45</v>
      </c>
      <c r="H2651" s="43" t="s">
        <v>1995</v>
      </c>
      <c r="I2651" s="43" t="s">
        <v>638</v>
      </c>
      <c r="J2651" s="16" t="s">
        <v>639</v>
      </c>
      <c r="K2651" s="16">
        <v>0</v>
      </c>
      <c r="L2651" s="16">
        <v>3670</v>
      </c>
      <c r="M2651" s="16">
        <v>3670</v>
      </c>
      <c r="N2651" s="16">
        <v>0</v>
      </c>
      <c r="O2651" s="47">
        <v>2140.81</v>
      </c>
      <c r="P2651" s="16">
        <v>1529.19</v>
      </c>
      <c r="Q2651" s="47">
        <v>0</v>
      </c>
      <c r="R2651" s="16" t="s">
        <v>1996</v>
      </c>
      <c r="S2651" s="3" t="s">
        <v>1470</v>
      </c>
      <c r="T2651" s="2"/>
      <c r="U2651" s="2"/>
      <c r="V2651" s="2"/>
    </row>
    <row r="2652" spans="1:22" s="16" customFormat="1" ht="15" customHeight="1" x14ac:dyDescent="0.3">
      <c r="A2652" s="16" t="s">
        <v>465</v>
      </c>
      <c r="B2652" s="16" t="s">
        <v>18</v>
      </c>
      <c r="C2652" s="43" t="s">
        <v>44</v>
      </c>
      <c r="D2652" s="43" t="s">
        <v>20</v>
      </c>
      <c r="E2652" s="43" t="s">
        <v>21</v>
      </c>
      <c r="F2652" s="43" t="s">
        <v>20</v>
      </c>
      <c r="G2652" s="43" t="s">
        <v>45</v>
      </c>
      <c r="H2652" s="43" t="s">
        <v>1995</v>
      </c>
      <c r="I2652" s="43" t="s">
        <v>466</v>
      </c>
      <c r="J2652" s="16" t="s">
        <v>467</v>
      </c>
      <c r="K2652" s="16">
        <v>0</v>
      </c>
      <c r="L2652" s="16">
        <v>290</v>
      </c>
      <c r="M2652" s="16">
        <v>290</v>
      </c>
      <c r="N2652" s="16">
        <v>0</v>
      </c>
      <c r="O2652" s="47">
        <v>169.19</v>
      </c>
      <c r="P2652" s="16">
        <v>120.81</v>
      </c>
      <c r="Q2652" s="47">
        <v>0</v>
      </c>
      <c r="R2652" s="16" t="s">
        <v>1996</v>
      </c>
      <c r="S2652" s="3" t="s">
        <v>1470</v>
      </c>
      <c r="T2652" s="2"/>
      <c r="U2652" s="2"/>
      <c r="V2652" s="2"/>
    </row>
    <row r="2653" spans="1:22" s="16" customFormat="1" ht="15" customHeight="1" x14ac:dyDescent="0.3">
      <c r="A2653" s="16" t="s">
        <v>465</v>
      </c>
      <c r="B2653" s="16" t="s">
        <v>18</v>
      </c>
      <c r="C2653" s="43" t="s">
        <v>44</v>
      </c>
      <c r="D2653" s="43" t="s">
        <v>20</v>
      </c>
      <c r="E2653" s="43" t="s">
        <v>21</v>
      </c>
      <c r="F2653" s="43" t="s">
        <v>20</v>
      </c>
      <c r="G2653" s="43" t="s">
        <v>45</v>
      </c>
      <c r="H2653" s="43" t="s">
        <v>1995</v>
      </c>
      <c r="I2653" s="43" t="s">
        <v>470</v>
      </c>
      <c r="J2653" s="16" t="s">
        <v>471</v>
      </c>
      <c r="K2653" s="16">
        <v>0</v>
      </c>
      <c r="L2653" s="16">
        <v>64</v>
      </c>
      <c r="M2653" s="16">
        <v>64</v>
      </c>
      <c r="N2653" s="16">
        <v>0</v>
      </c>
      <c r="O2653" s="47">
        <v>37.31</v>
      </c>
      <c r="P2653" s="16">
        <v>26.69</v>
      </c>
      <c r="Q2653" s="47">
        <v>0</v>
      </c>
      <c r="R2653" s="16" t="s">
        <v>1996</v>
      </c>
      <c r="S2653" s="3" t="s">
        <v>1470</v>
      </c>
      <c r="T2653" s="2"/>
      <c r="U2653" s="2"/>
      <c r="V2653" s="2"/>
    </row>
    <row r="2654" spans="1:22" s="16" customFormat="1" ht="15" customHeight="1" x14ac:dyDescent="0.3">
      <c r="A2654" s="16" t="s">
        <v>465</v>
      </c>
      <c r="B2654" s="16" t="s">
        <v>18</v>
      </c>
      <c r="C2654" s="43" t="s">
        <v>44</v>
      </c>
      <c r="D2654" s="43" t="s">
        <v>20</v>
      </c>
      <c r="E2654" s="43" t="s">
        <v>21</v>
      </c>
      <c r="F2654" s="43" t="s">
        <v>20</v>
      </c>
      <c r="G2654" s="43" t="s">
        <v>45</v>
      </c>
      <c r="H2654" s="43" t="s">
        <v>1995</v>
      </c>
      <c r="I2654" s="43" t="s">
        <v>525</v>
      </c>
      <c r="J2654" s="16" t="s">
        <v>526</v>
      </c>
      <c r="K2654" s="16">
        <v>0</v>
      </c>
      <c r="L2654" s="16">
        <v>240</v>
      </c>
      <c r="M2654" s="16">
        <v>240</v>
      </c>
      <c r="N2654" s="16">
        <v>0</v>
      </c>
      <c r="O2654" s="47">
        <v>143.19999999999999</v>
      </c>
      <c r="P2654" s="16">
        <v>96.8</v>
      </c>
      <c r="Q2654" s="47">
        <v>0</v>
      </c>
      <c r="R2654" s="16" t="s">
        <v>1996</v>
      </c>
      <c r="S2654" s="3" t="s">
        <v>1470</v>
      </c>
      <c r="T2654" s="2"/>
      <c r="U2654" s="2"/>
      <c r="V2654" s="2"/>
    </row>
    <row r="2655" spans="1:22" s="16" customFormat="1" ht="15" customHeight="1" x14ac:dyDescent="0.3">
      <c r="A2655" s="16" t="s">
        <v>465</v>
      </c>
      <c r="B2655" s="16" t="s">
        <v>18</v>
      </c>
      <c r="C2655" s="43" t="s">
        <v>44</v>
      </c>
      <c r="D2655" s="43" t="s">
        <v>20</v>
      </c>
      <c r="E2655" s="43" t="s">
        <v>21</v>
      </c>
      <c r="F2655" s="43" t="s">
        <v>20</v>
      </c>
      <c r="G2655" s="43" t="s">
        <v>45</v>
      </c>
      <c r="H2655" s="43" t="s">
        <v>1995</v>
      </c>
      <c r="I2655" s="43" t="s">
        <v>541</v>
      </c>
      <c r="J2655" s="16" t="s">
        <v>542</v>
      </c>
      <c r="K2655" s="16">
        <v>0</v>
      </c>
      <c r="L2655" s="16">
        <v>1160</v>
      </c>
      <c r="M2655" s="16">
        <v>1160</v>
      </c>
      <c r="N2655" s="16">
        <v>0</v>
      </c>
      <c r="O2655" s="47">
        <v>392.5</v>
      </c>
      <c r="P2655" s="16">
        <v>767.5</v>
      </c>
      <c r="Q2655" s="47">
        <v>0</v>
      </c>
      <c r="R2655" s="16" t="s">
        <v>1996</v>
      </c>
      <c r="S2655" s="3" t="s">
        <v>1470</v>
      </c>
      <c r="T2655" s="2"/>
      <c r="U2655" s="2"/>
      <c r="V2655" s="2"/>
    </row>
    <row r="2656" spans="1:22" s="16" customFormat="1" ht="15" customHeight="1" x14ac:dyDescent="0.3">
      <c r="A2656" s="16" t="s">
        <v>465</v>
      </c>
      <c r="B2656" s="16" t="s">
        <v>18</v>
      </c>
      <c r="C2656" s="43" t="s">
        <v>44</v>
      </c>
      <c r="D2656" s="43" t="s">
        <v>20</v>
      </c>
      <c r="E2656" s="43" t="s">
        <v>21</v>
      </c>
      <c r="F2656" s="43" t="s">
        <v>20</v>
      </c>
      <c r="G2656" s="43" t="s">
        <v>45</v>
      </c>
      <c r="H2656" s="43" t="s">
        <v>1995</v>
      </c>
      <c r="I2656" s="43">
        <v>7303</v>
      </c>
      <c r="J2656" s="16" t="s">
        <v>548</v>
      </c>
      <c r="K2656" s="16">
        <v>0</v>
      </c>
      <c r="L2656" s="16">
        <v>79</v>
      </c>
      <c r="M2656" s="16">
        <v>79</v>
      </c>
      <c r="N2656" s="16">
        <v>0</v>
      </c>
      <c r="O2656" s="47">
        <v>41.33</v>
      </c>
      <c r="P2656" s="16">
        <v>37.67</v>
      </c>
      <c r="Q2656" s="47">
        <v>0</v>
      </c>
      <c r="R2656" s="16" t="s">
        <v>1996</v>
      </c>
      <c r="S2656" s="3" t="s">
        <v>1470</v>
      </c>
      <c r="T2656" s="2"/>
      <c r="U2656" s="2"/>
      <c r="V2656" s="2"/>
    </row>
    <row r="2657" spans="1:22" s="16" customFormat="1" ht="15" customHeight="1" x14ac:dyDescent="0.3">
      <c r="A2657" s="16" t="s">
        <v>465</v>
      </c>
      <c r="B2657" s="16" t="s">
        <v>18</v>
      </c>
      <c r="C2657" s="43" t="s">
        <v>44</v>
      </c>
      <c r="D2657" s="43" t="s">
        <v>20</v>
      </c>
      <c r="E2657" s="43" t="s">
        <v>21</v>
      </c>
      <c r="F2657" s="43" t="s">
        <v>20</v>
      </c>
      <c r="G2657" s="43" t="s">
        <v>45</v>
      </c>
      <c r="H2657" s="43" t="s">
        <v>1995</v>
      </c>
      <c r="I2657" s="43">
        <v>7702</v>
      </c>
      <c r="J2657" s="16" t="s">
        <v>500</v>
      </c>
      <c r="K2657" s="16">
        <v>0</v>
      </c>
      <c r="L2657" s="16">
        <v>3305</v>
      </c>
      <c r="M2657" s="16">
        <v>3305</v>
      </c>
      <c r="N2657" s="16">
        <v>0</v>
      </c>
      <c r="O2657" s="47">
        <v>7153.21</v>
      </c>
      <c r="P2657" s="16">
        <v>-3848.21</v>
      </c>
      <c r="Q2657" s="47">
        <v>0</v>
      </c>
      <c r="R2657" s="16" t="s">
        <v>1996</v>
      </c>
      <c r="S2657" s="3" t="s">
        <v>1470</v>
      </c>
      <c r="T2657" s="2"/>
      <c r="U2657" s="2"/>
      <c r="V2657" s="2"/>
    </row>
    <row r="2658" spans="1:22" s="16" customFormat="1" ht="15" customHeight="1" x14ac:dyDescent="0.3">
      <c r="A2658" s="16" t="s">
        <v>465</v>
      </c>
      <c r="B2658" s="16" t="s">
        <v>18</v>
      </c>
      <c r="C2658" s="43" t="s">
        <v>1414</v>
      </c>
      <c r="D2658" s="43" t="s">
        <v>20</v>
      </c>
      <c r="E2658" s="43" t="s">
        <v>21</v>
      </c>
      <c r="F2658" s="43" t="s">
        <v>20</v>
      </c>
      <c r="G2658" s="43" t="s">
        <v>45</v>
      </c>
      <c r="H2658" s="43" t="s">
        <v>1344</v>
      </c>
      <c r="I2658" s="43" t="s">
        <v>501</v>
      </c>
      <c r="J2658" s="16" t="s">
        <v>502</v>
      </c>
      <c r="K2658" s="16">
        <v>0</v>
      </c>
      <c r="L2658" s="16">
        <v>19225</v>
      </c>
      <c r="M2658" s="16">
        <v>19225</v>
      </c>
      <c r="N2658" s="16">
        <v>0</v>
      </c>
      <c r="O2658" s="47">
        <v>8144.8</v>
      </c>
      <c r="P2658" s="16">
        <v>11080.2</v>
      </c>
      <c r="Q2658" s="47">
        <v>1644.97</v>
      </c>
      <c r="R2658" s="16" t="s">
        <v>2316</v>
      </c>
      <c r="S2658" s="3" t="s">
        <v>1470</v>
      </c>
      <c r="T2658" s="2"/>
      <c r="U2658" s="2"/>
      <c r="V2658" s="2"/>
    </row>
    <row r="2659" spans="1:22" s="16" customFormat="1" ht="15" customHeight="1" x14ac:dyDescent="0.3">
      <c r="A2659" s="16" t="s">
        <v>465</v>
      </c>
      <c r="B2659" s="16" t="s">
        <v>18</v>
      </c>
      <c r="C2659" s="43" t="s">
        <v>1414</v>
      </c>
      <c r="D2659" s="43" t="s">
        <v>20</v>
      </c>
      <c r="E2659" s="43" t="s">
        <v>21</v>
      </c>
      <c r="F2659" s="43" t="s">
        <v>20</v>
      </c>
      <c r="G2659" s="43" t="s">
        <v>45</v>
      </c>
      <c r="H2659" s="43" t="s">
        <v>1344</v>
      </c>
      <c r="I2659" s="43" t="s">
        <v>481</v>
      </c>
      <c r="J2659" s="16" t="s">
        <v>1040</v>
      </c>
      <c r="K2659" s="16">
        <v>0</v>
      </c>
      <c r="L2659" s="16">
        <v>38</v>
      </c>
      <c r="M2659" s="16">
        <v>38</v>
      </c>
      <c r="N2659" s="16">
        <v>0</v>
      </c>
      <c r="O2659" s="47">
        <v>0</v>
      </c>
      <c r="P2659" s="16">
        <v>38</v>
      </c>
      <c r="Q2659" s="47">
        <v>0</v>
      </c>
      <c r="R2659" s="16" t="s">
        <v>2316</v>
      </c>
      <c r="S2659" s="3" t="s">
        <v>1470</v>
      </c>
      <c r="T2659" s="2"/>
      <c r="U2659" s="2"/>
      <c r="V2659" s="2"/>
    </row>
    <row r="2660" spans="1:22" s="16" customFormat="1" ht="15" customHeight="1" x14ac:dyDescent="0.3">
      <c r="A2660" s="16" t="s">
        <v>465</v>
      </c>
      <c r="B2660" s="16" t="s">
        <v>18</v>
      </c>
      <c r="C2660" s="43" t="s">
        <v>1414</v>
      </c>
      <c r="D2660" s="43" t="s">
        <v>20</v>
      </c>
      <c r="E2660" s="43" t="s">
        <v>21</v>
      </c>
      <c r="F2660" s="43" t="s">
        <v>20</v>
      </c>
      <c r="G2660" s="43" t="s">
        <v>45</v>
      </c>
      <c r="H2660" s="43" t="s">
        <v>1344</v>
      </c>
      <c r="I2660" s="43" t="s">
        <v>473</v>
      </c>
      <c r="J2660" s="16" t="s">
        <v>1041</v>
      </c>
      <c r="K2660" s="16">
        <v>0</v>
      </c>
      <c r="L2660" s="16">
        <v>38</v>
      </c>
      <c r="M2660" s="16">
        <v>38</v>
      </c>
      <c r="N2660" s="16">
        <v>0</v>
      </c>
      <c r="O2660" s="47">
        <v>27.68</v>
      </c>
      <c r="P2660" s="16">
        <v>10.32</v>
      </c>
      <c r="Q2660" s="47">
        <v>0</v>
      </c>
      <c r="R2660" s="16" t="s">
        <v>2316</v>
      </c>
      <c r="S2660" s="3" t="s">
        <v>1470</v>
      </c>
      <c r="T2660" s="2"/>
      <c r="U2660" s="2"/>
      <c r="V2660" s="2"/>
    </row>
    <row r="2661" spans="1:22" s="16" customFormat="1" ht="15" customHeight="1" x14ac:dyDescent="0.3">
      <c r="A2661" s="16" t="s">
        <v>465</v>
      </c>
      <c r="B2661" s="16" t="s">
        <v>18</v>
      </c>
      <c r="C2661" s="43" t="s">
        <v>1414</v>
      </c>
      <c r="D2661" s="43" t="s">
        <v>20</v>
      </c>
      <c r="E2661" s="43" t="s">
        <v>21</v>
      </c>
      <c r="F2661" s="43" t="s">
        <v>20</v>
      </c>
      <c r="G2661" s="43" t="s">
        <v>45</v>
      </c>
      <c r="H2661" s="43" t="s">
        <v>1344</v>
      </c>
      <c r="I2661" s="43" t="s">
        <v>474</v>
      </c>
      <c r="J2661" s="16" t="s">
        <v>475</v>
      </c>
      <c r="K2661" s="16">
        <v>0</v>
      </c>
      <c r="L2661" s="16">
        <v>1471</v>
      </c>
      <c r="M2661" s="16">
        <v>1471</v>
      </c>
      <c r="N2661" s="16">
        <v>0</v>
      </c>
      <c r="O2661" s="47">
        <v>500.61</v>
      </c>
      <c r="P2661" s="16">
        <v>970.39</v>
      </c>
      <c r="Q2661" s="47">
        <v>121.04</v>
      </c>
      <c r="R2661" s="16" t="s">
        <v>2316</v>
      </c>
      <c r="S2661" s="3" t="s">
        <v>1470</v>
      </c>
      <c r="T2661" s="2"/>
      <c r="U2661" s="2"/>
      <c r="V2661" s="2"/>
    </row>
    <row r="2662" spans="1:22" s="16" customFormat="1" ht="15" customHeight="1" x14ac:dyDescent="0.3">
      <c r="A2662" s="16" t="s">
        <v>465</v>
      </c>
      <c r="B2662" s="16" t="s">
        <v>18</v>
      </c>
      <c r="C2662" s="43" t="s">
        <v>1414</v>
      </c>
      <c r="D2662" s="43" t="s">
        <v>20</v>
      </c>
      <c r="E2662" s="43" t="s">
        <v>21</v>
      </c>
      <c r="F2662" s="43" t="s">
        <v>20</v>
      </c>
      <c r="G2662" s="43" t="s">
        <v>45</v>
      </c>
      <c r="H2662" s="43" t="s">
        <v>1344</v>
      </c>
      <c r="I2662" s="43" t="s">
        <v>531</v>
      </c>
      <c r="J2662" s="16" t="s">
        <v>532</v>
      </c>
      <c r="K2662" s="16">
        <v>0</v>
      </c>
      <c r="L2662" s="16">
        <v>2048</v>
      </c>
      <c r="M2662" s="16">
        <v>2048</v>
      </c>
      <c r="N2662" s="16">
        <v>0</v>
      </c>
      <c r="O2662" s="47">
        <v>754.86</v>
      </c>
      <c r="P2662" s="16">
        <v>1293.1400000000001</v>
      </c>
      <c r="Q2662" s="47">
        <v>182.43</v>
      </c>
      <c r="R2662" s="16" t="s">
        <v>2316</v>
      </c>
      <c r="S2662" s="3" t="s">
        <v>1470</v>
      </c>
      <c r="T2662" s="2"/>
      <c r="U2662" s="2"/>
      <c r="V2662" s="2"/>
    </row>
    <row r="2663" spans="1:22" s="16" customFormat="1" ht="15" customHeight="1" x14ac:dyDescent="0.3">
      <c r="A2663" s="16" t="s">
        <v>465</v>
      </c>
      <c r="B2663" s="16" t="s">
        <v>18</v>
      </c>
      <c r="C2663" s="43" t="s">
        <v>1414</v>
      </c>
      <c r="D2663" s="43" t="s">
        <v>20</v>
      </c>
      <c r="E2663" s="43" t="s">
        <v>21</v>
      </c>
      <c r="F2663" s="43" t="s">
        <v>20</v>
      </c>
      <c r="G2663" s="43" t="s">
        <v>45</v>
      </c>
      <c r="H2663" s="43" t="s">
        <v>1344</v>
      </c>
      <c r="I2663" s="43" t="s">
        <v>519</v>
      </c>
      <c r="J2663" s="16" t="s">
        <v>520</v>
      </c>
      <c r="K2663" s="16">
        <v>0</v>
      </c>
      <c r="L2663" s="16">
        <v>223</v>
      </c>
      <c r="M2663" s="16">
        <v>223</v>
      </c>
      <c r="N2663" s="16">
        <v>0</v>
      </c>
      <c r="O2663" s="47">
        <v>133.74</v>
      </c>
      <c r="P2663" s="16">
        <v>89.26</v>
      </c>
      <c r="Q2663" s="47">
        <v>0</v>
      </c>
      <c r="R2663" s="16" t="s">
        <v>2316</v>
      </c>
      <c r="S2663" s="3" t="s">
        <v>1470</v>
      </c>
      <c r="T2663" s="2"/>
      <c r="U2663" s="2"/>
      <c r="V2663" s="2"/>
    </row>
    <row r="2664" spans="1:22" s="16" customFormat="1" ht="15" customHeight="1" x14ac:dyDescent="0.3">
      <c r="A2664" s="16" t="s">
        <v>465</v>
      </c>
      <c r="B2664" s="16" t="s">
        <v>18</v>
      </c>
      <c r="C2664" s="43" t="s">
        <v>1414</v>
      </c>
      <c r="D2664" s="43" t="s">
        <v>20</v>
      </c>
      <c r="E2664" s="43" t="s">
        <v>21</v>
      </c>
      <c r="F2664" s="43" t="s">
        <v>20</v>
      </c>
      <c r="G2664" s="43" t="s">
        <v>45</v>
      </c>
      <c r="H2664" s="43" t="s">
        <v>1344</v>
      </c>
      <c r="I2664" s="43" t="s">
        <v>638</v>
      </c>
      <c r="J2664" s="16" t="s">
        <v>639</v>
      </c>
      <c r="K2664" s="16">
        <v>0</v>
      </c>
      <c r="L2664" s="16">
        <v>1530</v>
      </c>
      <c r="M2664" s="16">
        <v>1530</v>
      </c>
      <c r="N2664" s="16">
        <v>0</v>
      </c>
      <c r="O2664" s="47">
        <v>917.49</v>
      </c>
      <c r="P2664" s="16">
        <v>612.51</v>
      </c>
      <c r="Q2664" s="47">
        <v>0</v>
      </c>
      <c r="R2664" s="16" t="s">
        <v>2316</v>
      </c>
      <c r="S2664" s="3" t="s">
        <v>1470</v>
      </c>
      <c r="T2664" s="2"/>
      <c r="U2664" s="2"/>
      <c r="V2664" s="2"/>
    </row>
    <row r="2665" spans="1:22" s="16" customFormat="1" ht="15" customHeight="1" x14ac:dyDescent="0.3">
      <c r="A2665" s="16" t="s">
        <v>465</v>
      </c>
      <c r="B2665" s="16" t="s">
        <v>18</v>
      </c>
      <c r="C2665" s="43" t="s">
        <v>1414</v>
      </c>
      <c r="D2665" s="43" t="s">
        <v>20</v>
      </c>
      <c r="E2665" s="43" t="s">
        <v>21</v>
      </c>
      <c r="F2665" s="43" t="s">
        <v>20</v>
      </c>
      <c r="G2665" s="43" t="s">
        <v>45</v>
      </c>
      <c r="H2665" s="43" t="s">
        <v>1344</v>
      </c>
      <c r="I2665" s="43" t="s">
        <v>466</v>
      </c>
      <c r="J2665" s="16" t="s">
        <v>467</v>
      </c>
      <c r="K2665" s="16">
        <v>0</v>
      </c>
      <c r="L2665" s="16">
        <v>121</v>
      </c>
      <c r="M2665" s="16">
        <v>121</v>
      </c>
      <c r="N2665" s="16">
        <v>0</v>
      </c>
      <c r="O2665" s="47">
        <v>72.510000000000005</v>
      </c>
      <c r="P2665" s="16">
        <v>48.49</v>
      </c>
      <c r="Q2665" s="47">
        <v>0</v>
      </c>
      <c r="R2665" s="16" t="s">
        <v>2316</v>
      </c>
      <c r="S2665" s="3" t="s">
        <v>1470</v>
      </c>
      <c r="T2665" s="2"/>
      <c r="U2665" s="2"/>
      <c r="V2665" s="2"/>
    </row>
    <row r="2666" spans="1:22" s="16" customFormat="1" ht="15" customHeight="1" x14ac:dyDescent="0.3">
      <c r="A2666" s="16" t="s">
        <v>465</v>
      </c>
      <c r="B2666" s="16" t="s">
        <v>18</v>
      </c>
      <c r="C2666" s="43" t="s">
        <v>1414</v>
      </c>
      <c r="D2666" s="43" t="s">
        <v>20</v>
      </c>
      <c r="E2666" s="43" t="s">
        <v>21</v>
      </c>
      <c r="F2666" s="43" t="s">
        <v>20</v>
      </c>
      <c r="G2666" s="43" t="s">
        <v>45</v>
      </c>
      <c r="H2666" s="43" t="s">
        <v>1344</v>
      </c>
      <c r="I2666" s="43" t="s">
        <v>470</v>
      </c>
      <c r="J2666" s="16" t="s">
        <v>471</v>
      </c>
      <c r="K2666" s="16">
        <v>0</v>
      </c>
      <c r="L2666" s="16">
        <v>27</v>
      </c>
      <c r="M2666" s="16">
        <v>27</v>
      </c>
      <c r="N2666" s="16">
        <v>0</v>
      </c>
      <c r="O2666" s="47">
        <v>15.99</v>
      </c>
      <c r="P2666" s="16">
        <v>11.01</v>
      </c>
      <c r="Q2666" s="47">
        <v>0</v>
      </c>
      <c r="R2666" s="16" t="s">
        <v>2316</v>
      </c>
      <c r="S2666" s="3" t="s">
        <v>1470</v>
      </c>
      <c r="T2666" s="2"/>
      <c r="U2666" s="2"/>
      <c r="V2666" s="2"/>
    </row>
    <row r="2667" spans="1:22" s="16" customFormat="1" ht="15" customHeight="1" x14ac:dyDescent="0.3">
      <c r="A2667" s="16" t="s">
        <v>465</v>
      </c>
      <c r="B2667" s="16" t="s">
        <v>18</v>
      </c>
      <c r="C2667" s="43" t="s">
        <v>1414</v>
      </c>
      <c r="D2667" s="43" t="s">
        <v>20</v>
      </c>
      <c r="E2667" s="43" t="s">
        <v>21</v>
      </c>
      <c r="F2667" s="43" t="s">
        <v>20</v>
      </c>
      <c r="G2667" s="43" t="s">
        <v>45</v>
      </c>
      <c r="H2667" s="43" t="s">
        <v>1344</v>
      </c>
      <c r="I2667" s="43" t="s">
        <v>525</v>
      </c>
      <c r="J2667" s="16" t="s">
        <v>526</v>
      </c>
      <c r="K2667" s="16">
        <v>0</v>
      </c>
      <c r="L2667" s="16">
        <v>103</v>
      </c>
      <c r="M2667" s="16">
        <v>103</v>
      </c>
      <c r="N2667" s="16">
        <v>0</v>
      </c>
      <c r="O2667" s="47">
        <v>69.599999999999994</v>
      </c>
      <c r="P2667" s="16">
        <v>33.4</v>
      </c>
      <c r="Q2667" s="47">
        <v>0</v>
      </c>
      <c r="R2667" s="16" t="s">
        <v>2316</v>
      </c>
      <c r="S2667" s="3" t="s">
        <v>1470</v>
      </c>
      <c r="T2667" s="2"/>
      <c r="U2667" s="2"/>
      <c r="V2667" s="2"/>
    </row>
    <row r="2668" spans="1:22" s="16" customFormat="1" ht="15" customHeight="1" x14ac:dyDescent="0.3">
      <c r="A2668" s="16" t="s">
        <v>465</v>
      </c>
      <c r="B2668" s="16" t="s">
        <v>18</v>
      </c>
      <c r="C2668" s="43" t="s">
        <v>1414</v>
      </c>
      <c r="D2668" s="43" t="s">
        <v>20</v>
      </c>
      <c r="E2668" s="43" t="s">
        <v>21</v>
      </c>
      <c r="F2668" s="43" t="s">
        <v>20</v>
      </c>
      <c r="G2668" s="43" t="s">
        <v>45</v>
      </c>
      <c r="H2668" s="43" t="s">
        <v>1344</v>
      </c>
      <c r="I2668" s="43" t="s">
        <v>505</v>
      </c>
      <c r="J2668" s="16" t="s">
        <v>506</v>
      </c>
      <c r="K2668" s="16">
        <v>0</v>
      </c>
      <c r="L2668" s="16">
        <v>155</v>
      </c>
      <c r="M2668" s="16">
        <v>155</v>
      </c>
      <c r="N2668" s="16">
        <v>0</v>
      </c>
      <c r="O2668" s="47">
        <v>87.92</v>
      </c>
      <c r="P2668" s="16">
        <v>67.08</v>
      </c>
      <c r="Q2668" s="47">
        <v>0</v>
      </c>
      <c r="R2668" s="16" t="s">
        <v>2316</v>
      </c>
      <c r="S2668" s="3" t="s">
        <v>1470</v>
      </c>
      <c r="T2668" s="2"/>
      <c r="U2668" s="2"/>
      <c r="V2668" s="2"/>
    </row>
    <row r="2669" spans="1:22" s="16" customFormat="1" ht="15" customHeight="1" x14ac:dyDescent="0.3">
      <c r="A2669" s="16" t="s">
        <v>465</v>
      </c>
      <c r="B2669" s="16" t="s">
        <v>18</v>
      </c>
      <c r="C2669" s="43" t="s">
        <v>1414</v>
      </c>
      <c r="D2669" s="43" t="s">
        <v>20</v>
      </c>
      <c r="E2669" s="43" t="s">
        <v>21</v>
      </c>
      <c r="F2669" s="43" t="s">
        <v>20</v>
      </c>
      <c r="G2669" s="43" t="s">
        <v>45</v>
      </c>
      <c r="H2669" s="43" t="s">
        <v>1344</v>
      </c>
      <c r="I2669" s="43">
        <v>7303</v>
      </c>
      <c r="J2669" s="16" t="s">
        <v>548</v>
      </c>
      <c r="K2669" s="16">
        <v>0</v>
      </c>
      <c r="L2669" s="16">
        <v>30</v>
      </c>
      <c r="M2669" s="16">
        <v>30</v>
      </c>
      <c r="N2669" s="16">
        <v>0</v>
      </c>
      <c r="O2669" s="47">
        <v>16.8</v>
      </c>
      <c r="P2669" s="16">
        <v>13.2</v>
      </c>
      <c r="Q2669" s="47">
        <v>0</v>
      </c>
      <c r="R2669" s="16" t="s">
        <v>2316</v>
      </c>
      <c r="S2669" s="3" t="s">
        <v>1470</v>
      </c>
      <c r="T2669" s="2"/>
      <c r="U2669" s="2"/>
      <c r="V2669" s="2"/>
    </row>
    <row r="2670" spans="1:22" s="16" customFormat="1" ht="15" customHeight="1" x14ac:dyDescent="0.3">
      <c r="A2670" s="16" t="s">
        <v>465</v>
      </c>
      <c r="B2670" s="16" t="s">
        <v>18</v>
      </c>
      <c r="C2670" s="43" t="s">
        <v>1414</v>
      </c>
      <c r="D2670" s="43" t="s">
        <v>20</v>
      </c>
      <c r="E2670" s="43" t="s">
        <v>21</v>
      </c>
      <c r="F2670" s="43" t="s">
        <v>20</v>
      </c>
      <c r="G2670" s="43" t="s">
        <v>45</v>
      </c>
      <c r="H2670" s="43" t="s">
        <v>1344</v>
      </c>
      <c r="I2670" s="43">
        <v>7702</v>
      </c>
      <c r="J2670" s="16" t="s">
        <v>500</v>
      </c>
      <c r="K2670" s="16">
        <v>0</v>
      </c>
      <c r="L2670" s="16">
        <v>23650</v>
      </c>
      <c r="M2670" s="16">
        <v>23650</v>
      </c>
      <c r="N2670" s="16">
        <v>0</v>
      </c>
      <c r="O2670" s="47">
        <v>6862.68</v>
      </c>
      <c r="P2670" s="16">
        <v>16787.32</v>
      </c>
      <c r="Q2670" s="47">
        <v>300</v>
      </c>
      <c r="R2670" s="16" t="s">
        <v>2316</v>
      </c>
      <c r="S2670" s="3" t="s">
        <v>1470</v>
      </c>
      <c r="T2670" s="2"/>
      <c r="U2670" s="2"/>
      <c r="V2670" s="2"/>
    </row>
    <row r="2671" spans="1:22" s="16" customFormat="1" ht="15" customHeight="1" x14ac:dyDescent="0.3">
      <c r="A2671" s="16" t="s">
        <v>465</v>
      </c>
      <c r="B2671" s="16" t="s">
        <v>18</v>
      </c>
      <c r="C2671" s="43" t="s">
        <v>1174</v>
      </c>
      <c r="D2671" s="43" t="s">
        <v>20</v>
      </c>
      <c r="E2671" s="43" t="s">
        <v>21</v>
      </c>
      <c r="F2671" s="43" t="s">
        <v>20</v>
      </c>
      <c r="G2671" s="43" t="s">
        <v>45</v>
      </c>
      <c r="H2671" s="43" t="s">
        <v>1346</v>
      </c>
      <c r="I2671" s="43">
        <v>7303</v>
      </c>
      <c r="J2671" s="16" t="s">
        <v>548</v>
      </c>
      <c r="K2671" s="16">
        <v>0</v>
      </c>
      <c r="L2671" s="16">
        <v>0</v>
      </c>
      <c r="M2671" s="16">
        <v>0</v>
      </c>
      <c r="N2671" s="16">
        <v>0</v>
      </c>
      <c r="O2671" s="47">
        <v>0</v>
      </c>
      <c r="P2671" s="16">
        <v>0</v>
      </c>
      <c r="Q2671" s="47">
        <v>0</v>
      </c>
      <c r="R2671" s="16" t="s">
        <v>1920</v>
      </c>
      <c r="S2671" s="3" t="s">
        <v>1470</v>
      </c>
      <c r="T2671" s="2"/>
      <c r="U2671" s="2"/>
      <c r="V2671" s="2"/>
    </row>
    <row r="2672" spans="1:22" s="16" customFormat="1" ht="15" customHeight="1" x14ac:dyDescent="0.3">
      <c r="A2672" s="16" t="s">
        <v>465</v>
      </c>
      <c r="B2672" s="16" t="s">
        <v>18</v>
      </c>
      <c r="C2672" s="43" t="s">
        <v>1352</v>
      </c>
      <c r="D2672" s="43" t="s">
        <v>20</v>
      </c>
      <c r="E2672" s="43" t="s">
        <v>21</v>
      </c>
      <c r="F2672" s="43" t="s">
        <v>20</v>
      </c>
      <c r="G2672" s="43" t="s">
        <v>45</v>
      </c>
      <c r="H2672" s="43" t="s">
        <v>1348</v>
      </c>
      <c r="I2672" s="43" t="s">
        <v>501</v>
      </c>
      <c r="J2672" s="16" t="s">
        <v>502</v>
      </c>
      <c r="K2672" s="16">
        <v>32801</v>
      </c>
      <c r="L2672" s="16">
        <v>-32801</v>
      </c>
      <c r="M2672" s="16">
        <v>0</v>
      </c>
      <c r="N2672" s="16">
        <v>0</v>
      </c>
      <c r="O2672" s="47">
        <v>0</v>
      </c>
      <c r="P2672" s="16">
        <v>0</v>
      </c>
      <c r="Q2672" s="47">
        <v>0</v>
      </c>
      <c r="R2672" s="16" t="s">
        <v>1921</v>
      </c>
      <c r="S2672" s="3" t="s">
        <v>1470</v>
      </c>
      <c r="T2672" s="2"/>
      <c r="U2672" s="2"/>
      <c r="V2672" s="2"/>
    </row>
    <row r="2673" spans="1:22" s="16" customFormat="1" ht="15" customHeight="1" x14ac:dyDescent="0.3">
      <c r="A2673" s="16" t="s">
        <v>465</v>
      </c>
      <c r="B2673" s="16" t="s">
        <v>18</v>
      </c>
      <c r="C2673" s="43" t="s">
        <v>1352</v>
      </c>
      <c r="D2673" s="43" t="s">
        <v>20</v>
      </c>
      <c r="E2673" s="43" t="s">
        <v>21</v>
      </c>
      <c r="F2673" s="43" t="s">
        <v>20</v>
      </c>
      <c r="G2673" s="43" t="s">
        <v>45</v>
      </c>
      <c r="H2673" s="43" t="s">
        <v>1348</v>
      </c>
      <c r="I2673" s="43" t="s">
        <v>481</v>
      </c>
      <c r="J2673" s="16" t="s">
        <v>1040</v>
      </c>
      <c r="K2673" s="16">
        <v>232</v>
      </c>
      <c r="L2673" s="16">
        <v>-232</v>
      </c>
      <c r="M2673" s="16">
        <v>0</v>
      </c>
      <c r="N2673" s="16">
        <v>0</v>
      </c>
      <c r="O2673" s="47">
        <v>0</v>
      </c>
      <c r="P2673" s="16">
        <v>0</v>
      </c>
      <c r="Q2673" s="47">
        <v>0</v>
      </c>
      <c r="R2673" s="16" t="s">
        <v>1921</v>
      </c>
      <c r="S2673" s="3" t="s">
        <v>1470</v>
      </c>
      <c r="T2673" s="2"/>
      <c r="U2673" s="2"/>
      <c r="V2673" s="2"/>
    </row>
    <row r="2674" spans="1:22" s="16" customFormat="1" ht="15" customHeight="1" x14ac:dyDescent="0.3">
      <c r="A2674" s="16" t="s">
        <v>465</v>
      </c>
      <c r="B2674" s="16" t="s">
        <v>18</v>
      </c>
      <c r="C2674" s="43" t="s">
        <v>1352</v>
      </c>
      <c r="D2674" s="43" t="s">
        <v>20</v>
      </c>
      <c r="E2674" s="43" t="s">
        <v>21</v>
      </c>
      <c r="F2674" s="43" t="s">
        <v>20</v>
      </c>
      <c r="G2674" s="43" t="s">
        <v>45</v>
      </c>
      <c r="H2674" s="43" t="s">
        <v>1348</v>
      </c>
      <c r="I2674" s="43" t="s">
        <v>474</v>
      </c>
      <c r="J2674" s="16" t="s">
        <v>475</v>
      </c>
      <c r="K2674" s="16">
        <v>2553</v>
      </c>
      <c r="L2674" s="16">
        <v>-2553</v>
      </c>
      <c r="M2674" s="16">
        <v>0</v>
      </c>
      <c r="N2674" s="16">
        <v>0</v>
      </c>
      <c r="O2674" s="47">
        <v>0</v>
      </c>
      <c r="P2674" s="16">
        <v>0</v>
      </c>
      <c r="Q2674" s="47">
        <v>0</v>
      </c>
      <c r="R2674" s="16" t="s">
        <v>1921</v>
      </c>
      <c r="S2674" s="3" t="s">
        <v>1470</v>
      </c>
      <c r="T2674" s="2"/>
      <c r="U2674" s="2"/>
      <c r="V2674" s="2"/>
    </row>
    <row r="2675" spans="1:22" s="16" customFormat="1" ht="15" customHeight="1" x14ac:dyDescent="0.3">
      <c r="A2675" s="16" t="s">
        <v>465</v>
      </c>
      <c r="B2675" s="16" t="s">
        <v>18</v>
      </c>
      <c r="C2675" s="43" t="s">
        <v>1352</v>
      </c>
      <c r="D2675" s="43" t="s">
        <v>20</v>
      </c>
      <c r="E2675" s="43" t="s">
        <v>21</v>
      </c>
      <c r="F2675" s="43" t="s">
        <v>20</v>
      </c>
      <c r="G2675" s="43" t="s">
        <v>45</v>
      </c>
      <c r="H2675" s="43" t="s">
        <v>1348</v>
      </c>
      <c r="I2675" s="43" t="s">
        <v>531</v>
      </c>
      <c r="J2675" s="16" t="s">
        <v>532</v>
      </c>
      <c r="K2675" s="16">
        <v>3851</v>
      </c>
      <c r="L2675" s="16">
        <v>-3851</v>
      </c>
      <c r="M2675" s="16">
        <v>0</v>
      </c>
      <c r="N2675" s="16">
        <v>0</v>
      </c>
      <c r="O2675" s="47">
        <v>0</v>
      </c>
      <c r="P2675" s="16">
        <v>0</v>
      </c>
      <c r="Q2675" s="47">
        <v>0</v>
      </c>
      <c r="R2675" s="16" t="s">
        <v>1921</v>
      </c>
      <c r="S2675" s="3" t="s">
        <v>1470</v>
      </c>
      <c r="T2675" s="2"/>
      <c r="U2675" s="2"/>
      <c r="V2675" s="2"/>
    </row>
    <row r="2676" spans="1:22" s="16" customFormat="1" ht="15" customHeight="1" x14ac:dyDescent="0.3">
      <c r="A2676" s="16" t="s">
        <v>465</v>
      </c>
      <c r="B2676" s="16" t="s">
        <v>18</v>
      </c>
      <c r="C2676" s="43" t="s">
        <v>1352</v>
      </c>
      <c r="D2676" s="43" t="s">
        <v>20</v>
      </c>
      <c r="E2676" s="43" t="s">
        <v>21</v>
      </c>
      <c r="F2676" s="43" t="s">
        <v>20</v>
      </c>
      <c r="G2676" s="43" t="s">
        <v>45</v>
      </c>
      <c r="H2676" s="43" t="s">
        <v>1348</v>
      </c>
      <c r="I2676" s="43" t="s">
        <v>519</v>
      </c>
      <c r="J2676" s="16" t="s">
        <v>520</v>
      </c>
      <c r="K2676" s="16">
        <v>535</v>
      </c>
      <c r="L2676" s="16">
        <v>-535</v>
      </c>
      <c r="M2676" s="16">
        <v>0</v>
      </c>
      <c r="N2676" s="16">
        <v>0</v>
      </c>
      <c r="O2676" s="47">
        <v>0</v>
      </c>
      <c r="P2676" s="16">
        <v>0</v>
      </c>
      <c r="Q2676" s="47">
        <v>0</v>
      </c>
      <c r="R2676" s="16" t="s">
        <v>1921</v>
      </c>
      <c r="S2676" s="3" t="s">
        <v>1470</v>
      </c>
      <c r="T2676" s="2"/>
      <c r="U2676" s="2"/>
      <c r="V2676" s="2"/>
    </row>
    <row r="2677" spans="1:22" s="16" customFormat="1" ht="15" customHeight="1" x14ac:dyDescent="0.3">
      <c r="A2677" s="16" t="s">
        <v>465</v>
      </c>
      <c r="B2677" s="16" t="s">
        <v>18</v>
      </c>
      <c r="C2677" s="43" t="s">
        <v>1352</v>
      </c>
      <c r="D2677" s="43" t="s">
        <v>20</v>
      </c>
      <c r="E2677" s="43" t="s">
        <v>21</v>
      </c>
      <c r="F2677" s="43" t="s">
        <v>20</v>
      </c>
      <c r="G2677" s="43" t="s">
        <v>45</v>
      </c>
      <c r="H2677" s="43" t="s">
        <v>1348</v>
      </c>
      <c r="I2677" s="43" t="s">
        <v>638</v>
      </c>
      <c r="J2677" s="16" t="s">
        <v>639</v>
      </c>
      <c r="K2677" s="16">
        <v>3670</v>
      </c>
      <c r="L2677" s="16">
        <v>-3670</v>
      </c>
      <c r="M2677" s="16">
        <v>0</v>
      </c>
      <c r="N2677" s="16">
        <v>0</v>
      </c>
      <c r="O2677" s="47">
        <v>0</v>
      </c>
      <c r="P2677" s="16">
        <v>0</v>
      </c>
      <c r="Q2677" s="47">
        <v>0</v>
      </c>
      <c r="R2677" s="16" t="s">
        <v>1921</v>
      </c>
      <c r="S2677" s="3" t="s">
        <v>1470</v>
      </c>
      <c r="T2677" s="2"/>
      <c r="U2677" s="2"/>
      <c r="V2677" s="2"/>
    </row>
    <row r="2678" spans="1:22" s="16" customFormat="1" ht="15" customHeight="1" x14ac:dyDescent="0.3">
      <c r="A2678" s="16" t="s">
        <v>465</v>
      </c>
      <c r="B2678" s="16" t="s">
        <v>18</v>
      </c>
      <c r="C2678" s="43" t="s">
        <v>1352</v>
      </c>
      <c r="D2678" s="43" t="s">
        <v>20</v>
      </c>
      <c r="E2678" s="43" t="s">
        <v>21</v>
      </c>
      <c r="F2678" s="43" t="s">
        <v>20</v>
      </c>
      <c r="G2678" s="43" t="s">
        <v>45</v>
      </c>
      <c r="H2678" s="43" t="s">
        <v>1348</v>
      </c>
      <c r="I2678" s="43" t="s">
        <v>466</v>
      </c>
      <c r="J2678" s="16" t="s">
        <v>467</v>
      </c>
      <c r="K2678" s="16">
        <v>290</v>
      </c>
      <c r="L2678" s="16">
        <v>-290</v>
      </c>
      <c r="M2678" s="16">
        <v>0</v>
      </c>
      <c r="N2678" s="16">
        <v>0</v>
      </c>
      <c r="O2678" s="47">
        <v>0</v>
      </c>
      <c r="P2678" s="16">
        <v>0</v>
      </c>
      <c r="Q2678" s="47">
        <v>0</v>
      </c>
      <c r="R2678" s="16" t="s">
        <v>1921</v>
      </c>
      <c r="S2678" s="3" t="s">
        <v>1470</v>
      </c>
      <c r="T2678" s="2"/>
      <c r="U2678" s="2"/>
      <c r="V2678" s="2"/>
    </row>
    <row r="2679" spans="1:22" s="16" customFormat="1" ht="15" customHeight="1" x14ac:dyDescent="0.3">
      <c r="A2679" s="16" t="s">
        <v>465</v>
      </c>
      <c r="B2679" s="16" t="s">
        <v>18</v>
      </c>
      <c r="C2679" s="43" t="s">
        <v>1352</v>
      </c>
      <c r="D2679" s="43" t="s">
        <v>20</v>
      </c>
      <c r="E2679" s="43" t="s">
        <v>21</v>
      </c>
      <c r="F2679" s="43" t="s">
        <v>20</v>
      </c>
      <c r="G2679" s="43" t="s">
        <v>45</v>
      </c>
      <c r="H2679" s="43" t="s">
        <v>1348</v>
      </c>
      <c r="I2679" s="43" t="s">
        <v>470</v>
      </c>
      <c r="J2679" s="16" t="s">
        <v>471</v>
      </c>
      <c r="K2679" s="16">
        <v>64</v>
      </c>
      <c r="L2679" s="16">
        <v>-64</v>
      </c>
      <c r="M2679" s="16">
        <v>0</v>
      </c>
      <c r="N2679" s="16">
        <v>0</v>
      </c>
      <c r="O2679" s="47">
        <v>0</v>
      </c>
      <c r="P2679" s="16">
        <v>0</v>
      </c>
      <c r="Q2679" s="47">
        <v>0</v>
      </c>
      <c r="R2679" s="16" t="s">
        <v>1921</v>
      </c>
      <c r="S2679" s="3" t="s">
        <v>1470</v>
      </c>
      <c r="T2679" s="2"/>
      <c r="U2679" s="2"/>
      <c r="V2679" s="2"/>
    </row>
    <row r="2680" spans="1:22" s="16" customFormat="1" ht="15" customHeight="1" x14ac:dyDescent="0.3">
      <c r="A2680" s="16" t="s">
        <v>465</v>
      </c>
      <c r="B2680" s="16" t="s">
        <v>18</v>
      </c>
      <c r="C2680" s="43" t="s">
        <v>1352</v>
      </c>
      <c r="D2680" s="43" t="s">
        <v>20</v>
      </c>
      <c r="E2680" s="43" t="s">
        <v>21</v>
      </c>
      <c r="F2680" s="43" t="s">
        <v>20</v>
      </c>
      <c r="G2680" s="43" t="s">
        <v>45</v>
      </c>
      <c r="H2680" s="43" t="s">
        <v>1348</v>
      </c>
      <c r="I2680" s="43" t="s">
        <v>525</v>
      </c>
      <c r="J2680" s="16" t="s">
        <v>526</v>
      </c>
      <c r="K2680" s="16">
        <v>278</v>
      </c>
      <c r="L2680" s="16">
        <v>-278</v>
      </c>
      <c r="M2680" s="16">
        <v>0</v>
      </c>
      <c r="N2680" s="16">
        <v>0</v>
      </c>
      <c r="O2680" s="47">
        <v>0</v>
      </c>
      <c r="P2680" s="16">
        <v>0</v>
      </c>
      <c r="Q2680" s="47">
        <v>0</v>
      </c>
      <c r="R2680" s="16" t="s">
        <v>1921</v>
      </c>
      <c r="S2680" s="3" t="s">
        <v>1470</v>
      </c>
      <c r="T2680" s="2"/>
      <c r="U2680" s="2"/>
      <c r="V2680" s="2"/>
    </row>
    <row r="2681" spans="1:22" s="16" customFormat="1" ht="15" customHeight="1" x14ac:dyDescent="0.3">
      <c r="A2681" s="16" t="s">
        <v>465</v>
      </c>
      <c r="B2681" s="16" t="s">
        <v>18</v>
      </c>
      <c r="C2681" s="43" t="s">
        <v>1352</v>
      </c>
      <c r="D2681" s="43" t="s">
        <v>20</v>
      </c>
      <c r="E2681" s="43" t="s">
        <v>21</v>
      </c>
      <c r="F2681" s="43" t="s">
        <v>20</v>
      </c>
      <c r="G2681" s="43" t="s">
        <v>45</v>
      </c>
      <c r="H2681" s="43" t="s">
        <v>1348</v>
      </c>
      <c r="I2681" s="43">
        <v>6290</v>
      </c>
      <c r="J2681" s="16" t="s">
        <v>1783</v>
      </c>
      <c r="K2681" s="16">
        <v>990</v>
      </c>
      <c r="L2681" s="16">
        <v>-990</v>
      </c>
      <c r="M2681" s="16">
        <v>0</v>
      </c>
      <c r="N2681" s="16">
        <v>0</v>
      </c>
      <c r="O2681" s="47">
        <v>0</v>
      </c>
      <c r="P2681" s="16">
        <v>0</v>
      </c>
      <c r="Q2681" s="47">
        <v>0</v>
      </c>
      <c r="R2681" s="16" t="s">
        <v>1921</v>
      </c>
      <c r="S2681" s="3" t="s">
        <v>1470</v>
      </c>
      <c r="T2681" s="2"/>
      <c r="U2681" s="2"/>
      <c r="V2681" s="2"/>
    </row>
    <row r="2682" spans="1:22" s="16" customFormat="1" ht="15" customHeight="1" x14ac:dyDescent="0.3">
      <c r="A2682" s="16" t="s">
        <v>465</v>
      </c>
      <c r="B2682" s="16" t="s">
        <v>18</v>
      </c>
      <c r="C2682" s="43" t="s">
        <v>1352</v>
      </c>
      <c r="D2682" s="43" t="s">
        <v>20</v>
      </c>
      <c r="E2682" s="43" t="s">
        <v>21</v>
      </c>
      <c r="F2682" s="43" t="s">
        <v>20</v>
      </c>
      <c r="G2682" s="43" t="s">
        <v>45</v>
      </c>
      <c r="H2682" s="43" t="s">
        <v>1348</v>
      </c>
      <c r="I2682" s="43" t="s">
        <v>541</v>
      </c>
      <c r="J2682" s="16" t="s">
        <v>542</v>
      </c>
      <c r="K2682" s="16">
        <v>410</v>
      </c>
      <c r="L2682" s="16">
        <v>-410</v>
      </c>
      <c r="M2682" s="16">
        <v>0</v>
      </c>
      <c r="N2682" s="16">
        <v>0</v>
      </c>
      <c r="O2682" s="47">
        <v>0</v>
      </c>
      <c r="P2682" s="16">
        <v>0</v>
      </c>
      <c r="Q2682" s="47">
        <v>0</v>
      </c>
      <c r="R2682" s="16" t="s">
        <v>1921</v>
      </c>
      <c r="S2682" s="3" t="s">
        <v>1470</v>
      </c>
      <c r="T2682" s="2"/>
      <c r="U2682" s="2"/>
      <c r="V2682" s="2"/>
    </row>
    <row r="2683" spans="1:22" s="16" customFormat="1" ht="15" customHeight="1" x14ac:dyDescent="0.3">
      <c r="A2683" s="16" t="s">
        <v>465</v>
      </c>
      <c r="B2683" s="16" t="s">
        <v>18</v>
      </c>
      <c r="C2683" s="43" t="s">
        <v>2305</v>
      </c>
      <c r="D2683" s="43" t="s">
        <v>20</v>
      </c>
      <c r="E2683" s="43" t="s">
        <v>21</v>
      </c>
      <c r="F2683" s="43" t="s">
        <v>20</v>
      </c>
      <c r="G2683" s="43" t="s">
        <v>45</v>
      </c>
      <c r="H2683" s="43" t="s">
        <v>2309</v>
      </c>
      <c r="I2683" s="43" t="s">
        <v>501</v>
      </c>
      <c r="J2683" s="16" t="s">
        <v>502</v>
      </c>
      <c r="K2683" s="16">
        <v>0</v>
      </c>
      <c r="L2683" s="16">
        <v>8242</v>
      </c>
      <c r="M2683" s="16">
        <v>8242</v>
      </c>
      <c r="N2683" s="16">
        <v>0</v>
      </c>
      <c r="O2683" s="47">
        <v>0</v>
      </c>
      <c r="P2683" s="16">
        <v>8242</v>
      </c>
      <c r="Q2683" s="47">
        <v>0</v>
      </c>
      <c r="R2683" s="16" t="s">
        <v>2325</v>
      </c>
      <c r="S2683" s="3" t="s">
        <v>1470</v>
      </c>
      <c r="T2683" s="2"/>
      <c r="U2683" s="2"/>
      <c r="V2683" s="2"/>
    </row>
    <row r="2684" spans="1:22" s="16" customFormat="1" ht="15" customHeight="1" x14ac:dyDescent="0.3">
      <c r="A2684" s="16" t="s">
        <v>465</v>
      </c>
      <c r="B2684" s="16" t="s">
        <v>18</v>
      </c>
      <c r="C2684" s="43" t="s">
        <v>2305</v>
      </c>
      <c r="D2684" s="43" t="s">
        <v>20</v>
      </c>
      <c r="E2684" s="43" t="s">
        <v>21</v>
      </c>
      <c r="F2684" s="43" t="s">
        <v>20</v>
      </c>
      <c r="G2684" s="43" t="s">
        <v>45</v>
      </c>
      <c r="H2684" s="43" t="s">
        <v>2309</v>
      </c>
      <c r="I2684" s="43">
        <v>7702</v>
      </c>
      <c r="J2684" s="16" t="s">
        <v>500</v>
      </c>
      <c r="K2684" s="16">
        <v>0</v>
      </c>
      <c r="L2684" s="16">
        <v>41758</v>
      </c>
      <c r="M2684" s="16">
        <v>41758</v>
      </c>
      <c r="N2684" s="16">
        <v>0</v>
      </c>
      <c r="O2684" s="47">
        <v>0</v>
      </c>
      <c r="P2684" s="16">
        <v>41758</v>
      </c>
      <c r="Q2684" s="47">
        <v>0</v>
      </c>
      <c r="R2684" s="16" t="s">
        <v>2325</v>
      </c>
      <c r="S2684" s="3" t="s">
        <v>1470</v>
      </c>
      <c r="T2684" s="2"/>
      <c r="U2684" s="2"/>
      <c r="V2684" s="2"/>
    </row>
    <row r="2685" spans="1:22" s="16" customFormat="1" ht="15" customHeight="1" x14ac:dyDescent="0.3">
      <c r="A2685" s="16" t="s">
        <v>465</v>
      </c>
      <c r="B2685" s="16" t="s">
        <v>18</v>
      </c>
      <c r="C2685" s="43" t="s">
        <v>1066</v>
      </c>
      <c r="D2685" s="43" t="s">
        <v>20</v>
      </c>
      <c r="E2685" s="43" t="s">
        <v>21</v>
      </c>
      <c r="F2685" s="43" t="s">
        <v>20</v>
      </c>
      <c r="G2685" s="43" t="s">
        <v>159</v>
      </c>
      <c r="H2685" s="43" t="s">
        <v>1345</v>
      </c>
      <c r="I2685" s="43" t="s">
        <v>501</v>
      </c>
      <c r="J2685" s="16" t="s">
        <v>502</v>
      </c>
      <c r="K2685" s="16">
        <v>0</v>
      </c>
      <c r="L2685" s="16">
        <v>10560</v>
      </c>
      <c r="M2685" s="16">
        <v>10560</v>
      </c>
      <c r="N2685" s="16">
        <v>0</v>
      </c>
      <c r="O2685" s="47">
        <v>3908.92</v>
      </c>
      <c r="P2685" s="16">
        <v>6651.08</v>
      </c>
      <c r="Q2685" s="47">
        <v>520.1</v>
      </c>
      <c r="R2685" s="16" t="s">
        <v>1922</v>
      </c>
      <c r="S2685" s="3" t="s">
        <v>1470</v>
      </c>
      <c r="T2685" s="2"/>
      <c r="U2685" s="2"/>
      <c r="V2685" s="2"/>
    </row>
    <row r="2686" spans="1:22" s="16" customFormat="1" ht="15" customHeight="1" x14ac:dyDescent="0.3">
      <c r="A2686" s="16" t="s">
        <v>465</v>
      </c>
      <c r="B2686" s="16" t="s">
        <v>18</v>
      </c>
      <c r="C2686" s="43" t="s">
        <v>1066</v>
      </c>
      <c r="D2686" s="43" t="s">
        <v>20</v>
      </c>
      <c r="E2686" s="43" t="s">
        <v>21</v>
      </c>
      <c r="F2686" s="43" t="s">
        <v>20</v>
      </c>
      <c r="G2686" s="43" t="s">
        <v>159</v>
      </c>
      <c r="H2686" s="43" t="s">
        <v>1345</v>
      </c>
      <c r="I2686" s="43" t="s">
        <v>481</v>
      </c>
      <c r="J2686" s="16" t="s">
        <v>1040</v>
      </c>
      <c r="K2686" s="16">
        <v>0</v>
      </c>
      <c r="L2686" s="16">
        <v>62</v>
      </c>
      <c r="M2686" s="16">
        <v>62</v>
      </c>
      <c r="N2686" s="16">
        <v>0</v>
      </c>
      <c r="O2686" s="47">
        <v>5</v>
      </c>
      <c r="P2686" s="16">
        <v>57</v>
      </c>
      <c r="Q2686" s="47">
        <v>0</v>
      </c>
      <c r="R2686" s="16" t="s">
        <v>1922</v>
      </c>
      <c r="S2686" s="3" t="s">
        <v>1470</v>
      </c>
      <c r="T2686" s="2"/>
      <c r="U2686" s="2"/>
      <c r="V2686" s="2"/>
    </row>
    <row r="2687" spans="1:22" s="16" customFormat="1" ht="15" customHeight="1" x14ac:dyDescent="0.3">
      <c r="A2687" s="16" t="s">
        <v>465</v>
      </c>
      <c r="B2687" s="16" t="s">
        <v>18</v>
      </c>
      <c r="C2687" s="43" t="s">
        <v>1066</v>
      </c>
      <c r="D2687" s="43" t="s">
        <v>20</v>
      </c>
      <c r="E2687" s="43" t="s">
        <v>21</v>
      </c>
      <c r="F2687" s="43" t="s">
        <v>20</v>
      </c>
      <c r="G2687" s="43" t="s">
        <v>159</v>
      </c>
      <c r="H2687" s="43" t="s">
        <v>1345</v>
      </c>
      <c r="I2687" s="43" t="s">
        <v>474</v>
      </c>
      <c r="J2687" s="16" t="s">
        <v>475</v>
      </c>
      <c r="K2687" s="16">
        <v>0</v>
      </c>
      <c r="L2687" s="16">
        <v>808</v>
      </c>
      <c r="M2687" s="16">
        <v>808</v>
      </c>
      <c r="N2687" s="16">
        <v>0</v>
      </c>
      <c r="O2687" s="47">
        <v>291.98</v>
      </c>
      <c r="P2687" s="16">
        <v>516.02</v>
      </c>
      <c r="Q2687" s="47">
        <v>38.409999999999997</v>
      </c>
      <c r="R2687" s="16" t="s">
        <v>1922</v>
      </c>
      <c r="S2687" s="3" t="s">
        <v>1470</v>
      </c>
      <c r="T2687" s="2"/>
      <c r="U2687" s="2"/>
      <c r="V2687" s="2"/>
    </row>
    <row r="2688" spans="1:22" s="16" customFormat="1" ht="15" customHeight="1" x14ac:dyDescent="0.3">
      <c r="A2688" s="16" t="s">
        <v>465</v>
      </c>
      <c r="B2688" s="16" t="s">
        <v>18</v>
      </c>
      <c r="C2688" s="43" t="s">
        <v>1066</v>
      </c>
      <c r="D2688" s="43" t="s">
        <v>20</v>
      </c>
      <c r="E2688" s="43" t="s">
        <v>21</v>
      </c>
      <c r="F2688" s="43" t="s">
        <v>20</v>
      </c>
      <c r="G2688" s="43" t="s">
        <v>159</v>
      </c>
      <c r="H2688" s="43" t="s">
        <v>1345</v>
      </c>
      <c r="I2688" s="43" t="s">
        <v>531</v>
      </c>
      <c r="J2688" s="16" t="s">
        <v>532</v>
      </c>
      <c r="K2688" s="16">
        <v>0</v>
      </c>
      <c r="L2688" s="16">
        <v>1008</v>
      </c>
      <c r="M2688" s="16">
        <v>1008</v>
      </c>
      <c r="N2688" s="16">
        <v>0</v>
      </c>
      <c r="O2688" s="47">
        <v>408.01</v>
      </c>
      <c r="P2688" s="16">
        <v>599.99</v>
      </c>
      <c r="Q2688" s="47">
        <v>57.68</v>
      </c>
      <c r="R2688" s="16" t="s">
        <v>1922</v>
      </c>
      <c r="S2688" s="3" t="s">
        <v>1470</v>
      </c>
      <c r="T2688" s="2"/>
      <c r="U2688" s="2"/>
      <c r="V2688" s="2"/>
    </row>
    <row r="2689" spans="1:22" s="16" customFormat="1" ht="15" customHeight="1" x14ac:dyDescent="0.3">
      <c r="A2689" s="16" t="s">
        <v>465</v>
      </c>
      <c r="B2689" s="16" t="s">
        <v>18</v>
      </c>
      <c r="C2689" s="43" t="s">
        <v>1066</v>
      </c>
      <c r="D2689" s="43" t="s">
        <v>20</v>
      </c>
      <c r="E2689" s="43" t="s">
        <v>21</v>
      </c>
      <c r="F2689" s="43" t="s">
        <v>20</v>
      </c>
      <c r="G2689" s="43" t="s">
        <v>159</v>
      </c>
      <c r="H2689" s="43" t="s">
        <v>1345</v>
      </c>
      <c r="I2689" s="43" t="s">
        <v>519</v>
      </c>
      <c r="J2689" s="16" t="s">
        <v>520</v>
      </c>
      <c r="K2689" s="16">
        <v>0</v>
      </c>
      <c r="L2689" s="16">
        <v>54</v>
      </c>
      <c r="M2689" s="16">
        <v>54</v>
      </c>
      <c r="N2689" s="16">
        <v>0</v>
      </c>
      <c r="O2689" s="47">
        <v>45</v>
      </c>
      <c r="P2689" s="16">
        <v>9</v>
      </c>
      <c r="Q2689" s="47">
        <v>0</v>
      </c>
      <c r="R2689" s="16" t="s">
        <v>1922</v>
      </c>
      <c r="S2689" s="3" t="s">
        <v>1470</v>
      </c>
      <c r="T2689" s="2"/>
      <c r="U2689" s="2"/>
      <c r="V2689" s="2"/>
    </row>
    <row r="2690" spans="1:22" s="16" customFormat="1" ht="15" customHeight="1" x14ac:dyDescent="0.3">
      <c r="A2690" s="16" t="s">
        <v>465</v>
      </c>
      <c r="B2690" s="16" t="s">
        <v>18</v>
      </c>
      <c r="C2690" s="43" t="s">
        <v>1066</v>
      </c>
      <c r="D2690" s="43" t="s">
        <v>20</v>
      </c>
      <c r="E2690" s="43" t="s">
        <v>21</v>
      </c>
      <c r="F2690" s="43" t="s">
        <v>20</v>
      </c>
      <c r="G2690" s="43" t="s">
        <v>159</v>
      </c>
      <c r="H2690" s="43" t="s">
        <v>1345</v>
      </c>
      <c r="I2690" s="43" t="s">
        <v>638</v>
      </c>
      <c r="J2690" s="16" t="s">
        <v>639</v>
      </c>
      <c r="K2690" s="16">
        <v>0</v>
      </c>
      <c r="L2690" s="16">
        <v>698</v>
      </c>
      <c r="M2690" s="16">
        <v>698</v>
      </c>
      <c r="N2690" s="16">
        <v>0</v>
      </c>
      <c r="O2690" s="47">
        <v>581.70000000000005</v>
      </c>
      <c r="P2690" s="16">
        <v>116.3</v>
      </c>
      <c r="Q2690" s="47">
        <v>0</v>
      </c>
      <c r="R2690" s="16" t="s">
        <v>1922</v>
      </c>
      <c r="S2690" s="3" t="s">
        <v>1470</v>
      </c>
      <c r="T2690" s="2"/>
      <c r="U2690" s="2"/>
      <c r="V2690" s="2"/>
    </row>
    <row r="2691" spans="1:22" s="16" customFormat="1" ht="15" customHeight="1" x14ac:dyDescent="0.3">
      <c r="A2691" s="16" t="s">
        <v>465</v>
      </c>
      <c r="B2691" s="16" t="s">
        <v>18</v>
      </c>
      <c r="C2691" s="43" t="s">
        <v>1066</v>
      </c>
      <c r="D2691" s="43" t="s">
        <v>20</v>
      </c>
      <c r="E2691" s="43" t="s">
        <v>21</v>
      </c>
      <c r="F2691" s="43" t="s">
        <v>20</v>
      </c>
      <c r="G2691" s="43" t="s">
        <v>159</v>
      </c>
      <c r="H2691" s="43" t="s">
        <v>1345</v>
      </c>
      <c r="I2691" s="43" t="s">
        <v>466</v>
      </c>
      <c r="J2691" s="16" t="s">
        <v>467</v>
      </c>
      <c r="K2691" s="16">
        <v>0</v>
      </c>
      <c r="L2691" s="16">
        <v>35</v>
      </c>
      <c r="M2691" s="16">
        <v>35</v>
      </c>
      <c r="N2691" s="16">
        <v>0</v>
      </c>
      <c r="O2691" s="47">
        <v>29.2</v>
      </c>
      <c r="P2691" s="16">
        <v>5.8</v>
      </c>
      <c r="Q2691" s="47">
        <v>0</v>
      </c>
      <c r="R2691" s="16" t="s">
        <v>1922</v>
      </c>
      <c r="S2691" s="3" t="s">
        <v>1470</v>
      </c>
      <c r="T2691" s="2"/>
      <c r="U2691" s="2"/>
      <c r="V2691" s="2"/>
    </row>
    <row r="2692" spans="1:22" s="16" customFormat="1" ht="15" customHeight="1" x14ac:dyDescent="0.3">
      <c r="A2692" s="16" t="s">
        <v>465</v>
      </c>
      <c r="B2692" s="16" t="s">
        <v>18</v>
      </c>
      <c r="C2692" s="43" t="s">
        <v>1066</v>
      </c>
      <c r="D2692" s="43" t="s">
        <v>20</v>
      </c>
      <c r="E2692" s="43" t="s">
        <v>21</v>
      </c>
      <c r="F2692" s="43" t="s">
        <v>20</v>
      </c>
      <c r="G2692" s="43" t="s">
        <v>159</v>
      </c>
      <c r="H2692" s="43" t="s">
        <v>1345</v>
      </c>
      <c r="I2692" s="43" t="s">
        <v>470</v>
      </c>
      <c r="J2692" s="16" t="s">
        <v>471</v>
      </c>
      <c r="K2692" s="16">
        <v>0</v>
      </c>
      <c r="L2692" s="16">
        <v>6</v>
      </c>
      <c r="M2692" s="16">
        <v>6</v>
      </c>
      <c r="N2692" s="16">
        <v>0</v>
      </c>
      <c r="O2692" s="47">
        <v>5</v>
      </c>
      <c r="P2692" s="16">
        <v>1</v>
      </c>
      <c r="Q2692" s="47">
        <v>0</v>
      </c>
      <c r="R2692" s="16" t="s">
        <v>1922</v>
      </c>
      <c r="S2692" s="3" t="s">
        <v>1470</v>
      </c>
      <c r="T2692" s="2"/>
      <c r="U2692" s="2"/>
      <c r="V2692" s="2"/>
    </row>
    <row r="2693" spans="1:22" s="16" customFormat="1" ht="15" customHeight="1" x14ac:dyDescent="0.3">
      <c r="A2693" s="16" t="s">
        <v>465</v>
      </c>
      <c r="B2693" s="16" t="s">
        <v>18</v>
      </c>
      <c r="C2693" s="43" t="s">
        <v>1066</v>
      </c>
      <c r="D2693" s="43" t="s">
        <v>20</v>
      </c>
      <c r="E2693" s="43" t="s">
        <v>21</v>
      </c>
      <c r="F2693" s="43" t="s">
        <v>20</v>
      </c>
      <c r="G2693" s="43" t="s">
        <v>159</v>
      </c>
      <c r="H2693" s="43" t="s">
        <v>1345</v>
      </c>
      <c r="I2693" s="43" t="s">
        <v>525</v>
      </c>
      <c r="J2693" s="16" t="s">
        <v>526</v>
      </c>
      <c r="K2693" s="16">
        <v>0</v>
      </c>
      <c r="L2693" s="16">
        <v>74</v>
      </c>
      <c r="M2693" s="16">
        <v>74</v>
      </c>
      <c r="N2693" s="16">
        <v>0</v>
      </c>
      <c r="O2693" s="47">
        <v>20</v>
      </c>
      <c r="P2693" s="16">
        <v>54</v>
      </c>
      <c r="Q2693" s="47">
        <v>0</v>
      </c>
      <c r="R2693" s="16" t="s">
        <v>1922</v>
      </c>
      <c r="S2693" s="3" t="s">
        <v>1470</v>
      </c>
      <c r="T2693" s="2"/>
      <c r="U2693" s="2"/>
      <c r="V2693" s="2"/>
    </row>
    <row r="2694" spans="1:22" s="16" customFormat="1" ht="15" customHeight="1" x14ac:dyDescent="0.3">
      <c r="A2694" s="16" t="s">
        <v>465</v>
      </c>
      <c r="B2694" s="16" t="s">
        <v>18</v>
      </c>
      <c r="C2694" s="43" t="s">
        <v>1066</v>
      </c>
      <c r="D2694" s="43" t="s">
        <v>20</v>
      </c>
      <c r="E2694" s="43" t="s">
        <v>21</v>
      </c>
      <c r="F2694" s="43" t="s">
        <v>20</v>
      </c>
      <c r="G2694" s="43" t="s">
        <v>159</v>
      </c>
      <c r="H2694" s="43" t="s">
        <v>1345</v>
      </c>
      <c r="I2694" s="43">
        <v>6203</v>
      </c>
      <c r="J2694" s="16" t="s">
        <v>559</v>
      </c>
      <c r="K2694" s="16">
        <v>0</v>
      </c>
      <c r="L2694" s="16">
        <v>212</v>
      </c>
      <c r="M2694" s="16">
        <v>212</v>
      </c>
      <c r="N2694" s="16">
        <v>0</v>
      </c>
      <c r="O2694" s="47">
        <v>0</v>
      </c>
      <c r="P2694" s="16">
        <v>212</v>
      </c>
      <c r="Q2694" s="47">
        <v>0</v>
      </c>
      <c r="R2694" s="16" t="s">
        <v>1922</v>
      </c>
      <c r="S2694" s="3" t="s">
        <v>1470</v>
      </c>
      <c r="T2694" s="2"/>
      <c r="U2694" s="2"/>
      <c r="V2694" s="2"/>
    </row>
    <row r="2695" spans="1:22" s="16" customFormat="1" ht="15" customHeight="1" x14ac:dyDescent="0.3">
      <c r="A2695" s="16" t="s">
        <v>465</v>
      </c>
      <c r="B2695" s="16" t="s">
        <v>18</v>
      </c>
      <c r="C2695" s="43" t="s">
        <v>1066</v>
      </c>
      <c r="D2695" s="43" t="s">
        <v>20</v>
      </c>
      <c r="E2695" s="43" t="s">
        <v>21</v>
      </c>
      <c r="F2695" s="43" t="s">
        <v>20</v>
      </c>
      <c r="G2695" s="43" t="s">
        <v>159</v>
      </c>
      <c r="H2695" s="43" t="s">
        <v>1345</v>
      </c>
      <c r="I2695" s="43" t="s">
        <v>541</v>
      </c>
      <c r="J2695" s="16" t="s">
        <v>542</v>
      </c>
      <c r="K2695" s="16">
        <v>0</v>
      </c>
      <c r="L2695" s="16">
        <v>23</v>
      </c>
      <c r="M2695" s="16">
        <v>23</v>
      </c>
      <c r="N2695" s="16">
        <v>0</v>
      </c>
      <c r="O2695" s="47">
        <v>18.149999999999999</v>
      </c>
      <c r="P2695" s="16">
        <v>4.8499999999999996</v>
      </c>
      <c r="Q2695" s="47">
        <v>0</v>
      </c>
      <c r="R2695" s="16" t="s">
        <v>1922</v>
      </c>
      <c r="S2695" s="3" t="s">
        <v>1470</v>
      </c>
      <c r="T2695" s="2"/>
      <c r="U2695" s="2"/>
      <c r="V2695" s="2"/>
    </row>
    <row r="2696" spans="1:22" s="16" customFormat="1" ht="15" customHeight="1" x14ac:dyDescent="0.3">
      <c r="A2696" s="16" t="s">
        <v>465</v>
      </c>
      <c r="B2696" s="16" t="s">
        <v>18</v>
      </c>
      <c r="C2696" s="43" t="s">
        <v>1353</v>
      </c>
      <c r="D2696" s="43" t="s">
        <v>20</v>
      </c>
      <c r="E2696" s="43" t="s">
        <v>21</v>
      </c>
      <c r="F2696" s="43" t="s">
        <v>20</v>
      </c>
      <c r="G2696" s="43" t="s">
        <v>159</v>
      </c>
      <c r="H2696" s="43" t="s">
        <v>1348</v>
      </c>
      <c r="I2696" s="43" t="s">
        <v>501</v>
      </c>
      <c r="J2696" s="16" t="s">
        <v>502</v>
      </c>
      <c r="K2696" s="16">
        <v>3542</v>
      </c>
      <c r="L2696" s="16">
        <v>-3542</v>
      </c>
      <c r="M2696" s="16">
        <v>0</v>
      </c>
      <c r="N2696" s="16">
        <v>0</v>
      </c>
      <c r="O2696" s="47">
        <v>0</v>
      </c>
      <c r="P2696" s="16">
        <v>0</v>
      </c>
      <c r="Q2696" s="47">
        <v>0</v>
      </c>
      <c r="R2696" s="16" t="s">
        <v>1923</v>
      </c>
      <c r="S2696" s="3" t="s">
        <v>1470</v>
      </c>
      <c r="T2696" s="2"/>
      <c r="U2696" s="2"/>
      <c r="V2696" s="2"/>
    </row>
    <row r="2697" spans="1:22" s="16" customFormat="1" ht="15" customHeight="1" x14ac:dyDescent="0.3">
      <c r="A2697" s="16" t="s">
        <v>465</v>
      </c>
      <c r="B2697" s="16" t="s">
        <v>18</v>
      </c>
      <c r="C2697" s="43" t="s">
        <v>1353</v>
      </c>
      <c r="D2697" s="43" t="s">
        <v>20</v>
      </c>
      <c r="E2697" s="43" t="s">
        <v>21</v>
      </c>
      <c r="F2697" s="43" t="s">
        <v>20</v>
      </c>
      <c r="G2697" s="43" t="s">
        <v>159</v>
      </c>
      <c r="H2697" s="43" t="s">
        <v>1348</v>
      </c>
      <c r="I2697" s="43" t="s">
        <v>481</v>
      </c>
      <c r="J2697" s="16" t="s">
        <v>1040</v>
      </c>
      <c r="K2697" s="16">
        <v>20</v>
      </c>
      <c r="L2697" s="16">
        <v>-20</v>
      </c>
      <c r="M2697" s="16">
        <v>0</v>
      </c>
      <c r="N2697" s="16">
        <v>0</v>
      </c>
      <c r="O2697" s="47">
        <v>0</v>
      </c>
      <c r="P2697" s="16">
        <v>0</v>
      </c>
      <c r="Q2697" s="47">
        <v>0</v>
      </c>
      <c r="R2697" s="16" t="s">
        <v>1923</v>
      </c>
      <c r="S2697" s="3" t="s">
        <v>1470</v>
      </c>
      <c r="T2697" s="2"/>
      <c r="U2697" s="2"/>
      <c r="V2697" s="2"/>
    </row>
    <row r="2698" spans="1:22" s="16" customFormat="1" ht="15" customHeight="1" x14ac:dyDescent="0.3">
      <c r="A2698" s="16" t="s">
        <v>465</v>
      </c>
      <c r="B2698" s="16" t="s">
        <v>18</v>
      </c>
      <c r="C2698" s="43" t="s">
        <v>1353</v>
      </c>
      <c r="D2698" s="43" t="s">
        <v>20</v>
      </c>
      <c r="E2698" s="43" t="s">
        <v>21</v>
      </c>
      <c r="F2698" s="43" t="s">
        <v>20</v>
      </c>
      <c r="G2698" s="43" t="s">
        <v>159</v>
      </c>
      <c r="H2698" s="43" t="s">
        <v>1348</v>
      </c>
      <c r="I2698" s="43" t="s">
        <v>474</v>
      </c>
      <c r="J2698" s="16" t="s">
        <v>475</v>
      </c>
      <c r="K2698" s="16">
        <v>276</v>
      </c>
      <c r="L2698" s="16">
        <v>-276</v>
      </c>
      <c r="M2698" s="16">
        <v>0</v>
      </c>
      <c r="N2698" s="16">
        <v>0</v>
      </c>
      <c r="O2698" s="47">
        <v>0</v>
      </c>
      <c r="P2698" s="16">
        <v>0</v>
      </c>
      <c r="Q2698" s="47">
        <v>0</v>
      </c>
      <c r="R2698" s="16" t="s">
        <v>1923</v>
      </c>
      <c r="S2698" s="3" t="s">
        <v>1470</v>
      </c>
      <c r="T2698" s="2"/>
      <c r="U2698" s="2"/>
      <c r="V2698" s="2"/>
    </row>
    <row r="2699" spans="1:22" s="16" customFormat="1" ht="15" customHeight="1" x14ac:dyDescent="0.3">
      <c r="A2699" s="16" t="s">
        <v>465</v>
      </c>
      <c r="B2699" s="16" t="s">
        <v>18</v>
      </c>
      <c r="C2699" s="43" t="s">
        <v>1353</v>
      </c>
      <c r="D2699" s="43" t="s">
        <v>20</v>
      </c>
      <c r="E2699" s="43" t="s">
        <v>21</v>
      </c>
      <c r="F2699" s="43" t="s">
        <v>20</v>
      </c>
      <c r="G2699" s="43" t="s">
        <v>159</v>
      </c>
      <c r="H2699" s="43" t="s">
        <v>1348</v>
      </c>
      <c r="I2699" s="43" t="s">
        <v>531</v>
      </c>
      <c r="J2699" s="16" t="s">
        <v>532</v>
      </c>
      <c r="K2699" s="16">
        <v>416</v>
      </c>
      <c r="L2699" s="16">
        <v>-416</v>
      </c>
      <c r="M2699" s="16">
        <v>0</v>
      </c>
      <c r="N2699" s="16">
        <v>0</v>
      </c>
      <c r="O2699" s="47">
        <v>0</v>
      </c>
      <c r="P2699" s="16">
        <v>0</v>
      </c>
      <c r="Q2699" s="47">
        <v>0</v>
      </c>
      <c r="R2699" s="16" t="s">
        <v>1923</v>
      </c>
      <c r="S2699" s="3" t="s">
        <v>1470</v>
      </c>
      <c r="T2699" s="2"/>
      <c r="U2699" s="2"/>
      <c r="V2699" s="2"/>
    </row>
    <row r="2700" spans="1:22" s="16" customFormat="1" ht="15" customHeight="1" x14ac:dyDescent="0.3">
      <c r="A2700" s="16" t="s">
        <v>465</v>
      </c>
      <c r="B2700" s="16" t="s">
        <v>18</v>
      </c>
      <c r="C2700" s="43" t="s">
        <v>1353</v>
      </c>
      <c r="D2700" s="43" t="s">
        <v>20</v>
      </c>
      <c r="E2700" s="43" t="s">
        <v>21</v>
      </c>
      <c r="F2700" s="43" t="s">
        <v>20</v>
      </c>
      <c r="G2700" s="43" t="s">
        <v>159</v>
      </c>
      <c r="H2700" s="43" t="s">
        <v>1348</v>
      </c>
      <c r="I2700" s="43" t="s">
        <v>519</v>
      </c>
      <c r="J2700" s="16" t="s">
        <v>520</v>
      </c>
      <c r="K2700" s="16">
        <v>54</v>
      </c>
      <c r="L2700" s="16">
        <v>-54</v>
      </c>
      <c r="M2700" s="16">
        <v>0</v>
      </c>
      <c r="N2700" s="16">
        <v>0</v>
      </c>
      <c r="O2700" s="47">
        <v>0</v>
      </c>
      <c r="P2700" s="16">
        <v>0</v>
      </c>
      <c r="Q2700" s="47">
        <v>0</v>
      </c>
      <c r="R2700" s="16" t="s">
        <v>1923</v>
      </c>
      <c r="S2700" s="3" t="s">
        <v>1470</v>
      </c>
      <c r="T2700" s="2"/>
      <c r="U2700" s="2"/>
      <c r="V2700" s="2"/>
    </row>
    <row r="2701" spans="1:22" s="16" customFormat="1" ht="15" customHeight="1" x14ac:dyDescent="0.3">
      <c r="A2701" s="16" t="s">
        <v>465</v>
      </c>
      <c r="B2701" s="16" t="s">
        <v>18</v>
      </c>
      <c r="C2701" s="43" t="s">
        <v>1353</v>
      </c>
      <c r="D2701" s="43" t="s">
        <v>20</v>
      </c>
      <c r="E2701" s="43" t="s">
        <v>21</v>
      </c>
      <c r="F2701" s="43" t="s">
        <v>20</v>
      </c>
      <c r="G2701" s="43" t="s">
        <v>159</v>
      </c>
      <c r="H2701" s="43" t="s">
        <v>1348</v>
      </c>
      <c r="I2701" s="43" t="s">
        <v>638</v>
      </c>
      <c r="J2701" s="16" t="s">
        <v>639</v>
      </c>
      <c r="K2701" s="16">
        <v>698</v>
      </c>
      <c r="L2701" s="16">
        <v>-698</v>
      </c>
      <c r="M2701" s="16">
        <v>0</v>
      </c>
      <c r="N2701" s="16">
        <v>0</v>
      </c>
      <c r="O2701" s="47">
        <v>0</v>
      </c>
      <c r="P2701" s="16">
        <v>0</v>
      </c>
      <c r="Q2701" s="47">
        <v>0</v>
      </c>
      <c r="R2701" s="16" t="s">
        <v>1923</v>
      </c>
      <c r="S2701" s="3" t="s">
        <v>1470</v>
      </c>
      <c r="T2701" s="2"/>
      <c r="U2701" s="2"/>
      <c r="V2701" s="2"/>
    </row>
    <row r="2702" spans="1:22" s="16" customFormat="1" ht="15" customHeight="1" x14ac:dyDescent="0.3">
      <c r="A2702" s="16" t="s">
        <v>465</v>
      </c>
      <c r="B2702" s="16" t="s">
        <v>18</v>
      </c>
      <c r="C2702" s="43" t="s">
        <v>1353</v>
      </c>
      <c r="D2702" s="43" t="s">
        <v>20</v>
      </c>
      <c r="E2702" s="43" t="s">
        <v>21</v>
      </c>
      <c r="F2702" s="43" t="s">
        <v>20</v>
      </c>
      <c r="G2702" s="43" t="s">
        <v>159</v>
      </c>
      <c r="H2702" s="43" t="s">
        <v>1348</v>
      </c>
      <c r="I2702" s="43" t="s">
        <v>466</v>
      </c>
      <c r="J2702" s="16" t="s">
        <v>467</v>
      </c>
      <c r="K2702" s="16">
        <v>35</v>
      </c>
      <c r="L2702" s="16">
        <v>-35</v>
      </c>
      <c r="M2702" s="16">
        <v>0</v>
      </c>
      <c r="N2702" s="16">
        <v>0</v>
      </c>
      <c r="O2702" s="47">
        <v>0</v>
      </c>
      <c r="P2702" s="16">
        <v>0</v>
      </c>
      <c r="Q2702" s="47">
        <v>0</v>
      </c>
      <c r="R2702" s="16" t="s">
        <v>1923</v>
      </c>
      <c r="S2702" s="3" t="s">
        <v>1470</v>
      </c>
      <c r="T2702" s="2"/>
      <c r="U2702" s="2"/>
      <c r="V2702" s="2"/>
    </row>
    <row r="2703" spans="1:22" s="16" customFormat="1" ht="15" customHeight="1" x14ac:dyDescent="0.3">
      <c r="A2703" s="16" t="s">
        <v>465</v>
      </c>
      <c r="B2703" s="16" t="s">
        <v>18</v>
      </c>
      <c r="C2703" s="43" t="s">
        <v>1353</v>
      </c>
      <c r="D2703" s="43" t="s">
        <v>20</v>
      </c>
      <c r="E2703" s="43" t="s">
        <v>21</v>
      </c>
      <c r="F2703" s="43" t="s">
        <v>20</v>
      </c>
      <c r="G2703" s="43" t="s">
        <v>159</v>
      </c>
      <c r="H2703" s="43" t="s">
        <v>1348</v>
      </c>
      <c r="I2703" s="43" t="s">
        <v>470</v>
      </c>
      <c r="J2703" s="16" t="s">
        <v>471</v>
      </c>
      <c r="K2703" s="16">
        <v>6</v>
      </c>
      <c r="L2703" s="16">
        <v>-6</v>
      </c>
      <c r="M2703" s="16">
        <v>0</v>
      </c>
      <c r="N2703" s="16">
        <v>0</v>
      </c>
      <c r="O2703" s="47">
        <v>0</v>
      </c>
      <c r="P2703" s="16">
        <v>0</v>
      </c>
      <c r="Q2703" s="47">
        <v>0</v>
      </c>
      <c r="R2703" s="16" t="s">
        <v>1923</v>
      </c>
      <c r="S2703" s="3" t="s">
        <v>1470</v>
      </c>
      <c r="T2703" s="2"/>
      <c r="U2703" s="2"/>
      <c r="V2703" s="2"/>
    </row>
    <row r="2704" spans="1:22" s="16" customFormat="1" ht="15" customHeight="1" x14ac:dyDescent="0.3">
      <c r="A2704" s="16" t="s">
        <v>465</v>
      </c>
      <c r="B2704" s="16" t="s">
        <v>18</v>
      </c>
      <c r="C2704" s="43" t="s">
        <v>1353</v>
      </c>
      <c r="D2704" s="43" t="s">
        <v>20</v>
      </c>
      <c r="E2704" s="43" t="s">
        <v>21</v>
      </c>
      <c r="F2704" s="43" t="s">
        <v>20</v>
      </c>
      <c r="G2704" s="43" t="s">
        <v>159</v>
      </c>
      <c r="H2704" s="43" t="s">
        <v>1348</v>
      </c>
      <c r="I2704" s="43" t="s">
        <v>525</v>
      </c>
      <c r="J2704" s="16" t="s">
        <v>526</v>
      </c>
      <c r="K2704" s="16">
        <v>24</v>
      </c>
      <c r="L2704" s="16">
        <v>-24</v>
      </c>
      <c r="M2704" s="16">
        <v>0</v>
      </c>
      <c r="N2704" s="16">
        <v>0</v>
      </c>
      <c r="O2704" s="47">
        <v>0</v>
      </c>
      <c r="P2704" s="16">
        <v>0</v>
      </c>
      <c r="Q2704" s="47">
        <v>0</v>
      </c>
      <c r="R2704" s="16" t="s">
        <v>1923</v>
      </c>
      <c r="S2704" s="3" t="s">
        <v>1470</v>
      </c>
      <c r="T2704" s="2"/>
      <c r="U2704" s="2"/>
      <c r="V2704" s="2"/>
    </row>
    <row r="2705" spans="1:22" s="16" customFormat="1" ht="15" customHeight="1" x14ac:dyDescent="0.3">
      <c r="A2705" s="16" t="s">
        <v>465</v>
      </c>
      <c r="B2705" s="16" t="s">
        <v>18</v>
      </c>
      <c r="C2705" s="43" t="s">
        <v>1353</v>
      </c>
      <c r="D2705" s="43" t="s">
        <v>20</v>
      </c>
      <c r="E2705" s="43" t="s">
        <v>21</v>
      </c>
      <c r="F2705" s="43" t="s">
        <v>20</v>
      </c>
      <c r="G2705" s="43" t="s">
        <v>159</v>
      </c>
      <c r="H2705" s="43" t="s">
        <v>1348</v>
      </c>
      <c r="I2705" s="43">
        <v>6203</v>
      </c>
      <c r="J2705" s="16" t="s">
        <v>559</v>
      </c>
      <c r="K2705" s="16">
        <v>250</v>
      </c>
      <c r="L2705" s="16">
        <v>-250</v>
      </c>
      <c r="M2705" s="16">
        <v>0</v>
      </c>
      <c r="N2705" s="16">
        <v>0</v>
      </c>
      <c r="O2705" s="47">
        <v>0</v>
      </c>
      <c r="P2705" s="16">
        <v>0</v>
      </c>
      <c r="Q2705" s="47">
        <v>0</v>
      </c>
      <c r="R2705" s="16" t="s">
        <v>1923</v>
      </c>
      <c r="S2705" s="3" t="s">
        <v>1470</v>
      </c>
      <c r="T2705" s="2"/>
      <c r="U2705" s="2"/>
      <c r="V2705" s="2"/>
    </row>
    <row r="2706" spans="1:22" s="16" customFormat="1" ht="15" customHeight="1" x14ac:dyDescent="0.3">
      <c r="A2706" s="16" t="s">
        <v>465</v>
      </c>
      <c r="B2706" s="16" t="s">
        <v>18</v>
      </c>
      <c r="C2706" s="43" t="s">
        <v>1353</v>
      </c>
      <c r="D2706" s="43" t="s">
        <v>20</v>
      </c>
      <c r="E2706" s="43" t="s">
        <v>21</v>
      </c>
      <c r="F2706" s="43" t="s">
        <v>20</v>
      </c>
      <c r="G2706" s="43" t="s">
        <v>159</v>
      </c>
      <c r="H2706" s="43" t="s">
        <v>1348</v>
      </c>
      <c r="I2706" s="43">
        <v>6290</v>
      </c>
      <c r="J2706" s="16" t="s">
        <v>1783</v>
      </c>
      <c r="K2706" s="16">
        <v>97</v>
      </c>
      <c r="L2706" s="16">
        <v>-97</v>
      </c>
      <c r="M2706" s="16">
        <v>0</v>
      </c>
      <c r="N2706" s="16">
        <v>0</v>
      </c>
      <c r="O2706" s="47">
        <v>0</v>
      </c>
      <c r="P2706" s="16">
        <v>0</v>
      </c>
      <c r="Q2706" s="47">
        <v>0</v>
      </c>
      <c r="R2706" s="16" t="s">
        <v>1923</v>
      </c>
      <c r="S2706" s="3" t="s">
        <v>1470</v>
      </c>
      <c r="T2706" s="2"/>
      <c r="U2706" s="2"/>
      <c r="V2706" s="2"/>
    </row>
    <row r="2707" spans="1:22" s="16" customFormat="1" ht="15" customHeight="1" x14ac:dyDescent="0.3">
      <c r="A2707" s="16" t="s">
        <v>465</v>
      </c>
      <c r="B2707" s="16" t="s">
        <v>18</v>
      </c>
      <c r="C2707" s="43" t="s">
        <v>1353</v>
      </c>
      <c r="D2707" s="43" t="s">
        <v>20</v>
      </c>
      <c r="E2707" s="43" t="s">
        <v>21</v>
      </c>
      <c r="F2707" s="43" t="s">
        <v>20</v>
      </c>
      <c r="G2707" s="43" t="s">
        <v>159</v>
      </c>
      <c r="H2707" s="43" t="s">
        <v>1348</v>
      </c>
      <c r="I2707" s="43" t="s">
        <v>541</v>
      </c>
      <c r="J2707" s="16" t="s">
        <v>542</v>
      </c>
      <c r="K2707" s="16">
        <v>200</v>
      </c>
      <c r="L2707" s="16">
        <v>-200</v>
      </c>
      <c r="M2707" s="16">
        <v>0</v>
      </c>
      <c r="N2707" s="16">
        <v>0</v>
      </c>
      <c r="O2707" s="47">
        <v>0</v>
      </c>
      <c r="P2707" s="16">
        <v>0</v>
      </c>
      <c r="Q2707" s="47">
        <v>0</v>
      </c>
      <c r="R2707" s="16" t="s">
        <v>1923</v>
      </c>
      <c r="S2707" s="3" t="s">
        <v>1470</v>
      </c>
      <c r="T2707" s="2"/>
      <c r="U2707" s="2"/>
      <c r="V2707" s="2"/>
    </row>
    <row r="2708" spans="1:22" s="16" customFormat="1" ht="15" customHeight="1" x14ac:dyDescent="0.3">
      <c r="A2708" s="16" t="s">
        <v>465</v>
      </c>
      <c r="B2708" s="16" t="s">
        <v>18</v>
      </c>
      <c r="C2708" s="43" t="s">
        <v>1353</v>
      </c>
      <c r="D2708" s="43" t="s">
        <v>20</v>
      </c>
      <c r="E2708" s="43" t="s">
        <v>21</v>
      </c>
      <c r="F2708" s="43" t="s">
        <v>20</v>
      </c>
      <c r="G2708" s="43" t="s">
        <v>159</v>
      </c>
      <c r="H2708" s="43" t="s">
        <v>1348</v>
      </c>
      <c r="I2708" s="43" t="s">
        <v>510</v>
      </c>
      <c r="J2708" s="16" t="s">
        <v>511</v>
      </c>
      <c r="K2708" s="16">
        <v>100</v>
      </c>
      <c r="L2708" s="16">
        <v>-100</v>
      </c>
      <c r="M2708" s="16">
        <v>0</v>
      </c>
      <c r="N2708" s="16">
        <v>0</v>
      </c>
      <c r="O2708" s="47">
        <v>0</v>
      </c>
      <c r="P2708" s="16">
        <v>0</v>
      </c>
      <c r="Q2708" s="47">
        <v>0</v>
      </c>
      <c r="R2708" s="16" t="s">
        <v>1923</v>
      </c>
      <c r="S2708" s="3" t="s">
        <v>1470</v>
      </c>
      <c r="T2708" s="2"/>
      <c r="U2708" s="2"/>
      <c r="V2708" s="2"/>
    </row>
    <row r="2709" spans="1:22" s="16" customFormat="1" ht="15" customHeight="1" x14ac:dyDescent="0.3">
      <c r="A2709" s="16" t="s">
        <v>465</v>
      </c>
      <c r="B2709" s="16" t="s">
        <v>18</v>
      </c>
      <c r="C2709" s="43" t="s">
        <v>157</v>
      </c>
      <c r="D2709" s="43" t="s">
        <v>20</v>
      </c>
      <c r="E2709" s="43" t="s">
        <v>21</v>
      </c>
      <c r="F2709" s="43" t="s">
        <v>55</v>
      </c>
      <c r="G2709" s="43" t="s">
        <v>28</v>
      </c>
      <c r="H2709" s="43" t="s">
        <v>23</v>
      </c>
      <c r="I2709" s="43" t="s">
        <v>501</v>
      </c>
      <c r="J2709" s="16" t="s">
        <v>502</v>
      </c>
      <c r="K2709" s="16">
        <v>47582</v>
      </c>
      <c r="L2709" s="16">
        <v>471</v>
      </c>
      <c r="M2709" s="16">
        <v>48053</v>
      </c>
      <c r="N2709" s="16">
        <v>0</v>
      </c>
      <c r="O2709" s="47">
        <v>25440.77</v>
      </c>
      <c r="P2709" s="16">
        <v>22612.23</v>
      </c>
      <c r="Q2709" s="47">
        <v>2102.9299999999998</v>
      </c>
      <c r="R2709" s="16" t="s">
        <v>1924</v>
      </c>
      <c r="S2709" s="3" t="s">
        <v>1470</v>
      </c>
      <c r="T2709" s="2"/>
      <c r="U2709" s="2"/>
      <c r="V2709" s="2"/>
    </row>
    <row r="2710" spans="1:22" s="16" customFormat="1" ht="15" customHeight="1" x14ac:dyDescent="0.3">
      <c r="A2710" s="16" t="s">
        <v>465</v>
      </c>
      <c r="B2710" s="16" t="s">
        <v>18</v>
      </c>
      <c r="C2710" s="43" t="s">
        <v>157</v>
      </c>
      <c r="D2710" s="43" t="s">
        <v>20</v>
      </c>
      <c r="E2710" s="43" t="s">
        <v>21</v>
      </c>
      <c r="F2710" s="43" t="s">
        <v>55</v>
      </c>
      <c r="G2710" s="43" t="s">
        <v>28</v>
      </c>
      <c r="H2710" s="43" t="s">
        <v>23</v>
      </c>
      <c r="I2710" s="43" t="s">
        <v>481</v>
      </c>
      <c r="J2710" s="16" t="s">
        <v>1040</v>
      </c>
      <c r="K2710" s="16">
        <v>298</v>
      </c>
      <c r="L2710" s="16">
        <v>0</v>
      </c>
      <c r="M2710" s="16">
        <v>298</v>
      </c>
      <c r="N2710" s="16">
        <v>0</v>
      </c>
      <c r="O2710" s="47">
        <v>90.5</v>
      </c>
      <c r="P2710" s="16">
        <v>207.5</v>
      </c>
      <c r="Q2710" s="47">
        <v>0</v>
      </c>
      <c r="R2710" s="16" t="s">
        <v>1924</v>
      </c>
      <c r="S2710" s="3" t="s">
        <v>1470</v>
      </c>
      <c r="T2710" s="2"/>
      <c r="U2710" s="2"/>
      <c r="V2710" s="2"/>
    </row>
    <row r="2711" spans="1:22" s="16" customFormat="1" ht="15" customHeight="1" x14ac:dyDescent="0.3">
      <c r="A2711" s="16" t="s">
        <v>465</v>
      </c>
      <c r="B2711" s="16" t="s">
        <v>18</v>
      </c>
      <c r="C2711" s="43" t="s">
        <v>157</v>
      </c>
      <c r="D2711" s="43" t="s">
        <v>20</v>
      </c>
      <c r="E2711" s="43" t="s">
        <v>21</v>
      </c>
      <c r="F2711" s="43" t="s">
        <v>55</v>
      </c>
      <c r="G2711" s="43" t="s">
        <v>28</v>
      </c>
      <c r="H2711" s="43" t="s">
        <v>23</v>
      </c>
      <c r="I2711" s="43" t="s">
        <v>473</v>
      </c>
      <c r="J2711" s="16" t="s">
        <v>1041</v>
      </c>
      <c r="K2711" s="16">
        <v>0</v>
      </c>
      <c r="L2711" s="16">
        <v>0</v>
      </c>
      <c r="M2711" s="16">
        <v>0</v>
      </c>
      <c r="N2711" s="16">
        <v>0</v>
      </c>
      <c r="O2711" s="47">
        <v>355.34</v>
      </c>
      <c r="P2711" s="16">
        <v>-355.34</v>
      </c>
      <c r="Q2711" s="47">
        <v>0</v>
      </c>
      <c r="R2711" s="16" t="s">
        <v>1924</v>
      </c>
      <c r="S2711" s="3" t="s">
        <v>1470</v>
      </c>
      <c r="T2711" s="2"/>
      <c r="U2711" s="2"/>
      <c r="V2711" s="2"/>
    </row>
    <row r="2712" spans="1:22" s="16" customFormat="1" ht="15" customHeight="1" x14ac:dyDescent="0.3">
      <c r="A2712" s="16" t="s">
        <v>465</v>
      </c>
      <c r="B2712" s="16" t="s">
        <v>18</v>
      </c>
      <c r="C2712" s="43" t="s">
        <v>157</v>
      </c>
      <c r="D2712" s="43" t="s">
        <v>20</v>
      </c>
      <c r="E2712" s="43" t="s">
        <v>21</v>
      </c>
      <c r="F2712" s="43" t="s">
        <v>55</v>
      </c>
      <c r="G2712" s="43" t="s">
        <v>28</v>
      </c>
      <c r="H2712" s="43" t="s">
        <v>23</v>
      </c>
      <c r="I2712" s="43" t="s">
        <v>474</v>
      </c>
      <c r="J2712" s="16" t="s">
        <v>475</v>
      </c>
      <c r="K2712" s="16">
        <v>3688</v>
      </c>
      <c r="L2712" s="16">
        <v>37</v>
      </c>
      <c r="M2712" s="16">
        <v>3725</v>
      </c>
      <c r="N2712" s="16">
        <v>0</v>
      </c>
      <c r="O2712" s="47">
        <v>1890.41</v>
      </c>
      <c r="P2712" s="16">
        <v>1834.59</v>
      </c>
      <c r="Q2712" s="47">
        <v>157.27000000000001</v>
      </c>
      <c r="R2712" s="16" t="s">
        <v>1924</v>
      </c>
      <c r="S2712" s="3" t="s">
        <v>1470</v>
      </c>
      <c r="T2712" s="2"/>
      <c r="U2712" s="2"/>
      <c r="V2712" s="2"/>
    </row>
    <row r="2713" spans="1:22" s="16" customFormat="1" ht="15" customHeight="1" x14ac:dyDescent="0.3">
      <c r="A2713" s="16" t="s">
        <v>465</v>
      </c>
      <c r="B2713" s="16" t="s">
        <v>18</v>
      </c>
      <c r="C2713" s="43" t="s">
        <v>157</v>
      </c>
      <c r="D2713" s="43" t="s">
        <v>20</v>
      </c>
      <c r="E2713" s="43" t="s">
        <v>21</v>
      </c>
      <c r="F2713" s="43" t="s">
        <v>55</v>
      </c>
      <c r="G2713" s="43" t="s">
        <v>28</v>
      </c>
      <c r="H2713" s="43" t="s">
        <v>23</v>
      </c>
      <c r="I2713" s="43" t="s">
        <v>531</v>
      </c>
      <c r="J2713" s="16" t="s">
        <v>532</v>
      </c>
      <c r="K2713" s="16">
        <v>5585</v>
      </c>
      <c r="L2713" s="16">
        <v>0</v>
      </c>
      <c r="M2713" s="16">
        <v>5585</v>
      </c>
      <c r="N2713" s="16">
        <v>0</v>
      </c>
      <c r="O2713" s="47">
        <v>2730.95</v>
      </c>
      <c r="P2713" s="16">
        <v>2854.05</v>
      </c>
      <c r="Q2713" s="47">
        <v>233.21</v>
      </c>
      <c r="R2713" s="16" t="s">
        <v>1924</v>
      </c>
      <c r="S2713" s="3" t="s">
        <v>1470</v>
      </c>
      <c r="T2713" s="2"/>
      <c r="U2713" s="2"/>
      <c r="V2713" s="2"/>
    </row>
    <row r="2714" spans="1:22" s="16" customFormat="1" ht="15" customHeight="1" x14ac:dyDescent="0.3">
      <c r="A2714" s="16" t="s">
        <v>465</v>
      </c>
      <c r="B2714" s="16" t="s">
        <v>18</v>
      </c>
      <c r="C2714" s="43" t="s">
        <v>157</v>
      </c>
      <c r="D2714" s="43" t="s">
        <v>20</v>
      </c>
      <c r="E2714" s="43" t="s">
        <v>21</v>
      </c>
      <c r="F2714" s="43" t="s">
        <v>55</v>
      </c>
      <c r="G2714" s="43" t="s">
        <v>28</v>
      </c>
      <c r="H2714" s="43" t="s">
        <v>23</v>
      </c>
      <c r="I2714" s="43" t="s">
        <v>519</v>
      </c>
      <c r="J2714" s="16" t="s">
        <v>520</v>
      </c>
      <c r="K2714" s="16">
        <v>383</v>
      </c>
      <c r="L2714" s="16">
        <v>0</v>
      </c>
      <c r="M2714" s="16">
        <v>383</v>
      </c>
      <c r="N2714" s="16">
        <v>0</v>
      </c>
      <c r="O2714" s="47">
        <v>244.25</v>
      </c>
      <c r="P2714" s="16">
        <v>138.75</v>
      </c>
      <c r="Q2714" s="47">
        <v>0</v>
      </c>
      <c r="R2714" s="16" t="s">
        <v>1924</v>
      </c>
      <c r="S2714" s="3" t="s">
        <v>1470</v>
      </c>
      <c r="T2714" s="2"/>
      <c r="U2714" s="2"/>
      <c r="V2714" s="2"/>
    </row>
    <row r="2715" spans="1:22" s="16" customFormat="1" ht="15" customHeight="1" x14ac:dyDescent="0.3">
      <c r="A2715" s="16" t="s">
        <v>465</v>
      </c>
      <c r="B2715" s="16" t="s">
        <v>18</v>
      </c>
      <c r="C2715" s="43" t="s">
        <v>157</v>
      </c>
      <c r="D2715" s="43" t="s">
        <v>20</v>
      </c>
      <c r="E2715" s="43" t="s">
        <v>21</v>
      </c>
      <c r="F2715" s="43" t="s">
        <v>55</v>
      </c>
      <c r="G2715" s="43" t="s">
        <v>28</v>
      </c>
      <c r="H2715" s="43" t="s">
        <v>23</v>
      </c>
      <c r="I2715" s="43" t="s">
        <v>638</v>
      </c>
      <c r="J2715" s="16" t="s">
        <v>639</v>
      </c>
      <c r="K2715" s="16">
        <v>4253</v>
      </c>
      <c r="L2715" s="16">
        <v>0</v>
      </c>
      <c r="M2715" s="16">
        <v>4253</v>
      </c>
      <c r="N2715" s="16">
        <v>0</v>
      </c>
      <c r="O2715" s="47">
        <v>3544.2</v>
      </c>
      <c r="P2715" s="16">
        <v>708.8</v>
      </c>
      <c r="Q2715" s="47">
        <v>0</v>
      </c>
      <c r="R2715" s="16" t="s">
        <v>1924</v>
      </c>
      <c r="S2715" s="3" t="s">
        <v>1470</v>
      </c>
      <c r="T2715" s="2"/>
      <c r="U2715" s="2"/>
      <c r="V2715" s="2"/>
    </row>
    <row r="2716" spans="1:22" s="16" customFormat="1" ht="15" customHeight="1" x14ac:dyDescent="0.3">
      <c r="A2716" s="16" t="s">
        <v>465</v>
      </c>
      <c r="B2716" s="16" t="s">
        <v>18</v>
      </c>
      <c r="C2716" s="43" t="s">
        <v>157</v>
      </c>
      <c r="D2716" s="43" t="s">
        <v>20</v>
      </c>
      <c r="E2716" s="43" t="s">
        <v>21</v>
      </c>
      <c r="F2716" s="43" t="s">
        <v>55</v>
      </c>
      <c r="G2716" s="43" t="s">
        <v>28</v>
      </c>
      <c r="H2716" s="43" t="s">
        <v>23</v>
      </c>
      <c r="I2716" s="43" t="s">
        <v>466</v>
      </c>
      <c r="J2716" s="16" t="s">
        <v>467</v>
      </c>
      <c r="K2716" s="16">
        <v>434</v>
      </c>
      <c r="L2716" s="16">
        <v>0</v>
      </c>
      <c r="M2716" s="16">
        <v>434</v>
      </c>
      <c r="N2716" s="16">
        <v>0</v>
      </c>
      <c r="O2716" s="47">
        <v>361.7</v>
      </c>
      <c r="P2716" s="16">
        <v>72.3</v>
      </c>
      <c r="Q2716" s="47">
        <v>0</v>
      </c>
      <c r="R2716" s="16" t="s">
        <v>1924</v>
      </c>
      <c r="S2716" s="3" t="s">
        <v>1470</v>
      </c>
      <c r="T2716" s="2"/>
      <c r="U2716" s="2"/>
      <c r="V2716" s="2"/>
    </row>
    <row r="2717" spans="1:22" s="16" customFormat="1" ht="15" customHeight="1" x14ac:dyDescent="0.3">
      <c r="A2717" s="16" t="s">
        <v>465</v>
      </c>
      <c r="B2717" s="16" t="s">
        <v>18</v>
      </c>
      <c r="C2717" s="43" t="s">
        <v>157</v>
      </c>
      <c r="D2717" s="43" t="s">
        <v>20</v>
      </c>
      <c r="E2717" s="43" t="s">
        <v>21</v>
      </c>
      <c r="F2717" s="43" t="s">
        <v>55</v>
      </c>
      <c r="G2717" s="43" t="s">
        <v>28</v>
      </c>
      <c r="H2717" s="43" t="s">
        <v>23</v>
      </c>
      <c r="I2717" s="43" t="s">
        <v>470</v>
      </c>
      <c r="J2717" s="16" t="s">
        <v>471</v>
      </c>
      <c r="K2717" s="16">
        <v>82</v>
      </c>
      <c r="L2717" s="16">
        <v>0</v>
      </c>
      <c r="M2717" s="16">
        <v>82</v>
      </c>
      <c r="N2717" s="16">
        <v>0</v>
      </c>
      <c r="O2717" s="47">
        <v>68.3</v>
      </c>
      <c r="P2717" s="16">
        <v>13.7</v>
      </c>
      <c r="Q2717" s="47">
        <v>0</v>
      </c>
      <c r="R2717" s="16" t="s">
        <v>1924</v>
      </c>
      <c r="S2717" s="3" t="s">
        <v>1470</v>
      </c>
      <c r="T2717" s="2"/>
      <c r="U2717" s="2"/>
      <c r="V2717" s="2"/>
    </row>
    <row r="2718" spans="1:22" s="16" customFormat="1" ht="15" customHeight="1" x14ac:dyDescent="0.3">
      <c r="A2718" s="16" t="s">
        <v>465</v>
      </c>
      <c r="B2718" s="16" t="s">
        <v>18</v>
      </c>
      <c r="C2718" s="43" t="s">
        <v>157</v>
      </c>
      <c r="D2718" s="43" t="s">
        <v>20</v>
      </c>
      <c r="E2718" s="43" t="s">
        <v>21</v>
      </c>
      <c r="F2718" s="43" t="s">
        <v>55</v>
      </c>
      <c r="G2718" s="43" t="s">
        <v>28</v>
      </c>
      <c r="H2718" s="43" t="s">
        <v>23</v>
      </c>
      <c r="I2718" s="43" t="s">
        <v>525</v>
      </c>
      <c r="J2718" s="16" t="s">
        <v>526</v>
      </c>
      <c r="K2718" s="16">
        <v>182</v>
      </c>
      <c r="L2718" s="16">
        <v>0</v>
      </c>
      <c r="M2718" s="16">
        <v>182</v>
      </c>
      <c r="N2718" s="16">
        <v>0</v>
      </c>
      <c r="O2718" s="47">
        <v>133.80000000000001</v>
      </c>
      <c r="P2718" s="16">
        <v>48.2</v>
      </c>
      <c r="Q2718" s="47">
        <v>0</v>
      </c>
      <c r="R2718" s="16" t="s">
        <v>1924</v>
      </c>
      <c r="S2718" s="3" t="s">
        <v>1470</v>
      </c>
      <c r="T2718" s="2"/>
      <c r="U2718" s="2"/>
      <c r="V2718" s="2"/>
    </row>
    <row r="2719" spans="1:22" s="16" customFormat="1" ht="15" customHeight="1" x14ac:dyDescent="0.3">
      <c r="A2719" s="16" t="s">
        <v>465</v>
      </c>
      <c r="B2719" s="16" t="s">
        <v>18</v>
      </c>
      <c r="C2719" s="43" t="s">
        <v>157</v>
      </c>
      <c r="D2719" s="43" t="s">
        <v>20</v>
      </c>
      <c r="E2719" s="43" t="s">
        <v>21</v>
      </c>
      <c r="F2719" s="43" t="s">
        <v>55</v>
      </c>
      <c r="G2719" s="43" t="s">
        <v>28</v>
      </c>
      <c r="H2719" s="43" t="s">
        <v>23</v>
      </c>
      <c r="I2719" s="43">
        <v>6000</v>
      </c>
      <c r="J2719" s="16" t="s">
        <v>539</v>
      </c>
      <c r="K2719" s="16">
        <v>1600</v>
      </c>
      <c r="L2719" s="16">
        <v>0</v>
      </c>
      <c r="M2719" s="16">
        <v>1600</v>
      </c>
      <c r="N2719" s="16">
        <v>0</v>
      </c>
      <c r="O2719" s="47">
        <v>0</v>
      </c>
      <c r="P2719" s="16">
        <v>1600</v>
      </c>
      <c r="Q2719" s="47">
        <v>0</v>
      </c>
      <c r="R2719" s="16" t="s">
        <v>1924</v>
      </c>
      <c r="S2719" s="3" t="s">
        <v>1470</v>
      </c>
      <c r="T2719" s="2"/>
      <c r="U2719" s="2"/>
      <c r="V2719" s="2"/>
    </row>
    <row r="2720" spans="1:22" s="16" customFormat="1" ht="15" customHeight="1" x14ac:dyDescent="0.3">
      <c r="A2720" s="16" t="s">
        <v>465</v>
      </c>
      <c r="B2720" s="16" t="s">
        <v>18</v>
      </c>
      <c r="C2720" s="43" t="s">
        <v>157</v>
      </c>
      <c r="D2720" s="43" t="s">
        <v>20</v>
      </c>
      <c r="E2720" s="43" t="s">
        <v>21</v>
      </c>
      <c r="F2720" s="43" t="s">
        <v>55</v>
      </c>
      <c r="G2720" s="43" t="s">
        <v>28</v>
      </c>
      <c r="H2720" s="43" t="s">
        <v>23</v>
      </c>
      <c r="I2720" s="43">
        <v>6202</v>
      </c>
      <c r="J2720" s="16" t="s">
        <v>558</v>
      </c>
      <c r="K2720" s="16">
        <v>300</v>
      </c>
      <c r="L2720" s="16">
        <v>0</v>
      </c>
      <c r="M2720" s="16">
        <v>300</v>
      </c>
      <c r="N2720" s="16">
        <v>0</v>
      </c>
      <c r="O2720" s="47">
        <v>0</v>
      </c>
      <c r="P2720" s="16">
        <v>300</v>
      </c>
      <c r="Q2720" s="47">
        <v>0</v>
      </c>
      <c r="R2720" s="16" t="s">
        <v>1924</v>
      </c>
      <c r="S2720" s="3" t="s">
        <v>1470</v>
      </c>
      <c r="T2720" s="2"/>
      <c r="U2720" s="2"/>
      <c r="V2720" s="2"/>
    </row>
    <row r="2721" spans="1:22" s="16" customFormat="1" ht="15" customHeight="1" x14ac:dyDescent="0.3">
      <c r="A2721" s="16" t="s">
        <v>465</v>
      </c>
      <c r="B2721" s="16" t="s">
        <v>18</v>
      </c>
      <c r="C2721" s="43" t="s">
        <v>157</v>
      </c>
      <c r="D2721" s="43" t="s">
        <v>20</v>
      </c>
      <c r="E2721" s="43" t="s">
        <v>21</v>
      </c>
      <c r="F2721" s="43" t="s">
        <v>55</v>
      </c>
      <c r="G2721" s="43" t="s">
        <v>28</v>
      </c>
      <c r="H2721" s="43" t="s">
        <v>23</v>
      </c>
      <c r="I2721" s="43">
        <v>6203</v>
      </c>
      <c r="J2721" s="16" t="s">
        <v>559</v>
      </c>
      <c r="K2721" s="16">
        <v>300</v>
      </c>
      <c r="L2721" s="16">
        <v>0</v>
      </c>
      <c r="M2721" s="16">
        <v>300</v>
      </c>
      <c r="N2721" s="16">
        <v>0</v>
      </c>
      <c r="O2721" s="47">
        <v>150</v>
      </c>
      <c r="P2721" s="16">
        <v>150</v>
      </c>
      <c r="Q2721" s="47">
        <v>0</v>
      </c>
      <c r="R2721" s="16" t="s">
        <v>1924</v>
      </c>
      <c r="S2721" s="3" t="s">
        <v>1470</v>
      </c>
      <c r="T2721" s="2"/>
      <c r="U2721" s="2"/>
      <c r="V2721" s="2"/>
    </row>
    <row r="2722" spans="1:22" s="16" customFormat="1" ht="15" customHeight="1" x14ac:dyDescent="0.3">
      <c r="A2722" s="16" t="s">
        <v>465</v>
      </c>
      <c r="B2722" s="16" t="s">
        <v>18</v>
      </c>
      <c r="C2722" s="43" t="s">
        <v>157</v>
      </c>
      <c r="D2722" s="43" t="s">
        <v>20</v>
      </c>
      <c r="E2722" s="43" t="s">
        <v>21</v>
      </c>
      <c r="F2722" s="43" t="s">
        <v>55</v>
      </c>
      <c r="G2722" s="43" t="s">
        <v>28</v>
      </c>
      <c r="H2722" s="43" t="s">
        <v>23</v>
      </c>
      <c r="I2722" s="43">
        <v>6290</v>
      </c>
      <c r="J2722" s="16" t="s">
        <v>1783</v>
      </c>
      <c r="K2722" s="16">
        <v>557</v>
      </c>
      <c r="L2722" s="16">
        <v>-508</v>
      </c>
      <c r="M2722" s="16">
        <v>49</v>
      </c>
      <c r="N2722" s="16">
        <v>0</v>
      </c>
      <c r="O2722" s="47">
        <v>0</v>
      </c>
      <c r="P2722" s="16">
        <v>49</v>
      </c>
      <c r="Q2722" s="47">
        <v>0</v>
      </c>
      <c r="R2722" s="16" t="s">
        <v>1924</v>
      </c>
      <c r="S2722" s="3" t="s">
        <v>1470</v>
      </c>
      <c r="T2722" s="2"/>
      <c r="U2722" s="2"/>
      <c r="V2722" s="2"/>
    </row>
    <row r="2723" spans="1:22" s="16" customFormat="1" ht="15" customHeight="1" x14ac:dyDescent="0.3">
      <c r="A2723" s="16" t="s">
        <v>465</v>
      </c>
      <c r="B2723" s="16" t="s">
        <v>18</v>
      </c>
      <c r="C2723" s="43" t="s">
        <v>157</v>
      </c>
      <c r="D2723" s="43" t="s">
        <v>20</v>
      </c>
      <c r="E2723" s="43" t="s">
        <v>21</v>
      </c>
      <c r="F2723" s="43" t="s">
        <v>55</v>
      </c>
      <c r="G2723" s="43" t="s">
        <v>28</v>
      </c>
      <c r="H2723" s="43" t="s">
        <v>23</v>
      </c>
      <c r="I2723" s="43">
        <v>6350</v>
      </c>
      <c r="J2723" s="16" t="s">
        <v>492</v>
      </c>
      <c r="K2723" s="16">
        <v>250</v>
      </c>
      <c r="L2723" s="16">
        <v>0</v>
      </c>
      <c r="M2723" s="16">
        <v>250</v>
      </c>
      <c r="N2723" s="16">
        <v>0</v>
      </c>
      <c r="O2723" s="47">
        <v>0</v>
      </c>
      <c r="P2723" s="16">
        <v>250</v>
      </c>
      <c r="Q2723" s="47">
        <v>0</v>
      </c>
      <c r="R2723" s="16" t="s">
        <v>1924</v>
      </c>
      <c r="S2723" s="3" t="s">
        <v>1470</v>
      </c>
      <c r="T2723" s="2"/>
      <c r="U2723" s="2"/>
      <c r="V2723" s="2"/>
    </row>
    <row r="2724" spans="1:22" s="16" customFormat="1" ht="15" customHeight="1" x14ac:dyDescent="0.3">
      <c r="A2724" s="16" t="s">
        <v>465</v>
      </c>
      <c r="B2724" s="16" t="s">
        <v>18</v>
      </c>
      <c r="C2724" s="43" t="s">
        <v>157</v>
      </c>
      <c r="D2724" s="43" t="s">
        <v>20</v>
      </c>
      <c r="E2724" s="43" t="s">
        <v>21</v>
      </c>
      <c r="F2724" s="43" t="s">
        <v>55</v>
      </c>
      <c r="G2724" s="43" t="s">
        <v>28</v>
      </c>
      <c r="H2724" s="43" t="s">
        <v>23</v>
      </c>
      <c r="I2724" s="43" t="s">
        <v>541</v>
      </c>
      <c r="J2724" s="16" t="s">
        <v>542</v>
      </c>
      <c r="K2724" s="16">
        <v>250</v>
      </c>
      <c r="L2724" s="16">
        <v>0</v>
      </c>
      <c r="M2724" s="16">
        <v>250</v>
      </c>
      <c r="N2724" s="16">
        <v>0</v>
      </c>
      <c r="O2724" s="47">
        <v>274.52999999999997</v>
      </c>
      <c r="P2724" s="16">
        <v>-24.53</v>
      </c>
      <c r="Q2724" s="47">
        <v>0</v>
      </c>
      <c r="R2724" s="16" t="s">
        <v>1924</v>
      </c>
      <c r="S2724" s="3" t="s">
        <v>1470</v>
      </c>
      <c r="T2724" s="2"/>
      <c r="U2724" s="2"/>
      <c r="V2724" s="2"/>
    </row>
    <row r="2725" spans="1:22" s="16" customFormat="1" ht="15" customHeight="1" x14ac:dyDescent="0.3">
      <c r="A2725" s="16" t="s">
        <v>465</v>
      </c>
      <c r="B2725" s="16" t="s">
        <v>18</v>
      </c>
      <c r="C2725" s="43" t="s">
        <v>157</v>
      </c>
      <c r="D2725" s="43" t="s">
        <v>20</v>
      </c>
      <c r="E2725" s="43" t="s">
        <v>21</v>
      </c>
      <c r="F2725" s="43" t="s">
        <v>55</v>
      </c>
      <c r="G2725" s="43" t="s">
        <v>28</v>
      </c>
      <c r="H2725" s="43" t="s">
        <v>23</v>
      </c>
      <c r="I2725" s="43" t="s">
        <v>568</v>
      </c>
      <c r="J2725" s="16" t="s">
        <v>569</v>
      </c>
      <c r="K2725" s="16">
        <v>8464</v>
      </c>
      <c r="L2725" s="16">
        <v>0</v>
      </c>
      <c r="M2725" s="16">
        <v>8464</v>
      </c>
      <c r="N2725" s="16">
        <v>0</v>
      </c>
      <c r="O2725" s="47">
        <v>0</v>
      </c>
      <c r="P2725" s="16">
        <v>8464</v>
      </c>
      <c r="Q2725" s="47">
        <v>0</v>
      </c>
      <c r="R2725" s="16" t="s">
        <v>1924</v>
      </c>
      <c r="S2725" s="3" t="s">
        <v>1470</v>
      </c>
      <c r="T2725" s="2"/>
      <c r="U2725" s="2"/>
      <c r="V2725" s="2"/>
    </row>
    <row r="2726" spans="1:22" s="16" customFormat="1" ht="15" customHeight="1" x14ac:dyDescent="0.3">
      <c r="A2726" s="16" t="s">
        <v>465</v>
      </c>
      <c r="B2726" s="16" t="s">
        <v>18</v>
      </c>
      <c r="C2726" s="43" t="s">
        <v>157</v>
      </c>
      <c r="D2726" s="43" t="s">
        <v>20</v>
      </c>
      <c r="E2726" s="43" t="s">
        <v>21</v>
      </c>
      <c r="F2726" s="43" t="s">
        <v>55</v>
      </c>
      <c r="G2726" s="43" t="s">
        <v>28</v>
      </c>
      <c r="H2726" s="43" t="s">
        <v>23</v>
      </c>
      <c r="I2726" s="43" t="s">
        <v>476</v>
      </c>
      <c r="J2726" s="16" t="s">
        <v>477</v>
      </c>
      <c r="K2726" s="16">
        <v>3000</v>
      </c>
      <c r="L2726" s="16">
        <v>0</v>
      </c>
      <c r="M2726" s="16">
        <v>3000</v>
      </c>
      <c r="N2726" s="16">
        <v>0</v>
      </c>
      <c r="O2726" s="47">
        <v>105</v>
      </c>
      <c r="P2726" s="16">
        <v>2895</v>
      </c>
      <c r="Q2726" s="47">
        <v>0</v>
      </c>
      <c r="R2726" s="16" t="s">
        <v>1924</v>
      </c>
      <c r="S2726" s="3" t="s">
        <v>1470</v>
      </c>
      <c r="T2726" s="2"/>
      <c r="U2726" s="2"/>
      <c r="V2726" s="2"/>
    </row>
    <row r="2727" spans="1:22" s="16" customFormat="1" ht="15" customHeight="1" x14ac:dyDescent="0.3">
      <c r="A2727" s="16" t="s">
        <v>465</v>
      </c>
      <c r="B2727" s="16" t="s">
        <v>18</v>
      </c>
      <c r="C2727" s="43" t="s">
        <v>157</v>
      </c>
      <c r="D2727" s="43" t="s">
        <v>20</v>
      </c>
      <c r="E2727" s="43" t="s">
        <v>21</v>
      </c>
      <c r="F2727" s="43" t="s">
        <v>55</v>
      </c>
      <c r="G2727" s="43" t="s">
        <v>28</v>
      </c>
      <c r="H2727" s="43" t="s">
        <v>23</v>
      </c>
      <c r="I2727" s="43" t="s">
        <v>510</v>
      </c>
      <c r="J2727" s="16" t="s">
        <v>511</v>
      </c>
      <c r="K2727" s="16">
        <v>1000</v>
      </c>
      <c r="L2727" s="16">
        <v>0</v>
      </c>
      <c r="M2727" s="16">
        <v>1000</v>
      </c>
      <c r="N2727" s="16">
        <v>0</v>
      </c>
      <c r="O2727" s="47">
        <v>0</v>
      </c>
      <c r="P2727" s="16">
        <v>1000</v>
      </c>
      <c r="Q2727" s="47">
        <v>0</v>
      </c>
      <c r="R2727" s="16" t="s">
        <v>1924</v>
      </c>
      <c r="S2727" s="3" t="s">
        <v>1470</v>
      </c>
      <c r="T2727" s="2"/>
      <c r="U2727" s="2"/>
      <c r="V2727" s="2"/>
    </row>
    <row r="2728" spans="1:22" s="16" customFormat="1" ht="15" customHeight="1" x14ac:dyDescent="0.3">
      <c r="A2728" s="16" t="s">
        <v>465</v>
      </c>
      <c r="B2728" s="16" t="s">
        <v>18</v>
      </c>
      <c r="C2728" s="43" t="s">
        <v>157</v>
      </c>
      <c r="D2728" s="43" t="s">
        <v>20</v>
      </c>
      <c r="E2728" s="43" t="s">
        <v>21</v>
      </c>
      <c r="F2728" s="43" t="s">
        <v>55</v>
      </c>
      <c r="G2728" s="43" t="s">
        <v>28</v>
      </c>
      <c r="H2728" s="43" t="s">
        <v>23</v>
      </c>
      <c r="I2728" s="43">
        <v>7710</v>
      </c>
      <c r="J2728" s="16" t="s">
        <v>549</v>
      </c>
      <c r="K2728" s="16">
        <v>441051</v>
      </c>
      <c r="L2728" s="16">
        <v>0</v>
      </c>
      <c r="M2728" s="16">
        <v>441051</v>
      </c>
      <c r="N2728" s="16">
        <v>31696.95</v>
      </c>
      <c r="O2728" s="47">
        <v>410472.24</v>
      </c>
      <c r="P2728" s="16">
        <v>-1118.19</v>
      </c>
      <c r="Q2728" s="47">
        <v>157540.76999999999</v>
      </c>
      <c r="R2728" s="16" t="s">
        <v>1924</v>
      </c>
      <c r="S2728" s="3" t="s">
        <v>1470</v>
      </c>
      <c r="T2728" s="2"/>
      <c r="U2728" s="2"/>
      <c r="V2728" s="2"/>
    </row>
    <row r="2729" spans="1:22" s="16" customFormat="1" ht="15" customHeight="1" x14ac:dyDescent="0.3">
      <c r="A2729" s="16" t="s">
        <v>465</v>
      </c>
      <c r="B2729" s="16" t="s">
        <v>18</v>
      </c>
      <c r="C2729" s="43" t="s">
        <v>157</v>
      </c>
      <c r="D2729" s="43" t="s">
        <v>20</v>
      </c>
      <c r="E2729" s="43" t="s">
        <v>21</v>
      </c>
      <c r="F2729" s="43" t="s">
        <v>55</v>
      </c>
      <c r="G2729" s="43" t="s">
        <v>28</v>
      </c>
      <c r="H2729" s="43" t="s">
        <v>23</v>
      </c>
      <c r="I2729" s="43">
        <v>7712</v>
      </c>
      <c r="J2729" s="16" t="s">
        <v>916</v>
      </c>
      <c r="K2729" s="16">
        <v>20029</v>
      </c>
      <c r="L2729" s="16">
        <v>0</v>
      </c>
      <c r="M2729" s="16">
        <v>20029</v>
      </c>
      <c r="N2729" s="16">
        <v>0</v>
      </c>
      <c r="O2729" s="47">
        <v>20029.75</v>
      </c>
      <c r="P2729" s="16">
        <v>-0.75</v>
      </c>
      <c r="Q2729" s="47">
        <v>0</v>
      </c>
      <c r="R2729" s="16" t="s">
        <v>1924</v>
      </c>
      <c r="S2729" s="3" t="s">
        <v>1470</v>
      </c>
      <c r="T2729" s="2"/>
      <c r="U2729" s="2"/>
      <c r="V2729" s="2"/>
    </row>
    <row r="2730" spans="1:22" s="16" customFormat="1" ht="15" customHeight="1" x14ac:dyDescent="0.3">
      <c r="A2730" s="16" t="s">
        <v>465</v>
      </c>
      <c r="B2730" s="16" t="s">
        <v>18</v>
      </c>
      <c r="C2730" s="43" t="s">
        <v>157</v>
      </c>
      <c r="D2730" s="43" t="s">
        <v>20</v>
      </c>
      <c r="E2730" s="43" t="s">
        <v>21</v>
      </c>
      <c r="F2730" s="43" t="s">
        <v>55</v>
      </c>
      <c r="G2730" s="43" t="s">
        <v>28</v>
      </c>
      <c r="H2730" s="43" t="s">
        <v>23</v>
      </c>
      <c r="I2730" s="43">
        <v>8015</v>
      </c>
      <c r="J2730" s="16" t="s">
        <v>553</v>
      </c>
      <c r="K2730" s="16">
        <v>382</v>
      </c>
      <c r="L2730" s="16">
        <v>0</v>
      </c>
      <c r="M2730" s="16">
        <v>382</v>
      </c>
      <c r="N2730" s="16">
        <v>0</v>
      </c>
      <c r="O2730" s="47">
        <v>0</v>
      </c>
      <c r="P2730" s="16">
        <v>382</v>
      </c>
      <c r="Q2730" s="47">
        <v>0</v>
      </c>
      <c r="R2730" s="16" t="s">
        <v>1924</v>
      </c>
      <c r="S2730" s="3" t="s">
        <v>1470</v>
      </c>
      <c r="T2730" s="2"/>
      <c r="U2730" s="2"/>
      <c r="V2730" s="2"/>
    </row>
    <row r="2731" spans="1:22" s="16" customFormat="1" ht="15" customHeight="1" x14ac:dyDescent="0.3">
      <c r="A2731" s="16" t="s">
        <v>465</v>
      </c>
      <c r="B2731" s="16" t="s">
        <v>18</v>
      </c>
      <c r="C2731" s="43" t="s">
        <v>54</v>
      </c>
      <c r="D2731" s="43" t="s">
        <v>20</v>
      </c>
      <c r="E2731" s="43" t="s">
        <v>21</v>
      </c>
      <c r="F2731" s="43" t="s">
        <v>55</v>
      </c>
      <c r="G2731" s="43" t="s">
        <v>56</v>
      </c>
      <c r="H2731" s="43" t="s">
        <v>23</v>
      </c>
      <c r="I2731" s="43" t="s">
        <v>501</v>
      </c>
      <c r="J2731" s="16" t="s">
        <v>502</v>
      </c>
      <c r="K2731" s="16">
        <v>36747</v>
      </c>
      <c r="L2731" s="16">
        <v>4982</v>
      </c>
      <c r="M2731" s="16">
        <v>41729</v>
      </c>
      <c r="N2731" s="16">
        <v>0</v>
      </c>
      <c r="O2731" s="47">
        <v>34767.870000000003</v>
      </c>
      <c r="P2731" s="16">
        <v>6961.13</v>
      </c>
      <c r="Q2731" s="47">
        <v>3282.43</v>
      </c>
      <c r="R2731" s="16" t="s">
        <v>1925</v>
      </c>
      <c r="S2731" s="3" t="s">
        <v>1470</v>
      </c>
      <c r="T2731" s="2"/>
      <c r="U2731" s="2"/>
      <c r="V2731" s="2"/>
    </row>
    <row r="2732" spans="1:22" s="16" customFormat="1" ht="15" customHeight="1" x14ac:dyDescent="0.3">
      <c r="A2732" s="16" t="s">
        <v>465</v>
      </c>
      <c r="B2732" s="16" t="s">
        <v>18</v>
      </c>
      <c r="C2732" s="43" t="s">
        <v>54</v>
      </c>
      <c r="D2732" s="43" t="s">
        <v>20</v>
      </c>
      <c r="E2732" s="43" t="s">
        <v>21</v>
      </c>
      <c r="F2732" s="43" t="s">
        <v>55</v>
      </c>
      <c r="G2732" s="43" t="s">
        <v>56</v>
      </c>
      <c r="H2732" s="43" t="s">
        <v>23</v>
      </c>
      <c r="I2732" s="43" t="s">
        <v>481</v>
      </c>
      <c r="J2732" s="16" t="s">
        <v>1040</v>
      </c>
      <c r="K2732" s="16">
        <v>212</v>
      </c>
      <c r="L2732" s="16">
        <v>0</v>
      </c>
      <c r="M2732" s="16">
        <v>212</v>
      </c>
      <c r="N2732" s="16">
        <v>0</v>
      </c>
      <c r="O2732" s="47">
        <v>47</v>
      </c>
      <c r="P2732" s="16">
        <v>165</v>
      </c>
      <c r="Q2732" s="47">
        <v>0</v>
      </c>
      <c r="R2732" s="16" t="s">
        <v>1925</v>
      </c>
      <c r="S2732" s="3" t="s">
        <v>1470</v>
      </c>
      <c r="T2732" s="2"/>
      <c r="U2732" s="2"/>
      <c r="V2732" s="2"/>
    </row>
    <row r="2733" spans="1:22" s="16" customFormat="1" ht="15" customHeight="1" x14ac:dyDescent="0.3">
      <c r="A2733" s="16" t="s">
        <v>465</v>
      </c>
      <c r="B2733" s="16" t="s">
        <v>18</v>
      </c>
      <c r="C2733" s="43" t="s">
        <v>54</v>
      </c>
      <c r="D2733" s="43" t="s">
        <v>20</v>
      </c>
      <c r="E2733" s="43" t="s">
        <v>21</v>
      </c>
      <c r="F2733" s="43" t="s">
        <v>55</v>
      </c>
      <c r="G2733" s="43" t="s">
        <v>56</v>
      </c>
      <c r="H2733" s="43" t="s">
        <v>23</v>
      </c>
      <c r="I2733" s="43" t="s">
        <v>473</v>
      </c>
      <c r="J2733" s="16" t="s">
        <v>1041</v>
      </c>
      <c r="K2733" s="16">
        <v>0</v>
      </c>
      <c r="L2733" s="16">
        <v>0</v>
      </c>
      <c r="M2733" s="16">
        <v>0</v>
      </c>
      <c r="N2733" s="16">
        <v>0</v>
      </c>
      <c r="O2733" s="47">
        <v>226.15</v>
      </c>
      <c r="P2733" s="16">
        <v>-226.15</v>
      </c>
      <c r="Q2733" s="47">
        <v>0</v>
      </c>
      <c r="R2733" s="16" t="s">
        <v>1925</v>
      </c>
      <c r="S2733" s="3" t="s">
        <v>1470</v>
      </c>
      <c r="T2733" s="2"/>
      <c r="U2733" s="2"/>
      <c r="V2733" s="2"/>
    </row>
    <row r="2734" spans="1:22" s="16" customFormat="1" ht="15" customHeight="1" x14ac:dyDescent="0.3">
      <c r="A2734" s="16" t="s">
        <v>465</v>
      </c>
      <c r="B2734" s="16" t="s">
        <v>18</v>
      </c>
      <c r="C2734" s="43" t="s">
        <v>54</v>
      </c>
      <c r="D2734" s="43" t="s">
        <v>20</v>
      </c>
      <c r="E2734" s="43" t="s">
        <v>21</v>
      </c>
      <c r="F2734" s="43" t="s">
        <v>55</v>
      </c>
      <c r="G2734" s="43" t="s">
        <v>56</v>
      </c>
      <c r="H2734" s="43" t="s">
        <v>23</v>
      </c>
      <c r="I2734" s="43" t="s">
        <v>474</v>
      </c>
      <c r="J2734" s="16" t="s">
        <v>475</v>
      </c>
      <c r="K2734" s="16">
        <v>2856</v>
      </c>
      <c r="L2734" s="16">
        <v>469</v>
      </c>
      <c r="M2734" s="16">
        <v>3325</v>
      </c>
      <c r="N2734" s="16">
        <v>0</v>
      </c>
      <c r="O2734" s="47">
        <v>2604.4499999999998</v>
      </c>
      <c r="P2734" s="16">
        <v>720.55</v>
      </c>
      <c r="Q2734" s="47">
        <v>246.39</v>
      </c>
      <c r="R2734" s="16" t="s">
        <v>1925</v>
      </c>
      <c r="S2734" s="3" t="s">
        <v>1470</v>
      </c>
      <c r="T2734" s="2"/>
      <c r="U2734" s="2"/>
      <c r="V2734" s="2"/>
    </row>
    <row r="2735" spans="1:22" s="16" customFormat="1" ht="15" customHeight="1" x14ac:dyDescent="0.3">
      <c r="A2735" s="16" t="s">
        <v>465</v>
      </c>
      <c r="B2735" s="16" t="s">
        <v>18</v>
      </c>
      <c r="C2735" s="43" t="s">
        <v>54</v>
      </c>
      <c r="D2735" s="43" t="s">
        <v>20</v>
      </c>
      <c r="E2735" s="43" t="s">
        <v>21</v>
      </c>
      <c r="F2735" s="43" t="s">
        <v>55</v>
      </c>
      <c r="G2735" s="43" t="s">
        <v>56</v>
      </c>
      <c r="H2735" s="43" t="s">
        <v>23</v>
      </c>
      <c r="I2735" s="43" t="s">
        <v>531</v>
      </c>
      <c r="J2735" s="16" t="s">
        <v>532</v>
      </c>
      <c r="K2735" s="16">
        <v>4314</v>
      </c>
      <c r="L2735" s="16">
        <v>564</v>
      </c>
      <c r="M2735" s="16">
        <v>4878</v>
      </c>
      <c r="N2735" s="16">
        <v>0</v>
      </c>
      <c r="O2735" s="47">
        <v>3759.54</v>
      </c>
      <c r="P2735" s="16">
        <v>1118.46</v>
      </c>
      <c r="Q2735" s="47">
        <v>364.02</v>
      </c>
      <c r="R2735" s="16" t="s">
        <v>1925</v>
      </c>
      <c r="S2735" s="3" t="s">
        <v>1470</v>
      </c>
      <c r="T2735" s="2"/>
      <c r="U2735" s="2"/>
      <c r="V2735" s="2"/>
    </row>
    <row r="2736" spans="1:22" s="16" customFormat="1" ht="15" customHeight="1" x14ac:dyDescent="0.3">
      <c r="A2736" s="16" t="s">
        <v>465</v>
      </c>
      <c r="B2736" s="16" t="s">
        <v>18</v>
      </c>
      <c r="C2736" s="43" t="s">
        <v>54</v>
      </c>
      <c r="D2736" s="43" t="s">
        <v>20</v>
      </c>
      <c r="E2736" s="43" t="s">
        <v>21</v>
      </c>
      <c r="F2736" s="43" t="s">
        <v>55</v>
      </c>
      <c r="G2736" s="43" t="s">
        <v>56</v>
      </c>
      <c r="H2736" s="43" t="s">
        <v>23</v>
      </c>
      <c r="I2736" s="43" t="s">
        <v>519</v>
      </c>
      <c r="J2736" s="16" t="s">
        <v>520</v>
      </c>
      <c r="K2736" s="16">
        <v>599</v>
      </c>
      <c r="L2736" s="16">
        <v>0</v>
      </c>
      <c r="M2736" s="16">
        <v>599</v>
      </c>
      <c r="N2736" s="16">
        <v>0</v>
      </c>
      <c r="O2736" s="47">
        <v>499.2</v>
      </c>
      <c r="P2736" s="16">
        <v>99.8</v>
      </c>
      <c r="Q2736" s="47">
        <v>0</v>
      </c>
      <c r="R2736" s="16" t="s">
        <v>1925</v>
      </c>
      <c r="S2736" s="3" t="s">
        <v>1470</v>
      </c>
      <c r="T2736" s="2"/>
      <c r="U2736" s="2"/>
      <c r="V2736" s="2"/>
    </row>
    <row r="2737" spans="1:22" s="16" customFormat="1" ht="15" customHeight="1" x14ac:dyDescent="0.3">
      <c r="A2737" s="16" t="s">
        <v>465</v>
      </c>
      <c r="B2737" s="16" t="s">
        <v>18</v>
      </c>
      <c r="C2737" s="43" t="s">
        <v>54</v>
      </c>
      <c r="D2737" s="43" t="s">
        <v>20</v>
      </c>
      <c r="E2737" s="43" t="s">
        <v>21</v>
      </c>
      <c r="F2737" s="43" t="s">
        <v>55</v>
      </c>
      <c r="G2737" s="43" t="s">
        <v>56</v>
      </c>
      <c r="H2737" s="43" t="s">
        <v>23</v>
      </c>
      <c r="I2737" s="43" t="s">
        <v>638</v>
      </c>
      <c r="J2737" s="16" t="s">
        <v>639</v>
      </c>
      <c r="K2737" s="16">
        <v>2892</v>
      </c>
      <c r="L2737" s="16">
        <v>0</v>
      </c>
      <c r="M2737" s="16">
        <v>2892</v>
      </c>
      <c r="N2737" s="16">
        <v>0</v>
      </c>
      <c r="O2737" s="47">
        <v>2410</v>
      </c>
      <c r="P2737" s="16">
        <v>482</v>
      </c>
      <c r="Q2737" s="47">
        <v>0</v>
      </c>
      <c r="R2737" s="16" t="s">
        <v>1925</v>
      </c>
      <c r="S2737" s="3" t="s">
        <v>1470</v>
      </c>
      <c r="T2737" s="2"/>
      <c r="U2737" s="2"/>
      <c r="V2737" s="2"/>
    </row>
    <row r="2738" spans="1:22" s="16" customFormat="1" ht="15" customHeight="1" x14ac:dyDescent="0.3">
      <c r="A2738" s="16" t="s">
        <v>465</v>
      </c>
      <c r="B2738" s="16" t="s">
        <v>18</v>
      </c>
      <c r="C2738" s="43" t="s">
        <v>54</v>
      </c>
      <c r="D2738" s="43" t="s">
        <v>20</v>
      </c>
      <c r="E2738" s="43" t="s">
        <v>21</v>
      </c>
      <c r="F2738" s="43" t="s">
        <v>55</v>
      </c>
      <c r="G2738" s="43" t="s">
        <v>56</v>
      </c>
      <c r="H2738" s="43" t="s">
        <v>23</v>
      </c>
      <c r="I2738" s="43" t="s">
        <v>466</v>
      </c>
      <c r="J2738" s="16" t="s">
        <v>467</v>
      </c>
      <c r="K2738" s="16">
        <v>297</v>
      </c>
      <c r="L2738" s="16">
        <v>0</v>
      </c>
      <c r="M2738" s="16">
        <v>297</v>
      </c>
      <c r="N2738" s="16">
        <v>0</v>
      </c>
      <c r="O2738" s="47">
        <v>247.5</v>
      </c>
      <c r="P2738" s="16">
        <v>49.5</v>
      </c>
      <c r="Q2738" s="47">
        <v>0</v>
      </c>
      <c r="R2738" s="16" t="s">
        <v>1925</v>
      </c>
      <c r="S2738" s="3" t="s">
        <v>1470</v>
      </c>
      <c r="T2738" s="2"/>
      <c r="U2738" s="2"/>
      <c r="V2738" s="2"/>
    </row>
    <row r="2739" spans="1:22" s="16" customFormat="1" ht="15" customHeight="1" x14ac:dyDescent="0.3">
      <c r="A2739" s="16" t="s">
        <v>465</v>
      </c>
      <c r="B2739" s="16" t="s">
        <v>18</v>
      </c>
      <c r="C2739" s="43" t="s">
        <v>54</v>
      </c>
      <c r="D2739" s="43" t="s">
        <v>20</v>
      </c>
      <c r="E2739" s="43" t="s">
        <v>21</v>
      </c>
      <c r="F2739" s="43" t="s">
        <v>55</v>
      </c>
      <c r="G2739" s="43" t="s">
        <v>56</v>
      </c>
      <c r="H2739" s="43" t="s">
        <v>23</v>
      </c>
      <c r="I2739" s="43" t="s">
        <v>470</v>
      </c>
      <c r="J2739" s="16" t="s">
        <v>471</v>
      </c>
      <c r="K2739" s="16">
        <v>58</v>
      </c>
      <c r="L2739" s="16">
        <v>0</v>
      </c>
      <c r="M2739" s="16">
        <v>58</v>
      </c>
      <c r="N2739" s="16">
        <v>0</v>
      </c>
      <c r="O2739" s="47">
        <v>48.3</v>
      </c>
      <c r="P2739" s="16">
        <v>9.6999999999999993</v>
      </c>
      <c r="Q2739" s="47">
        <v>0</v>
      </c>
      <c r="R2739" s="16" t="s">
        <v>1925</v>
      </c>
      <c r="S2739" s="3" t="s">
        <v>1470</v>
      </c>
      <c r="T2739" s="2"/>
      <c r="U2739" s="2"/>
      <c r="V2739" s="2"/>
    </row>
    <row r="2740" spans="1:22" s="16" customFormat="1" ht="15" customHeight="1" x14ac:dyDescent="0.3">
      <c r="A2740" s="16" t="s">
        <v>465</v>
      </c>
      <c r="B2740" s="16" t="s">
        <v>18</v>
      </c>
      <c r="C2740" s="43" t="s">
        <v>54</v>
      </c>
      <c r="D2740" s="43" t="s">
        <v>20</v>
      </c>
      <c r="E2740" s="43" t="s">
        <v>21</v>
      </c>
      <c r="F2740" s="43" t="s">
        <v>55</v>
      </c>
      <c r="G2740" s="43" t="s">
        <v>56</v>
      </c>
      <c r="H2740" s="43" t="s">
        <v>23</v>
      </c>
      <c r="I2740" s="43" t="s">
        <v>525</v>
      </c>
      <c r="J2740" s="16" t="s">
        <v>526</v>
      </c>
      <c r="K2740" s="16">
        <v>254</v>
      </c>
      <c r="L2740" s="16">
        <v>0</v>
      </c>
      <c r="M2740" s="16">
        <v>254</v>
      </c>
      <c r="N2740" s="16">
        <v>0</v>
      </c>
      <c r="O2740" s="47">
        <v>101.77</v>
      </c>
      <c r="P2740" s="16">
        <v>152.22999999999999</v>
      </c>
      <c r="Q2740" s="47">
        <v>0</v>
      </c>
      <c r="R2740" s="16" t="s">
        <v>1925</v>
      </c>
      <c r="S2740" s="3" t="s">
        <v>1470</v>
      </c>
      <c r="T2740" s="2"/>
      <c r="U2740" s="2"/>
      <c r="V2740" s="2"/>
    </row>
    <row r="2741" spans="1:22" s="16" customFormat="1" ht="15" customHeight="1" x14ac:dyDescent="0.3">
      <c r="A2741" s="16" t="s">
        <v>465</v>
      </c>
      <c r="B2741" s="16" t="s">
        <v>18</v>
      </c>
      <c r="C2741" s="43" t="s">
        <v>54</v>
      </c>
      <c r="D2741" s="43" t="s">
        <v>20</v>
      </c>
      <c r="E2741" s="43" t="s">
        <v>21</v>
      </c>
      <c r="F2741" s="43" t="s">
        <v>55</v>
      </c>
      <c r="G2741" s="43" t="s">
        <v>56</v>
      </c>
      <c r="H2741" s="43" t="s">
        <v>23</v>
      </c>
      <c r="I2741" s="43">
        <v>6000</v>
      </c>
      <c r="J2741" s="16" t="s">
        <v>539</v>
      </c>
      <c r="K2741" s="16">
        <v>100</v>
      </c>
      <c r="L2741" s="16">
        <v>0</v>
      </c>
      <c r="M2741" s="16">
        <v>100</v>
      </c>
      <c r="N2741" s="16">
        <v>0</v>
      </c>
      <c r="O2741" s="47">
        <v>0</v>
      </c>
      <c r="P2741" s="16">
        <v>100</v>
      </c>
      <c r="Q2741" s="47">
        <v>0</v>
      </c>
      <c r="R2741" s="16" t="s">
        <v>1925</v>
      </c>
      <c r="S2741" s="3" t="s">
        <v>1470</v>
      </c>
      <c r="T2741" s="2"/>
      <c r="U2741" s="2"/>
      <c r="V2741" s="2"/>
    </row>
    <row r="2742" spans="1:22" s="16" customFormat="1" ht="15" customHeight="1" x14ac:dyDescent="0.3">
      <c r="A2742" s="16" t="s">
        <v>465</v>
      </c>
      <c r="B2742" s="16" t="s">
        <v>18</v>
      </c>
      <c r="C2742" s="43" t="s">
        <v>54</v>
      </c>
      <c r="D2742" s="43" t="s">
        <v>20</v>
      </c>
      <c r="E2742" s="43" t="s">
        <v>21</v>
      </c>
      <c r="F2742" s="43" t="s">
        <v>55</v>
      </c>
      <c r="G2742" s="43" t="s">
        <v>56</v>
      </c>
      <c r="H2742" s="43" t="s">
        <v>23</v>
      </c>
      <c r="I2742" s="43">
        <v>6202</v>
      </c>
      <c r="J2742" s="16" t="s">
        <v>558</v>
      </c>
      <c r="K2742" s="16">
        <v>100</v>
      </c>
      <c r="L2742" s="16">
        <v>0</v>
      </c>
      <c r="M2742" s="16">
        <v>100</v>
      </c>
      <c r="N2742" s="16">
        <v>0</v>
      </c>
      <c r="O2742" s="47">
        <v>0</v>
      </c>
      <c r="P2742" s="16">
        <v>100</v>
      </c>
      <c r="Q2742" s="47">
        <v>0</v>
      </c>
      <c r="R2742" s="16" t="s">
        <v>1925</v>
      </c>
      <c r="S2742" s="3" t="s">
        <v>1470</v>
      </c>
      <c r="T2742" s="2"/>
      <c r="U2742" s="2"/>
      <c r="V2742" s="2"/>
    </row>
    <row r="2743" spans="1:22" s="16" customFormat="1" ht="15" customHeight="1" x14ac:dyDescent="0.3">
      <c r="A2743" s="16" t="s">
        <v>465</v>
      </c>
      <c r="B2743" s="16" t="s">
        <v>18</v>
      </c>
      <c r="C2743" s="43" t="s">
        <v>54</v>
      </c>
      <c r="D2743" s="43" t="s">
        <v>20</v>
      </c>
      <c r="E2743" s="43" t="s">
        <v>21</v>
      </c>
      <c r="F2743" s="43" t="s">
        <v>55</v>
      </c>
      <c r="G2743" s="43" t="s">
        <v>56</v>
      </c>
      <c r="H2743" s="43" t="s">
        <v>23</v>
      </c>
      <c r="I2743" s="43">
        <v>6290</v>
      </c>
      <c r="J2743" s="16" t="s">
        <v>1783</v>
      </c>
      <c r="K2743" s="16">
        <v>1107</v>
      </c>
      <c r="L2743" s="16">
        <v>-392</v>
      </c>
      <c r="M2743" s="16">
        <v>715</v>
      </c>
      <c r="N2743" s="16">
        <v>0</v>
      </c>
      <c r="O2743" s="47">
        <v>0</v>
      </c>
      <c r="P2743" s="16">
        <v>715</v>
      </c>
      <c r="Q2743" s="47">
        <v>0</v>
      </c>
      <c r="R2743" s="16" t="s">
        <v>1925</v>
      </c>
      <c r="S2743" s="3" t="s">
        <v>1470</v>
      </c>
      <c r="T2743" s="2"/>
      <c r="U2743" s="2"/>
      <c r="V2743" s="2"/>
    </row>
    <row r="2744" spans="1:22" s="16" customFormat="1" ht="15" customHeight="1" x14ac:dyDescent="0.3">
      <c r="A2744" s="16" t="s">
        <v>465</v>
      </c>
      <c r="B2744" s="16" t="s">
        <v>18</v>
      </c>
      <c r="C2744" s="43" t="s">
        <v>54</v>
      </c>
      <c r="D2744" s="43" t="s">
        <v>20</v>
      </c>
      <c r="E2744" s="43" t="s">
        <v>21</v>
      </c>
      <c r="F2744" s="43" t="s">
        <v>55</v>
      </c>
      <c r="G2744" s="43" t="s">
        <v>56</v>
      </c>
      <c r="H2744" s="43" t="s">
        <v>23</v>
      </c>
      <c r="I2744" s="43">
        <v>6350</v>
      </c>
      <c r="J2744" s="16" t="s">
        <v>492</v>
      </c>
      <c r="K2744" s="16">
        <v>300</v>
      </c>
      <c r="L2744" s="16">
        <v>0</v>
      </c>
      <c r="M2744" s="16">
        <v>300</v>
      </c>
      <c r="N2744" s="16">
        <v>0</v>
      </c>
      <c r="O2744" s="47">
        <v>74.88</v>
      </c>
      <c r="P2744" s="16">
        <v>225.12</v>
      </c>
      <c r="Q2744" s="47">
        <v>0</v>
      </c>
      <c r="R2744" s="16" t="s">
        <v>1925</v>
      </c>
      <c r="S2744" s="3" t="s">
        <v>1470</v>
      </c>
      <c r="T2744" s="2"/>
      <c r="U2744" s="2"/>
      <c r="V2744" s="2"/>
    </row>
    <row r="2745" spans="1:22" s="16" customFormat="1" ht="15" customHeight="1" x14ac:dyDescent="0.3">
      <c r="A2745" s="16" t="s">
        <v>465</v>
      </c>
      <c r="B2745" s="16" t="s">
        <v>18</v>
      </c>
      <c r="C2745" s="43" t="s">
        <v>54</v>
      </c>
      <c r="D2745" s="43" t="s">
        <v>20</v>
      </c>
      <c r="E2745" s="43" t="s">
        <v>21</v>
      </c>
      <c r="F2745" s="43" t="s">
        <v>55</v>
      </c>
      <c r="G2745" s="43" t="s">
        <v>56</v>
      </c>
      <c r="H2745" s="43" t="s">
        <v>23</v>
      </c>
      <c r="I2745" s="43" t="s">
        <v>541</v>
      </c>
      <c r="J2745" s="16" t="s">
        <v>542</v>
      </c>
      <c r="K2745" s="16">
        <v>300</v>
      </c>
      <c r="L2745" s="16">
        <v>0</v>
      </c>
      <c r="M2745" s="16">
        <v>300</v>
      </c>
      <c r="N2745" s="16">
        <v>0</v>
      </c>
      <c r="O2745" s="47">
        <v>173.14</v>
      </c>
      <c r="P2745" s="16">
        <v>126.86</v>
      </c>
      <c r="Q2745" s="47">
        <v>0</v>
      </c>
      <c r="R2745" s="16" t="s">
        <v>1925</v>
      </c>
      <c r="S2745" s="3" t="s">
        <v>1470</v>
      </c>
      <c r="T2745" s="2"/>
      <c r="U2745" s="2"/>
      <c r="V2745" s="2"/>
    </row>
    <row r="2746" spans="1:22" s="16" customFormat="1" ht="15" customHeight="1" x14ac:dyDescent="0.3">
      <c r="A2746" s="16" t="s">
        <v>465</v>
      </c>
      <c r="B2746" s="16" t="s">
        <v>18</v>
      </c>
      <c r="C2746" s="43" t="s">
        <v>54</v>
      </c>
      <c r="D2746" s="43" t="s">
        <v>20</v>
      </c>
      <c r="E2746" s="43" t="s">
        <v>21</v>
      </c>
      <c r="F2746" s="43" t="s">
        <v>55</v>
      </c>
      <c r="G2746" s="43" t="s">
        <v>56</v>
      </c>
      <c r="H2746" s="43" t="s">
        <v>23</v>
      </c>
      <c r="I2746" s="43" t="s">
        <v>616</v>
      </c>
      <c r="J2746" s="16" t="s">
        <v>617</v>
      </c>
      <c r="K2746" s="16">
        <v>3000</v>
      </c>
      <c r="L2746" s="16">
        <v>0</v>
      </c>
      <c r="M2746" s="16">
        <v>3000</v>
      </c>
      <c r="N2746" s="16">
        <v>0</v>
      </c>
      <c r="O2746" s="47">
        <v>0</v>
      </c>
      <c r="P2746" s="16">
        <v>3000</v>
      </c>
      <c r="Q2746" s="47">
        <v>0</v>
      </c>
      <c r="R2746" s="16" t="s">
        <v>1925</v>
      </c>
      <c r="S2746" s="3" t="s">
        <v>1470</v>
      </c>
      <c r="T2746" s="2"/>
      <c r="U2746" s="2"/>
      <c r="V2746" s="2"/>
    </row>
    <row r="2747" spans="1:22" s="16" customFormat="1" ht="15" customHeight="1" x14ac:dyDescent="0.3">
      <c r="A2747" s="16" t="s">
        <v>465</v>
      </c>
      <c r="B2747" s="16" t="s">
        <v>18</v>
      </c>
      <c r="C2747" s="43" t="s">
        <v>54</v>
      </c>
      <c r="D2747" s="43" t="s">
        <v>20</v>
      </c>
      <c r="E2747" s="43" t="s">
        <v>21</v>
      </c>
      <c r="F2747" s="43" t="s">
        <v>55</v>
      </c>
      <c r="G2747" s="43" t="s">
        <v>56</v>
      </c>
      <c r="H2747" s="43" t="s">
        <v>23</v>
      </c>
      <c r="I2747" s="43" t="s">
        <v>498</v>
      </c>
      <c r="J2747" s="16" t="s">
        <v>499</v>
      </c>
      <c r="K2747" s="16">
        <v>582</v>
      </c>
      <c r="L2747" s="16">
        <v>0</v>
      </c>
      <c r="M2747" s="16">
        <v>582</v>
      </c>
      <c r="N2747" s="16">
        <v>0</v>
      </c>
      <c r="O2747" s="47">
        <v>0</v>
      </c>
      <c r="P2747" s="16">
        <v>582</v>
      </c>
      <c r="Q2747" s="47">
        <v>0</v>
      </c>
      <c r="R2747" s="16" t="s">
        <v>1925</v>
      </c>
      <c r="S2747" s="3" t="s">
        <v>1470</v>
      </c>
      <c r="T2747" s="2"/>
      <c r="U2747" s="2"/>
      <c r="V2747" s="2"/>
    </row>
    <row r="2748" spans="1:22" s="16" customFormat="1" ht="15" customHeight="1" x14ac:dyDescent="0.3">
      <c r="A2748" s="16" t="s">
        <v>465</v>
      </c>
      <c r="B2748" s="16" t="s">
        <v>18</v>
      </c>
      <c r="C2748" s="43" t="s">
        <v>54</v>
      </c>
      <c r="D2748" s="43" t="s">
        <v>20</v>
      </c>
      <c r="E2748" s="43" t="s">
        <v>21</v>
      </c>
      <c r="F2748" s="43" t="s">
        <v>55</v>
      </c>
      <c r="G2748" s="43" t="s">
        <v>56</v>
      </c>
      <c r="H2748" s="43" t="s">
        <v>23</v>
      </c>
      <c r="I2748" s="43" t="s">
        <v>476</v>
      </c>
      <c r="J2748" s="16" t="s">
        <v>477</v>
      </c>
      <c r="K2748" s="16">
        <v>253</v>
      </c>
      <c r="L2748" s="16">
        <v>0</v>
      </c>
      <c r="M2748" s="16">
        <v>253</v>
      </c>
      <c r="N2748" s="16">
        <v>0</v>
      </c>
      <c r="O2748" s="47">
        <v>0</v>
      </c>
      <c r="P2748" s="16">
        <v>253</v>
      </c>
      <c r="Q2748" s="47">
        <v>0</v>
      </c>
      <c r="R2748" s="16" t="s">
        <v>1925</v>
      </c>
      <c r="S2748" s="3" t="s">
        <v>1470</v>
      </c>
      <c r="T2748" s="2"/>
      <c r="U2748" s="2"/>
      <c r="V2748" s="2"/>
    </row>
    <row r="2749" spans="1:22" s="16" customFormat="1" ht="15" customHeight="1" x14ac:dyDescent="0.3">
      <c r="A2749" s="16" t="s">
        <v>465</v>
      </c>
      <c r="B2749" s="16" t="s">
        <v>18</v>
      </c>
      <c r="C2749" s="43" t="s">
        <v>54</v>
      </c>
      <c r="D2749" s="43" t="s">
        <v>20</v>
      </c>
      <c r="E2749" s="43" t="s">
        <v>21</v>
      </c>
      <c r="F2749" s="43" t="s">
        <v>55</v>
      </c>
      <c r="G2749" s="43" t="s">
        <v>56</v>
      </c>
      <c r="H2749" s="43" t="s">
        <v>23</v>
      </c>
      <c r="I2749" s="43" t="s">
        <v>510</v>
      </c>
      <c r="J2749" s="16" t="s">
        <v>511</v>
      </c>
      <c r="K2749" s="16">
        <v>300</v>
      </c>
      <c r="L2749" s="16">
        <v>0</v>
      </c>
      <c r="M2749" s="16">
        <v>300</v>
      </c>
      <c r="N2749" s="16">
        <v>0</v>
      </c>
      <c r="O2749" s="47">
        <v>0</v>
      </c>
      <c r="P2749" s="16">
        <v>300</v>
      </c>
      <c r="Q2749" s="47">
        <v>0</v>
      </c>
      <c r="R2749" s="16" t="s">
        <v>1925</v>
      </c>
      <c r="S2749" s="3" t="s">
        <v>1470</v>
      </c>
      <c r="T2749" s="2"/>
      <c r="U2749" s="2"/>
      <c r="V2749" s="2"/>
    </row>
    <row r="2750" spans="1:22" s="16" customFormat="1" ht="15" customHeight="1" x14ac:dyDescent="0.3">
      <c r="A2750" s="16" t="s">
        <v>465</v>
      </c>
      <c r="B2750" s="16" t="s">
        <v>18</v>
      </c>
      <c r="C2750" s="43" t="s">
        <v>54</v>
      </c>
      <c r="D2750" s="43" t="s">
        <v>20</v>
      </c>
      <c r="E2750" s="43" t="s">
        <v>21</v>
      </c>
      <c r="F2750" s="43" t="s">
        <v>55</v>
      </c>
      <c r="G2750" s="43" t="s">
        <v>56</v>
      </c>
      <c r="H2750" s="43" t="s">
        <v>23</v>
      </c>
      <c r="I2750" s="43">
        <v>7710</v>
      </c>
      <c r="J2750" s="16" t="s">
        <v>549</v>
      </c>
      <c r="K2750" s="16">
        <v>228291</v>
      </c>
      <c r="L2750" s="16">
        <v>155728</v>
      </c>
      <c r="M2750" s="16">
        <v>384019</v>
      </c>
      <c r="N2750" s="16">
        <v>39444.54</v>
      </c>
      <c r="O2750" s="47">
        <v>158520.84</v>
      </c>
      <c r="P2750" s="16">
        <v>186053.62</v>
      </c>
      <c r="Q2750" s="47">
        <v>0</v>
      </c>
      <c r="R2750" s="16" t="s">
        <v>1925</v>
      </c>
      <c r="S2750" s="3" t="s">
        <v>1470</v>
      </c>
      <c r="T2750" s="2"/>
      <c r="U2750" s="2"/>
      <c r="V2750" s="2"/>
    </row>
    <row r="2751" spans="1:22" s="16" customFormat="1" ht="15" customHeight="1" x14ac:dyDescent="0.3">
      <c r="A2751" s="16" t="s">
        <v>465</v>
      </c>
      <c r="B2751" s="16" t="s">
        <v>18</v>
      </c>
      <c r="C2751" s="43" t="s">
        <v>54</v>
      </c>
      <c r="D2751" s="43" t="s">
        <v>20</v>
      </c>
      <c r="E2751" s="43" t="s">
        <v>21</v>
      </c>
      <c r="F2751" s="43" t="s">
        <v>55</v>
      </c>
      <c r="G2751" s="43" t="s">
        <v>56</v>
      </c>
      <c r="H2751" s="43" t="s">
        <v>23</v>
      </c>
      <c r="I2751" s="43">
        <v>7712</v>
      </c>
      <c r="J2751" s="16" t="s">
        <v>916</v>
      </c>
      <c r="K2751" s="16">
        <v>89000</v>
      </c>
      <c r="L2751" s="16">
        <v>-19167</v>
      </c>
      <c r="M2751" s="16">
        <v>69833</v>
      </c>
      <c r="N2751" s="16">
        <v>69000</v>
      </c>
      <c r="O2751" s="47">
        <v>0</v>
      </c>
      <c r="P2751" s="16">
        <v>833</v>
      </c>
      <c r="Q2751" s="47">
        <v>0</v>
      </c>
      <c r="R2751" s="16" t="s">
        <v>1925</v>
      </c>
      <c r="S2751" s="3" t="s">
        <v>1470</v>
      </c>
      <c r="T2751" s="2"/>
      <c r="U2751" s="2"/>
      <c r="V2751" s="2"/>
    </row>
    <row r="2752" spans="1:22" s="16" customFormat="1" ht="15" customHeight="1" x14ac:dyDescent="0.3">
      <c r="A2752" s="16" t="s">
        <v>465</v>
      </c>
      <c r="B2752" s="16" t="s">
        <v>18</v>
      </c>
      <c r="C2752" s="43" t="s">
        <v>126</v>
      </c>
      <c r="D2752" s="43" t="s">
        <v>20</v>
      </c>
      <c r="E2752" s="43" t="s">
        <v>21</v>
      </c>
      <c r="F2752" s="43" t="s">
        <v>55</v>
      </c>
      <c r="G2752" s="43" t="s">
        <v>127</v>
      </c>
      <c r="H2752" s="43" t="s">
        <v>23</v>
      </c>
      <c r="I2752" s="43" t="s">
        <v>541</v>
      </c>
      <c r="J2752" s="16" t="s">
        <v>542</v>
      </c>
      <c r="K2752" s="16">
        <v>0</v>
      </c>
      <c r="L2752" s="16">
        <v>0</v>
      </c>
      <c r="M2752" s="16">
        <v>0</v>
      </c>
      <c r="N2752" s="16">
        <v>0</v>
      </c>
      <c r="O2752" s="47">
        <v>8.8000000000000007</v>
      </c>
      <c r="P2752" s="16">
        <v>-8.8000000000000007</v>
      </c>
      <c r="Q2752" s="47">
        <v>0</v>
      </c>
      <c r="R2752" s="16" t="s">
        <v>2365</v>
      </c>
      <c r="S2752" s="3" t="s">
        <v>1470</v>
      </c>
      <c r="T2752" s="2"/>
      <c r="U2752" s="2"/>
      <c r="V2752" s="2"/>
    </row>
    <row r="2753" spans="1:22" s="16" customFormat="1" ht="15" customHeight="1" x14ac:dyDescent="0.3">
      <c r="A2753" s="16" t="s">
        <v>465</v>
      </c>
      <c r="B2753" s="16" t="s">
        <v>18</v>
      </c>
      <c r="C2753" s="43" t="s">
        <v>1131</v>
      </c>
      <c r="D2753" s="43" t="s">
        <v>20</v>
      </c>
      <c r="E2753" s="43" t="s">
        <v>21</v>
      </c>
      <c r="F2753" s="43" t="s">
        <v>55</v>
      </c>
      <c r="G2753" s="43" t="s">
        <v>127</v>
      </c>
      <c r="H2753" s="43" t="s">
        <v>1345</v>
      </c>
      <c r="I2753" s="43" t="s">
        <v>501</v>
      </c>
      <c r="J2753" s="16" t="s">
        <v>502</v>
      </c>
      <c r="K2753" s="16">
        <v>0</v>
      </c>
      <c r="L2753" s="16">
        <v>0</v>
      </c>
      <c r="M2753" s="16">
        <v>0</v>
      </c>
      <c r="N2753" s="16">
        <v>0</v>
      </c>
      <c r="O2753" s="47">
        <v>0</v>
      </c>
      <c r="P2753" s="16">
        <v>0</v>
      </c>
      <c r="Q2753" s="47">
        <v>0</v>
      </c>
      <c r="R2753" s="16" t="s">
        <v>1926</v>
      </c>
      <c r="S2753" s="3" t="s">
        <v>1470</v>
      </c>
      <c r="T2753" s="2"/>
      <c r="U2753" s="2"/>
      <c r="V2753" s="2"/>
    </row>
    <row r="2754" spans="1:22" s="16" customFormat="1" ht="15" customHeight="1" x14ac:dyDescent="0.3">
      <c r="A2754" s="16" t="s">
        <v>465</v>
      </c>
      <c r="B2754" s="16" t="s">
        <v>18</v>
      </c>
      <c r="C2754" s="43" t="s">
        <v>1131</v>
      </c>
      <c r="D2754" s="43" t="s">
        <v>20</v>
      </c>
      <c r="E2754" s="43" t="s">
        <v>21</v>
      </c>
      <c r="F2754" s="43" t="s">
        <v>55</v>
      </c>
      <c r="G2754" s="43" t="s">
        <v>127</v>
      </c>
      <c r="H2754" s="43" t="s">
        <v>1345</v>
      </c>
      <c r="I2754" s="43">
        <v>5100</v>
      </c>
      <c r="J2754" s="16" t="s">
        <v>484</v>
      </c>
      <c r="K2754" s="16">
        <v>0</v>
      </c>
      <c r="L2754" s="16">
        <v>0</v>
      </c>
      <c r="M2754" s="16">
        <v>0</v>
      </c>
      <c r="N2754" s="16">
        <v>0</v>
      </c>
      <c r="O2754" s="47">
        <v>0</v>
      </c>
      <c r="P2754" s="16">
        <v>0</v>
      </c>
      <c r="Q2754" s="47">
        <v>0</v>
      </c>
      <c r="R2754" s="16" t="s">
        <v>1926</v>
      </c>
      <c r="S2754" s="3" t="s">
        <v>1470</v>
      </c>
      <c r="T2754" s="2"/>
      <c r="U2754" s="2"/>
      <c r="V2754" s="2"/>
    </row>
    <row r="2755" spans="1:22" s="16" customFormat="1" ht="15" customHeight="1" x14ac:dyDescent="0.3">
      <c r="A2755" s="16" t="s">
        <v>465</v>
      </c>
      <c r="B2755" s="16" t="s">
        <v>18</v>
      </c>
      <c r="C2755" s="43" t="s">
        <v>1131</v>
      </c>
      <c r="D2755" s="43" t="s">
        <v>20</v>
      </c>
      <c r="E2755" s="43" t="s">
        <v>21</v>
      </c>
      <c r="F2755" s="43" t="s">
        <v>55</v>
      </c>
      <c r="G2755" s="43" t="s">
        <v>127</v>
      </c>
      <c r="H2755" s="43" t="s">
        <v>1345</v>
      </c>
      <c r="I2755" s="43" t="s">
        <v>481</v>
      </c>
      <c r="J2755" s="16" t="s">
        <v>1040</v>
      </c>
      <c r="K2755" s="16">
        <v>0</v>
      </c>
      <c r="L2755" s="16">
        <v>0</v>
      </c>
      <c r="M2755" s="16">
        <v>0</v>
      </c>
      <c r="N2755" s="16">
        <v>0</v>
      </c>
      <c r="O2755" s="47">
        <v>0</v>
      </c>
      <c r="P2755" s="16">
        <v>0</v>
      </c>
      <c r="Q2755" s="47">
        <v>0</v>
      </c>
      <c r="R2755" s="16" t="s">
        <v>1926</v>
      </c>
      <c r="S2755" s="3" t="s">
        <v>1470</v>
      </c>
      <c r="T2755" s="2"/>
      <c r="U2755" s="2"/>
      <c r="V2755" s="2"/>
    </row>
    <row r="2756" spans="1:22" s="16" customFormat="1" ht="15" customHeight="1" x14ac:dyDescent="0.3">
      <c r="A2756" s="16" t="s">
        <v>465</v>
      </c>
      <c r="B2756" s="16" t="s">
        <v>18</v>
      </c>
      <c r="C2756" s="43" t="s">
        <v>1131</v>
      </c>
      <c r="D2756" s="43" t="s">
        <v>20</v>
      </c>
      <c r="E2756" s="43" t="s">
        <v>21</v>
      </c>
      <c r="F2756" s="43" t="s">
        <v>55</v>
      </c>
      <c r="G2756" s="43" t="s">
        <v>127</v>
      </c>
      <c r="H2756" s="43" t="s">
        <v>1345</v>
      </c>
      <c r="I2756" s="43" t="s">
        <v>473</v>
      </c>
      <c r="J2756" s="16" t="s">
        <v>1041</v>
      </c>
      <c r="K2756" s="16">
        <v>0</v>
      </c>
      <c r="L2756" s="16">
        <v>0</v>
      </c>
      <c r="M2756" s="16">
        <v>0</v>
      </c>
      <c r="N2756" s="16">
        <v>0</v>
      </c>
      <c r="O2756" s="47">
        <v>0</v>
      </c>
      <c r="P2756" s="16">
        <v>0</v>
      </c>
      <c r="Q2756" s="47">
        <v>0</v>
      </c>
      <c r="R2756" s="16" t="s">
        <v>1926</v>
      </c>
      <c r="S2756" s="3" t="s">
        <v>1470</v>
      </c>
      <c r="T2756" s="2"/>
      <c r="U2756" s="2"/>
      <c r="V2756" s="2"/>
    </row>
    <row r="2757" spans="1:22" s="16" customFormat="1" ht="15" customHeight="1" x14ac:dyDescent="0.3">
      <c r="A2757" s="16" t="s">
        <v>465</v>
      </c>
      <c r="B2757" s="16" t="s">
        <v>18</v>
      </c>
      <c r="C2757" s="43" t="s">
        <v>1131</v>
      </c>
      <c r="D2757" s="43" t="s">
        <v>20</v>
      </c>
      <c r="E2757" s="43" t="s">
        <v>21</v>
      </c>
      <c r="F2757" s="43" t="s">
        <v>55</v>
      </c>
      <c r="G2757" s="43" t="s">
        <v>127</v>
      </c>
      <c r="H2757" s="43" t="s">
        <v>1345</v>
      </c>
      <c r="I2757" s="43" t="s">
        <v>474</v>
      </c>
      <c r="J2757" s="16" t="s">
        <v>475</v>
      </c>
      <c r="K2757" s="16">
        <v>0</v>
      </c>
      <c r="L2757" s="16">
        <v>0</v>
      </c>
      <c r="M2757" s="16">
        <v>0</v>
      </c>
      <c r="N2757" s="16">
        <v>0</v>
      </c>
      <c r="O2757" s="47">
        <v>0</v>
      </c>
      <c r="P2757" s="16">
        <v>0</v>
      </c>
      <c r="Q2757" s="47">
        <v>0</v>
      </c>
      <c r="R2757" s="16" t="s">
        <v>1926</v>
      </c>
      <c r="S2757" s="3" t="s">
        <v>1470</v>
      </c>
      <c r="T2757" s="2"/>
      <c r="U2757" s="2"/>
      <c r="V2757" s="2"/>
    </row>
    <row r="2758" spans="1:22" s="16" customFormat="1" ht="15" customHeight="1" x14ac:dyDescent="0.3">
      <c r="A2758" s="16" t="s">
        <v>465</v>
      </c>
      <c r="B2758" s="16" t="s">
        <v>18</v>
      </c>
      <c r="C2758" s="43" t="s">
        <v>1131</v>
      </c>
      <c r="D2758" s="43" t="s">
        <v>20</v>
      </c>
      <c r="E2758" s="43" t="s">
        <v>21</v>
      </c>
      <c r="F2758" s="43" t="s">
        <v>55</v>
      </c>
      <c r="G2758" s="43" t="s">
        <v>127</v>
      </c>
      <c r="H2758" s="43" t="s">
        <v>1345</v>
      </c>
      <c r="I2758" s="43" t="s">
        <v>531</v>
      </c>
      <c r="J2758" s="16" t="s">
        <v>532</v>
      </c>
      <c r="K2758" s="16">
        <v>0</v>
      </c>
      <c r="L2758" s="16">
        <v>0</v>
      </c>
      <c r="M2758" s="16">
        <v>0</v>
      </c>
      <c r="N2758" s="16">
        <v>0</v>
      </c>
      <c r="O2758" s="47">
        <v>0</v>
      </c>
      <c r="P2758" s="16">
        <v>0</v>
      </c>
      <c r="Q2758" s="47">
        <v>0</v>
      </c>
      <c r="R2758" s="16" t="s">
        <v>1926</v>
      </c>
      <c r="S2758" s="3" t="s">
        <v>1470</v>
      </c>
      <c r="T2758" s="2"/>
      <c r="U2758" s="2"/>
      <c r="V2758" s="2"/>
    </row>
    <row r="2759" spans="1:22" s="16" customFormat="1" ht="15" customHeight="1" x14ac:dyDescent="0.3">
      <c r="A2759" s="16" t="s">
        <v>465</v>
      </c>
      <c r="B2759" s="16" t="s">
        <v>18</v>
      </c>
      <c r="C2759" s="43" t="s">
        <v>1131</v>
      </c>
      <c r="D2759" s="43" t="s">
        <v>20</v>
      </c>
      <c r="E2759" s="43" t="s">
        <v>21</v>
      </c>
      <c r="F2759" s="43" t="s">
        <v>55</v>
      </c>
      <c r="G2759" s="43" t="s">
        <v>127</v>
      </c>
      <c r="H2759" s="43" t="s">
        <v>1345</v>
      </c>
      <c r="I2759" s="43" t="s">
        <v>519</v>
      </c>
      <c r="J2759" s="16" t="s">
        <v>520</v>
      </c>
      <c r="K2759" s="16">
        <v>0</v>
      </c>
      <c r="L2759" s="16">
        <v>0</v>
      </c>
      <c r="M2759" s="16">
        <v>0</v>
      </c>
      <c r="N2759" s="16">
        <v>0</v>
      </c>
      <c r="O2759" s="47">
        <v>0</v>
      </c>
      <c r="P2759" s="16">
        <v>0</v>
      </c>
      <c r="Q2759" s="47">
        <v>0</v>
      </c>
      <c r="R2759" s="16" t="s">
        <v>1926</v>
      </c>
      <c r="S2759" s="3" t="s">
        <v>1470</v>
      </c>
      <c r="T2759" s="2"/>
      <c r="U2759" s="2"/>
      <c r="V2759" s="2"/>
    </row>
    <row r="2760" spans="1:22" s="16" customFormat="1" ht="15" customHeight="1" x14ac:dyDescent="0.3">
      <c r="A2760" s="16" t="s">
        <v>465</v>
      </c>
      <c r="B2760" s="16" t="s">
        <v>18</v>
      </c>
      <c r="C2760" s="43" t="s">
        <v>1131</v>
      </c>
      <c r="D2760" s="43" t="s">
        <v>20</v>
      </c>
      <c r="E2760" s="43" t="s">
        <v>21</v>
      </c>
      <c r="F2760" s="43" t="s">
        <v>55</v>
      </c>
      <c r="G2760" s="43" t="s">
        <v>127</v>
      </c>
      <c r="H2760" s="43" t="s">
        <v>1345</v>
      </c>
      <c r="I2760" s="43" t="s">
        <v>638</v>
      </c>
      <c r="J2760" s="16" t="s">
        <v>639</v>
      </c>
      <c r="K2760" s="16">
        <v>0</v>
      </c>
      <c r="L2760" s="16">
        <v>0</v>
      </c>
      <c r="M2760" s="16">
        <v>0</v>
      </c>
      <c r="N2760" s="16">
        <v>0</v>
      </c>
      <c r="O2760" s="47">
        <v>0</v>
      </c>
      <c r="P2760" s="16">
        <v>0</v>
      </c>
      <c r="Q2760" s="47">
        <v>0</v>
      </c>
      <c r="R2760" s="16" t="s">
        <v>1926</v>
      </c>
      <c r="S2760" s="3" t="s">
        <v>1470</v>
      </c>
      <c r="T2760" s="2"/>
      <c r="U2760" s="2"/>
      <c r="V2760" s="2"/>
    </row>
    <row r="2761" spans="1:22" s="16" customFormat="1" ht="15" customHeight="1" x14ac:dyDescent="0.3">
      <c r="A2761" s="16" t="s">
        <v>465</v>
      </c>
      <c r="B2761" s="16" t="s">
        <v>18</v>
      </c>
      <c r="C2761" s="43" t="s">
        <v>1131</v>
      </c>
      <c r="D2761" s="43" t="s">
        <v>20</v>
      </c>
      <c r="E2761" s="43" t="s">
        <v>21</v>
      </c>
      <c r="F2761" s="43" t="s">
        <v>55</v>
      </c>
      <c r="G2761" s="43" t="s">
        <v>127</v>
      </c>
      <c r="H2761" s="43" t="s">
        <v>1345</v>
      </c>
      <c r="I2761" s="43" t="s">
        <v>466</v>
      </c>
      <c r="J2761" s="16" t="s">
        <v>467</v>
      </c>
      <c r="K2761" s="16">
        <v>0</v>
      </c>
      <c r="L2761" s="16">
        <v>0</v>
      </c>
      <c r="M2761" s="16">
        <v>0</v>
      </c>
      <c r="N2761" s="16">
        <v>0</v>
      </c>
      <c r="O2761" s="47">
        <v>0</v>
      </c>
      <c r="P2761" s="16">
        <v>0</v>
      </c>
      <c r="Q2761" s="47">
        <v>0</v>
      </c>
      <c r="R2761" s="16" t="s">
        <v>1926</v>
      </c>
      <c r="S2761" s="3" t="s">
        <v>1470</v>
      </c>
      <c r="T2761" s="2"/>
      <c r="U2761" s="2"/>
      <c r="V2761" s="2"/>
    </row>
    <row r="2762" spans="1:22" s="16" customFormat="1" ht="15" customHeight="1" x14ac:dyDescent="0.3">
      <c r="A2762" s="16" t="s">
        <v>465</v>
      </c>
      <c r="B2762" s="16" t="s">
        <v>18</v>
      </c>
      <c r="C2762" s="43" t="s">
        <v>1131</v>
      </c>
      <c r="D2762" s="43" t="s">
        <v>20</v>
      </c>
      <c r="E2762" s="43" t="s">
        <v>21</v>
      </c>
      <c r="F2762" s="43" t="s">
        <v>55</v>
      </c>
      <c r="G2762" s="43" t="s">
        <v>127</v>
      </c>
      <c r="H2762" s="43" t="s">
        <v>1345</v>
      </c>
      <c r="I2762" s="43" t="s">
        <v>470</v>
      </c>
      <c r="J2762" s="16" t="s">
        <v>471</v>
      </c>
      <c r="K2762" s="16">
        <v>0</v>
      </c>
      <c r="L2762" s="16">
        <v>0</v>
      </c>
      <c r="M2762" s="16">
        <v>0</v>
      </c>
      <c r="N2762" s="16">
        <v>0</v>
      </c>
      <c r="O2762" s="47">
        <v>0</v>
      </c>
      <c r="P2762" s="16">
        <v>0</v>
      </c>
      <c r="Q2762" s="47">
        <v>0</v>
      </c>
      <c r="R2762" s="16" t="s">
        <v>1926</v>
      </c>
      <c r="S2762" s="3" t="s">
        <v>1470</v>
      </c>
      <c r="T2762" s="2"/>
      <c r="U2762" s="2"/>
      <c r="V2762" s="2"/>
    </row>
    <row r="2763" spans="1:22" s="16" customFormat="1" ht="15" customHeight="1" x14ac:dyDescent="0.3">
      <c r="A2763" s="16" t="s">
        <v>465</v>
      </c>
      <c r="B2763" s="16" t="s">
        <v>18</v>
      </c>
      <c r="C2763" s="43" t="s">
        <v>1131</v>
      </c>
      <c r="D2763" s="43" t="s">
        <v>20</v>
      </c>
      <c r="E2763" s="43" t="s">
        <v>21</v>
      </c>
      <c r="F2763" s="43" t="s">
        <v>55</v>
      </c>
      <c r="G2763" s="43" t="s">
        <v>127</v>
      </c>
      <c r="H2763" s="43" t="s">
        <v>1345</v>
      </c>
      <c r="I2763" s="43" t="s">
        <v>525</v>
      </c>
      <c r="J2763" s="16" t="s">
        <v>526</v>
      </c>
      <c r="K2763" s="16">
        <v>0</v>
      </c>
      <c r="L2763" s="16">
        <v>0</v>
      </c>
      <c r="M2763" s="16">
        <v>0</v>
      </c>
      <c r="N2763" s="16">
        <v>0</v>
      </c>
      <c r="O2763" s="47">
        <v>0</v>
      </c>
      <c r="P2763" s="16">
        <v>0</v>
      </c>
      <c r="Q2763" s="47">
        <v>0</v>
      </c>
      <c r="R2763" s="16" t="s">
        <v>1926</v>
      </c>
      <c r="S2763" s="3" t="s">
        <v>1470</v>
      </c>
      <c r="T2763" s="2"/>
      <c r="U2763" s="2"/>
      <c r="V2763" s="2"/>
    </row>
    <row r="2764" spans="1:22" s="16" customFormat="1" ht="15" customHeight="1" x14ac:dyDescent="0.3">
      <c r="A2764" s="16" t="s">
        <v>465</v>
      </c>
      <c r="B2764" s="16" t="s">
        <v>18</v>
      </c>
      <c r="C2764" s="43" t="s">
        <v>1131</v>
      </c>
      <c r="D2764" s="43" t="s">
        <v>20</v>
      </c>
      <c r="E2764" s="43" t="s">
        <v>21</v>
      </c>
      <c r="F2764" s="43" t="s">
        <v>55</v>
      </c>
      <c r="G2764" s="43" t="s">
        <v>127</v>
      </c>
      <c r="H2764" s="43" t="s">
        <v>1345</v>
      </c>
      <c r="I2764" s="43">
        <v>6000</v>
      </c>
      <c r="J2764" s="16" t="s">
        <v>539</v>
      </c>
      <c r="K2764" s="16">
        <v>0</v>
      </c>
      <c r="L2764" s="16">
        <v>0</v>
      </c>
      <c r="M2764" s="16">
        <v>0</v>
      </c>
      <c r="N2764" s="16">
        <v>0</v>
      </c>
      <c r="O2764" s="47">
        <v>0</v>
      </c>
      <c r="P2764" s="16">
        <v>0</v>
      </c>
      <c r="Q2764" s="47">
        <v>0</v>
      </c>
      <c r="R2764" s="16" t="s">
        <v>1926</v>
      </c>
      <c r="S2764" s="3" t="s">
        <v>1470</v>
      </c>
      <c r="T2764" s="2"/>
      <c r="U2764" s="2"/>
      <c r="V2764" s="2"/>
    </row>
    <row r="2765" spans="1:22" s="16" customFormat="1" ht="15" customHeight="1" x14ac:dyDescent="0.3">
      <c r="A2765" s="16" t="s">
        <v>465</v>
      </c>
      <c r="B2765" s="16" t="s">
        <v>18</v>
      </c>
      <c r="C2765" s="43" t="s">
        <v>1131</v>
      </c>
      <c r="D2765" s="43" t="s">
        <v>20</v>
      </c>
      <c r="E2765" s="43" t="s">
        <v>21</v>
      </c>
      <c r="F2765" s="43" t="s">
        <v>55</v>
      </c>
      <c r="G2765" s="43" t="s">
        <v>127</v>
      </c>
      <c r="H2765" s="43" t="s">
        <v>1345</v>
      </c>
      <c r="I2765" s="43">
        <v>6005</v>
      </c>
      <c r="J2765" s="16" t="s">
        <v>556</v>
      </c>
      <c r="K2765" s="16">
        <v>0</v>
      </c>
      <c r="L2765" s="16">
        <v>0</v>
      </c>
      <c r="M2765" s="16">
        <v>0</v>
      </c>
      <c r="N2765" s="16">
        <v>0</v>
      </c>
      <c r="O2765" s="47">
        <v>0</v>
      </c>
      <c r="P2765" s="16">
        <v>0</v>
      </c>
      <c r="Q2765" s="47">
        <v>0</v>
      </c>
      <c r="R2765" s="16" t="s">
        <v>1926</v>
      </c>
      <c r="S2765" s="3" t="s">
        <v>1470</v>
      </c>
      <c r="T2765" s="2"/>
      <c r="U2765" s="2"/>
      <c r="V2765" s="2"/>
    </row>
    <row r="2766" spans="1:22" s="16" customFormat="1" ht="15" customHeight="1" x14ac:dyDescent="0.3">
      <c r="A2766" s="16" t="s">
        <v>465</v>
      </c>
      <c r="B2766" s="16" t="s">
        <v>18</v>
      </c>
      <c r="C2766" s="43" t="s">
        <v>1131</v>
      </c>
      <c r="D2766" s="43" t="s">
        <v>20</v>
      </c>
      <c r="E2766" s="43" t="s">
        <v>21</v>
      </c>
      <c r="F2766" s="43" t="s">
        <v>55</v>
      </c>
      <c r="G2766" s="43" t="s">
        <v>127</v>
      </c>
      <c r="H2766" s="43" t="s">
        <v>1345</v>
      </c>
      <c r="I2766" s="43">
        <v>6007</v>
      </c>
      <c r="J2766" s="16" t="s">
        <v>681</v>
      </c>
      <c r="K2766" s="16">
        <v>0</v>
      </c>
      <c r="L2766" s="16">
        <v>0</v>
      </c>
      <c r="M2766" s="16">
        <v>0</v>
      </c>
      <c r="N2766" s="16">
        <v>0</v>
      </c>
      <c r="O2766" s="47">
        <v>0</v>
      </c>
      <c r="P2766" s="16">
        <v>0</v>
      </c>
      <c r="Q2766" s="47">
        <v>0</v>
      </c>
      <c r="R2766" s="16" t="s">
        <v>1926</v>
      </c>
      <c r="S2766" s="3" t="s">
        <v>1470</v>
      </c>
      <c r="T2766" s="2"/>
      <c r="U2766" s="2"/>
      <c r="V2766" s="2"/>
    </row>
    <row r="2767" spans="1:22" s="16" customFormat="1" ht="15" customHeight="1" x14ac:dyDescent="0.3">
      <c r="A2767" s="16" t="s">
        <v>465</v>
      </c>
      <c r="B2767" s="16" t="s">
        <v>18</v>
      </c>
      <c r="C2767" s="43" t="s">
        <v>1131</v>
      </c>
      <c r="D2767" s="43" t="s">
        <v>20</v>
      </c>
      <c r="E2767" s="43" t="s">
        <v>21</v>
      </c>
      <c r="F2767" s="43" t="s">
        <v>55</v>
      </c>
      <c r="G2767" s="43" t="s">
        <v>127</v>
      </c>
      <c r="H2767" s="43" t="s">
        <v>1345</v>
      </c>
      <c r="I2767" s="43">
        <v>6010</v>
      </c>
      <c r="J2767" s="16" t="s">
        <v>504</v>
      </c>
      <c r="K2767" s="16">
        <v>0</v>
      </c>
      <c r="L2767" s="16">
        <v>0</v>
      </c>
      <c r="M2767" s="16">
        <v>0</v>
      </c>
      <c r="N2767" s="16">
        <v>0</v>
      </c>
      <c r="O2767" s="47">
        <v>0</v>
      </c>
      <c r="P2767" s="16">
        <v>0</v>
      </c>
      <c r="Q2767" s="47">
        <v>0</v>
      </c>
      <c r="R2767" s="16" t="s">
        <v>1926</v>
      </c>
      <c r="S2767" s="3" t="s">
        <v>1470</v>
      </c>
      <c r="T2767" s="2"/>
      <c r="U2767" s="2"/>
      <c r="V2767" s="2"/>
    </row>
    <row r="2768" spans="1:22" s="16" customFormat="1" ht="15" customHeight="1" x14ac:dyDescent="0.3">
      <c r="A2768" s="16" t="s">
        <v>465</v>
      </c>
      <c r="B2768" s="16" t="s">
        <v>18</v>
      </c>
      <c r="C2768" s="43" t="s">
        <v>1131</v>
      </c>
      <c r="D2768" s="43" t="s">
        <v>20</v>
      </c>
      <c r="E2768" s="43" t="s">
        <v>21</v>
      </c>
      <c r="F2768" s="43" t="s">
        <v>55</v>
      </c>
      <c r="G2768" s="43" t="s">
        <v>127</v>
      </c>
      <c r="H2768" s="43" t="s">
        <v>1345</v>
      </c>
      <c r="I2768" s="43">
        <v>6202</v>
      </c>
      <c r="J2768" s="16" t="s">
        <v>558</v>
      </c>
      <c r="K2768" s="16">
        <v>0</v>
      </c>
      <c r="L2768" s="16">
        <v>0</v>
      </c>
      <c r="M2768" s="16">
        <v>0</v>
      </c>
      <c r="N2768" s="16">
        <v>0</v>
      </c>
      <c r="O2768" s="47">
        <v>0</v>
      </c>
      <c r="P2768" s="16">
        <v>0</v>
      </c>
      <c r="Q2768" s="47">
        <v>0</v>
      </c>
      <c r="R2768" s="16" t="s">
        <v>1926</v>
      </c>
      <c r="S2768" s="3" t="s">
        <v>1470</v>
      </c>
      <c r="T2768" s="2"/>
      <c r="U2768" s="2"/>
      <c r="V2768" s="2"/>
    </row>
    <row r="2769" spans="1:22" s="16" customFormat="1" ht="15" customHeight="1" x14ac:dyDescent="0.3">
      <c r="A2769" s="16" t="s">
        <v>465</v>
      </c>
      <c r="B2769" s="16" t="s">
        <v>18</v>
      </c>
      <c r="C2769" s="43" t="s">
        <v>1131</v>
      </c>
      <c r="D2769" s="43" t="s">
        <v>20</v>
      </c>
      <c r="E2769" s="43" t="s">
        <v>21</v>
      </c>
      <c r="F2769" s="43" t="s">
        <v>55</v>
      </c>
      <c r="G2769" s="43" t="s">
        <v>127</v>
      </c>
      <c r="H2769" s="43" t="s">
        <v>1345</v>
      </c>
      <c r="I2769" s="43">
        <v>6208</v>
      </c>
      <c r="J2769" s="16" t="s">
        <v>496</v>
      </c>
      <c r="K2769" s="16">
        <v>0</v>
      </c>
      <c r="L2769" s="16">
        <v>0</v>
      </c>
      <c r="M2769" s="16">
        <v>0</v>
      </c>
      <c r="N2769" s="16">
        <v>0</v>
      </c>
      <c r="O2769" s="47">
        <v>0</v>
      </c>
      <c r="P2769" s="16">
        <v>0</v>
      </c>
      <c r="Q2769" s="47">
        <v>0</v>
      </c>
      <c r="R2769" s="16" t="s">
        <v>1926</v>
      </c>
      <c r="S2769" s="3" t="s">
        <v>1470</v>
      </c>
      <c r="T2769" s="2"/>
      <c r="U2769" s="2"/>
      <c r="V2769" s="2"/>
    </row>
    <row r="2770" spans="1:22" s="16" customFormat="1" ht="15" customHeight="1" x14ac:dyDescent="0.3">
      <c r="A2770" s="16" t="s">
        <v>465</v>
      </c>
      <c r="B2770" s="16" t="s">
        <v>18</v>
      </c>
      <c r="C2770" s="43" t="s">
        <v>1131</v>
      </c>
      <c r="D2770" s="43" t="s">
        <v>20</v>
      </c>
      <c r="E2770" s="43" t="s">
        <v>21</v>
      </c>
      <c r="F2770" s="43" t="s">
        <v>55</v>
      </c>
      <c r="G2770" s="43" t="s">
        <v>127</v>
      </c>
      <c r="H2770" s="43" t="s">
        <v>1345</v>
      </c>
      <c r="I2770" s="43">
        <v>6276</v>
      </c>
      <c r="J2770" s="16" t="s">
        <v>589</v>
      </c>
      <c r="K2770" s="16">
        <v>0</v>
      </c>
      <c r="L2770" s="16">
        <v>0</v>
      </c>
      <c r="M2770" s="16">
        <v>0</v>
      </c>
      <c r="N2770" s="16">
        <v>0</v>
      </c>
      <c r="O2770" s="47">
        <v>0</v>
      </c>
      <c r="P2770" s="16">
        <v>0</v>
      </c>
      <c r="Q2770" s="47">
        <v>0</v>
      </c>
      <c r="R2770" s="16" t="s">
        <v>1926</v>
      </c>
      <c r="S2770" s="3" t="s">
        <v>1470</v>
      </c>
      <c r="T2770" s="2"/>
      <c r="U2770" s="2"/>
      <c r="V2770" s="2"/>
    </row>
    <row r="2771" spans="1:22" s="16" customFormat="1" ht="15" customHeight="1" x14ac:dyDescent="0.3">
      <c r="A2771" s="16" t="s">
        <v>465</v>
      </c>
      <c r="B2771" s="16" t="s">
        <v>18</v>
      </c>
      <c r="C2771" s="43" t="s">
        <v>1131</v>
      </c>
      <c r="D2771" s="43" t="s">
        <v>20</v>
      </c>
      <c r="E2771" s="43" t="s">
        <v>21</v>
      </c>
      <c r="F2771" s="43" t="s">
        <v>55</v>
      </c>
      <c r="G2771" s="43" t="s">
        <v>127</v>
      </c>
      <c r="H2771" s="43" t="s">
        <v>1345</v>
      </c>
      <c r="I2771" s="43">
        <v>6278</v>
      </c>
      <c r="J2771" s="16" t="s">
        <v>897</v>
      </c>
      <c r="K2771" s="16">
        <v>0</v>
      </c>
      <c r="L2771" s="16">
        <v>0</v>
      </c>
      <c r="M2771" s="16">
        <v>0</v>
      </c>
      <c r="N2771" s="16">
        <v>0</v>
      </c>
      <c r="O2771" s="47">
        <v>0</v>
      </c>
      <c r="P2771" s="16">
        <v>0</v>
      </c>
      <c r="Q2771" s="47">
        <v>0</v>
      </c>
      <c r="R2771" s="16" t="s">
        <v>1926</v>
      </c>
      <c r="S2771" s="3" t="s">
        <v>1470</v>
      </c>
      <c r="T2771" s="2"/>
      <c r="U2771" s="2"/>
      <c r="V2771" s="2"/>
    </row>
    <row r="2772" spans="1:22" s="16" customFormat="1" ht="15" customHeight="1" x14ac:dyDescent="0.3">
      <c r="A2772" s="16" t="s">
        <v>465</v>
      </c>
      <c r="B2772" s="16" t="s">
        <v>18</v>
      </c>
      <c r="C2772" s="43" t="s">
        <v>1131</v>
      </c>
      <c r="D2772" s="43" t="s">
        <v>20</v>
      </c>
      <c r="E2772" s="43" t="s">
        <v>21</v>
      </c>
      <c r="F2772" s="43" t="s">
        <v>55</v>
      </c>
      <c r="G2772" s="43" t="s">
        <v>127</v>
      </c>
      <c r="H2772" s="43" t="s">
        <v>1345</v>
      </c>
      <c r="I2772" s="43">
        <v>6280</v>
      </c>
      <c r="J2772" s="16" t="s">
        <v>2013</v>
      </c>
      <c r="K2772" s="16">
        <v>0</v>
      </c>
      <c r="L2772" s="16">
        <v>0</v>
      </c>
      <c r="M2772" s="16">
        <v>0</v>
      </c>
      <c r="N2772" s="16">
        <v>0</v>
      </c>
      <c r="O2772" s="47">
        <v>0</v>
      </c>
      <c r="P2772" s="16">
        <v>0</v>
      </c>
      <c r="Q2772" s="47">
        <v>0</v>
      </c>
      <c r="R2772" s="16" t="s">
        <v>1926</v>
      </c>
      <c r="S2772" s="3" t="s">
        <v>1470</v>
      </c>
      <c r="T2772" s="2"/>
      <c r="U2772" s="2"/>
      <c r="V2772" s="2"/>
    </row>
    <row r="2773" spans="1:22" s="16" customFormat="1" ht="15" customHeight="1" x14ac:dyDescent="0.3">
      <c r="A2773" s="16" t="s">
        <v>465</v>
      </c>
      <c r="B2773" s="16" t="s">
        <v>18</v>
      </c>
      <c r="C2773" s="43" t="s">
        <v>1131</v>
      </c>
      <c r="D2773" s="43" t="s">
        <v>20</v>
      </c>
      <c r="E2773" s="43" t="s">
        <v>21</v>
      </c>
      <c r="F2773" s="43" t="s">
        <v>55</v>
      </c>
      <c r="G2773" s="43" t="s">
        <v>127</v>
      </c>
      <c r="H2773" s="43" t="s">
        <v>1345</v>
      </c>
      <c r="I2773" s="43" t="s">
        <v>1294</v>
      </c>
      <c r="J2773" s="16" t="s">
        <v>1295</v>
      </c>
      <c r="K2773" s="16">
        <v>0</v>
      </c>
      <c r="L2773" s="16">
        <v>0</v>
      </c>
      <c r="M2773" s="16">
        <v>0</v>
      </c>
      <c r="N2773" s="16">
        <v>0</v>
      </c>
      <c r="O2773" s="47">
        <v>0</v>
      </c>
      <c r="P2773" s="16">
        <v>0</v>
      </c>
      <c r="Q2773" s="47">
        <v>0</v>
      </c>
      <c r="R2773" s="16" t="s">
        <v>1926</v>
      </c>
      <c r="S2773" s="3" t="s">
        <v>1470</v>
      </c>
      <c r="T2773" s="2"/>
      <c r="U2773" s="2"/>
      <c r="V2773" s="2"/>
    </row>
    <row r="2774" spans="1:22" s="16" customFormat="1" ht="15" customHeight="1" x14ac:dyDescent="0.3">
      <c r="A2774" s="16" t="s">
        <v>465</v>
      </c>
      <c r="B2774" s="16" t="s">
        <v>18</v>
      </c>
      <c r="C2774" s="43" t="s">
        <v>1131</v>
      </c>
      <c r="D2774" s="43" t="s">
        <v>20</v>
      </c>
      <c r="E2774" s="43" t="s">
        <v>21</v>
      </c>
      <c r="F2774" s="43" t="s">
        <v>55</v>
      </c>
      <c r="G2774" s="43" t="s">
        <v>127</v>
      </c>
      <c r="H2774" s="43" t="s">
        <v>1345</v>
      </c>
      <c r="I2774" s="43" t="s">
        <v>1296</v>
      </c>
      <c r="J2774" s="16" t="s">
        <v>1297</v>
      </c>
      <c r="K2774" s="16">
        <v>0</v>
      </c>
      <c r="L2774" s="16">
        <v>0</v>
      </c>
      <c r="M2774" s="16">
        <v>0</v>
      </c>
      <c r="N2774" s="16">
        <v>0</v>
      </c>
      <c r="O2774" s="47">
        <v>0</v>
      </c>
      <c r="P2774" s="16">
        <v>0</v>
      </c>
      <c r="Q2774" s="47">
        <v>0</v>
      </c>
      <c r="R2774" s="16" t="s">
        <v>1926</v>
      </c>
      <c r="S2774" s="3" t="s">
        <v>1470</v>
      </c>
      <c r="T2774" s="2"/>
      <c r="U2774" s="2"/>
      <c r="V2774" s="2"/>
    </row>
    <row r="2775" spans="1:22" s="16" customFormat="1" ht="15" customHeight="1" x14ac:dyDescent="0.3">
      <c r="A2775" s="16" t="s">
        <v>465</v>
      </c>
      <c r="B2775" s="16" t="s">
        <v>18</v>
      </c>
      <c r="C2775" s="43" t="s">
        <v>1131</v>
      </c>
      <c r="D2775" s="43" t="s">
        <v>20</v>
      </c>
      <c r="E2775" s="43" t="s">
        <v>21</v>
      </c>
      <c r="F2775" s="43" t="s">
        <v>55</v>
      </c>
      <c r="G2775" s="43" t="s">
        <v>127</v>
      </c>
      <c r="H2775" s="43" t="s">
        <v>1345</v>
      </c>
      <c r="I2775" s="43">
        <v>6350</v>
      </c>
      <c r="J2775" s="16" t="s">
        <v>492</v>
      </c>
      <c r="K2775" s="16">
        <v>0</v>
      </c>
      <c r="L2775" s="16">
        <v>0</v>
      </c>
      <c r="M2775" s="16">
        <v>0</v>
      </c>
      <c r="N2775" s="16">
        <v>0</v>
      </c>
      <c r="O2775" s="47">
        <v>0</v>
      </c>
      <c r="P2775" s="16">
        <v>0</v>
      </c>
      <c r="Q2775" s="47">
        <v>0</v>
      </c>
      <c r="R2775" s="16" t="s">
        <v>1926</v>
      </c>
      <c r="S2775" s="3" t="s">
        <v>1470</v>
      </c>
      <c r="T2775" s="2"/>
      <c r="U2775" s="2"/>
      <c r="V2775" s="2"/>
    </row>
    <row r="2776" spans="1:22" s="16" customFormat="1" ht="15" customHeight="1" x14ac:dyDescent="0.3">
      <c r="A2776" s="16" t="s">
        <v>465</v>
      </c>
      <c r="B2776" s="16" t="s">
        <v>18</v>
      </c>
      <c r="C2776" s="43" t="s">
        <v>1131</v>
      </c>
      <c r="D2776" s="43" t="s">
        <v>20</v>
      </c>
      <c r="E2776" s="43" t="s">
        <v>21</v>
      </c>
      <c r="F2776" s="43" t="s">
        <v>55</v>
      </c>
      <c r="G2776" s="43" t="s">
        <v>127</v>
      </c>
      <c r="H2776" s="43" t="s">
        <v>1345</v>
      </c>
      <c r="I2776" s="43" t="s">
        <v>541</v>
      </c>
      <c r="J2776" s="16" t="s">
        <v>542</v>
      </c>
      <c r="K2776" s="16">
        <v>0</v>
      </c>
      <c r="L2776" s="16">
        <v>0</v>
      </c>
      <c r="M2776" s="16">
        <v>0</v>
      </c>
      <c r="N2776" s="16">
        <v>0</v>
      </c>
      <c r="O2776" s="47">
        <v>0</v>
      </c>
      <c r="P2776" s="16">
        <v>0</v>
      </c>
      <c r="Q2776" s="47">
        <v>0</v>
      </c>
      <c r="R2776" s="16" t="s">
        <v>1926</v>
      </c>
      <c r="S2776" s="3" t="s">
        <v>1470</v>
      </c>
      <c r="T2776" s="2"/>
      <c r="U2776" s="2"/>
      <c r="V2776" s="2"/>
    </row>
    <row r="2777" spans="1:22" s="16" customFormat="1" ht="15" customHeight="1" x14ac:dyDescent="0.3">
      <c r="A2777" s="16" t="s">
        <v>465</v>
      </c>
      <c r="B2777" s="16" t="s">
        <v>18</v>
      </c>
      <c r="C2777" s="43" t="s">
        <v>1131</v>
      </c>
      <c r="D2777" s="43" t="s">
        <v>20</v>
      </c>
      <c r="E2777" s="43" t="s">
        <v>21</v>
      </c>
      <c r="F2777" s="43" t="s">
        <v>55</v>
      </c>
      <c r="G2777" s="43" t="s">
        <v>127</v>
      </c>
      <c r="H2777" s="43" t="s">
        <v>1345</v>
      </c>
      <c r="I2777" s="43" t="s">
        <v>487</v>
      </c>
      <c r="J2777" s="16" t="s">
        <v>488</v>
      </c>
      <c r="K2777" s="16">
        <v>0</v>
      </c>
      <c r="L2777" s="16">
        <v>0</v>
      </c>
      <c r="M2777" s="16">
        <v>0</v>
      </c>
      <c r="N2777" s="16">
        <v>0</v>
      </c>
      <c r="O2777" s="47">
        <v>0</v>
      </c>
      <c r="P2777" s="16">
        <v>0</v>
      </c>
      <c r="Q2777" s="47">
        <v>0</v>
      </c>
      <c r="R2777" s="16" t="s">
        <v>1926</v>
      </c>
      <c r="S2777" s="3" t="s">
        <v>1470</v>
      </c>
      <c r="T2777" s="2"/>
      <c r="U2777" s="2"/>
      <c r="V2777" s="2"/>
    </row>
    <row r="2778" spans="1:22" s="16" customFormat="1" ht="15" customHeight="1" x14ac:dyDescent="0.3">
      <c r="A2778" s="16" t="s">
        <v>465</v>
      </c>
      <c r="B2778" s="16" t="s">
        <v>18</v>
      </c>
      <c r="C2778" s="43" t="s">
        <v>1131</v>
      </c>
      <c r="D2778" s="43" t="s">
        <v>20</v>
      </c>
      <c r="E2778" s="43" t="s">
        <v>21</v>
      </c>
      <c r="F2778" s="43" t="s">
        <v>55</v>
      </c>
      <c r="G2778" s="43" t="s">
        <v>127</v>
      </c>
      <c r="H2778" s="43" t="s">
        <v>1345</v>
      </c>
      <c r="I2778" s="43" t="s">
        <v>855</v>
      </c>
      <c r="J2778" s="16" t="s">
        <v>856</v>
      </c>
      <c r="K2778" s="16">
        <v>0</v>
      </c>
      <c r="L2778" s="16">
        <v>0</v>
      </c>
      <c r="M2778" s="16">
        <v>0</v>
      </c>
      <c r="N2778" s="16">
        <v>0</v>
      </c>
      <c r="O2778" s="47">
        <v>0</v>
      </c>
      <c r="P2778" s="16">
        <v>0</v>
      </c>
      <c r="Q2778" s="47">
        <v>0</v>
      </c>
      <c r="R2778" s="16" t="s">
        <v>1926</v>
      </c>
      <c r="S2778" s="3" t="s">
        <v>1470</v>
      </c>
      <c r="T2778" s="2"/>
      <c r="U2778" s="2"/>
      <c r="V2778" s="2"/>
    </row>
    <row r="2779" spans="1:22" s="16" customFormat="1" ht="15" customHeight="1" x14ac:dyDescent="0.3">
      <c r="A2779" s="16" t="s">
        <v>465</v>
      </c>
      <c r="B2779" s="16" t="s">
        <v>18</v>
      </c>
      <c r="C2779" s="43" t="s">
        <v>1131</v>
      </c>
      <c r="D2779" s="43" t="s">
        <v>20</v>
      </c>
      <c r="E2779" s="43" t="s">
        <v>21</v>
      </c>
      <c r="F2779" s="43" t="s">
        <v>55</v>
      </c>
      <c r="G2779" s="43" t="s">
        <v>127</v>
      </c>
      <c r="H2779" s="43" t="s">
        <v>1345</v>
      </c>
      <c r="I2779" s="43" t="s">
        <v>515</v>
      </c>
      <c r="J2779" s="16" t="s">
        <v>516</v>
      </c>
      <c r="K2779" s="16">
        <v>0</v>
      </c>
      <c r="L2779" s="16">
        <v>0</v>
      </c>
      <c r="M2779" s="16">
        <v>0</v>
      </c>
      <c r="N2779" s="16">
        <v>0</v>
      </c>
      <c r="O2779" s="47">
        <v>0</v>
      </c>
      <c r="P2779" s="16">
        <v>0</v>
      </c>
      <c r="Q2779" s="47">
        <v>0</v>
      </c>
      <c r="R2779" s="16" t="s">
        <v>1926</v>
      </c>
      <c r="S2779" s="3" t="s">
        <v>1470</v>
      </c>
      <c r="T2779" s="2"/>
      <c r="U2779" s="2"/>
      <c r="V2779" s="2"/>
    </row>
    <row r="2780" spans="1:22" s="16" customFormat="1" ht="15" customHeight="1" x14ac:dyDescent="0.3">
      <c r="A2780" s="16" t="s">
        <v>465</v>
      </c>
      <c r="B2780" s="16" t="s">
        <v>18</v>
      </c>
      <c r="C2780" s="43" t="s">
        <v>1131</v>
      </c>
      <c r="D2780" s="43" t="s">
        <v>20</v>
      </c>
      <c r="E2780" s="43" t="s">
        <v>21</v>
      </c>
      <c r="F2780" s="43" t="s">
        <v>55</v>
      </c>
      <c r="G2780" s="43" t="s">
        <v>127</v>
      </c>
      <c r="H2780" s="43" t="s">
        <v>1345</v>
      </c>
      <c r="I2780" s="43" t="s">
        <v>895</v>
      </c>
      <c r="J2780" s="16" t="s">
        <v>896</v>
      </c>
      <c r="K2780" s="16">
        <v>0</v>
      </c>
      <c r="L2780" s="16">
        <v>0</v>
      </c>
      <c r="M2780" s="16">
        <v>0</v>
      </c>
      <c r="N2780" s="16">
        <v>0</v>
      </c>
      <c r="O2780" s="47">
        <v>0</v>
      </c>
      <c r="P2780" s="16">
        <v>0</v>
      </c>
      <c r="Q2780" s="47">
        <v>0</v>
      </c>
      <c r="R2780" s="16" t="s">
        <v>1926</v>
      </c>
      <c r="S2780" s="3" t="s">
        <v>1470</v>
      </c>
      <c r="T2780" s="2"/>
      <c r="U2780" s="2"/>
      <c r="V2780" s="2"/>
    </row>
    <row r="2781" spans="1:22" s="16" customFormat="1" ht="15" customHeight="1" x14ac:dyDescent="0.3">
      <c r="A2781" s="16" t="s">
        <v>465</v>
      </c>
      <c r="B2781" s="16" t="s">
        <v>18</v>
      </c>
      <c r="C2781" s="43" t="s">
        <v>1131</v>
      </c>
      <c r="D2781" s="43" t="s">
        <v>20</v>
      </c>
      <c r="E2781" s="43" t="s">
        <v>21</v>
      </c>
      <c r="F2781" s="43" t="s">
        <v>55</v>
      </c>
      <c r="G2781" s="43" t="s">
        <v>127</v>
      </c>
      <c r="H2781" s="43" t="s">
        <v>1345</v>
      </c>
      <c r="I2781" s="43" t="s">
        <v>510</v>
      </c>
      <c r="J2781" s="16" t="s">
        <v>511</v>
      </c>
      <c r="K2781" s="16">
        <v>0</v>
      </c>
      <c r="L2781" s="16">
        <v>0</v>
      </c>
      <c r="M2781" s="16">
        <v>0</v>
      </c>
      <c r="N2781" s="16">
        <v>0</v>
      </c>
      <c r="O2781" s="47">
        <v>0</v>
      </c>
      <c r="P2781" s="16">
        <v>0</v>
      </c>
      <c r="Q2781" s="47">
        <v>0</v>
      </c>
      <c r="R2781" s="16" t="s">
        <v>1926</v>
      </c>
      <c r="S2781" s="3" t="s">
        <v>1470</v>
      </c>
      <c r="T2781" s="2"/>
      <c r="U2781" s="2"/>
      <c r="V2781" s="2"/>
    </row>
    <row r="2782" spans="1:22" s="16" customFormat="1" ht="15" customHeight="1" x14ac:dyDescent="0.3">
      <c r="A2782" s="16" t="s">
        <v>465</v>
      </c>
      <c r="B2782" s="16" t="s">
        <v>18</v>
      </c>
      <c r="C2782" s="43" t="s">
        <v>1131</v>
      </c>
      <c r="D2782" s="43" t="s">
        <v>20</v>
      </c>
      <c r="E2782" s="43" t="s">
        <v>21</v>
      </c>
      <c r="F2782" s="43" t="s">
        <v>55</v>
      </c>
      <c r="G2782" s="43" t="s">
        <v>127</v>
      </c>
      <c r="H2782" s="43" t="s">
        <v>1345</v>
      </c>
      <c r="I2782" s="43" t="s">
        <v>893</v>
      </c>
      <c r="J2782" s="16" t="s">
        <v>894</v>
      </c>
      <c r="K2782" s="16">
        <v>0</v>
      </c>
      <c r="L2782" s="16">
        <v>0</v>
      </c>
      <c r="M2782" s="16">
        <v>0</v>
      </c>
      <c r="N2782" s="16">
        <v>0</v>
      </c>
      <c r="O2782" s="47">
        <v>0</v>
      </c>
      <c r="P2782" s="16">
        <v>0</v>
      </c>
      <c r="Q2782" s="47">
        <v>0</v>
      </c>
      <c r="R2782" s="16" t="s">
        <v>1926</v>
      </c>
      <c r="S2782" s="3" t="s">
        <v>1470</v>
      </c>
      <c r="T2782" s="2"/>
      <c r="U2782" s="2"/>
      <c r="V2782" s="2"/>
    </row>
    <row r="2783" spans="1:22" s="16" customFormat="1" ht="15" customHeight="1" x14ac:dyDescent="0.3">
      <c r="A2783" s="16" t="s">
        <v>465</v>
      </c>
      <c r="B2783" s="16" t="s">
        <v>18</v>
      </c>
      <c r="C2783" s="43" t="s">
        <v>1748</v>
      </c>
      <c r="D2783" s="43" t="s">
        <v>20</v>
      </c>
      <c r="E2783" s="43" t="s">
        <v>21</v>
      </c>
      <c r="F2783" s="43" t="s">
        <v>55</v>
      </c>
      <c r="G2783" s="43" t="s">
        <v>127</v>
      </c>
      <c r="H2783" s="43" t="s">
        <v>1782</v>
      </c>
      <c r="I2783" s="43" t="s">
        <v>501</v>
      </c>
      <c r="J2783" s="16" t="s">
        <v>502</v>
      </c>
      <c r="K2783" s="16">
        <v>233512</v>
      </c>
      <c r="L2783" s="16">
        <v>2312</v>
      </c>
      <c r="M2783" s="16">
        <v>235824</v>
      </c>
      <c r="N2783" s="16">
        <v>0</v>
      </c>
      <c r="O2783" s="47">
        <v>176701.2</v>
      </c>
      <c r="P2783" s="16">
        <v>59122.8</v>
      </c>
      <c r="Q2783" s="47">
        <v>13499.24</v>
      </c>
      <c r="R2783" s="16" t="s">
        <v>1927</v>
      </c>
      <c r="S2783" s="3" t="s">
        <v>1470</v>
      </c>
      <c r="T2783" s="2"/>
      <c r="U2783" s="2"/>
      <c r="V2783" s="2"/>
    </row>
    <row r="2784" spans="1:22" s="16" customFormat="1" ht="15" customHeight="1" x14ac:dyDescent="0.3">
      <c r="A2784" s="16" t="s">
        <v>465</v>
      </c>
      <c r="B2784" s="16" t="s">
        <v>18</v>
      </c>
      <c r="C2784" s="43" t="s">
        <v>1748</v>
      </c>
      <c r="D2784" s="43" t="s">
        <v>20</v>
      </c>
      <c r="E2784" s="43" t="s">
        <v>21</v>
      </c>
      <c r="F2784" s="43" t="s">
        <v>55</v>
      </c>
      <c r="G2784" s="43" t="s">
        <v>127</v>
      </c>
      <c r="H2784" s="43" t="s">
        <v>1782</v>
      </c>
      <c r="I2784" s="43" t="s">
        <v>493</v>
      </c>
      <c r="J2784" s="16" t="s">
        <v>494</v>
      </c>
      <c r="K2784" s="16">
        <v>0</v>
      </c>
      <c r="L2784" s="16">
        <v>0</v>
      </c>
      <c r="M2784" s="16">
        <v>0</v>
      </c>
      <c r="N2784" s="16">
        <v>0</v>
      </c>
      <c r="O2784" s="47">
        <v>0</v>
      </c>
      <c r="P2784" s="16">
        <v>0</v>
      </c>
      <c r="Q2784" s="47">
        <v>0</v>
      </c>
      <c r="R2784" s="16" t="s">
        <v>1927</v>
      </c>
      <c r="S2784" s="3" t="s">
        <v>1470</v>
      </c>
      <c r="T2784" s="2"/>
      <c r="U2784" s="2"/>
      <c r="V2784" s="2"/>
    </row>
    <row r="2785" spans="1:22" s="16" customFormat="1" ht="15" customHeight="1" x14ac:dyDescent="0.3">
      <c r="A2785" s="16" t="s">
        <v>465</v>
      </c>
      <c r="B2785" s="16" t="s">
        <v>18</v>
      </c>
      <c r="C2785" s="43" t="s">
        <v>1748</v>
      </c>
      <c r="D2785" s="43" t="s">
        <v>20</v>
      </c>
      <c r="E2785" s="43" t="s">
        <v>21</v>
      </c>
      <c r="F2785" s="43" t="s">
        <v>55</v>
      </c>
      <c r="G2785" s="43" t="s">
        <v>127</v>
      </c>
      <c r="H2785" s="43" t="s">
        <v>1782</v>
      </c>
      <c r="I2785" s="43" t="s">
        <v>481</v>
      </c>
      <c r="J2785" s="16" t="s">
        <v>1040</v>
      </c>
      <c r="K2785" s="16">
        <v>1774</v>
      </c>
      <c r="L2785" s="16">
        <v>0</v>
      </c>
      <c r="M2785" s="16">
        <v>1774</v>
      </c>
      <c r="N2785" s="16">
        <v>0</v>
      </c>
      <c r="O2785" s="47">
        <v>680</v>
      </c>
      <c r="P2785" s="16">
        <v>1094</v>
      </c>
      <c r="Q2785" s="47">
        <v>0</v>
      </c>
      <c r="R2785" s="16" t="s">
        <v>1927</v>
      </c>
      <c r="S2785" s="3" t="s">
        <v>1470</v>
      </c>
      <c r="T2785" s="2"/>
      <c r="U2785" s="2"/>
      <c r="V2785" s="2"/>
    </row>
    <row r="2786" spans="1:22" s="16" customFormat="1" ht="15" customHeight="1" x14ac:dyDescent="0.3">
      <c r="A2786" s="16" t="s">
        <v>465</v>
      </c>
      <c r="B2786" s="16" t="s">
        <v>18</v>
      </c>
      <c r="C2786" s="43" t="s">
        <v>1748</v>
      </c>
      <c r="D2786" s="43" t="s">
        <v>20</v>
      </c>
      <c r="E2786" s="43" t="s">
        <v>21</v>
      </c>
      <c r="F2786" s="43" t="s">
        <v>55</v>
      </c>
      <c r="G2786" s="43" t="s">
        <v>127</v>
      </c>
      <c r="H2786" s="43" t="s">
        <v>1782</v>
      </c>
      <c r="I2786" s="43" t="s">
        <v>473</v>
      </c>
      <c r="J2786" s="16" t="s">
        <v>1041</v>
      </c>
      <c r="K2786" s="16">
        <v>0</v>
      </c>
      <c r="L2786" s="16">
        <v>0</v>
      </c>
      <c r="M2786" s="16">
        <v>0</v>
      </c>
      <c r="N2786" s="16">
        <v>0</v>
      </c>
      <c r="O2786" s="47">
        <v>96.93</v>
      </c>
      <c r="P2786" s="16">
        <v>-96.93</v>
      </c>
      <c r="Q2786" s="47">
        <v>0</v>
      </c>
      <c r="R2786" s="16" t="s">
        <v>1927</v>
      </c>
      <c r="S2786" s="3" t="s">
        <v>1470</v>
      </c>
      <c r="T2786" s="2"/>
      <c r="U2786" s="2"/>
      <c r="V2786" s="2"/>
    </row>
    <row r="2787" spans="1:22" s="16" customFormat="1" ht="15" customHeight="1" x14ac:dyDescent="0.3">
      <c r="A2787" s="16" t="s">
        <v>465</v>
      </c>
      <c r="B2787" s="16" t="s">
        <v>18</v>
      </c>
      <c r="C2787" s="43" t="s">
        <v>1748</v>
      </c>
      <c r="D2787" s="43" t="s">
        <v>20</v>
      </c>
      <c r="E2787" s="43" t="s">
        <v>21</v>
      </c>
      <c r="F2787" s="43" t="s">
        <v>55</v>
      </c>
      <c r="G2787" s="43" t="s">
        <v>127</v>
      </c>
      <c r="H2787" s="43" t="s">
        <v>1782</v>
      </c>
      <c r="I2787" s="43" t="s">
        <v>474</v>
      </c>
      <c r="J2787" s="16" t="s">
        <v>475</v>
      </c>
      <c r="K2787" s="16">
        <v>18178</v>
      </c>
      <c r="L2787" s="16">
        <v>180</v>
      </c>
      <c r="M2787" s="16">
        <v>18358</v>
      </c>
      <c r="N2787" s="16">
        <v>0</v>
      </c>
      <c r="O2787" s="47">
        <v>12462.04</v>
      </c>
      <c r="P2787" s="16">
        <v>5895.96</v>
      </c>
      <c r="Q2787" s="47">
        <v>945.88</v>
      </c>
      <c r="R2787" s="16" t="s">
        <v>1927</v>
      </c>
      <c r="S2787" s="3" t="s">
        <v>1470</v>
      </c>
      <c r="T2787" s="2"/>
      <c r="U2787" s="2"/>
      <c r="V2787" s="2"/>
    </row>
    <row r="2788" spans="1:22" s="16" customFormat="1" ht="15" customHeight="1" x14ac:dyDescent="0.3">
      <c r="A2788" s="16" t="s">
        <v>465</v>
      </c>
      <c r="B2788" s="16" t="s">
        <v>18</v>
      </c>
      <c r="C2788" s="43" t="s">
        <v>1748</v>
      </c>
      <c r="D2788" s="43" t="s">
        <v>20</v>
      </c>
      <c r="E2788" s="43" t="s">
        <v>21</v>
      </c>
      <c r="F2788" s="43" t="s">
        <v>55</v>
      </c>
      <c r="G2788" s="43" t="s">
        <v>127</v>
      </c>
      <c r="H2788" s="43" t="s">
        <v>1782</v>
      </c>
      <c r="I2788" s="43" t="s">
        <v>531</v>
      </c>
      <c r="J2788" s="16" t="s">
        <v>532</v>
      </c>
      <c r="K2788" s="16">
        <v>23232</v>
      </c>
      <c r="L2788" s="16">
        <v>0</v>
      </c>
      <c r="M2788" s="16">
        <v>23232</v>
      </c>
      <c r="N2788" s="16">
        <v>0</v>
      </c>
      <c r="O2788" s="47">
        <v>18976.41</v>
      </c>
      <c r="P2788" s="16">
        <v>4255.59</v>
      </c>
      <c r="Q2788" s="47">
        <v>1489.08</v>
      </c>
      <c r="R2788" s="16" t="s">
        <v>1927</v>
      </c>
      <c r="S2788" s="3" t="s">
        <v>1470</v>
      </c>
      <c r="T2788" s="2"/>
      <c r="U2788" s="2"/>
      <c r="V2788" s="2"/>
    </row>
    <row r="2789" spans="1:22" s="16" customFormat="1" ht="15" customHeight="1" x14ac:dyDescent="0.3">
      <c r="A2789" s="16" t="s">
        <v>465</v>
      </c>
      <c r="B2789" s="16" t="s">
        <v>18</v>
      </c>
      <c r="C2789" s="43" t="s">
        <v>1748</v>
      </c>
      <c r="D2789" s="43" t="s">
        <v>20</v>
      </c>
      <c r="E2789" s="43" t="s">
        <v>21</v>
      </c>
      <c r="F2789" s="43" t="s">
        <v>55</v>
      </c>
      <c r="G2789" s="43" t="s">
        <v>127</v>
      </c>
      <c r="H2789" s="43" t="s">
        <v>1782</v>
      </c>
      <c r="I2789" s="43" t="s">
        <v>519</v>
      </c>
      <c r="J2789" s="16" t="s">
        <v>520</v>
      </c>
      <c r="K2789" s="16">
        <v>3861</v>
      </c>
      <c r="L2789" s="16">
        <v>0</v>
      </c>
      <c r="M2789" s="16">
        <v>3861</v>
      </c>
      <c r="N2789" s="16">
        <v>0</v>
      </c>
      <c r="O2789" s="47">
        <v>3217.5</v>
      </c>
      <c r="P2789" s="16">
        <v>643.5</v>
      </c>
      <c r="Q2789" s="47">
        <v>0</v>
      </c>
      <c r="R2789" s="16" t="s">
        <v>1927</v>
      </c>
      <c r="S2789" s="3" t="s">
        <v>1470</v>
      </c>
      <c r="T2789" s="2"/>
      <c r="U2789" s="2"/>
      <c r="V2789" s="2"/>
    </row>
    <row r="2790" spans="1:22" s="16" customFormat="1" ht="15" customHeight="1" x14ac:dyDescent="0.3">
      <c r="A2790" s="16" t="s">
        <v>465</v>
      </c>
      <c r="B2790" s="16" t="s">
        <v>18</v>
      </c>
      <c r="C2790" s="43" t="s">
        <v>1748</v>
      </c>
      <c r="D2790" s="43" t="s">
        <v>20</v>
      </c>
      <c r="E2790" s="43" t="s">
        <v>21</v>
      </c>
      <c r="F2790" s="43" t="s">
        <v>55</v>
      </c>
      <c r="G2790" s="43" t="s">
        <v>127</v>
      </c>
      <c r="H2790" s="43" t="s">
        <v>1782</v>
      </c>
      <c r="I2790" s="43" t="s">
        <v>638</v>
      </c>
      <c r="J2790" s="16" t="s">
        <v>639</v>
      </c>
      <c r="K2790" s="16">
        <v>65458</v>
      </c>
      <c r="L2790" s="16">
        <v>0</v>
      </c>
      <c r="M2790" s="16">
        <v>65458</v>
      </c>
      <c r="N2790" s="16">
        <v>0</v>
      </c>
      <c r="O2790" s="47">
        <v>54548.3</v>
      </c>
      <c r="P2790" s="16">
        <v>10909.7</v>
      </c>
      <c r="Q2790" s="47">
        <v>0</v>
      </c>
      <c r="R2790" s="16" t="s">
        <v>1927</v>
      </c>
      <c r="S2790" s="3" t="s">
        <v>1470</v>
      </c>
      <c r="T2790" s="2"/>
      <c r="U2790" s="2"/>
      <c r="V2790" s="2"/>
    </row>
    <row r="2791" spans="1:22" s="16" customFormat="1" ht="15" customHeight="1" x14ac:dyDescent="0.3">
      <c r="A2791" s="16" t="s">
        <v>465</v>
      </c>
      <c r="B2791" s="16" t="s">
        <v>18</v>
      </c>
      <c r="C2791" s="43" t="s">
        <v>1748</v>
      </c>
      <c r="D2791" s="43" t="s">
        <v>20</v>
      </c>
      <c r="E2791" s="43" t="s">
        <v>21</v>
      </c>
      <c r="F2791" s="43" t="s">
        <v>55</v>
      </c>
      <c r="G2791" s="43" t="s">
        <v>127</v>
      </c>
      <c r="H2791" s="43" t="s">
        <v>1782</v>
      </c>
      <c r="I2791" s="43" t="s">
        <v>466</v>
      </c>
      <c r="J2791" s="16" t="s">
        <v>467</v>
      </c>
      <c r="K2791" s="16">
        <v>3522</v>
      </c>
      <c r="L2791" s="16">
        <v>0</v>
      </c>
      <c r="M2791" s="16">
        <v>3522</v>
      </c>
      <c r="N2791" s="16">
        <v>0</v>
      </c>
      <c r="O2791" s="47">
        <v>2935</v>
      </c>
      <c r="P2791" s="16">
        <v>587</v>
      </c>
      <c r="Q2791" s="47">
        <v>0</v>
      </c>
      <c r="R2791" s="16" t="s">
        <v>1927</v>
      </c>
      <c r="S2791" s="3" t="s">
        <v>1470</v>
      </c>
      <c r="T2791" s="2"/>
      <c r="U2791" s="2"/>
      <c r="V2791" s="2"/>
    </row>
    <row r="2792" spans="1:22" s="16" customFormat="1" ht="15" customHeight="1" x14ac:dyDescent="0.3">
      <c r="A2792" s="16" t="s">
        <v>465</v>
      </c>
      <c r="B2792" s="16" t="s">
        <v>18</v>
      </c>
      <c r="C2792" s="43" t="s">
        <v>1748</v>
      </c>
      <c r="D2792" s="43" t="s">
        <v>20</v>
      </c>
      <c r="E2792" s="43" t="s">
        <v>21</v>
      </c>
      <c r="F2792" s="43" t="s">
        <v>55</v>
      </c>
      <c r="G2792" s="43" t="s">
        <v>127</v>
      </c>
      <c r="H2792" s="43" t="s">
        <v>1782</v>
      </c>
      <c r="I2792" s="43" t="s">
        <v>470</v>
      </c>
      <c r="J2792" s="16" t="s">
        <v>471</v>
      </c>
      <c r="K2792" s="16">
        <v>477</v>
      </c>
      <c r="L2792" s="16">
        <v>0</v>
      </c>
      <c r="M2792" s="16">
        <v>477</v>
      </c>
      <c r="N2792" s="16">
        <v>0</v>
      </c>
      <c r="O2792" s="47">
        <v>397.5</v>
      </c>
      <c r="P2792" s="16">
        <v>79.5</v>
      </c>
      <c r="Q2792" s="47">
        <v>0</v>
      </c>
      <c r="R2792" s="16" t="s">
        <v>1927</v>
      </c>
      <c r="S2792" s="3" t="s">
        <v>1470</v>
      </c>
      <c r="T2792" s="2"/>
      <c r="U2792" s="2"/>
      <c r="V2792" s="2"/>
    </row>
    <row r="2793" spans="1:22" s="16" customFormat="1" ht="15" customHeight="1" x14ac:dyDescent="0.3">
      <c r="A2793" s="16" t="s">
        <v>465</v>
      </c>
      <c r="B2793" s="16" t="s">
        <v>18</v>
      </c>
      <c r="C2793" s="43" t="s">
        <v>1748</v>
      </c>
      <c r="D2793" s="43" t="s">
        <v>20</v>
      </c>
      <c r="E2793" s="43" t="s">
        <v>21</v>
      </c>
      <c r="F2793" s="43" t="s">
        <v>55</v>
      </c>
      <c r="G2793" s="43" t="s">
        <v>127</v>
      </c>
      <c r="H2793" s="43" t="s">
        <v>1782</v>
      </c>
      <c r="I2793" s="43" t="s">
        <v>525</v>
      </c>
      <c r="J2793" s="16" t="s">
        <v>526</v>
      </c>
      <c r="K2793" s="16">
        <v>2129</v>
      </c>
      <c r="L2793" s="16">
        <v>0</v>
      </c>
      <c r="M2793" s="16">
        <v>2129</v>
      </c>
      <c r="N2793" s="16">
        <v>0</v>
      </c>
      <c r="O2793" s="47">
        <v>1489.17</v>
      </c>
      <c r="P2793" s="16">
        <v>639.83000000000004</v>
      </c>
      <c r="Q2793" s="47">
        <v>0</v>
      </c>
      <c r="R2793" s="16" t="s">
        <v>1927</v>
      </c>
      <c r="S2793" s="3" t="s">
        <v>1470</v>
      </c>
      <c r="T2793" s="2"/>
      <c r="U2793" s="2"/>
      <c r="V2793" s="2"/>
    </row>
    <row r="2794" spans="1:22" s="16" customFormat="1" ht="15" customHeight="1" x14ac:dyDescent="0.3">
      <c r="A2794" s="16" t="s">
        <v>465</v>
      </c>
      <c r="B2794" s="16" t="s">
        <v>18</v>
      </c>
      <c r="C2794" s="43" t="s">
        <v>1748</v>
      </c>
      <c r="D2794" s="43" t="s">
        <v>20</v>
      </c>
      <c r="E2794" s="43" t="s">
        <v>21</v>
      </c>
      <c r="F2794" s="43" t="s">
        <v>55</v>
      </c>
      <c r="G2794" s="43" t="s">
        <v>127</v>
      </c>
      <c r="H2794" s="43" t="s">
        <v>1782</v>
      </c>
      <c r="I2794" s="43">
        <v>6000</v>
      </c>
      <c r="J2794" s="16" t="s">
        <v>539</v>
      </c>
      <c r="K2794" s="16">
        <v>1700</v>
      </c>
      <c r="L2794" s="16">
        <v>0</v>
      </c>
      <c r="M2794" s="16">
        <v>1700</v>
      </c>
      <c r="N2794" s="16">
        <v>551.30999999999995</v>
      </c>
      <c r="O2794" s="47">
        <v>924.82</v>
      </c>
      <c r="P2794" s="16">
        <v>223.87</v>
      </c>
      <c r="Q2794" s="47">
        <v>0</v>
      </c>
      <c r="R2794" s="16" t="s">
        <v>1927</v>
      </c>
      <c r="S2794" s="3" t="s">
        <v>1470</v>
      </c>
      <c r="T2794" s="2"/>
      <c r="U2794" s="2"/>
      <c r="V2794" s="2"/>
    </row>
    <row r="2795" spans="1:22" s="16" customFormat="1" ht="15" customHeight="1" x14ac:dyDescent="0.3">
      <c r="A2795" s="16" t="s">
        <v>465</v>
      </c>
      <c r="B2795" s="16" t="s">
        <v>18</v>
      </c>
      <c r="C2795" s="43" t="s">
        <v>1748</v>
      </c>
      <c r="D2795" s="43" t="s">
        <v>20</v>
      </c>
      <c r="E2795" s="43" t="s">
        <v>21</v>
      </c>
      <c r="F2795" s="43" t="s">
        <v>55</v>
      </c>
      <c r="G2795" s="43" t="s">
        <v>127</v>
      </c>
      <c r="H2795" s="43" t="s">
        <v>1782</v>
      </c>
      <c r="I2795" s="43">
        <v>6005</v>
      </c>
      <c r="J2795" s="16" t="s">
        <v>556</v>
      </c>
      <c r="K2795" s="16">
        <v>2300</v>
      </c>
      <c r="L2795" s="16">
        <v>0</v>
      </c>
      <c r="M2795" s="16">
        <v>2300</v>
      </c>
      <c r="N2795" s="16">
        <v>0</v>
      </c>
      <c r="O2795" s="47">
        <v>1586.81</v>
      </c>
      <c r="P2795" s="16">
        <v>713.19</v>
      </c>
      <c r="Q2795" s="47">
        <v>104.51</v>
      </c>
      <c r="R2795" s="16" t="s">
        <v>1927</v>
      </c>
      <c r="S2795" s="3" t="s">
        <v>1470</v>
      </c>
      <c r="T2795" s="2"/>
      <c r="U2795" s="2"/>
      <c r="V2795" s="2"/>
    </row>
    <row r="2796" spans="1:22" s="16" customFormat="1" ht="15" customHeight="1" x14ac:dyDescent="0.3">
      <c r="A2796" s="16" t="s">
        <v>465</v>
      </c>
      <c r="B2796" s="16" t="s">
        <v>18</v>
      </c>
      <c r="C2796" s="43" t="s">
        <v>1748</v>
      </c>
      <c r="D2796" s="43" t="s">
        <v>20</v>
      </c>
      <c r="E2796" s="43" t="s">
        <v>21</v>
      </c>
      <c r="F2796" s="43" t="s">
        <v>55</v>
      </c>
      <c r="G2796" s="43" t="s">
        <v>127</v>
      </c>
      <c r="H2796" s="43" t="s">
        <v>1782</v>
      </c>
      <c r="I2796" s="43">
        <v>6007</v>
      </c>
      <c r="J2796" s="16" t="s">
        <v>681</v>
      </c>
      <c r="K2796" s="16">
        <v>6000</v>
      </c>
      <c r="L2796" s="16">
        <v>0</v>
      </c>
      <c r="M2796" s="16">
        <v>6000</v>
      </c>
      <c r="N2796" s="16">
        <v>0</v>
      </c>
      <c r="O2796" s="47">
        <v>0</v>
      </c>
      <c r="P2796" s="16">
        <v>6000</v>
      </c>
      <c r="Q2796" s="47">
        <v>0</v>
      </c>
      <c r="R2796" s="16" t="s">
        <v>1927</v>
      </c>
      <c r="S2796" s="3" t="s">
        <v>1470</v>
      </c>
      <c r="T2796" s="2"/>
      <c r="U2796" s="2"/>
      <c r="V2796" s="2"/>
    </row>
    <row r="2797" spans="1:22" s="16" customFormat="1" ht="15" customHeight="1" x14ac:dyDescent="0.3">
      <c r="A2797" s="16" t="s">
        <v>465</v>
      </c>
      <c r="B2797" s="16" t="s">
        <v>18</v>
      </c>
      <c r="C2797" s="43" t="s">
        <v>1748</v>
      </c>
      <c r="D2797" s="43" t="s">
        <v>20</v>
      </c>
      <c r="E2797" s="43" t="s">
        <v>21</v>
      </c>
      <c r="F2797" s="43" t="s">
        <v>55</v>
      </c>
      <c r="G2797" s="43" t="s">
        <v>127</v>
      </c>
      <c r="H2797" s="43" t="s">
        <v>1782</v>
      </c>
      <c r="I2797" s="43" t="s">
        <v>1280</v>
      </c>
      <c r="J2797" s="16" t="s">
        <v>1281</v>
      </c>
      <c r="K2797" s="16">
        <v>0</v>
      </c>
      <c r="L2797" s="16">
        <v>0</v>
      </c>
      <c r="M2797" s="16">
        <v>0</v>
      </c>
      <c r="N2797" s="16">
        <v>0</v>
      </c>
      <c r="O2797" s="47">
        <v>0</v>
      </c>
      <c r="P2797" s="16">
        <v>0</v>
      </c>
      <c r="Q2797" s="47">
        <v>0</v>
      </c>
      <c r="R2797" s="16" t="s">
        <v>1927</v>
      </c>
      <c r="S2797" s="3" t="s">
        <v>1470</v>
      </c>
      <c r="T2797" s="2"/>
      <c r="U2797" s="2"/>
      <c r="V2797" s="2"/>
    </row>
    <row r="2798" spans="1:22" s="16" customFormat="1" ht="15" customHeight="1" x14ac:dyDescent="0.3">
      <c r="A2798" s="16" t="s">
        <v>465</v>
      </c>
      <c r="B2798" s="16" t="s">
        <v>18</v>
      </c>
      <c r="C2798" s="43" t="s">
        <v>1748</v>
      </c>
      <c r="D2798" s="43" t="s">
        <v>20</v>
      </c>
      <c r="E2798" s="43" t="s">
        <v>21</v>
      </c>
      <c r="F2798" s="43" t="s">
        <v>55</v>
      </c>
      <c r="G2798" s="43" t="s">
        <v>127</v>
      </c>
      <c r="H2798" s="43" t="s">
        <v>1782</v>
      </c>
      <c r="I2798" s="43">
        <v>6202</v>
      </c>
      <c r="J2798" s="16" t="s">
        <v>558</v>
      </c>
      <c r="K2798" s="16">
        <v>2000</v>
      </c>
      <c r="L2798" s="16">
        <v>0</v>
      </c>
      <c r="M2798" s="16">
        <v>2000</v>
      </c>
      <c r="N2798" s="16">
        <v>0</v>
      </c>
      <c r="O2798" s="47">
        <v>878.86</v>
      </c>
      <c r="P2798" s="16">
        <v>1121.1400000000001</v>
      </c>
      <c r="Q2798" s="47">
        <v>0</v>
      </c>
      <c r="R2798" s="16" t="s">
        <v>1927</v>
      </c>
      <c r="S2798" s="3" t="s">
        <v>1470</v>
      </c>
      <c r="T2798" s="2"/>
      <c r="U2798" s="2"/>
      <c r="V2798" s="2"/>
    </row>
    <row r="2799" spans="1:22" s="16" customFormat="1" ht="15" customHeight="1" x14ac:dyDescent="0.3">
      <c r="A2799" s="16" t="s">
        <v>465</v>
      </c>
      <c r="B2799" s="16" t="s">
        <v>18</v>
      </c>
      <c r="C2799" s="43" t="s">
        <v>1748</v>
      </c>
      <c r="D2799" s="43" t="s">
        <v>20</v>
      </c>
      <c r="E2799" s="43" t="s">
        <v>21</v>
      </c>
      <c r="F2799" s="43" t="s">
        <v>55</v>
      </c>
      <c r="G2799" s="43" t="s">
        <v>127</v>
      </c>
      <c r="H2799" s="43" t="s">
        <v>1782</v>
      </c>
      <c r="I2799" s="43">
        <v>6208</v>
      </c>
      <c r="J2799" s="16" t="s">
        <v>496</v>
      </c>
      <c r="K2799" s="16">
        <v>1500</v>
      </c>
      <c r="L2799" s="16">
        <v>0</v>
      </c>
      <c r="M2799" s="16">
        <v>1500</v>
      </c>
      <c r="N2799" s="16">
        <v>0</v>
      </c>
      <c r="O2799" s="47">
        <v>769.79</v>
      </c>
      <c r="P2799" s="16">
        <v>730.21</v>
      </c>
      <c r="Q2799" s="47">
        <v>0</v>
      </c>
      <c r="R2799" s="16" t="s">
        <v>1927</v>
      </c>
      <c r="S2799" s="3" t="s">
        <v>1470</v>
      </c>
      <c r="T2799" s="2"/>
      <c r="U2799" s="2"/>
      <c r="V2799" s="2"/>
    </row>
    <row r="2800" spans="1:22" s="16" customFormat="1" ht="15" customHeight="1" x14ac:dyDescent="0.3">
      <c r="A2800" s="16" t="s">
        <v>465</v>
      </c>
      <c r="B2800" s="16" t="s">
        <v>18</v>
      </c>
      <c r="C2800" s="43" t="s">
        <v>1748</v>
      </c>
      <c r="D2800" s="43" t="s">
        <v>20</v>
      </c>
      <c r="E2800" s="43" t="s">
        <v>21</v>
      </c>
      <c r="F2800" s="43" t="s">
        <v>55</v>
      </c>
      <c r="G2800" s="43" t="s">
        <v>127</v>
      </c>
      <c r="H2800" s="43" t="s">
        <v>1782</v>
      </c>
      <c r="I2800" s="43">
        <v>6276</v>
      </c>
      <c r="J2800" s="16" t="s">
        <v>589</v>
      </c>
      <c r="K2800" s="16">
        <v>1500</v>
      </c>
      <c r="L2800" s="16">
        <v>0</v>
      </c>
      <c r="M2800" s="16">
        <v>1500</v>
      </c>
      <c r="N2800" s="16">
        <v>242.5</v>
      </c>
      <c r="O2800" s="47">
        <v>180.39</v>
      </c>
      <c r="P2800" s="16">
        <v>1077.1099999999999</v>
      </c>
      <c r="Q2800" s="47">
        <v>0</v>
      </c>
      <c r="R2800" s="16" t="s">
        <v>1927</v>
      </c>
      <c r="S2800" s="3" t="s">
        <v>1470</v>
      </c>
      <c r="T2800" s="2"/>
      <c r="U2800" s="2"/>
      <c r="V2800" s="2"/>
    </row>
    <row r="2801" spans="1:22" s="16" customFormat="1" ht="15" customHeight="1" x14ac:dyDescent="0.3">
      <c r="A2801" s="16" t="s">
        <v>465</v>
      </c>
      <c r="B2801" s="16" t="s">
        <v>18</v>
      </c>
      <c r="C2801" s="43" t="s">
        <v>1748</v>
      </c>
      <c r="D2801" s="43" t="s">
        <v>20</v>
      </c>
      <c r="E2801" s="43" t="s">
        <v>21</v>
      </c>
      <c r="F2801" s="43" t="s">
        <v>55</v>
      </c>
      <c r="G2801" s="43" t="s">
        <v>127</v>
      </c>
      <c r="H2801" s="43" t="s">
        <v>1782</v>
      </c>
      <c r="I2801" s="43">
        <v>6278</v>
      </c>
      <c r="J2801" s="16" t="s">
        <v>897</v>
      </c>
      <c r="K2801" s="16">
        <v>665000</v>
      </c>
      <c r="L2801" s="16">
        <v>0</v>
      </c>
      <c r="M2801" s="16">
        <v>665000</v>
      </c>
      <c r="N2801" s="16">
        <v>189760</v>
      </c>
      <c r="O2801" s="47">
        <v>158269</v>
      </c>
      <c r="P2801" s="16">
        <v>316971</v>
      </c>
      <c r="Q2801" s="47">
        <v>41624</v>
      </c>
      <c r="R2801" s="16" t="s">
        <v>1927</v>
      </c>
      <c r="S2801" s="3" t="s">
        <v>1470</v>
      </c>
      <c r="T2801" s="2"/>
      <c r="U2801" s="2"/>
      <c r="V2801" s="2"/>
    </row>
    <row r="2802" spans="1:22" s="16" customFormat="1" ht="15" customHeight="1" x14ac:dyDescent="0.3">
      <c r="A2802" s="16" t="s">
        <v>465</v>
      </c>
      <c r="B2802" s="16" t="s">
        <v>18</v>
      </c>
      <c r="C2802" s="43" t="s">
        <v>1748</v>
      </c>
      <c r="D2802" s="43" t="s">
        <v>20</v>
      </c>
      <c r="E2802" s="43" t="s">
        <v>21</v>
      </c>
      <c r="F2802" s="43" t="s">
        <v>55</v>
      </c>
      <c r="G2802" s="43" t="s">
        <v>127</v>
      </c>
      <c r="H2802" s="43" t="s">
        <v>1782</v>
      </c>
      <c r="I2802" s="43" t="s">
        <v>1298</v>
      </c>
      <c r="J2802" s="16" t="s">
        <v>1299</v>
      </c>
      <c r="K2802" s="16">
        <v>9000</v>
      </c>
      <c r="L2802" s="16">
        <v>0</v>
      </c>
      <c r="M2802" s="16">
        <v>9000</v>
      </c>
      <c r="N2802" s="16">
        <v>0</v>
      </c>
      <c r="O2802" s="47">
        <v>136.99</v>
      </c>
      <c r="P2802" s="16">
        <v>8863.01</v>
      </c>
      <c r="Q2802" s="47">
        <v>0</v>
      </c>
      <c r="R2802" s="16" t="s">
        <v>1927</v>
      </c>
      <c r="S2802" s="3" t="s">
        <v>1470</v>
      </c>
      <c r="T2802" s="2"/>
      <c r="U2802" s="2"/>
      <c r="V2802" s="2"/>
    </row>
    <row r="2803" spans="1:22" s="16" customFormat="1" ht="15" customHeight="1" x14ac:dyDescent="0.3">
      <c r="A2803" s="16" t="s">
        <v>465</v>
      </c>
      <c r="B2803" s="16" t="s">
        <v>18</v>
      </c>
      <c r="C2803" s="43" t="s">
        <v>1748</v>
      </c>
      <c r="D2803" s="43" t="s">
        <v>20</v>
      </c>
      <c r="E2803" s="43" t="s">
        <v>21</v>
      </c>
      <c r="F2803" s="43" t="s">
        <v>55</v>
      </c>
      <c r="G2803" s="43" t="s">
        <v>127</v>
      </c>
      <c r="H2803" s="43" t="s">
        <v>1782</v>
      </c>
      <c r="I2803" s="43" t="s">
        <v>1294</v>
      </c>
      <c r="J2803" s="16" t="s">
        <v>1295</v>
      </c>
      <c r="K2803" s="16">
        <v>267000</v>
      </c>
      <c r="L2803" s="16">
        <v>0</v>
      </c>
      <c r="M2803" s="16">
        <v>267000</v>
      </c>
      <c r="N2803" s="16">
        <v>82215.320000000007</v>
      </c>
      <c r="O2803" s="47">
        <v>39927.78</v>
      </c>
      <c r="P2803" s="16">
        <v>144856.9</v>
      </c>
      <c r="Q2803" s="47">
        <v>11700</v>
      </c>
      <c r="R2803" s="16" t="s">
        <v>1927</v>
      </c>
      <c r="S2803" s="3" t="s">
        <v>1470</v>
      </c>
      <c r="T2803" s="2"/>
      <c r="U2803" s="2"/>
      <c r="V2803" s="2"/>
    </row>
    <row r="2804" spans="1:22" s="16" customFormat="1" ht="15" customHeight="1" x14ac:dyDescent="0.3">
      <c r="A2804" s="16" t="s">
        <v>465</v>
      </c>
      <c r="B2804" s="16" t="s">
        <v>18</v>
      </c>
      <c r="C2804" s="43" t="s">
        <v>1748</v>
      </c>
      <c r="D2804" s="43" t="s">
        <v>20</v>
      </c>
      <c r="E2804" s="43" t="s">
        <v>21</v>
      </c>
      <c r="F2804" s="43" t="s">
        <v>55</v>
      </c>
      <c r="G2804" s="43" t="s">
        <v>127</v>
      </c>
      <c r="H2804" s="43" t="s">
        <v>1782</v>
      </c>
      <c r="I2804" s="43" t="s">
        <v>1296</v>
      </c>
      <c r="J2804" s="16" t="s">
        <v>1297</v>
      </c>
      <c r="K2804" s="16">
        <v>22300</v>
      </c>
      <c r="L2804" s="16">
        <v>0</v>
      </c>
      <c r="M2804" s="16">
        <v>22300</v>
      </c>
      <c r="N2804" s="16">
        <v>0</v>
      </c>
      <c r="O2804" s="47">
        <v>0</v>
      </c>
      <c r="P2804" s="16">
        <v>22300</v>
      </c>
      <c r="Q2804" s="47">
        <v>0</v>
      </c>
      <c r="R2804" s="16" t="s">
        <v>1927</v>
      </c>
      <c r="S2804" s="3" t="s">
        <v>1470</v>
      </c>
      <c r="T2804" s="2"/>
      <c r="U2804" s="2"/>
      <c r="V2804" s="2"/>
    </row>
    <row r="2805" spans="1:22" s="16" customFormat="1" ht="15" customHeight="1" x14ac:dyDescent="0.3">
      <c r="A2805" s="16" t="s">
        <v>465</v>
      </c>
      <c r="B2805" s="16" t="s">
        <v>18</v>
      </c>
      <c r="C2805" s="43" t="s">
        <v>1748</v>
      </c>
      <c r="D2805" s="43" t="s">
        <v>20</v>
      </c>
      <c r="E2805" s="43" t="s">
        <v>21</v>
      </c>
      <c r="F2805" s="43" t="s">
        <v>55</v>
      </c>
      <c r="G2805" s="43" t="s">
        <v>127</v>
      </c>
      <c r="H2805" s="43" t="s">
        <v>1782</v>
      </c>
      <c r="I2805" s="43" t="s">
        <v>2347</v>
      </c>
      <c r="J2805" s="16" t="s">
        <v>2348</v>
      </c>
      <c r="K2805" s="16">
        <v>0</v>
      </c>
      <c r="L2805" s="16">
        <v>0</v>
      </c>
      <c r="M2805" s="16">
        <v>0</v>
      </c>
      <c r="N2805" s="16">
        <v>0</v>
      </c>
      <c r="O2805" s="47">
        <v>10795.07</v>
      </c>
      <c r="P2805" s="16">
        <v>-10795.07</v>
      </c>
      <c r="Q2805" s="47">
        <v>0</v>
      </c>
      <c r="R2805" s="16" t="s">
        <v>1927</v>
      </c>
      <c r="S2805" s="3" t="s">
        <v>1470</v>
      </c>
      <c r="T2805" s="2"/>
      <c r="U2805" s="2"/>
      <c r="V2805" s="2"/>
    </row>
    <row r="2806" spans="1:22" s="16" customFormat="1" ht="15" customHeight="1" x14ac:dyDescent="0.3">
      <c r="A2806" s="16" t="s">
        <v>465</v>
      </c>
      <c r="B2806" s="16" t="s">
        <v>18</v>
      </c>
      <c r="C2806" s="43" t="s">
        <v>1748</v>
      </c>
      <c r="D2806" s="43" t="s">
        <v>20</v>
      </c>
      <c r="E2806" s="43" t="s">
        <v>21</v>
      </c>
      <c r="F2806" s="43" t="s">
        <v>55</v>
      </c>
      <c r="G2806" s="43" t="s">
        <v>127</v>
      </c>
      <c r="H2806" s="43" t="s">
        <v>1782</v>
      </c>
      <c r="I2806" s="43">
        <v>6290</v>
      </c>
      <c r="J2806" s="16" t="s">
        <v>1783</v>
      </c>
      <c r="K2806" s="16">
        <v>7415</v>
      </c>
      <c r="L2806" s="16">
        <v>-2492</v>
      </c>
      <c r="M2806" s="16">
        <v>4923</v>
      </c>
      <c r="N2806" s="16">
        <v>0</v>
      </c>
      <c r="O2806" s="47">
        <v>0</v>
      </c>
      <c r="P2806" s="16">
        <v>4923</v>
      </c>
      <c r="Q2806" s="47">
        <v>0</v>
      </c>
      <c r="R2806" s="16" t="s">
        <v>1927</v>
      </c>
      <c r="S2806" s="3" t="s">
        <v>1470</v>
      </c>
      <c r="T2806" s="2"/>
      <c r="U2806" s="2"/>
      <c r="V2806" s="2"/>
    </row>
    <row r="2807" spans="1:22" s="16" customFormat="1" ht="15" customHeight="1" x14ac:dyDescent="0.3">
      <c r="A2807" s="16" t="s">
        <v>465</v>
      </c>
      <c r="B2807" s="16" t="s">
        <v>18</v>
      </c>
      <c r="C2807" s="43" t="s">
        <v>1748</v>
      </c>
      <c r="D2807" s="43" t="s">
        <v>20</v>
      </c>
      <c r="E2807" s="43" t="s">
        <v>21</v>
      </c>
      <c r="F2807" s="43" t="s">
        <v>55</v>
      </c>
      <c r="G2807" s="43" t="s">
        <v>127</v>
      </c>
      <c r="H2807" s="43" t="s">
        <v>1782</v>
      </c>
      <c r="I2807" s="43" t="s">
        <v>541</v>
      </c>
      <c r="J2807" s="16" t="s">
        <v>542</v>
      </c>
      <c r="K2807" s="16">
        <v>2500</v>
      </c>
      <c r="L2807" s="16">
        <v>0</v>
      </c>
      <c r="M2807" s="16">
        <v>2500</v>
      </c>
      <c r="N2807" s="16">
        <v>0</v>
      </c>
      <c r="O2807" s="47">
        <v>1757.26</v>
      </c>
      <c r="P2807" s="16">
        <v>742.74</v>
      </c>
      <c r="Q2807" s="47">
        <v>0</v>
      </c>
      <c r="R2807" s="16" t="s">
        <v>1927</v>
      </c>
      <c r="S2807" s="3" t="s">
        <v>1470</v>
      </c>
      <c r="T2807" s="2"/>
      <c r="U2807" s="2"/>
      <c r="V2807" s="2"/>
    </row>
    <row r="2808" spans="1:22" s="16" customFormat="1" ht="15" customHeight="1" x14ac:dyDescent="0.3">
      <c r="A2808" s="16" t="s">
        <v>465</v>
      </c>
      <c r="B2808" s="16" t="s">
        <v>18</v>
      </c>
      <c r="C2808" s="43" t="s">
        <v>1748</v>
      </c>
      <c r="D2808" s="43" t="s">
        <v>20</v>
      </c>
      <c r="E2808" s="43" t="s">
        <v>21</v>
      </c>
      <c r="F2808" s="43" t="s">
        <v>55</v>
      </c>
      <c r="G2808" s="43" t="s">
        <v>127</v>
      </c>
      <c r="H2808" s="43" t="s">
        <v>1782</v>
      </c>
      <c r="I2808" s="43" t="s">
        <v>487</v>
      </c>
      <c r="J2808" s="16" t="s">
        <v>488</v>
      </c>
      <c r="K2808" s="16">
        <v>9950</v>
      </c>
      <c r="L2808" s="16">
        <v>0</v>
      </c>
      <c r="M2808" s="16">
        <v>9950</v>
      </c>
      <c r="N2808" s="16">
        <v>612.5</v>
      </c>
      <c r="O2808" s="47">
        <v>7387.5</v>
      </c>
      <c r="P2808" s="16">
        <v>1950</v>
      </c>
      <c r="Q2808" s="47">
        <v>787.5</v>
      </c>
      <c r="R2808" s="16" t="s">
        <v>1927</v>
      </c>
      <c r="S2808" s="3" t="s">
        <v>1470</v>
      </c>
      <c r="T2808" s="2"/>
      <c r="U2808" s="2"/>
      <c r="V2808" s="2"/>
    </row>
    <row r="2809" spans="1:22" s="16" customFormat="1" ht="15" customHeight="1" x14ac:dyDescent="0.3">
      <c r="A2809" s="16" t="s">
        <v>465</v>
      </c>
      <c r="B2809" s="16" t="s">
        <v>18</v>
      </c>
      <c r="C2809" s="43" t="s">
        <v>1748</v>
      </c>
      <c r="D2809" s="43" t="s">
        <v>20</v>
      </c>
      <c r="E2809" s="43" t="s">
        <v>21</v>
      </c>
      <c r="F2809" s="43" t="s">
        <v>55</v>
      </c>
      <c r="G2809" s="43" t="s">
        <v>127</v>
      </c>
      <c r="H2809" s="43" t="s">
        <v>1782</v>
      </c>
      <c r="I2809" s="43" t="s">
        <v>517</v>
      </c>
      <c r="J2809" s="16" t="s">
        <v>518</v>
      </c>
      <c r="K2809" s="16">
        <v>1800</v>
      </c>
      <c r="L2809" s="16">
        <v>0</v>
      </c>
      <c r="M2809" s="16">
        <v>1800</v>
      </c>
      <c r="N2809" s="16">
        <v>505.12</v>
      </c>
      <c r="O2809" s="47">
        <v>194.88</v>
      </c>
      <c r="P2809" s="16">
        <v>1100</v>
      </c>
      <c r="Q2809" s="47">
        <v>0</v>
      </c>
      <c r="R2809" s="16" t="s">
        <v>1927</v>
      </c>
      <c r="S2809" s="3" t="s">
        <v>1470</v>
      </c>
      <c r="T2809" s="2"/>
      <c r="U2809" s="2"/>
      <c r="V2809" s="2"/>
    </row>
    <row r="2810" spans="1:22" s="16" customFormat="1" ht="15" customHeight="1" x14ac:dyDescent="0.3">
      <c r="A2810" s="16" t="s">
        <v>465</v>
      </c>
      <c r="B2810" s="16" t="s">
        <v>18</v>
      </c>
      <c r="C2810" s="43" t="s">
        <v>1748</v>
      </c>
      <c r="D2810" s="43" t="s">
        <v>20</v>
      </c>
      <c r="E2810" s="43" t="s">
        <v>21</v>
      </c>
      <c r="F2810" s="43" t="s">
        <v>55</v>
      </c>
      <c r="G2810" s="43" t="s">
        <v>127</v>
      </c>
      <c r="H2810" s="43" t="s">
        <v>1782</v>
      </c>
      <c r="I2810" s="43" t="s">
        <v>855</v>
      </c>
      <c r="J2810" s="16" t="s">
        <v>856</v>
      </c>
      <c r="K2810" s="16">
        <v>36000</v>
      </c>
      <c r="L2810" s="16">
        <v>0</v>
      </c>
      <c r="M2810" s="16">
        <v>36000</v>
      </c>
      <c r="N2810" s="16">
        <v>12066.31</v>
      </c>
      <c r="O2810" s="47">
        <v>17764.28</v>
      </c>
      <c r="P2810" s="16">
        <v>6169.41</v>
      </c>
      <c r="Q2810" s="47">
        <v>1455</v>
      </c>
      <c r="R2810" s="16" t="s">
        <v>1927</v>
      </c>
      <c r="S2810" s="3" t="s">
        <v>1470</v>
      </c>
      <c r="T2810" s="2"/>
      <c r="U2810" s="2"/>
      <c r="V2810" s="2"/>
    </row>
    <row r="2811" spans="1:22" s="16" customFormat="1" ht="15" customHeight="1" x14ac:dyDescent="0.3">
      <c r="A2811" s="16" t="s">
        <v>465</v>
      </c>
      <c r="B2811" s="16" t="s">
        <v>18</v>
      </c>
      <c r="C2811" s="43" t="s">
        <v>1748</v>
      </c>
      <c r="D2811" s="43" t="s">
        <v>20</v>
      </c>
      <c r="E2811" s="43" t="s">
        <v>21</v>
      </c>
      <c r="F2811" s="43" t="s">
        <v>55</v>
      </c>
      <c r="G2811" s="43" t="s">
        <v>127</v>
      </c>
      <c r="H2811" s="43" t="s">
        <v>1782</v>
      </c>
      <c r="I2811" s="43" t="s">
        <v>515</v>
      </c>
      <c r="J2811" s="16" t="s">
        <v>516</v>
      </c>
      <c r="K2811" s="16">
        <v>16200</v>
      </c>
      <c r="L2811" s="16">
        <v>0</v>
      </c>
      <c r="M2811" s="16">
        <v>16200</v>
      </c>
      <c r="N2811" s="16">
        <v>8466</v>
      </c>
      <c r="O2811" s="47">
        <v>3534</v>
      </c>
      <c r="P2811" s="16">
        <v>4200</v>
      </c>
      <c r="Q2811" s="47">
        <v>425</v>
      </c>
      <c r="R2811" s="16" t="s">
        <v>1927</v>
      </c>
      <c r="S2811" s="3" t="s">
        <v>1470</v>
      </c>
      <c r="T2811" s="2"/>
      <c r="U2811" s="2"/>
      <c r="V2811" s="2"/>
    </row>
    <row r="2812" spans="1:22" s="16" customFormat="1" ht="15" customHeight="1" x14ac:dyDescent="0.3">
      <c r="A2812" s="16" t="s">
        <v>465</v>
      </c>
      <c r="B2812" s="16" t="s">
        <v>18</v>
      </c>
      <c r="C2812" s="43" t="s">
        <v>1748</v>
      </c>
      <c r="D2812" s="43" t="s">
        <v>20</v>
      </c>
      <c r="E2812" s="43" t="s">
        <v>21</v>
      </c>
      <c r="F2812" s="43" t="s">
        <v>55</v>
      </c>
      <c r="G2812" s="43" t="s">
        <v>127</v>
      </c>
      <c r="H2812" s="43" t="s">
        <v>1782</v>
      </c>
      <c r="I2812" s="43" t="s">
        <v>895</v>
      </c>
      <c r="J2812" s="16" t="s">
        <v>896</v>
      </c>
      <c r="K2812" s="16">
        <v>73000</v>
      </c>
      <c r="L2812" s="16">
        <v>0</v>
      </c>
      <c r="M2812" s="16">
        <v>73000</v>
      </c>
      <c r="N2812" s="16">
        <v>1594.46</v>
      </c>
      <c r="O2812" s="47">
        <v>27199.54</v>
      </c>
      <c r="P2812" s="16">
        <v>44206</v>
      </c>
      <c r="Q2812" s="47">
        <v>1782.52</v>
      </c>
      <c r="R2812" s="16" t="s">
        <v>1927</v>
      </c>
      <c r="S2812" s="3" t="s">
        <v>1470</v>
      </c>
      <c r="T2812" s="2"/>
      <c r="U2812" s="2"/>
      <c r="V2812" s="2"/>
    </row>
    <row r="2813" spans="1:22" s="16" customFormat="1" ht="15" customHeight="1" x14ac:dyDescent="0.3">
      <c r="A2813" s="16" t="s">
        <v>465</v>
      </c>
      <c r="B2813" s="16" t="s">
        <v>18</v>
      </c>
      <c r="C2813" s="43" t="s">
        <v>1748</v>
      </c>
      <c r="D2813" s="43" t="s">
        <v>20</v>
      </c>
      <c r="E2813" s="43" t="s">
        <v>21</v>
      </c>
      <c r="F2813" s="43" t="s">
        <v>55</v>
      </c>
      <c r="G2813" s="43" t="s">
        <v>127</v>
      </c>
      <c r="H2813" s="43" t="s">
        <v>1782</v>
      </c>
      <c r="I2813" s="43" t="s">
        <v>498</v>
      </c>
      <c r="J2813" s="16" t="s">
        <v>499</v>
      </c>
      <c r="K2813" s="16">
        <v>2500</v>
      </c>
      <c r="L2813" s="16">
        <v>0</v>
      </c>
      <c r="M2813" s="16">
        <v>2500</v>
      </c>
      <c r="N2813" s="16">
        <v>220</v>
      </c>
      <c r="O2813" s="47">
        <v>444.95</v>
      </c>
      <c r="P2813" s="16">
        <v>1835.05</v>
      </c>
      <c r="Q2813" s="47">
        <v>0</v>
      </c>
      <c r="R2813" s="16" t="s">
        <v>1927</v>
      </c>
      <c r="S2813" s="3" t="s">
        <v>1470</v>
      </c>
      <c r="T2813" s="2"/>
      <c r="U2813" s="2"/>
      <c r="V2813" s="2"/>
    </row>
    <row r="2814" spans="1:22" s="16" customFormat="1" ht="15" customHeight="1" x14ac:dyDescent="0.3">
      <c r="A2814" s="16" t="s">
        <v>465</v>
      </c>
      <c r="B2814" s="16" t="s">
        <v>18</v>
      </c>
      <c r="C2814" s="43" t="s">
        <v>1748</v>
      </c>
      <c r="D2814" s="43" t="s">
        <v>20</v>
      </c>
      <c r="E2814" s="43" t="s">
        <v>21</v>
      </c>
      <c r="F2814" s="43" t="s">
        <v>55</v>
      </c>
      <c r="G2814" s="43" t="s">
        <v>127</v>
      </c>
      <c r="H2814" s="43" t="s">
        <v>1782</v>
      </c>
      <c r="I2814" s="43" t="s">
        <v>476</v>
      </c>
      <c r="J2814" s="16" t="s">
        <v>477</v>
      </c>
      <c r="K2814" s="16">
        <v>7887</v>
      </c>
      <c r="L2814" s="16">
        <v>0</v>
      </c>
      <c r="M2814" s="16">
        <v>7887</v>
      </c>
      <c r="N2814" s="16">
        <v>74.89</v>
      </c>
      <c r="O2814" s="47">
        <v>341.26</v>
      </c>
      <c r="P2814" s="16">
        <v>7470.85</v>
      </c>
      <c r="Q2814" s="47">
        <v>332.15</v>
      </c>
      <c r="R2814" s="16" t="s">
        <v>1927</v>
      </c>
      <c r="S2814" s="3" t="s">
        <v>1470</v>
      </c>
      <c r="T2814" s="2"/>
      <c r="U2814" s="2"/>
      <c r="V2814" s="2"/>
    </row>
    <row r="2815" spans="1:22" s="16" customFormat="1" ht="15" customHeight="1" x14ac:dyDescent="0.3">
      <c r="A2815" s="16" t="s">
        <v>465</v>
      </c>
      <c r="B2815" s="16" t="s">
        <v>18</v>
      </c>
      <c r="C2815" s="43" t="s">
        <v>1748</v>
      </c>
      <c r="D2815" s="43" t="s">
        <v>20</v>
      </c>
      <c r="E2815" s="43" t="s">
        <v>21</v>
      </c>
      <c r="F2815" s="43" t="s">
        <v>55</v>
      </c>
      <c r="G2815" s="43" t="s">
        <v>127</v>
      </c>
      <c r="H2815" s="43" t="s">
        <v>1782</v>
      </c>
      <c r="I2815" s="43" t="s">
        <v>510</v>
      </c>
      <c r="J2815" s="16" t="s">
        <v>511</v>
      </c>
      <c r="K2815" s="16">
        <v>2500</v>
      </c>
      <c r="L2815" s="16">
        <v>0</v>
      </c>
      <c r="M2815" s="16">
        <v>2500</v>
      </c>
      <c r="N2815" s="16">
        <v>669.83</v>
      </c>
      <c r="O2815" s="47">
        <v>285.83</v>
      </c>
      <c r="P2815" s="16">
        <v>1544.34</v>
      </c>
      <c r="Q2815" s="47">
        <v>17.57</v>
      </c>
      <c r="R2815" s="16" t="s">
        <v>1927</v>
      </c>
      <c r="S2815" s="3" t="s">
        <v>1470</v>
      </c>
      <c r="T2815" s="2"/>
      <c r="U2815" s="2"/>
      <c r="V2815" s="2"/>
    </row>
    <row r="2816" spans="1:22" s="16" customFormat="1" ht="15" customHeight="1" x14ac:dyDescent="0.3">
      <c r="A2816" s="16" t="s">
        <v>465</v>
      </c>
      <c r="B2816" s="16" t="s">
        <v>18</v>
      </c>
      <c r="C2816" s="43" t="s">
        <v>1748</v>
      </c>
      <c r="D2816" s="43" t="s">
        <v>20</v>
      </c>
      <c r="E2816" s="43" t="s">
        <v>21</v>
      </c>
      <c r="F2816" s="43" t="s">
        <v>55</v>
      </c>
      <c r="G2816" s="43" t="s">
        <v>127</v>
      </c>
      <c r="H2816" s="43" t="s">
        <v>1782</v>
      </c>
      <c r="I2816" s="43" t="s">
        <v>893</v>
      </c>
      <c r="J2816" s="16" t="s">
        <v>894</v>
      </c>
      <c r="K2816" s="16">
        <v>2500</v>
      </c>
      <c r="L2816" s="16">
        <v>0</v>
      </c>
      <c r="M2816" s="16">
        <v>2500</v>
      </c>
      <c r="N2816" s="16">
        <v>0</v>
      </c>
      <c r="O2816" s="47">
        <v>2000</v>
      </c>
      <c r="P2816" s="16">
        <v>500</v>
      </c>
      <c r="Q2816" s="47">
        <v>500</v>
      </c>
      <c r="R2816" s="16" t="s">
        <v>1927</v>
      </c>
      <c r="S2816" s="3" t="s">
        <v>1470</v>
      </c>
      <c r="T2816" s="2"/>
      <c r="U2816" s="2"/>
      <c r="V2816" s="2"/>
    </row>
    <row r="2817" spans="1:22" s="16" customFormat="1" ht="15" customHeight="1" x14ac:dyDescent="0.3">
      <c r="A2817" s="16" t="s">
        <v>465</v>
      </c>
      <c r="B2817" s="16" t="s">
        <v>18</v>
      </c>
      <c r="C2817" s="43" t="s">
        <v>1748</v>
      </c>
      <c r="D2817" s="43" t="s">
        <v>20</v>
      </c>
      <c r="E2817" s="43" t="s">
        <v>21</v>
      </c>
      <c r="F2817" s="43" t="s">
        <v>55</v>
      </c>
      <c r="G2817" s="43" t="s">
        <v>127</v>
      </c>
      <c r="H2817" s="43" t="s">
        <v>1782</v>
      </c>
      <c r="I2817" s="43" t="s">
        <v>1175</v>
      </c>
      <c r="J2817" s="16" t="s">
        <v>1176</v>
      </c>
      <c r="K2817" s="16">
        <v>3000</v>
      </c>
      <c r="L2817" s="16">
        <v>0</v>
      </c>
      <c r="M2817" s="16">
        <v>3000</v>
      </c>
      <c r="N2817" s="16">
        <v>0</v>
      </c>
      <c r="O2817" s="47">
        <v>0</v>
      </c>
      <c r="P2817" s="16">
        <v>3000</v>
      </c>
      <c r="Q2817" s="47">
        <v>0</v>
      </c>
      <c r="R2817" s="16" t="s">
        <v>1927</v>
      </c>
      <c r="S2817" s="3" t="s">
        <v>1470</v>
      </c>
      <c r="T2817" s="2"/>
      <c r="U2817" s="2"/>
      <c r="V2817" s="2"/>
    </row>
    <row r="2818" spans="1:22" s="16" customFormat="1" ht="15" customHeight="1" x14ac:dyDescent="0.3">
      <c r="A2818" s="16" t="s">
        <v>465</v>
      </c>
      <c r="B2818" s="16" t="s">
        <v>18</v>
      </c>
      <c r="C2818" s="43" t="s">
        <v>1748</v>
      </c>
      <c r="D2818" s="43" t="s">
        <v>20</v>
      </c>
      <c r="E2818" s="43" t="s">
        <v>21</v>
      </c>
      <c r="F2818" s="43" t="s">
        <v>55</v>
      </c>
      <c r="G2818" s="43" t="s">
        <v>127</v>
      </c>
      <c r="H2818" s="43" t="s">
        <v>1782</v>
      </c>
      <c r="I2818" s="43" t="s">
        <v>1167</v>
      </c>
      <c r="J2818" s="16" t="s">
        <v>1168</v>
      </c>
      <c r="K2818" s="16">
        <v>2600</v>
      </c>
      <c r="L2818" s="16">
        <v>0</v>
      </c>
      <c r="M2818" s="16">
        <v>2600</v>
      </c>
      <c r="N2818" s="16">
        <v>700</v>
      </c>
      <c r="O2818" s="47">
        <v>764.34</v>
      </c>
      <c r="P2818" s="16">
        <v>1135.6600000000001</v>
      </c>
      <c r="Q2818" s="47">
        <v>675.51</v>
      </c>
      <c r="R2818" s="16" t="s">
        <v>1927</v>
      </c>
      <c r="S2818" s="3" t="s">
        <v>1470</v>
      </c>
      <c r="T2818" s="2"/>
      <c r="U2818" s="2"/>
      <c r="V2818" s="2"/>
    </row>
    <row r="2819" spans="1:22" s="16" customFormat="1" ht="15" customHeight="1" x14ac:dyDescent="0.3">
      <c r="A2819" s="16" t="s">
        <v>465</v>
      </c>
      <c r="B2819" s="16" t="s">
        <v>18</v>
      </c>
      <c r="C2819" s="43" t="s">
        <v>1748</v>
      </c>
      <c r="D2819" s="43" t="s">
        <v>20</v>
      </c>
      <c r="E2819" s="43" t="s">
        <v>21</v>
      </c>
      <c r="F2819" s="43" t="s">
        <v>55</v>
      </c>
      <c r="G2819" s="43" t="s">
        <v>127</v>
      </c>
      <c r="H2819" s="43" t="s">
        <v>1782</v>
      </c>
      <c r="I2819" s="43" t="s">
        <v>1177</v>
      </c>
      <c r="J2819" s="16" t="s">
        <v>1178</v>
      </c>
      <c r="K2819" s="16">
        <v>1800</v>
      </c>
      <c r="L2819" s="16">
        <v>0</v>
      </c>
      <c r="M2819" s="16">
        <v>1800</v>
      </c>
      <c r="N2819" s="16">
        <v>800</v>
      </c>
      <c r="O2819" s="47">
        <v>698</v>
      </c>
      <c r="P2819" s="16">
        <v>302</v>
      </c>
      <c r="Q2819" s="47">
        <v>698</v>
      </c>
      <c r="R2819" s="16" t="s">
        <v>1927</v>
      </c>
      <c r="S2819" s="3" t="s">
        <v>1470</v>
      </c>
      <c r="T2819" s="2"/>
      <c r="U2819" s="2"/>
      <c r="V2819" s="2"/>
    </row>
    <row r="2820" spans="1:22" s="16" customFormat="1" ht="15" customHeight="1" x14ac:dyDescent="0.3">
      <c r="A2820" s="16" t="s">
        <v>465</v>
      </c>
      <c r="B2820" s="16" t="s">
        <v>18</v>
      </c>
      <c r="C2820" s="43" t="s">
        <v>1748</v>
      </c>
      <c r="D2820" s="43" t="s">
        <v>20</v>
      </c>
      <c r="E2820" s="43" t="s">
        <v>21</v>
      </c>
      <c r="F2820" s="43" t="s">
        <v>55</v>
      </c>
      <c r="G2820" s="43" t="s">
        <v>127</v>
      </c>
      <c r="H2820" s="43" t="s">
        <v>1782</v>
      </c>
      <c r="I2820" s="43" t="s">
        <v>602</v>
      </c>
      <c r="J2820" s="16" t="s">
        <v>603</v>
      </c>
      <c r="K2820" s="16">
        <v>2100</v>
      </c>
      <c r="L2820" s="16">
        <v>0</v>
      </c>
      <c r="M2820" s="16">
        <v>2100</v>
      </c>
      <c r="N2820" s="16">
        <v>195</v>
      </c>
      <c r="O2820" s="47">
        <v>1491.91</v>
      </c>
      <c r="P2820" s="16">
        <v>413.09</v>
      </c>
      <c r="Q2820" s="47">
        <v>100</v>
      </c>
      <c r="R2820" s="16" t="s">
        <v>1927</v>
      </c>
      <c r="S2820" s="3" t="s">
        <v>1470</v>
      </c>
      <c r="T2820" s="2"/>
      <c r="U2820" s="2"/>
      <c r="V2820" s="2"/>
    </row>
    <row r="2821" spans="1:22" s="16" customFormat="1" ht="15" customHeight="1" x14ac:dyDescent="0.3">
      <c r="A2821" s="16" t="s">
        <v>465</v>
      </c>
      <c r="B2821" s="16" t="s">
        <v>18</v>
      </c>
      <c r="C2821" s="43" t="s">
        <v>1748</v>
      </c>
      <c r="D2821" s="43" t="s">
        <v>20</v>
      </c>
      <c r="E2821" s="43" t="s">
        <v>21</v>
      </c>
      <c r="F2821" s="43" t="s">
        <v>55</v>
      </c>
      <c r="G2821" s="43" t="s">
        <v>127</v>
      </c>
      <c r="H2821" s="43" t="s">
        <v>1782</v>
      </c>
      <c r="I2821" s="43">
        <v>8015</v>
      </c>
      <c r="J2821" s="16" t="s">
        <v>553</v>
      </c>
      <c r="K2821" s="16">
        <v>382</v>
      </c>
      <c r="L2821" s="16">
        <v>0</v>
      </c>
      <c r="M2821" s="16">
        <v>382</v>
      </c>
      <c r="N2821" s="16">
        <v>0</v>
      </c>
      <c r="O2821" s="47">
        <v>0</v>
      </c>
      <c r="P2821" s="16">
        <v>382</v>
      </c>
      <c r="Q2821" s="47">
        <v>0</v>
      </c>
      <c r="R2821" s="16" t="s">
        <v>1927</v>
      </c>
      <c r="S2821" s="3" t="s">
        <v>1470</v>
      </c>
      <c r="T2821" s="2"/>
      <c r="U2821" s="2"/>
      <c r="V2821" s="2"/>
    </row>
    <row r="2822" spans="1:22" s="16" customFormat="1" ht="15" customHeight="1" x14ac:dyDescent="0.3">
      <c r="A2822" s="16" t="s">
        <v>465</v>
      </c>
      <c r="B2822" s="16" t="s">
        <v>18</v>
      </c>
      <c r="C2822" s="43" t="s">
        <v>1354</v>
      </c>
      <c r="D2822" s="43" t="s">
        <v>20</v>
      </c>
      <c r="E2822" s="43" t="s">
        <v>21</v>
      </c>
      <c r="F2822" s="43" t="s">
        <v>55</v>
      </c>
      <c r="G2822" s="43" t="s">
        <v>1355</v>
      </c>
      <c r="H2822" s="43" t="s">
        <v>23</v>
      </c>
      <c r="I2822" s="43">
        <v>7788</v>
      </c>
      <c r="J2822" s="16" t="s">
        <v>1097</v>
      </c>
      <c r="K2822" s="16">
        <v>0</v>
      </c>
      <c r="L2822" s="16">
        <v>119198</v>
      </c>
      <c r="M2822" s="16">
        <v>119198</v>
      </c>
      <c r="N2822" s="16">
        <v>2709</v>
      </c>
      <c r="O2822" s="47">
        <v>4631.8999999999996</v>
      </c>
      <c r="P2822" s="16">
        <v>111857.1</v>
      </c>
      <c r="Q2822" s="47">
        <v>10.5</v>
      </c>
      <c r="R2822" s="16" t="s">
        <v>1928</v>
      </c>
      <c r="S2822" s="3" t="s">
        <v>1470</v>
      </c>
      <c r="T2822" s="2"/>
      <c r="U2822" s="2"/>
      <c r="V2822" s="2"/>
    </row>
    <row r="2823" spans="1:22" s="16" customFormat="1" ht="15" customHeight="1" x14ac:dyDescent="0.3">
      <c r="A2823" s="16" t="s">
        <v>465</v>
      </c>
      <c r="B2823" s="16" t="s">
        <v>18</v>
      </c>
      <c r="C2823" s="43" t="s">
        <v>63</v>
      </c>
      <c r="D2823" s="43" t="s">
        <v>20</v>
      </c>
      <c r="E2823" s="43" t="s">
        <v>21</v>
      </c>
      <c r="F2823" s="43" t="s">
        <v>28</v>
      </c>
      <c r="G2823" s="43" t="s">
        <v>64</v>
      </c>
      <c r="H2823" s="43" t="s">
        <v>23</v>
      </c>
      <c r="I2823" s="43" t="s">
        <v>501</v>
      </c>
      <c r="J2823" s="16" t="s">
        <v>502</v>
      </c>
      <c r="K2823" s="16">
        <v>235429</v>
      </c>
      <c r="L2823" s="16">
        <v>-41339</v>
      </c>
      <c r="M2823" s="16">
        <v>194090</v>
      </c>
      <c r="N2823" s="16">
        <v>0</v>
      </c>
      <c r="O2823" s="47">
        <v>163684.97</v>
      </c>
      <c r="P2823" s="16">
        <v>30405.03</v>
      </c>
      <c r="Q2823" s="47">
        <v>14117.33</v>
      </c>
      <c r="R2823" s="16" t="s">
        <v>1929</v>
      </c>
      <c r="S2823" s="3" t="s">
        <v>1470</v>
      </c>
      <c r="T2823" s="2"/>
      <c r="U2823" s="2"/>
      <c r="V2823" s="2"/>
    </row>
    <row r="2824" spans="1:22" s="16" customFormat="1" ht="15" customHeight="1" x14ac:dyDescent="0.3">
      <c r="A2824" s="16" t="s">
        <v>465</v>
      </c>
      <c r="B2824" s="16" t="s">
        <v>18</v>
      </c>
      <c r="C2824" s="43" t="s">
        <v>63</v>
      </c>
      <c r="D2824" s="43" t="s">
        <v>20</v>
      </c>
      <c r="E2824" s="43" t="s">
        <v>21</v>
      </c>
      <c r="F2824" s="43" t="s">
        <v>28</v>
      </c>
      <c r="G2824" s="43" t="s">
        <v>64</v>
      </c>
      <c r="H2824" s="43" t="s">
        <v>23</v>
      </c>
      <c r="I2824" s="43" t="s">
        <v>481</v>
      </c>
      <c r="J2824" s="16" t="s">
        <v>1040</v>
      </c>
      <c r="K2824" s="16">
        <v>2032</v>
      </c>
      <c r="L2824" s="16">
        <v>-388</v>
      </c>
      <c r="M2824" s="16">
        <v>1644</v>
      </c>
      <c r="N2824" s="16">
        <v>0</v>
      </c>
      <c r="O2824" s="47">
        <v>966.9</v>
      </c>
      <c r="P2824" s="16">
        <v>677.1</v>
      </c>
      <c r="Q2824" s="47">
        <v>60</v>
      </c>
      <c r="R2824" s="16" t="s">
        <v>1929</v>
      </c>
      <c r="S2824" s="3" t="s">
        <v>1470</v>
      </c>
      <c r="T2824" s="2"/>
      <c r="U2824" s="2"/>
      <c r="V2824" s="2"/>
    </row>
    <row r="2825" spans="1:22" s="16" customFormat="1" ht="15" customHeight="1" x14ac:dyDescent="0.3">
      <c r="A2825" s="16" t="s">
        <v>465</v>
      </c>
      <c r="B2825" s="16" t="s">
        <v>18</v>
      </c>
      <c r="C2825" s="43" t="s">
        <v>63</v>
      </c>
      <c r="D2825" s="43" t="s">
        <v>20</v>
      </c>
      <c r="E2825" s="43" t="s">
        <v>21</v>
      </c>
      <c r="F2825" s="43" t="s">
        <v>28</v>
      </c>
      <c r="G2825" s="43" t="s">
        <v>64</v>
      </c>
      <c r="H2825" s="43" t="s">
        <v>23</v>
      </c>
      <c r="I2825" s="43" t="s">
        <v>473</v>
      </c>
      <c r="J2825" s="16" t="s">
        <v>1041</v>
      </c>
      <c r="K2825" s="16">
        <v>0</v>
      </c>
      <c r="L2825" s="16">
        <v>600</v>
      </c>
      <c r="M2825" s="16">
        <v>600</v>
      </c>
      <c r="N2825" s="16">
        <v>0</v>
      </c>
      <c r="O2825" s="47">
        <v>533.01</v>
      </c>
      <c r="P2825" s="16">
        <v>66.989999999999995</v>
      </c>
      <c r="Q2825" s="47">
        <v>0</v>
      </c>
      <c r="R2825" s="16" t="s">
        <v>1929</v>
      </c>
      <c r="S2825" s="3" t="s">
        <v>1470</v>
      </c>
      <c r="T2825" s="2"/>
      <c r="U2825" s="2"/>
      <c r="V2825" s="2"/>
    </row>
    <row r="2826" spans="1:22" s="16" customFormat="1" ht="15" customHeight="1" x14ac:dyDescent="0.3">
      <c r="A2826" s="16" t="s">
        <v>465</v>
      </c>
      <c r="B2826" s="16" t="s">
        <v>18</v>
      </c>
      <c r="C2826" s="43" t="s">
        <v>63</v>
      </c>
      <c r="D2826" s="43" t="s">
        <v>20</v>
      </c>
      <c r="E2826" s="43" t="s">
        <v>21</v>
      </c>
      <c r="F2826" s="43" t="s">
        <v>28</v>
      </c>
      <c r="G2826" s="43" t="s">
        <v>64</v>
      </c>
      <c r="H2826" s="43" t="s">
        <v>23</v>
      </c>
      <c r="I2826" s="43" t="s">
        <v>474</v>
      </c>
      <c r="J2826" s="16" t="s">
        <v>475</v>
      </c>
      <c r="K2826" s="16">
        <v>18346</v>
      </c>
      <c r="L2826" s="16">
        <v>182</v>
      </c>
      <c r="M2826" s="16">
        <v>18528</v>
      </c>
      <c r="N2826" s="16">
        <v>0</v>
      </c>
      <c r="O2826" s="47">
        <v>12044.95</v>
      </c>
      <c r="P2826" s="16">
        <v>6483.05</v>
      </c>
      <c r="Q2826" s="47">
        <v>1039.52</v>
      </c>
      <c r="R2826" s="16" t="s">
        <v>1929</v>
      </c>
      <c r="S2826" s="3" t="s">
        <v>1470</v>
      </c>
      <c r="T2826" s="2"/>
      <c r="U2826" s="2"/>
      <c r="V2826" s="2"/>
    </row>
    <row r="2827" spans="1:22" s="16" customFormat="1" ht="15" customHeight="1" x14ac:dyDescent="0.3">
      <c r="A2827" s="16" t="s">
        <v>465</v>
      </c>
      <c r="B2827" s="16" t="s">
        <v>18</v>
      </c>
      <c r="C2827" s="43" t="s">
        <v>63</v>
      </c>
      <c r="D2827" s="43" t="s">
        <v>20</v>
      </c>
      <c r="E2827" s="43" t="s">
        <v>21</v>
      </c>
      <c r="F2827" s="43" t="s">
        <v>28</v>
      </c>
      <c r="G2827" s="43" t="s">
        <v>64</v>
      </c>
      <c r="H2827" s="43" t="s">
        <v>23</v>
      </c>
      <c r="I2827" s="43" t="s">
        <v>531</v>
      </c>
      <c r="J2827" s="16" t="s">
        <v>532</v>
      </c>
      <c r="K2827" s="16">
        <v>21807</v>
      </c>
      <c r="L2827" s="16">
        <v>-1148</v>
      </c>
      <c r="M2827" s="16">
        <v>20659</v>
      </c>
      <c r="N2827" s="16">
        <v>0</v>
      </c>
      <c r="O2827" s="47">
        <v>12527.91</v>
      </c>
      <c r="P2827" s="16">
        <v>8131.09</v>
      </c>
      <c r="Q2827" s="47">
        <v>1536.08</v>
      </c>
      <c r="R2827" s="16" t="s">
        <v>1929</v>
      </c>
      <c r="S2827" s="3" t="s">
        <v>1470</v>
      </c>
      <c r="T2827" s="2"/>
      <c r="U2827" s="2"/>
      <c r="V2827" s="2"/>
    </row>
    <row r="2828" spans="1:22" s="16" customFormat="1" ht="15" customHeight="1" x14ac:dyDescent="0.3">
      <c r="A2828" s="16" t="s">
        <v>465</v>
      </c>
      <c r="B2828" s="16" t="s">
        <v>18</v>
      </c>
      <c r="C2828" s="43" t="s">
        <v>63</v>
      </c>
      <c r="D2828" s="43" t="s">
        <v>20</v>
      </c>
      <c r="E2828" s="43" t="s">
        <v>21</v>
      </c>
      <c r="F2828" s="43" t="s">
        <v>28</v>
      </c>
      <c r="G2828" s="43" t="s">
        <v>64</v>
      </c>
      <c r="H2828" s="43" t="s">
        <v>23</v>
      </c>
      <c r="I2828" s="43" t="s">
        <v>519</v>
      </c>
      <c r="J2828" s="16" t="s">
        <v>520</v>
      </c>
      <c r="K2828" s="16">
        <v>3853</v>
      </c>
      <c r="L2828" s="16">
        <v>0</v>
      </c>
      <c r="M2828" s="16">
        <v>3853</v>
      </c>
      <c r="N2828" s="16">
        <v>0</v>
      </c>
      <c r="O2828" s="47">
        <v>3210.8</v>
      </c>
      <c r="P2828" s="16">
        <v>642.20000000000005</v>
      </c>
      <c r="Q2828" s="47">
        <v>0</v>
      </c>
      <c r="R2828" s="16" t="s">
        <v>1929</v>
      </c>
      <c r="S2828" s="3" t="s">
        <v>1470</v>
      </c>
      <c r="T2828" s="2"/>
      <c r="U2828" s="2"/>
      <c r="V2828" s="2"/>
    </row>
    <row r="2829" spans="1:22" s="16" customFormat="1" ht="15" customHeight="1" x14ac:dyDescent="0.3">
      <c r="A2829" s="16" t="s">
        <v>465</v>
      </c>
      <c r="B2829" s="16" t="s">
        <v>18</v>
      </c>
      <c r="C2829" s="43" t="s">
        <v>63</v>
      </c>
      <c r="D2829" s="43" t="s">
        <v>20</v>
      </c>
      <c r="E2829" s="43" t="s">
        <v>21</v>
      </c>
      <c r="F2829" s="43" t="s">
        <v>28</v>
      </c>
      <c r="G2829" s="43" t="s">
        <v>64</v>
      </c>
      <c r="H2829" s="43" t="s">
        <v>23</v>
      </c>
      <c r="I2829" s="43" t="s">
        <v>638</v>
      </c>
      <c r="J2829" s="16" t="s">
        <v>639</v>
      </c>
      <c r="K2829" s="16">
        <v>57694</v>
      </c>
      <c r="L2829" s="16">
        <v>0</v>
      </c>
      <c r="M2829" s="16">
        <v>57694</v>
      </c>
      <c r="N2829" s="16">
        <v>0</v>
      </c>
      <c r="O2829" s="47">
        <v>48078.3</v>
      </c>
      <c r="P2829" s="16">
        <v>9615.7000000000007</v>
      </c>
      <c r="Q2829" s="47">
        <v>0</v>
      </c>
      <c r="R2829" s="16" t="s">
        <v>1929</v>
      </c>
      <c r="S2829" s="3" t="s">
        <v>1470</v>
      </c>
      <c r="T2829" s="2"/>
      <c r="U2829" s="2"/>
      <c r="V2829" s="2"/>
    </row>
    <row r="2830" spans="1:22" s="16" customFormat="1" ht="15" customHeight="1" x14ac:dyDescent="0.3">
      <c r="A2830" s="16" t="s">
        <v>465</v>
      </c>
      <c r="B2830" s="16" t="s">
        <v>18</v>
      </c>
      <c r="C2830" s="43" t="s">
        <v>63</v>
      </c>
      <c r="D2830" s="43" t="s">
        <v>20</v>
      </c>
      <c r="E2830" s="43" t="s">
        <v>21</v>
      </c>
      <c r="F2830" s="43" t="s">
        <v>28</v>
      </c>
      <c r="G2830" s="43" t="s">
        <v>64</v>
      </c>
      <c r="H2830" s="43" t="s">
        <v>23</v>
      </c>
      <c r="I2830" s="43" t="s">
        <v>466</v>
      </c>
      <c r="J2830" s="16" t="s">
        <v>467</v>
      </c>
      <c r="K2830" s="16">
        <v>4186</v>
      </c>
      <c r="L2830" s="16">
        <v>0</v>
      </c>
      <c r="M2830" s="16">
        <v>4186</v>
      </c>
      <c r="N2830" s="16">
        <v>0</v>
      </c>
      <c r="O2830" s="47">
        <v>3488.3</v>
      </c>
      <c r="P2830" s="16">
        <v>697.7</v>
      </c>
      <c r="Q2830" s="47">
        <v>0</v>
      </c>
      <c r="R2830" s="16" t="s">
        <v>1929</v>
      </c>
      <c r="S2830" s="3" t="s">
        <v>1470</v>
      </c>
      <c r="T2830" s="2"/>
      <c r="U2830" s="2"/>
      <c r="V2830" s="2"/>
    </row>
    <row r="2831" spans="1:22" s="16" customFormat="1" ht="15" customHeight="1" x14ac:dyDescent="0.3">
      <c r="A2831" s="16" t="s">
        <v>465</v>
      </c>
      <c r="B2831" s="16" t="s">
        <v>18</v>
      </c>
      <c r="C2831" s="43" t="s">
        <v>63</v>
      </c>
      <c r="D2831" s="43" t="s">
        <v>20</v>
      </c>
      <c r="E2831" s="43" t="s">
        <v>21</v>
      </c>
      <c r="F2831" s="43" t="s">
        <v>28</v>
      </c>
      <c r="G2831" s="43" t="s">
        <v>64</v>
      </c>
      <c r="H2831" s="43" t="s">
        <v>23</v>
      </c>
      <c r="I2831" s="43" t="s">
        <v>470</v>
      </c>
      <c r="J2831" s="16" t="s">
        <v>471</v>
      </c>
      <c r="K2831" s="16">
        <v>555</v>
      </c>
      <c r="L2831" s="16">
        <v>0</v>
      </c>
      <c r="M2831" s="16">
        <v>555</v>
      </c>
      <c r="N2831" s="16">
        <v>0</v>
      </c>
      <c r="O2831" s="47">
        <v>462.5</v>
      </c>
      <c r="P2831" s="16">
        <v>92.5</v>
      </c>
      <c r="Q2831" s="47">
        <v>0</v>
      </c>
      <c r="R2831" s="16" t="s">
        <v>1929</v>
      </c>
      <c r="S2831" s="3" t="s">
        <v>1470</v>
      </c>
      <c r="T2831" s="2"/>
      <c r="U2831" s="2"/>
      <c r="V2831" s="2"/>
    </row>
    <row r="2832" spans="1:22" s="16" customFormat="1" ht="15" customHeight="1" x14ac:dyDescent="0.3">
      <c r="A2832" s="16" t="s">
        <v>465</v>
      </c>
      <c r="B2832" s="16" t="s">
        <v>18</v>
      </c>
      <c r="C2832" s="43" t="s">
        <v>63</v>
      </c>
      <c r="D2832" s="43" t="s">
        <v>20</v>
      </c>
      <c r="E2832" s="43" t="s">
        <v>21</v>
      </c>
      <c r="F2832" s="43" t="s">
        <v>28</v>
      </c>
      <c r="G2832" s="43" t="s">
        <v>64</v>
      </c>
      <c r="H2832" s="43" t="s">
        <v>23</v>
      </c>
      <c r="I2832" s="43" t="s">
        <v>525</v>
      </c>
      <c r="J2832" s="16" t="s">
        <v>526</v>
      </c>
      <c r="K2832" s="16">
        <v>2275</v>
      </c>
      <c r="L2832" s="16">
        <v>-465</v>
      </c>
      <c r="M2832" s="16">
        <v>1810</v>
      </c>
      <c r="N2832" s="16">
        <v>0</v>
      </c>
      <c r="O2832" s="47">
        <v>23.83</v>
      </c>
      <c r="P2832" s="16">
        <v>1786.17</v>
      </c>
      <c r="Q2832" s="47">
        <v>0</v>
      </c>
      <c r="R2832" s="16" t="s">
        <v>1929</v>
      </c>
      <c r="S2832" s="3" t="s">
        <v>1470</v>
      </c>
      <c r="T2832" s="2"/>
      <c r="U2832" s="2"/>
      <c r="V2832" s="2"/>
    </row>
    <row r="2833" spans="1:22" s="16" customFormat="1" ht="15" customHeight="1" x14ac:dyDescent="0.3">
      <c r="A2833" s="16" t="s">
        <v>465</v>
      </c>
      <c r="B2833" s="16" t="s">
        <v>18</v>
      </c>
      <c r="C2833" s="43" t="s">
        <v>63</v>
      </c>
      <c r="D2833" s="43" t="s">
        <v>20</v>
      </c>
      <c r="E2833" s="43" t="s">
        <v>21</v>
      </c>
      <c r="F2833" s="43" t="s">
        <v>28</v>
      </c>
      <c r="G2833" s="43" t="s">
        <v>64</v>
      </c>
      <c r="H2833" s="43" t="s">
        <v>23</v>
      </c>
      <c r="I2833" s="43">
        <v>6000</v>
      </c>
      <c r="J2833" s="16" t="s">
        <v>539</v>
      </c>
      <c r="K2833" s="16">
        <v>500</v>
      </c>
      <c r="L2833" s="16">
        <v>0</v>
      </c>
      <c r="M2833" s="16">
        <v>500</v>
      </c>
      <c r="N2833" s="16">
        <v>0</v>
      </c>
      <c r="O2833" s="47">
        <v>102.78</v>
      </c>
      <c r="P2833" s="16">
        <v>397.22</v>
      </c>
      <c r="Q2833" s="47">
        <v>0</v>
      </c>
      <c r="R2833" s="16" t="s">
        <v>1929</v>
      </c>
      <c r="S2833" s="3" t="s">
        <v>1470</v>
      </c>
      <c r="T2833" s="2"/>
      <c r="U2833" s="2"/>
      <c r="V2833" s="2"/>
    </row>
    <row r="2834" spans="1:22" s="16" customFormat="1" ht="15" customHeight="1" x14ac:dyDescent="0.3">
      <c r="A2834" s="16" t="s">
        <v>465</v>
      </c>
      <c r="B2834" s="16" t="s">
        <v>18</v>
      </c>
      <c r="C2834" s="43" t="s">
        <v>63</v>
      </c>
      <c r="D2834" s="43" t="s">
        <v>20</v>
      </c>
      <c r="E2834" s="43" t="s">
        <v>21</v>
      </c>
      <c r="F2834" s="43" t="s">
        <v>28</v>
      </c>
      <c r="G2834" s="43" t="s">
        <v>64</v>
      </c>
      <c r="H2834" s="43" t="s">
        <v>23</v>
      </c>
      <c r="I2834" s="43">
        <v>6005</v>
      </c>
      <c r="J2834" s="16" t="s">
        <v>556</v>
      </c>
      <c r="K2834" s="16">
        <v>0</v>
      </c>
      <c r="L2834" s="16">
        <v>0</v>
      </c>
      <c r="M2834" s="16">
        <v>0</v>
      </c>
      <c r="N2834" s="16">
        <v>0</v>
      </c>
      <c r="O2834" s="47">
        <v>0</v>
      </c>
      <c r="P2834" s="16">
        <v>0</v>
      </c>
      <c r="Q2834" s="47">
        <v>0</v>
      </c>
      <c r="R2834" s="16" t="s">
        <v>1929</v>
      </c>
      <c r="S2834" s="3" t="s">
        <v>1470</v>
      </c>
      <c r="T2834" s="2"/>
      <c r="U2834" s="2"/>
      <c r="V2834" s="2"/>
    </row>
    <row r="2835" spans="1:22" s="16" customFormat="1" ht="15" customHeight="1" x14ac:dyDescent="0.3">
      <c r="A2835" s="16" t="s">
        <v>465</v>
      </c>
      <c r="B2835" s="16" t="s">
        <v>18</v>
      </c>
      <c r="C2835" s="43" t="s">
        <v>63</v>
      </c>
      <c r="D2835" s="43" t="s">
        <v>20</v>
      </c>
      <c r="E2835" s="43" t="s">
        <v>21</v>
      </c>
      <c r="F2835" s="43" t="s">
        <v>28</v>
      </c>
      <c r="G2835" s="43" t="s">
        <v>64</v>
      </c>
      <c r="H2835" s="43" t="s">
        <v>23</v>
      </c>
      <c r="I2835" s="43">
        <v>6010</v>
      </c>
      <c r="J2835" s="16" t="s">
        <v>504</v>
      </c>
      <c r="K2835" s="16">
        <v>0</v>
      </c>
      <c r="L2835" s="16">
        <v>0</v>
      </c>
      <c r="M2835" s="16">
        <v>0</v>
      </c>
      <c r="N2835" s="16">
        <v>0</v>
      </c>
      <c r="O2835" s="47">
        <v>0</v>
      </c>
      <c r="P2835" s="16">
        <v>0</v>
      </c>
      <c r="Q2835" s="47">
        <v>0</v>
      </c>
      <c r="R2835" s="16" t="s">
        <v>1929</v>
      </c>
      <c r="S2835" s="3" t="s">
        <v>1470</v>
      </c>
      <c r="T2835" s="2"/>
      <c r="U2835" s="2"/>
      <c r="V2835" s="2"/>
    </row>
    <row r="2836" spans="1:22" s="16" customFormat="1" ht="15" customHeight="1" x14ac:dyDescent="0.3">
      <c r="A2836" s="16" t="s">
        <v>465</v>
      </c>
      <c r="B2836" s="16" t="s">
        <v>18</v>
      </c>
      <c r="C2836" s="43" t="s">
        <v>63</v>
      </c>
      <c r="D2836" s="43" t="s">
        <v>20</v>
      </c>
      <c r="E2836" s="43" t="s">
        <v>21</v>
      </c>
      <c r="F2836" s="43" t="s">
        <v>28</v>
      </c>
      <c r="G2836" s="43" t="s">
        <v>64</v>
      </c>
      <c r="H2836" s="43" t="s">
        <v>23</v>
      </c>
      <c r="I2836" s="43">
        <v>6017</v>
      </c>
      <c r="J2836" s="16" t="s">
        <v>529</v>
      </c>
      <c r="K2836" s="16">
        <v>0</v>
      </c>
      <c r="L2836" s="16">
        <v>0</v>
      </c>
      <c r="M2836" s="16">
        <v>0</v>
      </c>
      <c r="N2836" s="16">
        <v>0</v>
      </c>
      <c r="O2836" s="47">
        <v>0</v>
      </c>
      <c r="P2836" s="16">
        <v>0</v>
      </c>
      <c r="Q2836" s="47">
        <v>0</v>
      </c>
      <c r="R2836" s="16" t="s">
        <v>1929</v>
      </c>
      <c r="S2836" s="3" t="s">
        <v>1470</v>
      </c>
      <c r="T2836" s="2"/>
      <c r="U2836" s="2"/>
      <c r="V2836" s="2"/>
    </row>
    <row r="2837" spans="1:22" s="16" customFormat="1" ht="15" customHeight="1" x14ac:dyDescent="0.3">
      <c r="A2837" s="16" t="s">
        <v>465</v>
      </c>
      <c r="B2837" s="16" t="s">
        <v>18</v>
      </c>
      <c r="C2837" s="43" t="s">
        <v>63</v>
      </c>
      <c r="D2837" s="43" t="s">
        <v>20</v>
      </c>
      <c r="E2837" s="43" t="s">
        <v>21</v>
      </c>
      <c r="F2837" s="43" t="s">
        <v>28</v>
      </c>
      <c r="G2837" s="43" t="s">
        <v>64</v>
      </c>
      <c r="H2837" s="43" t="s">
        <v>23</v>
      </c>
      <c r="I2837" s="43">
        <v>6025</v>
      </c>
      <c r="J2837" s="16" t="s">
        <v>564</v>
      </c>
      <c r="K2837" s="16">
        <v>0</v>
      </c>
      <c r="L2837" s="16">
        <v>0</v>
      </c>
      <c r="M2837" s="16">
        <v>0</v>
      </c>
      <c r="N2837" s="16">
        <v>0</v>
      </c>
      <c r="O2837" s="47">
        <v>0</v>
      </c>
      <c r="P2837" s="16">
        <v>0</v>
      </c>
      <c r="Q2837" s="47">
        <v>0</v>
      </c>
      <c r="R2837" s="16" t="s">
        <v>1929</v>
      </c>
      <c r="S2837" s="3" t="s">
        <v>1470</v>
      </c>
      <c r="T2837" s="2"/>
      <c r="U2837" s="2"/>
      <c r="V2837" s="2"/>
    </row>
    <row r="2838" spans="1:22" s="16" customFormat="1" ht="15" customHeight="1" x14ac:dyDescent="0.3">
      <c r="A2838" s="16" t="s">
        <v>465</v>
      </c>
      <c r="B2838" s="16" t="s">
        <v>18</v>
      </c>
      <c r="C2838" s="43" t="s">
        <v>63</v>
      </c>
      <c r="D2838" s="43" t="s">
        <v>20</v>
      </c>
      <c r="E2838" s="43" t="s">
        <v>21</v>
      </c>
      <c r="F2838" s="43" t="s">
        <v>28</v>
      </c>
      <c r="G2838" s="43" t="s">
        <v>64</v>
      </c>
      <c r="H2838" s="43" t="s">
        <v>23</v>
      </c>
      <c r="I2838" s="43">
        <v>6202</v>
      </c>
      <c r="J2838" s="16" t="s">
        <v>558</v>
      </c>
      <c r="K2838" s="16">
        <v>0</v>
      </c>
      <c r="L2838" s="16">
        <v>0</v>
      </c>
      <c r="M2838" s="16">
        <v>0</v>
      </c>
      <c r="N2838" s="16">
        <v>0</v>
      </c>
      <c r="O2838" s="47">
        <v>0</v>
      </c>
      <c r="P2838" s="16">
        <v>0</v>
      </c>
      <c r="Q2838" s="47">
        <v>0</v>
      </c>
      <c r="R2838" s="16" t="s">
        <v>1929</v>
      </c>
      <c r="S2838" s="3" t="s">
        <v>1470</v>
      </c>
      <c r="T2838" s="2"/>
      <c r="U2838" s="2"/>
      <c r="V2838" s="2"/>
    </row>
    <row r="2839" spans="1:22" s="16" customFormat="1" ht="15" customHeight="1" x14ac:dyDescent="0.3">
      <c r="A2839" s="16" t="s">
        <v>465</v>
      </c>
      <c r="B2839" s="16" t="s">
        <v>18</v>
      </c>
      <c r="C2839" s="43" t="s">
        <v>63</v>
      </c>
      <c r="D2839" s="43" t="s">
        <v>20</v>
      </c>
      <c r="E2839" s="43" t="s">
        <v>21</v>
      </c>
      <c r="F2839" s="43" t="s">
        <v>28</v>
      </c>
      <c r="G2839" s="43" t="s">
        <v>64</v>
      </c>
      <c r="H2839" s="43" t="s">
        <v>23</v>
      </c>
      <c r="I2839" s="43">
        <v>6203</v>
      </c>
      <c r="J2839" s="16" t="s">
        <v>559</v>
      </c>
      <c r="K2839" s="16">
        <v>750</v>
      </c>
      <c r="L2839" s="16">
        <v>-750</v>
      </c>
      <c r="M2839" s="16">
        <v>0</v>
      </c>
      <c r="N2839" s="16">
        <v>0</v>
      </c>
      <c r="O2839" s="47">
        <v>0</v>
      </c>
      <c r="P2839" s="16">
        <v>0</v>
      </c>
      <c r="Q2839" s="47">
        <v>0</v>
      </c>
      <c r="R2839" s="16" t="s">
        <v>1929</v>
      </c>
      <c r="S2839" s="3" t="s">
        <v>1470</v>
      </c>
      <c r="T2839" s="2"/>
      <c r="U2839" s="2"/>
      <c r="V2839" s="2"/>
    </row>
    <row r="2840" spans="1:22" s="16" customFormat="1" ht="15" customHeight="1" x14ac:dyDescent="0.3">
      <c r="A2840" s="16" t="s">
        <v>465</v>
      </c>
      <c r="B2840" s="16" t="s">
        <v>18</v>
      </c>
      <c r="C2840" s="43" t="s">
        <v>63</v>
      </c>
      <c r="D2840" s="43" t="s">
        <v>20</v>
      </c>
      <c r="E2840" s="43" t="s">
        <v>21</v>
      </c>
      <c r="F2840" s="43" t="s">
        <v>28</v>
      </c>
      <c r="G2840" s="43" t="s">
        <v>64</v>
      </c>
      <c r="H2840" s="43" t="s">
        <v>23</v>
      </c>
      <c r="I2840" s="43">
        <v>6208</v>
      </c>
      <c r="J2840" s="16" t="s">
        <v>496</v>
      </c>
      <c r="K2840" s="16">
        <v>400</v>
      </c>
      <c r="L2840" s="16">
        <v>650</v>
      </c>
      <c r="M2840" s="16">
        <v>1050</v>
      </c>
      <c r="N2840" s="16">
        <v>150</v>
      </c>
      <c r="O2840" s="47">
        <v>468</v>
      </c>
      <c r="P2840" s="16">
        <v>432</v>
      </c>
      <c r="Q2840" s="47">
        <v>43</v>
      </c>
      <c r="R2840" s="16" t="s">
        <v>1929</v>
      </c>
      <c r="S2840" s="3" t="s">
        <v>1470</v>
      </c>
      <c r="T2840" s="2"/>
      <c r="U2840" s="2"/>
      <c r="V2840" s="2"/>
    </row>
    <row r="2841" spans="1:22" s="16" customFormat="1" ht="15" customHeight="1" x14ac:dyDescent="0.3">
      <c r="A2841" s="16" t="s">
        <v>465</v>
      </c>
      <c r="B2841" s="16" t="s">
        <v>18</v>
      </c>
      <c r="C2841" s="43" t="s">
        <v>63</v>
      </c>
      <c r="D2841" s="43" t="s">
        <v>20</v>
      </c>
      <c r="E2841" s="43" t="s">
        <v>21</v>
      </c>
      <c r="F2841" s="43" t="s">
        <v>28</v>
      </c>
      <c r="G2841" s="43" t="s">
        <v>64</v>
      </c>
      <c r="H2841" s="43" t="s">
        <v>23</v>
      </c>
      <c r="I2841" s="43">
        <v>6246</v>
      </c>
      <c r="J2841" s="16" t="s">
        <v>892</v>
      </c>
      <c r="K2841" s="16">
        <v>600</v>
      </c>
      <c r="L2841" s="16">
        <v>-400</v>
      </c>
      <c r="M2841" s="16">
        <v>200</v>
      </c>
      <c r="N2841" s="16">
        <v>0</v>
      </c>
      <c r="O2841" s="47">
        <v>100</v>
      </c>
      <c r="P2841" s="16">
        <v>100</v>
      </c>
      <c r="Q2841" s="47">
        <v>0</v>
      </c>
      <c r="R2841" s="16" t="s">
        <v>1929</v>
      </c>
      <c r="S2841" s="3" t="s">
        <v>1470</v>
      </c>
      <c r="T2841" s="2"/>
      <c r="U2841" s="2"/>
      <c r="V2841" s="2"/>
    </row>
    <row r="2842" spans="1:22" s="16" customFormat="1" ht="15" customHeight="1" x14ac:dyDescent="0.3">
      <c r="A2842" s="16" t="s">
        <v>465</v>
      </c>
      <c r="B2842" s="16" t="s">
        <v>18</v>
      </c>
      <c r="C2842" s="43" t="s">
        <v>63</v>
      </c>
      <c r="D2842" s="43" t="s">
        <v>20</v>
      </c>
      <c r="E2842" s="43" t="s">
        <v>21</v>
      </c>
      <c r="F2842" s="43" t="s">
        <v>28</v>
      </c>
      <c r="G2842" s="43" t="s">
        <v>64</v>
      </c>
      <c r="H2842" s="43" t="s">
        <v>23</v>
      </c>
      <c r="I2842" s="43">
        <v>6254</v>
      </c>
      <c r="J2842" s="16" t="s">
        <v>891</v>
      </c>
      <c r="K2842" s="16">
        <v>1000</v>
      </c>
      <c r="L2842" s="16">
        <v>100</v>
      </c>
      <c r="M2842" s="16">
        <v>1100</v>
      </c>
      <c r="N2842" s="16">
        <v>251.88</v>
      </c>
      <c r="O2842" s="47">
        <v>668.2</v>
      </c>
      <c r="P2842" s="16">
        <v>179.92</v>
      </c>
      <c r="Q2842" s="47">
        <v>0</v>
      </c>
      <c r="R2842" s="16" t="s">
        <v>1929</v>
      </c>
      <c r="S2842" s="3" t="s">
        <v>1470</v>
      </c>
      <c r="T2842" s="2"/>
      <c r="U2842" s="2"/>
      <c r="V2842" s="2"/>
    </row>
    <row r="2843" spans="1:22" s="16" customFormat="1" ht="15" customHeight="1" x14ac:dyDescent="0.3">
      <c r="A2843" s="16" t="s">
        <v>465</v>
      </c>
      <c r="B2843" s="16" t="s">
        <v>18</v>
      </c>
      <c r="C2843" s="43" t="s">
        <v>63</v>
      </c>
      <c r="D2843" s="43" t="s">
        <v>20</v>
      </c>
      <c r="E2843" s="43" t="s">
        <v>21</v>
      </c>
      <c r="F2843" s="43" t="s">
        <v>28</v>
      </c>
      <c r="G2843" s="43" t="s">
        <v>64</v>
      </c>
      <c r="H2843" s="43" t="s">
        <v>23</v>
      </c>
      <c r="I2843" s="43">
        <v>6290</v>
      </c>
      <c r="J2843" s="16" t="s">
        <v>1783</v>
      </c>
      <c r="K2843" s="16">
        <v>7443</v>
      </c>
      <c r="L2843" s="16">
        <v>-3472</v>
      </c>
      <c r="M2843" s="16">
        <v>3971</v>
      </c>
      <c r="N2843" s="16">
        <v>0</v>
      </c>
      <c r="O2843" s="47">
        <v>0</v>
      </c>
      <c r="P2843" s="16">
        <v>3971</v>
      </c>
      <c r="Q2843" s="47">
        <v>0</v>
      </c>
      <c r="R2843" s="16" t="s">
        <v>1929</v>
      </c>
      <c r="S2843" s="3" t="s">
        <v>1470</v>
      </c>
      <c r="T2843" s="2"/>
      <c r="U2843" s="2"/>
      <c r="V2843" s="2"/>
    </row>
    <row r="2844" spans="1:22" s="16" customFormat="1" ht="15" customHeight="1" x14ac:dyDescent="0.3">
      <c r="A2844" s="16" t="s">
        <v>465</v>
      </c>
      <c r="B2844" s="16" t="s">
        <v>18</v>
      </c>
      <c r="C2844" s="43" t="s">
        <v>63</v>
      </c>
      <c r="D2844" s="43" t="s">
        <v>20</v>
      </c>
      <c r="E2844" s="43" t="s">
        <v>21</v>
      </c>
      <c r="F2844" s="43" t="s">
        <v>28</v>
      </c>
      <c r="G2844" s="43" t="s">
        <v>64</v>
      </c>
      <c r="H2844" s="43" t="s">
        <v>23</v>
      </c>
      <c r="I2844" s="43" t="s">
        <v>541</v>
      </c>
      <c r="J2844" s="16" t="s">
        <v>542</v>
      </c>
      <c r="K2844" s="16">
        <v>0</v>
      </c>
      <c r="L2844" s="16">
        <v>0</v>
      </c>
      <c r="M2844" s="16">
        <v>0</v>
      </c>
      <c r="N2844" s="16">
        <v>0</v>
      </c>
      <c r="O2844" s="47">
        <v>0</v>
      </c>
      <c r="P2844" s="16">
        <v>0</v>
      </c>
      <c r="Q2844" s="47">
        <v>0</v>
      </c>
      <c r="R2844" s="16" t="s">
        <v>1929</v>
      </c>
      <c r="S2844" s="3" t="s">
        <v>1470</v>
      </c>
      <c r="T2844" s="2"/>
      <c r="U2844" s="2"/>
      <c r="V2844" s="2"/>
    </row>
    <row r="2845" spans="1:22" s="16" customFormat="1" ht="15" customHeight="1" x14ac:dyDescent="0.3">
      <c r="A2845" s="16" t="s">
        <v>465</v>
      </c>
      <c r="B2845" s="16" t="s">
        <v>18</v>
      </c>
      <c r="C2845" s="43" t="s">
        <v>63</v>
      </c>
      <c r="D2845" s="43" t="s">
        <v>20</v>
      </c>
      <c r="E2845" s="43" t="s">
        <v>21</v>
      </c>
      <c r="F2845" s="43" t="s">
        <v>28</v>
      </c>
      <c r="G2845" s="43" t="s">
        <v>64</v>
      </c>
      <c r="H2845" s="43" t="s">
        <v>23</v>
      </c>
      <c r="I2845" s="43" t="s">
        <v>505</v>
      </c>
      <c r="J2845" s="16" t="s">
        <v>506</v>
      </c>
      <c r="K2845" s="16">
        <v>1500</v>
      </c>
      <c r="L2845" s="16">
        <v>600</v>
      </c>
      <c r="M2845" s="16">
        <v>2100</v>
      </c>
      <c r="N2845" s="16">
        <v>0</v>
      </c>
      <c r="O2845" s="47">
        <v>1889.4</v>
      </c>
      <c r="P2845" s="16">
        <v>210.6</v>
      </c>
      <c r="Q2845" s="47">
        <v>0</v>
      </c>
      <c r="R2845" s="16" t="s">
        <v>1929</v>
      </c>
      <c r="S2845" s="3" t="s">
        <v>1470</v>
      </c>
      <c r="T2845" s="2"/>
      <c r="U2845" s="2"/>
      <c r="V2845" s="2"/>
    </row>
    <row r="2846" spans="1:22" s="16" customFormat="1" ht="15" customHeight="1" x14ac:dyDescent="0.3">
      <c r="A2846" s="16" t="s">
        <v>465</v>
      </c>
      <c r="B2846" s="16" t="s">
        <v>18</v>
      </c>
      <c r="C2846" s="43" t="s">
        <v>63</v>
      </c>
      <c r="D2846" s="43" t="s">
        <v>20</v>
      </c>
      <c r="E2846" s="43" t="s">
        <v>21</v>
      </c>
      <c r="F2846" s="43" t="s">
        <v>28</v>
      </c>
      <c r="G2846" s="43" t="s">
        <v>64</v>
      </c>
      <c r="H2846" s="43" t="s">
        <v>23</v>
      </c>
      <c r="I2846" s="43" t="s">
        <v>487</v>
      </c>
      <c r="J2846" s="16" t="s">
        <v>488</v>
      </c>
      <c r="K2846" s="16">
        <v>0</v>
      </c>
      <c r="L2846" s="16">
        <v>1045</v>
      </c>
      <c r="M2846" s="16">
        <v>1045</v>
      </c>
      <c r="N2846" s="16">
        <v>0</v>
      </c>
      <c r="O2846" s="47">
        <v>0</v>
      </c>
      <c r="P2846" s="16">
        <v>1045</v>
      </c>
      <c r="Q2846" s="47">
        <v>0</v>
      </c>
      <c r="R2846" s="16" t="s">
        <v>1929</v>
      </c>
      <c r="S2846" s="3" t="s">
        <v>1470</v>
      </c>
      <c r="T2846" s="2"/>
      <c r="U2846" s="2"/>
      <c r="V2846" s="2"/>
    </row>
    <row r="2847" spans="1:22" s="16" customFormat="1" ht="15" customHeight="1" x14ac:dyDescent="0.3">
      <c r="A2847" s="16" t="s">
        <v>465</v>
      </c>
      <c r="B2847" s="16" t="s">
        <v>18</v>
      </c>
      <c r="C2847" s="43" t="s">
        <v>63</v>
      </c>
      <c r="D2847" s="43" t="s">
        <v>20</v>
      </c>
      <c r="E2847" s="43" t="s">
        <v>21</v>
      </c>
      <c r="F2847" s="43" t="s">
        <v>28</v>
      </c>
      <c r="G2847" s="43" t="s">
        <v>64</v>
      </c>
      <c r="H2847" s="43" t="s">
        <v>23</v>
      </c>
      <c r="I2847" s="43" t="s">
        <v>517</v>
      </c>
      <c r="J2847" s="16" t="s">
        <v>518</v>
      </c>
      <c r="K2847" s="16">
        <v>1570</v>
      </c>
      <c r="L2847" s="16">
        <v>0</v>
      </c>
      <c r="M2847" s="16">
        <v>1570</v>
      </c>
      <c r="N2847" s="16">
        <v>441.68</v>
      </c>
      <c r="O2847" s="47">
        <v>298.32</v>
      </c>
      <c r="P2847" s="16">
        <v>830</v>
      </c>
      <c r="Q2847" s="47">
        <v>0</v>
      </c>
      <c r="R2847" s="16" t="s">
        <v>1929</v>
      </c>
      <c r="S2847" s="3" t="s">
        <v>1470</v>
      </c>
      <c r="T2847" s="2"/>
      <c r="U2847" s="2"/>
      <c r="V2847" s="2"/>
    </row>
    <row r="2848" spans="1:22" s="16" customFormat="1" ht="15" customHeight="1" x14ac:dyDescent="0.3">
      <c r="A2848" s="16" t="s">
        <v>465</v>
      </c>
      <c r="B2848" s="16" t="s">
        <v>18</v>
      </c>
      <c r="C2848" s="43" t="s">
        <v>63</v>
      </c>
      <c r="D2848" s="43" t="s">
        <v>20</v>
      </c>
      <c r="E2848" s="43" t="s">
        <v>21</v>
      </c>
      <c r="F2848" s="43" t="s">
        <v>28</v>
      </c>
      <c r="G2848" s="43" t="s">
        <v>64</v>
      </c>
      <c r="H2848" s="43" t="s">
        <v>23</v>
      </c>
      <c r="I2848" s="43" t="s">
        <v>568</v>
      </c>
      <c r="J2848" s="16" t="s">
        <v>569</v>
      </c>
      <c r="K2848" s="16">
        <v>600</v>
      </c>
      <c r="L2848" s="16">
        <v>0</v>
      </c>
      <c r="M2848" s="16">
        <v>600</v>
      </c>
      <c r="N2848" s="16">
        <v>0</v>
      </c>
      <c r="O2848" s="47">
        <v>577.46</v>
      </c>
      <c r="P2848" s="16">
        <v>22.54</v>
      </c>
      <c r="Q2848" s="47">
        <v>500</v>
      </c>
      <c r="R2848" s="16" t="s">
        <v>1929</v>
      </c>
      <c r="S2848" s="3" t="s">
        <v>1470</v>
      </c>
      <c r="T2848" s="2"/>
      <c r="U2848" s="2"/>
      <c r="V2848" s="2"/>
    </row>
    <row r="2849" spans="1:22" s="16" customFormat="1" ht="15" customHeight="1" x14ac:dyDescent="0.3">
      <c r="A2849" s="16" t="s">
        <v>465</v>
      </c>
      <c r="B2849" s="16" t="s">
        <v>18</v>
      </c>
      <c r="C2849" s="43" t="s">
        <v>63</v>
      </c>
      <c r="D2849" s="43" t="s">
        <v>20</v>
      </c>
      <c r="E2849" s="43" t="s">
        <v>21</v>
      </c>
      <c r="F2849" s="43" t="s">
        <v>28</v>
      </c>
      <c r="G2849" s="43" t="s">
        <v>64</v>
      </c>
      <c r="H2849" s="43" t="s">
        <v>23</v>
      </c>
      <c r="I2849" s="43" t="s">
        <v>476</v>
      </c>
      <c r="J2849" s="16" t="s">
        <v>477</v>
      </c>
      <c r="K2849" s="16">
        <v>2960</v>
      </c>
      <c r="L2849" s="16">
        <v>-1045</v>
      </c>
      <c r="M2849" s="16">
        <v>1915</v>
      </c>
      <c r="N2849" s="16">
        <v>0</v>
      </c>
      <c r="O2849" s="47">
        <v>1355</v>
      </c>
      <c r="P2849" s="16">
        <v>560</v>
      </c>
      <c r="Q2849" s="47">
        <v>410</v>
      </c>
      <c r="R2849" s="16" t="s">
        <v>1929</v>
      </c>
      <c r="S2849" s="3" t="s">
        <v>1470</v>
      </c>
      <c r="T2849" s="2"/>
      <c r="U2849" s="2"/>
      <c r="V2849" s="2"/>
    </row>
    <row r="2850" spans="1:22" s="16" customFormat="1" ht="15" customHeight="1" x14ac:dyDescent="0.3">
      <c r="A2850" s="16" t="s">
        <v>465</v>
      </c>
      <c r="B2850" s="16" t="s">
        <v>18</v>
      </c>
      <c r="C2850" s="43" t="s">
        <v>63</v>
      </c>
      <c r="D2850" s="43" t="s">
        <v>20</v>
      </c>
      <c r="E2850" s="43" t="s">
        <v>21</v>
      </c>
      <c r="F2850" s="43" t="s">
        <v>28</v>
      </c>
      <c r="G2850" s="43" t="s">
        <v>64</v>
      </c>
      <c r="H2850" s="43" t="s">
        <v>23</v>
      </c>
      <c r="I2850" s="43" t="s">
        <v>510</v>
      </c>
      <c r="J2850" s="16" t="s">
        <v>511</v>
      </c>
      <c r="K2850" s="16">
        <v>500</v>
      </c>
      <c r="L2850" s="16">
        <v>1200</v>
      </c>
      <c r="M2850" s="16">
        <v>1700</v>
      </c>
      <c r="N2850" s="16">
        <v>295.39999999999998</v>
      </c>
      <c r="O2850" s="47">
        <v>1283.6099999999999</v>
      </c>
      <c r="P2850" s="16">
        <v>120.99</v>
      </c>
      <c r="Q2850" s="47">
        <v>131.54</v>
      </c>
      <c r="R2850" s="16" t="s">
        <v>1929</v>
      </c>
      <c r="S2850" s="3" t="s">
        <v>1470</v>
      </c>
      <c r="T2850" s="2"/>
      <c r="U2850" s="2"/>
      <c r="V2850" s="2"/>
    </row>
    <row r="2851" spans="1:22" s="16" customFormat="1" ht="15" customHeight="1" x14ac:dyDescent="0.3">
      <c r="A2851" s="16" t="s">
        <v>465</v>
      </c>
      <c r="B2851" s="16" t="s">
        <v>18</v>
      </c>
      <c r="C2851" s="43" t="s">
        <v>63</v>
      </c>
      <c r="D2851" s="43" t="s">
        <v>20</v>
      </c>
      <c r="E2851" s="43" t="s">
        <v>21</v>
      </c>
      <c r="F2851" s="43" t="s">
        <v>28</v>
      </c>
      <c r="G2851" s="43" t="s">
        <v>64</v>
      </c>
      <c r="H2851" s="43" t="s">
        <v>23</v>
      </c>
      <c r="I2851" s="43" t="s">
        <v>581</v>
      </c>
      <c r="J2851" s="16" t="s">
        <v>1204</v>
      </c>
      <c r="K2851" s="16">
        <v>0</v>
      </c>
      <c r="L2851" s="16">
        <v>0</v>
      </c>
      <c r="M2851" s="16">
        <v>0</v>
      </c>
      <c r="N2851" s="16">
        <v>0</v>
      </c>
      <c r="O2851" s="47">
        <v>0</v>
      </c>
      <c r="P2851" s="16">
        <v>0</v>
      </c>
      <c r="Q2851" s="47">
        <v>0</v>
      </c>
      <c r="R2851" s="16" t="s">
        <v>1929</v>
      </c>
      <c r="S2851" s="3" t="s">
        <v>1470</v>
      </c>
      <c r="T2851" s="2"/>
      <c r="U2851" s="2"/>
      <c r="V2851" s="2"/>
    </row>
    <row r="2852" spans="1:22" s="16" customFormat="1" ht="15" customHeight="1" x14ac:dyDescent="0.3">
      <c r="A2852" s="16" t="s">
        <v>465</v>
      </c>
      <c r="B2852" s="16" t="s">
        <v>18</v>
      </c>
      <c r="C2852" s="43" t="s">
        <v>63</v>
      </c>
      <c r="D2852" s="43" t="s">
        <v>20</v>
      </c>
      <c r="E2852" s="43" t="s">
        <v>21</v>
      </c>
      <c r="F2852" s="43" t="s">
        <v>28</v>
      </c>
      <c r="G2852" s="43" t="s">
        <v>64</v>
      </c>
      <c r="H2852" s="43" t="s">
        <v>23</v>
      </c>
      <c r="I2852" s="43" t="s">
        <v>513</v>
      </c>
      <c r="J2852" s="16" t="s">
        <v>1203</v>
      </c>
      <c r="K2852" s="16">
        <v>1000</v>
      </c>
      <c r="L2852" s="16">
        <v>0</v>
      </c>
      <c r="M2852" s="16">
        <v>1000</v>
      </c>
      <c r="N2852" s="16">
        <v>0</v>
      </c>
      <c r="O2852" s="47">
        <v>587.27</v>
      </c>
      <c r="P2852" s="16">
        <v>412.73</v>
      </c>
      <c r="Q2852" s="47">
        <v>0</v>
      </c>
      <c r="R2852" s="16" t="s">
        <v>1929</v>
      </c>
      <c r="S2852" s="3" t="s">
        <v>1470</v>
      </c>
      <c r="T2852" s="2"/>
      <c r="U2852" s="2"/>
      <c r="V2852" s="2"/>
    </row>
    <row r="2853" spans="1:22" s="16" customFormat="1" ht="15" customHeight="1" x14ac:dyDescent="0.3">
      <c r="A2853" s="16" t="s">
        <v>465</v>
      </c>
      <c r="B2853" s="16" t="s">
        <v>18</v>
      </c>
      <c r="C2853" s="43" t="s">
        <v>59</v>
      </c>
      <c r="D2853" s="43" t="s">
        <v>20</v>
      </c>
      <c r="E2853" s="43" t="s">
        <v>21</v>
      </c>
      <c r="F2853" s="43" t="s">
        <v>28</v>
      </c>
      <c r="G2853" s="43" t="s">
        <v>60</v>
      </c>
      <c r="H2853" s="43" t="s">
        <v>23</v>
      </c>
      <c r="I2853" s="43" t="s">
        <v>501</v>
      </c>
      <c r="J2853" s="16" t="s">
        <v>502</v>
      </c>
      <c r="K2853" s="16">
        <v>61202</v>
      </c>
      <c r="L2853" s="16">
        <v>606</v>
      </c>
      <c r="M2853" s="16">
        <v>61808</v>
      </c>
      <c r="N2853" s="16">
        <v>0</v>
      </c>
      <c r="O2853" s="47">
        <v>59241.42</v>
      </c>
      <c r="P2853" s="16">
        <v>2566.58</v>
      </c>
      <c r="Q2853" s="47">
        <v>5093.8100000000004</v>
      </c>
      <c r="R2853" s="16" t="s">
        <v>1930</v>
      </c>
      <c r="S2853" s="3" t="s">
        <v>1470</v>
      </c>
      <c r="T2853" s="2"/>
      <c r="U2853" s="2"/>
      <c r="V2853" s="2"/>
    </row>
    <row r="2854" spans="1:22" s="16" customFormat="1" ht="15" customHeight="1" x14ac:dyDescent="0.3">
      <c r="A2854" s="16" t="s">
        <v>465</v>
      </c>
      <c r="B2854" s="16" t="s">
        <v>18</v>
      </c>
      <c r="C2854" s="43" t="s">
        <v>59</v>
      </c>
      <c r="D2854" s="43" t="s">
        <v>20</v>
      </c>
      <c r="E2854" s="43" t="s">
        <v>21</v>
      </c>
      <c r="F2854" s="43" t="s">
        <v>28</v>
      </c>
      <c r="G2854" s="43" t="s">
        <v>60</v>
      </c>
      <c r="H2854" s="43" t="s">
        <v>23</v>
      </c>
      <c r="I2854" s="43" t="s">
        <v>493</v>
      </c>
      <c r="J2854" s="16" t="s">
        <v>494</v>
      </c>
      <c r="K2854" s="16">
        <v>0</v>
      </c>
      <c r="L2854" s="16">
        <v>0</v>
      </c>
      <c r="M2854" s="16">
        <v>0</v>
      </c>
      <c r="N2854" s="16">
        <v>0</v>
      </c>
      <c r="O2854" s="47">
        <v>0</v>
      </c>
      <c r="P2854" s="16">
        <v>0</v>
      </c>
      <c r="Q2854" s="47">
        <v>0</v>
      </c>
      <c r="R2854" s="16" t="s">
        <v>1930</v>
      </c>
      <c r="S2854" s="3" t="s">
        <v>1470</v>
      </c>
      <c r="T2854" s="2"/>
      <c r="U2854" s="2"/>
      <c r="V2854" s="2"/>
    </row>
    <row r="2855" spans="1:22" s="16" customFormat="1" ht="15" customHeight="1" x14ac:dyDescent="0.3">
      <c r="A2855" s="16" t="s">
        <v>465</v>
      </c>
      <c r="B2855" s="16" t="s">
        <v>18</v>
      </c>
      <c r="C2855" s="43" t="s">
        <v>59</v>
      </c>
      <c r="D2855" s="43" t="s">
        <v>20</v>
      </c>
      <c r="E2855" s="43" t="s">
        <v>21</v>
      </c>
      <c r="F2855" s="43" t="s">
        <v>28</v>
      </c>
      <c r="G2855" s="43" t="s">
        <v>60</v>
      </c>
      <c r="H2855" s="43" t="s">
        <v>23</v>
      </c>
      <c r="I2855" s="43" t="s">
        <v>481</v>
      </c>
      <c r="J2855" s="16" t="s">
        <v>1040</v>
      </c>
      <c r="K2855" s="16">
        <v>440</v>
      </c>
      <c r="L2855" s="16">
        <v>0</v>
      </c>
      <c r="M2855" s="16">
        <v>440</v>
      </c>
      <c r="N2855" s="16">
        <v>0</v>
      </c>
      <c r="O2855" s="47">
        <v>280.60000000000002</v>
      </c>
      <c r="P2855" s="16">
        <v>159.4</v>
      </c>
      <c r="Q2855" s="47">
        <v>0</v>
      </c>
      <c r="R2855" s="16" t="s">
        <v>1930</v>
      </c>
      <c r="S2855" s="3" t="s">
        <v>1470</v>
      </c>
      <c r="T2855" s="2"/>
      <c r="U2855" s="2"/>
      <c r="V2855" s="2"/>
    </row>
    <row r="2856" spans="1:22" s="16" customFormat="1" ht="15" customHeight="1" x14ac:dyDescent="0.3">
      <c r="A2856" s="16" t="s">
        <v>465</v>
      </c>
      <c r="B2856" s="16" t="s">
        <v>18</v>
      </c>
      <c r="C2856" s="43" t="s">
        <v>59</v>
      </c>
      <c r="D2856" s="43" t="s">
        <v>20</v>
      </c>
      <c r="E2856" s="43" t="s">
        <v>21</v>
      </c>
      <c r="F2856" s="43" t="s">
        <v>28</v>
      </c>
      <c r="G2856" s="43" t="s">
        <v>60</v>
      </c>
      <c r="H2856" s="43" t="s">
        <v>23</v>
      </c>
      <c r="I2856" s="43" t="s">
        <v>473</v>
      </c>
      <c r="J2856" s="16" t="s">
        <v>1041</v>
      </c>
      <c r="K2856" s="16">
        <v>0</v>
      </c>
      <c r="L2856" s="16">
        <v>50</v>
      </c>
      <c r="M2856" s="16">
        <v>50</v>
      </c>
      <c r="N2856" s="16">
        <v>0</v>
      </c>
      <c r="O2856" s="47">
        <v>84.61</v>
      </c>
      <c r="P2856" s="16">
        <v>-34.61</v>
      </c>
      <c r="Q2856" s="47">
        <v>0</v>
      </c>
      <c r="R2856" s="16" t="s">
        <v>1930</v>
      </c>
      <c r="S2856" s="3" t="s">
        <v>1470</v>
      </c>
      <c r="T2856" s="2"/>
      <c r="U2856" s="2"/>
      <c r="V2856" s="2"/>
    </row>
    <row r="2857" spans="1:22" s="16" customFormat="1" ht="15" customHeight="1" x14ac:dyDescent="0.3">
      <c r="A2857" s="16" t="s">
        <v>465</v>
      </c>
      <c r="B2857" s="16" t="s">
        <v>18</v>
      </c>
      <c r="C2857" s="43" t="s">
        <v>59</v>
      </c>
      <c r="D2857" s="43" t="s">
        <v>20</v>
      </c>
      <c r="E2857" s="43" t="s">
        <v>21</v>
      </c>
      <c r="F2857" s="43" t="s">
        <v>28</v>
      </c>
      <c r="G2857" s="43" t="s">
        <v>60</v>
      </c>
      <c r="H2857" s="43" t="s">
        <v>23</v>
      </c>
      <c r="I2857" s="43" t="s">
        <v>474</v>
      </c>
      <c r="J2857" s="16" t="s">
        <v>475</v>
      </c>
      <c r="K2857" s="16">
        <v>4763</v>
      </c>
      <c r="L2857" s="16">
        <v>47</v>
      </c>
      <c r="M2857" s="16">
        <v>4810</v>
      </c>
      <c r="N2857" s="16">
        <v>0</v>
      </c>
      <c r="O2857" s="47">
        <v>4344.71</v>
      </c>
      <c r="P2857" s="16">
        <v>465.29</v>
      </c>
      <c r="Q2857" s="47">
        <v>371.41</v>
      </c>
      <c r="R2857" s="16" t="s">
        <v>1930</v>
      </c>
      <c r="S2857" s="3" t="s">
        <v>1470</v>
      </c>
      <c r="T2857" s="2"/>
      <c r="U2857" s="2"/>
      <c r="V2857" s="2"/>
    </row>
    <row r="2858" spans="1:22" s="16" customFormat="1" ht="15" customHeight="1" x14ac:dyDescent="0.3">
      <c r="A2858" s="16" t="s">
        <v>465</v>
      </c>
      <c r="B2858" s="16" t="s">
        <v>18</v>
      </c>
      <c r="C2858" s="43" t="s">
        <v>59</v>
      </c>
      <c r="D2858" s="43" t="s">
        <v>20</v>
      </c>
      <c r="E2858" s="43" t="s">
        <v>21</v>
      </c>
      <c r="F2858" s="43" t="s">
        <v>28</v>
      </c>
      <c r="G2858" s="43" t="s">
        <v>60</v>
      </c>
      <c r="H2858" s="43" t="s">
        <v>23</v>
      </c>
      <c r="I2858" s="43" t="s">
        <v>531</v>
      </c>
      <c r="J2858" s="16" t="s">
        <v>532</v>
      </c>
      <c r="K2858" s="16">
        <v>6336</v>
      </c>
      <c r="L2858" s="16">
        <v>0</v>
      </c>
      <c r="M2858" s="16">
        <v>6336</v>
      </c>
      <c r="N2858" s="16">
        <v>0</v>
      </c>
      <c r="O2858" s="47">
        <v>3982.5</v>
      </c>
      <c r="P2858" s="16">
        <v>2353.5</v>
      </c>
      <c r="Q2858" s="47">
        <v>564.91</v>
      </c>
      <c r="R2858" s="16" t="s">
        <v>1930</v>
      </c>
      <c r="S2858" s="3" t="s">
        <v>1470</v>
      </c>
      <c r="T2858" s="2"/>
      <c r="U2858" s="2"/>
      <c r="V2858" s="2"/>
    </row>
    <row r="2859" spans="1:22" s="16" customFormat="1" ht="15" customHeight="1" x14ac:dyDescent="0.3">
      <c r="A2859" s="16" t="s">
        <v>465</v>
      </c>
      <c r="B2859" s="16" t="s">
        <v>18</v>
      </c>
      <c r="C2859" s="43" t="s">
        <v>59</v>
      </c>
      <c r="D2859" s="43" t="s">
        <v>20</v>
      </c>
      <c r="E2859" s="43" t="s">
        <v>21</v>
      </c>
      <c r="F2859" s="43" t="s">
        <v>28</v>
      </c>
      <c r="G2859" s="43" t="s">
        <v>60</v>
      </c>
      <c r="H2859" s="43" t="s">
        <v>23</v>
      </c>
      <c r="I2859" s="43" t="s">
        <v>519</v>
      </c>
      <c r="J2859" s="16" t="s">
        <v>520</v>
      </c>
      <c r="K2859" s="16">
        <v>1000</v>
      </c>
      <c r="L2859" s="16">
        <v>0</v>
      </c>
      <c r="M2859" s="16">
        <v>1000</v>
      </c>
      <c r="N2859" s="16">
        <v>0</v>
      </c>
      <c r="O2859" s="47">
        <v>833.3</v>
      </c>
      <c r="P2859" s="16">
        <v>166.7</v>
      </c>
      <c r="Q2859" s="47">
        <v>0</v>
      </c>
      <c r="R2859" s="16" t="s">
        <v>1930</v>
      </c>
      <c r="S2859" s="3" t="s">
        <v>1470</v>
      </c>
      <c r="T2859" s="2"/>
      <c r="U2859" s="2"/>
      <c r="V2859" s="2"/>
    </row>
    <row r="2860" spans="1:22" s="16" customFormat="1" ht="15" customHeight="1" x14ac:dyDescent="0.3">
      <c r="A2860" s="16" t="s">
        <v>465</v>
      </c>
      <c r="B2860" s="16" t="s">
        <v>18</v>
      </c>
      <c r="C2860" s="43" t="s">
        <v>59</v>
      </c>
      <c r="D2860" s="43" t="s">
        <v>20</v>
      </c>
      <c r="E2860" s="43" t="s">
        <v>21</v>
      </c>
      <c r="F2860" s="43" t="s">
        <v>28</v>
      </c>
      <c r="G2860" s="43" t="s">
        <v>60</v>
      </c>
      <c r="H2860" s="43" t="s">
        <v>23</v>
      </c>
      <c r="I2860" s="43" t="s">
        <v>638</v>
      </c>
      <c r="J2860" s="16" t="s">
        <v>639</v>
      </c>
      <c r="K2860" s="16">
        <v>14794</v>
      </c>
      <c r="L2860" s="16">
        <v>0</v>
      </c>
      <c r="M2860" s="16">
        <v>14794</v>
      </c>
      <c r="N2860" s="16">
        <v>0</v>
      </c>
      <c r="O2860" s="47">
        <v>12328.3</v>
      </c>
      <c r="P2860" s="16">
        <v>2465.6999999999998</v>
      </c>
      <c r="Q2860" s="47">
        <v>0</v>
      </c>
      <c r="R2860" s="16" t="s">
        <v>1930</v>
      </c>
      <c r="S2860" s="3" t="s">
        <v>1470</v>
      </c>
      <c r="T2860" s="2"/>
      <c r="U2860" s="2"/>
      <c r="V2860" s="2"/>
    </row>
    <row r="2861" spans="1:22" s="16" customFormat="1" ht="15" customHeight="1" x14ac:dyDescent="0.3">
      <c r="A2861" s="16" t="s">
        <v>465</v>
      </c>
      <c r="B2861" s="16" t="s">
        <v>18</v>
      </c>
      <c r="C2861" s="43" t="s">
        <v>59</v>
      </c>
      <c r="D2861" s="43" t="s">
        <v>20</v>
      </c>
      <c r="E2861" s="43" t="s">
        <v>21</v>
      </c>
      <c r="F2861" s="43" t="s">
        <v>28</v>
      </c>
      <c r="G2861" s="43" t="s">
        <v>60</v>
      </c>
      <c r="H2861" s="43" t="s">
        <v>23</v>
      </c>
      <c r="I2861" s="43" t="s">
        <v>466</v>
      </c>
      <c r="J2861" s="16" t="s">
        <v>467</v>
      </c>
      <c r="K2861" s="16">
        <v>820</v>
      </c>
      <c r="L2861" s="16">
        <v>0</v>
      </c>
      <c r="M2861" s="16">
        <v>820</v>
      </c>
      <c r="N2861" s="16">
        <v>0</v>
      </c>
      <c r="O2861" s="47">
        <v>683.3</v>
      </c>
      <c r="P2861" s="16">
        <v>136.69999999999999</v>
      </c>
      <c r="Q2861" s="47">
        <v>0</v>
      </c>
      <c r="R2861" s="16" t="s">
        <v>1930</v>
      </c>
      <c r="S2861" s="3" t="s">
        <v>1470</v>
      </c>
      <c r="T2861" s="2"/>
      <c r="U2861" s="2"/>
      <c r="V2861" s="2"/>
    </row>
    <row r="2862" spans="1:22" s="16" customFormat="1" ht="15" customHeight="1" x14ac:dyDescent="0.3">
      <c r="A2862" s="16" t="s">
        <v>465</v>
      </c>
      <c r="B2862" s="16" t="s">
        <v>18</v>
      </c>
      <c r="C2862" s="43" t="s">
        <v>59</v>
      </c>
      <c r="D2862" s="43" t="s">
        <v>20</v>
      </c>
      <c r="E2862" s="43" t="s">
        <v>21</v>
      </c>
      <c r="F2862" s="43" t="s">
        <v>28</v>
      </c>
      <c r="G2862" s="43" t="s">
        <v>60</v>
      </c>
      <c r="H2862" s="43" t="s">
        <v>23</v>
      </c>
      <c r="I2862" s="43" t="s">
        <v>470</v>
      </c>
      <c r="J2862" s="16" t="s">
        <v>471</v>
      </c>
      <c r="K2862" s="16">
        <v>121</v>
      </c>
      <c r="L2862" s="16">
        <v>0</v>
      </c>
      <c r="M2862" s="16">
        <v>121</v>
      </c>
      <c r="N2862" s="16">
        <v>0</v>
      </c>
      <c r="O2862" s="47">
        <v>100.8</v>
      </c>
      <c r="P2862" s="16">
        <v>20.2</v>
      </c>
      <c r="Q2862" s="47">
        <v>0</v>
      </c>
      <c r="R2862" s="16" t="s">
        <v>1930</v>
      </c>
      <c r="S2862" s="3" t="s">
        <v>1470</v>
      </c>
      <c r="T2862" s="2"/>
      <c r="U2862" s="2"/>
      <c r="V2862" s="2"/>
    </row>
    <row r="2863" spans="1:22" s="16" customFormat="1" ht="15" customHeight="1" x14ac:dyDescent="0.3">
      <c r="A2863" s="16" t="s">
        <v>465</v>
      </c>
      <c r="B2863" s="16" t="s">
        <v>18</v>
      </c>
      <c r="C2863" s="43" t="s">
        <v>59</v>
      </c>
      <c r="D2863" s="43" t="s">
        <v>20</v>
      </c>
      <c r="E2863" s="43" t="s">
        <v>21</v>
      </c>
      <c r="F2863" s="43" t="s">
        <v>28</v>
      </c>
      <c r="G2863" s="43" t="s">
        <v>60</v>
      </c>
      <c r="H2863" s="43" t="s">
        <v>23</v>
      </c>
      <c r="I2863" s="43" t="s">
        <v>525</v>
      </c>
      <c r="J2863" s="16" t="s">
        <v>526</v>
      </c>
      <c r="K2863" s="16">
        <v>451</v>
      </c>
      <c r="L2863" s="16">
        <v>0</v>
      </c>
      <c r="M2863" s="16">
        <v>451</v>
      </c>
      <c r="N2863" s="16">
        <v>0</v>
      </c>
      <c r="O2863" s="47">
        <v>11.85</v>
      </c>
      <c r="P2863" s="16">
        <v>439.15</v>
      </c>
      <c r="Q2863" s="47">
        <v>0</v>
      </c>
      <c r="R2863" s="16" t="s">
        <v>1930</v>
      </c>
      <c r="S2863" s="3" t="s">
        <v>1470</v>
      </c>
      <c r="T2863" s="2"/>
      <c r="U2863" s="2"/>
      <c r="V2863" s="2"/>
    </row>
    <row r="2864" spans="1:22" s="16" customFormat="1" ht="15" customHeight="1" x14ac:dyDescent="0.3">
      <c r="A2864" s="16" t="s">
        <v>465</v>
      </c>
      <c r="B2864" s="16" t="s">
        <v>18</v>
      </c>
      <c r="C2864" s="43" t="s">
        <v>59</v>
      </c>
      <c r="D2864" s="43" t="s">
        <v>20</v>
      </c>
      <c r="E2864" s="43" t="s">
        <v>21</v>
      </c>
      <c r="F2864" s="43" t="s">
        <v>28</v>
      </c>
      <c r="G2864" s="43" t="s">
        <v>60</v>
      </c>
      <c r="H2864" s="43" t="s">
        <v>23</v>
      </c>
      <c r="I2864" s="43">
        <v>6000</v>
      </c>
      <c r="J2864" s="16" t="s">
        <v>539</v>
      </c>
      <c r="K2864" s="16">
        <v>1000</v>
      </c>
      <c r="L2864" s="16">
        <v>0</v>
      </c>
      <c r="M2864" s="16">
        <v>1000</v>
      </c>
      <c r="N2864" s="16">
        <v>57.91</v>
      </c>
      <c r="O2864" s="47">
        <v>788.08</v>
      </c>
      <c r="P2864" s="16">
        <v>154.01</v>
      </c>
      <c r="Q2864" s="47">
        <v>0</v>
      </c>
      <c r="R2864" s="16" t="s">
        <v>1930</v>
      </c>
      <c r="S2864" s="3" t="s">
        <v>1470</v>
      </c>
      <c r="T2864" s="2"/>
      <c r="U2864" s="2"/>
      <c r="V2864" s="2"/>
    </row>
    <row r="2865" spans="1:22" s="16" customFormat="1" ht="15" customHeight="1" x14ac:dyDescent="0.3">
      <c r="A2865" s="16" t="s">
        <v>465</v>
      </c>
      <c r="B2865" s="16" t="s">
        <v>18</v>
      </c>
      <c r="C2865" s="43" t="s">
        <v>59</v>
      </c>
      <c r="D2865" s="43" t="s">
        <v>20</v>
      </c>
      <c r="E2865" s="43" t="s">
        <v>21</v>
      </c>
      <c r="F2865" s="43" t="s">
        <v>28</v>
      </c>
      <c r="G2865" s="43" t="s">
        <v>60</v>
      </c>
      <c r="H2865" s="43" t="s">
        <v>23</v>
      </c>
      <c r="I2865" s="43">
        <v>6005</v>
      </c>
      <c r="J2865" s="16" t="s">
        <v>556</v>
      </c>
      <c r="K2865" s="16">
        <v>500</v>
      </c>
      <c r="L2865" s="16">
        <v>200</v>
      </c>
      <c r="M2865" s="16">
        <v>700</v>
      </c>
      <c r="N2865" s="16">
        <v>0</v>
      </c>
      <c r="O2865" s="47">
        <v>648.66999999999996</v>
      </c>
      <c r="P2865" s="16">
        <v>51.33</v>
      </c>
      <c r="Q2865" s="47">
        <v>40.950000000000003</v>
      </c>
      <c r="R2865" s="16" t="s">
        <v>1930</v>
      </c>
      <c r="S2865" s="3" t="s">
        <v>1470</v>
      </c>
      <c r="T2865" s="2"/>
      <c r="U2865" s="2"/>
      <c r="V2865" s="2"/>
    </row>
    <row r="2866" spans="1:22" s="16" customFormat="1" ht="15" customHeight="1" x14ac:dyDescent="0.3">
      <c r="A2866" s="16" t="s">
        <v>465</v>
      </c>
      <c r="B2866" s="16" t="s">
        <v>18</v>
      </c>
      <c r="C2866" s="43" t="s">
        <v>59</v>
      </c>
      <c r="D2866" s="43" t="s">
        <v>20</v>
      </c>
      <c r="E2866" s="43" t="s">
        <v>21</v>
      </c>
      <c r="F2866" s="43" t="s">
        <v>28</v>
      </c>
      <c r="G2866" s="43" t="s">
        <v>60</v>
      </c>
      <c r="H2866" s="43" t="s">
        <v>23</v>
      </c>
      <c r="I2866" s="43">
        <v>6010</v>
      </c>
      <c r="J2866" s="16" t="s">
        <v>504</v>
      </c>
      <c r="K2866" s="16">
        <v>150</v>
      </c>
      <c r="L2866" s="16">
        <v>-120</v>
      </c>
      <c r="M2866" s="16">
        <v>30</v>
      </c>
      <c r="N2866" s="16">
        <v>0</v>
      </c>
      <c r="O2866" s="47">
        <v>30</v>
      </c>
      <c r="P2866" s="16">
        <v>0</v>
      </c>
      <c r="Q2866" s="47">
        <v>0</v>
      </c>
      <c r="R2866" s="16" t="s">
        <v>1930</v>
      </c>
      <c r="S2866" s="3" t="s">
        <v>1470</v>
      </c>
      <c r="T2866" s="2"/>
      <c r="U2866" s="2"/>
      <c r="V2866" s="2"/>
    </row>
    <row r="2867" spans="1:22" s="16" customFormat="1" ht="15" customHeight="1" x14ac:dyDescent="0.3">
      <c r="A2867" s="16" t="s">
        <v>465</v>
      </c>
      <c r="B2867" s="16" t="s">
        <v>18</v>
      </c>
      <c r="C2867" s="43" t="s">
        <v>59</v>
      </c>
      <c r="D2867" s="43" t="s">
        <v>20</v>
      </c>
      <c r="E2867" s="43" t="s">
        <v>21</v>
      </c>
      <c r="F2867" s="43" t="s">
        <v>28</v>
      </c>
      <c r="G2867" s="43" t="s">
        <v>60</v>
      </c>
      <c r="H2867" s="43" t="s">
        <v>23</v>
      </c>
      <c r="I2867" s="43">
        <v>6015</v>
      </c>
      <c r="J2867" s="16" t="s">
        <v>503</v>
      </c>
      <c r="K2867" s="16">
        <v>0</v>
      </c>
      <c r="L2867" s="16">
        <v>1772</v>
      </c>
      <c r="M2867" s="16">
        <v>1772</v>
      </c>
      <c r="N2867" s="16">
        <v>0</v>
      </c>
      <c r="O2867" s="47">
        <v>1770.84</v>
      </c>
      <c r="P2867" s="16">
        <v>1.1599999999999999</v>
      </c>
      <c r="Q2867" s="47">
        <v>0</v>
      </c>
      <c r="R2867" s="16" t="s">
        <v>1930</v>
      </c>
      <c r="S2867" s="3" t="s">
        <v>1470</v>
      </c>
      <c r="T2867" s="2"/>
      <c r="U2867" s="2"/>
      <c r="V2867" s="2"/>
    </row>
    <row r="2868" spans="1:22" s="16" customFormat="1" ht="15" customHeight="1" x14ac:dyDescent="0.3">
      <c r="A2868" s="16" t="s">
        <v>465</v>
      </c>
      <c r="B2868" s="16" t="s">
        <v>18</v>
      </c>
      <c r="C2868" s="43" t="s">
        <v>59</v>
      </c>
      <c r="D2868" s="43" t="s">
        <v>20</v>
      </c>
      <c r="E2868" s="43" t="s">
        <v>21</v>
      </c>
      <c r="F2868" s="43" t="s">
        <v>28</v>
      </c>
      <c r="G2868" s="43" t="s">
        <v>60</v>
      </c>
      <c r="H2868" s="43" t="s">
        <v>23</v>
      </c>
      <c r="I2868" s="43" t="s">
        <v>1280</v>
      </c>
      <c r="J2868" s="16" t="s">
        <v>1281</v>
      </c>
      <c r="K2868" s="16">
        <v>0</v>
      </c>
      <c r="L2868" s="16">
        <v>110</v>
      </c>
      <c r="M2868" s="16">
        <v>110</v>
      </c>
      <c r="N2868" s="16">
        <v>0</v>
      </c>
      <c r="O2868" s="47">
        <v>0</v>
      </c>
      <c r="P2868" s="16">
        <v>110</v>
      </c>
      <c r="Q2868" s="47">
        <v>0</v>
      </c>
      <c r="R2868" s="16" t="s">
        <v>1930</v>
      </c>
      <c r="S2868" s="3" t="s">
        <v>1470</v>
      </c>
      <c r="T2868" s="2"/>
      <c r="U2868" s="2"/>
      <c r="V2868" s="2"/>
    </row>
    <row r="2869" spans="1:22" s="16" customFormat="1" ht="15" customHeight="1" x14ac:dyDescent="0.3">
      <c r="A2869" s="16" t="s">
        <v>465</v>
      </c>
      <c r="B2869" s="16" t="s">
        <v>18</v>
      </c>
      <c r="C2869" s="43" t="s">
        <v>59</v>
      </c>
      <c r="D2869" s="43" t="s">
        <v>20</v>
      </c>
      <c r="E2869" s="43" t="s">
        <v>21</v>
      </c>
      <c r="F2869" s="43" t="s">
        <v>28</v>
      </c>
      <c r="G2869" s="43" t="s">
        <v>60</v>
      </c>
      <c r="H2869" s="43" t="s">
        <v>23</v>
      </c>
      <c r="I2869" s="43">
        <v>6202</v>
      </c>
      <c r="J2869" s="16" t="s">
        <v>558</v>
      </c>
      <c r="K2869" s="16">
        <v>400</v>
      </c>
      <c r="L2869" s="16">
        <v>0</v>
      </c>
      <c r="M2869" s="16">
        <v>400</v>
      </c>
      <c r="N2869" s="16">
        <v>0</v>
      </c>
      <c r="O2869" s="47">
        <v>172.79</v>
      </c>
      <c r="P2869" s="16">
        <v>227.21</v>
      </c>
      <c r="Q2869" s="47">
        <v>0</v>
      </c>
      <c r="R2869" s="16" t="s">
        <v>1930</v>
      </c>
      <c r="S2869" s="3" t="s">
        <v>1470</v>
      </c>
      <c r="T2869" s="2"/>
      <c r="U2869" s="2"/>
      <c r="V2869" s="2"/>
    </row>
    <row r="2870" spans="1:22" s="16" customFormat="1" ht="15" customHeight="1" x14ac:dyDescent="0.3">
      <c r="A2870" s="16" t="s">
        <v>465</v>
      </c>
      <c r="B2870" s="16" t="s">
        <v>18</v>
      </c>
      <c r="C2870" s="43" t="s">
        <v>59</v>
      </c>
      <c r="D2870" s="43" t="s">
        <v>20</v>
      </c>
      <c r="E2870" s="43" t="s">
        <v>21</v>
      </c>
      <c r="F2870" s="43" t="s">
        <v>28</v>
      </c>
      <c r="G2870" s="43" t="s">
        <v>60</v>
      </c>
      <c r="H2870" s="43" t="s">
        <v>23</v>
      </c>
      <c r="I2870" s="43">
        <v>6208</v>
      </c>
      <c r="J2870" s="16" t="s">
        <v>496</v>
      </c>
      <c r="K2870" s="16">
        <v>0</v>
      </c>
      <c r="L2870" s="16">
        <v>947</v>
      </c>
      <c r="M2870" s="16">
        <v>947</v>
      </c>
      <c r="N2870" s="16">
        <v>75</v>
      </c>
      <c r="O2870" s="47">
        <v>-96.78</v>
      </c>
      <c r="P2870" s="16">
        <v>968.78</v>
      </c>
      <c r="Q2870" s="47">
        <v>0</v>
      </c>
      <c r="R2870" s="16" t="s">
        <v>1930</v>
      </c>
      <c r="S2870" s="3" t="s">
        <v>1470</v>
      </c>
      <c r="T2870" s="2"/>
      <c r="U2870" s="2"/>
      <c r="V2870" s="2"/>
    </row>
    <row r="2871" spans="1:22" s="16" customFormat="1" ht="15" customHeight="1" x14ac:dyDescent="0.3">
      <c r="A2871" s="16" t="s">
        <v>465</v>
      </c>
      <c r="B2871" s="16" t="s">
        <v>18</v>
      </c>
      <c r="C2871" s="43" t="s">
        <v>59</v>
      </c>
      <c r="D2871" s="43" t="s">
        <v>20</v>
      </c>
      <c r="E2871" s="43" t="s">
        <v>21</v>
      </c>
      <c r="F2871" s="43" t="s">
        <v>28</v>
      </c>
      <c r="G2871" s="43" t="s">
        <v>60</v>
      </c>
      <c r="H2871" s="43" t="s">
        <v>23</v>
      </c>
      <c r="I2871" s="43">
        <v>6246</v>
      </c>
      <c r="J2871" s="16" t="s">
        <v>892</v>
      </c>
      <c r="K2871" s="16">
        <v>600</v>
      </c>
      <c r="L2871" s="16">
        <v>-289</v>
      </c>
      <c r="M2871" s="16">
        <v>311</v>
      </c>
      <c r="N2871" s="16">
        <v>0</v>
      </c>
      <c r="O2871" s="47">
        <v>234.25</v>
      </c>
      <c r="P2871" s="16">
        <v>76.75</v>
      </c>
      <c r="Q2871" s="47">
        <v>234.25</v>
      </c>
      <c r="R2871" s="16" t="s">
        <v>1930</v>
      </c>
      <c r="S2871" s="3" t="s">
        <v>1470</v>
      </c>
      <c r="T2871" s="2"/>
      <c r="U2871" s="2"/>
      <c r="V2871" s="2"/>
    </row>
    <row r="2872" spans="1:22" s="16" customFormat="1" ht="15" customHeight="1" x14ac:dyDescent="0.3">
      <c r="A2872" s="16" t="s">
        <v>465</v>
      </c>
      <c r="B2872" s="16" t="s">
        <v>18</v>
      </c>
      <c r="C2872" s="43" t="s">
        <v>59</v>
      </c>
      <c r="D2872" s="43" t="s">
        <v>20</v>
      </c>
      <c r="E2872" s="43" t="s">
        <v>21</v>
      </c>
      <c r="F2872" s="43" t="s">
        <v>28</v>
      </c>
      <c r="G2872" s="43" t="s">
        <v>60</v>
      </c>
      <c r="H2872" s="43" t="s">
        <v>23</v>
      </c>
      <c r="I2872" s="43">
        <v>6254</v>
      </c>
      <c r="J2872" s="16" t="s">
        <v>891</v>
      </c>
      <c r="K2872" s="16">
        <v>1000</v>
      </c>
      <c r="L2872" s="16">
        <v>0</v>
      </c>
      <c r="M2872" s="16">
        <v>1000</v>
      </c>
      <c r="N2872" s="16">
        <v>113.93</v>
      </c>
      <c r="O2872" s="47">
        <v>627.96</v>
      </c>
      <c r="P2872" s="16">
        <v>258.11</v>
      </c>
      <c r="Q2872" s="47">
        <v>0</v>
      </c>
      <c r="R2872" s="16" t="s">
        <v>1930</v>
      </c>
      <c r="S2872" s="3" t="s">
        <v>1470</v>
      </c>
      <c r="T2872" s="2"/>
      <c r="U2872" s="2"/>
      <c r="V2872" s="2"/>
    </row>
    <row r="2873" spans="1:22" s="16" customFormat="1" ht="15" customHeight="1" x14ac:dyDescent="0.3">
      <c r="A2873" s="16" t="s">
        <v>465</v>
      </c>
      <c r="B2873" s="16" t="s">
        <v>18</v>
      </c>
      <c r="C2873" s="43" t="s">
        <v>59</v>
      </c>
      <c r="D2873" s="43" t="s">
        <v>20</v>
      </c>
      <c r="E2873" s="43" t="s">
        <v>21</v>
      </c>
      <c r="F2873" s="43" t="s">
        <v>28</v>
      </c>
      <c r="G2873" s="43" t="s">
        <v>60</v>
      </c>
      <c r="H2873" s="43" t="s">
        <v>23</v>
      </c>
      <c r="I2873" s="43">
        <v>6256</v>
      </c>
      <c r="J2873" s="16" t="s">
        <v>915</v>
      </c>
      <c r="K2873" s="16">
        <v>10000</v>
      </c>
      <c r="L2873" s="16">
        <v>-1100</v>
      </c>
      <c r="M2873" s="16">
        <v>8900</v>
      </c>
      <c r="N2873" s="16">
        <v>300</v>
      </c>
      <c r="O2873" s="47">
        <v>4271.28</v>
      </c>
      <c r="P2873" s="16">
        <v>4328.72</v>
      </c>
      <c r="Q2873" s="47">
        <v>115</v>
      </c>
      <c r="R2873" s="16" t="s">
        <v>1930</v>
      </c>
      <c r="S2873" s="3" t="s">
        <v>1470</v>
      </c>
      <c r="T2873" s="2"/>
      <c r="U2873" s="2"/>
      <c r="V2873" s="2"/>
    </row>
    <row r="2874" spans="1:22" s="16" customFormat="1" ht="15" customHeight="1" x14ac:dyDescent="0.3">
      <c r="A2874" s="16" t="s">
        <v>465</v>
      </c>
      <c r="B2874" s="16" t="s">
        <v>18</v>
      </c>
      <c r="C2874" s="43" t="s">
        <v>59</v>
      </c>
      <c r="D2874" s="43" t="s">
        <v>20</v>
      </c>
      <c r="E2874" s="43" t="s">
        <v>21</v>
      </c>
      <c r="F2874" s="43" t="s">
        <v>28</v>
      </c>
      <c r="G2874" s="43" t="s">
        <v>60</v>
      </c>
      <c r="H2874" s="43" t="s">
        <v>23</v>
      </c>
      <c r="I2874" s="43">
        <v>6290</v>
      </c>
      <c r="J2874" s="16" t="s">
        <v>1783</v>
      </c>
      <c r="K2874" s="16">
        <v>1893</v>
      </c>
      <c r="L2874" s="16">
        <v>72534</v>
      </c>
      <c r="M2874" s="16">
        <v>74427</v>
      </c>
      <c r="N2874" s="16">
        <v>0</v>
      </c>
      <c r="O2874" s="47">
        <v>0</v>
      </c>
      <c r="P2874" s="16">
        <v>74427</v>
      </c>
      <c r="Q2874" s="47">
        <v>0</v>
      </c>
      <c r="R2874" s="16" t="s">
        <v>1930</v>
      </c>
      <c r="S2874" s="3" t="s">
        <v>1470</v>
      </c>
      <c r="T2874" s="2"/>
      <c r="U2874" s="2"/>
      <c r="V2874" s="2"/>
    </row>
    <row r="2875" spans="1:22" s="16" customFormat="1" ht="15" customHeight="1" x14ac:dyDescent="0.3">
      <c r="A2875" s="16" t="s">
        <v>465</v>
      </c>
      <c r="B2875" s="16" t="s">
        <v>18</v>
      </c>
      <c r="C2875" s="43" t="s">
        <v>59</v>
      </c>
      <c r="D2875" s="43" t="s">
        <v>20</v>
      </c>
      <c r="E2875" s="43" t="s">
        <v>21</v>
      </c>
      <c r="F2875" s="43" t="s">
        <v>28</v>
      </c>
      <c r="G2875" s="43" t="s">
        <v>60</v>
      </c>
      <c r="H2875" s="43" t="s">
        <v>23</v>
      </c>
      <c r="I2875" s="43" t="s">
        <v>541</v>
      </c>
      <c r="J2875" s="16" t="s">
        <v>542</v>
      </c>
      <c r="K2875" s="16">
        <v>600</v>
      </c>
      <c r="L2875" s="16">
        <v>1075</v>
      </c>
      <c r="M2875" s="16">
        <v>1675</v>
      </c>
      <c r="N2875" s="16">
        <v>0</v>
      </c>
      <c r="O2875" s="47">
        <v>1235.2</v>
      </c>
      <c r="P2875" s="16">
        <v>439.8</v>
      </c>
      <c r="Q2875" s="47">
        <v>0</v>
      </c>
      <c r="R2875" s="16" t="s">
        <v>1930</v>
      </c>
      <c r="S2875" s="3" t="s">
        <v>1470</v>
      </c>
      <c r="T2875" s="2"/>
      <c r="U2875" s="2"/>
      <c r="V2875" s="2"/>
    </row>
    <row r="2876" spans="1:22" s="16" customFormat="1" ht="15" customHeight="1" x14ac:dyDescent="0.3">
      <c r="A2876" s="16" t="s">
        <v>465</v>
      </c>
      <c r="B2876" s="16" t="s">
        <v>18</v>
      </c>
      <c r="C2876" s="43" t="s">
        <v>59</v>
      </c>
      <c r="D2876" s="43" t="s">
        <v>20</v>
      </c>
      <c r="E2876" s="43" t="s">
        <v>21</v>
      </c>
      <c r="F2876" s="43" t="s">
        <v>28</v>
      </c>
      <c r="G2876" s="43" t="s">
        <v>60</v>
      </c>
      <c r="H2876" s="43" t="s">
        <v>23</v>
      </c>
      <c r="I2876" s="43" t="s">
        <v>505</v>
      </c>
      <c r="J2876" s="16" t="s">
        <v>506</v>
      </c>
      <c r="K2876" s="16">
        <v>1575</v>
      </c>
      <c r="L2876" s="16">
        <v>-1075</v>
      </c>
      <c r="M2876" s="16">
        <v>500</v>
      </c>
      <c r="N2876" s="16">
        <v>0</v>
      </c>
      <c r="O2876" s="47">
        <v>410.5</v>
      </c>
      <c r="P2876" s="16">
        <v>89.5</v>
      </c>
      <c r="Q2876" s="47">
        <v>0</v>
      </c>
      <c r="R2876" s="16" t="s">
        <v>1930</v>
      </c>
      <c r="S2876" s="3" t="s">
        <v>1470</v>
      </c>
      <c r="T2876" s="2"/>
      <c r="U2876" s="2"/>
      <c r="V2876" s="2"/>
    </row>
    <row r="2877" spans="1:22" s="16" customFormat="1" ht="15" customHeight="1" x14ac:dyDescent="0.3">
      <c r="A2877" s="16" t="s">
        <v>465</v>
      </c>
      <c r="B2877" s="16" t="s">
        <v>18</v>
      </c>
      <c r="C2877" s="43" t="s">
        <v>59</v>
      </c>
      <c r="D2877" s="43" t="s">
        <v>20</v>
      </c>
      <c r="E2877" s="43" t="s">
        <v>21</v>
      </c>
      <c r="F2877" s="43" t="s">
        <v>28</v>
      </c>
      <c r="G2877" s="43" t="s">
        <v>60</v>
      </c>
      <c r="H2877" s="43" t="s">
        <v>23</v>
      </c>
      <c r="I2877" s="43" t="s">
        <v>487</v>
      </c>
      <c r="J2877" s="16" t="s">
        <v>488</v>
      </c>
      <c r="K2877" s="16">
        <v>2000</v>
      </c>
      <c r="L2877" s="16">
        <v>6200</v>
      </c>
      <c r="M2877" s="16">
        <v>8200</v>
      </c>
      <c r="N2877" s="16">
        <v>2212.5</v>
      </c>
      <c r="O2877" s="47">
        <v>4626.8100000000004</v>
      </c>
      <c r="P2877" s="16">
        <v>1360.69</v>
      </c>
      <c r="Q2877" s="47">
        <v>400</v>
      </c>
      <c r="R2877" s="16" t="s">
        <v>1930</v>
      </c>
      <c r="S2877" s="3" t="s">
        <v>1470</v>
      </c>
      <c r="T2877" s="2"/>
      <c r="U2877" s="2"/>
      <c r="V2877" s="2"/>
    </row>
    <row r="2878" spans="1:22" s="16" customFormat="1" ht="15" customHeight="1" x14ac:dyDescent="0.3">
      <c r="A2878" s="16" t="s">
        <v>465</v>
      </c>
      <c r="B2878" s="16" t="s">
        <v>18</v>
      </c>
      <c r="C2878" s="43" t="s">
        <v>59</v>
      </c>
      <c r="D2878" s="43" t="s">
        <v>20</v>
      </c>
      <c r="E2878" s="43" t="s">
        <v>21</v>
      </c>
      <c r="F2878" s="43" t="s">
        <v>28</v>
      </c>
      <c r="G2878" s="43" t="s">
        <v>60</v>
      </c>
      <c r="H2878" s="43" t="s">
        <v>23</v>
      </c>
      <c r="I2878" s="43" t="s">
        <v>517</v>
      </c>
      <c r="J2878" s="16" t="s">
        <v>518</v>
      </c>
      <c r="K2878" s="16">
        <v>400</v>
      </c>
      <c r="L2878" s="16">
        <v>-80</v>
      </c>
      <c r="M2878" s="16">
        <v>320</v>
      </c>
      <c r="N2878" s="16">
        <v>0</v>
      </c>
      <c r="O2878" s="47">
        <v>0</v>
      </c>
      <c r="P2878" s="16">
        <v>320</v>
      </c>
      <c r="Q2878" s="47">
        <v>0</v>
      </c>
      <c r="R2878" s="16" t="s">
        <v>1930</v>
      </c>
      <c r="S2878" s="3" t="s">
        <v>1470</v>
      </c>
      <c r="T2878" s="2"/>
      <c r="U2878" s="2"/>
      <c r="V2878" s="2"/>
    </row>
    <row r="2879" spans="1:22" s="16" customFormat="1" ht="15" customHeight="1" x14ac:dyDescent="0.3">
      <c r="A2879" s="16" t="s">
        <v>465</v>
      </c>
      <c r="B2879" s="16" t="s">
        <v>18</v>
      </c>
      <c r="C2879" s="43" t="s">
        <v>59</v>
      </c>
      <c r="D2879" s="43" t="s">
        <v>20</v>
      </c>
      <c r="E2879" s="43" t="s">
        <v>21</v>
      </c>
      <c r="F2879" s="43" t="s">
        <v>28</v>
      </c>
      <c r="G2879" s="43" t="s">
        <v>60</v>
      </c>
      <c r="H2879" s="43" t="s">
        <v>23</v>
      </c>
      <c r="I2879" s="43" t="s">
        <v>846</v>
      </c>
      <c r="J2879" s="16" t="s">
        <v>847</v>
      </c>
      <c r="K2879" s="16">
        <v>9200</v>
      </c>
      <c r="L2879" s="16">
        <v>-1000</v>
      </c>
      <c r="M2879" s="16">
        <v>8200</v>
      </c>
      <c r="N2879" s="16">
        <v>0</v>
      </c>
      <c r="O2879" s="47">
        <v>7822</v>
      </c>
      <c r="P2879" s="16">
        <v>378</v>
      </c>
      <c r="Q2879" s="47">
        <v>3000</v>
      </c>
      <c r="R2879" s="16" t="s">
        <v>1930</v>
      </c>
      <c r="S2879" s="3" t="s">
        <v>1470</v>
      </c>
      <c r="T2879" s="2"/>
      <c r="U2879" s="2"/>
      <c r="V2879" s="2"/>
    </row>
    <row r="2880" spans="1:22" s="16" customFormat="1" ht="15" customHeight="1" x14ac:dyDescent="0.3">
      <c r="A2880" s="16" t="s">
        <v>465</v>
      </c>
      <c r="B2880" s="16" t="s">
        <v>18</v>
      </c>
      <c r="C2880" s="43" t="s">
        <v>59</v>
      </c>
      <c r="D2880" s="43" t="s">
        <v>20</v>
      </c>
      <c r="E2880" s="43" t="s">
        <v>21</v>
      </c>
      <c r="F2880" s="43" t="s">
        <v>28</v>
      </c>
      <c r="G2880" s="43" t="s">
        <v>60</v>
      </c>
      <c r="H2880" s="43" t="s">
        <v>23</v>
      </c>
      <c r="I2880" s="43" t="s">
        <v>568</v>
      </c>
      <c r="J2880" s="16" t="s">
        <v>569</v>
      </c>
      <c r="K2880" s="16">
        <v>1809</v>
      </c>
      <c r="L2880" s="16">
        <v>0</v>
      </c>
      <c r="M2880" s="16">
        <v>1809</v>
      </c>
      <c r="N2880" s="16">
        <v>0</v>
      </c>
      <c r="O2880" s="47">
        <v>130</v>
      </c>
      <c r="P2880" s="16">
        <v>1679</v>
      </c>
      <c r="Q2880" s="47">
        <v>0</v>
      </c>
      <c r="R2880" s="16" t="s">
        <v>1930</v>
      </c>
      <c r="S2880" s="3" t="s">
        <v>1470</v>
      </c>
      <c r="T2880" s="2"/>
      <c r="U2880" s="2"/>
      <c r="V2880" s="2"/>
    </row>
    <row r="2881" spans="1:22" s="16" customFormat="1" ht="15" customHeight="1" x14ac:dyDescent="0.3">
      <c r="A2881" s="16" t="s">
        <v>465</v>
      </c>
      <c r="B2881" s="16" t="s">
        <v>18</v>
      </c>
      <c r="C2881" s="43" t="s">
        <v>59</v>
      </c>
      <c r="D2881" s="43" t="s">
        <v>20</v>
      </c>
      <c r="E2881" s="43" t="s">
        <v>21</v>
      </c>
      <c r="F2881" s="43" t="s">
        <v>28</v>
      </c>
      <c r="G2881" s="43" t="s">
        <v>60</v>
      </c>
      <c r="H2881" s="43" t="s">
        <v>23</v>
      </c>
      <c r="I2881" s="43" t="s">
        <v>476</v>
      </c>
      <c r="J2881" s="16" t="s">
        <v>477</v>
      </c>
      <c r="K2881" s="16">
        <v>600</v>
      </c>
      <c r="L2881" s="16">
        <v>500</v>
      </c>
      <c r="M2881" s="16">
        <v>1100</v>
      </c>
      <c r="N2881" s="16">
        <v>0</v>
      </c>
      <c r="O2881" s="47">
        <v>15</v>
      </c>
      <c r="P2881" s="16">
        <v>1085</v>
      </c>
      <c r="Q2881" s="47">
        <v>0</v>
      </c>
      <c r="R2881" s="16" t="s">
        <v>1930</v>
      </c>
      <c r="S2881" s="3" t="s">
        <v>1470</v>
      </c>
      <c r="T2881" s="2"/>
      <c r="U2881" s="2"/>
      <c r="V2881" s="2"/>
    </row>
    <row r="2882" spans="1:22" s="16" customFormat="1" ht="15" customHeight="1" x14ac:dyDescent="0.3">
      <c r="A2882" s="16" t="s">
        <v>465</v>
      </c>
      <c r="B2882" s="16" t="s">
        <v>18</v>
      </c>
      <c r="C2882" s="43" t="s">
        <v>59</v>
      </c>
      <c r="D2882" s="43" t="s">
        <v>20</v>
      </c>
      <c r="E2882" s="43" t="s">
        <v>21</v>
      </c>
      <c r="F2882" s="43" t="s">
        <v>28</v>
      </c>
      <c r="G2882" s="43" t="s">
        <v>60</v>
      </c>
      <c r="H2882" s="43" t="s">
        <v>23</v>
      </c>
      <c r="I2882" s="43" t="s">
        <v>510</v>
      </c>
      <c r="J2882" s="16" t="s">
        <v>511</v>
      </c>
      <c r="K2882" s="16">
        <v>1810</v>
      </c>
      <c r="L2882" s="16">
        <v>2000</v>
      </c>
      <c r="M2882" s="16">
        <v>3810</v>
      </c>
      <c r="N2882" s="16">
        <v>232.5</v>
      </c>
      <c r="O2882" s="47">
        <v>2140.8000000000002</v>
      </c>
      <c r="P2882" s="16">
        <v>1436.7</v>
      </c>
      <c r="Q2882" s="47">
        <v>569.20000000000005</v>
      </c>
      <c r="R2882" s="16" t="s">
        <v>1930</v>
      </c>
      <c r="S2882" s="3" t="s">
        <v>1470</v>
      </c>
      <c r="T2882" s="2"/>
      <c r="U2882" s="2"/>
      <c r="V2882" s="2"/>
    </row>
    <row r="2883" spans="1:22" s="16" customFormat="1" ht="15" customHeight="1" x14ac:dyDescent="0.3">
      <c r="A2883" s="16" t="s">
        <v>465</v>
      </c>
      <c r="B2883" s="16" t="s">
        <v>18</v>
      </c>
      <c r="C2883" s="43" t="s">
        <v>59</v>
      </c>
      <c r="D2883" s="43" t="s">
        <v>20</v>
      </c>
      <c r="E2883" s="43" t="s">
        <v>21</v>
      </c>
      <c r="F2883" s="43" t="s">
        <v>28</v>
      </c>
      <c r="G2883" s="43" t="s">
        <v>60</v>
      </c>
      <c r="H2883" s="43" t="s">
        <v>23</v>
      </c>
      <c r="I2883" s="43" t="s">
        <v>1167</v>
      </c>
      <c r="J2883" s="16" t="s">
        <v>1168</v>
      </c>
      <c r="K2883" s="16">
        <v>0</v>
      </c>
      <c r="L2883" s="16">
        <v>0</v>
      </c>
      <c r="M2883" s="16">
        <v>0</v>
      </c>
      <c r="N2883" s="16">
        <v>0</v>
      </c>
      <c r="O2883" s="47">
        <v>0</v>
      </c>
      <c r="P2883" s="16">
        <v>0</v>
      </c>
      <c r="Q2883" s="47">
        <v>0</v>
      </c>
      <c r="R2883" s="16" t="s">
        <v>1930</v>
      </c>
      <c r="S2883" s="3" t="s">
        <v>1470</v>
      </c>
      <c r="T2883" s="2"/>
      <c r="U2883" s="2"/>
      <c r="V2883" s="2"/>
    </row>
    <row r="2884" spans="1:22" s="16" customFormat="1" ht="15" customHeight="1" x14ac:dyDescent="0.3">
      <c r="A2884" s="16" t="s">
        <v>465</v>
      </c>
      <c r="B2884" s="16" t="s">
        <v>18</v>
      </c>
      <c r="C2884" s="43" t="s">
        <v>59</v>
      </c>
      <c r="D2884" s="43" t="s">
        <v>20</v>
      </c>
      <c r="E2884" s="43" t="s">
        <v>21</v>
      </c>
      <c r="F2884" s="43" t="s">
        <v>28</v>
      </c>
      <c r="G2884" s="43" t="s">
        <v>60</v>
      </c>
      <c r="H2884" s="43" t="s">
        <v>23</v>
      </c>
      <c r="I2884" s="43" t="s">
        <v>581</v>
      </c>
      <c r="J2884" s="16" t="s">
        <v>1204</v>
      </c>
      <c r="K2884" s="16">
        <v>21000</v>
      </c>
      <c r="L2884" s="16">
        <v>0</v>
      </c>
      <c r="M2884" s="16">
        <v>21000</v>
      </c>
      <c r="N2884" s="16">
        <v>0</v>
      </c>
      <c r="O2884" s="47">
        <v>15912</v>
      </c>
      <c r="P2884" s="16">
        <v>5088</v>
      </c>
      <c r="Q2884" s="47">
        <v>0</v>
      </c>
      <c r="R2884" s="16" t="s">
        <v>1930</v>
      </c>
      <c r="S2884" s="3" t="s">
        <v>1470</v>
      </c>
      <c r="T2884" s="2"/>
      <c r="U2884" s="2"/>
      <c r="V2884" s="2"/>
    </row>
    <row r="2885" spans="1:22" s="16" customFormat="1" ht="15" customHeight="1" x14ac:dyDescent="0.3">
      <c r="A2885" s="16" t="s">
        <v>465</v>
      </c>
      <c r="B2885" s="16" t="s">
        <v>18</v>
      </c>
      <c r="C2885" s="43" t="s">
        <v>59</v>
      </c>
      <c r="D2885" s="43" t="s">
        <v>20</v>
      </c>
      <c r="E2885" s="43" t="s">
        <v>21</v>
      </c>
      <c r="F2885" s="43" t="s">
        <v>28</v>
      </c>
      <c r="G2885" s="43" t="s">
        <v>60</v>
      </c>
      <c r="H2885" s="43" t="s">
        <v>23</v>
      </c>
      <c r="I2885" s="43" t="s">
        <v>513</v>
      </c>
      <c r="J2885" s="16" t="s">
        <v>1203</v>
      </c>
      <c r="K2885" s="16">
        <v>1000</v>
      </c>
      <c r="L2885" s="16">
        <v>0</v>
      </c>
      <c r="M2885" s="16">
        <v>1000</v>
      </c>
      <c r="N2885" s="16">
        <v>67.510000000000005</v>
      </c>
      <c r="O2885" s="47">
        <v>587.27</v>
      </c>
      <c r="P2885" s="16">
        <v>345.22</v>
      </c>
      <c r="Q2885" s="47">
        <v>67.510000000000005</v>
      </c>
      <c r="R2885" s="16" t="s">
        <v>1930</v>
      </c>
      <c r="S2885" s="3" t="s">
        <v>1470</v>
      </c>
      <c r="T2885" s="2"/>
      <c r="U2885" s="2"/>
      <c r="V2885" s="2"/>
    </row>
    <row r="2886" spans="1:22" s="16" customFormat="1" ht="15" customHeight="1" x14ac:dyDescent="0.3">
      <c r="A2886" s="16" t="s">
        <v>465</v>
      </c>
      <c r="B2886" s="16" t="s">
        <v>18</v>
      </c>
      <c r="C2886" s="43" t="s">
        <v>59</v>
      </c>
      <c r="D2886" s="43" t="s">
        <v>20</v>
      </c>
      <c r="E2886" s="43" t="s">
        <v>21</v>
      </c>
      <c r="F2886" s="43" t="s">
        <v>28</v>
      </c>
      <c r="G2886" s="43" t="s">
        <v>60</v>
      </c>
      <c r="H2886" s="43" t="s">
        <v>23</v>
      </c>
      <c r="I2886" s="43">
        <v>8015</v>
      </c>
      <c r="J2886" s="16" t="s">
        <v>553</v>
      </c>
      <c r="K2886" s="16">
        <v>381</v>
      </c>
      <c r="L2886" s="16">
        <v>0</v>
      </c>
      <c r="M2886" s="16">
        <v>381</v>
      </c>
      <c r="N2886" s="16">
        <v>0</v>
      </c>
      <c r="O2886" s="47">
        <v>0</v>
      </c>
      <c r="P2886" s="16">
        <v>381</v>
      </c>
      <c r="Q2886" s="47">
        <v>0</v>
      </c>
      <c r="R2886" s="16" t="s">
        <v>1930</v>
      </c>
      <c r="S2886" s="3" t="s">
        <v>1470</v>
      </c>
      <c r="T2886" s="2"/>
      <c r="U2886" s="2"/>
      <c r="V2886" s="2"/>
    </row>
    <row r="2887" spans="1:22" s="16" customFormat="1" ht="15" customHeight="1" x14ac:dyDescent="0.3">
      <c r="A2887" s="16" t="s">
        <v>465</v>
      </c>
      <c r="B2887" s="16" t="s">
        <v>18</v>
      </c>
      <c r="C2887" s="43" t="s">
        <v>91</v>
      </c>
      <c r="D2887" s="43" t="s">
        <v>20</v>
      </c>
      <c r="E2887" s="43" t="s">
        <v>21</v>
      </c>
      <c r="F2887" s="43" t="s">
        <v>28</v>
      </c>
      <c r="G2887" s="43" t="s">
        <v>92</v>
      </c>
      <c r="H2887" s="43" t="s">
        <v>23</v>
      </c>
      <c r="I2887" s="43" t="s">
        <v>501</v>
      </c>
      <c r="J2887" s="16" t="s">
        <v>502</v>
      </c>
      <c r="K2887" s="16">
        <v>97509</v>
      </c>
      <c r="L2887" s="16">
        <v>-3735</v>
      </c>
      <c r="M2887" s="16">
        <v>93774</v>
      </c>
      <c r="N2887" s="16">
        <v>0</v>
      </c>
      <c r="O2887" s="47">
        <v>80801.73</v>
      </c>
      <c r="P2887" s="16">
        <v>12972.27</v>
      </c>
      <c r="Q2887" s="47">
        <v>7495.22</v>
      </c>
      <c r="R2887" s="16" t="s">
        <v>1931</v>
      </c>
      <c r="S2887" s="3" t="s">
        <v>1470</v>
      </c>
      <c r="T2887" s="2"/>
      <c r="U2887" s="2"/>
      <c r="V2887" s="2"/>
    </row>
    <row r="2888" spans="1:22" s="16" customFormat="1" ht="15" customHeight="1" x14ac:dyDescent="0.3">
      <c r="A2888" s="16" t="s">
        <v>465</v>
      </c>
      <c r="B2888" s="16" t="s">
        <v>18</v>
      </c>
      <c r="C2888" s="43" t="s">
        <v>91</v>
      </c>
      <c r="D2888" s="43" t="s">
        <v>20</v>
      </c>
      <c r="E2888" s="43" t="s">
        <v>21</v>
      </c>
      <c r="F2888" s="43" t="s">
        <v>28</v>
      </c>
      <c r="G2888" s="43" t="s">
        <v>92</v>
      </c>
      <c r="H2888" s="43" t="s">
        <v>23</v>
      </c>
      <c r="I2888" s="43" t="s">
        <v>493</v>
      </c>
      <c r="J2888" s="16" t="s">
        <v>494</v>
      </c>
      <c r="K2888" s="16">
        <v>0</v>
      </c>
      <c r="L2888" s="16">
        <v>0</v>
      </c>
      <c r="M2888" s="16">
        <v>0</v>
      </c>
      <c r="N2888" s="16">
        <v>0</v>
      </c>
      <c r="O2888" s="47">
        <v>0</v>
      </c>
      <c r="P2888" s="16">
        <v>0</v>
      </c>
      <c r="Q2888" s="47">
        <v>0</v>
      </c>
      <c r="R2888" s="16" t="s">
        <v>1931</v>
      </c>
      <c r="S2888" s="3" t="s">
        <v>1470</v>
      </c>
      <c r="T2888" s="2"/>
      <c r="U2888" s="2"/>
      <c r="V2888" s="2"/>
    </row>
    <row r="2889" spans="1:22" s="16" customFormat="1" ht="15" customHeight="1" x14ac:dyDescent="0.3">
      <c r="A2889" s="16" t="s">
        <v>465</v>
      </c>
      <c r="B2889" s="16" t="s">
        <v>18</v>
      </c>
      <c r="C2889" s="43" t="s">
        <v>91</v>
      </c>
      <c r="D2889" s="43" t="s">
        <v>20</v>
      </c>
      <c r="E2889" s="43" t="s">
        <v>21</v>
      </c>
      <c r="F2889" s="43" t="s">
        <v>28</v>
      </c>
      <c r="G2889" s="43" t="s">
        <v>92</v>
      </c>
      <c r="H2889" s="43" t="s">
        <v>23</v>
      </c>
      <c r="I2889" s="43" t="s">
        <v>481</v>
      </c>
      <c r="J2889" s="16" t="s">
        <v>1040</v>
      </c>
      <c r="K2889" s="16">
        <v>676</v>
      </c>
      <c r="L2889" s="16">
        <v>0</v>
      </c>
      <c r="M2889" s="16">
        <v>676</v>
      </c>
      <c r="N2889" s="16">
        <v>0</v>
      </c>
      <c r="O2889" s="47">
        <v>636</v>
      </c>
      <c r="P2889" s="16">
        <v>40</v>
      </c>
      <c r="Q2889" s="47">
        <v>0</v>
      </c>
      <c r="R2889" s="16" t="s">
        <v>1931</v>
      </c>
      <c r="S2889" s="3" t="s">
        <v>1470</v>
      </c>
      <c r="T2889" s="2"/>
      <c r="U2889" s="2"/>
      <c r="V2889" s="2"/>
    </row>
    <row r="2890" spans="1:22" s="16" customFormat="1" ht="15" customHeight="1" x14ac:dyDescent="0.3">
      <c r="A2890" s="16" t="s">
        <v>465</v>
      </c>
      <c r="B2890" s="16" t="s">
        <v>18</v>
      </c>
      <c r="C2890" s="43" t="s">
        <v>91</v>
      </c>
      <c r="D2890" s="43" t="s">
        <v>20</v>
      </c>
      <c r="E2890" s="43" t="s">
        <v>21</v>
      </c>
      <c r="F2890" s="43" t="s">
        <v>28</v>
      </c>
      <c r="G2890" s="43" t="s">
        <v>92</v>
      </c>
      <c r="H2890" s="43" t="s">
        <v>23</v>
      </c>
      <c r="I2890" s="43" t="s">
        <v>474</v>
      </c>
      <c r="J2890" s="16" t="s">
        <v>475</v>
      </c>
      <c r="K2890" s="16">
        <v>7586</v>
      </c>
      <c r="L2890" s="16">
        <v>-289</v>
      </c>
      <c r="M2890" s="16">
        <v>7297</v>
      </c>
      <c r="N2890" s="16">
        <v>0</v>
      </c>
      <c r="O2890" s="47">
        <v>5940.26</v>
      </c>
      <c r="P2890" s="16">
        <v>1356.74</v>
      </c>
      <c r="Q2890" s="47">
        <v>545.92999999999995</v>
      </c>
      <c r="R2890" s="16" t="s">
        <v>1931</v>
      </c>
      <c r="S2890" s="3" t="s">
        <v>1470</v>
      </c>
      <c r="T2890" s="2"/>
      <c r="U2890" s="2"/>
      <c r="V2890" s="2"/>
    </row>
    <row r="2891" spans="1:22" s="16" customFormat="1" ht="15" customHeight="1" x14ac:dyDescent="0.3">
      <c r="A2891" s="16" t="s">
        <v>465</v>
      </c>
      <c r="B2891" s="16" t="s">
        <v>18</v>
      </c>
      <c r="C2891" s="43" t="s">
        <v>91</v>
      </c>
      <c r="D2891" s="43" t="s">
        <v>20</v>
      </c>
      <c r="E2891" s="43" t="s">
        <v>21</v>
      </c>
      <c r="F2891" s="43" t="s">
        <v>28</v>
      </c>
      <c r="G2891" s="43" t="s">
        <v>92</v>
      </c>
      <c r="H2891" s="43" t="s">
        <v>23</v>
      </c>
      <c r="I2891" s="43" t="s">
        <v>531</v>
      </c>
      <c r="J2891" s="16" t="s">
        <v>532</v>
      </c>
      <c r="K2891" s="16">
        <v>11446</v>
      </c>
      <c r="L2891" s="16">
        <v>-595</v>
      </c>
      <c r="M2891" s="16">
        <v>10851</v>
      </c>
      <c r="N2891" s="16">
        <v>0</v>
      </c>
      <c r="O2891" s="47">
        <v>8778.0300000000007</v>
      </c>
      <c r="P2891" s="16">
        <v>2072.9699999999998</v>
      </c>
      <c r="Q2891" s="47">
        <v>831.23</v>
      </c>
      <c r="R2891" s="16" t="s">
        <v>1931</v>
      </c>
      <c r="S2891" s="3" t="s">
        <v>1470</v>
      </c>
      <c r="T2891" s="2"/>
      <c r="U2891" s="2"/>
      <c r="V2891" s="2"/>
    </row>
    <row r="2892" spans="1:22" s="16" customFormat="1" ht="15" customHeight="1" x14ac:dyDescent="0.3">
      <c r="A2892" s="16" t="s">
        <v>465</v>
      </c>
      <c r="B2892" s="16" t="s">
        <v>18</v>
      </c>
      <c r="C2892" s="43" t="s">
        <v>91</v>
      </c>
      <c r="D2892" s="43" t="s">
        <v>20</v>
      </c>
      <c r="E2892" s="43" t="s">
        <v>21</v>
      </c>
      <c r="F2892" s="43" t="s">
        <v>28</v>
      </c>
      <c r="G2892" s="43" t="s">
        <v>92</v>
      </c>
      <c r="H2892" s="43" t="s">
        <v>23</v>
      </c>
      <c r="I2892" s="43" t="s">
        <v>519</v>
      </c>
      <c r="J2892" s="16" t="s">
        <v>520</v>
      </c>
      <c r="K2892" s="16">
        <v>1595</v>
      </c>
      <c r="L2892" s="16">
        <v>0</v>
      </c>
      <c r="M2892" s="16">
        <v>1595</v>
      </c>
      <c r="N2892" s="16">
        <v>0</v>
      </c>
      <c r="O2892" s="47">
        <v>1329.2</v>
      </c>
      <c r="P2892" s="16">
        <v>265.8</v>
      </c>
      <c r="Q2892" s="47">
        <v>0</v>
      </c>
      <c r="R2892" s="16" t="s">
        <v>1931</v>
      </c>
      <c r="S2892" s="3" t="s">
        <v>1470</v>
      </c>
      <c r="T2892" s="2"/>
      <c r="U2892" s="2"/>
      <c r="V2892" s="2"/>
    </row>
    <row r="2893" spans="1:22" s="16" customFormat="1" ht="15" customHeight="1" x14ac:dyDescent="0.3">
      <c r="A2893" s="16" t="s">
        <v>465</v>
      </c>
      <c r="B2893" s="16" t="s">
        <v>18</v>
      </c>
      <c r="C2893" s="43" t="s">
        <v>91</v>
      </c>
      <c r="D2893" s="43" t="s">
        <v>20</v>
      </c>
      <c r="E2893" s="43" t="s">
        <v>21</v>
      </c>
      <c r="F2893" s="43" t="s">
        <v>28</v>
      </c>
      <c r="G2893" s="43" t="s">
        <v>92</v>
      </c>
      <c r="H2893" s="43" t="s">
        <v>23</v>
      </c>
      <c r="I2893" s="43" t="s">
        <v>638</v>
      </c>
      <c r="J2893" s="16" t="s">
        <v>639</v>
      </c>
      <c r="K2893" s="16">
        <v>13503</v>
      </c>
      <c r="L2893" s="16">
        <v>0</v>
      </c>
      <c r="M2893" s="16">
        <v>13503</v>
      </c>
      <c r="N2893" s="16">
        <v>0</v>
      </c>
      <c r="O2893" s="47">
        <v>11252.5</v>
      </c>
      <c r="P2893" s="16">
        <v>2250.5</v>
      </c>
      <c r="Q2893" s="47">
        <v>0</v>
      </c>
      <c r="R2893" s="16" t="s">
        <v>1931</v>
      </c>
      <c r="S2893" s="3" t="s">
        <v>1470</v>
      </c>
      <c r="T2893" s="2"/>
      <c r="U2893" s="2"/>
      <c r="V2893" s="2"/>
    </row>
    <row r="2894" spans="1:22" s="16" customFormat="1" ht="15" customHeight="1" x14ac:dyDescent="0.3">
      <c r="A2894" s="16" t="s">
        <v>465</v>
      </c>
      <c r="B2894" s="16" t="s">
        <v>18</v>
      </c>
      <c r="C2894" s="43" t="s">
        <v>91</v>
      </c>
      <c r="D2894" s="43" t="s">
        <v>20</v>
      </c>
      <c r="E2894" s="43" t="s">
        <v>21</v>
      </c>
      <c r="F2894" s="43" t="s">
        <v>28</v>
      </c>
      <c r="G2894" s="43" t="s">
        <v>92</v>
      </c>
      <c r="H2894" s="43" t="s">
        <v>23</v>
      </c>
      <c r="I2894" s="43" t="s">
        <v>466</v>
      </c>
      <c r="J2894" s="16" t="s">
        <v>467</v>
      </c>
      <c r="K2894" s="16">
        <v>920</v>
      </c>
      <c r="L2894" s="16">
        <v>0</v>
      </c>
      <c r="M2894" s="16">
        <v>920</v>
      </c>
      <c r="N2894" s="16">
        <v>0</v>
      </c>
      <c r="O2894" s="47">
        <v>766.7</v>
      </c>
      <c r="P2894" s="16">
        <v>153.30000000000001</v>
      </c>
      <c r="Q2894" s="47">
        <v>0</v>
      </c>
      <c r="R2894" s="16" t="s">
        <v>1931</v>
      </c>
      <c r="S2894" s="3" t="s">
        <v>1470</v>
      </c>
      <c r="T2894" s="2"/>
      <c r="U2894" s="2"/>
      <c r="V2894" s="2"/>
    </row>
    <row r="2895" spans="1:22" s="16" customFormat="1" ht="15" customHeight="1" x14ac:dyDescent="0.3">
      <c r="A2895" s="16" t="s">
        <v>465</v>
      </c>
      <c r="B2895" s="16" t="s">
        <v>18</v>
      </c>
      <c r="C2895" s="43" t="s">
        <v>91</v>
      </c>
      <c r="D2895" s="43" t="s">
        <v>20</v>
      </c>
      <c r="E2895" s="43" t="s">
        <v>21</v>
      </c>
      <c r="F2895" s="43" t="s">
        <v>28</v>
      </c>
      <c r="G2895" s="43" t="s">
        <v>92</v>
      </c>
      <c r="H2895" s="43" t="s">
        <v>23</v>
      </c>
      <c r="I2895" s="43" t="s">
        <v>470</v>
      </c>
      <c r="J2895" s="16" t="s">
        <v>471</v>
      </c>
      <c r="K2895" s="16">
        <v>201</v>
      </c>
      <c r="L2895" s="16">
        <v>0</v>
      </c>
      <c r="M2895" s="16">
        <v>201</v>
      </c>
      <c r="N2895" s="16">
        <v>0</v>
      </c>
      <c r="O2895" s="47">
        <v>167.5</v>
      </c>
      <c r="P2895" s="16">
        <v>33.5</v>
      </c>
      <c r="Q2895" s="47">
        <v>0</v>
      </c>
      <c r="R2895" s="16" t="s">
        <v>1931</v>
      </c>
      <c r="S2895" s="3" t="s">
        <v>1470</v>
      </c>
      <c r="T2895" s="2"/>
      <c r="U2895" s="2"/>
      <c r="V2895" s="2"/>
    </row>
    <row r="2896" spans="1:22" s="16" customFormat="1" ht="15" customHeight="1" x14ac:dyDescent="0.3">
      <c r="A2896" s="16" t="s">
        <v>465</v>
      </c>
      <c r="B2896" s="16" t="s">
        <v>18</v>
      </c>
      <c r="C2896" s="43" t="s">
        <v>91</v>
      </c>
      <c r="D2896" s="43" t="s">
        <v>20</v>
      </c>
      <c r="E2896" s="43" t="s">
        <v>21</v>
      </c>
      <c r="F2896" s="43" t="s">
        <v>28</v>
      </c>
      <c r="G2896" s="43" t="s">
        <v>92</v>
      </c>
      <c r="H2896" s="43" t="s">
        <v>23</v>
      </c>
      <c r="I2896" s="43" t="s">
        <v>525</v>
      </c>
      <c r="J2896" s="16" t="s">
        <v>526</v>
      </c>
      <c r="K2896" s="16">
        <v>883</v>
      </c>
      <c r="L2896" s="16">
        <v>0</v>
      </c>
      <c r="M2896" s="16">
        <v>883</v>
      </c>
      <c r="N2896" s="16">
        <v>0</v>
      </c>
      <c r="O2896" s="47">
        <v>29.03</v>
      </c>
      <c r="P2896" s="16">
        <v>853.97</v>
      </c>
      <c r="Q2896" s="47">
        <v>0</v>
      </c>
      <c r="R2896" s="16" t="s">
        <v>1931</v>
      </c>
      <c r="S2896" s="3" t="s">
        <v>1470</v>
      </c>
      <c r="T2896" s="2"/>
      <c r="U2896" s="2"/>
      <c r="V2896" s="2"/>
    </row>
    <row r="2897" spans="1:22" s="16" customFormat="1" ht="15" customHeight="1" x14ac:dyDescent="0.3">
      <c r="A2897" s="16" t="s">
        <v>465</v>
      </c>
      <c r="B2897" s="16" t="s">
        <v>18</v>
      </c>
      <c r="C2897" s="43" t="s">
        <v>91</v>
      </c>
      <c r="D2897" s="43" t="s">
        <v>20</v>
      </c>
      <c r="E2897" s="43" t="s">
        <v>21</v>
      </c>
      <c r="F2897" s="43" t="s">
        <v>28</v>
      </c>
      <c r="G2897" s="43" t="s">
        <v>92</v>
      </c>
      <c r="H2897" s="43" t="s">
        <v>23</v>
      </c>
      <c r="I2897" s="43">
        <v>6010</v>
      </c>
      <c r="J2897" s="16" t="s">
        <v>504</v>
      </c>
      <c r="K2897" s="16">
        <v>0</v>
      </c>
      <c r="L2897" s="16">
        <v>0</v>
      </c>
      <c r="M2897" s="16">
        <v>0</v>
      </c>
      <c r="N2897" s="16">
        <v>0</v>
      </c>
      <c r="O2897" s="47">
        <v>0</v>
      </c>
      <c r="P2897" s="16">
        <v>0</v>
      </c>
      <c r="Q2897" s="47">
        <v>0</v>
      </c>
      <c r="R2897" s="16" t="s">
        <v>1931</v>
      </c>
      <c r="S2897" s="3" t="s">
        <v>1470</v>
      </c>
      <c r="T2897" s="2"/>
      <c r="U2897" s="2"/>
      <c r="V2897" s="2"/>
    </row>
    <row r="2898" spans="1:22" s="16" customFormat="1" ht="15" customHeight="1" x14ac:dyDescent="0.3">
      <c r="A2898" s="16" t="s">
        <v>465</v>
      </c>
      <c r="B2898" s="16" t="s">
        <v>18</v>
      </c>
      <c r="C2898" s="43" t="s">
        <v>91</v>
      </c>
      <c r="D2898" s="43" t="s">
        <v>20</v>
      </c>
      <c r="E2898" s="43" t="s">
        <v>21</v>
      </c>
      <c r="F2898" s="43" t="s">
        <v>28</v>
      </c>
      <c r="G2898" s="43" t="s">
        <v>92</v>
      </c>
      <c r="H2898" s="43" t="s">
        <v>23</v>
      </c>
      <c r="I2898" s="43">
        <v>6015</v>
      </c>
      <c r="J2898" s="16" t="s">
        <v>503</v>
      </c>
      <c r="K2898" s="16">
        <v>0</v>
      </c>
      <c r="L2898" s="16">
        <v>820</v>
      </c>
      <c r="M2898" s="16">
        <v>820</v>
      </c>
      <c r="N2898" s="16">
        <v>0</v>
      </c>
      <c r="O2898" s="47">
        <v>732</v>
      </c>
      <c r="P2898" s="16">
        <v>88</v>
      </c>
      <c r="Q2898" s="47">
        <v>0</v>
      </c>
      <c r="R2898" s="16" t="s">
        <v>1931</v>
      </c>
      <c r="S2898" s="3" t="s">
        <v>1470</v>
      </c>
      <c r="T2898" s="2"/>
      <c r="U2898" s="2"/>
      <c r="V2898" s="2"/>
    </row>
    <row r="2899" spans="1:22" s="16" customFormat="1" ht="15" customHeight="1" x14ac:dyDescent="0.3">
      <c r="A2899" s="16" t="s">
        <v>465</v>
      </c>
      <c r="B2899" s="16" t="s">
        <v>18</v>
      </c>
      <c r="C2899" s="43" t="s">
        <v>91</v>
      </c>
      <c r="D2899" s="43" t="s">
        <v>20</v>
      </c>
      <c r="E2899" s="43" t="s">
        <v>21</v>
      </c>
      <c r="F2899" s="43" t="s">
        <v>28</v>
      </c>
      <c r="G2899" s="43" t="s">
        <v>92</v>
      </c>
      <c r="H2899" s="43" t="s">
        <v>23</v>
      </c>
      <c r="I2899" s="43" t="s">
        <v>1280</v>
      </c>
      <c r="J2899" s="16" t="s">
        <v>1281</v>
      </c>
      <c r="K2899" s="16">
        <v>0</v>
      </c>
      <c r="L2899" s="16">
        <v>0</v>
      </c>
      <c r="M2899" s="16">
        <v>0</v>
      </c>
      <c r="N2899" s="16">
        <v>0</v>
      </c>
      <c r="O2899" s="47">
        <v>220</v>
      </c>
      <c r="P2899" s="16">
        <v>-220</v>
      </c>
      <c r="Q2899" s="47">
        <v>0</v>
      </c>
      <c r="R2899" s="16" t="s">
        <v>1931</v>
      </c>
      <c r="S2899" s="3" t="s">
        <v>1470</v>
      </c>
      <c r="T2899" s="2"/>
      <c r="U2899" s="2"/>
      <c r="V2899" s="2"/>
    </row>
    <row r="2900" spans="1:22" s="16" customFormat="1" ht="15" customHeight="1" x14ac:dyDescent="0.3">
      <c r="A2900" s="16" t="s">
        <v>465</v>
      </c>
      <c r="B2900" s="16" t="s">
        <v>18</v>
      </c>
      <c r="C2900" s="43" t="s">
        <v>91</v>
      </c>
      <c r="D2900" s="43" t="s">
        <v>20</v>
      </c>
      <c r="E2900" s="43" t="s">
        <v>21</v>
      </c>
      <c r="F2900" s="43" t="s">
        <v>28</v>
      </c>
      <c r="G2900" s="43" t="s">
        <v>92</v>
      </c>
      <c r="H2900" s="43" t="s">
        <v>23</v>
      </c>
      <c r="I2900" s="43">
        <v>6246</v>
      </c>
      <c r="J2900" s="16" t="s">
        <v>892</v>
      </c>
      <c r="K2900" s="16">
        <v>0</v>
      </c>
      <c r="L2900" s="16">
        <v>1443</v>
      </c>
      <c r="M2900" s="16">
        <v>1443</v>
      </c>
      <c r="N2900" s="16">
        <v>0</v>
      </c>
      <c r="O2900" s="47">
        <v>653.98</v>
      </c>
      <c r="P2900" s="16">
        <v>789.02</v>
      </c>
      <c r="Q2900" s="47">
        <v>0</v>
      </c>
      <c r="R2900" s="16" t="s">
        <v>1931</v>
      </c>
      <c r="S2900" s="3" t="s">
        <v>1470</v>
      </c>
      <c r="T2900" s="2"/>
      <c r="U2900" s="2"/>
      <c r="V2900" s="2"/>
    </row>
    <row r="2901" spans="1:22" s="16" customFormat="1" ht="15" customHeight="1" x14ac:dyDescent="0.3">
      <c r="A2901" s="16" t="s">
        <v>465</v>
      </c>
      <c r="B2901" s="16" t="s">
        <v>18</v>
      </c>
      <c r="C2901" s="43" t="s">
        <v>91</v>
      </c>
      <c r="D2901" s="43" t="s">
        <v>20</v>
      </c>
      <c r="E2901" s="43" t="s">
        <v>21</v>
      </c>
      <c r="F2901" s="43" t="s">
        <v>28</v>
      </c>
      <c r="G2901" s="43" t="s">
        <v>92</v>
      </c>
      <c r="H2901" s="43" t="s">
        <v>23</v>
      </c>
      <c r="I2901" s="43">
        <v>6256</v>
      </c>
      <c r="J2901" s="16" t="s">
        <v>915</v>
      </c>
      <c r="K2901" s="16">
        <v>0</v>
      </c>
      <c r="L2901" s="16">
        <v>5000</v>
      </c>
      <c r="M2901" s="16">
        <v>5000</v>
      </c>
      <c r="N2901" s="16">
        <v>0</v>
      </c>
      <c r="O2901" s="47">
        <v>5143.18</v>
      </c>
      <c r="P2901" s="16">
        <v>-143.18</v>
      </c>
      <c r="Q2901" s="47">
        <v>1538.52</v>
      </c>
      <c r="R2901" s="16" t="s">
        <v>1931</v>
      </c>
      <c r="S2901" s="3" t="s">
        <v>1470</v>
      </c>
      <c r="T2901" s="2"/>
      <c r="U2901" s="2"/>
      <c r="V2901" s="2"/>
    </row>
    <row r="2902" spans="1:22" s="16" customFormat="1" ht="15" customHeight="1" x14ac:dyDescent="0.3">
      <c r="A2902" s="16" t="s">
        <v>465</v>
      </c>
      <c r="B2902" s="16" t="s">
        <v>18</v>
      </c>
      <c r="C2902" s="43" t="s">
        <v>91</v>
      </c>
      <c r="D2902" s="43" t="s">
        <v>20</v>
      </c>
      <c r="E2902" s="43" t="s">
        <v>21</v>
      </c>
      <c r="F2902" s="43" t="s">
        <v>28</v>
      </c>
      <c r="G2902" s="43" t="s">
        <v>92</v>
      </c>
      <c r="H2902" s="43" t="s">
        <v>23</v>
      </c>
      <c r="I2902" s="43">
        <v>6290</v>
      </c>
      <c r="J2902" s="16" t="s">
        <v>1783</v>
      </c>
      <c r="K2902" s="16">
        <v>2952</v>
      </c>
      <c r="L2902" s="16">
        <v>-2952</v>
      </c>
      <c r="M2902" s="16">
        <v>0</v>
      </c>
      <c r="N2902" s="16">
        <v>0</v>
      </c>
      <c r="O2902" s="47">
        <v>0</v>
      </c>
      <c r="P2902" s="16">
        <v>0</v>
      </c>
      <c r="Q2902" s="47">
        <v>0</v>
      </c>
      <c r="R2902" s="16" t="s">
        <v>1931</v>
      </c>
      <c r="S2902" s="3" t="s">
        <v>1470</v>
      </c>
      <c r="T2902" s="2"/>
      <c r="U2902" s="2"/>
      <c r="V2902" s="2"/>
    </row>
    <row r="2903" spans="1:22" s="16" customFormat="1" ht="15" customHeight="1" x14ac:dyDescent="0.3">
      <c r="A2903" s="16" t="s">
        <v>465</v>
      </c>
      <c r="B2903" s="16" t="s">
        <v>18</v>
      </c>
      <c r="C2903" s="43" t="s">
        <v>91</v>
      </c>
      <c r="D2903" s="43" t="s">
        <v>20</v>
      </c>
      <c r="E2903" s="43" t="s">
        <v>21</v>
      </c>
      <c r="F2903" s="43" t="s">
        <v>28</v>
      </c>
      <c r="G2903" s="43" t="s">
        <v>92</v>
      </c>
      <c r="H2903" s="43" t="s">
        <v>23</v>
      </c>
      <c r="I2903" s="43" t="s">
        <v>487</v>
      </c>
      <c r="J2903" s="16" t="s">
        <v>488</v>
      </c>
      <c r="K2903" s="16">
        <v>0</v>
      </c>
      <c r="L2903" s="16">
        <v>880</v>
      </c>
      <c r="M2903" s="16">
        <v>880</v>
      </c>
      <c r="N2903" s="16">
        <v>0</v>
      </c>
      <c r="O2903" s="47">
        <v>800</v>
      </c>
      <c r="P2903" s="16">
        <v>80</v>
      </c>
      <c r="Q2903" s="47">
        <v>0</v>
      </c>
      <c r="R2903" s="16" t="s">
        <v>1931</v>
      </c>
      <c r="S2903" s="3" t="s">
        <v>1470</v>
      </c>
      <c r="T2903" s="2"/>
      <c r="U2903" s="2"/>
      <c r="V2903" s="2"/>
    </row>
    <row r="2904" spans="1:22" s="16" customFormat="1" ht="15" customHeight="1" x14ac:dyDescent="0.3">
      <c r="A2904" s="16" t="s">
        <v>465</v>
      </c>
      <c r="B2904" s="16" t="s">
        <v>18</v>
      </c>
      <c r="C2904" s="43" t="s">
        <v>91</v>
      </c>
      <c r="D2904" s="43" t="s">
        <v>20</v>
      </c>
      <c r="E2904" s="43" t="s">
        <v>21</v>
      </c>
      <c r="F2904" s="43" t="s">
        <v>28</v>
      </c>
      <c r="G2904" s="43" t="s">
        <v>92</v>
      </c>
      <c r="H2904" s="43" t="s">
        <v>23</v>
      </c>
      <c r="I2904" s="43" t="s">
        <v>568</v>
      </c>
      <c r="J2904" s="16" t="s">
        <v>569</v>
      </c>
      <c r="K2904" s="16">
        <v>0</v>
      </c>
      <c r="L2904" s="16">
        <v>250</v>
      </c>
      <c r="M2904" s="16">
        <v>250</v>
      </c>
      <c r="N2904" s="16">
        <v>0</v>
      </c>
      <c r="O2904" s="47">
        <v>250</v>
      </c>
      <c r="P2904" s="16">
        <v>0</v>
      </c>
      <c r="Q2904" s="47">
        <v>0</v>
      </c>
      <c r="R2904" s="16" t="s">
        <v>1931</v>
      </c>
      <c r="S2904" s="3" t="s">
        <v>1470</v>
      </c>
      <c r="T2904" s="2"/>
      <c r="U2904" s="2"/>
      <c r="V2904" s="2"/>
    </row>
    <row r="2905" spans="1:22" s="16" customFormat="1" ht="15" customHeight="1" x14ac:dyDescent="0.3">
      <c r="A2905" s="16" t="s">
        <v>465</v>
      </c>
      <c r="B2905" s="16" t="s">
        <v>18</v>
      </c>
      <c r="C2905" s="43" t="s">
        <v>91</v>
      </c>
      <c r="D2905" s="43" t="s">
        <v>20</v>
      </c>
      <c r="E2905" s="43" t="s">
        <v>21</v>
      </c>
      <c r="F2905" s="43" t="s">
        <v>28</v>
      </c>
      <c r="G2905" s="43" t="s">
        <v>92</v>
      </c>
      <c r="H2905" s="43" t="s">
        <v>23</v>
      </c>
      <c r="I2905" s="43" t="s">
        <v>476</v>
      </c>
      <c r="J2905" s="16" t="s">
        <v>477</v>
      </c>
      <c r="K2905" s="16">
        <v>3729</v>
      </c>
      <c r="L2905" s="16">
        <v>-822</v>
      </c>
      <c r="M2905" s="16">
        <v>2907</v>
      </c>
      <c r="N2905" s="16">
        <v>70</v>
      </c>
      <c r="O2905" s="47">
        <v>125</v>
      </c>
      <c r="P2905" s="16">
        <v>2712</v>
      </c>
      <c r="Q2905" s="47">
        <v>125</v>
      </c>
      <c r="R2905" s="16" t="s">
        <v>1931</v>
      </c>
      <c r="S2905" s="3" t="s">
        <v>1470</v>
      </c>
      <c r="T2905" s="2"/>
      <c r="U2905" s="2"/>
      <c r="V2905" s="2"/>
    </row>
    <row r="2906" spans="1:22" s="16" customFormat="1" ht="15" customHeight="1" x14ac:dyDescent="0.3">
      <c r="A2906" s="16" t="s">
        <v>465</v>
      </c>
      <c r="B2906" s="16" t="s">
        <v>18</v>
      </c>
      <c r="C2906" s="43" t="s">
        <v>155</v>
      </c>
      <c r="D2906" s="43" t="s">
        <v>20</v>
      </c>
      <c r="E2906" s="43" t="s">
        <v>21</v>
      </c>
      <c r="F2906" s="43" t="s">
        <v>28</v>
      </c>
      <c r="G2906" s="43" t="s">
        <v>156</v>
      </c>
      <c r="H2906" s="43" t="s">
        <v>23</v>
      </c>
      <c r="I2906" s="43" t="s">
        <v>501</v>
      </c>
      <c r="J2906" s="16" t="s">
        <v>502</v>
      </c>
      <c r="K2906" s="16">
        <v>13248</v>
      </c>
      <c r="L2906" s="16">
        <v>131</v>
      </c>
      <c r="M2906" s="16">
        <v>13379</v>
      </c>
      <c r="N2906" s="16">
        <v>0</v>
      </c>
      <c r="O2906" s="47">
        <v>3268.69</v>
      </c>
      <c r="P2906" s="16">
        <v>10110.31</v>
      </c>
      <c r="Q2906" s="47">
        <v>334.04</v>
      </c>
      <c r="R2906" s="16" t="s">
        <v>1932</v>
      </c>
      <c r="S2906" s="3" t="s">
        <v>1470</v>
      </c>
      <c r="T2906" s="2"/>
      <c r="U2906" s="2"/>
      <c r="V2906" s="2"/>
    </row>
    <row r="2907" spans="1:22" s="16" customFormat="1" ht="15" customHeight="1" x14ac:dyDescent="0.3">
      <c r="A2907" s="16" t="s">
        <v>465</v>
      </c>
      <c r="B2907" s="16" t="s">
        <v>18</v>
      </c>
      <c r="C2907" s="43" t="s">
        <v>155</v>
      </c>
      <c r="D2907" s="43" t="s">
        <v>20</v>
      </c>
      <c r="E2907" s="43" t="s">
        <v>21</v>
      </c>
      <c r="F2907" s="43" t="s">
        <v>28</v>
      </c>
      <c r="G2907" s="43" t="s">
        <v>156</v>
      </c>
      <c r="H2907" s="43" t="s">
        <v>23</v>
      </c>
      <c r="I2907" s="43" t="s">
        <v>481</v>
      </c>
      <c r="J2907" s="16" t="s">
        <v>1040</v>
      </c>
      <c r="K2907" s="16">
        <v>104</v>
      </c>
      <c r="L2907" s="16">
        <v>0</v>
      </c>
      <c r="M2907" s="16">
        <v>104</v>
      </c>
      <c r="N2907" s="16">
        <v>0</v>
      </c>
      <c r="O2907" s="47">
        <v>43.5</v>
      </c>
      <c r="P2907" s="16">
        <v>60.5</v>
      </c>
      <c r="Q2907" s="47">
        <v>0</v>
      </c>
      <c r="R2907" s="16" t="s">
        <v>1932</v>
      </c>
      <c r="S2907" s="3" t="s">
        <v>1470</v>
      </c>
      <c r="T2907" s="2"/>
      <c r="U2907" s="2"/>
      <c r="V2907" s="2"/>
    </row>
    <row r="2908" spans="1:22" s="16" customFormat="1" ht="15" customHeight="1" x14ac:dyDescent="0.3">
      <c r="A2908" s="16" t="s">
        <v>465</v>
      </c>
      <c r="B2908" s="16" t="s">
        <v>18</v>
      </c>
      <c r="C2908" s="43" t="s">
        <v>155</v>
      </c>
      <c r="D2908" s="43" t="s">
        <v>20</v>
      </c>
      <c r="E2908" s="43" t="s">
        <v>21</v>
      </c>
      <c r="F2908" s="43" t="s">
        <v>28</v>
      </c>
      <c r="G2908" s="43" t="s">
        <v>156</v>
      </c>
      <c r="H2908" s="43" t="s">
        <v>23</v>
      </c>
      <c r="I2908" s="43" t="s">
        <v>473</v>
      </c>
      <c r="J2908" s="16" t="s">
        <v>1041</v>
      </c>
      <c r="K2908" s="16">
        <v>0</v>
      </c>
      <c r="L2908" s="16">
        <v>0</v>
      </c>
      <c r="M2908" s="16">
        <v>0</v>
      </c>
      <c r="N2908" s="16">
        <v>0</v>
      </c>
      <c r="O2908" s="47">
        <v>36.24</v>
      </c>
      <c r="P2908" s="16">
        <v>-36.24</v>
      </c>
      <c r="Q2908" s="47">
        <v>0</v>
      </c>
      <c r="R2908" s="16" t="s">
        <v>1932</v>
      </c>
      <c r="S2908" s="3" t="s">
        <v>1470</v>
      </c>
      <c r="T2908" s="2"/>
      <c r="U2908" s="2"/>
      <c r="V2908" s="2"/>
    </row>
    <row r="2909" spans="1:22" s="16" customFormat="1" ht="15" customHeight="1" x14ac:dyDescent="0.3">
      <c r="A2909" s="16" t="s">
        <v>465</v>
      </c>
      <c r="B2909" s="16" t="s">
        <v>18</v>
      </c>
      <c r="C2909" s="43" t="s">
        <v>155</v>
      </c>
      <c r="D2909" s="43" t="s">
        <v>20</v>
      </c>
      <c r="E2909" s="43" t="s">
        <v>21</v>
      </c>
      <c r="F2909" s="43" t="s">
        <v>28</v>
      </c>
      <c r="G2909" s="43" t="s">
        <v>156</v>
      </c>
      <c r="H2909" s="43" t="s">
        <v>23</v>
      </c>
      <c r="I2909" s="43" t="s">
        <v>474</v>
      </c>
      <c r="J2909" s="16" t="s">
        <v>475</v>
      </c>
      <c r="K2909" s="16">
        <v>1032</v>
      </c>
      <c r="L2909" s="16">
        <v>10</v>
      </c>
      <c r="M2909" s="16">
        <v>1042</v>
      </c>
      <c r="N2909" s="16">
        <v>0</v>
      </c>
      <c r="O2909" s="47">
        <v>238.15</v>
      </c>
      <c r="P2909" s="16">
        <v>803.85</v>
      </c>
      <c r="Q2909" s="47">
        <v>24.59</v>
      </c>
      <c r="R2909" s="16" t="s">
        <v>1932</v>
      </c>
      <c r="S2909" s="3" t="s">
        <v>1470</v>
      </c>
      <c r="T2909" s="2"/>
      <c r="U2909" s="2"/>
      <c r="V2909" s="2"/>
    </row>
    <row r="2910" spans="1:22" s="16" customFormat="1" ht="15" customHeight="1" x14ac:dyDescent="0.3">
      <c r="A2910" s="16" t="s">
        <v>465</v>
      </c>
      <c r="B2910" s="16" t="s">
        <v>18</v>
      </c>
      <c r="C2910" s="43" t="s">
        <v>155</v>
      </c>
      <c r="D2910" s="43" t="s">
        <v>20</v>
      </c>
      <c r="E2910" s="43" t="s">
        <v>21</v>
      </c>
      <c r="F2910" s="43" t="s">
        <v>28</v>
      </c>
      <c r="G2910" s="43" t="s">
        <v>156</v>
      </c>
      <c r="H2910" s="43" t="s">
        <v>23</v>
      </c>
      <c r="I2910" s="43" t="s">
        <v>531</v>
      </c>
      <c r="J2910" s="16" t="s">
        <v>532</v>
      </c>
      <c r="K2910" s="16">
        <v>1357</v>
      </c>
      <c r="L2910" s="16">
        <v>0</v>
      </c>
      <c r="M2910" s="16">
        <v>1357</v>
      </c>
      <c r="N2910" s="16">
        <v>0</v>
      </c>
      <c r="O2910" s="47">
        <v>131.08000000000001</v>
      </c>
      <c r="P2910" s="16">
        <v>1225.92</v>
      </c>
      <c r="Q2910" s="47">
        <v>37.04</v>
      </c>
      <c r="R2910" s="16" t="s">
        <v>1932</v>
      </c>
      <c r="S2910" s="3" t="s">
        <v>1470</v>
      </c>
      <c r="T2910" s="2"/>
      <c r="U2910" s="2"/>
      <c r="V2910" s="2"/>
    </row>
    <row r="2911" spans="1:22" s="16" customFormat="1" ht="15" customHeight="1" x14ac:dyDescent="0.3">
      <c r="A2911" s="16" t="s">
        <v>465</v>
      </c>
      <c r="B2911" s="16" t="s">
        <v>18</v>
      </c>
      <c r="C2911" s="43" t="s">
        <v>155</v>
      </c>
      <c r="D2911" s="43" t="s">
        <v>20</v>
      </c>
      <c r="E2911" s="43" t="s">
        <v>21</v>
      </c>
      <c r="F2911" s="43" t="s">
        <v>28</v>
      </c>
      <c r="G2911" s="43" t="s">
        <v>156</v>
      </c>
      <c r="H2911" s="43" t="s">
        <v>23</v>
      </c>
      <c r="I2911" s="43" t="s">
        <v>519</v>
      </c>
      <c r="J2911" s="16" t="s">
        <v>520</v>
      </c>
      <c r="K2911" s="16">
        <v>218</v>
      </c>
      <c r="L2911" s="16">
        <v>0</v>
      </c>
      <c r="M2911" s="16">
        <v>218</v>
      </c>
      <c r="N2911" s="16">
        <v>0</v>
      </c>
      <c r="O2911" s="47">
        <v>181.7</v>
      </c>
      <c r="P2911" s="16">
        <v>36.299999999999997</v>
      </c>
      <c r="Q2911" s="47">
        <v>0</v>
      </c>
      <c r="R2911" s="16" t="s">
        <v>1932</v>
      </c>
      <c r="S2911" s="3" t="s">
        <v>1470</v>
      </c>
      <c r="T2911" s="2"/>
      <c r="U2911" s="2"/>
      <c r="V2911" s="2"/>
    </row>
    <row r="2912" spans="1:22" s="16" customFormat="1" ht="15" customHeight="1" x14ac:dyDescent="0.3">
      <c r="A2912" s="16" t="s">
        <v>465</v>
      </c>
      <c r="B2912" s="16" t="s">
        <v>18</v>
      </c>
      <c r="C2912" s="43" t="s">
        <v>155</v>
      </c>
      <c r="D2912" s="43" t="s">
        <v>20</v>
      </c>
      <c r="E2912" s="43" t="s">
        <v>21</v>
      </c>
      <c r="F2912" s="43" t="s">
        <v>28</v>
      </c>
      <c r="G2912" s="43" t="s">
        <v>156</v>
      </c>
      <c r="H2912" s="43" t="s">
        <v>23</v>
      </c>
      <c r="I2912" s="43" t="s">
        <v>638</v>
      </c>
      <c r="J2912" s="16" t="s">
        <v>639</v>
      </c>
      <c r="K2912" s="16">
        <v>2305</v>
      </c>
      <c r="L2912" s="16">
        <v>0</v>
      </c>
      <c r="M2912" s="16">
        <v>2305</v>
      </c>
      <c r="N2912" s="16">
        <v>0</v>
      </c>
      <c r="O2912" s="47">
        <v>1920.8</v>
      </c>
      <c r="P2912" s="16">
        <v>384.2</v>
      </c>
      <c r="Q2912" s="47">
        <v>0</v>
      </c>
      <c r="R2912" s="16" t="s">
        <v>1932</v>
      </c>
      <c r="S2912" s="3" t="s">
        <v>1470</v>
      </c>
      <c r="T2912" s="2"/>
      <c r="U2912" s="2"/>
      <c r="V2912" s="2"/>
    </row>
    <row r="2913" spans="1:22" s="16" customFormat="1" ht="15" customHeight="1" x14ac:dyDescent="0.3">
      <c r="A2913" s="16" t="s">
        <v>465</v>
      </c>
      <c r="B2913" s="16" t="s">
        <v>18</v>
      </c>
      <c r="C2913" s="43" t="s">
        <v>155</v>
      </c>
      <c r="D2913" s="43" t="s">
        <v>20</v>
      </c>
      <c r="E2913" s="43" t="s">
        <v>21</v>
      </c>
      <c r="F2913" s="43" t="s">
        <v>28</v>
      </c>
      <c r="G2913" s="43" t="s">
        <v>156</v>
      </c>
      <c r="H2913" s="43" t="s">
        <v>23</v>
      </c>
      <c r="I2913" s="43" t="s">
        <v>466</v>
      </c>
      <c r="J2913" s="16" t="s">
        <v>467</v>
      </c>
      <c r="K2913" s="16">
        <v>142</v>
      </c>
      <c r="L2913" s="16">
        <v>0</v>
      </c>
      <c r="M2913" s="16">
        <v>142</v>
      </c>
      <c r="N2913" s="16">
        <v>0</v>
      </c>
      <c r="O2913" s="47">
        <v>118.3</v>
      </c>
      <c r="P2913" s="16">
        <v>23.7</v>
      </c>
      <c r="Q2913" s="47">
        <v>0</v>
      </c>
      <c r="R2913" s="16" t="s">
        <v>1932</v>
      </c>
      <c r="S2913" s="3" t="s">
        <v>1470</v>
      </c>
      <c r="T2913" s="2"/>
      <c r="U2913" s="2"/>
      <c r="V2913" s="2"/>
    </row>
    <row r="2914" spans="1:22" s="16" customFormat="1" ht="15" customHeight="1" x14ac:dyDescent="0.3">
      <c r="A2914" s="16" t="s">
        <v>465</v>
      </c>
      <c r="B2914" s="16" t="s">
        <v>18</v>
      </c>
      <c r="C2914" s="43" t="s">
        <v>155</v>
      </c>
      <c r="D2914" s="43" t="s">
        <v>20</v>
      </c>
      <c r="E2914" s="43" t="s">
        <v>21</v>
      </c>
      <c r="F2914" s="43" t="s">
        <v>28</v>
      </c>
      <c r="G2914" s="43" t="s">
        <v>156</v>
      </c>
      <c r="H2914" s="43" t="s">
        <v>23</v>
      </c>
      <c r="I2914" s="43" t="s">
        <v>470</v>
      </c>
      <c r="J2914" s="16" t="s">
        <v>471</v>
      </c>
      <c r="K2914" s="16">
        <v>29</v>
      </c>
      <c r="L2914" s="16">
        <v>0</v>
      </c>
      <c r="M2914" s="16">
        <v>29</v>
      </c>
      <c r="N2914" s="16">
        <v>0</v>
      </c>
      <c r="O2914" s="47">
        <v>24.2</v>
      </c>
      <c r="P2914" s="16">
        <v>4.8</v>
      </c>
      <c r="Q2914" s="47">
        <v>0</v>
      </c>
      <c r="R2914" s="16" t="s">
        <v>1932</v>
      </c>
      <c r="S2914" s="3" t="s">
        <v>1470</v>
      </c>
      <c r="T2914" s="2"/>
      <c r="U2914" s="2"/>
      <c r="V2914" s="2"/>
    </row>
    <row r="2915" spans="1:22" s="16" customFormat="1" ht="15" customHeight="1" x14ac:dyDescent="0.3">
      <c r="A2915" s="16" t="s">
        <v>465</v>
      </c>
      <c r="B2915" s="16" t="s">
        <v>18</v>
      </c>
      <c r="C2915" s="43" t="s">
        <v>155</v>
      </c>
      <c r="D2915" s="43" t="s">
        <v>20</v>
      </c>
      <c r="E2915" s="43" t="s">
        <v>21</v>
      </c>
      <c r="F2915" s="43" t="s">
        <v>28</v>
      </c>
      <c r="G2915" s="43" t="s">
        <v>156</v>
      </c>
      <c r="H2915" s="43" t="s">
        <v>23</v>
      </c>
      <c r="I2915" s="43" t="s">
        <v>525</v>
      </c>
      <c r="J2915" s="16" t="s">
        <v>526</v>
      </c>
      <c r="K2915" s="16">
        <v>125</v>
      </c>
      <c r="L2915" s="16">
        <v>-77</v>
      </c>
      <c r="M2915" s="16">
        <v>48</v>
      </c>
      <c r="N2915" s="16">
        <v>0</v>
      </c>
      <c r="O2915" s="47">
        <v>1.52</v>
      </c>
      <c r="P2915" s="16">
        <v>46.48</v>
      </c>
      <c r="Q2915" s="47">
        <v>0</v>
      </c>
      <c r="R2915" s="16" t="s">
        <v>1932</v>
      </c>
      <c r="S2915" s="3" t="s">
        <v>1470</v>
      </c>
      <c r="T2915" s="2"/>
      <c r="U2915" s="2"/>
      <c r="V2915" s="2"/>
    </row>
    <row r="2916" spans="1:22" s="16" customFormat="1" ht="15" customHeight="1" x14ac:dyDescent="0.3">
      <c r="A2916" s="16" t="s">
        <v>465</v>
      </c>
      <c r="B2916" s="16" t="s">
        <v>18</v>
      </c>
      <c r="C2916" s="43" t="s">
        <v>155</v>
      </c>
      <c r="D2916" s="43" t="s">
        <v>20</v>
      </c>
      <c r="E2916" s="43" t="s">
        <v>21</v>
      </c>
      <c r="F2916" s="43" t="s">
        <v>28</v>
      </c>
      <c r="G2916" s="43" t="s">
        <v>156</v>
      </c>
      <c r="H2916" s="43" t="s">
        <v>23</v>
      </c>
      <c r="I2916" s="43">
        <v>6290</v>
      </c>
      <c r="J2916" s="16" t="s">
        <v>1783</v>
      </c>
      <c r="K2916" s="16">
        <v>414</v>
      </c>
      <c r="L2916" s="16">
        <v>-64</v>
      </c>
      <c r="M2916" s="16">
        <v>350</v>
      </c>
      <c r="N2916" s="16">
        <v>0</v>
      </c>
      <c r="O2916" s="47">
        <v>350</v>
      </c>
      <c r="P2916" s="16">
        <v>0</v>
      </c>
      <c r="Q2916" s="47">
        <v>0</v>
      </c>
      <c r="R2916" s="16" t="s">
        <v>1932</v>
      </c>
      <c r="S2916" s="3" t="s">
        <v>1470</v>
      </c>
      <c r="T2916" s="2"/>
      <c r="U2916" s="2"/>
      <c r="V2916" s="2"/>
    </row>
    <row r="2917" spans="1:22" s="16" customFormat="1" ht="15" customHeight="1" x14ac:dyDescent="0.3">
      <c r="A2917" s="16" t="s">
        <v>465</v>
      </c>
      <c r="B2917" s="16" t="s">
        <v>18</v>
      </c>
      <c r="C2917" s="43" t="s">
        <v>155</v>
      </c>
      <c r="D2917" s="43" t="s">
        <v>20</v>
      </c>
      <c r="E2917" s="43" t="s">
        <v>21</v>
      </c>
      <c r="F2917" s="43" t="s">
        <v>28</v>
      </c>
      <c r="G2917" s="43" t="s">
        <v>156</v>
      </c>
      <c r="H2917" s="43" t="s">
        <v>23</v>
      </c>
      <c r="I2917" s="43" t="s">
        <v>487</v>
      </c>
      <c r="J2917" s="16" t="s">
        <v>488</v>
      </c>
      <c r="K2917" s="16">
        <v>0</v>
      </c>
      <c r="L2917" s="16">
        <v>0</v>
      </c>
      <c r="M2917" s="16">
        <v>0</v>
      </c>
      <c r="N2917" s="16">
        <v>0</v>
      </c>
      <c r="O2917" s="47">
        <v>0</v>
      </c>
      <c r="P2917" s="16">
        <v>0</v>
      </c>
      <c r="Q2917" s="47">
        <v>0</v>
      </c>
      <c r="R2917" s="16" t="s">
        <v>1932</v>
      </c>
      <c r="S2917" s="3" t="s">
        <v>1470</v>
      </c>
      <c r="T2917" s="2"/>
      <c r="U2917" s="2"/>
      <c r="V2917" s="2"/>
    </row>
    <row r="2918" spans="1:22" s="16" customFormat="1" ht="15" customHeight="1" x14ac:dyDescent="0.3">
      <c r="A2918" s="16" t="s">
        <v>465</v>
      </c>
      <c r="B2918" s="16" t="s">
        <v>18</v>
      </c>
      <c r="C2918" s="43" t="s">
        <v>977</v>
      </c>
      <c r="D2918" s="43" t="s">
        <v>20</v>
      </c>
      <c r="E2918" s="43" t="s">
        <v>21</v>
      </c>
      <c r="F2918" s="43" t="s">
        <v>28</v>
      </c>
      <c r="G2918" s="43" t="s">
        <v>77</v>
      </c>
      <c r="H2918" s="43" t="s">
        <v>23</v>
      </c>
      <c r="I2918" s="43" t="s">
        <v>501</v>
      </c>
      <c r="J2918" s="16" t="s">
        <v>502</v>
      </c>
      <c r="K2918" s="16">
        <v>0</v>
      </c>
      <c r="L2918" s="16">
        <v>0</v>
      </c>
      <c r="M2918" s="16">
        <v>0</v>
      </c>
      <c r="N2918" s="16">
        <v>0</v>
      </c>
      <c r="O2918" s="47">
        <v>753.08</v>
      </c>
      <c r="P2918" s="16">
        <v>-753.08</v>
      </c>
      <c r="Q2918" s="47">
        <v>0</v>
      </c>
      <c r="R2918" s="16" t="s">
        <v>1933</v>
      </c>
      <c r="S2918" s="3" t="s">
        <v>1470</v>
      </c>
      <c r="T2918" s="2"/>
      <c r="U2918" s="2"/>
      <c r="V2918" s="2"/>
    </row>
    <row r="2919" spans="1:22" s="16" customFormat="1" ht="15" customHeight="1" x14ac:dyDescent="0.3">
      <c r="A2919" s="16" t="s">
        <v>465</v>
      </c>
      <c r="B2919" s="16" t="s">
        <v>18</v>
      </c>
      <c r="C2919" s="43" t="s">
        <v>977</v>
      </c>
      <c r="D2919" s="43" t="s">
        <v>20</v>
      </c>
      <c r="E2919" s="43" t="s">
        <v>21</v>
      </c>
      <c r="F2919" s="43" t="s">
        <v>28</v>
      </c>
      <c r="G2919" s="43" t="s">
        <v>77</v>
      </c>
      <c r="H2919" s="43" t="s">
        <v>23</v>
      </c>
      <c r="I2919" s="43" t="s">
        <v>481</v>
      </c>
      <c r="J2919" s="16" t="s">
        <v>1040</v>
      </c>
      <c r="K2919" s="16">
        <v>0</v>
      </c>
      <c r="L2919" s="16">
        <v>0</v>
      </c>
      <c r="M2919" s="16">
        <v>0</v>
      </c>
      <c r="N2919" s="16">
        <v>0</v>
      </c>
      <c r="O2919" s="47">
        <v>0</v>
      </c>
      <c r="P2919" s="16">
        <v>0</v>
      </c>
      <c r="Q2919" s="47">
        <v>0</v>
      </c>
      <c r="R2919" s="16" t="s">
        <v>1933</v>
      </c>
      <c r="S2919" s="3" t="s">
        <v>1470</v>
      </c>
      <c r="T2919" s="2"/>
      <c r="U2919" s="2"/>
      <c r="V2919" s="2"/>
    </row>
    <row r="2920" spans="1:22" s="16" customFormat="1" ht="15" customHeight="1" x14ac:dyDescent="0.3">
      <c r="A2920" s="16" t="s">
        <v>465</v>
      </c>
      <c r="B2920" s="16" t="s">
        <v>18</v>
      </c>
      <c r="C2920" s="43" t="s">
        <v>977</v>
      </c>
      <c r="D2920" s="43" t="s">
        <v>20</v>
      </c>
      <c r="E2920" s="43" t="s">
        <v>21</v>
      </c>
      <c r="F2920" s="43" t="s">
        <v>28</v>
      </c>
      <c r="G2920" s="43" t="s">
        <v>77</v>
      </c>
      <c r="H2920" s="43" t="s">
        <v>23</v>
      </c>
      <c r="I2920" s="43" t="s">
        <v>474</v>
      </c>
      <c r="J2920" s="16" t="s">
        <v>475</v>
      </c>
      <c r="K2920" s="16">
        <v>0</v>
      </c>
      <c r="L2920" s="16">
        <v>0</v>
      </c>
      <c r="M2920" s="16">
        <v>0</v>
      </c>
      <c r="N2920" s="16">
        <v>0</v>
      </c>
      <c r="O2920" s="47">
        <v>49.56</v>
      </c>
      <c r="P2920" s="16">
        <v>-49.56</v>
      </c>
      <c r="Q2920" s="47">
        <v>0</v>
      </c>
      <c r="R2920" s="16" t="s">
        <v>1933</v>
      </c>
      <c r="S2920" s="3" t="s">
        <v>1470</v>
      </c>
      <c r="T2920" s="2"/>
      <c r="U2920" s="2"/>
      <c r="V2920" s="2"/>
    </row>
    <row r="2921" spans="1:22" s="16" customFormat="1" ht="15" customHeight="1" x14ac:dyDescent="0.3">
      <c r="A2921" s="16" t="s">
        <v>465</v>
      </c>
      <c r="B2921" s="16" t="s">
        <v>18</v>
      </c>
      <c r="C2921" s="43" t="s">
        <v>977</v>
      </c>
      <c r="D2921" s="43" t="s">
        <v>20</v>
      </c>
      <c r="E2921" s="43" t="s">
        <v>21</v>
      </c>
      <c r="F2921" s="43" t="s">
        <v>28</v>
      </c>
      <c r="G2921" s="43" t="s">
        <v>77</v>
      </c>
      <c r="H2921" s="43" t="s">
        <v>23</v>
      </c>
      <c r="I2921" s="43" t="s">
        <v>531</v>
      </c>
      <c r="J2921" s="16" t="s">
        <v>532</v>
      </c>
      <c r="K2921" s="16">
        <v>0</v>
      </c>
      <c r="L2921" s="16">
        <v>0</v>
      </c>
      <c r="M2921" s="16">
        <v>0</v>
      </c>
      <c r="N2921" s="16">
        <v>0</v>
      </c>
      <c r="O2921" s="47">
        <v>29.89</v>
      </c>
      <c r="P2921" s="16">
        <v>-29.89</v>
      </c>
      <c r="Q2921" s="47">
        <v>0</v>
      </c>
      <c r="R2921" s="16" t="s">
        <v>1933</v>
      </c>
      <c r="S2921" s="3" t="s">
        <v>1470</v>
      </c>
      <c r="T2921" s="2"/>
      <c r="U2921" s="2"/>
      <c r="V2921" s="2"/>
    </row>
    <row r="2922" spans="1:22" s="16" customFormat="1" ht="15" customHeight="1" x14ac:dyDescent="0.3">
      <c r="A2922" s="16" t="s">
        <v>465</v>
      </c>
      <c r="B2922" s="16" t="s">
        <v>18</v>
      </c>
      <c r="C2922" s="43" t="s">
        <v>977</v>
      </c>
      <c r="D2922" s="43" t="s">
        <v>20</v>
      </c>
      <c r="E2922" s="43" t="s">
        <v>21</v>
      </c>
      <c r="F2922" s="43" t="s">
        <v>28</v>
      </c>
      <c r="G2922" s="43" t="s">
        <v>77</v>
      </c>
      <c r="H2922" s="43" t="s">
        <v>23</v>
      </c>
      <c r="I2922" s="43" t="s">
        <v>519</v>
      </c>
      <c r="J2922" s="16" t="s">
        <v>520</v>
      </c>
      <c r="K2922" s="16">
        <v>0</v>
      </c>
      <c r="L2922" s="16">
        <v>0</v>
      </c>
      <c r="M2922" s="16">
        <v>0</v>
      </c>
      <c r="N2922" s="16">
        <v>0</v>
      </c>
      <c r="O2922" s="47">
        <v>0</v>
      </c>
      <c r="P2922" s="16">
        <v>0</v>
      </c>
      <c r="Q2922" s="47">
        <v>0</v>
      </c>
      <c r="R2922" s="16" t="s">
        <v>1933</v>
      </c>
      <c r="S2922" s="3" t="s">
        <v>1470</v>
      </c>
      <c r="T2922" s="2"/>
      <c r="U2922" s="2"/>
      <c r="V2922" s="2"/>
    </row>
    <row r="2923" spans="1:22" s="16" customFormat="1" ht="15" customHeight="1" x14ac:dyDescent="0.3">
      <c r="A2923" s="16" t="s">
        <v>465</v>
      </c>
      <c r="B2923" s="16" t="s">
        <v>18</v>
      </c>
      <c r="C2923" s="43" t="s">
        <v>977</v>
      </c>
      <c r="D2923" s="43" t="s">
        <v>20</v>
      </c>
      <c r="E2923" s="43" t="s">
        <v>21</v>
      </c>
      <c r="F2923" s="43" t="s">
        <v>28</v>
      </c>
      <c r="G2923" s="43" t="s">
        <v>77</v>
      </c>
      <c r="H2923" s="43" t="s">
        <v>23</v>
      </c>
      <c r="I2923" s="43" t="s">
        <v>638</v>
      </c>
      <c r="J2923" s="16" t="s">
        <v>639</v>
      </c>
      <c r="K2923" s="16">
        <v>0</v>
      </c>
      <c r="L2923" s="16">
        <v>0</v>
      </c>
      <c r="M2923" s="16">
        <v>0</v>
      </c>
      <c r="N2923" s="16">
        <v>0</v>
      </c>
      <c r="O2923" s="47">
        <v>0</v>
      </c>
      <c r="P2923" s="16">
        <v>0</v>
      </c>
      <c r="Q2923" s="47">
        <v>0</v>
      </c>
      <c r="R2923" s="16" t="s">
        <v>1933</v>
      </c>
      <c r="S2923" s="3" t="s">
        <v>1470</v>
      </c>
      <c r="T2923" s="2"/>
      <c r="U2923" s="2"/>
      <c r="V2923" s="2"/>
    </row>
    <row r="2924" spans="1:22" s="16" customFormat="1" ht="15" customHeight="1" x14ac:dyDescent="0.3">
      <c r="A2924" s="16" t="s">
        <v>465</v>
      </c>
      <c r="B2924" s="16" t="s">
        <v>18</v>
      </c>
      <c r="C2924" s="43" t="s">
        <v>977</v>
      </c>
      <c r="D2924" s="43" t="s">
        <v>20</v>
      </c>
      <c r="E2924" s="43" t="s">
        <v>21</v>
      </c>
      <c r="F2924" s="43" t="s">
        <v>28</v>
      </c>
      <c r="G2924" s="43" t="s">
        <v>77</v>
      </c>
      <c r="H2924" s="43" t="s">
        <v>23</v>
      </c>
      <c r="I2924" s="43" t="s">
        <v>466</v>
      </c>
      <c r="J2924" s="16" t="s">
        <v>467</v>
      </c>
      <c r="K2924" s="16">
        <v>0</v>
      </c>
      <c r="L2924" s="16">
        <v>0</v>
      </c>
      <c r="M2924" s="16">
        <v>0</v>
      </c>
      <c r="N2924" s="16">
        <v>0</v>
      </c>
      <c r="O2924" s="47">
        <v>0</v>
      </c>
      <c r="P2924" s="16">
        <v>0</v>
      </c>
      <c r="Q2924" s="47">
        <v>0</v>
      </c>
      <c r="R2924" s="16" t="s">
        <v>1933</v>
      </c>
      <c r="S2924" s="3" t="s">
        <v>1470</v>
      </c>
      <c r="T2924" s="2"/>
      <c r="U2924" s="2"/>
      <c r="V2924" s="2"/>
    </row>
    <row r="2925" spans="1:22" s="16" customFormat="1" ht="15" customHeight="1" x14ac:dyDescent="0.3">
      <c r="A2925" s="16" t="s">
        <v>465</v>
      </c>
      <c r="B2925" s="16" t="s">
        <v>18</v>
      </c>
      <c r="C2925" s="43" t="s">
        <v>977</v>
      </c>
      <c r="D2925" s="43" t="s">
        <v>20</v>
      </c>
      <c r="E2925" s="43" t="s">
        <v>21</v>
      </c>
      <c r="F2925" s="43" t="s">
        <v>28</v>
      </c>
      <c r="G2925" s="43" t="s">
        <v>77</v>
      </c>
      <c r="H2925" s="43" t="s">
        <v>23</v>
      </c>
      <c r="I2925" s="43" t="s">
        <v>470</v>
      </c>
      <c r="J2925" s="16" t="s">
        <v>471</v>
      </c>
      <c r="K2925" s="16">
        <v>0</v>
      </c>
      <c r="L2925" s="16">
        <v>0</v>
      </c>
      <c r="M2925" s="16">
        <v>0</v>
      </c>
      <c r="N2925" s="16">
        <v>0</v>
      </c>
      <c r="O2925" s="47">
        <v>0</v>
      </c>
      <c r="P2925" s="16">
        <v>0</v>
      </c>
      <c r="Q2925" s="47">
        <v>0</v>
      </c>
      <c r="R2925" s="16" t="s">
        <v>1933</v>
      </c>
      <c r="S2925" s="3" t="s">
        <v>1470</v>
      </c>
      <c r="T2925" s="2"/>
      <c r="U2925" s="2"/>
      <c r="V2925" s="2"/>
    </row>
    <row r="2926" spans="1:22" s="16" customFormat="1" ht="15" customHeight="1" x14ac:dyDescent="0.3">
      <c r="A2926" s="16" t="s">
        <v>465</v>
      </c>
      <c r="B2926" s="16" t="s">
        <v>18</v>
      </c>
      <c r="C2926" s="43" t="s">
        <v>977</v>
      </c>
      <c r="D2926" s="43" t="s">
        <v>20</v>
      </c>
      <c r="E2926" s="43" t="s">
        <v>21</v>
      </c>
      <c r="F2926" s="43" t="s">
        <v>28</v>
      </c>
      <c r="G2926" s="43" t="s">
        <v>77</v>
      </c>
      <c r="H2926" s="43" t="s">
        <v>23</v>
      </c>
      <c r="I2926" s="43" t="s">
        <v>525</v>
      </c>
      <c r="J2926" s="16" t="s">
        <v>526</v>
      </c>
      <c r="K2926" s="16">
        <v>0</v>
      </c>
      <c r="L2926" s="16">
        <v>0</v>
      </c>
      <c r="M2926" s="16">
        <v>0</v>
      </c>
      <c r="N2926" s="16">
        <v>0</v>
      </c>
      <c r="O2926" s="47">
        <v>0</v>
      </c>
      <c r="P2926" s="16">
        <v>0</v>
      </c>
      <c r="Q2926" s="47">
        <v>0</v>
      </c>
      <c r="R2926" s="16" t="s">
        <v>1933</v>
      </c>
      <c r="S2926" s="3" t="s">
        <v>1470</v>
      </c>
      <c r="T2926" s="2"/>
      <c r="U2926" s="2"/>
      <c r="V2926" s="2"/>
    </row>
    <row r="2927" spans="1:22" s="16" customFormat="1" ht="15" customHeight="1" x14ac:dyDescent="0.3">
      <c r="A2927" s="16" t="s">
        <v>17</v>
      </c>
      <c r="B2927" s="16" t="s">
        <v>18</v>
      </c>
      <c r="C2927" s="43" t="s">
        <v>178</v>
      </c>
      <c r="D2927" s="43" t="s">
        <v>72</v>
      </c>
      <c r="E2927" s="43" t="s">
        <v>175</v>
      </c>
      <c r="F2927" s="43" t="s">
        <v>22</v>
      </c>
      <c r="G2927" s="43" t="s">
        <v>23</v>
      </c>
      <c r="H2927" s="43" t="s">
        <v>23</v>
      </c>
      <c r="I2927" s="43">
        <v>4247</v>
      </c>
      <c r="J2927" s="16" t="s">
        <v>233</v>
      </c>
      <c r="K2927" s="16">
        <v>97470</v>
      </c>
      <c r="L2927" s="16">
        <v>0</v>
      </c>
      <c r="M2927" s="16">
        <v>97470</v>
      </c>
      <c r="N2927" s="16">
        <v>0</v>
      </c>
      <c r="O2927" s="47">
        <v>118167.7</v>
      </c>
      <c r="P2927" s="16">
        <v>-20697.7</v>
      </c>
      <c r="Q2927" s="47">
        <v>4375</v>
      </c>
      <c r="R2927" s="16" t="s">
        <v>1935</v>
      </c>
      <c r="S2927" s="3" t="s">
        <v>1471</v>
      </c>
      <c r="T2927" s="2"/>
      <c r="U2927" s="2"/>
      <c r="V2927" s="2"/>
    </row>
    <row r="2928" spans="1:22" s="16" customFormat="1" ht="15" customHeight="1" x14ac:dyDescent="0.3">
      <c r="A2928" s="16" t="s">
        <v>17</v>
      </c>
      <c r="B2928" s="16" t="s">
        <v>18</v>
      </c>
      <c r="C2928" s="43" t="s">
        <v>178</v>
      </c>
      <c r="D2928" s="43" t="s">
        <v>72</v>
      </c>
      <c r="E2928" s="43" t="s">
        <v>175</v>
      </c>
      <c r="F2928" s="43" t="s">
        <v>22</v>
      </c>
      <c r="G2928" s="43" t="s">
        <v>23</v>
      </c>
      <c r="H2928" s="43" t="s">
        <v>23</v>
      </c>
      <c r="I2928" s="43">
        <v>4480</v>
      </c>
      <c r="J2928" s="16" t="s">
        <v>191</v>
      </c>
      <c r="K2928" s="16">
        <v>2325000</v>
      </c>
      <c r="L2928" s="16">
        <v>145000</v>
      </c>
      <c r="M2928" s="16">
        <v>2470000</v>
      </c>
      <c r="N2928" s="16">
        <v>0</v>
      </c>
      <c r="O2928" s="47">
        <v>2022575.03</v>
      </c>
      <c r="P2928" s="16">
        <v>447424.97</v>
      </c>
      <c r="Q2928" s="47">
        <v>1407.87</v>
      </c>
      <c r="R2928" s="16" t="s">
        <v>1935</v>
      </c>
      <c r="S2928" s="3" t="s">
        <v>1471</v>
      </c>
      <c r="T2928" s="2"/>
      <c r="U2928" s="2"/>
      <c r="V2928" s="2"/>
    </row>
    <row r="2929" spans="1:22" s="16" customFormat="1" ht="15" customHeight="1" x14ac:dyDescent="0.3">
      <c r="A2929" s="16" t="s">
        <v>17</v>
      </c>
      <c r="B2929" s="16" t="s">
        <v>18</v>
      </c>
      <c r="C2929" s="43" t="s">
        <v>178</v>
      </c>
      <c r="D2929" s="43" t="s">
        <v>72</v>
      </c>
      <c r="E2929" s="43" t="s">
        <v>175</v>
      </c>
      <c r="F2929" s="43" t="s">
        <v>22</v>
      </c>
      <c r="G2929" s="43" t="s">
        <v>23</v>
      </c>
      <c r="H2929" s="43" t="s">
        <v>23</v>
      </c>
      <c r="I2929" s="43">
        <v>4535</v>
      </c>
      <c r="J2929" s="16" t="s">
        <v>88</v>
      </c>
      <c r="K2929" s="16">
        <v>3000</v>
      </c>
      <c r="L2929" s="16">
        <v>0</v>
      </c>
      <c r="M2929" s="16">
        <v>3000</v>
      </c>
      <c r="N2929" s="16">
        <v>0</v>
      </c>
      <c r="O2929" s="47">
        <v>976.4</v>
      </c>
      <c r="P2929" s="16">
        <v>2023.6</v>
      </c>
      <c r="Q2929" s="47">
        <v>93.6</v>
      </c>
      <c r="R2929" s="16" t="s">
        <v>1935</v>
      </c>
      <c r="S2929" s="3" t="s">
        <v>1471</v>
      </c>
      <c r="T2929" s="2"/>
      <c r="U2929" s="2"/>
      <c r="V2929" s="2"/>
    </row>
    <row r="2930" spans="1:22" s="16" customFormat="1" ht="15" customHeight="1" x14ac:dyDescent="0.3">
      <c r="A2930" s="16" t="s">
        <v>17</v>
      </c>
      <c r="B2930" s="16" t="s">
        <v>18</v>
      </c>
      <c r="C2930" s="43" t="s">
        <v>178</v>
      </c>
      <c r="D2930" s="43" t="s">
        <v>72</v>
      </c>
      <c r="E2930" s="43" t="s">
        <v>175</v>
      </c>
      <c r="F2930" s="43" t="s">
        <v>22</v>
      </c>
      <c r="G2930" s="43" t="s">
        <v>23</v>
      </c>
      <c r="H2930" s="43" t="s">
        <v>23</v>
      </c>
      <c r="I2930" s="43">
        <v>4700</v>
      </c>
      <c r="J2930" s="16" t="s">
        <v>35</v>
      </c>
      <c r="K2930" s="16">
        <v>12000</v>
      </c>
      <c r="L2930" s="16">
        <v>0</v>
      </c>
      <c r="M2930" s="16">
        <v>12000</v>
      </c>
      <c r="N2930" s="16">
        <v>0</v>
      </c>
      <c r="O2930" s="47">
        <v>11973.51</v>
      </c>
      <c r="P2930" s="16">
        <v>26.49</v>
      </c>
      <c r="Q2930" s="47">
        <v>22.4</v>
      </c>
      <c r="R2930" s="16" t="s">
        <v>1935</v>
      </c>
      <c r="S2930" s="3" t="s">
        <v>1471</v>
      </c>
      <c r="T2930" s="2"/>
      <c r="U2930" s="2"/>
      <c r="V2930" s="2"/>
    </row>
    <row r="2931" spans="1:22" s="16" customFormat="1" ht="15" customHeight="1" x14ac:dyDescent="0.3">
      <c r="A2931" s="16" t="s">
        <v>17</v>
      </c>
      <c r="B2931" s="16" t="s">
        <v>18</v>
      </c>
      <c r="C2931" s="43" t="s">
        <v>178</v>
      </c>
      <c r="D2931" s="43" t="s">
        <v>72</v>
      </c>
      <c r="E2931" s="43" t="s">
        <v>175</v>
      </c>
      <c r="F2931" s="43" t="s">
        <v>22</v>
      </c>
      <c r="G2931" s="43" t="s">
        <v>23</v>
      </c>
      <c r="H2931" s="43" t="s">
        <v>23</v>
      </c>
      <c r="I2931" s="43">
        <v>4702</v>
      </c>
      <c r="J2931" s="16" t="s">
        <v>179</v>
      </c>
      <c r="K2931" s="16">
        <v>4000</v>
      </c>
      <c r="L2931" s="16">
        <v>0</v>
      </c>
      <c r="M2931" s="16">
        <v>4000</v>
      </c>
      <c r="N2931" s="16">
        <v>0</v>
      </c>
      <c r="O2931" s="47">
        <v>5926.37</v>
      </c>
      <c r="P2931" s="16">
        <v>-1926.37</v>
      </c>
      <c r="Q2931" s="47">
        <v>0</v>
      </c>
      <c r="R2931" s="16" t="s">
        <v>1935</v>
      </c>
      <c r="S2931" s="3" t="s">
        <v>1471</v>
      </c>
      <c r="T2931" s="2"/>
      <c r="U2931" s="2"/>
      <c r="V2931" s="2"/>
    </row>
    <row r="2932" spans="1:22" s="16" customFormat="1" ht="15" customHeight="1" x14ac:dyDescent="0.3">
      <c r="A2932" s="16" t="s">
        <v>17</v>
      </c>
      <c r="B2932" s="16" t="s">
        <v>18</v>
      </c>
      <c r="C2932" s="43" t="s">
        <v>178</v>
      </c>
      <c r="D2932" s="43" t="s">
        <v>72</v>
      </c>
      <c r="E2932" s="43" t="s">
        <v>175</v>
      </c>
      <c r="F2932" s="43" t="s">
        <v>22</v>
      </c>
      <c r="G2932" s="43" t="s">
        <v>23</v>
      </c>
      <c r="H2932" s="43" t="s">
        <v>23</v>
      </c>
      <c r="I2932" s="43" t="s">
        <v>384</v>
      </c>
      <c r="J2932" s="16" t="s">
        <v>385</v>
      </c>
      <c r="K2932" s="16">
        <v>0</v>
      </c>
      <c r="L2932" s="16">
        <v>0</v>
      </c>
      <c r="M2932" s="16">
        <v>0</v>
      </c>
      <c r="N2932" s="16">
        <v>0</v>
      </c>
      <c r="O2932" s="47">
        <v>26.55</v>
      </c>
      <c r="P2932" s="16">
        <v>-26.55</v>
      </c>
      <c r="Q2932" s="47">
        <v>0</v>
      </c>
      <c r="R2932" s="16" t="s">
        <v>1935</v>
      </c>
      <c r="S2932" s="3" t="s">
        <v>1471</v>
      </c>
      <c r="T2932" s="2"/>
      <c r="U2932" s="2"/>
      <c r="V2932" s="2"/>
    </row>
    <row r="2933" spans="1:22" s="16" customFormat="1" ht="15" customHeight="1" x14ac:dyDescent="0.3">
      <c r="A2933" s="16" t="s">
        <v>17</v>
      </c>
      <c r="B2933" s="16" t="s">
        <v>18</v>
      </c>
      <c r="C2933" s="43" t="s">
        <v>180</v>
      </c>
      <c r="D2933" s="43" t="s">
        <v>72</v>
      </c>
      <c r="E2933" s="43" t="s">
        <v>175</v>
      </c>
      <c r="F2933" s="43" t="s">
        <v>181</v>
      </c>
      <c r="G2933" s="43" t="s">
        <v>23</v>
      </c>
      <c r="H2933" s="43" t="s">
        <v>23</v>
      </c>
      <c r="I2933" s="43">
        <v>4267</v>
      </c>
      <c r="J2933" s="16" t="s">
        <v>1070</v>
      </c>
      <c r="K2933" s="16">
        <v>47967</v>
      </c>
      <c r="L2933" s="16">
        <v>0</v>
      </c>
      <c r="M2933" s="16">
        <v>47967</v>
      </c>
      <c r="N2933" s="16">
        <v>0</v>
      </c>
      <c r="O2933" s="47">
        <v>40156.839999999997</v>
      </c>
      <c r="P2933" s="16">
        <v>7810.16</v>
      </c>
      <c r="Q2933" s="47">
        <v>3319.84</v>
      </c>
      <c r="R2933" s="16" t="s">
        <v>1936</v>
      </c>
      <c r="S2933" s="3" t="s">
        <v>1471</v>
      </c>
      <c r="T2933" s="2"/>
      <c r="U2933" s="2"/>
      <c r="V2933" s="2"/>
    </row>
    <row r="2934" spans="1:22" s="16" customFormat="1" ht="15" customHeight="1" x14ac:dyDescent="0.3">
      <c r="A2934" s="16" t="s">
        <v>17</v>
      </c>
      <c r="B2934" s="16" t="s">
        <v>18</v>
      </c>
      <c r="C2934" s="43" t="s">
        <v>180</v>
      </c>
      <c r="D2934" s="43" t="s">
        <v>72</v>
      </c>
      <c r="E2934" s="43" t="s">
        <v>175</v>
      </c>
      <c r="F2934" s="43" t="s">
        <v>181</v>
      </c>
      <c r="G2934" s="43" t="s">
        <v>23</v>
      </c>
      <c r="H2934" s="43" t="s">
        <v>23</v>
      </c>
      <c r="I2934" s="43">
        <v>4345</v>
      </c>
      <c r="J2934" s="16" t="s">
        <v>330</v>
      </c>
      <c r="K2934" s="16">
        <v>215000</v>
      </c>
      <c r="L2934" s="16">
        <v>0</v>
      </c>
      <c r="M2934" s="16">
        <v>215000</v>
      </c>
      <c r="N2934" s="16">
        <v>0</v>
      </c>
      <c r="O2934" s="47">
        <v>162307.76</v>
      </c>
      <c r="P2934" s="16">
        <v>52692.24</v>
      </c>
      <c r="Q2934" s="47">
        <v>0</v>
      </c>
      <c r="R2934" s="16" t="s">
        <v>1936</v>
      </c>
      <c r="S2934" s="3" t="s">
        <v>1471</v>
      </c>
      <c r="T2934" s="2"/>
      <c r="U2934" s="2"/>
      <c r="V2934" s="2"/>
    </row>
    <row r="2935" spans="1:22" s="16" customFormat="1" ht="15" customHeight="1" x14ac:dyDescent="0.3">
      <c r="A2935" s="16" t="s">
        <v>17</v>
      </c>
      <c r="B2935" s="16" t="s">
        <v>18</v>
      </c>
      <c r="C2935" s="43" t="s">
        <v>180</v>
      </c>
      <c r="D2935" s="43" t="s">
        <v>72</v>
      </c>
      <c r="E2935" s="43" t="s">
        <v>175</v>
      </c>
      <c r="F2935" s="43" t="s">
        <v>181</v>
      </c>
      <c r="G2935" s="43" t="s">
        <v>23</v>
      </c>
      <c r="H2935" s="43" t="s">
        <v>23</v>
      </c>
      <c r="I2935" s="43">
        <v>4440</v>
      </c>
      <c r="J2935" s="16" t="s">
        <v>182</v>
      </c>
      <c r="K2935" s="16">
        <v>151410</v>
      </c>
      <c r="L2935" s="16">
        <v>46000</v>
      </c>
      <c r="M2935" s="16">
        <v>197410</v>
      </c>
      <c r="N2935" s="16">
        <v>0</v>
      </c>
      <c r="O2935" s="47">
        <v>224281</v>
      </c>
      <c r="P2935" s="16">
        <v>-26871</v>
      </c>
      <c r="Q2935" s="47">
        <v>14902</v>
      </c>
      <c r="R2935" s="16" t="s">
        <v>1936</v>
      </c>
      <c r="S2935" s="3" t="s">
        <v>1471</v>
      </c>
      <c r="T2935" s="2"/>
      <c r="U2935" s="2"/>
      <c r="V2935" s="2"/>
    </row>
    <row r="2936" spans="1:22" s="16" customFormat="1" ht="15" customHeight="1" x14ac:dyDescent="0.3">
      <c r="A2936" s="16" t="s">
        <v>17</v>
      </c>
      <c r="B2936" s="16" t="s">
        <v>18</v>
      </c>
      <c r="C2936" s="43" t="s">
        <v>180</v>
      </c>
      <c r="D2936" s="43" t="s">
        <v>72</v>
      </c>
      <c r="E2936" s="43" t="s">
        <v>175</v>
      </c>
      <c r="F2936" s="43" t="s">
        <v>181</v>
      </c>
      <c r="G2936" s="43" t="s">
        <v>23</v>
      </c>
      <c r="H2936" s="43" t="s">
        <v>23</v>
      </c>
      <c r="I2936" s="43">
        <v>4445</v>
      </c>
      <c r="J2936" s="16" t="s">
        <v>183</v>
      </c>
      <c r="K2936" s="16">
        <v>1350698</v>
      </c>
      <c r="L2936" s="16">
        <v>0</v>
      </c>
      <c r="M2936" s="16">
        <v>1350698</v>
      </c>
      <c r="N2936" s="16">
        <v>0</v>
      </c>
      <c r="O2936" s="47">
        <v>1222072.81</v>
      </c>
      <c r="P2936" s="16">
        <v>128625.19</v>
      </c>
      <c r="Q2936" s="47">
        <v>104383.46</v>
      </c>
      <c r="R2936" s="16" t="s">
        <v>1936</v>
      </c>
      <c r="S2936" s="3" t="s">
        <v>1471</v>
      </c>
      <c r="T2936" s="2"/>
      <c r="U2936" s="2"/>
      <c r="V2936" s="2"/>
    </row>
    <row r="2937" spans="1:22" s="16" customFormat="1" ht="15" customHeight="1" x14ac:dyDescent="0.3">
      <c r="A2937" s="16" t="s">
        <v>17</v>
      </c>
      <c r="B2937" s="16" t="s">
        <v>18</v>
      </c>
      <c r="C2937" s="43" t="s">
        <v>180</v>
      </c>
      <c r="D2937" s="43" t="s">
        <v>72</v>
      </c>
      <c r="E2937" s="43" t="s">
        <v>175</v>
      </c>
      <c r="F2937" s="43" t="s">
        <v>181</v>
      </c>
      <c r="G2937" s="43" t="s">
        <v>23</v>
      </c>
      <c r="H2937" s="43" t="s">
        <v>23</v>
      </c>
      <c r="I2937" s="43">
        <v>4450</v>
      </c>
      <c r="J2937" s="16" t="s">
        <v>193</v>
      </c>
      <c r="K2937" s="16">
        <v>1515654</v>
      </c>
      <c r="L2937" s="16">
        <v>0</v>
      </c>
      <c r="M2937" s="16">
        <v>1515654</v>
      </c>
      <c r="N2937" s="16">
        <v>0</v>
      </c>
      <c r="O2937" s="47">
        <v>1263044.98</v>
      </c>
      <c r="P2937" s="16">
        <v>252609.02</v>
      </c>
      <c r="Q2937" s="47">
        <v>0</v>
      </c>
      <c r="R2937" s="16" t="s">
        <v>1936</v>
      </c>
      <c r="S2937" s="3" t="s">
        <v>1471</v>
      </c>
      <c r="T2937" s="2"/>
      <c r="U2937" s="2"/>
      <c r="V2937" s="2"/>
    </row>
    <row r="2938" spans="1:22" s="16" customFormat="1" ht="15" customHeight="1" x14ac:dyDescent="0.3">
      <c r="A2938" s="16" t="s">
        <v>17</v>
      </c>
      <c r="B2938" s="16" t="s">
        <v>18</v>
      </c>
      <c r="C2938" s="43" t="s">
        <v>180</v>
      </c>
      <c r="D2938" s="43" t="s">
        <v>72</v>
      </c>
      <c r="E2938" s="43" t="s">
        <v>175</v>
      </c>
      <c r="F2938" s="43" t="s">
        <v>181</v>
      </c>
      <c r="G2938" s="43" t="s">
        <v>23</v>
      </c>
      <c r="H2938" s="43" t="s">
        <v>23</v>
      </c>
      <c r="I2938" s="43">
        <v>4455</v>
      </c>
      <c r="J2938" s="16" t="s">
        <v>187</v>
      </c>
      <c r="K2938" s="16">
        <v>640000</v>
      </c>
      <c r="L2938" s="16">
        <v>55000</v>
      </c>
      <c r="M2938" s="16">
        <v>695000</v>
      </c>
      <c r="N2938" s="16">
        <v>0</v>
      </c>
      <c r="O2938" s="47">
        <v>631127.96</v>
      </c>
      <c r="P2938" s="16">
        <v>63872.04</v>
      </c>
      <c r="Q2938" s="47">
        <v>19620</v>
      </c>
      <c r="R2938" s="16" t="s">
        <v>1936</v>
      </c>
      <c r="S2938" s="3" t="s">
        <v>1471</v>
      </c>
      <c r="T2938" s="2"/>
      <c r="U2938" s="2"/>
      <c r="V2938" s="2"/>
    </row>
    <row r="2939" spans="1:22" s="16" customFormat="1" ht="15" customHeight="1" x14ac:dyDescent="0.3">
      <c r="A2939" s="16" t="s">
        <v>17</v>
      </c>
      <c r="B2939" s="16" t="s">
        <v>18</v>
      </c>
      <c r="C2939" s="43" t="s">
        <v>180</v>
      </c>
      <c r="D2939" s="43" t="s">
        <v>72</v>
      </c>
      <c r="E2939" s="43" t="s">
        <v>175</v>
      </c>
      <c r="F2939" s="43" t="s">
        <v>181</v>
      </c>
      <c r="G2939" s="43" t="s">
        <v>23</v>
      </c>
      <c r="H2939" s="43" t="s">
        <v>23</v>
      </c>
      <c r="I2939" s="43">
        <v>4460</v>
      </c>
      <c r="J2939" s="16" t="s">
        <v>230</v>
      </c>
      <c r="K2939" s="16">
        <v>2030688</v>
      </c>
      <c r="L2939" s="16">
        <v>325000</v>
      </c>
      <c r="M2939" s="16">
        <v>2355688</v>
      </c>
      <c r="N2939" s="16">
        <v>0</v>
      </c>
      <c r="O2939" s="47">
        <v>2324990.9900000002</v>
      </c>
      <c r="P2939" s="16">
        <v>30697.01</v>
      </c>
      <c r="Q2939" s="47">
        <v>163115.78</v>
      </c>
      <c r="R2939" s="16" t="s">
        <v>1936</v>
      </c>
      <c r="S2939" s="3" t="s">
        <v>1471</v>
      </c>
      <c r="T2939" s="2"/>
      <c r="U2939" s="2"/>
      <c r="V2939" s="2"/>
    </row>
    <row r="2940" spans="1:22" s="16" customFormat="1" ht="15" customHeight="1" x14ac:dyDescent="0.3">
      <c r="A2940" s="16" t="s">
        <v>17</v>
      </c>
      <c r="B2940" s="16" t="s">
        <v>18</v>
      </c>
      <c r="C2940" s="43" t="s">
        <v>180</v>
      </c>
      <c r="D2940" s="43" t="s">
        <v>72</v>
      </c>
      <c r="E2940" s="43" t="s">
        <v>175</v>
      </c>
      <c r="F2940" s="43" t="s">
        <v>181</v>
      </c>
      <c r="G2940" s="43" t="s">
        <v>23</v>
      </c>
      <c r="H2940" s="43" t="s">
        <v>23</v>
      </c>
      <c r="I2940" s="43">
        <v>4505</v>
      </c>
      <c r="J2940" s="16" t="s">
        <v>188</v>
      </c>
      <c r="K2940" s="16">
        <v>604782</v>
      </c>
      <c r="L2940" s="16">
        <v>35000</v>
      </c>
      <c r="M2940" s="16">
        <v>639782</v>
      </c>
      <c r="N2940" s="16">
        <v>0</v>
      </c>
      <c r="O2940" s="47">
        <v>569352.95999999996</v>
      </c>
      <c r="P2940" s="16">
        <v>70429.039999999994</v>
      </c>
      <c r="Q2940" s="47">
        <v>52259.360000000001</v>
      </c>
      <c r="R2940" s="16" t="s">
        <v>1936</v>
      </c>
      <c r="S2940" s="3" t="s">
        <v>1471</v>
      </c>
      <c r="T2940" s="2"/>
      <c r="U2940" s="2"/>
      <c r="V2940" s="2"/>
    </row>
    <row r="2941" spans="1:22" s="16" customFormat="1" ht="15" customHeight="1" x14ac:dyDescent="0.3">
      <c r="A2941" s="16" t="s">
        <v>17</v>
      </c>
      <c r="B2941" s="16" t="s">
        <v>18</v>
      </c>
      <c r="C2941" s="43" t="s">
        <v>180</v>
      </c>
      <c r="D2941" s="43" t="s">
        <v>72</v>
      </c>
      <c r="E2941" s="43" t="s">
        <v>175</v>
      </c>
      <c r="F2941" s="43" t="s">
        <v>181</v>
      </c>
      <c r="G2941" s="43" t="s">
        <v>23</v>
      </c>
      <c r="H2941" s="43" t="s">
        <v>23</v>
      </c>
      <c r="I2941" s="43">
        <v>4703</v>
      </c>
      <c r="J2941" s="16" t="s">
        <v>1081</v>
      </c>
      <c r="K2941" s="16">
        <v>0</v>
      </c>
      <c r="L2941" s="16">
        <v>0</v>
      </c>
      <c r="M2941" s="16">
        <v>0</v>
      </c>
      <c r="N2941" s="16">
        <v>0</v>
      </c>
      <c r="O2941" s="47">
        <v>56540.49</v>
      </c>
      <c r="P2941" s="16">
        <v>-56540.49</v>
      </c>
      <c r="Q2941" s="47">
        <v>7981.21</v>
      </c>
      <c r="R2941" s="16" t="s">
        <v>1936</v>
      </c>
      <c r="S2941" s="3" t="s">
        <v>1471</v>
      </c>
      <c r="T2941" s="2"/>
      <c r="U2941" s="2"/>
      <c r="V2941" s="2"/>
    </row>
    <row r="2942" spans="1:22" s="16" customFormat="1" ht="15" customHeight="1" x14ac:dyDescent="0.3">
      <c r="A2942" s="16" t="s">
        <v>17</v>
      </c>
      <c r="B2942" s="16" t="s">
        <v>18</v>
      </c>
      <c r="C2942" s="43" t="s">
        <v>180</v>
      </c>
      <c r="D2942" s="43" t="s">
        <v>72</v>
      </c>
      <c r="E2942" s="43" t="s">
        <v>175</v>
      </c>
      <c r="F2942" s="43" t="s">
        <v>181</v>
      </c>
      <c r="G2942" s="43" t="s">
        <v>23</v>
      </c>
      <c r="H2942" s="43" t="s">
        <v>23</v>
      </c>
      <c r="I2942" s="43">
        <v>4705</v>
      </c>
      <c r="J2942" s="16" t="s">
        <v>1277</v>
      </c>
      <c r="K2942" s="16">
        <v>0</v>
      </c>
      <c r="L2942" s="16">
        <v>0</v>
      </c>
      <c r="M2942" s="16">
        <v>0</v>
      </c>
      <c r="N2942" s="16">
        <v>0</v>
      </c>
      <c r="O2942" s="47">
        <v>89033.95</v>
      </c>
      <c r="P2942" s="16">
        <v>-89033.95</v>
      </c>
      <c r="Q2942" s="47">
        <v>23945.11</v>
      </c>
      <c r="R2942" s="16" t="s">
        <v>1936</v>
      </c>
      <c r="S2942" s="3" t="s">
        <v>1471</v>
      </c>
      <c r="T2942" s="2"/>
      <c r="U2942" s="2"/>
      <c r="V2942" s="2"/>
    </row>
    <row r="2943" spans="1:22" s="16" customFormat="1" ht="15" customHeight="1" x14ac:dyDescent="0.3">
      <c r="A2943" s="16" t="s">
        <v>17</v>
      </c>
      <c r="B2943" s="16" t="s">
        <v>18</v>
      </c>
      <c r="C2943" s="43" t="s">
        <v>180</v>
      </c>
      <c r="D2943" s="43" t="s">
        <v>72</v>
      </c>
      <c r="E2943" s="43" t="s">
        <v>175</v>
      </c>
      <c r="F2943" s="43" t="s">
        <v>181</v>
      </c>
      <c r="G2943" s="43" t="s">
        <v>23</v>
      </c>
      <c r="H2943" s="43" t="s">
        <v>23</v>
      </c>
      <c r="I2943" s="43">
        <v>4720</v>
      </c>
      <c r="J2943" s="16" t="s">
        <v>1396</v>
      </c>
      <c r="K2943" s="16">
        <v>0</v>
      </c>
      <c r="L2943" s="16">
        <v>117558</v>
      </c>
      <c r="M2943" s="16">
        <v>117558</v>
      </c>
      <c r="N2943" s="16">
        <v>0</v>
      </c>
      <c r="O2943" s="47">
        <v>0</v>
      </c>
      <c r="P2943" s="16">
        <v>117558</v>
      </c>
      <c r="Q2943" s="47">
        <v>0</v>
      </c>
      <c r="R2943" s="16" t="s">
        <v>1936</v>
      </c>
      <c r="S2943" s="3" t="s">
        <v>1471</v>
      </c>
      <c r="T2943" s="2"/>
      <c r="U2943" s="2"/>
      <c r="V2943" s="2"/>
    </row>
    <row r="2944" spans="1:22" s="16" customFormat="1" ht="15" customHeight="1" x14ac:dyDescent="0.3">
      <c r="A2944" s="16" t="s">
        <v>17</v>
      </c>
      <c r="B2944" s="16" t="s">
        <v>18</v>
      </c>
      <c r="C2944" s="43" t="s">
        <v>180</v>
      </c>
      <c r="D2944" s="43" t="s">
        <v>72</v>
      </c>
      <c r="E2944" s="43" t="s">
        <v>175</v>
      </c>
      <c r="F2944" s="43" t="s">
        <v>181</v>
      </c>
      <c r="G2944" s="43" t="s">
        <v>23</v>
      </c>
      <c r="H2944" s="43" t="s">
        <v>23</v>
      </c>
      <c r="I2944" s="43">
        <v>4750</v>
      </c>
      <c r="J2944" s="16" t="s">
        <v>1090</v>
      </c>
      <c r="K2944" s="16">
        <v>0</v>
      </c>
      <c r="L2944" s="16">
        <v>0</v>
      </c>
      <c r="M2944" s="16">
        <v>0</v>
      </c>
      <c r="N2944" s="16">
        <v>0</v>
      </c>
      <c r="O2944" s="47">
        <v>666.5</v>
      </c>
      <c r="P2944" s="16">
        <v>-666.5</v>
      </c>
      <c r="Q2944" s="47">
        <v>0</v>
      </c>
      <c r="R2944" s="16" t="s">
        <v>1936</v>
      </c>
      <c r="S2944" s="3" t="s">
        <v>1471</v>
      </c>
      <c r="T2944" s="2"/>
      <c r="U2944" s="2"/>
      <c r="V2944" s="2"/>
    </row>
    <row r="2945" spans="1:22" s="16" customFormat="1" ht="15" customHeight="1" x14ac:dyDescent="0.3">
      <c r="A2945" s="16" t="s">
        <v>17</v>
      </c>
      <c r="B2945" s="16" t="s">
        <v>18</v>
      </c>
      <c r="C2945" s="43" t="s">
        <v>180</v>
      </c>
      <c r="D2945" s="43" t="s">
        <v>72</v>
      </c>
      <c r="E2945" s="43" t="s">
        <v>175</v>
      </c>
      <c r="F2945" s="43" t="s">
        <v>181</v>
      </c>
      <c r="G2945" s="43" t="s">
        <v>23</v>
      </c>
      <c r="H2945" s="43" t="s">
        <v>23</v>
      </c>
      <c r="I2945" s="43" t="s">
        <v>384</v>
      </c>
      <c r="J2945" s="16" t="s">
        <v>385</v>
      </c>
      <c r="K2945" s="16">
        <v>0</v>
      </c>
      <c r="L2945" s="16">
        <v>0</v>
      </c>
      <c r="M2945" s="16">
        <v>0</v>
      </c>
      <c r="N2945" s="16">
        <v>0</v>
      </c>
      <c r="O2945" s="47">
        <v>26.58</v>
      </c>
      <c r="P2945" s="16">
        <v>-26.58</v>
      </c>
      <c r="Q2945" s="47">
        <v>0</v>
      </c>
      <c r="R2945" s="16" t="s">
        <v>1936</v>
      </c>
      <c r="S2945" s="3" t="s">
        <v>1471</v>
      </c>
      <c r="T2945" s="2"/>
      <c r="U2945" s="2"/>
      <c r="V2945" s="2"/>
    </row>
    <row r="2946" spans="1:22" s="16" customFormat="1" ht="15" customHeight="1" x14ac:dyDescent="0.3">
      <c r="A2946" s="16" t="s">
        <v>17</v>
      </c>
      <c r="B2946" s="16" t="s">
        <v>18</v>
      </c>
      <c r="C2946" s="43" t="s">
        <v>180</v>
      </c>
      <c r="D2946" s="43" t="s">
        <v>72</v>
      </c>
      <c r="E2946" s="43" t="s">
        <v>175</v>
      </c>
      <c r="F2946" s="43" t="s">
        <v>181</v>
      </c>
      <c r="G2946" s="43" t="s">
        <v>23</v>
      </c>
      <c r="H2946" s="43" t="s">
        <v>23</v>
      </c>
      <c r="I2946" s="43" t="s">
        <v>166</v>
      </c>
      <c r="J2946" s="16" t="s">
        <v>167</v>
      </c>
      <c r="K2946" s="16">
        <v>150000</v>
      </c>
      <c r="L2946" s="16">
        <v>0</v>
      </c>
      <c r="M2946" s="16">
        <v>150000</v>
      </c>
      <c r="N2946" s="16">
        <v>0</v>
      </c>
      <c r="O2946" s="47">
        <v>106392</v>
      </c>
      <c r="P2946" s="16">
        <v>43608</v>
      </c>
      <c r="Q2946" s="47">
        <v>28000</v>
      </c>
      <c r="R2946" s="16" t="s">
        <v>1936</v>
      </c>
      <c r="S2946" s="3" t="s">
        <v>1471</v>
      </c>
      <c r="T2946" s="2"/>
      <c r="U2946" s="2"/>
      <c r="V2946" s="2"/>
    </row>
    <row r="2947" spans="1:22" s="16" customFormat="1" ht="15" customHeight="1" x14ac:dyDescent="0.3">
      <c r="A2947" s="16" t="s">
        <v>17</v>
      </c>
      <c r="B2947" s="16" t="s">
        <v>18</v>
      </c>
      <c r="C2947" s="43" t="s">
        <v>180</v>
      </c>
      <c r="D2947" s="43" t="s">
        <v>72</v>
      </c>
      <c r="E2947" s="43" t="s">
        <v>175</v>
      </c>
      <c r="F2947" s="43" t="s">
        <v>181</v>
      </c>
      <c r="G2947" s="43" t="s">
        <v>23</v>
      </c>
      <c r="H2947" s="43" t="s">
        <v>23</v>
      </c>
      <c r="I2947" s="43" t="s">
        <v>2014</v>
      </c>
      <c r="J2947" s="16" t="s">
        <v>2015</v>
      </c>
      <c r="K2947" s="16">
        <v>0</v>
      </c>
      <c r="L2947" s="16">
        <v>0</v>
      </c>
      <c r="M2947" s="16">
        <v>0</v>
      </c>
      <c r="N2947" s="16">
        <v>0</v>
      </c>
      <c r="O2947" s="47">
        <v>0</v>
      </c>
      <c r="P2947" s="16">
        <v>0</v>
      </c>
      <c r="Q2947" s="47">
        <v>0</v>
      </c>
      <c r="R2947" s="16" t="s">
        <v>1936</v>
      </c>
      <c r="S2947" s="3" t="s">
        <v>1471</v>
      </c>
      <c r="T2947" s="2"/>
      <c r="U2947" s="2"/>
      <c r="V2947" s="2"/>
    </row>
    <row r="2948" spans="1:22" s="16" customFormat="1" ht="15" customHeight="1" x14ac:dyDescent="0.3">
      <c r="A2948" s="16" t="s">
        <v>17</v>
      </c>
      <c r="B2948" s="16" t="s">
        <v>18</v>
      </c>
      <c r="C2948" s="43" t="s">
        <v>180</v>
      </c>
      <c r="D2948" s="43" t="s">
        <v>72</v>
      </c>
      <c r="E2948" s="43" t="s">
        <v>175</v>
      </c>
      <c r="F2948" s="43" t="s">
        <v>181</v>
      </c>
      <c r="G2948" s="43" t="s">
        <v>23</v>
      </c>
      <c r="H2948" s="43" t="s">
        <v>23</v>
      </c>
      <c r="I2948" s="43">
        <v>4937</v>
      </c>
      <c r="J2948" s="16" t="s">
        <v>1208</v>
      </c>
      <c r="K2948" s="16">
        <v>77076</v>
      </c>
      <c r="L2948" s="16">
        <v>0</v>
      </c>
      <c r="M2948" s="16">
        <v>77076</v>
      </c>
      <c r="N2948" s="16">
        <v>0</v>
      </c>
      <c r="O2948" s="47">
        <v>0</v>
      </c>
      <c r="P2948" s="16">
        <v>77076</v>
      </c>
      <c r="Q2948" s="47">
        <v>0</v>
      </c>
      <c r="R2948" s="16" t="s">
        <v>1936</v>
      </c>
      <c r="S2948" s="3" t="s">
        <v>1471</v>
      </c>
      <c r="T2948" s="2"/>
      <c r="U2948" s="2"/>
      <c r="V2948" s="2"/>
    </row>
    <row r="2949" spans="1:22" s="16" customFormat="1" ht="15" customHeight="1" x14ac:dyDescent="0.3">
      <c r="A2949" s="16" t="s">
        <v>17</v>
      </c>
      <c r="B2949" s="16" t="s">
        <v>18</v>
      </c>
      <c r="C2949" s="43" t="s">
        <v>180</v>
      </c>
      <c r="D2949" s="43" t="s">
        <v>72</v>
      </c>
      <c r="E2949" s="43" t="s">
        <v>175</v>
      </c>
      <c r="F2949" s="43" t="s">
        <v>181</v>
      </c>
      <c r="G2949" s="43" t="s">
        <v>23</v>
      </c>
      <c r="H2949" s="43" t="s">
        <v>23</v>
      </c>
      <c r="I2949" s="43">
        <v>4962</v>
      </c>
      <c r="J2949" s="16" t="s">
        <v>2057</v>
      </c>
      <c r="K2949" s="16">
        <v>0</v>
      </c>
      <c r="L2949" s="16">
        <v>0</v>
      </c>
      <c r="M2949" s="16">
        <v>0</v>
      </c>
      <c r="N2949" s="16">
        <v>0</v>
      </c>
      <c r="O2949" s="47">
        <v>0</v>
      </c>
      <c r="P2949" s="16">
        <v>0</v>
      </c>
      <c r="Q2949" s="47">
        <v>0</v>
      </c>
      <c r="R2949" s="16" t="s">
        <v>1936</v>
      </c>
      <c r="S2949" s="3" t="s">
        <v>1471</v>
      </c>
      <c r="T2949" s="2"/>
      <c r="U2949" s="2"/>
      <c r="V2949" s="2"/>
    </row>
    <row r="2950" spans="1:22" s="16" customFormat="1" ht="15" customHeight="1" x14ac:dyDescent="0.3">
      <c r="A2950" s="16" t="s">
        <v>17</v>
      </c>
      <c r="B2950" s="16" t="s">
        <v>18</v>
      </c>
      <c r="C2950" s="43" t="s">
        <v>180</v>
      </c>
      <c r="D2950" s="43" t="s">
        <v>72</v>
      </c>
      <c r="E2950" s="43" t="s">
        <v>175</v>
      </c>
      <c r="F2950" s="43" t="s">
        <v>181</v>
      </c>
      <c r="G2950" s="43" t="s">
        <v>23</v>
      </c>
      <c r="H2950" s="43" t="s">
        <v>23</v>
      </c>
      <c r="I2950" s="43">
        <v>4963</v>
      </c>
      <c r="J2950" s="16" t="s">
        <v>2310</v>
      </c>
      <c r="K2950" s="16">
        <v>0</v>
      </c>
      <c r="L2950" s="16">
        <v>0</v>
      </c>
      <c r="M2950" s="16">
        <v>0</v>
      </c>
      <c r="N2950" s="16">
        <v>0</v>
      </c>
      <c r="O2950" s="47">
        <v>0</v>
      </c>
      <c r="P2950" s="16">
        <v>0</v>
      </c>
      <c r="Q2950" s="47">
        <v>0</v>
      </c>
      <c r="R2950" s="16" t="s">
        <v>1936</v>
      </c>
      <c r="S2950" s="3" t="s">
        <v>1471</v>
      </c>
      <c r="T2950" s="2"/>
      <c r="U2950" s="2"/>
      <c r="V2950" s="2"/>
    </row>
    <row r="2951" spans="1:22" s="16" customFormat="1" ht="15" customHeight="1" x14ac:dyDescent="0.3">
      <c r="A2951" s="16" t="s">
        <v>17</v>
      </c>
      <c r="B2951" s="16" t="s">
        <v>18</v>
      </c>
      <c r="C2951" s="43" t="s">
        <v>174</v>
      </c>
      <c r="D2951" s="43" t="s">
        <v>72</v>
      </c>
      <c r="E2951" s="43" t="s">
        <v>175</v>
      </c>
      <c r="F2951" s="43" t="s">
        <v>176</v>
      </c>
      <c r="G2951" s="43" t="s">
        <v>23</v>
      </c>
      <c r="H2951" s="43" t="s">
        <v>23</v>
      </c>
      <c r="I2951" s="43">
        <v>4390</v>
      </c>
      <c r="J2951" s="16" t="s">
        <v>190</v>
      </c>
      <c r="K2951" s="16">
        <v>260000</v>
      </c>
      <c r="L2951" s="16">
        <v>0</v>
      </c>
      <c r="M2951" s="16">
        <v>260000</v>
      </c>
      <c r="N2951" s="16">
        <v>0</v>
      </c>
      <c r="O2951" s="47">
        <v>255535.91</v>
      </c>
      <c r="P2951" s="16">
        <v>4464.09</v>
      </c>
      <c r="Q2951" s="47">
        <v>0</v>
      </c>
      <c r="R2951" s="16" t="s">
        <v>1937</v>
      </c>
      <c r="S2951" s="3" t="s">
        <v>1471</v>
      </c>
      <c r="T2951" s="2"/>
      <c r="U2951" s="2"/>
      <c r="V2951" s="2"/>
    </row>
    <row r="2952" spans="1:22" s="16" customFormat="1" ht="15" customHeight="1" x14ac:dyDescent="0.3">
      <c r="A2952" s="16" t="s">
        <v>17</v>
      </c>
      <c r="B2952" s="16" t="s">
        <v>18</v>
      </c>
      <c r="C2952" s="43" t="s">
        <v>174</v>
      </c>
      <c r="D2952" s="43" t="s">
        <v>72</v>
      </c>
      <c r="E2952" s="43" t="s">
        <v>175</v>
      </c>
      <c r="F2952" s="43" t="s">
        <v>176</v>
      </c>
      <c r="G2952" s="43" t="s">
        <v>23</v>
      </c>
      <c r="H2952" s="43" t="s">
        <v>23</v>
      </c>
      <c r="I2952" s="43">
        <v>4465</v>
      </c>
      <c r="J2952" s="16" t="s">
        <v>207</v>
      </c>
      <c r="K2952" s="16">
        <v>373868</v>
      </c>
      <c r="L2952" s="16">
        <v>0</v>
      </c>
      <c r="M2952" s="16">
        <v>373868</v>
      </c>
      <c r="N2952" s="16">
        <v>0</v>
      </c>
      <c r="O2952" s="47">
        <v>251992.82</v>
      </c>
      <c r="P2952" s="16">
        <v>121875.18</v>
      </c>
      <c r="Q2952" s="47">
        <v>17076.96</v>
      </c>
      <c r="R2952" s="16" t="s">
        <v>1937</v>
      </c>
      <c r="S2952" s="3" t="s">
        <v>1471</v>
      </c>
      <c r="T2952" s="2"/>
      <c r="U2952" s="2"/>
      <c r="V2952" s="2"/>
    </row>
    <row r="2953" spans="1:22" s="16" customFormat="1" ht="15" customHeight="1" x14ac:dyDescent="0.3">
      <c r="A2953" s="16" t="s">
        <v>17</v>
      </c>
      <c r="B2953" s="16" t="s">
        <v>18</v>
      </c>
      <c r="C2953" s="43" t="s">
        <v>174</v>
      </c>
      <c r="D2953" s="43" t="s">
        <v>72</v>
      </c>
      <c r="E2953" s="43" t="s">
        <v>175</v>
      </c>
      <c r="F2953" s="43" t="s">
        <v>176</v>
      </c>
      <c r="G2953" s="43" t="s">
        <v>23</v>
      </c>
      <c r="H2953" s="43" t="s">
        <v>23</v>
      </c>
      <c r="I2953" s="43">
        <v>4470</v>
      </c>
      <c r="J2953" s="16" t="s">
        <v>186</v>
      </c>
      <c r="K2953" s="16">
        <v>96747</v>
      </c>
      <c r="L2953" s="16">
        <v>0</v>
      </c>
      <c r="M2953" s="16">
        <v>96747</v>
      </c>
      <c r="N2953" s="16">
        <v>0</v>
      </c>
      <c r="O2953" s="47">
        <v>57926.879999999997</v>
      </c>
      <c r="P2953" s="16">
        <v>38820.120000000003</v>
      </c>
      <c r="Q2953" s="47">
        <v>5266.08</v>
      </c>
      <c r="R2953" s="16" t="s">
        <v>1937</v>
      </c>
      <c r="S2953" s="3" t="s">
        <v>1471</v>
      </c>
      <c r="T2953" s="2"/>
      <c r="U2953" s="2"/>
      <c r="V2953" s="2"/>
    </row>
    <row r="2954" spans="1:22" s="16" customFormat="1" ht="15" customHeight="1" x14ac:dyDescent="0.3">
      <c r="A2954" s="16" t="s">
        <v>17</v>
      </c>
      <c r="B2954" s="16" t="s">
        <v>18</v>
      </c>
      <c r="C2954" s="43" t="s">
        <v>174</v>
      </c>
      <c r="D2954" s="43" t="s">
        <v>72</v>
      </c>
      <c r="E2954" s="43" t="s">
        <v>175</v>
      </c>
      <c r="F2954" s="43" t="s">
        <v>176</v>
      </c>
      <c r="G2954" s="43" t="s">
        <v>23</v>
      </c>
      <c r="H2954" s="43" t="s">
        <v>23</v>
      </c>
      <c r="I2954" s="43">
        <v>4475</v>
      </c>
      <c r="J2954" s="16" t="s">
        <v>177</v>
      </c>
      <c r="K2954" s="16">
        <v>1913112</v>
      </c>
      <c r="L2954" s="16">
        <v>110000</v>
      </c>
      <c r="M2954" s="16">
        <v>2023112</v>
      </c>
      <c r="N2954" s="16">
        <v>0</v>
      </c>
      <c r="O2954" s="47">
        <v>1666369.95</v>
      </c>
      <c r="P2954" s="16">
        <v>356742.05</v>
      </c>
      <c r="Q2954" s="47">
        <v>0</v>
      </c>
      <c r="R2954" s="16" t="s">
        <v>1937</v>
      </c>
      <c r="S2954" s="3" t="s">
        <v>1471</v>
      </c>
      <c r="T2954" s="2"/>
      <c r="U2954" s="2"/>
      <c r="V2954" s="2"/>
    </row>
    <row r="2955" spans="1:22" s="16" customFormat="1" ht="15" customHeight="1" x14ac:dyDescent="0.3">
      <c r="A2955" s="16" t="s">
        <v>17</v>
      </c>
      <c r="B2955" s="16" t="s">
        <v>18</v>
      </c>
      <c r="C2955" s="43" t="s">
        <v>174</v>
      </c>
      <c r="D2955" s="43" t="s">
        <v>72</v>
      </c>
      <c r="E2955" s="43" t="s">
        <v>175</v>
      </c>
      <c r="F2955" s="43" t="s">
        <v>176</v>
      </c>
      <c r="G2955" s="43" t="s">
        <v>23</v>
      </c>
      <c r="H2955" s="43" t="s">
        <v>23</v>
      </c>
      <c r="I2955" s="43">
        <v>4535</v>
      </c>
      <c r="J2955" s="16" t="s">
        <v>88</v>
      </c>
      <c r="K2955" s="16">
        <v>0</v>
      </c>
      <c r="L2955" s="16">
        <v>0</v>
      </c>
      <c r="M2955" s="16">
        <v>0</v>
      </c>
      <c r="N2955" s="16">
        <v>0</v>
      </c>
      <c r="O2955" s="47">
        <v>0</v>
      </c>
      <c r="P2955" s="16">
        <v>0</v>
      </c>
      <c r="Q2955" s="47">
        <v>0</v>
      </c>
      <c r="R2955" s="16" t="s">
        <v>1937</v>
      </c>
      <c r="S2955" s="3" t="s">
        <v>1471</v>
      </c>
      <c r="T2955" s="2"/>
      <c r="U2955" s="2"/>
      <c r="V2955" s="2"/>
    </row>
    <row r="2956" spans="1:22" s="16" customFormat="1" ht="15" customHeight="1" x14ac:dyDescent="0.3">
      <c r="A2956" s="16" t="s">
        <v>17</v>
      </c>
      <c r="B2956" s="16" t="s">
        <v>18</v>
      </c>
      <c r="C2956" s="43" t="s">
        <v>174</v>
      </c>
      <c r="D2956" s="43" t="s">
        <v>72</v>
      </c>
      <c r="E2956" s="43" t="s">
        <v>175</v>
      </c>
      <c r="F2956" s="43" t="s">
        <v>176</v>
      </c>
      <c r="G2956" s="43" t="s">
        <v>23</v>
      </c>
      <c r="H2956" s="43" t="s">
        <v>23</v>
      </c>
      <c r="I2956" s="43" t="s">
        <v>2246</v>
      </c>
      <c r="J2956" s="16" t="s">
        <v>2247</v>
      </c>
      <c r="K2956" s="16">
        <v>0</v>
      </c>
      <c r="L2956" s="16">
        <v>1672950</v>
      </c>
      <c r="M2956" s="16">
        <v>1672950</v>
      </c>
      <c r="N2956" s="16">
        <v>0</v>
      </c>
      <c r="O2956" s="47">
        <v>1010279.65</v>
      </c>
      <c r="P2956" s="16">
        <v>662670.35</v>
      </c>
      <c r="Q2956" s="47">
        <v>0</v>
      </c>
      <c r="R2956" s="16" t="s">
        <v>1937</v>
      </c>
      <c r="S2956" s="3" t="s">
        <v>1471</v>
      </c>
      <c r="T2956" s="2"/>
      <c r="U2956" s="2"/>
      <c r="V2956" s="2"/>
    </row>
    <row r="2957" spans="1:22" s="16" customFormat="1" ht="15" customHeight="1" x14ac:dyDescent="0.3">
      <c r="A2957" s="16" t="s">
        <v>17</v>
      </c>
      <c r="B2957" s="16" t="s">
        <v>18</v>
      </c>
      <c r="C2957" s="43" t="s">
        <v>174</v>
      </c>
      <c r="D2957" s="43" t="s">
        <v>72</v>
      </c>
      <c r="E2957" s="43" t="s">
        <v>175</v>
      </c>
      <c r="F2957" s="43" t="s">
        <v>176</v>
      </c>
      <c r="G2957" s="43" t="s">
        <v>23</v>
      </c>
      <c r="H2957" s="43" t="s">
        <v>23</v>
      </c>
      <c r="I2957" s="43" t="s">
        <v>1094</v>
      </c>
      <c r="J2957" s="16" t="s">
        <v>1095</v>
      </c>
      <c r="K2957" s="16">
        <v>6000</v>
      </c>
      <c r="L2957" s="16">
        <v>0</v>
      </c>
      <c r="M2957" s="16">
        <v>6000</v>
      </c>
      <c r="N2957" s="16">
        <v>0</v>
      </c>
      <c r="O2957" s="47">
        <v>7646</v>
      </c>
      <c r="P2957" s="16">
        <v>-1646</v>
      </c>
      <c r="Q2957" s="47">
        <v>1363</v>
      </c>
      <c r="R2957" s="16" t="s">
        <v>1937</v>
      </c>
      <c r="S2957" s="3" t="s">
        <v>1471</v>
      </c>
      <c r="T2957" s="2"/>
      <c r="U2957" s="2"/>
      <c r="V2957" s="2"/>
    </row>
    <row r="2958" spans="1:22" s="16" customFormat="1" ht="15" customHeight="1" x14ac:dyDescent="0.3">
      <c r="A2958" s="16" t="s">
        <v>17</v>
      </c>
      <c r="B2958" s="16" t="s">
        <v>18</v>
      </c>
      <c r="C2958" s="43" t="s">
        <v>174</v>
      </c>
      <c r="D2958" s="43" t="s">
        <v>72</v>
      </c>
      <c r="E2958" s="43" t="s">
        <v>175</v>
      </c>
      <c r="F2958" s="43" t="s">
        <v>176</v>
      </c>
      <c r="G2958" s="43" t="s">
        <v>23</v>
      </c>
      <c r="H2958" s="43" t="s">
        <v>23</v>
      </c>
      <c r="I2958" s="43" t="s">
        <v>384</v>
      </c>
      <c r="J2958" s="16" t="s">
        <v>385</v>
      </c>
      <c r="K2958" s="16">
        <v>0</v>
      </c>
      <c r="L2958" s="16">
        <v>0</v>
      </c>
      <c r="M2958" s="16">
        <v>0</v>
      </c>
      <c r="N2958" s="16">
        <v>0</v>
      </c>
      <c r="O2958" s="47">
        <v>26.58</v>
      </c>
      <c r="P2958" s="16">
        <v>-26.58</v>
      </c>
      <c r="Q2958" s="47">
        <v>0</v>
      </c>
      <c r="R2958" s="16" t="s">
        <v>1937</v>
      </c>
      <c r="S2958" s="3" t="s">
        <v>1471</v>
      </c>
      <c r="T2958" s="2"/>
      <c r="U2958" s="2"/>
      <c r="V2958" s="2"/>
    </row>
    <row r="2959" spans="1:22" s="16" customFormat="1" ht="15" customHeight="1" x14ac:dyDescent="0.3">
      <c r="A2959" s="16" t="s">
        <v>17</v>
      </c>
      <c r="B2959" s="16" t="s">
        <v>18</v>
      </c>
      <c r="C2959" s="43" t="s">
        <v>174</v>
      </c>
      <c r="D2959" s="43" t="s">
        <v>72</v>
      </c>
      <c r="E2959" s="43" t="s">
        <v>175</v>
      </c>
      <c r="F2959" s="43" t="s">
        <v>176</v>
      </c>
      <c r="G2959" s="43" t="s">
        <v>23</v>
      </c>
      <c r="H2959" s="43" t="s">
        <v>23</v>
      </c>
      <c r="I2959" s="43">
        <v>4961</v>
      </c>
      <c r="J2959" s="16" t="s">
        <v>192</v>
      </c>
      <c r="K2959" s="16">
        <v>36579</v>
      </c>
      <c r="L2959" s="16">
        <v>0</v>
      </c>
      <c r="M2959" s="16">
        <v>36579</v>
      </c>
      <c r="N2959" s="16">
        <v>0</v>
      </c>
      <c r="O2959" s="47">
        <v>29083.86</v>
      </c>
      <c r="P2959" s="16">
        <v>7495.14</v>
      </c>
      <c r="Q2959" s="47">
        <v>0</v>
      </c>
      <c r="R2959" s="16" t="s">
        <v>1937</v>
      </c>
      <c r="S2959" s="3" t="s">
        <v>1471</v>
      </c>
      <c r="T2959" s="2"/>
      <c r="U2959" s="2"/>
      <c r="V2959" s="2"/>
    </row>
    <row r="2960" spans="1:22" s="16" customFormat="1" ht="15" customHeight="1" x14ac:dyDescent="0.3">
      <c r="A2960" s="16" t="s">
        <v>17</v>
      </c>
      <c r="B2960" s="16" t="s">
        <v>18</v>
      </c>
      <c r="C2960" s="43" t="s">
        <v>174</v>
      </c>
      <c r="D2960" s="43" t="s">
        <v>72</v>
      </c>
      <c r="E2960" s="43" t="s">
        <v>175</v>
      </c>
      <c r="F2960" s="43" t="s">
        <v>176</v>
      </c>
      <c r="G2960" s="43" t="s">
        <v>23</v>
      </c>
      <c r="H2960" s="43" t="s">
        <v>23</v>
      </c>
      <c r="I2960" s="43">
        <v>4962</v>
      </c>
      <c r="J2960" s="16" t="s">
        <v>2057</v>
      </c>
      <c r="K2960" s="16">
        <v>0</v>
      </c>
      <c r="L2960" s="16">
        <v>0</v>
      </c>
      <c r="M2960" s="16">
        <v>0</v>
      </c>
      <c r="N2960" s="16">
        <v>0</v>
      </c>
      <c r="O2960" s="47">
        <v>0</v>
      </c>
      <c r="P2960" s="16">
        <v>0</v>
      </c>
      <c r="Q2960" s="47">
        <v>0</v>
      </c>
      <c r="R2960" s="16" t="s">
        <v>1937</v>
      </c>
      <c r="S2960" s="3" t="s">
        <v>1471</v>
      </c>
      <c r="T2960" s="2"/>
      <c r="U2960" s="2"/>
      <c r="V2960" s="2"/>
    </row>
    <row r="2961" spans="1:22" s="16" customFormat="1" ht="15" customHeight="1" x14ac:dyDescent="0.3">
      <c r="A2961" s="16" t="s">
        <v>17</v>
      </c>
      <c r="B2961" s="16" t="s">
        <v>18</v>
      </c>
      <c r="C2961" s="43" t="s">
        <v>174</v>
      </c>
      <c r="D2961" s="43" t="s">
        <v>72</v>
      </c>
      <c r="E2961" s="43" t="s">
        <v>175</v>
      </c>
      <c r="F2961" s="43" t="s">
        <v>176</v>
      </c>
      <c r="G2961" s="43" t="s">
        <v>23</v>
      </c>
      <c r="H2961" s="43" t="s">
        <v>23</v>
      </c>
      <c r="I2961" s="43">
        <v>4963</v>
      </c>
      <c r="J2961" s="16" t="s">
        <v>2310</v>
      </c>
      <c r="K2961" s="16">
        <v>0</v>
      </c>
      <c r="L2961" s="16">
        <v>0</v>
      </c>
      <c r="M2961" s="16">
        <v>0</v>
      </c>
      <c r="N2961" s="16">
        <v>0</v>
      </c>
      <c r="O2961" s="47">
        <v>0</v>
      </c>
      <c r="P2961" s="16">
        <v>0</v>
      </c>
      <c r="Q2961" s="47">
        <v>0</v>
      </c>
      <c r="R2961" s="16" t="s">
        <v>1937</v>
      </c>
      <c r="S2961" s="3" t="s">
        <v>1471</v>
      </c>
      <c r="T2961" s="2"/>
      <c r="U2961" s="2"/>
      <c r="V2961" s="2"/>
    </row>
    <row r="2962" spans="1:22" s="16" customFormat="1" ht="15" customHeight="1" x14ac:dyDescent="0.3">
      <c r="A2962" s="16" t="s">
        <v>17</v>
      </c>
      <c r="B2962" s="16" t="s">
        <v>18</v>
      </c>
      <c r="C2962" s="43" t="s">
        <v>184</v>
      </c>
      <c r="D2962" s="43" t="s">
        <v>72</v>
      </c>
      <c r="E2962" s="43" t="s">
        <v>175</v>
      </c>
      <c r="F2962" s="43" t="s">
        <v>185</v>
      </c>
      <c r="G2962" s="43" t="s">
        <v>23</v>
      </c>
      <c r="H2962" s="43" t="s">
        <v>23</v>
      </c>
      <c r="I2962" s="43">
        <v>4465</v>
      </c>
      <c r="J2962" s="16" t="s">
        <v>207</v>
      </c>
      <c r="K2962" s="16">
        <v>69069</v>
      </c>
      <c r="L2962" s="16">
        <v>0</v>
      </c>
      <c r="M2962" s="16">
        <v>69069</v>
      </c>
      <c r="N2962" s="16">
        <v>0</v>
      </c>
      <c r="O2962" s="47">
        <v>169808.02</v>
      </c>
      <c r="P2962" s="16">
        <v>-100739.02</v>
      </c>
      <c r="Q2962" s="47">
        <v>15754.96</v>
      </c>
      <c r="R2962" s="16" t="s">
        <v>1938</v>
      </c>
      <c r="S2962" s="3" t="s">
        <v>1471</v>
      </c>
      <c r="T2962" s="2"/>
      <c r="U2962" s="2"/>
      <c r="V2962" s="2"/>
    </row>
    <row r="2963" spans="1:22" s="16" customFormat="1" ht="15" customHeight="1" x14ac:dyDescent="0.3">
      <c r="A2963" s="16" t="s">
        <v>17</v>
      </c>
      <c r="B2963" s="16" t="s">
        <v>18</v>
      </c>
      <c r="C2963" s="43" t="s">
        <v>184</v>
      </c>
      <c r="D2963" s="43" t="s">
        <v>72</v>
      </c>
      <c r="E2963" s="43" t="s">
        <v>175</v>
      </c>
      <c r="F2963" s="43" t="s">
        <v>185</v>
      </c>
      <c r="G2963" s="43" t="s">
        <v>23</v>
      </c>
      <c r="H2963" s="43" t="s">
        <v>23</v>
      </c>
      <c r="I2963" s="43">
        <v>4470</v>
      </c>
      <c r="J2963" s="16" t="s">
        <v>186</v>
      </c>
      <c r="K2963" s="16">
        <v>1023248</v>
      </c>
      <c r="L2963" s="16">
        <v>0</v>
      </c>
      <c r="M2963" s="16">
        <v>1023248</v>
      </c>
      <c r="N2963" s="16">
        <v>0</v>
      </c>
      <c r="O2963" s="47">
        <v>889632.14</v>
      </c>
      <c r="P2963" s="16">
        <v>133615.85999999999</v>
      </c>
      <c r="Q2963" s="47">
        <v>81624.3</v>
      </c>
      <c r="R2963" s="16" t="s">
        <v>1938</v>
      </c>
      <c r="S2963" s="3" t="s">
        <v>1471</v>
      </c>
      <c r="T2963" s="2"/>
      <c r="U2963" s="2"/>
      <c r="V2963" s="2"/>
    </row>
    <row r="2964" spans="1:22" s="16" customFormat="1" ht="15" customHeight="1" x14ac:dyDescent="0.3">
      <c r="A2964" s="16" t="s">
        <v>17</v>
      </c>
      <c r="B2964" s="16" t="s">
        <v>18</v>
      </c>
      <c r="C2964" s="43" t="s">
        <v>184</v>
      </c>
      <c r="D2964" s="43" t="s">
        <v>72</v>
      </c>
      <c r="E2964" s="43" t="s">
        <v>175</v>
      </c>
      <c r="F2964" s="43" t="s">
        <v>185</v>
      </c>
      <c r="G2964" s="43" t="s">
        <v>23</v>
      </c>
      <c r="H2964" s="43" t="s">
        <v>23</v>
      </c>
      <c r="I2964" s="43">
        <v>4700</v>
      </c>
      <c r="J2964" s="16" t="s">
        <v>35</v>
      </c>
      <c r="K2964" s="16">
        <v>18800</v>
      </c>
      <c r="L2964" s="16">
        <v>0</v>
      </c>
      <c r="M2964" s="16">
        <v>18800</v>
      </c>
      <c r="N2964" s="16">
        <v>0</v>
      </c>
      <c r="O2964" s="47">
        <v>17357.18</v>
      </c>
      <c r="P2964" s="16">
        <v>1442.82</v>
      </c>
      <c r="Q2964" s="47">
        <v>1500.4</v>
      </c>
      <c r="R2964" s="16" t="s">
        <v>1938</v>
      </c>
      <c r="S2964" s="3" t="s">
        <v>1471</v>
      </c>
      <c r="T2964" s="2"/>
      <c r="U2964" s="2"/>
      <c r="V2964" s="2"/>
    </row>
    <row r="2965" spans="1:22" s="16" customFormat="1" ht="15" customHeight="1" x14ac:dyDescent="0.3">
      <c r="A2965" s="16" t="s">
        <v>17</v>
      </c>
      <c r="B2965" s="16" t="s">
        <v>18</v>
      </c>
      <c r="C2965" s="43" t="s">
        <v>184</v>
      </c>
      <c r="D2965" s="43" t="s">
        <v>72</v>
      </c>
      <c r="E2965" s="43" t="s">
        <v>175</v>
      </c>
      <c r="F2965" s="43" t="s">
        <v>185</v>
      </c>
      <c r="G2965" s="43" t="s">
        <v>23</v>
      </c>
      <c r="H2965" s="43" t="s">
        <v>23</v>
      </c>
      <c r="I2965" s="43" t="s">
        <v>384</v>
      </c>
      <c r="J2965" s="16" t="s">
        <v>385</v>
      </c>
      <c r="K2965" s="16">
        <v>0</v>
      </c>
      <c r="L2965" s="16">
        <v>0</v>
      </c>
      <c r="M2965" s="16">
        <v>0</v>
      </c>
      <c r="N2965" s="16">
        <v>0</v>
      </c>
      <c r="O2965" s="47">
        <v>26.58</v>
      </c>
      <c r="P2965" s="16">
        <v>-26.58</v>
      </c>
      <c r="Q2965" s="47">
        <v>0</v>
      </c>
      <c r="R2965" s="16" t="s">
        <v>1938</v>
      </c>
      <c r="S2965" s="3" t="s">
        <v>1471</v>
      </c>
      <c r="T2965" s="2"/>
      <c r="U2965" s="2"/>
      <c r="V2965" s="2"/>
    </row>
    <row r="2966" spans="1:22" s="16" customFormat="1" ht="15" customHeight="1" x14ac:dyDescent="0.3">
      <c r="A2966" s="16" t="s">
        <v>17</v>
      </c>
      <c r="B2966" s="16" t="s">
        <v>18</v>
      </c>
      <c r="C2966" s="43" t="s">
        <v>184</v>
      </c>
      <c r="D2966" s="43" t="s">
        <v>72</v>
      </c>
      <c r="E2966" s="43" t="s">
        <v>175</v>
      </c>
      <c r="F2966" s="43" t="s">
        <v>185</v>
      </c>
      <c r="G2966" s="43" t="s">
        <v>23</v>
      </c>
      <c r="H2966" s="43" t="s">
        <v>23</v>
      </c>
      <c r="I2966" s="43">
        <v>4961</v>
      </c>
      <c r="J2966" s="16" t="s">
        <v>192</v>
      </c>
      <c r="K2966" s="16">
        <v>104165</v>
      </c>
      <c r="L2966" s="16">
        <v>0</v>
      </c>
      <c r="M2966" s="16">
        <v>104165</v>
      </c>
      <c r="N2966" s="16">
        <v>0</v>
      </c>
      <c r="O2966" s="47">
        <v>117622.41</v>
      </c>
      <c r="P2966" s="16">
        <v>-13457.41</v>
      </c>
      <c r="Q2966" s="47">
        <v>0</v>
      </c>
      <c r="R2966" s="16" t="s">
        <v>1938</v>
      </c>
      <c r="S2966" s="3" t="s">
        <v>1471</v>
      </c>
      <c r="T2966" s="2"/>
      <c r="U2966" s="2"/>
      <c r="V2966" s="2"/>
    </row>
    <row r="2967" spans="1:22" s="16" customFormat="1" ht="15" customHeight="1" x14ac:dyDescent="0.3">
      <c r="A2967" s="16" t="s">
        <v>17</v>
      </c>
      <c r="B2967" s="16" t="s">
        <v>18</v>
      </c>
      <c r="C2967" s="43" t="s">
        <v>223</v>
      </c>
      <c r="D2967" s="43" t="s">
        <v>72</v>
      </c>
      <c r="E2967" s="43" t="s">
        <v>175</v>
      </c>
      <c r="F2967" s="43" t="s">
        <v>224</v>
      </c>
      <c r="G2967" s="43" t="s">
        <v>225</v>
      </c>
      <c r="H2967" s="43" t="s">
        <v>23</v>
      </c>
      <c r="I2967" s="43">
        <v>4295</v>
      </c>
      <c r="J2967" s="16" t="s">
        <v>226</v>
      </c>
      <c r="K2967" s="16">
        <v>5600000</v>
      </c>
      <c r="L2967" s="16">
        <v>350000</v>
      </c>
      <c r="M2967" s="16">
        <v>5950000</v>
      </c>
      <c r="N2967" s="16">
        <v>0</v>
      </c>
      <c r="O2967" s="47">
        <v>5858296.9100000001</v>
      </c>
      <c r="P2967" s="16">
        <v>91703.09</v>
      </c>
      <c r="Q2967" s="47">
        <v>527301.5</v>
      </c>
      <c r="R2967" s="16" t="s">
        <v>1939</v>
      </c>
      <c r="S2967" s="3" t="s">
        <v>1471</v>
      </c>
      <c r="T2967" s="2"/>
      <c r="U2967" s="2"/>
      <c r="V2967" s="2"/>
    </row>
    <row r="2968" spans="1:22" s="16" customFormat="1" ht="15" customHeight="1" x14ac:dyDescent="0.3">
      <c r="A2968" s="16" t="s">
        <v>17</v>
      </c>
      <c r="B2968" s="16" t="s">
        <v>18</v>
      </c>
      <c r="C2968" s="43" t="s">
        <v>223</v>
      </c>
      <c r="D2968" s="43" t="s">
        <v>72</v>
      </c>
      <c r="E2968" s="43" t="s">
        <v>175</v>
      </c>
      <c r="F2968" s="43" t="s">
        <v>224</v>
      </c>
      <c r="G2968" s="43" t="s">
        <v>225</v>
      </c>
      <c r="H2968" s="43" t="s">
        <v>23</v>
      </c>
      <c r="I2968" s="43">
        <v>4297</v>
      </c>
      <c r="J2968" s="16" t="s">
        <v>1037</v>
      </c>
      <c r="K2968" s="16">
        <v>1250000</v>
      </c>
      <c r="L2968" s="16">
        <v>17000</v>
      </c>
      <c r="M2968" s="16">
        <v>1267000</v>
      </c>
      <c r="N2968" s="16">
        <v>0</v>
      </c>
      <c r="O2968" s="47">
        <v>1212560</v>
      </c>
      <c r="P2968" s="16">
        <v>54440</v>
      </c>
      <c r="Q2968" s="47">
        <v>0</v>
      </c>
      <c r="R2968" s="16" t="s">
        <v>1939</v>
      </c>
      <c r="S2968" s="3" t="s">
        <v>1471</v>
      </c>
      <c r="T2968" s="2"/>
      <c r="U2968" s="2"/>
      <c r="V2968" s="2"/>
    </row>
    <row r="2969" spans="1:22" s="16" customFormat="1" ht="15" customHeight="1" x14ac:dyDescent="0.3">
      <c r="A2969" s="16" t="s">
        <v>17</v>
      </c>
      <c r="B2969" s="16" t="s">
        <v>18</v>
      </c>
      <c r="C2969" s="43" t="s">
        <v>223</v>
      </c>
      <c r="D2969" s="43" t="s">
        <v>72</v>
      </c>
      <c r="E2969" s="43" t="s">
        <v>175</v>
      </c>
      <c r="F2969" s="43" t="s">
        <v>224</v>
      </c>
      <c r="G2969" s="43" t="s">
        <v>225</v>
      </c>
      <c r="H2969" s="43" t="s">
        <v>23</v>
      </c>
      <c r="I2969" s="43">
        <v>4470</v>
      </c>
      <c r="J2969" s="16" t="s">
        <v>186</v>
      </c>
      <c r="K2969" s="16">
        <v>48064</v>
      </c>
      <c r="L2969" s="16">
        <v>0</v>
      </c>
      <c r="M2969" s="16">
        <v>48064</v>
      </c>
      <c r="N2969" s="16">
        <v>0</v>
      </c>
      <c r="O2969" s="47">
        <v>44873.16</v>
      </c>
      <c r="P2969" s="16">
        <v>3190.84</v>
      </c>
      <c r="Q2969" s="47">
        <v>4133.3999999999996</v>
      </c>
      <c r="R2969" s="16" t="s">
        <v>1939</v>
      </c>
      <c r="S2969" s="3" t="s">
        <v>1471</v>
      </c>
      <c r="T2969" s="2"/>
      <c r="U2969" s="2"/>
      <c r="V2969" s="2"/>
    </row>
    <row r="2970" spans="1:22" s="16" customFormat="1" ht="15" customHeight="1" x14ac:dyDescent="0.3">
      <c r="A2970" s="16" t="s">
        <v>17</v>
      </c>
      <c r="B2970" s="16" t="s">
        <v>18</v>
      </c>
      <c r="C2970" s="43" t="s">
        <v>223</v>
      </c>
      <c r="D2970" s="43" t="s">
        <v>72</v>
      </c>
      <c r="E2970" s="43" t="s">
        <v>175</v>
      </c>
      <c r="F2970" s="43" t="s">
        <v>224</v>
      </c>
      <c r="G2970" s="43" t="s">
        <v>225</v>
      </c>
      <c r="H2970" s="43" t="s">
        <v>23</v>
      </c>
      <c r="I2970" s="43" t="s">
        <v>384</v>
      </c>
      <c r="J2970" s="16" t="s">
        <v>385</v>
      </c>
      <c r="K2970" s="16">
        <v>0</v>
      </c>
      <c r="L2970" s="16">
        <v>0</v>
      </c>
      <c r="M2970" s="16">
        <v>0</v>
      </c>
      <c r="N2970" s="16">
        <v>0</v>
      </c>
      <c r="O2970" s="47">
        <v>26.58</v>
      </c>
      <c r="P2970" s="16">
        <v>-26.58</v>
      </c>
      <c r="Q2970" s="47">
        <v>0</v>
      </c>
      <c r="R2970" s="16" t="s">
        <v>1939</v>
      </c>
      <c r="S2970" s="3" t="s">
        <v>1471</v>
      </c>
      <c r="T2970" s="2"/>
      <c r="U2970" s="2"/>
      <c r="V2970" s="2"/>
    </row>
    <row r="2971" spans="1:22" s="16" customFormat="1" ht="15" customHeight="1" x14ac:dyDescent="0.3">
      <c r="A2971" s="16" t="s">
        <v>17</v>
      </c>
      <c r="B2971" s="16" t="s">
        <v>18</v>
      </c>
      <c r="C2971" s="43" t="s">
        <v>223</v>
      </c>
      <c r="D2971" s="43" t="s">
        <v>72</v>
      </c>
      <c r="E2971" s="43" t="s">
        <v>175</v>
      </c>
      <c r="F2971" s="43" t="s">
        <v>224</v>
      </c>
      <c r="G2971" s="43" t="s">
        <v>225</v>
      </c>
      <c r="H2971" s="43" t="s">
        <v>23</v>
      </c>
      <c r="I2971" s="43">
        <v>4850</v>
      </c>
      <c r="J2971" s="16" t="s">
        <v>84</v>
      </c>
      <c r="K2971" s="16">
        <v>0</v>
      </c>
      <c r="L2971" s="16">
        <v>0</v>
      </c>
      <c r="M2971" s="16">
        <v>0</v>
      </c>
      <c r="N2971" s="16">
        <v>0</v>
      </c>
      <c r="O2971" s="47">
        <v>30</v>
      </c>
      <c r="P2971" s="16">
        <v>-30</v>
      </c>
      <c r="Q2971" s="47">
        <v>0</v>
      </c>
      <c r="R2971" s="16" t="s">
        <v>1939</v>
      </c>
      <c r="S2971" s="3" t="s">
        <v>1471</v>
      </c>
      <c r="T2971" s="2"/>
      <c r="U2971" s="2"/>
      <c r="V2971" s="2"/>
    </row>
    <row r="2972" spans="1:22" s="16" customFormat="1" ht="15" customHeight="1" x14ac:dyDescent="0.3">
      <c r="A2972" s="16" t="s">
        <v>17</v>
      </c>
      <c r="B2972" s="16" t="s">
        <v>18</v>
      </c>
      <c r="C2972" s="43" t="s">
        <v>223</v>
      </c>
      <c r="D2972" s="43" t="s">
        <v>72</v>
      </c>
      <c r="E2972" s="43" t="s">
        <v>175</v>
      </c>
      <c r="F2972" s="43" t="s">
        <v>224</v>
      </c>
      <c r="G2972" s="43" t="s">
        <v>225</v>
      </c>
      <c r="H2972" s="43" t="s">
        <v>23</v>
      </c>
      <c r="I2972" s="43">
        <v>4937</v>
      </c>
      <c r="J2972" s="16" t="s">
        <v>1208</v>
      </c>
      <c r="K2972" s="16">
        <v>86915</v>
      </c>
      <c r="L2972" s="16">
        <v>0</v>
      </c>
      <c r="M2972" s="16">
        <v>86915</v>
      </c>
      <c r="N2972" s="16">
        <v>0</v>
      </c>
      <c r="O2972" s="47">
        <v>0</v>
      </c>
      <c r="P2972" s="16">
        <v>86915</v>
      </c>
      <c r="Q2972" s="47">
        <v>0</v>
      </c>
      <c r="R2972" s="16" t="s">
        <v>1939</v>
      </c>
      <c r="S2972" s="3" t="s">
        <v>1471</v>
      </c>
      <c r="T2972" s="2"/>
      <c r="U2972" s="2"/>
      <c r="V2972" s="2"/>
    </row>
    <row r="2973" spans="1:22" s="16" customFormat="1" ht="15" customHeight="1" x14ac:dyDescent="0.3">
      <c r="A2973" s="16" t="s">
        <v>17</v>
      </c>
      <c r="B2973" s="16" t="s">
        <v>18</v>
      </c>
      <c r="C2973" s="43" t="s">
        <v>223</v>
      </c>
      <c r="D2973" s="43" t="s">
        <v>72</v>
      </c>
      <c r="E2973" s="43" t="s">
        <v>175</v>
      </c>
      <c r="F2973" s="43" t="s">
        <v>224</v>
      </c>
      <c r="G2973" s="43" t="s">
        <v>225</v>
      </c>
      <c r="H2973" s="43" t="s">
        <v>23</v>
      </c>
      <c r="I2973" s="43">
        <v>4962</v>
      </c>
      <c r="J2973" s="16" t="s">
        <v>2057</v>
      </c>
      <c r="K2973" s="16">
        <v>0</v>
      </c>
      <c r="L2973" s="16">
        <v>0</v>
      </c>
      <c r="M2973" s="16">
        <v>0</v>
      </c>
      <c r="N2973" s="16">
        <v>0</v>
      </c>
      <c r="O2973" s="47">
        <v>0</v>
      </c>
      <c r="P2973" s="16">
        <v>0</v>
      </c>
      <c r="Q2973" s="47">
        <v>0</v>
      </c>
      <c r="R2973" s="16" t="s">
        <v>1939</v>
      </c>
      <c r="S2973" s="3" t="s">
        <v>1471</v>
      </c>
      <c r="T2973" s="2"/>
      <c r="U2973" s="2"/>
      <c r="V2973" s="2"/>
    </row>
    <row r="2974" spans="1:22" s="16" customFormat="1" ht="15" customHeight="1" x14ac:dyDescent="0.3">
      <c r="A2974" s="16" t="s">
        <v>17</v>
      </c>
      <c r="B2974" s="16" t="s">
        <v>18</v>
      </c>
      <c r="C2974" s="43" t="s">
        <v>228</v>
      </c>
      <c r="D2974" s="43" t="s">
        <v>72</v>
      </c>
      <c r="E2974" s="43" t="s">
        <v>175</v>
      </c>
      <c r="F2974" s="43" t="s">
        <v>229</v>
      </c>
      <c r="G2974" s="43" t="s">
        <v>23</v>
      </c>
      <c r="H2974" s="43" t="s">
        <v>23</v>
      </c>
      <c r="I2974" s="43">
        <v>4247</v>
      </c>
      <c r="J2974" s="16" t="s">
        <v>233</v>
      </c>
      <c r="K2974" s="16">
        <v>3000</v>
      </c>
      <c r="L2974" s="16">
        <v>0</v>
      </c>
      <c r="M2974" s="16">
        <v>3000</v>
      </c>
      <c r="N2974" s="16">
        <v>0</v>
      </c>
      <c r="O2974" s="47">
        <v>0</v>
      </c>
      <c r="P2974" s="16">
        <v>3000</v>
      </c>
      <c r="Q2974" s="47">
        <v>0</v>
      </c>
      <c r="R2974" s="16" t="s">
        <v>1940</v>
      </c>
      <c r="S2974" s="3" t="s">
        <v>1471</v>
      </c>
      <c r="T2974" s="2"/>
      <c r="U2974" s="2"/>
      <c r="V2974" s="2"/>
    </row>
    <row r="2975" spans="1:22" s="16" customFormat="1" ht="15" customHeight="1" x14ac:dyDescent="0.3">
      <c r="A2975" s="16" t="s">
        <v>17</v>
      </c>
      <c r="B2975" s="16" t="s">
        <v>18</v>
      </c>
      <c r="C2975" s="43" t="s">
        <v>228</v>
      </c>
      <c r="D2975" s="43" t="s">
        <v>72</v>
      </c>
      <c r="E2975" s="43" t="s">
        <v>175</v>
      </c>
      <c r="F2975" s="43" t="s">
        <v>229</v>
      </c>
      <c r="G2975" s="43" t="s">
        <v>23</v>
      </c>
      <c r="H2975" s="43" t="s">
        <v>23</v>
      </c>
      <c r="I2975" s="43">
        <v>4465</v>
      </c>
      <c r="J2975" s="16" t="s">
        <v>207</v>
      </c>
      <c r="K2975" s="16">
        <v>39600</v>
      </c>
      <c r="L2975" s="16">
        <v>0</v>
      </c>
      <c r="M2975" s="16">
        <v>39600</v>
      </c>
      <c r="N2975" s="16">
        <v>0</v>
      </c>
      <c r="O2975" s="47">
        <v>57301.01</v>
      </c>
      <c r="P2975" s="16">
        <v>-17701.009999999998</v>
      </c>
      <c r="Q2975" s="47">
        <v>3900</v>
      </c>
      <c r="R2975" s="16" t="s">
        <v>1940</v>
      </c>
      <c r="S2975" s="3" t="s">
        <v>1471</v>
      </c>
      <c r="T2975" s="2"/>
      <c r="U2975" s="2"/>
      <c r="V2975" s="2"/>
    </row>
    <row r="2976" spans="1:22" s="16" customFormat="1" ht="15" customHeight="1" x14ac:dyDescent="0.3">
      <c r="A2976" s="16" t="s">
        <v>17</v>
      </c>
      <c r="B2976" s="16" t="s">
        <v>18</v>
      </c>
      <c r="C2976" s="43" t="s">
        <v>228</v>
      </c>
      <c r="D2976" s="43" t="s">
        <v>72</v>
      </c>
      <c r="E2976" s="43" t="s">
        <v>175</v>
      </c>
      <c r="F2976" s="43" t="s">
        <v>229</v>
      </c>
      <c r="G2976" s="43" t="s">
        <v>23</v>
      </c>
      <c r="H2976" s="43" t="s">
        <v>23</v>
      </c>
      <c r="I2976" s="43">
        <v>4470</v>
      </c>
      <c r="J2976" s="16" t="s">
        <v>186</v>
      </c>
      <c r="K2976" s="16">
        <v>82367</v>
      </c>
      <c r="L2976" s="16">
        <v>0</v>
      </c>
      <c r="M2976" s="16">
        <v>82367</v>
      </c>
      <c r="N2976" s="16">
        <v>0</v>
      </c>
      <c r="O2976" s="47">
        <v>214654.56</v>
      </c>
      <c r="P2976" s="16">
        <v>-132287.56</v>
      </c>
      <c r="Q2976" s="47">
        <v>20892.78</v>
      </c>
      <c r="R2976" s="16" t="s">
        <v>1940</v>
      </c>
      <c r="S2976" s="3" t="s">
        <v>1471</v>
      </c>
      <c r="T2976" s="2"/>
      <c r="U2976" s="2"/>
      <c r="V2976" s="2"/>
    </row>
    <row r="2977" spans="1:22" s="16" customFormat="1" ht="15" customHeight="1" x14ac:dyDescent="0.3">
      <c r="A2977" s="16" t="s">
        <v>17</v>
      </c>
      <c r="B2977" s="16" t="s">
        <v>18</v>
      </c>
      <c r="C2977" s="43" t="s">
        <v>228</v>
      </c>
      <c r="D2977" s="43" t="s">
        <v>72</v>
      </c>
      <c r="E2977" s="43" t="s">
        <v>175</v>
      </c>
      <c r="F2977" s="43" t="s">
        <v>229</v>
      </c>
      <c r="G2977" s="43" t="s">
        <v>23</v>
      </c>
      <c r="H2977" s="43" t="s">
        <v>23</v>
      </c>
      <c r="I2977" s="43">
        <v>4961</v>
      </c>
      <c r="J2977" s="16" t="s">
        <v>192</v>
      </c>
      <c r="K2977" s="16">
        <v>3424</v>
      </c>
      <c r="L2977" s="16">
        <v>0</v>
      </c>
      <c r="M2977" s="16">
        <v>3424</v>
      </c>
      <c r="N2977" s="16">
        <v>0</v>
      </c>
      <c r="O2977" s="47">
        <v>3568.98</v>
      </c>
      <c r="P2977" s="16">
        <v>-144.97999999999999</v>
      </c>
      <c r="Q2977" s="47">
        <v>0</v>
      </c>
      <c r="R2977" s="16" t="s">
        <v>1940</v>
      </c>
      <c r="S2977" s="3" t="s">
        <v>1471</v>
      </c>
      <c r="T2977" s="2"/>
      <c r="U2977" s="2"/>
      <c r="V2977" s="2"/>
    </row>
    <row r="2978" spans="1:22" s="16" customFormat="1" ht="15" customHeight="1" x14ac:dyDescent="0.3">
      <c r="A2978" s="16" t="s">
        <v>465</v>
      </c>
      <c r="B2978" s="16" t="s">
        <v>18</v>
      </c>
      <c r="C2978" s="43" t="s">
        <v>178</v>
      </c>
      <c r="D2978" s="43" t="s">
        <v>72</v>
      </c>
      <c r="E2978" s="43" t="s">
        <v>175</v>
      </c>
      <c r="F2978" s="43" t="s">
        <v>22</v>
      </c>
      <c r="G2978" s="43" t="s">
        <v>23</v>
      </c>
      <c r="H2978" s="43" t="s">
        <v>23</v>
      </c>
      <c r="I2978" s="43" t="s">
        <v>501</v>
      </c>
      <c r="J2978" s="16" t="s">
        <v>502</v>
      </c>
      <c r="K2978" s="16">
        <v>222281</v>
      </c>
      <c r="L2978" s="16">
        <v>4402</v>
      </c>
      <c r="M2978" s="16">
        <v>226683</v>
      </c>
      <c r="N2978" s="16">
        <v>0</v>
      </c>
      <c r="O2978" s="47">
        <v>225958.67</v>
      </c>
      <c r="P2978" s="16">
        <v>724.33</v>
      </c>
      <c r="Q2978" s="47">
        <v>19732.37</v>
      </c>
      <c r="R2978" s="16" t="s">
        <v>1935</v>
      </c>
      <c r="S2978" s="3" t="s">
        <v>1471</v>
      </c>
      <c r="T2978" s="2"/>
      <c r="U2978" s="2"/>
      <c r="V2978" s="2"/>
    </row>
    <row r="2979" spans="1:22" s="16" customFormat="1" ht="15" customHeight="1" x14ac:dyDescent="0.3">
      <c r="A2979" s="16" t="s">
        <v>465</v>
      </c>
      <c r="B2979" s="16" t="s">
        <v>18</v>
      </c>
      <c r="C2979" s="43" t="s">
        <v>178</v>
      </c>
      <c r="D2979" s="43" t="s">
        <v>72</v>
      </c>
      <c r="E2979" s="43" t="s">
        <v>175</v>
      </c>
      <c r="F2979" s="43" t="s">
        <v>22</v>
      </c>
      <c r="G2979" s="43" t="s">
        <v>23</v>
      </c>
      <c r="H2979" s="43" t="s">
        <v>23</v>
      </c>
      <c r="I2979" s="43" t="s">
        <v>493</v>
      </c>
      <c r="J2979" s="16" t="s">
        <v>494</v>
      </c>
      <c r="K2979" s="16">
        <v>35000</v>
      </c>
      <c r="L2979" s="16">
        <v>0</v>
      </c>
      <c r="M2979" s="16">
        <v>35000</v>
      </c>
      <c r="N2979" s="16">
        <v>0</v>
      </c>
      <c r="O2979" s="47">
        <v>36864.75</v>
      </c>
      <c r="P2979" s="16">
        <v>-1864.75</v>
      </c>
      <c r="Q2979" s="47">
        <v>4075.9</v>
      </c>
      <c r="R2979" s="16" t="s">
        <v>1935</v>
      </c>
      <c r="S2979" s="3" t="s">
        <v>1471</v>
      </c>
      <c r="T2979" s="2"/>
      <c r="U2979" s="2"/>
      <c r="V2979" s="2"/>
    </row>
    <row r="2980" spans="1:22" s="16" customFormat="1" ht="15" customHeight="1" x14ac:dyDescent="0.3">
      <c r="A2980" s="16" t="s">
        <v>465</v>
      </c>
      <c r="B2980" s="16" t="s">
        <v>18</v>
      </c>
      <c r="C2980" s="43" t="s">
        <v>178</v>
      </c>
      <c r="D2980" s="43" t="s">
        <v>72</v>
      </c>
      <c r="E2980" s="43" t="s">
        <v>175</v>
      </c>
      <c r="F2980" s="43" t="s">
        <v>22</v>
      </c>
      <c r="G2980" s="43" t="s">
        <v>23</v>
      </c>
      <c r="H2980" s="43" t="s">
        <v>23</v>
      </c>
      <c r="I2980" s="43">
        <v>5100</v>
      </c>
      <c r="J2980" s="16" t="s">
        <v>484</v>
      </c>
      <c r="K2980" s="16">
        <v>15000</v>
      </c>
      <c r="L2980" s="16">
        <v>0</v>
      </c>
      <c r="M2980" s="16">
        <v>15000</v>
      </c>
      <c r="N2980" s="16">
        <v>0</v>
      </c>
      <c r="O2980" s="47">
        <v>715.01</v>
      </c>
      <c r="P2980" s="16">
        <v>14284.99</v>
      </c>
      <c r="Q2980" s="47">
        <v>111.66</v>
      </c>
      <c r="R2980" s="16" t="s">
        <v>1935</v>
      </c>
      <c r="S2980" s="3" t="s">
        <v>1471</v>
      </c>
      <c r="T2980" s="2"/>
      <c r="U2980" s="2"/>
      <c r="V2980" s="2"/>
    </row>
    <row r="2981" spans="1:22" s="16" customFormat="1" ht="15" customHeight="1" x14ac:dyDescent="0.3">
      <c r="A2981" s="16" t="s">
        <v>465</v>
      </c>
      <c r="B2981" s="16" t="s">
        <v>18</v>
      </c>
      <c r="C2981" s="43" t="s">
        <v>178</v>
      </c>
      <c r="D2981" s="43" t="s">
        <v>72</v>
      </c>
      <c r="E2981" s="43" t="s">
        <v>175</v>
      </c>
      <c r="F2981" s="43" t="s">
        <v>22</v>
      </c>
      <c r="G2981" s="43" t="s">
        <v>23</v>
      </c>
      <c r="H2981" s="43" t="s">
        <v>23</v>
      </c>
      <c r="I2981" s="43" t="s">
        <v>481</v>
      </c>
      <c r="J2981" s="16" t="s">
        <v>1040</v>
      </c>
      <c r="K2981" s="16">
        <v>1000</v>
      </c>
      <c r="L2981" s="16">
        <v>0</v>
      </c>
      <c r="M2981" s="16">
        <v>1000</v>
      </c>
      <c r="N2981" s="16">
        <v>0</v>
      </c>
      <c r="O2981" s="47">
        <v>447.5</v>
      </c>
      <c r="P2981" s="16">
        <v>552.5</v>
      </c>
      <c r="Q2981" s="47">
        <v>0</v>
      </c>
      <c r="R2981" s="16" t="s">
        <v>1935</v>
      </c>
      <c r="S2981" s="3" t="s">
        <v>1471</v>
      </c>
      <c r="T2981" s="2"/>
      <c r="U2981" s="2"/>
      <c r="V2981" s="2"/>
    </row>
    <row r="2982" spans="1:22" s="16" customFormat="1" ht="15" customHeight="1" x14ac:dyDescent="0.3">
      <c r="A2982" s="16" t="s">
        <v>465</v>
      </c>
      <c r="B2982" s="16" t="s">
        <v>18</v>
      </c>
      <c r="C2982" s="43" t="s">
        <v>178</v>
      </c>
      <c r="D2982" s="43" t="s">
        <v>72</v>
      </c>
      <c r="E2982" s="43" t="s">
        <v>175</v>
      </c>
      <c r="F2982" s="43" t="s">
        <v>22</v>
      </c>
      <c r="G2982" s="43" t="s">
        <v>23</v>
      </c>
      <c r="H2982" s="43" t="s">
        <v>23</v>
      </c>
      <c r="I2982" s="43" t="s">
        <v>473</v>
      </c>
      <c r="J2982" s="16" t="s">
        <v>1041</v>
      </c>
      <c r="K2982" s="16">
        <v>1100</v>
      </c>
      <c r="L2982" s="16">
        <v>500</v>
      </c>
      <c r="M2982" s="16">
        <v>1600</v>
      </c>
      <c r="N2982" s="16">
        <v>0</v>
      </c>
      <c r="O2982" s="47">
        <v>1105.8399999999999</v>
      </c>
      <c r="P2982" s="16">
        <v>494.16</v>
      </c>
      <c r="Q2982" s="47">
        <v>96.16</v>
      </c>
      <c r="R2982" s="16" t="s">
        <v>1935</v>
      </c>
      <c r="S2982" s="3" t="s">
        <v>1471</v>
      </c>
      <c r="T2982" s="2"/>
      <c r="U2982" s="2"/>
      <c r="V2982" s="2"/>
    </row>
    <row r="2983" spans="1:22" s="16" customFormat="1" ht="15" customHeight="1" x14ac:dyDescent="0.3">
      <c r="A2983" s="16" t="s">
        <v>465</v>
      </c>
      <c r="B2983" s="16" t="s">
        <v>18</v>
      </c>
      <c r="C2983" s="43" t="s">
        <v>178</v>
      </c>
      <c r="D2983" s="43" t="s">
        <v>72</v>
      </c>
      <c r="E2983" s="43" t="s">
        <v>175</v>
      </c>
      <c r="F2983" s="43" t="s">
        <v>22</v>
      </c>
      <c r="G2983" s="43" t="s">
        <v>23</v>
      </c>
      <c r="H2983" s="43" t="s">
        <v>23</v>
      </c>
      <c r="I2983" s="43" t="s">
        <v>474</v>
      </c>
      <c r="J2983" s="16" t="s">
        <v>475</v>
      </c>
      <c r="K2983" s="16">
        <v>21411</v>
      </c>
      <c r="L2983" s="16">
        <v>424</v>
      </c>
      <c r="M2983" s="16">
        <v>21835</v>
      </c>
      <c r="N2983" s="16">
        <v>0</v>
      </c>
      <c r="O2983" s="47">
        <v>19632.28</v>
      </c>
      <c r="P2983" s="16">
        <v>2202.7199999999998</v>
      </c>
      <c r="Q2983" s="47">
        <v>1778.95</v>
      </c>
      <c r="R2983" s="16" t="s">
        <v>1935</v>
      </c>
      <c r="S2983" s="3" t="s">
        <v>1471</v>
      </c>
      <c r="T2983" s="2"/>
      <c r="U2983" s="2"/>
      <c r="V2983" s="2"/>
    </row>
    <row r="2984" spans="1:22" s="16" customFormat="1" ht="15" customHeight="1" x14ac:dyDescent="0.3">
      <c r="A2984" s="16" t="s">
        <v>465</v>
      </c>
      <c r="B2984" s="16" t="s">
        <v>18</v>
      </c>
      <c r="C2984" s="43" t="s">
        <v>178</v>
      </c>
      <c r="D2984" s="43" t="s">
        <v>72</v>
      </c>
      <c r="E2984" s="43" t="s">
        <v>175</v>
      </c>
      <c r="F2984" s="43" t="s">
        <v>22</v>
      </c>
      <c r="G2984" s="43" t="s">
        <v>23</v>
      </c>
      <c r="H2984" s="43" t="s">
        <v>23</v>
      </c>
      <c r="I2984" s="43" t="s">
        <v>671</v>
      </c>
      <c r="J2984" s="16" t="s">
        <v>672</v>
      </c>
      <c r="K2984" s="16">
        <v>15000</v>
      </c>
      <c r="L2984" s="16">
        <v>-15000</v>
      </c>
      <c r="M2984" s="16">
        <v>0</v>
      </c>
      <c r="N2984" s="16">
        <v>0</v>
      </c>
      <c r="O2984" s="47">
        <v>0</v>
      </c>
      <c r="P2984" s="16">
        <v>0</v>
      </c>
      <c r="Q2984" s="47">
        <v>0</v>
      </c>
      <c r="R2984" s="16" t="s">
        <v>1935</v>
      </c>
      <c r="S2984" s="3" t="s">
        <v>1471</v>
      </c>
      <c r="T2984" s="2"/>
      <c r="U2984" s="2"/>
      <c r="V2984" s="2"/>
    </row>
    <row r="2985" spans="1:22" s="16" customFormat="1" ht="15" customHeight="1" x14ac:dyDescent="0.3">
      <c r="A2985" s="16" t="s">
        <v>465</v>
      </c>
      <c r="B2985" s="16" t="s">
        <v>18</v>
      </c>
      <c r="C2985" s="43" t="s">
        <v>178</v>
      </c>
      <c r="D2985" s="43" t="s">
        <v>72</v>
      </c>
      <c r="E2985" s="43" t="s">
        <v>175</v>
      </c>
      <c r="F2985" s="43" t="s">
        <v>22</v>
      </c>
      <c r="G2985" s="43" t="s">
        <v>23</v>
      </c>
      <c r="H2985" s="43" t="s">
        <v>23</v>
      </c>
      <c r="I2985" s="43" t="s">
        <v>531</v>
      </c>
      <c r="J2985" s="16" t="s">
        <v>532</v>
      </c>
      <c r="K2985" s="16">
        <v>24382</v>
      </c>
      <c r="L2985" s="16">
        <v>0</v>
      </c>
      <c r="M2985" s="16">
        <v>24382</v>
      </c>
      <c r="N2985" s="16">
        <v>0</v>
      </c>
      <c r="O2985" s="47">
        <v>22352</v>
      </c>
      <c r="P2985" s="16">
        <v>2030</v>
      </c>
      <c r="Q2985" s="47">
        <v>2032</v>
      </c>
      <c r="R2985" s="16" t="s">
        <v>1935</v>
      </c>
      <c r="S2985" s="3" t="s">
        <v>1471</v>
      </c>
      <c r="T2985" s="2"/>
      <c r="U2985" s="2"/>
      <c r="V2985" s="2"/>
    </row>
    <row r="2986" spans="1:22" s="16" customFormat="1" ht="15" customHeight="1" x14ac:dyDescent="0.3">
      <c r="A2986" s="16" t="s">
        <v>465</v>
      </c>
      <c r="B2986" s="16" t="s">
        <v>18</v>
      </c>
      <c r="C2986" s="43" t="s">
        <v>178</v>
      </c>
      <c r="D2986" s="43" t="s">
        <v>72</v>
      </c>
      <c r="E2986" s="43" t="s">
        <v>175</v>
      </c>
      <c r="F2986" s="43" t="s">
        <v>22</v>
      </c>
      <c r="G2986" s="43" t="s">
        <v>23</v>
      </c>
      <c r="H2986" s="43" t="s">
        <v>23</v>
      </c>
      <c r="I2986" s="43" t="s">
        <v>1254</v>
      </c>
      <c r="J2986" s="16" t="s">
        <v>1255</v>
      </c>
      <c r="K2986" s="16">
        <v>50000</v>
      </c>
      <c r="L2986" s="16">
        <v>0</v>
      </c>
      <c r="M2986" s="16">
        <v>50000</v>
      </c>
      <c r="N2986" s="16">
        <v>0</v>
      </c>
      <c r="O2986" s="47">
        <v>0</v>
      </c>
      <c r="P2986" s="16">
        <v>50000</v>
      </c>
      <c r="Q2986" s="47">
        <v>0</v>
      </c>
      <c r="R2986" s="16" t="s">
        <v>1935</v>
      </c>
      <c r="S2986" s="3" t="s">
        <v>1471</v>
      </c>
      <c r="T2986" s="2"/>
      <c r="U2986" s="2"/>
      <c r="V2986" s="2"/>
    </row>
    <row r="2987" spans="1:22" s="16" customFormat="1" ht="15" customHeight="1" x14ac:dyDescent="0.3">
      <c r="A2987" s="16" t="s">
        <v>465</v>
      </c>
      <c r="B2987" s="16" t="s">
        <v>18</v>
      </c>
      <c r="C2987" s="43" t="s">
        <v>178</v>
      </c>
      <c r="D2987" s="43" t="s">
        <v>72</v>
      </c>
      <c r="E2987" s="43" t="s">
        <v>175</v>
      </c>
      <c r="F2987" s="43" t="s">
        <v>22</v>
      </c>
      <c r="G2987" s="43" t="s">
        <v>23</v>
      </c>
      <c r="H2987" s="43" t="s">
        <v>23</v>
      </c>
      <c r="I2987" s="43" t="s">
        <v>519</v>
      </c>
      <c r="J2987" s="16" t="s">
        <v>520</v>
      </c>
      <c r="K2987" s="16">
        <v>8638</v>
      </c>
      <c r="L2987" s="16">
        <v>0</v>
      </c>
      <c r="M2987" s="16">
        <v>8638</v>
      </c>
      <c r="N2987" s="16">
        <v>0</v>
      </c>
      <c r="O2987" s="47">
        <v>7821</v>
      </c>
      <c r="P2987" s="16">
        <v>817</v>
      </c>
      <c r="Q2987" s="47">
        <v>711</v>
      </c>
      <c r="R2987" s="16" t="s">
        <v>1935</v>
      </c>
      <c r="S2987" s="3" t="s">
        <v>1471</v>
      </c>
      <c r="T2987" s="2"/>
      <c r="U2987" s="2"/>
      <c r="V2987" s="2"/>
    </row>
    <row r="2988" spans="1:22" s="16" customFormat="1" ht="15" customHeight="1" x14ac:dyDescent="0.3">
      <c r="A2988" s="16" t="s">
        <v>465</v>
      </c>
      <c r="B2988" s="16" t="s">
        <v>18</v>
      </c>
      <c r="C2988" s="43" t="s">
        <v>178</v>
      </c>
      <c r="D2988" s="43" t="s">
        <v>72</v>
      </c>
      <c r="E2988" s="43" t="s">
        <v>175</v>
      </c>
      <c r="F2988" s="43" t="s">
        <v>22</v>
      </c>
      <c r="G2988" s="43" t="s">
        <v>23</v>
      </c>
      <c r="H2988" s="43" t="s">
        <v>23</v>
      </c>
      <c r="I2988" s="43" t="s">
        <v>638</v>
      </c>
      <c r="J2988" s="16" t="s">
        <v>639</v>
      </c>
      <c r="K2988" s="16">
        <v>34607</v>
      </c>
      <c r="L2988" s="16">
        <v>0</v>
      </c>
      <c r="M2988" s="16">
        <v>34607</v>
      </c>
      <c r="N2988" s="16">
        <v>0</v>
      </c>
      <c r="O2988" s="47">
        <v>31724</v>
      </c>
      <c r="P2988" s="16">
        <v>2883</v>
      </c>
      <c r="Q2988" s="47">
        <v>2884</v>
      </c>
      <c r="R2988" s="16" t="s">
        <v>1935</v>
      </c>
      <c r="S2988" s="3" t="s">
        <v>1471</v>
      </c>
      <c r="T2988" s="2"/>
      <c r="U2988" s="2"/>
      <c r="V2988" s="2"/>
    </row>
    <row r="2989" spans="1:22" s="16" customFormat="1" ht="15" customHeight="1" x14ac:dyDescent="0.3">
      <c r="A2989" s="16" t="s">
        <v>465</v>
      </c>
      <c r="B2989" s="16" t="s">
        <v>18</v>
      </c>
      <c r="C2989" s="43" t="s">
        <v>178</v>
      </c>
      <c r="D2989" s="43" t="s">
        <v>72</v>
      </c>
      <c r="E2989" s="43" t="s">
        <v>175</v>
      </c>
      <c r="F2989" s="43" t="s">
        <v>22</v>
      </c>
      <c r="G2989" s="43" t="s">
        <v>23</v>
      </c>
      <c r="H2989" s="43" t="s">
        <v>23</v>
      </c>
      <c r="I2989" s="43" t="s">
        <v>466</v>
      </c>
      <c r="J2989" s="16" t="s">
        <v>467</v>
      </c>
      <c r="K2989" s="16">
        <v>1992</v>
      </c>
      <c r="L2989" s="16">
        <v>0</v>
      </c>
      <c r="M2989" s="16">
        <v>1992</v>
      </c>
      <c r="N2989" s="16">
        <v>0</v>
      </c>
      <c r="O2989" s="47">
        <v>1826</v>
      </c>
      <c r="P2989" s="16">
        <v>166</v>
      </c>
      <c r="Q2989" s="47">
        <v>166</v>
      </c>
      <c r="R2989" s="16" t="s">
        <v>1935</v>
      </c>
      <c r="S2989" s="3" t="s">
        <v>1471</v>
      </c>
      <c r="T2989" s="2"/>
      <c r="U2989" s="2"/>
      <c r="V2989" s="2"/>
    </row>
    <row r="2990" spans="1:22" s="16" customFormat="1" ht="15" customHeight="1" x14ac:dyDescent="0.3">
      <c r="A2990" s="16" t="s">
        <v>465</v>
      </c>
      <c r="B2990" s="16" t="s">
        <v>18</v>
      </c>
      <c r="C2990" s="43" t="s">
        <v>178</v>
      </c>
      <c r="D2990" s="43" t="s">
        <v>72</v>
      </c>
      <c r="E2990" s="43" t="s">
        <v>175</v>
      </c>
      <c r="F2990" s="43" t="s">
        <v>22</v>
      </c>
      <c r="G2990" s="43" t="s">
        <v>23</v>
      </c>
      <c r="H2990" s="43" t="s">
        <v>23</v>
      </c>
      <c r="I2990" s="43" t="s">
        <v>470</v>
      </c>
      <c r="J2990" s="16" t="s">
        <v>471</v>
      </c>
      <c r="K2990" s="16">
        <v>306</v>
      </c>
      <c r="L2990" s="16">
        <v>0</v>
      </c>
      <c r="M2990" s="16">
        <v>306</v>
      </c>
      <c r="N2990" s="16">
        <v>0</v>
      </c>
      <c r="O2990" s="47">
        <v>286</v>
      </c>
      <c r="P2990" s="16">
        <v>20</v>
      </c>
      <c r="Q2990" s="47">
        <v>26</v>
      </c>
      <c r="R2990" s="16" t="s">
        <v>1935</v>
      </c>
      <c r="S2990" s="3" t="s">
        <v>1471</v>
      </c>
      <c r="T2990" s="2"/>
      <c r="U2990" s="2"/>
      <c r="V2990" s="2"/>
    </row>
    <row r="2991" spans="1:22" s="16" customFormat="1" ht="15" customHeight="1" x14ac:dyDescent="0.3">
      <c r="A2991" s="16" t="s">
        <v>465</v>
      </c>
      <c r="B2991" s="16" t="s">
        <v>18</v>
      </c>
      <c r="C2991" s="43" t="s">
        <v>178</v>
      </c>
      <c r="D2991" s="43" t="s">
        <v>72</v>
      </c>
      <c r="E2991" s="43" t="s">
        <v>175</v>
      </c>
      <c r="F2991" s="43" t="s">
        <v>22</v>
      </c>
      <c r="G2991" s="43" t="s">
        <v>23</v>
      </c>
      <c r="H2991" s="43" t="s">
        <v>23</v>
      </c>
      <c r="I2991" s="43" t="s">
        <v>1250</v>
      </c>
      <c r="J2991" s="16" t="s">
        <v>1251</v>
      </c>
      <c r="K2991" s="16">
        <v>8000</v>
      </c>
      <c r="L2991" s="16">
        <v>0</v>
      </c>
      <c r="M2991" s="16">
        <v>8000</v>
      </c>
      <c r="N2991" s="16">
        <v>0</v>
      </c>
      <c r="O2991" s="47">
        <v>0</v>
      </c>
      <c r="P2991" s="16">
        <v>8000</v>
      </c>
      <c r="Q2991" s="47">
        <v>0</v>
      </c>
      <c r="R2991" s="16" t="s">
        <v>1935</v>
      </c>
      <c r="S2991" s="3" t="s">
        <v>1471</v>
      </c>
      <c r="T2991" s="2"/>
      <c r="U2991" s="2"/>
      <c r="V2991" s="2"/>
    </row>
    <row r="2992" spans="1:22" s="16" customFormat="1" ht="15" customHeight="1" x14ac:dyDescent="0.3">
      <c r="A2992" s="16" t="s">
        <v>465</v>
      </c>
      <c r="B2992" s="16" t="s">
        <v>18</v>
      </c>
      <c r="C2992" s="43" t="s">
        <v>178</v>
      </c>
      <c r="D2992" s="43" t="s">
        <v>72</v>
      </c>
      <c r="E2992" s="43" t="s">
        <v>175</v>
      </c>
      <c r="F2992" s="43" t="s">
        <v>22</v>
      </c>
      <c r="G2992" s="43" t="s">
        <v>23</v>
      </c>
      <c r="H2992" s="43" t="s">
        <v>23</v>
      </c>
      <c r="I2992" s="43" t="s">
        <v>1159</v>
      </c>
      <c r="J2992" s="16" t="s">
        <v>1160</v>
      </c>
      <c r="K2992" s="16">
        <v>10000</v>
      </c>
      <c r="L2992" s="16">
        <v>0</v>
      </c>
      <c r="M2992" s="16">
        <v>10000</v>
      </c>
      <c r="N2992" s="16">
        <v>0</v>
      </c>
      <c r="O2992" s="47">
        <v>0</v>
      </c>
      <c r="P2992" s="16">
        <v>10000</v>
      </c>
      <c r="Q2992" s="47">
        <v>0</v>
      </c>
      <c r="R2992" s="16" t="s">
        <v>1935</v>
      </c>
      <c r="S2992" s="3" t="s">
        <v>1471</v>
      </c>
      <c r="T2992" s="2"/>
      <c r="U2992" s="2"/>
      <c r="V2992" s="2"/>
    </row>
    <row r="2993" spans="1:22" s="16" customFormat="1" ht="15" customHeight="1" x14ac:dyDescent="0.3">
      <c r="A2993" s="16" t="s">
        <v>465</v>
      </c>
      <c r="B2993" s="16" t="s">
        <v>18</v>
      </c>
      <c r="C2993" s="43" t="s">
        <v>178</v>
      </c>
      <c r="D2993" s="43" t="s">
        <v>72</v>
      </c>
      <c r="E2993" s="43" t="s">
        <v>175</v>
      </c>
      <c r="F2993" s="43" t="s">
        <v>22</v>
      </c>
      <c r="G2993" s="43" t="s">
        <v>23</v>
      </c>
      <c r="H2993" s="43" t="s">
        <v>23</v>
      </c>
      <c r="I2993" s="43" t="s">
        <v>525</v>
      </c>
      <c r="J2993" s="16" t="s">
        <v>526</v>
      </c>
      <c r="K2993" s="16">
        <v>1000</v>
      </c>
      <c r="L2993" s="16">
        <v>0</v>
      </c>
      <c r="M2993" s="16">
        <v>1000</v>
      </c>
      <c r="N2993" s="16">
        <v>0</v>
      </c>
      <c r="O2993" s="47">
        <v>124.2</v>
      </c>
      <c r="P2993" s="16">
        <v>875.8</v>
      </c>
      <c r="Q2993" s="47">
        <v>0</v>
      </c>
      <c r="R2993" s="16" t="s">
        <v>1935</v>
      </c>
      <c r="S2993" s="3" t="s">
        <v>1471</v>
      </c>
      <c r="T2993" s="2"/>
      <c r="U2993" s="2"/>
      <c r="V2993" s="2"/>
    </row>
    <row r="2994" spans="1:22" s="16" customFormat="1" ht="15" customHeight="1" x14ac:dyDescent="0.3">
      <c r="A2994" s="16" t="s">
        <v>465</v>
      </c>
      <c r="B2994" s="16" t="s">
        <v>18</v>
      </c>
      <c r="C2994" s="43" t="s">
        <v>178</v>
      </c>
      <c r="D2994" s="43" t="s">
        <v>72</v>
      </c>
      <c r="E2994" s="43" t="s">
        <v>175</v>
      </c>
      <c r="F2994" s="43" t="s">
        <v>22</v>
      </c>
      <c r="G2994" s="43" t="s">
        <v>23</v>
      </c>
      <c r="H2994" s="43" t="s">
        <v>23</v>
      </c>
      <c r="I2994" s="43">
        <v>6000</v>
      </c>
      <c r="J2994" s="16" t="s">
        <v>539</v>
      </c>
      <c r="K2994" s="16">
        <v>6000</v>
      </c>
      <c r="L2994" s="16">
        <v>0</v>
      </c>
      <c r="M2994" s="16">
        <v>6000</v>
      </c>
      <c r="N2994" s="16">
        <v>0</v>
      </c>
      <c r="O2994" s="47">
        <v>5838.12</v>
      </c>
      <c r="P2994" s="16">
        <v>161.88</v>
      </c>
      <c r="Q2994" s="47">
        <v>537.59</v>
      </c>
      <c r="R2994" s="16" t="s">
        <v>1935</v>
      </c>
      <c r="S2994" s="3" t="s">
        <v>1471</v>
      </c>
      <c r="T2994" s="2"/>
      <c r="U2994" s="2"/>
      <c r="V2994" s="2"/>
    </row>
    <row r="2995" spans="1:22" s="16" customFormat="1" ht="15" customHeight="1" x14ac:dyDescent="0.3">
      <c r="A2995" s="16" t="s">
        <v>465</v>
      </c>
      <c r="B2995" s="16" t="s">
        <v>18</v>
      </c>
      <c r="C2995" s="43" t="s">
        <v>178</v>
      </c>
      <c r="D2995" s="43" t="s">
        <v>72</v>
      </c>
      <c r="E2995" s="43" t="s">
        <v>175</v>
      </c>
      <c r="F2995" s="43" t="s">
        <v>22</v>
      </c>
      <c r="G2995" s="43" t="s">
        <v>23</v>
      </c>
      <c r="H2995" s="43" t="s">
        <v>23</v>
      </c>
      <c r="I2995" s="43">
        <v>6005</v>
      </c>
      <c r="J2995" s="16" t="s">
        <v>556</v>
      </c>
      <c r="K2995" s="16">
        <v>2000</v>
      </c>
      <c r="L2995" s="16">
        <v>0</v>
      </c>
      <c r="M2995" s="16">
        <v>2000</v>
      </c>
      <c r="N2995" s="16">
        <v>0</v>
      </c>
      <c r="O2995" s="47">
        <v>200.44</v>
      </c>
      <c r="P2995" s="16">
        <v>1799.56</v>
      </c>
      <c r="Q2995" s="47">
        <v>0</v>
      </c>
      <c r="R2995" s="16" t="s">
        <v>1935</v>
      </c>
      <c r="S2995" s="3" t="s">
        <v>1471</v>
      </c>
      <c r="T2995" s="2"/>
      <c r="U2995" s="2"/>
      <c r="V2995" s="2"/>
    </row>
    <row r="2996" spans="1:22" s="16" customFormat="1" ht="15" customHeight="1" x14ac:dyDescent="0.3">
      <c r="A2996" s="16" t="s">
        <v>465</v>
      </c>
      <c r="B2996" s="16" t="s">
        <v>18</v>
      </c>
      <c r="C2996" s="43" t="s">
        <v>178</v>
      </c>
      <c r="D2996" s="43" t="s">
        <v>72</v>
      </c>
      <c r="E2996" s="43" t="s">
        <v>175</v>
      </c>
      <c r="F2996" s="43" t="s">
        <v>22</v>
      </c>
      <c r="G2996" s="43" t="s">
        <v>23</v>
      </c>
      <c r="H2996" s="43" t="s">
        <v>23</v>
      </c>
      <c r="I2996" s="43">
        <v>6007</v>
      </c>
      <c r="J2996" s="16" t="s">
        <v>681</v>
      </c>
      <c r="K2996" s="16">
        <v>500</v>
      </c>
      <c r="L2996" s="16">
        <v>0</v>
      </c>
      <c r="M2996" s="16">
        <v>500</v>
      </c>
      <c r="N2996" s="16">
        <v>0</v>
      </c>
      <c r="O2996" s="47">
        <v>526.62</v>
      </c>
      <c r="P2996" s="16">
        <v>-26.62</v>
      </c>
      <c r="Q2996" s="47">
        <v>0</v>
      </c>
      <c r="R2996" s="16" t="s">
        <v>1935</v>
      </c>
      <c r="S2996" s="3" t="s">
        <v>1471</v>
      </c>
      <c r="T2996" s="2"/>
      <c r="U2996" s="2"/>
      <c r="V2996" s="2"/>
    </row>
    <row r="2997" spans="1:22" s="16" customFormat="1" ht="15" customHeight="1" x14ac:dyDescent="0.3">
      <c r="A2997" s="16" t="s">
        <v>465</v>
      </c>
      <c r="B2997" s="16" t="s">
        <v>18</v>
      </c>
      <c r="C2997" s="43" t="s">
        <v>178</v>
      </c>
      <c r="D2997" s="43" t="s">
        <v>72</v>
      </c>
      <c r="E2997" s="43" t="s">
        <v>175</v>
      </c>
      <c r="F2997" s="43" t="s">
        <v>22</v>
      </c>
      <c r="G2997" s="43" t="s">
        <v>23</v>
      </c>
      <c r="H2997" s="43" t="s">
        <v>23</v>
      </c>
      <c r="I2997" s="43">
        <v>6010</v>
      </c>
      <c r="J2997" s="16" t="s">
        <v>504</v>
      </c>
      <c r="K2997" s="16">
        <v>2000</v>
      </c>
      <c r="L2997" s="16">
        <v>7587</v>
      </c>
      <c r="M2997" s="16">
        <v>9587</v>
      </c>
      <c r="N2997" s="16">
        <v>0</v>
      </c>
      <c r="O2997" s="47">
        <v>5305.36</v>
      </c>
      <c r="P2997" s="16">
        <v>4281.6400000000003</v>
      </c>
      <c r="Q2997" s="47">
        <v>0</v>
      </c>
      <c r="R2997" s="16" t="s">
        <v>1935</v>
      </c>
      <c r="S2997" s="3" t="s">
        <v>1471</v>
      </c>
      <c r="T2997" s="2"/>
      <c r="U2997" s="2"/>
      <c r="V2997" s="2"/>
    </row>
    <row r="2998" spans="1:22" s="16" customFormat="1" ht="15" customHeight="1" x14ac:dyDescent="0.3">
      <c r="A2998" s="16" t="s">
        <v>465</v>
      </c>
      <c r="B2998" s="16" t="s">
        <v>18</v>
      </c>
      <c r="C2998" s="43" t="s">
        <v>178</v>
      </c>
      <c r="D2998" s="43" t="s">
        <v>72</v>
      </c>
      <c r="E2998" s="43" t="s">
        <v>175</v>
      </c>
      <c r="F2998" s="43" t="s">
        <v>22</v>
      </c>
      <c r="G2998" s="43" t="s">
        <v>23</v>
      </c>
      <c r="H2998" s="43" t="s">
        <v>23</v>
      </c>
      <c r="I2998" s="43">
        <v>6015</v>
      </c>
      <c r="J2998" s="16" t="s">
        <v>503</v>
      </c>
      <c r="K2998" s="16">
        <v>3000</v>
      </c>
      <c r="L2998" s="16">
        <v>3000</v>
      </c>
      <c r="M2998" s="16">
        <v>6000</v>
      </c>
      <c r="N2998" s="16">
        <v>0</v>
      </c>
      <c r="O2998" s="47">
        <v>2900.24</v>
      </c>
      <c r="P2998" s="16">
        <v>3099.76</v>
      </c>
      <c r="Q2998" s="47">
        <v>0</v>
      </c>
      <c r="R2998" s="16" t="s">
        <v>1935</v>
      </c>
      <c r="S2998" s="3" t="s">
        <v>1471</v>
      </c>
      <c r="T2998" s="2"/>
      <c r="U2998" s="2"/>
      <c r="V2998" s="2"/>
    </row>
    <row r="2999" spans="1:22" s="16" customFormat="1" ht="15" customHeight="1" x14ac:dyDescent="0.3">
      <c r="A2999" s="16" t="s">
        <v>465</v>
      </c>
      <c r="B2999" s="16" t="s">
        <v>18</v>
      </c>
      <c r="C2999" s="43" t="s">
        <v>178</v>
      </c>
      <c r="D2999" s="43" t="s">
        <v>72</v>
      </c>
      <c r="E2999" s="43" t="s">
        <v>175</v>
      </c>
      <c r="F2999" s="43" t="s">
        <v>22</v>
      </c>
      <c r="G2999" s="43" t="s">
        <v>23</v>
      </c>
      <c r="H2999" s="43" t="s">
        <v>23</v>
      </c>
      <c r="I2999" s="43">
        <v>6017</v>
      </c>
      <c r="J2999" s="16" t="s">
        <v>529</v>
      </c>
      <c r="K2999" s="16">
        <v>9000</v>
      </c>
      <c r="L2999" s="16">
        <v>0</v>
      </c>
      <c r="M2999" s="16">
        <v>9000</v>
      </c>
      <c r="N2999" s="16">
        <v>0</v>
      </c>
      <c r="O2999" s="47">
        <v>955.25</v>
      </c>
      <c r="P2999" s="16">
        <v>8044.75</v>
      </c>
      <c r="Q2999" s="47">
        <v>0</v>
      </c>
      <c r="R2999" s="16" t="s">
        <v>1935</v>
      </c>
      <c r="S2999" s="3" t="s">
        <v>1471</v>
      </c>
      <c r="T2999" s="2"/>
      <c r="U2999" s="2"/>
      <c r="V2999" s="2"/>
    </row>
    <row r="3000" spans="1:22" s="16" customFormat="1" ht="15" customHeight="1" x14ac:dyDescent="0.3">
      <c r="A3000" s="16" t="s">
        <v>465</v>
      </c>
      <c r="B3000" s="16" t="s">
        <v>18</v>
      </c>
      <c r="C3000" s="43" t="s">
        <v>178</v>
      </c>
      <c r="D3000" s="43" t="s">
        <v>72</v>
      </c>
      <c r="E3000" s="43" t="s">
        <v>175</v>
      </c>
      <c r="F3000" s="43" t="s">
        <v>22</v>
      </c>
      <c r="G3000" s="43" t="s">
        <v>23</v>
      </c>
      <c r="H3000" s="43" t="s">
        <v>23</v>
      </c>
      <c r="I3000" s="43">
        <v>6020</v>
      </c>
      <c r="J3000" s="16" t="s">
        <v>540</v>
      </c>
      <c r="K3000" s="16">
        <v>1000</v>
      </c>
      <c r="L3000" s="16">
        <v>0</v>
      </c>
      <c r="M3000" s="16">
        <v>1000</v>
      </c>
      <c r="N3000" s="16">
        <v>0</v>
      </c>
      <c r="O3000" s="47">
        <v>0</v>
      </c>
      <c r="P3000" s="16">
        <v>1000</v>
      </c>
      <c r="Q3000" s="47">
        <v>0</v>
      </c>
      <c r="R3000" s="16" t="s">
        <v>1935</v>
      </c>
      <c r="S3000" s="3" t="s">
        <v>1471</v>
      </c>
      <c r="T3000" s="2"/>
      <c r="U3000" s="2"/>
      <c r="V3000" s="2"/>
    </row>
    <row r="3001" spans="1:22" s="16" customFormat="1" ht="15" customHeight="1" x14ac:dyDescent="0.3">
      <c r="A3001" s="16" t="s">
        <v>465</v>
      </c>
      <c r="B3001" s="16" t="s">
        <v>18</v>
      </c>
      <c r="C3001" s="43" t="s">
        <v>178</v>
      </c>
      <c r="D3001" s="43" t="s">
        <v>72</v>
      </c>
      <c r="E3001" s="43" t="s">
        <v>175</v>
      </c>
      <c r="F3001" s="43" t="s">
        <v>22</v>
      </c>
      <c r="G3001" s="43" t="s">
        <v>23</v>
      </c>
      <c r="H3001" s="43" t="s">
        <v>23</v>
      </c>
      <c r="I3001" s="43">
        <v>6025</v>
      </c>
      <c r="J3001" s="16" t="s">
        <v>564</v>
      </c>
      <c r="K3001" s="16">
        <v>1000</v>
      </c>
      <c r="L3001" s="16">
        <v>0</v>
      </c>
      <c r="M3001" s="16">
        <v>1000</v>
      </c>
      <c r="N3001" s="16">
        <v>0</v>
      </c>
      <c r="O3001" s="47">
        <v>986.39</v>
      </c>
      <c r="P3001" s="16">
        <v>13.61</v>
      </c>
      <c r="Q3001" s="47">
        <v>0</v>
      </c>
      <c r="R3001" s="16" t="s">
        <v>1935</v>
      </c>
      <c r="S3001" s="3" t="s">
        <v>1471</v>
      </c>
      <c r="T3001" s="2"/>
      <c r="U3001" s="2"/>
      <c r="V3001" s="2"/>
    </row>
    <row r="3002" spans="1:22" s="16" customFormat="1" ht="15" customHeight="1" x14ac:dyDescent="0.3">
      <c r="A3002" s="16" t="s">
        <v>465</v>
      </c>
      <c r="B3002" s="16" t="s">
        <v>18</v>
      </c>
      <c r="C3002" s="43" t="s">
        <v>178</v>
      </c>
      <c r="D3002" s="43" t="s">
        <v>72</v>
      </c>
      <c r="E3002" s="43" t="s">
        <v>175</v>
      </c>
      <c r="F3002" s="43" t="s">
        <v>22</v>
      </c>
      <c r="G3002" s="43" t="s">
        <v>23</v>
      </c>
      <c r="H3002" s="43" t="s">
        <v>23</v>
      </c>
      <c r="I3002" s="43">
        <v>6200</v>
      </c>
      <c r="J3002" s="16" t="s">
        <v>557</v>
      </c>
      <c r="K3002" s="16">
        <v>1500</v>
      </c>
      <c r="L3002" s="16">
        <v>0</v>
      </c>
      <c r="M3002" s="16">
        <v>1500</v>
      </c>
      <c r="N3002" s="16">
        <v>0</v>
      </c>
      <c r="O3002" s="47">
        <v>0</v>
      </c>
      <c r="P3002" s="16">
        <v>1500</v>
      </c>
      <c r="Q3002" s="47">
        <v>0</v>
      </c>
      <c r="R3002" s="16" t="s">
        <v>1935</v>
      </c>
      <c r="S3002" s="3" t="s">
        <v>1471</v>
      </c>
      <c r="T3002" s="2"/>
      <c r="U3002" s="2"/>
      <c r="V3002" s="2"/>
    </row>
    <row r="3003" spans="1:22" s="16" customFormat="1" ht="15" customHeight="1" x14ac:dyDescent="0.3">
      <c r="A3003" s="16" t="s">
        <v>465</v>
      </c>
      <c r="B3003" s="16" t="s">
        <v>18</v>
      </c>
      <c r="C3003" s="43" t="s">
        <v>178</v>
      </c>
      <c r="D3003" s="43" t="s">
        <v>72</v>
      </c>
      <c r="E3003" s="43" t="s">
        <v>175</v>
      </c>
      <c r="F3003" s="43" t="s">
        <v>22</v>
      </c>
      <c r="G3003" s="43" t="s">
        <v>23</v>
      </c>
      <c r="H3003" s="43" t="s">
        <v>23</v>
      </c>
      <c r="I3003" s="43">
        <v>6202</v>
      </c>
      <c r="J3003" s="16" t="s">
        <v>558</v>
      </c>
      <c r="K3003" s="16">
        <v>500</v>
      </c>
      <c r="L3003" s="16">
        <v>0</v>
      </c>
      <c r="M3003" s="16">
        <v>500</v>
      </c>
      <c r="N3003" s="16">
        <v>0</v>
      </c>
      <c r="O3003" s="47">
        <v>784.84</v>
      </c>
      <c r="P3003" s="16">
        <v>-284.83999999999997</v>
      </c>
      <c r="Q3003" s="47">
        <v>0</v>
      </c>
      <c r="R3003" s="16" t="s">
        <v>1935</v>
      </c>
      <c r="S3003" s="3" t="s">
        <v>1471</v>
      </c>
      <c r="T3003" s="2"/>
      <c r="U3003" s="2"/>
      <c r="V3003" s="2"/>
    </row>
    <row r="3004" spans="1:22" s="16" customFormat="1" ht="15" customHeight="1" x14ac:dyDescent="0.3">
      <c r="A3004" s="16" t="s">
        <v>465</v>
      </c>
      <c r="B3004" s="16" t="s">
        <v>18</v>
      </c>
      <c r="C3004" s="43" t="s">
        <v>178</v>
      </c>
      <c r="D3004" s="43" t="s">
        <v>72</v>
      </c>
      <c r="E3004" s="43" t="s">
        <v>175</v>
      </c>
      <c r="F3004" s="43" t="s">
        <v>22</v>
      </c>
      <c r="G3004" s="43" t="s">
        <v>23</v>
      </c>
      <c r="H3004" s="43" t="s">
        <v>23</v>
      </c>
      <c r="I3004" s="43">
        <v>6203</v>
      </c>
      <c r="J3004" s="16" t="s">
        <v>559</v>
      </c>
      <c r="K3004" s="16">
        <v>28000</v>
      </c>
      <c r="L3004" s="16">
        <v>0</v>
      </c>
      <c r="M3004" s="16">
        <v>28000</v>
      </c>
      <c r="N3004" s="16">
        <v>1000</v>
      </c>
      <c r="O3004" s="47">
        <v>24297.599999999999</v>
      </c>
      <c r="P3004" s="16">
        <v>2702.4</v>
      </c>
      <c r="Q3004" s="47">
        <v>1013.9</v>
      </c>
      <c r="R3004" s="16" t="s">
        <v>1935</v>
      </c>
      <c r="S3004" s="3" t="s">
        <v>1471</v>
      </c>
      <c r="T3004" s="2"/>
      <c r="U3004" s="2"/>
      <c r="V3004" s="2"/>
    </row>
    <row r="3005" spans="1:22" s="16" customFormat="1" ht="15" customHeight="1" x14ac:dyDescent="0.3">
      <c r="A3005" s="16" t="s">
        <v>465</v>
      </c>
      <c r="B3005" s="16" t="s">
        <v>18</v>
      </c>
      <c r="C3005" s="43" t="s">
        <v>178</v>
      </c>
      <c r="D3005" s="43" t="s">
        <v>72</v>
      </c>
      <c r="E3005" s="43" t="s">
        <v>175</v>
      </c>
      <c r="F3005" s="43" t="s">
        <v>22</v>
      </c>
      <c r="G3005" s="43" t="s">
        <v>23</v>
      </c>
      <c r="H3005" s="43" t="s">
        <v>23</v>
      </c>
      <c r="I3005" s="43">
        <v>6208</v>
      </c>
      <c r="J3005" s="16" t="s">
        <v>496</v>
      </c>
      <c r="K3005" s="16">
        <v>1000</v>
      </c>
      <c r="L3005" s="16">
        <v>0</v>
      </c>
      <c r="M3005" s="16">
        <v>1000</v>
      </c>
      <c r="N3005" s="16">
        <v>0</v>
      </c>
      <c r="O3005" s="47">
        <v>441.65</v>
      </c>
      <c r="P3005" s="16">
        <v>558.35</v>
      </c>
      <c r="Q3005" s="47">
        <v>0</v>
      </c>
      <c r="R3005" s="16" t="s">
        <v>1935</v>
      </c>
      <c r="S3005" s="3" t="s">
        <v>1471</v>
      </c>
      <c r="T3005" s="2"/>
      <c r="U3005" s="2"/>
      <c r="V3005" s="2"/>
    </row>
    <row r="3006" spans="1:22" s="16" customFormat="1" ht="15" customHeight="1" x14ac:dyDescent="0.3">
      <c r="A3006" s="16" t="s">
        <v>465</v>
      </c>
      <c r="B3006" s="16" t="s">
        <v>18</v>
      </c>
      <c r="C3006" s="43" t="s">
        <v>178</v>
      </c>
      <c r="D3006" s="43" t="s">
        <v>72</v>
      </c>
      <c r="E3006" s="43" t="s">
        <v>175</v>
      </c>
      <c r="F3006" s="43" t="s">
        <v>22</v>
      </c>
      <c r="G3006" s="43" t="s">
        <v>23</v>
      </c>
      <c r="H3006" s="43" t="s">
        <v>23</v>
      </c>
      <c r="I3006" s="43">
        <v>6350</v>
      </c>
      <c r="J3006" s="16" t="s">
        <v>492</v>
      </c>
      <c r="K3006" s="16">
        <v>2000</v>
      </c>
      <c r="L3006" s="16">
        <v>0</v>
      </c>
      <c r="M3006" s="16">
        <v>2000</v>
      </c>
      <c r="N3006" s="16">
        <v>0</v>
      </c>
      <c r="O3006" s="47">
        <v>1000</v>
      </c>
      <c r="P3006" s="16">
        <v>1000</v>
      </c>
      <c r="Q3006" s="47">
        <v>0</v>
      </c>
      <c r="R3006" s="16" t="s">
        <v>1935</v>
      </c>
      <c r="S3006" s="3" t="s">
        <v>1471</v>
      </c>
      <c r="T3006" s="2"/>
      <c r="U3006" s="2"/>
      <c r="V3006" s="2"/>
    </row>
    <row r="3007" spans="1:22" s="16" customFormat="1" ht="15" customHeight="1" x14ac:dyDescent="0.3">
      <c r="A3007" s="16" t="s">
        <v>465</v>
      </c>
      <c r="B3007" s="16" t="s">
        <v>18</v>
      </c>
      <c r="C3007" s="43" t="s">
        <v>178</v>
      </c>
      <c r="D3007" s="43" t="s">
        <v>72</v>
      </c>
      <c r="E3007" s="43" t="s">
        <v>175</v>
      </c>
      <c r="F3007" s="43" t="s">
        <v>22</v>
      </c>
      <c r="G3007" s="43" t="s">
        <v>23</v>
      </c>
      <c r="H3007" s="43" t="s">
        <v>23</v>
      </c>
      <c r="I3007" s="43" t="s">
        <v>541</v>
      </c>
      <c r="J3007" s="16" t="s">
        <v>542</v>
      </c>
      <c r="K3007" s="16">
        <v>6000</v>
      </c>
      <c r="L3007" s="16">
        <v>0</v>
      </c>
      <c r="M3007" s="16">
        <v>6000</v>
      </c>
      <c r="N3007" s="16">
        <v>0</v>
      </c>
      <c r="O3007" s="47">
        <v>5618.71</v>
      </c>
      <c r="P3007" s="16">
        <v>381.29</v>
      </c>
      <c r="Q3007" s="47">
        <v>449.44</v>
      </c>
      <c r="R3007" s="16" t="s">
        <v>1935</v>
      </c>
      <c r="S3007" s="3" t="s">
        <v>1471</v>
      </c>
      <c r="T3007" s="2"/>
      <c r="U3007" s="2"/>
      <c r="V3007" s="2"/>
    </row>
    <row r="3008" spans="1:22" s="16" customFormat="1" ht="15" customHeight="1" x14ac:dyDescent="0.3">
      <c r="A3008" s="16" t="s">
        <v>465</v>
      </c>
      <c r="B3008" s="16" t="s">
        <v>18</v>
      </c>
      <c r="C3008" s="43" t="s">
        <v>178</v>
      </c>
      <c r="D3008" s="43" t="s">
        <v>72</v>
      </c>
      <c r="E3008" s="43" t="s">
        <v>175</v>
      </c>
      <c r="F3008" s="43" t="s">
        <v>22</v>
      </c>
      <c r="G3008" s="43" t="s">
        <v>23</v>
      </c>
      <c r="H3008" s="43" t="s">
        <v>23</v>
      </c>
      <c r="I3008" s="43" t="s">
        <v>505</v>
      </c>
      <c r="J3008" s="16" t="s">
        <v>506</v>
      </c>
      <c r="K3008" s="16">
        <v>5000</v>
      </c>
      <c r="L3008" s="16">
        <v>0</v>
      </c>
      <c r="M3008" s="16">
        <v>5000</v>
      </c>
      <c r="N3008" s="16">
        <v>0</v>
      </c>
      <c r="O3008" s="47">
        <v>2653.64</v>
      </c>
      <c r="P3008" s="16">
        <v>2346.36</v>
      </c>
      <c r="Q3008" s="47">
        <v>304.8</v>
      </c>
      <c r="R3008" s="16" t="s">
        <v>1935</v>
      </c>
      <c r="S3008" s="3" t="s">
        <v>1471</v>
      </c>
      <c r="T3008" s="2"/>
      <c r="U3008" s="2"/>
      <c r="V3008" s="2"/>
    </row>
    <row r="3009" spans="1:22" s="16" customFormat="1" ht="15" customHeight="1" x14ac:dyDescent="0.3">
      <c r="A3009" s="16" t="s">
        <v>465</v>
      </c>
      <c r="B3009" s="16" t="s">
        <v>18</v>
      </c>
      <c r="C3009" s="43" t="s">
        <v>178</v>
      </c>
      <c r="D3009" s="43" t="s">
        <v>72</v>
      </c>
      <c r="E3009" s="43" t="s">
        <v>175</v>
      </c>
      <c r="F3009" s="43" t="s">
        <v>22</v>
      </c>
      <c r="G3009" s="43" t="s">
        <v>23</v>
      </c>
      <c r="H3009" s="43" t="s">
        <v>23</v>
      </c>
      <c r="I3009" s="43" t="s">
        <v>616</v>
      </c>
      <c r="J3009" s="16" t="s">
        <v>617</v>
      </c>
      <c r="K3009" s="16">
        <v>34000</v>
      </c>
      <c r="L3009" s="16">
        <v>0</v>
      </c>
      <c r="M3009" s="16">
        <v>34000</v>
      </c>
      <c r="N3009" s="16">
        <v>0</v>
      </c>
      <c r="O3009" s="47">
        <v>34000</v>
      </c>
      <c r="P3009" s="16">
        <v>0</v>
      </c>
      <c r="Q3009" s="47">
        <v>0</v>
      </c>
      <c r="R3009" s="16" t="s">
        <v>1935</v>
      </c>
      <c r="S3009" s="3" t="s">
        <v>1471</v>
      </c>
      <c r="T3009" s="2"/>
      <c r="U3009" s="2"/>
      <c r="V3009" s="2"/>
    </row>
    <row r="3010" spans="1:22" s="16" customFormat="1" ht="15" customHeight="1" x14ac:dyDescent="0.3">
      <c r="A3010" s="16" t="s">
        <v>465</v>
      </c>
      <c r="B3010" s="16" t="s">
        <v>18</v>
      </c>
      <c r="C3010" s="43" t="s">
        <v>178</v>
      </c>
      <c r="D3010" s="43" t="s">
        <v>72</v>
      </c>
      <c r="E3010" s="43" t="s">
        <v>175</v>
      </c>
      <c r="F3010" s="43" t="s">
        <v>22</v>
      </c>
      <c r="G3010" s="43" t="s">
        <v>23</v>
      </c>
      <c r="H3010" s="43" t="s">
        <v>23</v>
      </c>
      <c r="I3010" s="43" t="s">
        <v>600</v>
      </c>
      <c r="J3010" s="16" t="s">
        <v>601</v>
      </c>
      <c r="K3010" s="16">
        <v>69000</v>
      </c>
      <c r="L3010" s="16">
        <v>-50000</v>
      </c>
      <c r="M3010" s="16">
        <v>19000</v>
      </c>
      <c r="N3010" s="16">
        <v>0</v>
      </c>
      <c r="O3010" s="47">
        <v>10898</v>
      </c>
      <c r="P3010" s="16">
        <v>8102</v>
      </c>
      <c r="Q3010" s="47">
        <v>0</v>
      </c>
      <c r="R3010" s="16" t="s">
        <v>1935</v>
      </c>
      <c r="S3010" s="3" t="s">
        <v>1471</v>
      </c>
      <c r="T3010" s="2"/>
      <c r="U3010" s="2"/>
      <c r="V3010" s="2"/>
    </row>
    <row r="3011" spans="1:22" s="16" customFormat="1" ht="15" customHeight="1" x14ac:dyDescent="0.3">
      <c r="A3011" s="16" t="s">
        <v>465</v>
      </c>
      <c r="B3011" s="16" t="s">
        <v>18</v>
      </c>
      <c r="C3011" s="43" t="s">
        <v>178</v>
      </c>
      <c r="D3011" s="43" t="s">
        <v>72</v>
      </c>
      <c r="E3011" s="43" t="s">
        <v>175</v>
      </c>
      <c r="F3011" s="43" t="s">
        <v>22</v>
      </c>
      <c r="G3011" s="43" t="s">
        <v>23</v>
      </c>
      <c r="H3011" s="43" t="s">
        <v>23</v>
      </c>
      <c r="I3011" s="43" t="s">
        <v>487</v>
      </c>
      <c r="J3011" s="16" t="s">
        <v>488</v>
      </c>
      <c r="K3011" s="16">
        <v>63727</v>
      </c>
      <c r="L3011" s="16">
        <v>0</v>
      </c>
      <c r="M3011" s="16">
        <v>63727</v>
      </c>
      <c r="N3011" s="16">
        <v>-138</v>
      </c>
      <c r="O3011" s="47">
        <v>38342.300000000003</v>
      </c>
      <c r="P3011" s="16">
        <v>25522.7</v>
      </c>
      <c r="Q3011" s="47">
        <v>360.5</v>
      </c>
      <c r="R3011" s="16" t="s">
        <v>1935</v>
      </c>
      <c r="S3011" s="3" t="s">
        <v>1471</v>
      </c>
      <c r="T3011" s="2"/>
      <c r="U3011" s="2"/>
      <c r="V3011" s="2"/>
    </row>
    <row r="3012" spans="1:22" s="16" customFormat="1" ht="15" customHeight="1" x14ac:dyDescent="0.3">
      <c r="A3012" s="16" t="s">
        <v>465</v>
      </c>
      <c r="B3012" s="16" t="s">
        <v>18</v>
      </c>
      <c r="C3012" s="43" t="s">
        <v>178</v>
      </c>
      <c r="D3012" s="43" t="s">
        <v>72</v>
      </c>
      <c r="E3012" s="43" t="s">
        <v>175</v>
      </c>
      <c r="F3012" s="43" t="s">
        <v>22</v>
      </c>
      <c r="G3012" s="43" t="s">
        <v>23</v>
      </c>
      <c r="H3012" s="43" t="s">
        <v>23</v>
      </c>
      <c r="I3012" s="43" t="s">
        <v>485</v>
      </c>
      <c r="J3012" s="16" t="s">
        <v>486</v>
      </c>
      <c r="K3012" s="16">
        <v>15000</v>
      </c>
      <c r="L3012" s="16">
        <v>0</v>
      </c>
      <c r="M3012" s="16">
        <v>15000</v>
      </c>
      <c r="N3012" s="16">
        <v>689.85</v>
      </c>
      <c r="O3012" s="47">
        <v>13579.83</v>
      </c>
      <c r="P3012" s="16">
        <v>730.32</v>
      </c>
      <c r="Q3012" s="47">
        <v>1453.35</v>
      </c>
      <c r="R3012" s="16" t="s">
        <v>1935</v>
      </c>
      <c r="S3012" s="3" t="s">
        <v>1471</v>
      </c>
      <c r="T3012" s="2"/>
      <c r="U3012" s="2"/>
      <c r="V3012" s="2"/>
    </row>
    <row r="3013" spans="1:22" s="16" customFormat="1" ht="15" customHeight="1" x14ac:dyDescent="0.3">
      <c r="A3013" s="16" t="s">
        <v>465</v>
      </c>
      <c r="B3013" s="16" t="s">
        <v>18</v>
      </c>
      <c r="C3013" s="43" t="s">
        <v>178</v>
      </c>
      <c r="D3013" s="43" t="s">
        <v>72</v>
      </c>
      <c r="E3013" s="43" t="s">
        <v>175</v>
      </c>
      <c r="F3013" s="43" t="s">
        <v>22</v>
      </c>
      <c r="G3013" s="43" t="s">
        <v>23</v>
      </c>
      <c r="H3013" s="43" t="s">
        <v>23</v>
      </c>
      <c r="I3013" s="43" t="s">
        <v>537</v>
      </c>
      <c r="J3013" s="16" t="s">
        <v>538</v>
      </c>
      <c r="K3013" s="16">
        <v>275000</v>
      </c>
      <c r="L3013" s="16">
        <v>0</v>
      </c>
      <c r="M3013" s="16">
        <v>275000</v>
      </c>
      <c r="N3013" s="16">
        <v>794.57</v>
      </c>
      <c r="O3013" s="47">
        <v>250302.68</v>
      </c>
      <c r="P3013" s="16">
        <v>23902.75</v>
      </c>
      <c r="Q3013" s="47">
        <v>11278.35</v>
      </c>
      <c r="R3013" s="16" t="s">
        <v>1935</v>
      </c>
      <c r="S3013" s="3" t="s">
        <v>1471</v>
      </c>
      <c r="T3013" s="2"/>
      <c r="U3013" s="2"/>
      <c r="V3013" s="2"/>
    </row>
    <row r="3014" spans="1:22" s="16" customFormat="1" ht="15" customHeight="1" x14ac:dyDescent="0.3">
      <c r="A3014" s="16" t="s">
        <v>465</v>
      </c>
      <c r="B3014" s="16" t="s">
        <v>18</v>
      </c>
      <c r="C3014" s="43" t="s">
        <v>178</v>
      </c>
      <c r="D3014" s="43" t="s">
        <v>72</v>
      </c>
      <c r="E3014" s="43" t="s">
        <v>175</v>
      </c>
      <c r="F3014" s="43" t="s">
        <v>22</v>
      </c>
      <c r="G3014" s="43" t="s">
        <v>23</v>
      </c>
      <c r="H3014" s="43" t="s">
        <v>23</v>
      </c>
      <c r="I3014" s="43" t="s">
        <v>1213</v>
      </c>
      <c r="J3014" s="16" t="s">
        <v>1214</v>
      </c>
      <c r="K3014" s="16">
        <v>1000</v>
      </c>
      <c r="L3014" s="16">
        <v>0</v>
      </c>
      <c r="M3014" s="16">
        <v>1000</v>
      </c>
      <c r="N3014" s="16">
        <v>0</v>
      </c>
      <c r="O3014" s="47">
        <v>0</v>
      </c>
      <c r="P3014" s="16">
        <v>1000</v>
      </c>
      <c r="Q3014" s="47">
        <v>0</v>
      </c>
      <c r="R3014" s="16" t="s">
        <v>1935</v>
      </c>
      <c r="S3014" s="3" t="s">
        <v>1471</v>
      </c>
      <c r="T3014" s="2"/>
      <c r="U3014" s="2"/>
      <c r="V3014" s="2"/>
    </row>
    <row r="3015" spans="1:22" s="16" customFormat="1" ht="15" customHeight="1" x14ac:dyDescent="0.3">
      <c r="A3015" s="16" t="s">
        <v>465</v>
      </c>
      <c r="B3015" s="16" t="s">
        <v>18</v>
      </c>
      <c r="C3015" s="43" t="s">
        <v>178</v>
      </c>
      <c r="D3015" s="43" t="s">
        <v>72</v>
      </c>
      <c r="E3015" s="43" t="s">
        <v>175</v>
      </c>
      <c r="F3015" s="43" t="s">
        <v>22</v>
      </c>
      <c r="G3015" s="43" t="s">
        <v>23</v>
      </c>
      <c r="H3015" s="43" t="s">
        <v>23</v>
      </c>
      <c r="I3015" s="43">
        <v>6600</v>
      </c>
      <c r="J3015" s="16" t="s">
        <v>530</v>
      </c>
      <c r="K3015" s="16">
        <v>5000</v>
      </c>
      <c r="L3015" s="16">
        <v>0</v>
      </c>
      <c r="M3015" s="16">
        <v>5000</v>
      </c>
      <c r="N3015" s="16">
        <v>0</v>
      </c>
      <c r="O3015" s="47">
        <v>0</v>
      </c>
      <c r="P3015" s="16">
        <v>5000</v>
      </c>
      <c r="Q3015" s="47">
        <v>0</v>
      </c>
      <c r="R3015" s="16" t="s">
        <v>1935</v>
      </c>
      <c r="S3015" s="3" t="s">
        <v>1471</v>
      </c>
      <c r="T3015" s="2"/>
      <c r="U3015" s="2"/>
      <c r="V3015" s="2"/>
    </row>
    <row r="3016" spans="1:22" s="16" customFormat="1" ht="15" customHeight="1" x14ac:dyDescent="0.3">
      <c r="A3016" s="16" t="s">
        <v>465</v>
      </c>
      <c r="B3016" s="16" t="s">
        <v>18</v>
      </c>
      <c r="C3016" s="43" t="s">
        <v>178</v>
      </c>
      <c r="D3016" s="43" t="s">
        <v>72</v>
      </c>
      <c r="E3016" s="43" t="s">
        <v>175</v>
      </c>
      <c r="F3016" s="43" t="s">
        <v>22</v>
      </c>
      <c r="G3016" s="43" t="s">
        <v>23</v>
      </c>
      <c r="H3016" s="43" t="s">
        <v>23</v>
      </c>
      <c r="I3016" s="43" t="s">
        <v>568</v>
      </c>
      <c r="J3016" s="16" t="s">
        <v>569</v>
      </c>
      <c r="K3016" s="16">
        <v>12000</v>
      </c>
      <c r="L3016" s="16">
        <v>0</v>
      </c>
      <c r="M3016" s="16">
        <v>12000</v>
      </c>
      <c r="N3016" s="16">
        <v>0</v>
      </c>
      <c r="O3016" s="47">
        <v>6667.27</v>
      </c>
      <c r="P3016" s="16">
        <v>5332.73</v>
      </c>
      <c r="Q3016" s="47">
        <v>2505</v>
      </c>
      <c r="R3016" s="16" t="s">
        <v>1935</v>
      </c>
      <c r="S3016" s="3" t="s">
        <v>1471</v>
      </c>
      <c r="T3016" s="2"/>
      <c r="U3016" s="2"/>
      <c r="V3016" s="2"/>
    </row>
    <row r="3017" spans="1:22" s="16" customFormat="1" ht="15" customHeight="1" x14ac:dyDescent="0.3">
      <c r="A3017" s="16" t="s">
        <v>465</v>
      </c>
      <c r="B3017" s="16" t="s">
        <v>18</v>
      </c>
      <c r="C3017" s="43" t="s">
        <v>178</v>
      </c>
      <c r="D3017" s="43" t="s">
        <v>72</v>
      </c>
      <c r="E3017" s="43" t="s">
        <v>175</v>
      </c>
      <c r="F3017" s="43" t="s">
        <v>22</v>
      </c>
      <c r="G3017" s="43" t="s">
        <v>23</v>
      </c>
      <c r="H3017" s="43" t="s">
        <v>23</v>
      </c>
      <c r="I3017" s="43" t="s">
        <v>476</v>
      </c>
      <c r="J3017" s="16" t="s">
        <v>477</v>
      </c>
      <c r="K3017" s="16">
        <v>25000</v>
      </c>
      <c r="L3017" s="16">
        <v>0</v>
      </c>
      <c r="M3017" s="16">
        <v>25000</v>
      </c>
      <c r="N3017" s="16">
        <v>0</v>
      </c>
      <c r="O3017" s="47">
        <v>6625.89</v>
      </c>
      <c r="P3017" s="16">
        <v>18374.11</v>
      </c>
      <c r="Q3017" s="47">
        <v>16.170000000000002</v>
      </c>
      <c r="R3017" s="16" t="s">
        <v>1935</v>
      </c>
      <c r="S3017" s="3" t="s">
        <v>1471</v>
      </c>
      <c r="T3017" s="2"/>
      <c r="U3017" s="2"/>
      <c r="V3017" s="2"/>
    </row>
    <row r="3018" spans="1:22" s="16" customFormat="1" ht="15" customHeight="1" x14ac:dyDescent="0.3">
      <c r="A3018" s="16" t="s">
        <v>465</v>
      </c>
      <c r="B3018" s="16" t="s">
        <v>18</v>
      </c>
      <c r="C3018" s="43" t="s">
        <v>178</v>
      </c>
      <c r="D3018" s="43" t="s">
        <v>72</v>
      </c>
      <c r="E3018" s="43" t="s">
        <v>175</v>
      </c>
      <c r="F3018" s="43" t="s">
        <v>22</v>
      </c>
      <c r="G3018" s="43" t="s">
        <v>23</v>
      </c>
      <c r="H3018" s="43" t="s">
        <v>23</v>
      </c>
      <c r="I3018" s="43" t="s">
        <v>602</v>
      </c>
      <c r="J3018" s="16" t="s">
        <v>603</v>
      </c>
      <c r="K3018" s="16">
        <v>1000</v>
      </c>
      <c r="L3018" s="16">
        <v>0</v>
      </c>
      <c r="M3018" s="16">
        <v>1000</v>
      </c>
      <c r="N3018" s="16">
        <v>0</v>
      </c>
      <c r="O3018" s="47">
        <v>60</v>
      </c>
      <c r="P3018" s="16">
        <v>940</v>
      </c>
      <c r="Q3018" s="47">
        <v>0</v>
      </c>
      <c r="R3018" s="16" t="s">
        <v>1935</v>
      </c>
      <c r="S3018" s="3" t="s">
        <v>1471</v>
      </c>
      <c r="T3018" s="2"/>
      <c r="U3018" s="2"/>
      <c r="V3018" s="2"/>
    </row>
    <row r="3019" spans="1:22" s="16" customFormat="1" ht="15" customHeight="1" x14ac:dyDescent="0.3">
      <c r="A3019" s="16" t="s">
        <v>465</v>
      </c>
      <c r="B3019" s="16" t="s">
        <v>18</v>
      </c>
      <c r="C3019" s="43" t="s">
        <v>178</v>
      </c>
      <c r="D3019" s="43" t="s">
        <v>72</v>
      </c>
      <c r="E3019" s="43" t="s">
        <v>175</v>
      </c>
      <c r="F3019" s="43" t="s">
        <v>22</v>
      </c>
      <c r="G3019" s="43" t="s">
        <v>23</v>
      </c>
      <c r="H3019" s="43" t="s">
        <v>23</v>
      </c>
      <c r="I3019" s="43" t="s">
        <v>1737</v>
      </c>
      <c r="J3019" s="16" t="s">
        <v>1738</v>
      </c>
      <c r="K3019" s="16">
        <v>3315</v>
      </c>
      <c r="L3019" s="16">
        <v>0</v>
      </c>
      <c r="M3019" s="16">
        <v>3315</v>
      </c>
      <c r="N3019" s="16">
        <v>0</v>
      </c>
      <c r="O3019" s="47">
        <v>0</v>
      </c>
      <c r="P3019" s="16">
        <v>3315</v>
      </c>
      <c r="Q3019" s="47">
        <v>0</v>
      </c>
      <c r="R3019" s="16" t="s">
        <v>1935</v>
      </c>
      <c r="S3019" s="3" t="s">
        <v>1471</v>
      </c>
      <c r="T3019" s="2"/>
      <c r="U3019" s="2"/>
      <c r="V3019" s="2"/>
    </row>
    <row r="3020" spans="1:22" s="16" customFormat="1" ht="15" customHeight="1" x14ac:dyDescent="0.3">
      <c r="A3020" s="16" t="s">
        <v>465</v>
      </c>
      <c r="B3020" s="16" t="s">
        <v>18</v>
      </c>
      <c r="C3020" s="43" t="s">
        <v>178</v>
      </c>
      <c r="D3020" s="43" t="s">
        <v>72</v>
      </c>
      <c r="E3020" s="43" t="s">
        <v>175</v>
      </c>
      <c r="F3020" s="43" t="s">
        <v>22</v>
      </c>
      <c r="G3020" s="43" t="s">
        <v>23</v>
      </c>
      <c r="H3020" s="43" t="s">
        <v>23</v>
      </c>
      <c r="I3020" s="43">
        <v>7000</v>
      </c>
      <c r="J3020" s="16" t="s">
        <v>580</v>
      </c>
      <c r="K3020" s="16">
        <v>8000</v>
      </c>
      <c r="L3020" s="16">
        <v>0</v>
      </c>
      <c r="M3020" s="16">
        <v>8000</v>
      </c>
      <c r="N3020" s="16">
        <v>0</v>
      </c>
      <c r="O3020" s="47">
        <v>-85</v>
      </c>
      <c r="P3020" s="16">
        <v>8085</v>
      </c>
      <c r="Q3020" s="47">
        <v>0</v>
      </c>
      <c r="R3020" s="16" t="s">
        <v>1935</v>
      </c>
      <c r="S3020" s="3" t="s">
        <v>1471</v>
      </c>
      <c r="T3020" s="2"/>
      <c r="U3020" s="2"/>
      <c r="V3020" s="2"/>
    </row>
    <row r="3021" spans="1:22" s="16" customFormat="1" ht="15" customHeight="1" x14ac:dyDescent="0.3">
      <c r="A3021" s="16" t="s">
        <v>465</v>
      </c>
      <c r="B3021" s="16" t="s">
        <v>18</v>
      </c>
      <c r="C3021" s="43" t="s">
        <v>178</v>
      </c>
      <c r="D3021" s="43" t="s">
        <v>72</v>
      </c>
      <c r="E3021" s="43" t="s">
        <v>175</v>
      </c>
      <c r="F3021" s="43" t="s">
        <v>22</v>
      </c>
      <c r="G3021" s="43" t="s">
        <v>23</v>
      </c>
      <c r="H3021" s="43" t="s">
        <v>23</v>
      </c>
      <c r="I3021" s="43">
        <v>7010</v>
      </c>
      <c r="J3021" s="16" t="s">
        <v>1252</v>
      </c>
      <c r="K3021" s="16">
        <v>0</v>
      </c>
      <c r="L3021" s="16">
        <v>0</v>
      </c>
      <c r="M3021" s="16">
        <v>0</v>
      </c>
      <c r="N3021" s="16">
        <v>0</v>
      </c>
      <c r="O3021" s="47">
        <v>0</v>
      </c>
      <c r="P3021" s="16">
        <v>0</v>
      </c>
      <c r="Q3021" s="47">
        <v>0</v>
      </c>
      <c r="R3021" s="16" t="s">
        <v>1935</v>
      </c>
      <c r="S3021" s="3" t="s">
        <v>1471</v>
      </c>
      <c r="T3021" s="2"/>
      <c r="U3021" s="2"/>
      <c r="V3021" s="2"/>
    </row>
    <row r="3022" spans="1:22" s="16" customFormat="1" ht="15" customHeight="1" x14ac:dyDescent="0.3">
      <c r="A3022" s="16" t="s">
        <v>465</v>
      </c>
      <c r="B3022" s="16" t="s">
        <v>18</v>
      </c>
      <c r="C3022" s="43" t="s">
        <v>178</v>
      </c>
      <c r="D3022" s="43" t="s">
        <v>72</v>
      </c>
      <c r="E3022" s="43" t="s">
        <v>175</v>
      </c>
      <c r="F3022" s="43" t="s">
        <v>22</v>
      </c>
      <c r="G3022" s="43" t="s">
        <v>23</v>
      </c>
      <c r="H3022" s="43" t="s">
        <v>23</v>
      </c>
      <c r="I3022" s="43" t="s">
        <v>513</v>
      </c>
      <c r="J3022" s="16" t="s">
        <v>1203</v>
      </c>
      <c r="K3022" s="16">
        <v>0</v>
      </c>
      <c r="L3022" s="16">
        <v>0</v>
      </c>
      <c r="M3022" s="16">
        <v>0</v>
      </c>
      <c r="N3022" s="16">
        <v>321.89999999999998</v>
      </c>
      <c r="O3022" s="47">
        <v>1287.5999999999999</v>
      </c>
      <c r="P3022" s="16">
        <v>-1609.5</v>
      </c>
      <c r="Q3022" s="47">
        <v>321.89999999999998</v>
      </c>
      <c r="R3022" s="16" t="s">
        <v>1935</v>
      </c>
      <c r="S3022" s="3" t="s">
        <v>1471</v>
      </c>
      <c r="T3022" s="2"/>
      <c r="U3022" s="2"/>
      <c r="V3022" s="2"/>
    </row>
    <row r="3023" spans="1:22" s="16" customFormat="1" ht="15" customHeight="1" x14ac:dyDescent="0.3">
      <c r="A3023" s="16" t="s">
        <v>465</v>
      </c>
      <c r="B3023" s="16" t="s">
        <v>18</v>
      </c>
      <c r="C3023" s="43" t="s">
        <v>178</v>
      </c>
      <c r="D3023" s="43" t="s">
        <v>72</v>
      </c>
      <c r="E3023" s="43" t="s">
        <v>175</v>
      </c>
      <c r="F3023" s="43" t="s">
        <v>22</v>
      </c>
      <c r="G3023" s="43" t="s">
        <v>23</v>
      </c>
      <c r="H3023" s="43" t="s">
        <v>23</v>
      </c>
      <c r="I3023" s="43" t="s">
        <v>590</v>
      </c>
      <c r="J3023" s="16" t="s">
        <v>591</v>
      </c>
      <c r="K3023" s="16">
        <v>31980</v>
      </c>
      <c r="L3023" s="16">
        <v>0</v>
      </c>
      <c r="M3023" s="16">
        <v>31980</v>
      </c>
      <c r="N3023" s="16">
        <v>0</v>
      </c>
      <c r="O3023" s="47">
        <v>31674.720000000001</v>
      </c>
      <c r="P3023" s="16">
        <v>305.27999999999997</v>
      </c>
      <c r="Q3023" s="47">
        <v>0</v>
      </c>
      <c r="R3023" s="16" t="s">
        <v>1935</v>
      </c>
      <c r="S3023" s="3" t="s">
        <v>1471</v>
      </c>
      <c r="T3023" s="2"/>
      <c r="U3023" s="2"/>
      <c r="V3023" s="2"/>
    </row>
    <row r="3024" spans="1:22" s="16" customFormat="1" ht="15" customHeight="1" x14ac:dyDescent="0.3">
      <c r="A3024" s="16" t="s">
        <v>465</v>
      </c>
      <c r="B3024" s="16" t="s">
        <v>18</v>
      </c>
      <c r="C3024" s="43" t="s">
        <v>178</v>
      </c>
      <c r="D3024" s="43" t="s">
        <v>72</v>
      </c>
      <c r="E3024" s="43" t="s">
        <v>175</v>
      </c>
      <c r="F3024" s="43" t="s">
        <v>22</v>
      </c>
      <c r="G3024" s="43" t="s">
        <v>23</v>
      </c>
      <c r="H3024" s="43" t="s">
        <v>23</v>
      </c>
      <c r="I3024" s="43" t="s">
        <v>842</v>
      </c>
      <c r="J3024" s="16" t="s">
        <v>843</v>
      </c>
      <c r="K3024" s="16">
        <v>800</v>
      </c>
      <c r="L3024" s="16">
        <v>0</v>
      </c>
      <c r="M3024" s="16">
        <v>800</v>
      </c>
      <c r="N3024" s="16">
        <v>0</v>
      </c>
      <c r="O3024" s="47">
        <v>0</v>
      </c>
      <c r="P3024" s="16">
        <v>800</v>
      </c>
      <c r="Q3024" s="47">
        <v>0</v>
      </c>
      <c r="R3024" s="16" t="s">
        <v>1935</v>
      </c>
      <c r="S3024" s="3" t="s">
        <v>1471</v>
      </c>
      <c r="T3024" s="2"/>
      <c r="U3024" s="2"/>
      <c r="V3024" s="2"/>
    </row>
    <row r="3025" spans="1:22" s="16" customFormat="1" ht="15" customHeight="1" x14ac:dyDescent="0.3">
      <c r="A3025" s="16" t="s">
        <v>465</v>
      </c>
      <c r="B3025" s="16" t="s">
        <v>18</v>
      </c>
      <c r="C3025" s="43" t="s">
        <v>178</v>
      </c>
      <c r="D3025" s="43" t="s">
        <v>72</v>
      </c>
      <c r="E3025" s="43" t="s">
        <v>175</v>
      </c>
      <c r="F3025" s="43" t="s">
        <v>22</v>
      </c>
      <c r="G3025" s="43" t="s">
        <v>23</v>
      </c>
      <c r="H3025" s="43" t="s">
        <v>23</v>
      </c>
      <c r="I3025" s="43">
        <v>7303</v>
      </c>
      <c r="J3025" s="16" t="s">
        <v>548</v>
      </c>
      <c r="K3025" s="16">
        <v>16000</v>
      </c>
      <c r="L3025" s="16">
        <v>0</v>
      </c>
      <c r="M3025" s="16">
        <v>16000</v>
      </c>
      <c r="N3025" s="16">
        <v>0</v>
      </c>
      <c r="O3025" s="47">
        <v>24532.63</v>
      </c>
      <c r="P3025" s="16">
        <v>-8532.6299999999992</v>
      </c>
      <c r="Q3025" s="47">
        <v>2115.61</v>
      </c>
      <c r="R3025" s="16" t="s">
        <v>1935</v>
      </c>
      <c r="S3025" s="3" t="s">
        <v>1471</v>
      </c>
      <c r="T3025" s="2"/>
      <c r="U3025" s="2"/>
      <c r="V3025" s="2"/>
    </row>
    <row r="3026" spans="1:22" s="16" customFormat="1" ht="15" customHeight="1" x14ac:dyDescent="0.3">
      <c r="A3026" s="16" t="s">
        <v>465</v>
      </c>
      <c r="B3026" s="16" t="s">
        <v>18</v>
      </c>
      <c r="C3026" s="43" t="s">
        <v>178</v>
      </c>
      <c r="D3026" s="43" t="s">
        <v>72</v>
      </c>
      <c r="E3026" s="43" t="s">
        <v>175</v>
      </c>
      <c r="F3026" s="43" t="s">
        <v>22</v>
      </c>
      <c r="G3026" s="43" t="s">
        <v>23</v>
      </c>
      <c r="H3026" s="43" t="s">
        <v>23</v>
      </c>
      <c r="I3026" s="43" t="s">
        <v>1230</v>
      </c>
      <c r="J3026" s="16" t="s">
        <v>1231</v>
      </c>
      <c r="K3026" s="16">
        <v>16000</v>
      </c>
      <c r="L3026" s="16">
        <v>0</v>
      </c>
      <c r="M3026" s="16">
        <v>16000</v>
      </c>
      <c r="N3026" s="16">
        <v>0</v>
      </c>
      <c r="O3026" s="47">
        <v>7000</v>
      </c>
      <c r="P3026" s="16">
        <v>9000</v>
      </c>
      <c r="Q3026" s="47">
        <v>0</v>
      </c>
      <c r="R3026" s="16" t="s">
        <v>1935</v>
      </c>
      <c r="S3026" s="3" t="s">
        <v>1471</v>
      </c>
      <c r="T3026" s="2"/>
      <c r="U3026" s="2"/>
      <c r="V3026" s="2"/>
    </row>
    <row r="3027" spans="1:22" s="16" customFormat="1" ht="15" customHeight="1" x14ac:dyDescent="0.3">
      <c r="A3027" s="16" t="s">
        <v>465</v>
      </c>
      <c r="B3027" s="16" t="s">
        <v>18</v>
      </c>
      <c r="C3027" s="43" t="s">
        <v>178</v>
      </c>
      <c r="D3027" s="43" t="s">
        <v>72</v>
      </c>
      <c r="E3027" s="43" t="s">
        <v>175</v>
      </c>
      <c r="F3027" s="43" t="s">
        <v>22</v>
      </c>
      <c r="G3027" s="43" t="s">
        <v>23</v>
      </c>
      <c r="H3027" s="43" t="s">
        <v>23</v>
      </c>
      <c r="I3027" s="43" t="s">
        <v>1300</v>
      </c>
      <c r="J3027" s="16" t="s">
        <v>1301</v>
      </c>
      <c r="K3027" s="16">
        <v>60000</v>
      </c>
      <c r="L3027" s="16">
        <v>0</v>
      </c>
      <c r="M3027" s="16">
        <v>60000</v>
      </c>
      <c r="N3027" s="16">
        <v>0</v>
      </c>
      <c r="O3027" s="47">
        <v>23399.62</v>
      </c>
      <c r="P3027" s="16">
        <v>36600.379999999997</v>
      </c>
      <c r="Q3027" s="47">
        <v>0</v>
      </c>
      <c r="R3027" s="16" t="s">
        <v>1935</v>
      </c>
      <c r="S3027" s="3" t="s">
        <v>1471</v>
      </c>
      <c r="T3027" s="2"/>
      <c r="U3027" s="2"/>
      <c r="V3027" s="2"/>
    </row>
    <row r="3028" spans="1:22" s="16" customFormat="1" ht="15" customHeight="1" x14ac:dyDescent="0.3">
      <c r="A3028" s="16" t="s">
        <v>465</v>
      </c>
      <c r="B3028" s="16" t="s">
        <v>18</v>
      </c>
      <c r="C3028" s="43" t="s">
        <v>178</v>
      </c>
      <c r="D3028" s="43" t="s">
        <v>72</v>
      </c>
      <c r="E3028" s="43" t="s">
        <v>175</v>
      </c>
      <c r="F3028" s="43" t="s">
        <v>22</v>
      </c>
      <c r="G3028" s="43" t="s">
        <v>23</v>
      </c>
      <c r="H3028" s="43" t="s">
        <v>23</v>
      </c>
      <c r="I3028" s="43" t="s">
        <v>1256</v>
      </c>
      <c r="J3028" s="16" t="s">
        <v>1257</v>
      </c>
      <c r="K3028" s="16">
        <v>1435000</v>
      </c>
      <c r="L3028" s="16">
        <v>0</v>
      </c>
      <c r="M3028" s="16">
        <v>1435000</v>
      </c>
      <c r="N3028" s="16">
        <v>0</v>
      </c>
      <c r="O3028" s="47">
        <v>0</v>
      </c>
      <c r="P3028" s="16">
        <v>1435000</v>
      </c>
      <c r="Q3028" s="47">
        <v>0</v>
      </c>
      <c r="R3028" s="16" t="s">
        <v>1935</v>
      </c>
      <c r="S3028" s="3" t="s">
        <v>1471</v>
      </c>
      <c r="T3028" s="2"/>
      <c r="U3028" s="2"/>
      <c r="V3028" s="2"/>
    </row>
    <row r="3029" spans="1:22" s="16" customFormat="1" ht="15" customHeight="1" x14ac:dyDescent="0.3">
      <c r="A3029" s="16" t="s">
        <v>465</v>
      </c>
      <c r="B3029" s="16" t="s">
        <v>18</v>
      </c>
      <c r="C3029" s="43" t="s">
        <v>178</v>
      </c>
      <c r="D3029" s="43" t="s">
        <v>72</v>
      </c>
      <c r="E3029" s="43" t="s">
        <v>175</v>
      </c>
      <c r="F3029" s="43" t="s">
        <v>22</v>
      </c>
      <c r="G3029" s="43" t="s">
        <v>23</v>
      </c>
      <c r="H3029" s="43" t="s">
        <v>23</v>
      </c>
      <c r="I3029" s="43">
        <v>8015</v>
      </c>
      <c r="J3029" s="16" t="s">
        <v>553</v>
      </c>
      <c r="K3029" s="16">
        <v>355360</v>
      </c>
      <c r="L3029" s="16">
        <v>0</v>
      </c>
      <c r="M3029" s="16">
        <v>355360</v>
      </c>
      <c r="N3029" s="16">
        <v>0</v>
      </c>
      <c r="O3029" s="47">
        <v>325743</v>
      </c>
      <c r="P3029" s="16">
        <v>29617</v>
      </c>
      <c r="Q3029" s="47">
        <v>29613</v>
      </c>
      <c r="R3029" s="16" t="s">
        <v>1935</v>
      </c>
      <c r="S3029" s="3" t="s">
        <v>1471</v>
      </c>
      <c r="T3029" s="2"/>
      <c r="U3029" s="2"/>
      <c r="V3029" s="2"/>
    </row>
    <row r="3030" spans="1:22" s="16" customFormat="1" ht="15" customHeight="1" x14ac:dyDescent="0.3">
      <c r="A3030" s="16" t="s">
        <v>465</v>
      </c>
      <c r="B3030" s="16" t="s">
        <v>18</v>
      </c>
      <c r="C3030" s="43" t="s">
        <v>178</v>
      </c>
      <c r="D3030" s="43" t="s">
        <v>72</v>
      </c>
      <c r="E3030" s="43" t="s">
        <v>175</v>
      </c>
      <c r="F3030" s="43" t="s">
        <v>22</v>
      </c>
      <c r="G3030" s="43" t="s">
        <v>23</v>
      </c>
      <c r="H3030" s="43" t="s">
        <v>23</v>
      </c>
      <c r="I3030" s="43">
        <v>8017</v>
      </c>
      <c r="J3030" s="16" t="s">
        <v>1056</v>
      </c>
      <c r="K3030" s="16">
        <v>74307</v>
      </c>
      <c r="L3030" s="16">
        <v>0</v>
      </c>
      <c r="M3030" s="16">
        <v>74307</v>
      </c>
      <c r="N3030" s="16">
        <v>0</v>
      </c>
      <c r="O3030" s="47">
        <v>68112</v>
      </c>
      <c r="P3030" s="16">
        <v>6195</v>
      </c>
      <c r="Q3030" s="47">
        <v>6192</v>
      </c>
      <c r="R3030" s="16" t="s">
        <v>1935</v>
      </c>
      <c r="S3030" s="3" t="s">
        <v>1471</v>
      </c>
      <c r="T3030" s="2"/>
      <c r="U3030" s="2"/>
      <c r="V3030" s="2"/>
    </row>
    <row r="3031" spans="1:22" s="16" customFormat="1" ht="15" customHeight="1" x14ac:dyDescent="0.3">
      <c r="A3031" s="16" t="s">
        <v>465</v>
      </c>
      <c r="B3031" s="16" t="s">
        <v>18</v>
      </c>
      <c r="C3031" s="43" t="s">
        <v>178</v>
      </c>
      <c r="D3031" s="43" t="s">
        <v>72</v>
      </c>
      <c r="E3031" s="43" t="s">
        <v>175</v>
      </c>
      <c r="F3031" s="43" t="s">
        <v>22</v>
      </c>
      <c r="G3031" s="43" t="s">
        <v>23</v>
      </c>
      <c r="H3031" s="43" t="s">
        <v>23</v>
      </c>
      <c r="I3031" s="43">
        <v>8095</v>
      </c>
      <c r="J3031" s="16" t="s">
        <v>760</v>
      </c>
      <c r="K3031" s="16">
        <v>1000</v>
      </c>
      <c r="L3031" s="16">
        <v>0</v>
      </c>
      <c r="M3031" s="16">
        <v>1000</v>
      </c>
      <c r="N3031" s="16">
        <v>0</v>
      </c>
      <c r="O3031" s="47">
        <v>0</v>
      </c>
      <c r="P3031" s="16">
        <v>1000</v>
      </c>
      <c r="Q3031" s="47">
        <v>0</v>
      </c>
      <c r="R3031" s="16" t="s">
        <v>1935</v>
      </c>
      <c r="S3031" s="3" t="s">
        <v>1471</v>
      </c>
      <c r="T3031" s="2"/>
      <c r="U3031" s="2"/>
      <c r="V3031" s="2"/>
    </row>
    <row r="3032" spans="1:22" s="16" customFormat="1" ht="15" customHeight="1" x14ac:dyDescent="0.3">
      <c r="A3032" s="16" t="s">
        <v>465</v>
      </c>
      <c r="B3032" s="16" t="s">
        <v>18</v>
      </c>
      <c r="C3032" s="43" t="s">
        <v>180</v>
      </c>
      <c r="D3032" s="43" t="s">
        <v>72</v>
      </c>
      <c r="E3032" s="43" t="s">
        <v>175</v>
      </c>
      <c r="F3032" s="43" t="s">
        <v>181</v>
      </c>
      <c r="G3032" s="43" t="s">
        <v>23</v>
      </c>
      <c r="H3032" s="43" t="s">
        <v>23</v>
      </c>
      <c r="I3032" s="43" t="s">
        <v>501</v>
      </c>
      <c r="J3032" s="16" t="s">
        <v>502</v>
      </c>
      <c r="K3032" s="16">
        <v>1214738</v>
      </c>
      <c r="L3032" s="16">
        <v>24055</v>
      </c>
      <c r="M3032" s="16">
        <v>1238793</v>
      </c>
      <c r="N3032" s="16">
        <v>0</v>
      </c>
      <c r="O3032" s="47">
        <v>1025227.59</v>
      </c>
      <c r="P3032" s="16">
        <v>213565.41</v>
      </c>
      <c r="Q3032" s="47">
        <v>107606.67</v>
      </c>
      <c r="R3032" s="16" t="s">
        <v>1936</v>
      </c>
      <c r="S3032" s="3" t="s">
        <v>1471</v>
      </c>
      <c r="T3032" s="2"/>
      <c r="U3032" s="2"/>
      <c r="V3032" s="2"/>
    </row>
    <row r="3033" spans="1:22" s="16" customFormat="1" ht="15" customHeight="1" x14ac:dyDescent="0.3">
      <c r="A3033" s="16" t="s">
        <v>465</v>
      </c>
      <c r="B3033" s="16" t="s">
        <v>18</v>
      </c>
      <c r="C3033" s="43" t="s">
        <v>180</v>
      </c>
      <c r="D3033" s="43" t="s">
        <v>72</v>
      </c>
      <c r="E3033" s="43" t="s">
        <v>175</v>
      </c>
      <c r="F3033" s="43" t="s">
        <v>181</v>
      </c>
      <c r="G3033" s="43" t="s">
        <v>23</v>
      </c>
      <c r="H3033" s="43" t="s">
        <v>23</v>
      </c>
      <c r="I3033" s="43" t="s">
        <v>493</v>
      </c>
      <c r="J3033" s="16" t="s">
        <v>494</v>
      </c>
      <c r="K3033" s="16">
        <v>50000</v>
      </c>
      <c r="L3033" s="16">
        <v>0</v>
      </c>
      <c r="M3033" s="16">
        <v>50000</v>
      </c>
      <c r="N3033" s="16">
        <v>0</v>
      </c>
      <c r="O3033" s="47">
        <v>26666.18</v>
      </c>
      <c r="P3033" s="16">
        <v>23333.82</v>
      </c>
      <c r="Q3033" s="47">
        <v>3061.06</v>
      </c>
      <c r="R3033" s="16" t="s">
        <v>1936</v>
      </c>
      <c r="S3033" s="3" t="s">
        <v>1471</v>
      </c>
      <c r="T3033" s="2"/>
      <c r="U3033" s="2"/>
      <c r="V3033" s="2"/>
    </row>
    <row r="3034" spans="1:22" s="16" customFormat="1" ht="15" customHeight="1" x14ac:dyDescent="0.3">
      <c r="A3034" s="16" t="s">
        <v>465</v>
      </c>
      <c r="B3034" s="16" t="s">
        <v>18</v>
      </c>
      <c r="C3034" s="43" t="s">
        <v>180</v>
      </c>
      <c r="D3034" s="43" t="s">
        <v>72</v>
      </c>
      <c r="E3034" s="43" t="s">
        <v>175</v>
      </c>
      <c r="F3034" s="43" t="s">
        <v>181</v>
      </c>
      <c r="G3034" s="43" t="s">
        <v>23</v>
      </c>
      <c r="H3034" s="43" t="s">
        <v>23</v>
      </c>
      <c r="I3034" s="43">
        <v>5100</v>
      </c>
      <c r="J3034" s="16" t="s">
        <v>484</v>
      </c>
      <c r="K3034" s="16">
        <v>145000</v>
      </c>
      <c r="L3034" s="16">
        <v>10000</v>
      </c>
      <c r="M3034" s="16">
        <v>155000</v>
      </c>
      <c r="N3034" s="16">
        <v>0</v>
      </c>
      <c r="O3034" s="47">
        <v>157417.97</v>
      </c>
      <c r="P3034" s="16">
        <v>-2417.9699999999998</v>
      </c>
      <c r="Q3034" s="47">
        <v>8666.8700000000008</v>
      </c>
      <c r="R3034" s="16" t="s">
        <v>1936</v>
      </c>
      <c r="S3034" s="3" t="s">
        <v>1471</v>
      </c>
      <c r="T3034" s="2"/>
      <c r="U3034" s="2"/>
      <c r="V3034" s="2"/>
    </row>
    <row r="3035" spans="1:22" s="16" customFormat="1" ht="15" customHeight="1" x14ac:dyDescent="0.3">
      <c r="A3035" s="16" t="s">
        <v>465</v>
      </c>
      <c r="B3035" s="16" t="s">
        <v>18</v>
      </c>
      <c r="C3035" s="43" t="s">
        <v>180</v>
      </c>
      <c r="D3035" s="43" t="s">
        <v>72</v>
      </c>
      <c r="E3035" s="43" t="s">
        <v>175</v>
      </c>
      <c r="F3035" s="43" t="s">
        <v>181</v>
      </c>
      <c r="G3035" s="43" t="s">
        <v>23</v>
      </c>
      <c r="H3035" s="43" t="s">
        <v>23</v>
      </c>
      <c r="I3035" s="43" t="s">
        <v>491</v>
      </c>
      <c r="J3035" s="16" t="s">
        <v>1043</v>
      </c>
      <c r="K3035" s="16">
        <v>49000</v>
      </c>
      <c r="L3035" s="16">
        <v>2600</v>
      </c>
      <c r="M3035" s="16">
        <v>51600</v>
      </c>
      <c r="N3035" s="16">
        <v>0</v>
      </c>
      <c r="O3035" s="47">
        <v>49245</v>
      </c>
      <c r="P3035" s="16">
        <v>2355</v>
      </c>
      <c r="Q3035" s="47">
        <v>2357.85</v>
      </c>
      <c r="R3035" s="16" t="s">
        <v>1936</v>
      </c>
      <c r="S3035" s="3" t="s">
        <v>1471</v>
      </c>
      <c r="T3035" s="2"/>
      <c r="U3035" s="2"/>
      <c r="V3035" s="2"/>
    </row>
    <row r="3036" spans="1:22" s="16" customFormat="1" ht="15" customHeight="1" x14ac:dyDescent="0.3">
      <c r="A3036" s="16" t="s">
        <v>465</v>
      </c>
      <c r="B3036" s="16" t="s">
        <v>18</v>
      </c>
      <c r="C3036" s="43" t="s">
        <v>180</v>
      </c>
      <c r="D3036" s="43" t="s">
        <v>72</v>
      </c>
      <c r="E3036" s="43" t="s">
        <v>175</v>
      </c>
      <c r="F3036" s="43" t="s">
        <v>181</v>
      </c>
      <c r="G3036" s="43" t="s">
        <v>23</v>
      </c>
      <c r="H3036" s="43" t="s">
        <v>23</v>
      </c>
      <c r="I3036" s="43" t="s">
        <v>481</v>
      </c>
      <c r="J3036" s="16" t="s">
        <v>1040</v>
      </c>
      <c r="K3036" s="16">
        <v>31000</v>
      </c>
      <c r="L3036" s="16">
        <v>14000</v>
      </c>
      <c r="M3036" s="16">
        <v>45000</v>
      </c>
      <c r="N3036" s="16">
        <v>0</v>
      </c>
      <c r="O3036" s="47">
        <v>34149.230000000003</v>
      </c>
      <c r="P3036" s="16">
        <v>10850.77</v>
      </c>
      <c r="Q3036" s="47">
        <v>752.64</v>
      </c>
      <c r="R3036" s="16" t="s">
        <v>1936</v>
      </c>
      <c r="S3036" s="3" t="s">
        <v>1471</v>
      </c>
      <c r="T3036" s="2"/>
      <c r="U3036" s="2"/>
      <c r="V3036" s="2"/>
    </row>
    <row r="3037" spans="1:22" s="16" customFormat="1" ht="15" customHeight="1" x14ac:dyDescent="0.3">
      <c r="A3037" s="16" t="s">
        <v>465</v>
      </c>
      <c r="B3037" s="16" t="s">
        <v>18</v>
      </c>
      <c r="C3037" s="43" t="s">
        <v>180</v>
      </c>
      <c r="D3037" s="43" t="s">
        <v>72</v>
      </c>
      <c r="E3037" s="43" t="s">
        <v>175</v>
      </c>
      <c r="F3037" s="43" t="s">
        <v>181</v>
      </c>
      <c r="G3037" s="43" t="s">
        <v>23</v>
      </c>
      <c r="H3037" s="43" t="s">
        <v>23</v>
      </c>
      <c r="I3037" s="43" t="s">
        <v>1051</v>
      </c>
      <c r="J3037" s="16" t="s">
        <v>1052</v>
      </c>
      <c r="K3037" s="16">
        <v>4200</v>
      </c>
      <c r="L3037" s="16">
        <v>0</v>
      </c>
      <c r="M3037" s="16">
        <v>4200</v>
      </c>
      <c r="N3037" s="16">
        <v>0</v>
      </c>
      <c r="O3037" s="47">
        <v>2657.17</v>
      </c>
      <c r="P3037" s="16">
        <v>1542.83</v>
      </c>
      <c r="Q3037" s="47">
        <v>1373.5</v>
      </c>
      <c r="R3037" s="16" t="s">
        <v>1936</v>
      </c>
      <c r="S3037" s="3" t="s">
        <v>1471</v>
      </c>
      <c r="T3037" s="2"/>
      <c r="U3037" s="2"/>
      <c r="V3037" s="2"/>
    </row>
    <row r="3038" spans="1:22" s="16" customFormat="1" ht="15" customHeight="1" x14ac:dyDescent="0.3">
      <c r="A3038" s="16" t="s">
        <v>465</v>
      </c>
      <c r="B3038" s="16" t="s">
        <v>18</v>
      </c>
      <c r="C3038" s="43" t="s">
        <v>180</v>
      </c>
      <c r="D3038" s="43" t="s">
        <v>72</v>
      </c>
      <c r="E3038" s="43" t="s">
        <v>175</v>
      </c>
      <c r="F3038" s="43" t="s">
        <v>181</v>
      </c>
      <c r="G3038" s="43" t="s">
        <v>23</v>
      </c>
      <c r="H3038" s="43" t="s">
        <v>23</v>
      </c>
      <c r="I3038" s="43" t="s">
        <v>469</v>
      </c>
      <c r="J3038" s="16" t="s">
        <v>1045</v>
      </c>
      <c r="K3038" s="16">
        <v>6000</v>
      </c>
      <c r="L3038" s="16">
        <v>15000</v>
      </c>
      <c r="M3038" s="16">
        <v>21000</v>
      </c>
      <c r="N3038" s="16">
        <v>0</v>
      </c>
      <c r="O3038" s="47">
        <v>17738.27</v>
      </c>
      <c r="P3038" s="16">
        <v>3261.73</v>
      </c>
      <c r="Q3038" s="47">
        <v>1873.47</v>
      </c>
      <c r="R3038" s="16" t="s">
        <v>1936</v>
      </c>
      <c r="S3038" s="3" t="s">
        <v>1471</v>
      </c>
      <c r="T3038" s="2"/>
      <c r="U3038" s="2"/>
      <c r="V3038" s="2"/>
    </row>
    <row r="3039" spans="1:22" s="16" customFormat="1" ht="15" customHeight="1" x14ac:dyDescent="0.3">
      <c r="A3039" s="16" t="s">
        <v>465</v>
      </c>
      <c r="B3039" s="16" t="s">
        <v>18</v>
      </c>
      <c r="C3039" s="43" t="s">
        <v>180</v>
      </c>
      <c r="D3039" s="43" t="s">
        <v>72</v>
      </c>
      <c r="E3039" s="43" t="s">
        <v>175</v>
      </c>
      <c r="F3039" s="43" t="s">
        <v>181</v>
      </c>
      <c r="G3039" s="43" t="s">
        <v>23</v>
      </c>
      <c r="H3039" s="43" t="s">
        <v>23</v>
      </c>
      <c r="I3039" s="43" t="s">
        <v>473</v>
      </c>
      <c r="J3039" s="16" t="s">
        <v>1041</v>
      </c>
      <c r="K3039" s="16">
        <v>5000</v>
      </c>
      <c r="L3039" s="16">
        <v>9000</v>
      </c>
      <c r="M3039" s="16">
        <v>14000</v>
      </c>
      <c r="N3039" s="16">
        <v>0</v>
      </c>
      <c r="O3039" s="47">
        <v>7454.04</v>
      </c>
      <c r="P3039" s="16">
        <v>6545.96</v>
      </c>
      <c r="Q3039" s="47">
        <v>230.77</v>
      </c>
      <c r="R3039" s="16" t="s">
        <v>1936</v>
      </c>
      <c r="S3039" s="3" t="s">
        <v>1471</v>
      </c>
      <c r="T3039" s="2"/>
      <c r="U3039" s="2"/>
      <c r="V3039" s="2"/>
    </row>
    <row r="3040" spans="1:22" s="16" customFormat="1" ht="15" customHeight="1" x14ac:dyDescent="0.3">
      <c r="A3040" s="16" t="s">
        <v>465</v>
      </c>
      <c r="B3040" s="16" t="s">
        <v>18</v>
      </c>
      <c r="C3040" s="43" t="s">
        <v>180</v>
      </c>
      <c r="D3040" s="43" t="s">
        <v>72</v>
      </c>
      <c r="E3040" s="43" t="s">
        <v>175</v>
      </c>
      <c r="F3040" s="43" t="s">
        <v>181</v>
      </c>
      <c r="G3040" s="43" t="s">
        <v>23</v>
      </c>
      <c r="H3040" s="43" t="s">
        <v>23</v>
      </c>
      <c r="I3040" s="43" t="s">
        <v>474</v>
      </c>
      <c r="J3040" s="16" t="s">
        <v>475</v>
      </c>
      <c r="K3040" s="16">
        <v>115205</v>
      </c>
      <c r="L3040" s="16">
        <v>2282</v>
      </c>
      <c r="M3040" s="16">
        <v>117487</v>
      </c>
      <c r="N3040" s="16">
        <v>0</v>
      </c>
      <c r="O3040" s="47">
        <v>99048.85</v>
      </c>
      <c r="P3040" s="16">
        <v>18438.150000000001</v>
      </c>
      <c r="Q3040" s="47">
        <v>9410.35</v>
      </c>
      <c r="R3040" s="16" t="s">
        <v>1936</v>
      </c>
      <c r="S3040" s="3" t="s">
        <v>1471</v>
      </c>
      <c r="T3040" s="2"/>
      <c r="U3040" s="2"/>
      <c r="V3040" s="2"/>
    </row>
    <row r="3041" spans="1:22" s="16" customFormat="1" ht="15" customHeight="1" x14ac:dyDescent="0.3">
      <c r="A3041" s="16" t="s">
        <v>465</v>
      </c>
      <c r="B3041" s="16" t="s">
        <v>18</v>
      </c>
      <c r="C3041" s="43" t="s">
        <v>180</v>
      </c>
      <c r="D3041" s="43" t="s">
        <v>72</v>
      </c>
      <c r="E3041" s="43" t="s">
        <v>175</v>
      </c>
      <c r="F3041" s="43" t="s">
        <v>181</v>
      </c>
      <c r="G3041" s="43" t="s">
        <v>23</v>
      </c>
      <c r="H3041" s="43" t="s">
        <v>23</v>
      </c>
      <c r="I3041" s="43" t="s">
        <v>671</v>
      </c>
      <c r="J3041" s="16" t="s">
        <v>672</v>
      </c>
      <c r="K3041" s="16">
        <v>0</v>
      </c>
      <c r="L3041" s="16">
        <v>0</v>
      </c>
      <c r="M3041" s="16">
        <v>0</v>
      </c>
      <c r="N3041" s="16">
        <v>0</v>
      </c>
      <c r="O3041" s="47">
        <v>7916</v>
      </c>
      <c r="P3041" s="16">
        <v>-7916</v>
      </c>
      <c r="Q3041" s="47">
        <v>0</v>
      </c>
      <c r="R3041" s="16" t="s">
        <v>1936</v>
      </c>
      <c r="S3041" s="3" t="s">
        <v>1471</v>
      </c>
      <c r="T3041" s="2"/>
      <c r="U3041" s="2"/>
      <c r="V3041" s="2"/>
    </row>
    <row r="3042" spans="1:22" s="16" customFormat="1" ht="15" customHeight="1" x14ac:dyDescent="0.3">
      <c r="A3042" s="16" t="s">
        <v>465</v>
      </c>
      <c r="B3042" s="16" t="s">
        <v>18</v>
      </c>
      <c r="C3042" s="43" t="s">
        <v>180</v>
      </c>
      <c r="D3042" s="43" t="s">
        <v>72</v>
      </c>
      <c r="E3042" s="43" t="s">
        <v>175</v>
      </c>
      <c r="F3042" s="43" t="s">
        <v>181</v>
      </c>
      <c r="G3042" s="43" t="s">
        <v>23</v>
      </c>
      <c r="H3042" s="43" t="s">
        <v>23</v>
      </c>
      <c r="I3042" s="43" t="s">
        <v>531</v>
      </c>
      <c r="J3042" s="16" t="s">
        <v>532</v>
      </c>
      <c r="K3042" s="16">
        <v>87912</v>
      </c>
      <c r="L3042" s="16">
        <v>0</v>
      </c>
      <c r="M3042" s="16">
        <v>87912</v>
      </c>
      <c r="N3042" s="16">
        <v>0</v>
      </c>
      <c r="O3042" s="47">
        <v>80586</v>
      </c>
      <c r="P3042" s="16">
        <v>7326</v>
      </c>
      <c r="Q3042" s="47">
        <v>7326</v>
      </c>
      <c r="R3042" s="16" t="s">
        <v>1936</v>
      </c>
      <c r="S3042" s="3" t="s">
        <v>1471</v>
      </c>
      <c r="T3042" s="2"/>
      <c r="U3042" s="2"/>
      <c r="V3042" s="2"/>
    </row>
    <row r="3043" spans="1:22" s="16" customFormat="1" ht="15" customHeight="1" x14ac:dyDescent="0.3">
      <c r="A3043" s="16" t="s">
        <v>465</v>
      </c>
      <c r="B3043" s="16" t="s">
        <v>18</v>
      </c>
      <c r="C3043" s="43" t="s">
        <v>180</v>
      </c>
      <c r="D3043" s="43" t="s">
        <v>72</v>
      </c>
      <c r="E3043" s="43" t="s">
        <v>175</v>
      </c>
      <c r="F3043" s="43" t="s">
        <v>181</v>
      </c>
      <c r="G3043" s="43" t="s">
        <v>23</v>
      </c>
      <c r="H3043" s="43" t="s">
        <v>23</v>
      </c>
      <c r="I3043" s="43" t="s">
        <v>519</v>
      </c>
      <c r="J3043" s="16" t="s">
        <v>520</v>
      </c>
      <c r="K3043" s="16">
        <v>47204</v>
      </c>
      <c r="L3043" s="16">
        <v>0</v>
      </c>
      <c r="M3043" s="16">
        <v>47204</v>
      </c>
      <c r="N3043" s="16">
        <v>0</v>
      </c>
      <c r="O3043" s="47">
        <v>42746</v>
      </c>
      <c r="P3043" s="16">
        <v>4458</v>
      </c>
      <c r="Q3043" s="47">
        <v>3886</v>
      </c>
      <c r="R3043" s="16" t="s">
        <v>1936</v>
      </c>
      <c r="S3043" s="3" t="s">
        <v>1471</v>
      </c>
      <c r="T3043" s="2"/>
      <c r="U3043" s="2"/>
      <c r="V3043" s="2"/>
    </row>
    <row r="3044" spans="1:22" s="16" customFormat="1" ht="15" customHeight="1" x14ac:dyDescent="0.3">
      <c r="A3044" s="16" t="s">
        <v>465</v>
      </c>
      <c r="B3044" s="16" t="s">
        <v>18</v>
      </c>
      <c r="C3044" s="43" t="s">
        <v>180</v>
      </c>
      <c r="D3044" s="43" t="s">
        <v>72</v>
      </c>
      <c r="E3044" s="43" t="s">
        <v>175</v>
      </c>
      <c r="F3044" s="43" t="s">
        <v>181</v>
      </c>
      <c r="G3044" s="43" t="s">
        <v>23</v>
      </c>
      <c r="H3044" s="43" t="s">
        <v>23</v>
      </c>
      <c r="I3044" s="43" t="s">
        <v>638</v>
      </c>
      <c r="J3044" s="16" t="s">
        <v>639</v>
      </c>
      <c r="K3044" s="16">
        <v>293413</v>
      </c>
      <c r="L3044" s="16">
        <v>0</v>
      </c>
      <c r="M3044" s="16">
        <v>293413</v>
      </c>
      <c r="N3044" s="16">
        <v>0</v>
      </c>
      <c r="O3044" s="47">
        <v>268961</v>
      </c>
      <c r="P3044" s="16">
        <v>24452</v>
      </c>
      <c r="Q3044" s="47">
        <v>24451</v>
      </c>
      <c r="R3044" s="16" t="s">
        <v>1936</v>
      </c>
      <c r="S3044" s="3" t="s">
        <v>1471</v>
      </c>
      <c r="T3044" s="2"/>
      <c r="U3044" s="2"/>
      <c r="V3044" s="2"/>
    </row>
    <row r="3045" spans="1:22" s="16" customFormat="1" ht="15" customHeight="1" x14ac:dyDescent="0.3">
      <c r="A3045" s="16" t="s">
        <v>465</v>
      </c>
      <c r="B3045" s="16" t="s">
        <v>18</v>
      </c>
      <c r="C3045" s="43" t="s">
        <v>180</v>
      </c>
      <c r="D3045" s="43" t="s">
        <v>72</v>
      </c>
      <c r="E3045" s="43" t="s">
        <v>175</v>
      </c>
      <c r="F3045" s="43" t="s">
        <v>181</v>
      </c>
      <c r="G3045" s="43" t="s">
        <v>23</v>
      </c>
      <c r="H3045" s="43" t="s">
        <v>23</v>
      </c>
      <c r="I3045" s="43" t="s">
        <v>466</v>
      </c>
      <c r="J3045" s="16" t="s">
        <v>467</v>
      </c>
      <c r="K3045" s="16">
        <v>16859</v>
      </c>
      <c r="L3045" s="16">
        <v>0</v>
      </c>
      <c r="M3045" s="16">
        <v>16859</v>
      </c>
      <c r="N3045" s="16">
        <v>0</v>
      </c>
      <c r="O3045" s="47">
        <v>15455</v>
      </c>
      <c r="P3045" s="16">
        <v>1404</v>
      </c>
      <c r="Q3045" s="47">
        <v>1405</v>
      </c>
      <c r="R3045" s="16" t="s">
        <v>1936</v>
      </c>
      <c r="S3045" s="3" t="s">
        <v>1471</v>
      </c>
      <c r="T3045" s="2"/>
      <c r="U3045" s="2"/>
      <c r="V3045" s="2"/>
    </row>
    <row r="3046" spans="1:22" s="16" customFormat="1" ht="15" customHeight="1" x14ac:dyDescent="0.3">
      <c r="A3046" s="16" t="s">
        <v>465</v>
      </c>
      <c r="B3046" s="16" t="s">
        <v>18</v>
      </c>
      <c r="C3046" s="43" t="s">
        <v>180</v>
      </c>
      <c r="D3046" s="43" t="s">
        <v>72</v>
      </c>
      <c r="E3046" s="43" t="s">
        <v>175</v>
      </c>
      <c r="F3046" s="43" t="s">
        <v>181</v>
      </c>
      <c r="G3046" s="43" t="s">
        <v>23</v>
      </c>
      <c r="H3046" s="43" t="s">
        <v>23</v>
      </c>
      <c r="I3046" s="43" t="s">
        <v>470</v>
      </c>
      <c r="J3046" s="16" t="s">
        <v>471</v>
      </c>
      <c r="K3046" s="16">
        <v>2780</v>
      </c>
      <c r="L3046" s="16">
        <v>0</v>
      </c>
      <c r="M3046" s="16">
        <v>2780</v>
      </c>
      <c r="N3046" s="16">
        <v>0</v>
      </c>
      <c r="O3046" s="47">
        <v>2552</v>
      </c>
      <c r="P3046" s="16">
        <v>228</v>
      </c>
      <c r="Q3046" s="47">
        <v>232</v>
      </c>
      <c r="R3046" s="16" t="s">
        <v>1936</v>
      </c>
      <c r="S3046" s="3" t="s">
        <v>1471</v>
      </c>
      <c r="T3046" s="2"/>
      <c r="U3046" s="2"/>
      <c r="V3046" s="2"/>
    </row>
    <row r="3047" spans="1:22" s="16" customFormat="1" ht="15" customHeight="1" x14ac:dyDescent="0.3">
      <c r="A3047" s="16" t="s">
        <v>465</v>
      </c>
      <c r="B3047" s="16" t="s">
        <v>18</v>
      </c>
      <c r="C3047" s="43" t="s">
        <v>180</v>
      </c>
      <c r="D3047" s="43" t="s">
        <v>72</v>
      </c>
      <c r="E3047" s="43" t="s">
        <v>175</v>
      </c>
      <c r="F3047" s="43" t="s">
        <v>181</v>
      </c>
      <c r="G3047" s="43" t="s">
        <v>23</v>
      </c>
      <c r="H3047" s="43" t="s">
        <v>23</v>
      </c>
      <c r="I3047" s="43">
        <v>6000</v>
      </c>
      <c r="J3047" s="16" t="s">
        <v>539</v>
      </c>
      <c r="K3047" s="16">
        <v>2000</v>
      </c>
      <c r="L3047" s="16">
        <v>105</v>
      </c>
      <c r="M3047" s="16">
        <v>2105</v>
      </c>
      <c r="N3047" s="16">
        <v>0</v>
      </c>
      <c r="O3047" s="47">
        <v>2102.52</v>
      </c>
      <c r="P3047" s="16">
        <v>2.48</v>
      </c>
      <c r="Q3047" s="47">
        <v>0</v>
      </c>
      <c r="R3047" s="16" t="s">
        <v>1936</v>
      </c>
      <c r="S3047" s="3" t="s">
        <v>1471</v>
      </c>
      <c r="T3047" s="2"/>
      <c r="U3047" s="2"/>
      <c r="V3047" s="2"/>
    </row>
    <row r="3048" spans="1:22" s="16" customFormat="1" ht="15" customHeight="1" x14ac:dyDescent="0.3">
      <c r="A3048" s="16" t="s">
        <v>465</v>
      </c>
      <c r="B3048" s="16" t="s">
        <v>18</v>
      </c>
      <c r="C3048" s="43" t="s">
        <v>180</v>
      </c>
      <c r="D3048" s="43" t="s">
        <v>72</v>
      </c>
      <c r="E3048" s="43" t="s">
        <v>175</v>
      </c>
      <c r="F3048" s="43" t="s">
        <v>181</v>
      </c>
      <c r="G3048" s="43" t="s">
        <v>23</v>
      </c>
      <c r="H3048" s="43" t="s">
        <v>23</v>
      </c>
      <c r="I3048" s="43">
        <v>6007</v>
      </c>
      <c r="J3048" s="16" t="s">
        <v>681</v>
      </c>
      <c r="K3048" s="16">
        <v>1500</v>
      </c>
      <c r="L3048" s="16">
        <v>165</v>
      </c>
      <c r="M3048" s="16">
        <v>1665</v>
      </c>
      <c r="N3048" s="16">
        <v>590</v>
      </c>
      <c r="O3048" s="47">
        <v>893.48</v>
      </c>
      <c r="P3048" s="16">
        <v>181.52</v>
      </c>
      <c r="Q3048" s="47">
        <v>22.63</v>
      </c>
      <c r="R3048" s="16" t="s">
        <v>1936</v>
      </c>
      <c r="S3048" s="3" t="s">
        <v>1471</v>
      </c>
      <c r="T3048" s="2"/>
      <c r="U3048" s="2"/>
      <c r="V3048" s="2"/>
    </row>
    <row r="3049" spans="1:22" s="16" customFormat="1" ht="15" customHeight="1" x14ac:dyDescent="0.3">
      <c r="A3049" s="16" t="s">
        <v>465</v>
      </c>
      <c r="B3049" s="16" t="s">
        <v>18</v>
      </c>
      <c r="C3049" s="43" t="s">
        <v>180</v>
      </c>
      <c r="D3049" s="43" t="s">
        <v>72</v>
      </c>
      <c r="E3049" s="43" t="s">
        <v>175</v>
      </c>
      <c r="F3049" s="43" t="s">
        <v>181</v>
      </c>
      <c r="G3049" s="43" t="s">
        <v>23</v>
      </c>
      <c r="H3049" s="43" t="s">
        <v>23</v>
      </c>
      <c r="I3049" s="43">
        <v>6010</v>
      </c>
      <c r="J3049" s="16" t="s">
        <v>504</v>
      </c>
      <c r="K3049" s="16">
        <v>15000</v>
      </c>
      <c r="L3049" s="16">
        <v>10000</v>
      </c>
      <c r="M3049" s="16">
        <v>25000</v>
      </c>
      <c r="N3049" s="16">
        <v>0</v>
      </c>
      <c r="O3049" s="47">
        <v>22888.67</v>
      </c>
      <c r="P3049" s="16">
        <v>2111.33</v>
      </c>
      <c r="Q3049" s="47">
        <v>0</v>
      </c>
      <c r="R3049" s="16" t="s">
        <v>1936</v>
      </c>
      <c r="S3049" s="3" t="s">
        <v>1471</v>
      </c>
      <c r="T3049" s="2"/>
      <c r="U3049" s="2"/>
      <c r="V3049" s="2"/>
    </row>
    <row r="3050" spans="1:22" s="16" customFormat="1" ht="15" customHeight="1" x14ac:dyDescent="0.3">
      <c r="A3050" s="16" t="s">
        <v>465</v>
      </c>
      <c r="B3050" s="16" t="s">
        <v>18</v>
      </c>
      <c r="C3050" s="43" t="s">
        <v>180</v>
      </c>
      <c r="D3050" s="43" t="s">
        <v>72</v>
      </c>
      <c r="E3050" s="43" t="s">
        <v>175</v>
      </c>
      <c r="F3050" s="43" t="s">
        <v>181</v>
      </c>
      <c r="G3050" s="43" t="s">
        <v>23</v>
      </c>
      <c r="H3050" s="43" t="s">
        <v>23</v>
      </c>
      <c r="I3050" s="43">
        <v>6015</v>
      </c>
      <c r="J3050" s="16" t="s">
        <v>503</v>
      </c>
      <c r="K3050" s="16">
        <v>3000</v>
      </c>
      <c r="L3050" s="16">
        <v>0</v>
      </c>
      <c r="M3050" s="16">
        <v>3000</v>
      </c>
      <c r="N3050" s="16">
        <v>269</v>
      </c>
      <c r="O3050" s="47">
        <v>2083.6999999999998</v>
      </c>
      <c r="P3050" s="16">
        <v>647.29999999999995</v>
      </c>
      <c r="Q3050" s="47">
        <v>0</v>
      </c>
      <c r="R3050" s="16" t="s">
        <v>1936</v>
      </c>
      <c r="S3050" s="3" t="s">
        <v>1471</v>
      </c>
      <c r="T3050" s="2"/>
      <c r="U3050" s="2"/>
      <c r="V3050" s="2"/>
    </row>
    <row r="3051" spans="1:22" s="16" customFormat="1" ht="15" customHeight="1" x14ac:dyDescent="0.3">
      <c r="A3051" s="16" t="s">
        <v>465</v>
      </c>
      <c r="B3051" s="16" t="s">
        <v>18</v>
      </c>
      <c r="C3051" s="43" t="s">
        <v>180</v>
      </c>
      <c r="D3051" s="43" t="s">
        <v>72</v>
      </c>
      <c r="E3051" s="43" t="s">
        <v>175</v>
      </c>
      <c r="F3051" s="43" t="s">
        <v>181</v>
      </c>
      <c r="G3051" s="43" t="s">
        <v>23</v>
      </c>
      <c r="H3051" s="43" t="s">
        <v>23</v>
      </c>
      <c r="I3051" s="43">
        <v>6017</v>
      </c>
      <c r="J3051" s="16" t="s">
        <v>529</v>
      </c>
      <c r="K3051" s="16">
        <v>35000</v>
      </c>
      <c r="L3051" s="16">
        <v>0</v>
      </c>
      <c r="M3051" s="16">
        <v>35000</v>
      </c>
      <c r="N3051" s="16">
        <v>400</v>
      </c>
      <c r="O3051" s="47">
        <v>22920.35</v>
      </c>
      <c r="P3051" s="16">
        <v>11679.65</v>
      </c>
      <c r="Q3051" s="47">
        <v>0</v>
      </c>
      <c r="R3051" s="16" t="s">
        <v>1936</v>
      </c>
      <c r="S3051" s="3" t="s">
        <v>1471</v>
      </c>
      <c r="T3051" s="2"/>
      <c r="U3051" s="2"/>
      <c r="V3051" s="2"/>
    </row>
    <row r="3052" spans="1:22" s="16" customFormat="1" ht="15" customHeight="1" x14ac:dyDescent="0.3">
      <c r="A3052" s="16" t="s">
        <v>465</v>
      </c>
      <c r="B3052" s="16" t="s">
        <v>18</v>
      </c>
      <c r="C3052" s="43" t="s">
        <v>180</v>
      </c>
      <c r="D3052" s="43" t="s">
        <v>72</v>
      </c>
      <c r="E3052" s="43" t="s">
        <v>175</v>
      </c>
      <c r="F3052" s="43" t="s">
        <v>181</v>
      </c>
      <c r="G3052" s="43" t="s">
        <v>23</v>
      </c>
      <c r="H3052" s="43" t="s">
        <v>23</v>
      </c>
      <c r="I3052" s="43">
        <v>6020</v>
      </c>
      <c r="J3052" s="16" t="s">
        <v>540</v>
      </c>
      <c r="K3052" s="16">
        <v>2000</v>
      </c>
      <c r="L3052" s="16">
        <v>0</v>
      </c>
      <c r="M3052" s="16">
        <v>2000</v>
      </c>
      <c r="N3052" s="16">
        <v>0</v>
      </c>
      <c r="O3052" s="47">
        <v>267.77999999999997</v>
      </c>
      <c r="P3052" s="16">
        <v>1732.22</v>
      </c>
      <c r="Q3052" s="47">
        <v>185.45</v>
      </c>
      <c r="R3052" s="16" t="s">
        <v>1936</v>
      </c>
      <c r="S3052" s="3" t="s">
        <v>1471</v>
      </c>
      <c r="T3052" s="2"/>
      <c r="U3052" s="2"/>
      <c r="V3052" s="2"/>
    </row>
    <row r="3053" spans="1:22" s="16" customFormat="1" ht="15" customHeight="1" x14ac:dyDescent="0.3">
      <c r="A3053" s="16" t="s">
        <v>465</v>
      </c>
      <c r="B3053" s="16" t="s">
        <v>18</v>
      </c>
      <c r="C3053" s="43" t="s">
        <v>180</v>
      </c>
      <c r="D3053" s="43" t="s">
        <v>72</v>
      </c>
      <c r="E3053" s="43" t="s">
        <v>175</v>
      </c>
      <c r="F3053" s="43" t="s">
        <v>181</v>
      </c>
      <c r="G3053" s="43" t="s">
        <v>23</v>
      </c>
      <c r="H3053" s="43" t="s">
        <v>23</v>
      </c>
      <c r="I3053" s="43">
        <v>6025</v>
      </c>
      <c r="J3053" s="16" t="s">
        <v>564</v>
      </c>
      <c r="K3053" s="16">
        <v>2000</v>
      </c>
      <c r="L3053" s="16">
        <v>11100</v>
      </c>
      <c r="M3053" s="16">
        <v>13100</v>
      </c>
      <c r="N3053" s="16">
        <v>0</v>
      </c>
      <c r="O3053" s="47">
        <v>12489.77</v>
      </c>
      <c r="P3053" s="16">
        <v>610.23</v>
      </c>
      <c r="Q3053" s="47">
        <v>0</v>
      </c>
      <c r="R3053" s="16" t="s">
        <v>1936</v>
      </c>
      <c r="S3053" s="3" t="s">
        <v>1471</v>
      </c>
      <c r="T3053" s="2"/>
      <c r="U3053" s="2"/>
      <c r="V3053" s="2"/>
    </row>
    <row r="3054" spans="1:22" s="16" customFormat="1" ht="15" customHeight="1" x14ac:dyDescent="0.3">
      <c r="A3054" s="16" t="s">
        <v>465</v>
      </c>
      <c r="B3054" s="16" t="s">
        <v>18</v>
      </c>
      <c r="C3054" s="43" t="s">
        <v>180</v>
      </c>
      <c r="D3054" s="43" t="s">
        <v>72</v>
      </c>
      <c r="E3054" s="43" t="s">
        <v>175</v>
      </c>
      <c r="F3054" s="43" t="s">
        <v>181</v>
      </c>
      <c r="G3054" s="43" t="s">
        <v>23</v>
      </c>
      <c r="H3054" s="43" t="s">
        <v>23</v>
      </c>
      <c r="I3054" s="43">
        <v>6200</v>
      </c>
      <c r="J3054" s="16" t="s">
        <v>557</v>
      </c>
      <c r="K3054" s="16">
        <v>4500</v>
      </c>
      <c r="L3054" s="16">
        <v>0</v>
      </c>
      <c r="M3054" s="16">
        <v>4500</v>
      </c>
      <c r="N3054" s="16">
        <v>0</v>
      </c>
      <c r="O3054" s="47">
        <v>3754.68</v>
      </c>
      <c r="P3054" s="16">
        <v>745.32</v>
      </c>
      <c r="Q3054" s="47">
        <v>2899.68</v>
      </c>
      <c r="R3054" s="16" t="s">
        <v>1936</v>
      </c>
      <c r="S3054" s="3" t="s">
        <v>1471</v>
      </c>
      <c r="T3054" s="2"/>
      <c r="U3054" s="2"/>
      <c r="V3054" s="2"/>
    </row>
    <row r="3055" spans="1:22" s="16" customFormat="1" ht="15" customHeight="1" x14ac:dyDescent="0.3">
      <c r="A3055" s="16" t="s">
        <v>465</v>
      </c>
      <c r="B3055" s="16" t="s">
        <v>18</v>
      </c>
      <c r="C3055" s="43" t="s">
        <v>180</v>
      </c>
      <c r="D3055" s="43" t="s">
        <v>72</v>
      </c>
      <c r="E3055" s="43" t="s">
        <v>175</v>
      </c>
      <c r="F3055" s="43" t="s">
        <v>181</v>
      </c>
      <c r="G3055" s="43" t="s">
        <v>23</v>
      </c>
      <c r="H3055" s="43" t="s">
        <v>23</v>
      </c>
      <c r="I3055" s="43">
        <v>6202</v>
      </c>
      <c r="J3055" s="16" t="s">
        <v>558</v>
      </c>
      <c r="K3055" s="16">
        <v>500</v>
      </c>
      <c r="L3055" s="16">
        <v>0</v>
      </c>
      <c r="M3055" s="16">
        <v>500</v>
      </c>
      <c r="N3055" s="16">
        <v>0</v>
      </c>
      <c r="O3055" s="47">
        <v>0</v>
      </c>
      <c r="P3055" s="16">
        <v>500</v>
      </c>
      <c r="Q3055" s="47">
        <v>0</v>
      </c>
      <c r="R3055" s="16" t="s">
        <v>1936</v>
      </c>
      <c r="S3055" s="3" t="s">
        <v>1471</v>
      </c>
      <c r="T3055" s="2"/>
      <c r="U3055" s="2"/>
      <c r="V3055" s="2"/>
    </row>
    <row r="3056" spans="1:22" s="16" customFormat="1" ht="15" customHeight="1" x14ac:dyDescent="0.3">
      <c r="A3056" s="16" t="s">
        <v>465</v>
      </c>
      <c r="B3056" s="16" t="s">
        <v>18</v>
      </c>
      <c r="C3056" s="43" t="s">
        <v>180</v>
      </c>
      <c r="D3056" s="43" t="s">
        <v>72</v>
      </c>
      <c r="E3056" s="43" t="s">
        <v>175</v>
      </c>
      <c r="F3056" s="43" t="s">
        <v>181</v>
      </c>
      <c r="G3056" s="43" t="s">
        <v>23</v>
      </c>
      <c r="H3056" s="43" t="s">
        <v>23</v>
      </c>
      <c r="I3056" s="43">
        <v>6203</v>
      </c>
      <c r="J3056" s="16" t="s">
        <v>559</v>
      </c>
      <c r="K3056" s="16">
        <v>49000</v>
      </c>
      <c r="L3056" s="16">
        <v>0</v>
      </c>
      <c r="M3056" s="16">
        <v>49000</v>
      </c>
      <c r="N3056" s="16">
        <v>2193.67</v>
      </c>
      <c r="O3056" s="47">
        <v>35351.5</v>
      </c>
      <c r="P3056" s="16">
        <v>11454.83</v>
      </c>
      <c r="Q3056" s="47">
        <v>3009.97</v>
      </c>
      <c r="R3056" s="16" t="s">
        <v>1936</v>
      </c>
      <c r="S3056" s="3" t="s">
        <v>1471</v>
      </c>
      <c r="T3056" s="2"/>
      <c r="U3056" s="2"/>
      <c r="V3056" s="2"/>
    </row>
    <row r="3057" spans="1:22" s="16" customFormat="1" ht="15" customHeight="1" x14ac:dyDescent="0.3">
      <c r="A3057" s="16" t="s">
        <v>465</v>
      </c>
      <c r="B3057" s="16" t="s">
        <v>18</v>
      </c>
      <c r="C3057" s="43" t="s">
        <v>180</v>
      </c>
      <c r="D3057" s="43" t="s">
        <v>72</v>
      </c>
      <c r="E3057" s="43" t="s">
        <v>175</v>
      </c>
      <c r="F3057" s="43" t="s">
        <v>181</v>
      </c>
      <c r="G3057" s="43" t="s">
        <v>23</v>
      </c>
      <c r="H3057" s="43" t="s">
        <v>23</v>
      </c>
      <c r="I3057" s="43">
        <v>6206</v>
      </c>
      <c r="J3057" s="16" t="s">
        <v>571</v>
      </c>
      <c r="K3057" s="16">
        <v>54000</v>
      </c>
      <c r="L3057" s="16">
        <v>0</v>
      </c>
      <c r="M3057" s="16">
        <v>54000</v>
      </c>
      <c r="N3057" s="16">
        <v>11974.26</v>
      </c>
      <c r="O3057" s="47">
        <v>36449.96</v>
      </c>
      <c r="P3057" s="16">
        <v>5575.78</v>
      </c>
      <c r="Q3057" s="47">
        <v>3568.75</v>
      </c>
      <c r="R3057" s="16" t="s">
        <v>1936</v>
      </c>
      <c r="S3057" s="3" t="s">
        <v>1471</v>
      </c>
      <c r="T3057" s="2"/>
      <c r="U3057" s="2"/>
      <c r="V3057" s="2"/>
    </row>
    <row r="3058" spans="1:22" s="16" customFormat="1" ht="15" customHeight="1" x14ac:dyDescent="0.3">
      <c r="A3058" s="16" t="s">
        <v>465</v>
      </c>
      <c r="B3058" s="16" t="s">
        <v>18</v>
      </c>
      <c r="C3058" s="43" t="s">
        <v>180</v>
      </c>
      <c r="D3058" s="43" t="s">
        <v>72</v>
      </c>
      <c r="E3058" s="43" t="s">
        <v>175</v>
      </c>
      <c r="F3058" s="43" t="s">
        <v>181</v>
      </c>
      <c r="G3058" s="43" t="s">
        <v>23</v>
      </c>
      <c r="H3058" s="43" t="s">
        <v>23</v>
      </c>
      <c r="I3058" s="43">
        <v>6208</v>
      </c>
      <c r="J3058" s="16" t="s">
        <v>496</v>
      </c>
      <c r="K3058" s="16">
        <v>6500</v>
      </c>
      <c r="L3058" s="16">
        <v>0</v>
      </c>
      <c r="M3058" s="16">
        <v>6500</v>
      </c>
      <c r="N3058" s="16">
        <v>0</v>
      </c>
      <c r="O3058" s="47">
        <v>3141.34</v>
      </c>
      <c r="P3058" s="16">
        <v>3358.66</v>
      </c>
      <c r="Q3058" s="47">
        <v>0</v>
      </c>
      <c r="R3058" s="16" t="s">
        <v>1936</v>
      </c>
      <c r="S3058" s="3" t="s">
        <v>1471</v>
      </c>
      <c r="T3058" s="2"/>
      <c r="U3058" s="2"/>
      <c r="V3058" s="2"/>
    </row>
    <row r="3059" spans="1:22" s="16" customFormat="1" ht="15" customHeight="1" x14ac:dyDescent="0.3">
      <c r="A3059" s="16" t="s">
        <v>465</v>
      </c>
      <c r="B3059" s="16" t="s">
        <v>18</v>
      </c>
      <c r="C3059" s="43" t="s">
        <v>180</v>
      </c>
      <c r="D3059" s="43" t="s">
        <v>72</v>
      </c>
      <c r="E3059" s="43" t="s">
        <v>175</v>
      </c>
      <c r="F3059" s="43" t="s">
        <v>181</v>
      </c>
      <c r="G3059" s="43" t="s">
        <v>23</v>
      </c>
      <c r="H3059" s="43" t="s">
        <v>23</v>
      </c>
      <c r="I3059" s="43">
        <v>6210</v>
      </c>
      <c r="J3059" s="16" t="s">
        <v>565</v>
      </c>
      <c r="K3059" s="16">
        <v>27500</v>
      </c>
      <c r="L3059" s="16">
        <v>0</v>
      </c>
      <c r="M3059" s="16">
        <v>27500</v>
      </c>
      <c r="N3059" s="16">
        <v>1109.02</v>
      </c>
      <c r="O3059" s="47">
        <v>21787.279999999999</v>
      </c>
      <c r="P3059" s="16">
        <v>4603.7</v>
      </c>
      <c r="Q3059" s="47">
        <v>0</v>
      </c>
      <c r="R3059" s="16" t="s">
        <v>1936</v>
      </c>
      <c r="S3059" s="3" t="s">
        <v>1471</v>
      </c>
      <c r="T3059" s="2"/>
      <c r="U3059" s="2"/>
      <c r="V3059" s="2"/>
    </row>
    <row r="3060" spans="1:22" s="16" customFormat="1" ht="15" customHeight="1" x14ac:dyDescent="0.3">
      <c r="A3060" s="16" t="s">
        <v>465</v>
      </c>
      <c r="B3060" s="16" t="s">
        <v>18</v>
      </c>
      <c r="C3060" s="43" t="s">
        <v>180</v>
      </c>
      <c r="D3060" s="43" t="s">
        <v>72</v>
      </c>
      <c r="E3060" s="43" t="s">
        <v>175</v>
      </c>
      <c r="F3060" s="43" t="s">
        <v>181</v>
      </c>
      <c r="G3060" s="43" t="s">
        <v>23</v>
      </c>
      <c r="H3060" s="43" t="s">
        <v>23</v>
      </c>
      <c r="I3060" s="43">
        <v>6212</v>
      </c>
      <c r="J3060" s="16" t="s">
        <v>545</v>
      </c>
      <c r="K3060" s="16">
        <v>25000</v>
      </c>
      <c r="L3060" s="16">
        <v>-20000</v>
      </c>
      <c r="M3060" s="16">
        <v>5000</v>
      </c>
      <c r="N3060" s="16">
        <v>0</v>
      </c>
      <c r="O3060" s="47">
        <v>0</v>
      </c>
      <c r="P3060" s="16">
        <v>5000</v>
      </c>
      <c r="Q3060" s="47">
        <v>0</v>
      </c>
      <c r="R3060" s="16" t="s">
        <v>1936</v>
      </c>
      <c r="S3060" s="3" t="s">
        <v>1471</v>
      </c>
      <c r="T3060" s="2"/>
      <c r="U3060" s="2"/>
      <c r="V3060" s="2"/>
    </row>
    <row r="3061" spans="1:22" s="16" customFormat="1" ht="15" customHeight="1" x14ac:dyDescent="0.3">
      <c r="A3061" s="16" t="s">
        <v>465</v>
      </c>
      <c r="B3061" s="16" t="s">
        <v>18</v>
      </c>
      <c r="C3061" s="43" t="s">
        <v>180</v>
      </c>
      <c r="D3061" s="43" t="s">
        <v>72</v>
      </c>
      <c r="E3061" s="43" t="s">
        <v>175</v>
      </c>
      <c r="F3061" s="43" t="s">
        <v>181</v>
      </c>
      <c r="G3061" s="43" t="s">
        <v>23</v>
      </c>
      <c r="H3061" s="43" t="s">
        <v>23</v>
      </c>
      <c r="I3061" s="43">
        <v>6214</v>
      </c>
      <c r="J3061" s="16" t="s">
        <v>495</v>
      </c>
      <c r="K3061" s="16">
        <v>5000</v>
      </c>
      <c r="L3061" s="16">
        <v>0</v>
      </c>
      <c r="M3061" s="16">
        <v>5000</v>
      </c>
      <c r="N3061" s="16">
        <v>0</v>
      </c>
      <c r="O3061" s="47">
        <v>927.44</v>
      </c>
      <c r="P3061" s="16">
        <v>4072.56</v>
      </c>
      <c r="Q3061" s="47">
        <v>0</v>
      </c>
      <c r="R3061" s="16" t="s">
        <v>1936</v>
      </c>
      <c r="S3061" s="3" t="s">
        <v>1471</v>
      </c>
      <c r="T3061" s="2"/>
      <c r="U3061" s="2"/>
      <c r="V3061" s="2"/>
    </row>
    <row r="3062" spans="1:22" s="16" customFormat="1" ht="15" customHeight="1" x14ac:dyDescent="0.3">
      <c r="A3062" s="16" t="s">
        <v>465</v>
      </c>
      <c r="B3062" s="16" t="s">
        <v>18</v>
      </c>
      <c r="C3062" s="43" t="s">
        <v>180</v>
      </c>
      <c r="D3062" s="43" t="s">
        <v>72</v>
      </c>
      <c r="E3062" s="43" t="s">
        <v>175</v>
      </c>
      <c r="F3062" s="43" t="s">
        <v>181</v>
      </c>
      <c r="G3062" s="43" t="s">
        <v>23</v>
      </c>
      <c r="H3062" s="43" t="s">
        <v>23</v>
      </c>
      <c r="I3062" s="43">
        <v>6215</v>
      </c>
      <c r="J3062" s="16" t="s">
        <v>588</v>
      </c>
      <c r="K3062" s="16">
        <v>6500</v>
      </c>
      <c r="L3062" s="16">
        <v>0</v>
      </c>
      <c r="M3062" s="16">
        <v>6500</v>
      </c>
      <c r="N3062" s="16">
        <v>2490.37</v>
      </c>
      <c r="O3062" s="47">
        <v>509.63</v>
      </c>
      <c r="P3062" s="16">
        <v>3500</v>
      </c>
      <c r="Q3062" s="47">
        <v>509.63</v>
      </c>
      <c r="R3062" s="16" t="s">
        <v>1936</v>
      </c>
      <c r="S3062" s="3" t="s">
        <v>1471</v>
      </c>
      <c r="T3062" s="2"/>
      <c r="U3062" s="2"/>
      <c r="V3062" s="2"/>
    </row>
    <row r="3063" spans="1:22" s="16" customFormat="1" ht="15" customHeight="1" x14ac:dyDescent="0.3">
      <c r="A3063" s="16" t="s">
        <v>465</v>
      </c>
      <c r="B3063" s="16" t="s">
        <v>18</v>
      </c>
      <c r="C3063" s="43" t="s">
        <v>180</v>
      </c>
      <c r="D3063" s="43" t="s">
        <v>72</v>
      </c>
      <c r="E3063" s="43" t="s">
        <v>175</v>
      </c>
      <c r="F3063" s="43" t="s">
        <v>181</v>
      </c>
      <c r="G3063" s="43" t="s">
        <v>23</v>
      </c>
      <c r="H3063" s="43" t="s">
        <v>23</v>
      </c>
      <c r="I3063" s="43" t="s">
        <v>566</v>
      </c>
      <c r="J3063" s="16" t="s">
        <v>567</v>
      </c>
      <c r="K3063" s="16">
        <v>27000</v>
      </c>
      <c r="L3063" s="16">
        <v>25000</v>
      </c>
      <c r="M3063" s="16">
        <v>52000</v>
      </c>
      <c r="N3063" s="16">
        <v>14844.22</v>
      </c>
      <c r="O3063" s="47">
        <v>36661.46</v>
      </c>
      <c r="P3063" s="16">
        <v>494.32</v>
      </c>
      <c r="Q3063" s="47">
        <v>7093.59</v>
      </c>
      <c r="R3063" s="16" t="s">
        <v>1936</v>
      </c>
      <c r="S3063" s="3" t="s">
        <v>1471</v>
      </c>
      <c r="T3063" s="2"/>
      <c r="U3063" s="2"/>
      <c r="V3063" s="2"/>
    </row>
    <row r="3064" spans="1:22" s="16" customFormat="1" ht="15" customHeight="1" x14ac:dyDescent="0.3">
      <c r="A3064" s="16" t="s">
        <v>465</v>
      </c>
      <c r="B3064" s="16" t="s">
        <v>18</v>
      </c>
      <c r="C3064" s="43" t="s">
        <v>180</v>
      </c>
      <c r="D3064" s="43" t="s">
        <v>72</v>
      </c>
      <c r="E3064" s="43" t="s">
        <v>175</v>
      </c>
      <c r="F3064" s="43" t="s">
        <v>181</v>
      </c>
      <c r="G3064" s="43" t="s">
        <v>23</v>
      </c>
      <c r="H3064" s="43" t="s">
        <v>23</v>
      </c>
      <c r="I3064" s="43" t="s">
        <v>586</v>
      </c>
      <c r="J3064" s="16" t="s">
        <v>587</v>
      </c>
      <c r="K3064" s="16">
        <v>10000</v>
      </c>
      <c r="L3064" s="16">
        <v>0</v>
      </c>
      <c r="M3064" s="16">
        <v>10000</v>
      </c>
      <c r="N3064" s="16">
        <v>64.069999999999993</v>
      </c>
      <c r="O3064" s="47">
        <v>8812.08</v>
      </c>
      <c r="P3064" s="16">
        <v>1123.8499999999999</v>
      </c>
      <c r="Q3064" s="47">
        <v>1365.09</v>
      </c>
      <c r="R3064" s="16" t="s">
        <v>1936</v>
      </c>
      <c r="S3064" s="3" t="s">
        <v>1471</v>
      </c>
      <c r="T3064" s="2"/>
      <c r="U3064" s="2"/>
      <c r="V3064" s="2"/>
    </row>
    <row r="3065" spans="1:22" s="16" customFormat="1" ht="15" customHeight="1" x14ac:dyDescent="0.3">
      <c r="A3065" s="16" t="s">
        <v>465</v>
      </c>
      <c r="B3065" s="16" t="s">
        <v>18</v>
      </c>
      <c r="C3065" s="43" t="s">
        <v>180</v>
      </c>
      <c r="D3065" s="43" t="s">
        <v>72</v>
      </c>
      <c r="E3065" s="43" t="s">
        <v>175</v>
      </c>
      <c r="F3065" s="43" t="s">
        <v>181</v>
      </c>
      <c r="G3065" s="43" t="s">
        <v>23</v>
      </c>
      <c r="H3065" s="43" t="s">
        <v>23</v>
      </c>
      <c r="I3065" s="43" t="s">
        <v>795</v>
      </c>
      <c r="J3065" s="16" t="s">
        <v>796</v>
      </c>
      <c r="K3065" s="16">
        <v>8000</v>
      </c>
      <c r="L3065" s="16">
        <v>20000</v>
      </c>
      <c r="M3065" s="16">
        <v>28000</v>
      </c>
      <c r="N3065" s="16">
        <v>1463.74</v>
      </c>
      <c r="O3065" s="47">
        <v>22681.4</v>
      </c>
      <c r="P3065" s="16">
        <v>3854.86</v>
      </c>
      <c r="Q3065" s="47">
        <v>2011.11</v>
      </c>
      <c r="R3065" s="16" t="s">
        <v>1936</v>
      </c>
      <c r="S3065" s="3" t="s">
        <v>1471</v>
      </c>
      <c r="T3065" s="2"/>
      <c r="U3065" s="2"/>
      <c r="V3065" s="2"/>
    </row>
    <row r="3066" spans="1:22" s="16" customFormat="1" ht="15" customHeight="1" x14ac:dyDescent="0.3">
      <c r="A3066" s="16" t="s">
        <v>465</v>
      </c>
      <c r="B3066" s="16" t="s">
        <v>18</v>
      </c>
      <c r="C3066" s="43" t="s">
        <v>180</v>
      </c>
      <c r="D3066" s="43" t="s">
        <v>72</v>
      </c>
      <c r="E3066" s="43" t="s">
        <v>175</v>
      </c>
      <c r="F3066" s="43" t="s">
        <v>181</v>
      </c>
      <c r="G3066" s="43" t="s">
        <v>23</v>
      </c>
      <c r="H3066" s="43" t="s">
        <v>23</v>
      </c>
      <c r="I3066" s="43" t="s">
        <v>718</v>
      </c>
      <c r="J3066" s="16" t="s">
        <v>719</v>
      </c>
      <c r="K3066" s="16">
        <v>6000</v>
      </c>
      <c r="L3066" s="16">
        <v>8000</v>
      </c>
      <c r="M3066" s="16">
        <v>14000</v>
      </c>
      <c r="N3066" s="16">
        <v>223.31</v>
      </c>
      <c r="O3066" s="47">
        <v>12262.85</v>
      </c>
      <c r="P3066" s="16">
        <v>1513.84</v>
      </c>
      <c r="Q3066" s="47">
        <v>973</v>
      </c>
      <c r="R3066" s="16" t="s">
        <v>1936</v>
      </c>
      <c r="S3066" s="3" t="s">
        <v>1471</v>
      </c>
      <c r="T3066" s="2"/>
      <c r="U3066" s="2"/>
      <c r="V3066" s="2"/>
    </row>
    <row r="3067" spans="1:22" s="16" customFormat="1" ht="15" customHeight="1" x14ac:dyDescent="0.3">
      <c r="A3067" s="16" t="s">
        <v>465</v>
      </c>
      <c r="B3067" s="16" t="s">
        <v>18</v>
      </c>
      <c r="C3067" s="43" t="s">
        <v>180</v>
      </c>
      <c r="D3067" s="43" t="s">
        <v>72</v>
      </c>
      <c r="E3067" s="43" t="s">
        <v>175</v>
      </c>
      <c r="F3067" s="43" t="s">
        <v>181</v>
      </c>
      <c r="G3067" s="43" t="s">
        <v>23</v>
      </c>
      <c r="H3067" s="43" t="s">
        <v>23</v>
      </c>
      <c r="I3067" s="43" t="s">
        <v>575</v>
      </c>
      <c r="J3067" s="16" t="s">
        <v>576</v>
      </c>
      <c r="K3067" s="16">
        <v>7000</v>
      </c>
      <c r="L3067" s="16">
        <v>207442</v>
      </c>
      <c r="M3067" s="16">
        <v>214442</v>
      </c>
      <c r="N3067" s="16">
        <v>11600</v>
      </c>
      <c r="O3067" s="47">
        <v>16084.3</v>
      </c>
      <c r="P3067" s="16">
        <v>186757.7</v>
      </c>
      <c r="Q3067" s="47">
        <v>0</v>
      </c>
      <c r="R3067" s="16" t="s">
        <v>1936</v>
      </c>
      <c r="S3067" s="3" t="s">
        <v>1471</v>
      </c>
      <c r="T3067" s="2"/>
      <c r="U3067" s="2"/>
      <c r="V3067" s="2"/>
    </row>
    <row r="3068" spans="1:22" s="16" customFormat="1" ht="15" customHeight="1" x14ac:dyDescent="0.3">
      <c r="A3068" s="16" t="s">
        <v>465</v>
      </c>
      <c r="B3068" s="16" t="s">
        <v>18</v>
      </c>
      <c r="C3068" s="43" t="s">
        <v>180</v>
      </c>
      <c r="D3068" s="43" t="s">
        <v>72</v>
      </c>
      <c r="E3068" s="43" t="s">
        <v>175</v>
      </c>
      <c r="F3068" s="43" t="s">
        <v>181</v>
      </c>
      <c r="G3068" s="43" t="s">
        <v>23</v>
      </c>
      <c r="H3068" s="43" t="s">
        <v>23</v>
      </c>
      <c r="I3068" s="43" t="s">
        <v>546</v>
      </c>
      <c r="J3068" s="16" t="s">
        <v>547</v>
      </c>
      <c r="K3068" s="16">
        <v>15000</v>
      </c>
      <c r="L3068" s="16">
        <v>18000</v>
      </c>
      <c r="M3068" s="16">
        <v>33000</v>
      </c>
      <c r="N3068" s="16">
        <v>0</v>
      </c>
      <c r="O3068" s="47">
        <v>32999.99</v>
      </c>
      <c r="P3068" s="16">
        <v>0.01</v>
      </c>
      <c r="Q3068" s="47">
        <v>0</v>
      </c>
      <c r="R3068" s="16" t="s">
        <v>1936</v>
      </c>
      <c r="S3068" s="3" t="s">
        <v>1471</v>
      </c>
      <c r="T3068" s="2"/>
      <c r="U3068" s="2"/>
      <c r="V3068" s="2"/>
    </row>
    <row r="3069" spans="1:22" s="16" customFormat="1" ht="15" customHeight="1" x14ac:dyDescent="0.3">
      <c r="A3069" s="16" t="s">
        <v>465</v>
      </c>
      <c r="B3069" s="16" t="s">
        <v>18</v>
      </c>
      <c r="C3069" s="43" t="s">
        <v>180</v>
      </c>
      <c r="D3069" s="43" t="s">
        <v>72</v>
      </c>
      <c r="E3069" s="43" t="s">
        <v>175</v>
      </c>
      <c r="F3069" s="43" t="s">
        <v>181</v>
      </c>
      <c r="G3069" s="43" t="s">
        <v>23</v>
      </c>
      <c r="H3069" s="43" t="s">
        <v>23</v>
      </c>
      <c r="I3069" s="43" t="s">
        <v>573</v>
      </c>
      <c r="J3069" s="16" t="s">
        <v>574</v>
      </c>
      <c r="K3069" s="16">
        <v>120368</v>
      </c>
      <c r="L3069" s="16">
        <v>68000</v>
      </c>
      <c r="M3069" s="16">
        <v>188368</v>
      </c>
      <c r="N3069" s="16">
        <v>19909.310000000001</v>
      </c>
      <c r="O3069" s="47">
        <v>152907.98000000001</v>
      </c>
      <c r="P3069" s="16">
        <v>15550.71</v>
      </c>
      <c r="Q3069" s="47">
        <v>2209.0500000000002</v>
      </c>
      <c r="R3069" s="16" t="s">
        <v>1936</v>
      </c>
      <c r="S3069" s="3" t="s">
        <v>1471</v>
      </c>
      <c r="T3069" s="2"/>
      <c r="U3069" s="2"/>
      <c r="V3069" s="2"/>
    </row>
    <row r="3070" spans="1:22" s="16" customFormat="1" ht="15" customHeight="1" x14ac:dyDescent="0.3">
      <c r="A3070" s="16" t="s">
        <v>465</v>
      </c>
      <c r="B3070" s="16" t="s">
        <v>18</v>
      </c>
      <c r="C3070" s="43" t="s">
        <v>180</v>
      </c>
      <c r="D3070" s="43" t="s">
        <v>72</v>
      </c>
      <c r="E3070" s="43" t="s">
        <v>175</v>
      </c>
      <c r="F3070" s="43" t="s">
        <v>181</v>
      </c>
      <c r="G3070" s="43" t="s">
        <v>23</v>
      </c>
      <c r="H3070" s="43" t="s">
        <v>23</v>
      </c>
      <c r="I3070" s="43" t="s">
        <v>562</v>
      </c>
      <c r="J3070" s="16" t="s">
        <v>563</v>
      </c>
      <c r="K3070" s="16">
        <v>15000</v>
      </c>
      <c r="L3070" s="16">
        <v>-2500</v>
      </c>
      <c r="M3070" s="16">
        <v>12500</v>
      </c>
      <c r="N3070" s="16">
        <v>2615.37</v>
      </c>
      <c r="O3070" s="47">
        <v>8654.61</v>
      </c>
      <c r="P3070" s="16">
        <v>1230.02</v>
      </c>
      <c r="Q3070" s="47">
        <v>3398.18</v>
      </c>
      <c r="R3070" s="16" t="s">
        <v>1936</v>
      </c>
      <c r="S3070" s="3" t="s">
        <v>1471</v>
      </c>
      <c r="T3070" s="2"/>
      <c r="U3070" s="2"/>
      <c r="V3070" s="2"/>
    </row>
    <row r="3071" spans="1:22" s="16" customFormat="1" ht="15" customHeight="1" x14ac:dyDescent="0.3">
      <c r="A3071" s="16" t="s">
        <v>465</v>
      </c>
      <c r="B3071" s="16" t="s">
        <v>18</v>
      </c>
      <c r="C3071" s="43" t="s">
        <v>180</v>
      </c>
      <c r="D3071" s="43" t="s">
        <v>72</v>
      </c>
      <c r="E3071" s="43" t="s">
        <v>175</v>
      </c>
      <c r="F3071" s="43" t="s">
        <v>181</v>
      </c>
      <c r="G3071" s="43" t="s">
        <v>23</v>
      </c>
      <c r="H3071" s="43" t="s">
        <v>23</v>
      </c>
      <c r="I3071" s="43" t="s">
        <v>1179</v>
      </c>
      <c r="J3071" s="16" t="s">
        <v>1180</v>
      </c>
      <c r="K3071" s="16">
        <v>18000</v>
      </c>
      <c r="L3071" s="16">
        <v>12000</v>
      </c>
      <c r="M3071" s="16">
        <v>30000</v>
      </c>
      <c r="N3071" s="16">
        <v>1543.37</v>
      </c>
      <c r="O3071" s="47">
        <v>25789.11</v>
      </c>
      <c r="P3071" s="16">
        <v>2667.52</v>
      </c>
      <c r="Q3071" s="47">
        <v>312.45999999999998</v>
      </c>
      <c r="R3071" s="16" t="s">
        <v>1936</v>
      </c>
      <c r="S3071" s="3" t="s">
        <v>1471</v>
      </c>
      <c r="T3071" s="2"/>
      <c r="U3071" s="2"/>
      <c r="V3071" s="2"/>
    </row>
    <row r="3072" spans="1:22" s="16" customFormat="1" ht="15" customHeight="1" x14ac:dyDescent="0.3">
      <c r="A3072" s="16" t="s">
        <v>465</v>
      </c>
      <c r="B3072" s="16" t="s">
        <v>18</v>
      </c>
      <c r="C3072" s="43" t="s">
        <v>180</v>
      </c>
      <c r="D3072" s="43" t="s">
        <v>72</v>
      </c>
      <c r="E3072" s="43" t="s">
        <v>175</v>
      </c>
      <c r="F3072" s="43" t="s">
        <v>181</v>
      </c>
      <c r="G3072" s="43" t="s">
        <v>23</v>
      </c>
      <c r="H3072" s="43" t="s">
        <v>23</v>
      </c>
      <c r="I3072" s="43" t="s">
        <v>508</v>
      </c>
      <c r="J3072" s="16" t="s">
        <v>509</v>
      </c>
      <c r="K3072" s="16">
        <v>514000</v>
      </c>
      <c r="L3072" s="16">
        <v>-17600</v>
      </c>
      <c r="M3072" s="16">
        <v>496400</v>
      </c>
      <c r="N3072" s="16">
        <v>0</v>
      </c>
      <c r="O3072" s="47">
        <v>410054.71</v>
      </c>
      <c r="P3072" s="16">
        <v>86345.29</v>
      </c>
      <c r="Q3072" s="47">
        <v>43370.73</v>
      </c>
      <c r="R3072" s="16" t="s">
        <v>1936</v>
      </c>
      <c r="S3072" s="3" t="s">
        <v>1471</v>
      </c>
      <c r="T3072" s="2"/>
      <c r="U3072" s="2"/>
      <c r="V3072" s="2"/>
    </row>
    <row r="3073" spans="1:22" s="16" customFormat="1" ht="15" customHeight="1" x14ac:dyDescent="0.3">
      <c r="A3073" s="16" t="s">
        <v>465</v>
      </c>
      <c r="B3073" s="16" t="s">
        <v>18</v>
      </c>
      <c r="C3073" s="43" t="s">
        <v>180</v>
      </c>
      <c r="D3073" s="43" t="s">
        <v>72</v>
      </c>
      <c r="E3073" s="43" t="s">
        <v>175</v>
      </c>
      <c r="F3073" s="43" t="s">
        <v>181</v>
      </c>
      <c r="G3073" s="43" t="s">
        <v>23</v>
      </c>
      <c r="H3073" s="43" t="s">
        <v>23</v>
      </c>
      <c r="I3073" s="43" t="s">
        <v>577</v>
      </c>
      <c r="J3073" s="16" t="s">
        <v>578</v>
      </c>
      <c r="K3073" s="16">
        <v>130000</v>
      </c>
      <c r="L3073" s="16">
        <v>-25000</v>
      </c>
      <c r="M3073" s="16">
        <v>105000</v>
      </c>
      <c r="N3073" s="16">
        <v>0</v>
      </c>
      <c r="O3073" s="47">
        <v>74605.17</v>
      </c>
      <c r="P3073" s="16">
        <v>30394.83</v>
      </c>
      <c r="Q3073" s="47">
        <v>0</v>
      </c>
      <c r="R3073" s="16" t="s">
        <v>1936</v>
      </c>
      <c r="S3073" s="3" t="s">
        <v>1471</v>
      </c>
      <c r="T3073" s="2"/>
      <c r="U3073" s="2"/>
      <c r="V3073" s="2"/>
    </row>
    <row r="3074" spans="1:22" s="16" customFormat="1" ht="15" customHeight="1" x14ac:dyDescent="0.3">
      <c r="A3074" s="16" t="s">
        <v>465</v>
      </c>
      <c r="B3074" s="16" t="s">
        <v>18</v>
      </c>
      <c r="C3074" s="43" t="s">
        <v>180</v>
      </c>
      <c r="D3074" s="43" t="s">
        <v>72</v>
      </c>
      <c r="E3074" s="43" t="s">
        <v>175</v>
      </c>
      <c r="F3074" s="43" t="s">
        <v>181</v>
      </c>
      <c r="G3074" s="43" t="s">
        <v>23</v>
      </c>
      <c r="H3074" s="43" t="s">
        <v>23</v>
      </c>
      <c r="I3074" s="43" t="s">
        <v>533</v>
      </c>
      <c r="J3074" s="16" t="s">
        <v>534</v>
      </c>
      <c r="K3074" s="16">
        <v>46000</v>
      </c>
      <c r="L3074" s="16">
        <v>0</v>
      </c>
      <c r="M3074" s="16">
        <v>46000</v>
      </c>
      <c r="N3074" s="16">
        <v>0</v>
      </c>
      <c r="O3074" s="47">
        <v>35406.71</v>
      </c>
      <c r="P3074" s="16">
        <v>10593.29</v>
      </c>
      <c r="Q3074" s="47">
        <v>0</v>
      </c>
      <c r="R3074" s="16" t="s">
        <v>1936</v>
      </c>
      <c r="S3074" s="3" t="s">
        <v>1471</v>
      </c>
      <c r="T3074" s="2"/>
      <c r="U3074" s="2"/>
      <c r="V3074" s="2"/>
    </row>
    <row r="3075" spans="1:22" s="16" customFormat="1" ht="15" customHeight="1" x14ac:dyDescent="0.3">
      <c r="A3075" s="16" t="s">
        <v>465</v>
      </c>
      <c r="B3075" s="16" t="s">
        <v>18</v>
      </c>
      <c r="C3075" s="43" t="s">
        <v>180</v>
      </c>
      <c r="D3075" s="43" t="s">
        <v>72</v>
      </c>
      <c r="E3075" s="43" t="s">
        <v>175</v>
      </c>
      <c r="F3075" s="43" t="s">
        <v>181</v>
      </c>
      <c r="G3075" s="43" t="s">
        <v>23</v>
      </c>
      <c r="H3075" s="43" t="s">
        <v>23</v>
      </c>
      <c r="I3075" s="43" t="s">
        <v>594</v>
      </c>
      <c r="J3075" s="16" t="s">
        <v>595</v>
      </c>
      <c r="K3075" s="16">
        <v>44000</v>
      </c>
      <c r="L3075" s="16">
        <v>-9000</v>
      </c>
      <c r="M3075" s="16">
        <v>35000</v>
      </c>
      <c r="N3075" s="16">
        <v>0</v>
      </c>
      <c r="O3075" s="47">
        <v>27866.69</v>
      </c>
      <c r="P3075" s="16">
        <v>7133.31</v>
      </c>
      <c r="Q3075" s="47">
        <v>1891.73</v>
      </c>
      <c r="R3075" s="16" t="s">
        <v>1936</v>
      </c>
      <c r="S3075" s="3" t="s">
        <v>1471</v>
      </c>
      <c r="T3075" s="2"/>
      <c r="U3075" s="2"/>
      <c r="V3075" s="2"/>
    </row>
    <row r="3076" spans="1:22" s="16" customFormat="1" ht="15" customHeight="1" x14ac:dyDescent="0.3">
      <c r="A3076" s="16" t="s">
        <v>465</v>
      </c>
      <c r="B3076" s="16" t="s">
        <v>18</v>
      </c>
      <c r="C3076" s="43" t="s">
        <v>180</v>
      </c>
      <c r="D3076" s="43" t="s">
        <v>72</v>
      </c>
      <c r="E3076" s="43" t="s">
        <v>175</v>
      </c>
      <c r="F3076" s="43" t="s">
        <v>181</v>
      </c>
      <c r="G3076" s="43" t="s">
        <v>23</v>
      </c>
      <c r="H3076" s="43" t="s">
        <v>23</v>
      </c>
      <c r="I3076" s="43" t="s">
        <v>541</v>
      </c>
      <c r="J3076" s="16" t="s">
        <v>542</v>
      </c>
      <c r="K3076" s="16">
        <v>5000</v>
      </c>
      <c r="L3076" s="16">
        <v>0</v>
      </c>
      <c r="M3076" s="16">
        <v>5000</v>
      </c>
      <c r="N3076" s="16">
        <v>0</v>
      </c>
      <c r="O3076" s="47">
        <v>4691.95</v>
      </c>
      <c r="P3076" s="16">
        <v>308.05</v>
      </c>
      <c r="Q3076" s="47">
        <v>526.67999999999995</v>
      </c>
      <c r="R3076" s="16" t="s">
        <v>1936</v>
      </c>
      <c r="S3076" s="3" t="s">
        <v>1471</v>
      </c>
      <c r="T3076" s="2"/>
      <c r="U3076" s="2"/>
      <c r="V3076" s="2"/>
    </row>
    <row r="3077" spans="1:22" s="16" customFormat="1" ht="15" customHeight="1" x14ac:dyDescent="0.3">
      <c r="A3077" s="16" t="s">
        <v>465</v>
      </c>
      <c r="B3077" s="16" t="s">
        <v>18</v>
      </c>
      <c r="C3077" s="43" t="s">
        <v>180</v>
      </c>
      <c r="D3077" s="43" t="s">
        <v>72</v>
      </c>
      <c r="E3077" s="43" t="s">
        <v>175</v>
      </c>
      <c r="F3077" s="43" t="s">
        <v>181</v>
      </c>
      <c r="G3077" s="43" t="s">
        <v>23</v>
      </c>
      <c r="H3077" s="43" t="s">
        <v>23</v>
      </c>
      <c r="I3077" s="43" t="s">
        <v>505</v>
      </c>
      <c r="J3077" s="16" t="s">
        <v>506</v>
      </c>
      <c r="K3077" s="16">
        <v>7000</v>
      </c>
      <c r="L3077" s="16">
        <v>0</v>
      </c>
      <c r="M3077" s="16">
        <v>7000</v>
      </c>
      <c r="N3077" s="16">
        <v>0</v>
      </c>
      <c r="O3077" s="47">
        <v>5911.84</v>
      </c>
      <c r="P3077" s="16">
        <v>1088.1600000000001</v>
      </c>
      <c r="Q3077" s="47">
        <v>540.19000000000005</v>
      </c>
      <c r="R3077" s="16" t="s">
        <v>1936</v>
      </c>
      <c r="S3077" s="3" t="s">
        <v>1471</v>
      </c>
      <c r="T3077" s="2"/>
      <c r="U3077" s="2"/>
      <c r="V3077" s="2"/>
    </row>
    <row r="3078" spans="1:22" s="16" customFormat="1" ht="15" customHeight="1" x14ac:dyDescent="0.3">
      <c r="A3078" s="16" t="s">
        <v>465</v>
      </c>
      <c r="B3078" s="16" t="s">
        <v>18</v>
      </c>
      <c r="C3078" s="43" t="s">
        <v>180</v>
      </c>
      <c r="D3078" s="43" t="s">
        <v>72</v>
      </c>
      <c r="E3078" s="43" t="s">
        <v>175</v>
      </c>
      <c r="F3078" s="43" t="s">
        <v>181</v>
      </c>
      <c r="G3078" s="43" t="s">
        <v>23</v>
      </c>
      <c r="H3078" s="43" t="s">
        <v>23</v>
      </c>
      <c r="I3078" s="43" t="s">
        <v>642</v>
      </c>
      <c r="J3078" s="16" t="s">
        <v>643</v>
      </c>
      <c r="K3078" s="16">
        <v>0</v>
      </c>
      <c r="L3078" s="16">
        <v>0</v>
      </c>
      <c r="M3078" s="16">
        <v>0</v>
      </c>
      <c r="N3078" s="16">
        <v>0</v>
      </c>
      <c r="O3078" s="47">
        <v>110.83</v>
      </c>
      <c r="P3078" s="16">
        <v>-110.83</v>
      </c>
      <c r="Q3078" s="47">
        <v>0</v>
      </c>
      <c r="R3078" s="16" t="s">
        <v>1936</v>
      </c>
      <c r="S3078" s="3" t="s">
        <v>1471</v>
      </c>
      <c r="T3078" s="2"/>
      <c r="U3078" s="2"/>
      <c r="V3078" s="2"/>
    </row>
    <row r="3079" spans="1:22" s="16" customFormat="1" ht="15" customHeight="1" x14ac:dyDescent="0.3">
      <c r="A3079" s="16" t="s">
        <v>465</v>
      </c>
      <c r="B3079" s="16" t="s">
        <v>18</v>
      </c>
      <c r="C3079" s="43" t="s">
        <v>180</v>
      </c>
      <c r="D3079" s="43" t="s">
        <v>72</v>
      </c>
      <c r="E3079" s="43" t="s">
        <v>175</v>
      </c>
      <c r="F3079" s="43" t="s">
        <v>181</v>
      </c>
      <c r="G3079" s="43" t="s">
        <v>23</v>
      </c>
      <c r="H3079" s="43" t="s">
        <v>23</v>
      </c>
      <c r="I3079" s="43" t="s">
        <v>616</v>
      </c>
      <c r="J3079" s="16" t="s">
        <v>617</v>
      </c>
      <c r="K3079" s="16">
        <v>0</v>
      </c>
      <c r="L3079" s="16">
        <v>0</v>
      </c>
      <c r="M3079" s="16">
        <v>0</v>
      </c>
      <c r="N3079" s="16">
        <v>0</v>
      </c>
      <c r="O3079" s="47">
        <v>0</v>
      </c>
      <c r="P3079" s="16">
        <v>0</v>
      </c>
      <c r="Q3079" s="47">
        <v>0</v>
      </c>
      <c r="R3079" s="16" t="s">
        <v>1936</v>
      </c>
      <c r="S3079" s="3" t="s">
        <v>1471</v>
      </c>
      <c r="T3079" s="2"/>
      <c r="U3079" s="2"/>
      <c r="V3079" s="2"/>
    </row>
    <row r="3080" spans="1:22" s="16" customFormat="1" ht="15" customHeight="1" x14ac:dyDescent="0.3">
      <c r="A3080" s="16" t="s">
        <v>465</v>
      </c>
      <c r="B3080" s="16" t="s">
        <v>18</v>
      </c>
      <c r="C3080" s="43" t="s">
        <v>180</v>
      </c>
      <c r="D3080" s="43" t="s">
        <v>72</v>
      </c>
      <c r="E3080" s="43" t="s">
        <v>175</v>
      </c>
      <c r="F3080" s="43" t="s">
        <v>181</v>
      </c>
      <c r="G3080" s="43" t="s">
        <v>23</v>
      </c>
      <c r="H3080" s="43" t="s">
        <v>23</v>
      </c>
      <c r="I3080" s="43" t="s">
        <v>600</v>
      </c>
      <c r="J3080" s="16" t="s">
        <v>601</v>
      </c>
      <c r="K3080" s="16">
        <v>45000</v>
      </c>
      <c r="L3080" s="16">
        <v>-24870</v>
      </c>
      <c r="M3080" s="16">
        <v>20130</v>
      </c>
      <c r="N3080" s="16">
        <v>0</v>
      </c>
      <c r="O3080" s="47">
        <v>173</v>
      </c>
      <c r="P3080" s="16">
        <v>19957</v>
      </c>
      <c r="Q3080" s="47">
        <v>0</v>
      </c>
      <c r="R3080" s="16" t="s">
        <v>1936</v>
      </c>
      <c r="S3080" s="3" t="s">
        <v>1471</v>
      </c>
      <c r="T3080" s="2"/>
      <c r="U3080" s="2"/>
      <c r="V3080" s="2"/>
    </row>
    <row r="3081" spans="1:22" s="16" customFormat="1" ht="15" customHeight="1" x14ac:dyDescent="0.3">
      <c r="A3081" s="16" t="s">
        <v>465</v>
      </c>
      <c r="B3081" s="16" t="s">
        <v>18</v>
      </c>
      <c r="C3081" s="43" t="s">
        <v>180</v>
      </c>
      <c r="D3081" s="43" t="s">
        <v>72</v>
      </c>
      <c r="E3081" s="43" t="s">
        <v>175</v>
      </c>
      <c r="F3081" s="43" t="s">
        <v>181</v>
      </c>
      <c r="G3081" s="43" t="s">
        <v>23</v>
      </c>
      <c r="H3081" s="43" t="s">
        <v>23</v>
      </c>
      <c r="I3081" s="43" t="s">
        <v>487</v>
      </c>
      <c r="J3081" s="16" t="s">
        <v>488</v>
      </c>
      <c r="K3081" s="16">
        <v>170000</v>
      </c>
      <c r="L3081" s="16">
        <v>-10000</v>
      </c>
      <c r="M3081" s="16">
        <v>160000</v>
      </c>
      <c r="N3081" s="16">
        <v>0</v>
      </c>
      <c r="O3081" s="47">
        <v>105580.02</v>
      </c>
      <c r="P3081" s="16">
        <v>54419.98</v>
      </c>
      <c r="Q3081" s="47">
        <v>3790.25</v>
      </c>
      <c r="R3081" s="16" t="s">
        <v>1936</v>
      </c>
      <c r="S3081" s="3" t="s">
        <v>1471</v>
      </c>
      <c r="T3081" s="2"/>
      <c r="U3081" s="2"/>
      <c r="V3081" s="2"/>
    </row>
    <row r="3082" spans="1:22" s="16" customFormat="1" ht="15" customHeight="1" x14ac:dyDescent="0.3">
      <c r="A3082" s="16" t="s">
        <v>465</v>
      </c>
      <c r="B3082" s="16" t="s">
        <v>18</v>
      </c>
      <c r="C3082" s="43" t="s">
        <v>180</v>
      </c>
      <c r="D3082" s="43" t="s">
        <v>72</v>
      </c>
      <c r="E3082" s="43" t="s">
        <v>175</v>
      </c>
      <c r="F3082" s="43" t="s">
        <v>181</v>
      </c>
      <c r="G3082" s="43" t="s">
        <v>23</v>
      </c>
      <c r="H3082" s="43" t="s">
        <v>23</v>
      </c>
      <c r="I3082" s="43" t="s">
        <v>485</v>
      </c>
      <c r="J3082" s="16" t="s">
        <v>486</v>
      </c>
      <c r="K3082" s="16">
        <v>30000</v>
      </c>
      <c r="L3082" s="16">
        <v>26000</v>
      </c>
      <c r="M3082" s="16">
        <v>56000</v>
      </c>
      <c r="N3082" s="16">
        <v>0</v>
      </c>
      <c r="O3082" s="47">
        <v>55005.98</v>
      </c>
      <c r="P3082" s="16">
        <v>994.02</v>
      </c>
      <c r="Q3082" s="47">
        <v>17082.990000000002</v>
      </c>
      <c r="R3082" s="16" t="s">
        <v>1936</v>
      </c>
      <c r="S3082" s="3" t="s">
        <v>1471</v>
      </c>
      <c r="T3082" s="2"/>
      <c r="U3082" s="2"/>
      <c r="V3082" s="2"/>
    </row>
    <row r="3083" spans="1:22" s="16" customFormat="1" ht="15" customHeight="1" x14ac:dyDescent="0.3">
      <c r="A3083" s="16" t="s">
        <v>465</v>
      </c>
      <c r="B3083" s="16" t="s">
        <v>18</v>
      </c>
      <c r="C3083" s="43" t="s">
        <v>180</v>
      </c>
      <c r="D3083" s="43" t="s">
        <v>72</v>
      </c>
      <c r="E3083" s="43" t="s">
        <v>175</v>
      </c>
      <c r="F3083" s="43" t="s">
        <v>181</v>
      </c>
      <c r="G3083" s="43" t="s">
        <v>23</v>
      </c>
      <c r="H3083" s="43" t="s">
        <v>23</v>
      </c>
      <c r="I3083" s="43" t="s">
        <v>537</v>
      </c>
      <c r="J3083" s="16" t="s">
        <v>538</v>
      </c>
      <c r="K3083" s="16">
        <v>130000</v>
      </c>
      <c r="L3083" s="16">
        <v>125000</v>
      </c>
      <c r="M3083" s="16">
        <v>255000</v>
      </c>
      <c r="N3083" s="16">
        <v>0</v>
      </c>
      <c r="O3083" s="47">
        <v>252536.53</v>
      </c>
      <c r="P3083" s="16">
        <v>2463.4699999999998</v>
      </c>
      <c r="Q3083" s="47">
        <v>118436.53</v>
      </c>
      <c r="R3083" s="16" t="s">
        <v>1936</v>
      </c>
      <c r="S3083" s="3" t="s">
        <v>1471</v>
      </c>
      <c r="T3083" s="2"/>
      <c r="U3083" s="2"/>
      <c r="V3083" s="2"/>
    </row>
    <row r="3084" spans="1:22" s="16" customFormat="1" ht="15" customHeight="1" x14ac:dyDescent="0.3">
      <c r="A3084" s="16" t="s">
        <v>465</v>
      </c>
      <c r="B3084" s="16" t="s">
        <v>18</v>
      </c>
      <c r="C3084" s="43" t="s">
        <v>180</v>
      </c>
      <c r="D3084" s="43" t="s">
        <v>72</v>
      </c>
      <c r="E3084" s="43" t="s">
        <v>175</v>
      </c>
      <c r="F3084" s="43" t="s">
        <v>181</v>
      </c>
      <c r="G3084" s="43" t="s">
        <v>23</v>
      </c>
      <c r="H3084" s="43" t="s">
        <v>23</v>
      </c>
      <c r="I3084" s="43" t="s">
        <v>1213</v>
      </c>
      <c r="J3084" s="16" t="s">
        <v>1214</v>
      </c>
      <c r="K3084" s="16">
        <v>1000</v>
      </c>
      <c r="L3084" s="16">
        <v>3000</v>
      </c>
      <c r="M3084" s="16">
        <v>4000</v>
      </c>
      <c r="N3084" s="16">
        <v>0</v>
      </c>
      <c r="O3084" s="47">
        <v>1880</v>
      </c>
      <c r="P3084" s="16">
        <v>2120</v>
      </c>
      <c r="Q3084" s="47">
        <v>0</v>
      </c>
      <c r="R3084" s="16" t="s">
        <v>1936</v>
      </c>
      <c r="S3084" s="3" t="s">
        <v>1471</v>
      </c>
      <c r="T3084" s="2"/>
      <c r="U3084" s="2"/>
      <c r="V3084" s="2"/>
    </row>
    <row r="3085" spans="1:22" s="16" customFormat="1" ht="15" customHeight="1" x14ac:dyDescent="0.3">
      <c r="A3085" s="16" t="s">
        <v>465</v>
      </c>
      <c r="B3085" s="16" t="s">
        <v>18</v>
      </c>
      <c r="C3085" s="43" t="s">
        <v>180</v>
      </c>
      <c r="D3085" s="43" t="s">
        <v>72</v>
      </c>
      <c r="E3085" s="43" t="s">
        <v>175</v>
      </c>
      <c r="F3085" s="43" t="s">
        <v>181</v>
      </c>
      <c r="G3085" s="43" t="s">
        <v>23</v>
      </c>
      <c r="H3085" s="43" t="s">
        <v>23</v>
      </c>
      <c r="I3085" s="43">
        <v>6600</v>
      </c>
      <c r="J3085" s="16" t="s">
        <v>530</v>
      </c>
      <c r="K3085" s="16">
        <v>255000</v>
      </c>
      <c r="L3085" s="16">
        <v>0</v>
      </c>
      <c r="M3085" s="16">
        <v>255000</v>
      </c>
      <c r="N3085" s="16">
        <v>19279</v>
      </c>
      <c r="O3085" s="47">
        <v>192074.44</v>
      </c>
      <c r="P3085" s="16">
        <v>43646.559999999998</v>
      </c>
      <c r="Q3085" s="47">
        <v>1107</v>
      </c>
      <c r="R3085" s="16" t="s">
        <v>1936</v>
      </c>
      <c r="S3085" s="3" t="s">
        <v>1471</v>
      </c>
      <c r="T3085" s="2"/>
      <c r="U3085" s="2"/>
      <c r="V3085" s="2"/>
    </row>
    <row r="3086" spans="1:22" s="16" customFormat="1" ht="15" customHeight="1" x14ac:dyDescent="0.3">
      <c r="A3086" s="16" t="s">
        <v>465</v>
      </c>
      <c r="B3086" s="16" t="s">
        <v>18</v>
      </c>
      <c r="C3086" s="43" t="s">
        <v>180</v>
      </c>
      <c r="D3086" s="43" t="s">
        <v>72</v>
      </c>
      <c r="E3086" s="43" t="s">
        <v>175</v>
      </c>
      <c r="F3086" s="43" t="s">
        <v>181</v>
      </c>
      <c r="G3086" s="43" t="s">
        <v>23</v>
      </c>
      <c r="H3086" s="43" t="s">
        <v>23</v>
      </c>
      <c r="I3086" s="43">
        <v>6605</v>
      </c>
      <c r="J3086" s="16" t="s">
        <v>507</v>
      </c>
      <c r="K3086" s="16">
        <v>3500</v>
      </c>
      <c r="L3086" s="16">
        <v>0</v>
      </c>
      <c r="M3086" s="16">
        <v>3500</v>
      </c>
      <c r="N3086" s="16">
        <v>3500</v>
      </c>
      <c r="O3086" s="47">
        <v>0</v>
      </c>
      <c r="P3086" s="16">
        <v>0</v>
      </c>
      <c r="Q3086" s="47">
        <v>0</v>
      </c>
      <c r="R3086" s="16" t="s">
        <v>1936</v>
      </c>
      <c r="S3086" s="3" t="s">
        <v>1471</v>
      </c>
      <c r="T3086" s="2"/>
      <c r="U3086" s="2"/>
      <c r="V3086" s="2"/>
    </row>
    <row r="3087" spans="1:22" s="16" customFormat="1" ht="15" customHeight="1" x14ac:dyDescent="0.3">
      <c r="A3087" s="16" t="s">
        <v>465</v>
      </c>
      <c r="B3087" s="16" t="s">
        <v>18</v>
      </c>
      <c r="C3087" s="43" t="s">
        <v>180</v>
      </c>
      <c r="D3087" s="43" t="s">
        <v>72</v>
      </c>
      <c r="E3087" s="43" t="s">
        <v>175</v>
      </c>
      <c r="F3087" s="43" t="s">
        <v>181</v>
      </c>
      <c r="G3087" s="43" t="s">
        <v>23</v>
      </c>
      <c r="H3087" s="43" t="s">
        <v>23</v>
      </c>
      <c r="I3087" s="43">
        <v>6610</v>
      </c>
      <c r="J3087" s="16" t="s">
        <v>646</v>
      </c>
      <c r="K3087" s="16">
        <v>632620</v>
      </c>
      <c r="L3087" s="16">
        <v>0</v>
      </c>
      <c r="M3087" s="16">
        <v>632620</v>
      </c>
      <c r="N3087" s="16">
        <v>105732.44</v>
      </c>
      <c r="O3087" s="47">
        <v>520358.67</v>
      </c>
      <c r="P3087" s="16">
        <v>6528.89</v>
      </c>
      <c r="Q3087" s="47">
        <v>0</v>
      </c>
      <c r="R3087" s="16" t="s">
        <v>1936</v>
      </c>
      <c r="S3087" s="3" t="s">
        <v>1471</v>
      </c>
      <c r="T3087" s="2"/>
      <c r="U3087" s="2"/>
      <c r="V3087" s="2"/>
    </row>
    <row r="3088" spans="1:22" s="16" customFormat="1" ht="15" customHeight="1" x14ac:dyDescent="0.3">
      <c r="A3088" s="16" t="s">
        <v>465</v>
      </c>
      <c r="B3088" s="16" t="s">
        <v>18</v>
      </c>
      <c r="C3088" s="43" t="s">
        <v>180</v>
      </c>
      <c r="D3088" s="43" t="s">
        <v>72</v>
      </c>
      <c r="E3088" s="43" t="s">
        <v>175</v>
      </c>
      <c r="F3088" s="43" t="s">
        <v>181</v>
      </c>
      <c r="G3088" s="43" t="s">
        <v>23</v>
      </c>
      <c r="H3088" s="43" t="s">
        <v>23</v>
      </c>
      <c r="I3088" s="43">
        <v>6615</v>
      </c>
      <c r="J3088" s="16" t="s">
        <v>584</v>
      </c>
      <c r="K3088" s="16">
        <v>30000</v>
      </c>
      <c r="L3088" s="16">
        <v>0</v>
      </c>
      <c r="M3088" s="16">
        <v>30000</v>
      </c>
      <c r="N3088" s="16">
        <v>1733.64</v>
      </c>
      <c r="O3088" s="47">
        <v>21104.49</v>
      </c>
      <c r="P3088" s="16">
        <v>7161.87</v>
      </c>
      <c r="Q3088" s="47">
        <v>0</v>
      </c>
      <c r="R3088" s="16" t="s">
        <v>1936</v>
      </c>
      <c r="S3088" s="3" t="s">
        <v>1471</v>
      </c>
      <c r="T3088" s="2"/>
      <c r="U3088" s="2"/>
      <c r="V3088" s="2"/>
    </row>
    <row r="3089" spans="1:22" s="16" customFormat="1" ht="15" customHeight="1" x14ac:dyDescent="0.3">
      <c r="A3089" s="16" t="s">
        <v>465</v>
      </c>
      <c r="B3089" s="16" t="s">
        <v>18</v>
      </c>
      <c r="C3089" s="43" t="s">
        <v>180</v>
      </c>
      <c r="D3089" s="43" t="s">
        <v>72</v>
      </c>
      <c r="E3089" s="43" t="s">
        <v>175</v>
      </c>
      <c r="F3089" s="43" t="s">
        <v>181</v>
      </c>
      <c r="G3089" s="43" t="s">
        <v>23</v>
      </c>
      <c r="H3089" s="43" t="s">
        <v>23</v>
      </c>
      <c r="I3089" s="43">
        <v>6620</v>
      </c>
      <c r="J3089" s="16" t="s">
        <v>725</v>
      </c>
      <c r="K3089" s="16">
        <v>0</v>
      </c>
      <c r="L3089" s="16">
        <v>0</v>
      </c>
      <c r="M3089" s="16">
        <v>0</v>
      </c>
      <c r="N3089" s="16">
        <v>0</v>
      </c>
      <c r="O3089" s="47">
        <v>0</v>
      </c>
      <c r="P3089" s="16">
        <v>0</v>
      </c>
      <c r="Q3089" s="47">
        <v>0</v>
      </c>
      <c r="R3089" s="16" t="s">
        <v>1936</v>
      </c>
      <c r="S3089" s="3" t="s">
        <v>1471</v>
      </c>
      <c r="T3089" s="2"/>
      <c r="U3089" s="2"/>
      <c r="V3089" s="2"/>
    </row>
    <row r="3090" spans="1:22" s="16" customFormat="1" ht="15" customHeight="1" x14ac:dyDescent="0.3">
      <c r="A3090" s="16" t="s">
        <v>465</v>
      </c>
      <c r="B3090" s="16" t="s">
        <v>18</v>
      </c>
      <c r="C3090" s="43" t="s">
        <v>180</v>
      </c>
      <c r="D3090" s="43" t="s">
        <v>72</v>
      </c>
      <c r="E3090" s="43" t="s">
        <v>175</v>
      </c>
      <c r="F3090" s="43" t="s">
        <v>181</v>
      </c>
      <c r="G3090" s="43" t="s">
        <v>23</v>
      </c>
      <c r="H3090" s="43" t="s">
        <v>23</v>
      </c>
      <c r="I3090" s="43">
        <v>6625</v>
      </c>
      <c r="J3090" s="16" t="s">
        <v>572</v>
      </c>
      <c r="K3090" s="16">
        <v>79596</v>
      </c>
      <c r="L3090" s="16">
        <v>120900</v>
      </c>
      <c r="M3090" s="16">
        <v>200496</v>
      </c>
      <c r="N3090" s="16">
        <v>61035.1</v>
      </c>
      <c r="O3090" s="47">
        <v>138004.01</v>
      </c>
      <c r="P3090" s="16">
        <v>1456.89</v>
      </c>
      <c r="Q3090" s="47">
        <v>30076.23</v>
      </c>
      <c r="R3090" s="16" t="s">
        <v>1936</v>
      </c>
      <c r="S3090" s="3" t="s">
        <v>1471</v>
      </c>
      <c r="T3090" s="2"/>
      <c r="U3090" s="2"/>
      <c r="V3090" s="2"/>
    </row>
    <row r="3091" spans="1:22" s="16" customFormat="1" ht="15" customHeight="1" x14ac:dyDescent="0.3">
      <c r="A3091" s="16" t="s">
        <v>465</v>
      </c>
      <c r="B3091" s="16" t="s">
        <v>18</v>
      </c>
      <c r="C3091" s="43" t="s">
        <v>180</v>
      </c>
      <c r="D3091" s="43" t="s">
        <v>72</v>
      </c>
      <c r="E3091" s="43" t="s">
        <v>175</v>
      </c>
      <c r="F3091" s="43" t="s">
        <v>181</v>
      </c>
      <c r="G3091" s="43" t="s">
        <v>23</v>
      </c>
      <c r="H3091" s="43" t="s">
        <v>23</v>
      </c>
      <c r="I3091" s="43" t="s">
        <v>568</v>
      </c>
      <c r="J3091" s="16" t="s">
        <v>569</v>
      </c>
      <c r="K3091" s="16">
        <v>5000</v>
      </c>
      <c r="L3091" s="16">
        <v>0</v>
      </c>
      <c r="M3091" s="16">
        <v>5000</v>
      </c>
      <c r="N3091" s="16">
        <v>1225</v>
      </c>
      <c r="O3091" s="47">
        <v>3505</v>
      </c>
      <c r="P3091" s="16">
        <v>270</v>
      </c>
      <c r="Q3091" s="47">
        <v>0</v>
      </c>
      <c r="R3091" s="16" t="s">
        <v>1936</v>
      </c>
      <c r="S3091" s="3" t="s">
        <v>1471</v>
      </c>
      <c r="T3091" s="2"/>
      <c r="U3091" s="2"/>
      <c r="V3091" s="2"/>
    </row>
    <row r="3092" spans="1:22" s="16" customFormat="1" ht="15" customHeight="1" x14ac:dyDescent="0.3">
      <c r="A3092" s="16" t="s">
        <v>465</v>
      </c>
      <c r="B3092" s="16" t="s">
        <v>18</v>
      </c>
      <c r="C3092" s="43" t="s">
        <v>180</v>
      </c>
      <c r="D3092" s="43" t="s">
        <v>72</v>
      </c>
      <c r="E3092" s="43" t="s">
        <v>175</v>
      </c>
      <c r="F3092" s="43" t="s">
        <v>181</v>
      </c>
      <c r="G3092" s="43" t="s">
        <v>23</v>
      </c>
      <c r="H3092" s="43" t="s">
        <v>23</v>
      </c>
      <c r="I3092" s="43" t="s">
        <v>476</v>
      </c>
      <c r="J3092" s="16" t="s">
        <v>477</v>
      </c>
      <c r="K3092" s="16">
        <v>17747</v>
      </c>
      <c r="L3092" s="16">
        <v>0</v>
      </c>
      <c r="M3092" s="16">
        <v>17747</v>
      </c>
      <c r="N3092" s="16">
        <v>0</v>
      </c>
      <c r="O3092" s="47">
        <v>15263.34</v>
      </c>
      <c r="P3092" s="16">
        <v>2483.66</v>
      </c>
      <c r="Q3092" s="47">
        <v>0</v>
      </c>
      <c r="R3092" s="16" t="s">
        <v>1936</v>
      </c>
      <c r="S3092" s="3" t="s">
        <v>1471</v>
      </c>
      <c r="T3092" s="2"/>
      <c r="U3092" s="2"/>
      <c r="V3092" s="2"/>
    </row>
    <row r="3093" spans="1:22" s="16" customFormat="1" ht="15" customHeight="1" x14ac:dyDescent="0.3">
      <c r="A3093" s="16" t="s">
        <v>465</v>
      </c>
      <c r="B3093" s="16" t="s">
        <v>18</v>
      </c>
      <c r="C3093" s="43" t="s">
        <v>180</v>
      </c>
      <c r="D3093" s="43" t="s">
        <v>72</v>
      </c>
      <c r="E3093" s="43" t="s">
        <v>175</v>
      </c>
      <c r="F3093" s="43" t="s">
        <v>181</v>
      </c>
      <c r="G3093" s="43" t="s">
        <v>23</v>
      </c>
      <c r="H3093" s="43" t="s">
        <v>23</v>
      </c>
      <c r="I3093" s="43" t="s">
        <v>602</v>
      </c>
      <c r="J3093" s="16" t="s">
        <v>603</v>
      </c>
      <c r="K3093" s="16">
        <v>10000</v>
      </c>
      <c r="L3093" s="16">
        <v>-9000</v>
      </c>
      <c r="M3093" s="16">
        <v>1000</v>
      </c>
      <c r="N3093" s="16">
        <v>0</v>
      </c>
      <c r="O3093" s="47">
        <v>299</v>
      </c>
      <c r="P3093" s="16">
        <v>701</v>
      </c>
      <c r="Q3093" s="47">
        <v>150</v>
      </c>
      <c r="R3093" s="16" t="s">
        <v>1936</v>
      </c>
      <c r="S3093" s="3" t="s">
        <v>1471</v>
      </c>
      <c r="T3093" s="2"/>
      <c r="U3093" s="2"/>
      <c r="V3093" s="2"/>
    </row>
    <row r="3094" spans="1:22" s="16" customFormat="1" ht="15" customHeight="1" x14ac:dyDescent="0.3">
      <c r="A3094" s="16" t="s">
        <v>465</v>
      </c>
      <c r="B3094" s="16" t="s">
        <v>18</v>
      </c>
      <c r="C3094" s="43" t="s">
        <v>180</v>
      </c>
      <c r="D3094" s="43" t="s">
        <v>72</v>
      </c>
      <c r="E3094" s="43" t="s">
        <v>175</v>
      </c>
      <c r="F3094" s="43" t="s">
        <v>181</v>
      </c>
      <c r="G3094" s="43" t="s">
        <v>23</v>
      </c>
      <c r="H3094" s="43" t="s">
        <v>23</v>
      </c>
      <c r="I3094" s="43" t="s">
        <v>1737</v>
      </c>
      <c r="J3094" s="16" t="s">
        <v>1738</v>
      </c>
      <c r="K3094" s="16">
        <v>0</v>
      </c>
      <c r="L3094" s="16">
        <v>0</v>
      </c>
      <c r="M3094" s="16">
        <v>0</v>
      </c>
      <c r="N3094" s="16">
        <v>0</v>
      </c>
      <c r="O3094" s="47">
        <v>0</v>
      </c>
      <c r="P3094" s="16">
        <v>0</v>
      </c>
      <c r="Q3094" s="47">
        <v>0</v>
      </c>
      <c r="R3094" s="16" t="s">
        <v>1936</v>
      </c>
      <c r="S3094" s="3" t="s">
        <v>1471</v>
      </c>
      <c r="T3094" s="2"/>
      <c r="U3094" s="2"/>
      <c r="V3094" s="2"/>
    </row>
    <row r="3095" spans="1:22" s="16" customFormat="1" ht="15" customHeight="1" x14ac:dyDescent="0.3">
      <c r="A3095" s="16" t="s">
        <v>465</v>
      </c>
      <c r="B3095" s="16" t="s">
        <v>18</v>
      </c>
      <c r="C3095" s="43" t="s">
        <v>180</v>
      </c>
      <c r="D3095" s="43" t="s">
        <v>72</v>
      </c>
      <c r="E3095" s="43" t="s">
        <v>175</v>
      </c>
      <c r="F3095" s="43" t="s">
        <v>181</v>
      </c>
      <c r="G3095" s="43" t="s">
        <v>23</v>
      </c>
      <c r="H3095" s="43" t="s">
        <v>23</v>
      </c>
      <c r="I3095" s="43">
        <v>7004</v>
      </c>
      <c r="J3095" s="16" t="s">
        <v>1135</v>
      </c>
      <c r="K3095" s="16">
        <v>8000</v>
      </c>
      <c r="L3095" s="16">
        <v>-4168</v>
      </c>
      <c r="M3095" s="16">
        <v>3832</v>
      </c>
      <c r="N3095" s="16">
        <v>0</v>
      </c>
      <c r="O3095" s="47">
        <v>6723.06</v>
      </c>
      <c r="P3095" s="16">
        <v>-2891.06</v>
      </c>
      <c r="Q3095" s="47">
        <v>0</v>
      </c>
      <c r="R3095" s="16" t="s">
        <v>1936</v>
      </c>
      <c r="S3095" s="3" t="s">
        <v>1471</v>
      </c>
      <c r="T3095" s="2"/>
      <c r="U3095" s="2"/>
      <c r="V3095" s="2"/>
    </row>
    <row r="3096" spans="1:22" s="16" customFormat="1" ht="15" customHeight="1" x14ac:dyDescent="0.3">
      <c r="A3096" s="16" t="s">
        <v>465</v>
      </c>
      <c r="B3096" s="16" t="s">
        <v>18</v>
      </c>
      <c r="C3096" s="43" t="s">
        <v>180</v>
      </c>
      <c r="D3096" s="43" t="s">
        <v>72</v>
      </c>
      <c r="E3096" s="43" t="s">
        <v>175</v>
      </c>
      <c r="F3096" s="43" t="s">
        <v>181</v>
      </c>
      <c r="G3096" s="43" t="s">
        <v>23</v>
      </c>
      <c r="H3096" s="43" t="s">
        <v>23</v>
      </c>
      <c r="I3096" s="43" t="s">
        <v>651</v>
      </c>
      <c r="J3096" s="16" t="s">
        <v>652</v>
      </c>
      <c r="K3096" s="16">
        <v>7273</v>
      </c>
      <c r="L3096" s="16">
        <v>-1154</v>
      </c>
      <c r="M3096" s="16">
        <v>6119</v>
      </c>
      <c r="N3096" s="16">
        <v>0</v>
      </c>
      <c r="O3096" s="47">
        <v>5291</v>
      </c>
      <c r="P3096" s="16">
        <v>828</v>
      </c>
      <c r="Q3096" s="47">
        <v>481</v>
      </c>
      <c r="R3096" s="16" t="s">
        <v>1936</v>
      </c>
      <c r="S3096" s="3" t="s">
        <v>1471</v>
      </c>
      <c r="T3096" s="2"/>
      <c r="U3096" s="2"/>
      <c r="V3096" s="2"/>
    </row>
    <row r="3097" spans="1:22" s="16" customFormat="1" ht="15" customHeight="1" x14ac:dyDescent="0.3">
      <c r="A3097" s="16" t="s">
        <v>465</v>
      </c>
      <c r="B3097" s="16" t="s">
        <v>18</v>
      </c>
      <c r="C3097" s="43" t="s">
        <v>180</v>
      </c>
      <c r="D3097" s="43" t="s">
        <v>72</v>
      </c>
      <c r="E3097" s="43" t="s">
        <v>175</v>
      </c>
      <c r="F3097" s="43" t="s">
        <v>181</v>
      </c>
      <c r="G3097" s="43" t="s">
        <v>23</v>
      </c>
      <c r="H3097" s="43" t="s">
        <v>23</v>
      </c>
      <c r="I3097" s="43" t="s">
        <v>590</v>
      </c>
      <c r="J3097" s="16" t="s">
        <v>591</v>
      </c>
      <c r="K3097" s="16">
        <v>22536</v>
      </c>
      <c r="L3097" s="16">
        <v>0</v>
      </c>
      <c r="M3097" s="16">
        <v>22536</v>
      </c>
      <c r="N3097" s="16">
        <v>0</v>
      </c>
      <c r="O3097" s="47">
        <v>22285.599999999999</v>
      </c>
      <c r="P3097" s="16">
        <v>250.4</v>
      </c>
      <c r="Q3097" s="47">
        <v>246</v>
      </c>
      <c r="R3097" s="16" t="s">
        <v>1936</v>
      </c>
      <c r="S3097" s="3" t="s">
        <v>1471</v>
      </c>
      <c r="T3097" s="2"/>
      <c r="U3097" s="2"/>
      <c r="V3097" s="2"/>
    </row>
    <row r="3098" spans="1:22" s="16" customFormat="1" ht="15" customHeight="1" x14ac:dyDescent="0.3">
      <c r="A3098" s="16" t="s">
        <v>465</v>
      </c>
      <c r="B3098" s="16" t="s">
        <v>18</v>
      </c>
      <c r="C3098" s="43" t="s">
        <v>180</v>
      </c>
      <c r="D3098" s="43" t="s">
        <v>72</v>
      </c>
      <c r="E3098" s="43" t="s">
        <v>175</v>
      </c>
      <c r="F3098" s="43" t="s">
        <v>181</v>
      </c>
      <c r="G3098" s="43" t="s">
        <v>23</v>
      </c>
      <c r="H3098" s="43" t="s">
        <v>23</v>
      </c>
      <c r="I3098" s="43" t="s">
        <v>608</v>
      </c>
      <c r="J3098" s="16" t="s">
        <v>609</v>
      </c>
      <c r="K3098" s="16">
        <v>40701</v>
      </c>
      <c r="L3098" s="16">
        <v>0</v>
      </c>
      <c r="M3098" s="16">
        <v>40701</v>
      </c>
      <c r="N3098" s="16">
        <v>0</v>
      </c>
      <c r="O3098" s="47">
        <v>36803</v>
      </c>
      <c r="P3098" s="16">
        <v>3898</v>
      </c>
      <c r="Q3098" s="47">
        <v>2588</v>
      </c>
      <c r="R3098" s="16" t="s">
        <v>1936</v>
      </c>
      <c r="S3098" s="3" t="s">
        <v>1471</v>
      </c>
      <c r="T3098" s="2"/>
      <c r="U3098" s="2"/>
      <c r="V3098" s="2"/>
    </row>
    <row r="3099" spans="1:22" s="16" customFormat="1" ht="15" customHeight="1" x14ac:dyDescent="0.3">
      <c r="A3099" s="16" t="s">
        <v>465</v>
      </c>
      <c r="B3099" s="16" t="s">
        <v>18</v>
      </c>
      <c r="C3099" s="43" t="s">
        <v>180</v>
      </c>
      <c r="D3099" s="43" t="s">
        <v>72</v>
      </c>
      <c r="E3099" s="43" t="s">
        <v>175</v>
      </c>
      <c r="F3099" s="43" t="s">
        <v>181</v>
      </c>
      <c r="G3099" s="43" t="s">
        <v>23</v>
      </c>
      <c r="H3099" s="43" t="s">
        <v>23</v>
      </c>
      <c r="I3099" s="43" t="s">
        <v>649</v>
      </c>
      <c r="J3099" s="16" t="s">
        <v>650</v>
      </c>
      <c r="K3099" s="16">
        <v>1374</v>
      </c>
      <c r="L3099" s="16">
        <v>0</v>
      </c>
      <c r="M3099" s="16">
        <v>1374</v>
      </c>
      <c r="N3099" s="16">
        <v>0</v>
      </c>
      <c r="O3099" s="47">
        <v>1321.1</v>
      </c>
      <c r="P3099" s="16">
        <v>52.9</v>
      </c>
      <c r="Q3099" s="47">
        <v>52</v>
      </c>
      <c r="R3099" s="16" t="s">
        <v>1936</v>
      </c>
      <c r="S3099" s="3" t="s">
        <v>1471</v>
      </c>
      <c r="T3099" s="2"/>
      <c r="U3099" s="2"/>
      <c r="V3099" s="2"/>
    </row>
    <row r="3100" spans="1:22" s="16" customFormat="1" ht="15" customHeight="1" x14ac:dyDescent="0.3">
      <c r="A3100" s="16" t="s">
        <v>465</v>
      </c>
      <c r="B3100" s="16" t="s">
        <v>18</v>
      </c>
      <c r="C3100" s="43" t="s">
        <v>180</v>
      </c>
      <c r="D3100" s="43" t="s">
        <v>72</v>
      </c>
      <c r="E3100" s="43" t="s">
        <v>175</v>
      </c>
      <c r="F3100" s="43" t="s">
        <v>181</v>
      </c>
      <c r="G3100" s="43" t="s">
        <v>23</v>
      </c>
      <c r="H3100" s="43" t="s">
        <v>23</v>
      </c>
      <c r="I3100" s="43" t="s">
        <v>592</v>
      </c>
      <c r="J3100" s="16" t="s">
        <v>593</v>
      </c>
      <c r="K3100" s="16">
        <v>11527</v>
      </c>
      <c r="L3100" s="16">
        <v>452</v>
      </c>
      <c r="M3100" s="16">
        <v>11979</v>
      </c>
      <c r="N3100" s="16">
        <v>0</v>
      </c>
      <c r="O3100" s="47">
        <v>10978</v>
      </c>
      <c r="P3100" s="16">
        <v>1001</v>
      </c>
      <c r="Q3100" s="47">
        <v>998</v>
      </c>
      <c r="R3100" s="16" t="s">
        <v>1936</v>
      </c>
      <c r="S3100" s="3" t="s">
        <v>1471</v>
      </c>
      <c r="T3100" s="2"/>
      <c r="U3100" s="2"/>
      <c r="V3100" s="2"/>
    </row>
    <row r="3101" spans="1:22" s="16" customFormat="1" ht="15" customHeight="1" x14ac:dyDescent="0.3">
      <c r="A3101" s="16" t="s">
        <v>465</v>
      </c>
      <c r="B3101" s="16" t="s">
        <v>18</v>
      </c>
      <c r="C3101" s="43" t="s">
        <v>180</v>
      </c>
      <c r="D3101" s="43" t="s">
        <v>72</v>
      </c>
      <c r="E3101" s="43" t="s">
        <v>175</v>
      </c>
      <c r="F3101" s="43" t="s">
        <v>181</v>
      </c>
      <c r="G3101" s="43" t="s">
        <v>23</v>
      </c>
      <c r="H3101" s="43" t="s">
        <v>23</v>
      </c>
      <c r="I3101" s="43">
        <v>7303</v>
      </c>
      <c r="J3101" s="16" t="s">
        <v>548</v>
      </c>
      <c r="K3101" s="16">
        <v>9600</v>
      </c>
      <c r="L3101" s="16">
        <v>0</v>
      </c>
      <c r="M3101" s="16">
        <v>9600</v>
      </c>
      <c r="N3101" s="16">
        <v>0</v>
      </c>
      <c r="O3101" s="47">
        <v>-1482.27</v>
      </c>
      <c r="P3101" s="16">
        <v>11082.27</v>
      </c>
      <c r="Q3101" s="47">
        <v>0</v>
      </c>
      <c r="R3101" s="16" t="s">
        <v>1936</v>
      </c>
      <c r="S3101" s="3" t="s">
        <v>1471</v>
      </c>
      <c r="T3101" s="2"/>
      <c r="U3101" s="2"/>
      <c r="V3101" s="2"/>
    </row>
    <row r="3102" spans="1:22" s="16" customFormat="1" ht="15" customHeight="1" x14ac:dyDescent="0.3">
      <c r="A3102" s="16" t="s">
        <v>465</v>
      </c>
      <c r="B3102" s="16" t="s">
        <v>18</v>
      </c>
      <c r="C3102" s="43" t="s">
        <v>180</v>
      </c>
      <c r="D3102" s="43" t="s">
        <v>72</v>
      </c>
      <c r="E3102" s="43" t="s">
        <v>175</v>
      </c>
      <c r="F3102" s="43" t="s">
        <v>181</v>
      </c>
      <c r="G3102" s="43" t="s">
        <v>23</v>
      </c>
      <c r="H3102" s="43" t="s">
        <v>23</v>
      </c>
      <c r="I3102" s="43">
        <v>7312</v>
      </c>
      <c r="J3102" s="16" t="s">
        <v>814</v>
      </c>
      <c r="K3102" s="16">
        <v>500000</v>
      </c>
      <c r="L3102" s="16">
        <v>57</v>
      </c>
      <c r="M3102" s="16">
        <v>500057</v>
      </c>
      <c r="N3102" s="16">
        <v>0</v>
      </c>
      <c r="O3102" s="47">
        <v>500056.38</v>
      </c>
      <c r="P3102" s="16">
        <v>0.62</v>
      </c>
      <c r="Q3102" s="47">
        <v>0</v>
      </c>
      <c r="R3102" s="16" t="s">
        <v>1936</v>
      </c>
      <c r="S3102" s="3" t="s">
        <v>1471</v>
      </c>
      <c r="T3102" s="2"/>
      <c r="U3102" s="2"/>
      <c r="V3102" s="2"/>
    </row>
    <row r="3103" spans="1:22" s="16" customFormat="1" ht="15" customHeight="1" x14ac:dyDescent="0.3">
      <c r="A3103" s="16" t="s">
        <v>465</v>
      </c>
      <c r="B3103" s="16" t="s">
        <v>18</v>
      </c>
      <c r="C3103" s="43" t="s">
        <v>180</v>
      </c>
      <c r="D3103" s="43" t="s">
        <v>72</v>
      </c>
      <c r="E3103" s="43" t="s">
        <v>175</v>
      </c>
      <c r="F3103" s="43" t="s">
        <v>181</v>
      </c>
      <c r="G3103" s="43" t="s">
        <v>23</v>
      </c>
      <c r="H3103" s="43" t="s">
        <v>23</v>
      </c>
      <c r="I3103" s="43" t="s">
        <v>806</v>
      </c>
      <c r="J3103" s="16" t="s">
        <v>807</v>
      </c>
      <c r="K3103" s="16">
        <v>1341535</v>
      </c>
      <c r="L3103" s="16">
        <v>0</v>
      </c>
      <c r="M3103" s="16">
        <v>1341535</v>
      </c>
      <c r="N3103" s="16">
        <v>0</v>
      </c>
      <c r="O3103" s="47">
        <v>0</v>
      </c>
      <c r="P3103" s="16">
        <v>1341535</v>
      </c>
      <c r="Q3103" s="47">
        <v>0</v>
      </c>
      <c r="R3103" s="16" t="s">
        <v>1936</v>
      </c>
      <c r="S3103" s="3" t="s">
        <v>1471</v>
      </c>
      <c r="T3103" s="2"/>
      <c r="U3103" s="2"/>
      <c r="V3103" s="2"/>
    </row>
    <row r="3104" spans="1:22" s="16" customFormat="1" ht="15" customHeight="1" x14ac:dyDescent="0.3">
      <c r="A3104" s="16" t="s">
        <v>465</v>
      </c>
      <c r="B3104" s="16" t="s">
        <v>18</v>
      </c>
      <c r="C3104" s="43" t="s">
        <v>180</v>
      </c>
      <c r="D3104" s="43" t="s">
        <v>72</v>
      </c>
      <c r="E3104" s="43" t="s">
        <v>175</v>
      </c>
      <c r="F3104" s="43" t="s">
        <v>181</v>
      </c>
      <c r="G3104" s="43" t="s">
        <v>23</v>
      </c>
      <c r="H3104" s="43" t="s">
        <v>23</v>
      </c>
      <c r="I3104" s="43" t="s">
        <v>810</v>
      </c>
      <c r="J3104" s="16" t="s">
        <v>811</v>
      </c>
      <c r="K3104" s="16">
        <v>164100</v>
      </c>
      <c r="L3104" s="16">
        <v>0</v>
      </c>
      <c r="M3104" s="16">
        <v>164100</v>
      </c>
      <c r="N3104" s="16">
        <v>0</v>
      </c>
      <c r="O3104" s="47">
        <v>81372.490000000005</v>
      </c>
      <c r="P3104" s="16">
        <v>82727.509999999995</v>
      </c>
      <c r="Q3104" s="47">
        <v>0</v>
      </c>
      <c r="R3104" s="16" t="s">
        <v>1936</v>
      </c>
      <c r="S3104" s="3" t="s">
        <v>1471</v>
      </c>
      <c r="T3104" s="2"/>
      <c r="U3104" s="2"/>
      <c r="V3104" s="2"/>
    </row>
    <row r="3105" spans="1:22" s="16" customFormat="1" ht="15" customHeight="1" x14ac:dyDescent="0.3">
      <c r="A3105" s="16" t="s">
        <v>465</v>
      </c>
      <c r="B3105" s="16" t="s">
        <v>18</v>
      </c>
      <c r="C3105" s="43" t="s">
        <v>180</v>
      </c>
      <c r="D3105" s="43" t="s">
        <v>72</v>
      </c>
      <c r="E3105" s="43" t="s">
        <v>175</v>
      </c>
      <c r="F3105" s="43" t="s">
        <v>181</v>
      </c>
      <c r="G3105" s="43" t="s">
        <v>23</v>
      </c>
      <c r="H3105" s="43" t="s">
        <v>23</v>
      </c>
      <c r="I3105" s="43" t="s">
        <v>808</v>
      </c>
      <c r="J3105" s="16" t="s">
        <v>809</v>
      </c>
      <c r="K3105" s="16">
        <v>517189</v>
      </c>
      <c r="L3105" s="16">
        <v>0</v>
      </c>
      <c r="M3105" s="16">
        <v>517189</v>
      </c>
      <c r="N3105" s="16">
        <v>0</v>
      </c>
      <c r="O3105" s="47">
        <v>0</v>
      </c>
      <c r="P3105" s="16">
        <v>517189</v>
      </c>
      <c r="Q3105" s="47">
        <v>0</v>
      </c>
      <c r="R3105" s="16" t="s">
        <v>1936</v>
      </c>
      <c r="S3105" s="3" t="s">
        <v>1471</v>
      </c>
      <c r="T3105" s="2"/>
      <c r="U3105" s="2"/>
      <c r="V3105" s="2"/>
    </row>
    <row r="3106" spans="1:22" s="16" customFormat="1" ht="15" customHeight="1" x14ac:dyDescent="0.3">
      <c r="A3106" s="16" t="s">
        <v>465</v>
      </c>
      <c r="B3106" s="16" t="s">
        <v>18</v>
      </c>
      <c r="C3106" s="43" t="s">
        <v>180</v>
      </c>
      <c r="D3106" s="43" t="s">
        <v>72</v>
      </c>
      <c r="E3106" s="43" t="s">
        <v>175</v>
      </c>
      <c r="F3106" s="43" t="s">
        <v>181</v>
      </c>
      <c r="G3106" s="43" t="s">
        <v>23</v>
      </c>
      <c r="H3106" s="43" t="s">
        <v>23</v>
      </c>
      <c r="I3106" s="43" t="s">
        <v>1068</v>
      </c>
      <c r="J3106" s="16" t="s">
        <v>1069</v>
      </c>
      <c r="K3106" s="16">
        <v>9500</v>
      </c>
      <c r="L3106" s="16">
        <v>0</v>
      </c>
      <c r="M3106" s="16">
        <v>9500</v>
      </c>
      <c r="N3106" s="16">
        <v>0</v>
      </c>
      <c r="O3106" s="47">
        <v>5357.55</v>
      </c>
      <c r="P3106" s="16">
        <v>4142.45</v>
      </c>
      <c r="Q3106" s="47">
        <v>0</v>
      </c>
      <c r="R3106" s="16" t="s">
        <v>1936</v>
      </c>
      <c r="S3106" s="3" t="s">
        <v>1471</v>
      </c>
      <c r="T3106" s="2"/>
      <c r="U3106" s="2"/>
      <c r="V3106" s="2"/>
    </row>
    <row r="3107" spans="1:22" s="16" customFormat="1" ht="15" customHeight="1" x14ac:dyDescent="0.3">
      <c r="A3107" s="16" t="s">
        <v>465</v>
      </c>
      <c r="B3107" s="16" t="s">
        <v>18</v>
      </c>
      <c r="C3107" s="43" t="s">
        <v>180</v>
      </c>
      <c r="D3107" s="43" t="s">
        <v>72</v>
      </c>
      <c r="E3107" s="43" t="s">
        <v>175</v>
      </c>
      <c r="F3107" s="43" t="s">
        <v>181</v>
      </c>
      <c r="G3107" s="43" t="s">
        <v>23</v>
      </c>
      <c r="H3107" s="43" t="s">
        <v>23</v>
      </c>
      <c r="I3107" s="43">
        <v>8095</v>
      </c>
      <c r="J3107" s="16" t="s">
        <v>760</v>
      </c>
      <c r="K3107" s="16">
        <v>1000</v>
      </c>
      <c r="L3107" s="16">
        <v>0</v>
      </c>
      <c r="M3107" s="16">
        <v>1000</v>
      </c>
      <c r="N3107" s="16">
        <v>0</v>
      </c>
      <c r="O3107" s="47">
        <v>0</v>
      </c>
      <c r="P3107" s="16">
        <v>1000</v>
      </c>
      <c r="Q3107" s="47">
        <v>0</v>
      </c>
      <c r="R3107" s="16" t="s">
        <v>1936</v>
      </c>
      <c r="S3107" s="3" t="s">
        <v>1471</v>
      </c>
      <c r="T3107" s="2"/>
      <c r="U3107" s="2"/>
      <c r="V3107" s="2"/>
    </row>
    <row r="3108" spans="1:22" s="16" customFormat="1" ht="15" customHeight="1" x14ac:dyDescent="0.3">
      <c r="A3108" s="16" t="s">
        <v>465</v>
      </c>
      <c r="B3108" s="16" t="s">
        <v>18</v>
      </c>
      <c r="C3108" s="43" t="s">
        <v>180</v>
      </c>
      <c r="D3108" s="43" t="s">
        <v>72</v>
      </c>
      <c r="E3108" s="43" t="s">
        <v>175</v>
      </c>
      <c r="F3108" s="43" t="s">
        <v>181</v>
      </c>
      <c r="G3108" s="43" t="s">
        <v>23</v>
      </c>
      <c r="H3108" s="43" t="s">
        <v>23</v>
      </c>
      <c r="I3108" s="43">
        <v>8135</v>
      </c>
      <c r="J3108" s="16" t="s">
        <v>813</v>
      </c>
      <c r="K3108" s="16">
        <v>989740</v>
      </c>
      <c r="L3108" s="16">
        <v>0</v>
      </c>
      <c r="M3108" s="16">
        <v>989740</v>
      </c>
      <c r="N3108" s="16">
        <v>0</v>
      </c>
      <c r="O3108" s="47">
        <v>907258</v>
      </c>
      <c r="P3108" s="16">
        <v>82482</v>
      </c>
      <c r="Q3108" s="47">
        <v>82478</v>
      </c>
      <c r="R3108" s="16" t="s">
        <v>1936</v>
      </c>
      <c r="S3108" s="3" t="s">
        <v>1471</v>
      </c>
      <c r="T3108" s="2"/>
      <c r="U3108" s="2"/>
      <c r="V3108" s="2"/>
    </row>
    <row r="3109" spans="1:22" s="16" customFormat="1" ht="15" customHeight="1" x14ac:dyDescent="0.3">
      <c r="A3109" s="16" t="s">
        <v>465</v>
      </c>
      <c r="B3109" s="16" t="s">
        <v>18</v>
      </c>
      <c r="C3109" s="43" t="s">
        <v>180</v>
      </c>
      <c r="D3109" s="43" t="s">
        <v>72</v>
      </c>
      <c r="E3109" s="43" t="s">
        <v>175</v>
      </c>
      <c r="F3109" s="43" t="s">
        <v>181</v>
      </c>
      <c r="G3109" s="43" t="s">
        <v>23</v>
      </c>
      <c r="H3109" s="43" t="s">
        <v>23</v>
      </c>
      <c r="I3109" s="43" t="s">
        <v>797</v>
      </c>
      <c r="J3109" s="16" t="s">
        <v>798</v>
      </c>
      <c r="K3109" s="16">
        <v>0</v>
      </c>
      <c r="L3109" s="16">
        <v>16900</v>
      </c>
      <c r="M3109" s="16">
        <v>16900</v>
      </c>
      <c r="N3109" s="16">
        <v>0</v>
      </c>
      <c r="O3109" s="47">
        <v>16854.8</v>
      </c>
      <c r="P3109" s="16">
        <v>45.2</v>
      </c>
      <c r="Q3109" s="47">
        <v>0</v>
      </c>
      <c r="R3109" s="16" t="s">
        <v>1936</v>
      </c>
      <c r="S3109" s="3" t="s">
        <v>1471</v>
      </c>
      <c r="T3109" s="2"/>
      <c r="U3109" s="2"/>
      <c r="V3109" s="2"/>
    </row>
    <row r="3110" spans="1:22" s="16" customFormat="1" ht="15" customHeight="1" x14ac:dyDescent="0.3">
      <c r="A3110" s="16" t="s">
        <v>465</v>
      </c>
      <c r="B3110" s="16" t="s">
        <v>18</v>
      </c>
      <c r="C3110" s="43" t="s">
        <v>180</v>
      </c>
      <c r="D3110" s="43" t="s">
        <v>72</v>
      </c>
      <c r="E3110" s="43" t="s">
        <v>175</v>
      </c>
      <c r="F3110" s="43" t="s">
        <v>181</v>
      </c>
      <c r="G3110" s="43" t="s">
        <v>23</v>
      </c>
      <c r="H3110" s="43" t="s">
        <v>23</v>
      </c>
      <c r="I3110" s="43" t="s">
        <v>2058</v>
      </c>
      <c r="J3110" s="16" t="s">
        <v>2059</v>
      </c>
      <c r="K3110" s="16">
        <v>0</v>
      </c>
      <c r="L3110" s="16">
        <v>117558</v>
      </c>
      <c r="M3110" s="16">
        <v>117558</v>
      </c>
      <c r="N3110" s="16">
        <v>0</v>
      </c>
      <c r="O3110" s="47">
        <v>0</v>
      </c>
      <c r="P3110" s="16">
        <v>117558</v>
      </c>
      <c r="Q3110" s="47">
        <v>0</v>
      </c>
      <c r="R3110" s="16" t="s">
        <v>1936</v>
      </c>
      <c r="S3110" s="3" t="s">
        <v>1471</v>
      </c>
      <c r="T3110" s="2"/>
      <c r="U3110" s="2"/>
      <c r="V3110" s="2"/>
    </row>
    <row r="3111" spans="1:22" s="16" customFormat="1" ht="15" customHeight="1" x14ac:dyDescent="0.3">
      <c r="A3111" s="16" t="s">
        <v>465</v>
      </c>
      <c r="B3111" s="16" t="s">
        <v>18</v>
      </c>
      <c r="C3111" s="43" t="s">
        <v>174</v>
      </c>
      <c r="D3111" s="43" t="s">
        <v>72</v>
      </c>
      <c r="E3111" s="43" t="s">
        <v>175</v>
      </c>
      <c r="F3111" s="43" t="s">
        <v>176</v>
      </c>
      <c r="G3111" s="43" t="s">
        <v>23</v>
      </c>
      <c r="H3111" s="43" t="s">
        <v>23</v>
      </c>
      <c r="I3111" s="43" t="s">
        <v>501</v>
      </c>
      <c r="J3111" s="16" t="s">
        <v>502</v>
      </c>
      <c r="K3111" s="16">
        <v>636843</v>
      </c>
      <c r="L3111" s="16">
        <v>12611</v>
      </c>
      <c r="M3111" s="16">
        <v>649454</v>
      </c>
      <c r="N3111" s="16">
        <v>0</v>
      </c>
      <c r="O3111" s="47">
        <v>543309.57999999996</v>
      </c>
      <c r="P3111" s="16">
        <v>106144.42</v>
      </c>
      <c r="Q3111" s="47">
        <v>56283.37</v>
      </c>
      <c r="R3111" s="16" t="s">
        <v>1937</v>
      </c>
      <c r="S3111" s="3" t="s">
        <v>1471</v>
      </c>
      <c r="T3111" s="2"/>
      <c r="U3111" s="2"/>
      <c r="V3111" s="2"/>
    </row>
    <row r="3112" spans="1:22" s="16" customFormat="1" ht="15" customHeight="1" x14ac:dyDescent="0.3">
      <c r="A3112" s="16" t="s">
        <v>465</v>
      </c>
      <c r="B3112" s="16" t="s">
        <v>18</v>
      </c>
      <c r="C3112" s="43" t="s">
        <v>174</v>
      </c>
      <c r="D3112" s="43" t="s">
        <v>72</v>
      </c>
      <c r="E3112" s="43" t="s">
        <v>175</v>
      </c>
      <c r="F3112" s="43" t="s">
        <v>176</v>
      </c>
      <c r="G3112" s="43" t="s">
        <v>23</v>
      </c>
      <c r="H3112" s="43" t="s">
        <v>23</v>
      </c>
      <c r="I3112" s="43" t="s">
        <v>493</v>
      </c>
      <c r="J3112" s="16" t="s">
        <v>494</v>
      </c>
      <c r="K3112" s="16">
        <v>25000</v>
      </c>
      <c r="L3112" s="16">
        <v>0</v>
      </c>
      <c r="M3112" s="16">
        <v>25000</v>
      </c>
      <c r="N3112" s="16">
        <v>0</v>
      </c>
      <c r="O3112" s="47">
        <v>8468.33</v>
      </c>
      <c r="P3112" s="16">
        <v>16531.669999999998</v>
      </c>
      <c r="Q3112" s="47">
        <v>-13.75</v>
      </c>
      <c r="R3112" s="16" t="s">
        <v>1937</v>
      </c>
      <c r="S3112" s="3" t="s">
        <v>1471</v>
      </c>
      <c r="T3112" s="2"/>
      <c r="U3112" s="2"/>
      <c r="V3112" s="2"/>
    </row>
    <row r="3113" spans="1:22" s="16" customFormat="1" ht="15" customHeight="1" x14ac:dyDescent="0.3">
      <c r="A3113" s="16" t="s">
        <v>465</v>
      </c>
      <c r="B3113" s="16" t="s">
        <v>18</v>
      </c>
      <c r="C3113" s="43" t="s">
        <v>174</v>
      </c>
      <c r="D3113" s="43" t="s">
        <v>72</v>
      </c>
      <c r="E3113" s="43" t="s">
        <v>175</v>
      </c>
      <c r="F3113" s="43" t="s">
        <v>176</v>
      </c>
      <c r="G3113" s="43" t="s">
        <v>23</v>
      </c>
      <c r="H3113" s="43" t="s">
        <v>23</v>
      </c>
      <c r="I3113" s="43">
        <v>5100</v>
      </c>
      <c r="J3113" s="16" t="s">
        <v>484</v>
      </c>
      <c r="K3113" s="16">
        <v>120000</v>
      </c>
      <c r="L3113" s="16">
        <v>-16000</v>
      </c>
      <c r="M3113" s="16">
        <v>104000</v>
      </c>
      <c r="N3113" s="16">
        <v>0</v>
      </c>
      <c r="O3113" s="47">
        <v>93018.44</v>
      </c>
      <c r="P3113" s="16">
        <v>10981.56</v>
      </c>
      <c r="Q3113" s="47">
        <v>5607.9</v>
      </c>
      <c r="R3113" s="16" t="s">
        <v>1937</v>
      </c>
      <c r="S3113" s="3" t="s">
        <v>1471</v>
      </c>
      <c r="T3113" s="2"/>
      <c r="U3113" s="2"/>
      <c r="V3113" s="2"/>
    </row>
    <row r="3114" spans="1:22" s="16" customFormat="1" ht="15" customHeight="1" x14ac:dyDescent="0.3">
      <c r="A3114" s="16" t="s">
        <v>465</v>
      </c>
      <c r="B3114" s="16" t="s">
        <v>18</v>
      </c>
      <c r="C3114" s="43" t="s">
        <v>174</v>
      </c>
      <c r="D3114" s="43" t="s">
        <v>72</v>
      </c>
      <c r="E3114" s="43" t="s">
        <v>175</v>
      </c>
      <c r="F3114" s="43" t="s">
        <v>176</v>
      </c>
      <c r="G3114" s="43" t="s">
        <v>23</v>
      </c>
      <c r="H3114" s="43" t="s">
        <v>23</v>
      </c>
      <c r="I3114" s="43" t="s">
        <v>491</v>
      </c>
      <c r="J3114" s="16" t="s">
        <v>1043</v>
      </c>
      <c r="K3114" s="16">
        <v>36000</v>
      </c>
      <c r="L3114" s="16">
        <v>0</v>
      </c>
      <c r="M3114" s="16">
        <v>36000</v>
      </c>
      <c r="N3114" s="16">
        <v>0</v>
      </c>
      <c r="O3114" s="47">
        <v>26975.85</v>
      </c>
      <c r="P3114" s="16">
        <v>9024.15</v>
      </c>
      <c r="Q3114" s="47">
        <v>1095.5999999999999</v>
      </c>
      <c r="R3114" s="16" t="s">
        <v>1937</v>
      </c>
      <c r="S3114" s="3" t="s">
        <v>1471</v>
      </c>
      <c r="T3114" s="2"/>
      <c r="U3114" s="2"/>
      <c r="V3114" s="2"/>
    </row>
    <row r="3115" spans="1:22" s="16" customFormat="1" ht="15" customHeight="1" x14ac:dyDescent="0.3">
      <c r="A3115" s="16" t="s">
        <v>465</v>
      </c>
      <c r="B3115" s="16" t="s">
        <v>18</v>
      </c>
      <c r="C3115" s="43" t="s">
        <v>174</v>
      </c>
      <c r="D3115" s="43" t="s">
        <v>72</v>
      </c>
      <c r="E3115" s="43" t="s">
        <v>175</v>
      </c>
      <c r="F3115" s="43" t="s">
        <v>176</v>
      </c>
      <c r="G3115" s="43" t="s">
        <v>23</v>
      </c>
      <c r="H3115" s="43" t="s">
        <v>23</v>
      </c>
      <c r="I3115" s="43" t="s">
        <v>481</v>
      </c>
      <c r="J3115" s="16" t="s">
        <v>1040</v>
      </c>
      <c r="K3115" s="16">
        <v>20000</v>
      </c>
      <c r="L3115" s="16">
        <v>0</v>
      </c>
      <c r="M3115" s="16">
        <v>20000</v>
      </c>
      <c r="N3115" s="16">
        <v>0</v>
      </c>
      <c r="O3115" s="47">
        <v>13685.84</v>
      </c>
      <c r="P3115" s="16">
        <v>6314.16</v>
      </c>
      <c r="Q3115" s="47">
        <v>110</v>
      </c>
      <c r="R3115" s="16" t="s">
        <v>1937</v>
      </c>
      <c r="S3115" s="3" t="s">
        <v>1471</v>
      </c>
      <c r="T3115" s="2"/>
      <c r="U3115" s="2"/>
      <c r="V3115" s="2"/>
    </row>
    <row r="3116" spans="1:22" s="16" customFormat="1" ht="15" customHeight="1" x14ac:dyDescent="0.3">
      <c r="A3116" s="16" t="s">
        <v>465</v>
      </c>
      <c r="B3116" s="16" t="s">
        <v>18</v>
      </c>
      <c r="C3116" s="43" t="s">
        <v>174</v>
      </c>
      <c r="D3116" s="43" t="s">
        <v>72</v>
      </c>
      <c r="E3116" s="43" t="s">
        <v>175</v>
      </c>
      <c r="F3116" s="43" t="s">
        <v>176</v>
      </c>
      <c r="G3116" s="43" t="s">
        <v>23</v>
      </c>
      <c r="H3116" s="43" t="s">
        <v>23</v>
      </c>
      <c r="I3116" s="43" t="s">
        <v>1051</v>
      </c>
      <c r="J3116" s="16" t="s">
        <v>1052</v>
      </c>
      <c r="K3116" s="16">
        <v>4600</v>
      </c>
      <c r="L3116" s="16">
        <v>0</v>
      </c>
      <c r="M3116" s="16">
        <v>4600</v>
      </c>
      <c r="N3116" s="16">
        <v>0</v>
      </c>
      <c r="O3116" s="47">
        <v>2785.95</v>
      </c>
      <c r="P3116" s="16">
        <v>1814.05</v>
      </c>
      <c r="Q3116" s="47">
        <v>1399</v>
      </c>
      <c r="R3116" s="16" t="s">
        <v>1937</v>
      </c>
      <c r="S3116" s="3" t="s">
        <v>1471</v>
      </c>
      <c r="T3116" s="2"/>
      <c r="U3116" s="2"/>
      <c r="V3116" s="2"/>
    </row>
    <row r="3117" spans="1:22" s="16" customFormat="1" ht="15" customHeight="1" x14ac:dyDescent="0.3">
      <c r="A3117" s="16" t="s">
        <v>465</v>
      </c>
      <c r="B3117" s="16" t="s">
        <v>18</v>
      </c>
      <c r="C3117" s="43" t="s">
        <v>174</v>
      </c>
      <c r="D3117" s="43" t="s">
        <v>72</v>
      </c>
      <c r="E3117" s="43" t="s">
        <v>175</v>
      </c>
      <c r="F3117" s="43" t="s">
        <v>176</v>
      </c>
      <c r="G3117" s="43" t="s">
        <v>23</v>
      </c>
      <c r="H3117" s="43" t="s">
        <v>23</v>
      </c>
      <c r="I3117" s="43" t="s">
        <v>469</v>
      </c>
      <c r="J3117" s="16" t="s">
        <v>1045</v>
      </c>
      <c r="K3117" s="16">
        <v>7500</v>
      </c>
      <c r="L3117" s="16">
        <v>0</v>
      </c>
      <c r="M3117" s="16">
        <v>7500</v>
      </c>
      <c r="N3117" s="16">
        <v>0</v>
      </c>
      <c r="O3117" s="47">
        <v>4904.33</v>
      </c>
      <c r="P3117" s="16">
        <v>2595.67</v>
      </c>
      <c r="Q3117" s="47">
        <v>545.99</v>
      </c>
      <c r="R3117" s="16" t="s">
        <v>1937</v>
      </c>
      <c r="S3117" s="3" t="s">
        <v>1471</v>
      </c>
      <c r="T3117" s="2"/>
      <c r="U3117" s="2"/>
      <c r="V3117" s="2"/>
    </row>
    <row r="3118" spans="1:22" s="16" customFormat="1" ht="15" customHeight="1" x14ac:dyDescent="0.3">
      <c r="A3118" s="16" t="s">
        <v>465</v>
      </c>
      <c r="B3118" s="16" t="s">
        <v>18</v>
      </c>
      <c r="C3118" s="43" t="s">
        <v>174</v>
      </c>
      <c r="D3118" s="43" t="s">
        <v>72</v>
      </c>
      <c r="E3118" s="43" t="s">
        <v>175</v>
      </c>
      <c r="F3118" s="43" t="s">
        <v>176</v>
      </c>
      <c r="G3118" s="43" t="s">
        <v>23</v>
      </c>
      <c r="H3118" s="43" t="s">
        <v>23</v>
      </c>
      <c r="I3118" s="43" t="s">
        <v>473</v>
      </c>
      <c r="J3118" s="16" t="s">
        <v>1041</v>
      </c>
      <c r="K3118" s="16">
        <v>6000</v>
      </c>
      <c r="L3118" s="16">
        <v>0</v>
      </c>
      <c r="M3118" s="16">
        <v>6000</v>
      </c>
      <c r="N3118" s="16">
        <v>0</v>
      </c>
      <c r="O3118" s="47">
        <v>2654.84</v>
      </c>
      <c r="P3118" s="16">
        <v>3345.16</v>
      </c>
      <c r="Q3118" s="47">
        <v>115.37</v>
      </c>
      <c r="R3118" s="16" t="s">
        <v>1937</v>
      </c>
      <c r="S3118" s="3" t="s">
        <v>1471</v>
      </c>
      <c r="T3118" s="2"/>
      <c r="U3118" s="2"/>
      <c r="V3118" s="2"/>
    </row>
    <row r="3119" spans="1:22" s="16" customFormat="1" ht="15" customHeight="1" x14ac:dyDescent="0.3">
      <c r="A3119" s="16" t="s">
        <v>465</v>
      </c>
      <c r="B3119" s="16" t="s">
        <v>18</v>
      </c>
      <c r="C3119" s="43" t="s">
        <v>174</v>
      </c>
      <c r="D3119" s="43" t="s">
        <v>72</v>
      </c>
      <c r="E3119" s="43" t="s">
        <v>175</v>
      </c>
      <c r="F3119" s="43" t="s">
        <v>176</v>
      </c>
      <c r="G3119" s="43" t="s">
        <v>23</v>
      </c>
      <c r="H3119" s="43" t="s">
        <v>23</v>
      </c>
      <c r="I3119" s="43" t="s">
        <v>474</v>
      </c>
      <c r="J3119" s="16" t="s">
        <v>475</v>
      </c>
      <c r="K3119" s="16">
        <v>65480</v>
      </c>
      <c r="L3119" s="16">
        <v>1297</v>
      </c>
      <c r="M3119" s="16">
        <v>66777</v>
      </c>
      <c r="N3119" s="16">
        <v>0</v>
      </c>
      <c r="O3119" s="47">
        <v>51765.75</v>
      </c>
      <c r="P3119" s="16">
        <v>15011.25</v>
      </c>
      <c r="Q3119" s="47">
        <v>4832.3900000000003</v>
      </c>
      <c r="R3119" s="16" t="s">
        <v>1937</v>
      </c>
      <c r="S3119" s="3" t="s">
        <v>1471</v>
      </c>
      <c r="T3119" s="2"/>
      <c r="U3119" s="2"/>
      <c r="V3119" s="2"/>
    </row>
    <row r="3120" spans="1:22" s="16" customFormat="1" ht="15" customHeight="1" x14ac:dyDescent="0.3">
      <c r="A3120" s="16" t="s">
        <v>465</v>
      </c>
      <c r="B3120" s="16" t="s">
        <v>18</v>
      </c>
      <c r="C3120" s="43" t="s">
        <v>174</v>
      </c>
      <c r="D3120" s="43" t="s">
        <v>72</v>
      </c>
      <c r="E3120" s="43" t="s">
        <v>175</v>
      </c>
      <c r="F3120" s="43" t="s">
        <v>176</v>
      </c>
      <c r="G3120" s="43" t="s">
        <v>23</v>
      </c>
      <c r="H3120" s="43" t="s">
        <v>23</v>
      </c>
      <c r="I3120" s="43" t="s">
        <v>531</v>
      </c>
      <c r="J3120" s="16" t="s">
        <v>532</v>
      </c>
      <c r="K3120" s="16">
        <v>69855</v>
      </c>
      <c r="L3120" s="16">
        <v>0</v>
      </c>
      <c r="M3120" s="16">
        <v>69855</v>
      </c>
      <c r="N3120" s="16">
        <v>0</v>
      </c>
      <c r="O3120" s="47">
        <v>64031</v>
      </c>
      <c r="P3120" s="16">
        <v>5824</v>
      </c>
      <c r="Q3120" s="47">
        <v>5821</v>
      </c>
      <c r="R3120" s="16" t="s">
        <v>1937</v>
      </c>
      <c r="S3120" s="3" t="s">
        <v>1471</v>
      </c>
      <c r="T3120" s="2"/>
      <c r="U3120" s="2"/>
      <c r="V3120" s="2"/>
    </row>
    <row r="3121" spans="1:22" s="16" customFormat="1" ht="15" customHeight="1" x14ac:dyDescent="0.3">
      <c r="A3121" s="16" t="s">
        <v>465</v>
      </c>
      <c r="B3121" s="16" t="s">
        <v>18</v>
      </c>
      <c r="C3121" s="43" t="s">
        <v>174</v>
      </c>
      <c r="D3121" s="43" t="s">
        <v>72</v>
      </c>
      <c r="E3121" s="43" t="s">
        <v>175</v>
      </c>
      <c r="F3121" s="43" t="s">
        <v>176</v>
      </c>
      <c r="G3121" s="43" t="s">
        <v>23</v>
      </c>
      <c r="H3121" s="43" t="s">
        <v>23</v>
      </c>
      <c r="I3121" s="43" t="s">
        <v>519</v>
      </c>
      <c r="J3121" s="16" t="s">
        <v>520</v>
      </c>
      <c r="K3121" s="16">
        <v>24747</v>
      </c>
      <c r="L3121" s="16">
        <v>0</v>
      </c>
      <c r="M3121" s="16">
        <v>24747</v>
      </c>
      <c r="N3121" s="16">
        <v>0</v>
      </c>
      <c r="O3121" s="47">
        <v>22407</v>
      </c>
      <c r="P3121" s="16">
        <v>2340</v>
      </c>
      <c r="Q3121" s="47">
        <v>2037</v>
      </c>
      <c r="R3121" s="16" t="s">
        <v>1937</v>
      </c>
      <c r="S3121" s="3" t="s">
        <v>1471</v>
      </c>
      <c r="T3121" s="2"/>
      <c r="U3121" s="2"/>
      <c r="V3121" s="2"/>
    </row>
    <row r="3122" spans="1:22" s="16" customFormat="1" ht="15" customHeight="1" x14ac:dyDescent="0.3">
      <c r="A3122" s="16" t="s">
        <v>465</v>
      </c>
      <c r="B3122" s="16" t="s">
        <v>18</v>
      </c>
      <c r="C3122" s="43" t="s">
        <v>174</v>
      </c>
      <c r="D3122" s="43" t="s">
        <v>72</v>
      </c>
      <c r="E3122" s="43" t="s">
        <v>175</v>
      </c>
      <c r="F3122" s="43" t="s">
        <v>176</v>
      </c>
      <c r="G3122" s="43" t="s">
        <v>23</v>
      </c>
      <c r="H3122" s="43" t="s">
        <v>23</v>
      </c>
      <c r="I3122" s="43" t="s">
        <v>638</v>
      </c>
      <c r="J3122" s="16" t="s">
        <v>639</v>
      </c>
      <c r="K3122" s="16">
        <v>147550</v>
      </c>
      <c r="L3122" s="16">
        <v>0</v>
      </c>
      <c r="M3122" s="16">
        <v>147550</v>
      </c>
      <c r="N3122" s="16">
        <v>0</v>
      </c>
      <c r="O3122" s="47">
        <v>135256</v>
      </c>
      <c r="P3122" s="16">
        <v>12294</v>
      </c>
      <c r="Q3122" s="47">
        <v>12296</v>
      </c>
      <c r="R3122" s="16" t="s">
        <v>1937</v>
      </c>
      <c r="S3122" s="3" t="s">
        <v>1471</v>
      </c>
      <c r="T3122" s="2"/>
      <c r="U3122" s="2"/>
      <c r="V3122" s="2"/>
    </row>
    <row r="3123" spans="1:22" s="16" customFormat="1" ht="15" customHeight="1" x14ac:dyDescent="0.3">
      <c r="A3123" s="16" t="s">
        <v>465</v>
      </c>
      <c r="B3123" s="16" t="s">
        <v>18</v>
      </c>
      <c r="C3123" s="43" t="s">
        <v>174</v>
      </c>
      <c r="D3123" s="43" t="s">
        <v>72</v>
      </c>
      <c r="E3123" s="43" t="s">
        <v>175</v>
      </c>
      <c r="F3123" s="43" t="s">
        <v>176</v>
      </c>
      <c r="G3123" s="43" t="s">
        <v>23</v>
      </c>
      <c r="H3123" s="43" t="s">
        <v>23</v>
      </c>
      <c r="I3123" s="43" t="s">
        <v>466</v>
      </c>
      <c r="J3123" s="16" t="s">
        <v>467</v>
      </c>
      <c r="K3123" s="16">
        <v>8287</v>
      </c>
      <c r="L3123" s="16">
        <v>0</v>
      </c>
      <c r="M3123" s="16">
        <v>8287</v>
      </c>
      <c r="N3123" s="16">
        <v>0</v>
      </c>
      <c r="O3123" s="47">
        <v>7601</v>
      </c>
      <c r="P3123" s="16">
        <v>686</v>
      </c>
      <c r="Q3123" s="47">
        <v>691</v>
      </c>
      <c r="R3123" s="16" t="s">
        <v>1937</v>
      </c>
      <c r="S3123" s="3" t="s">
        <v>1471</v>
      </c>
      <c r="T3123" s="2"/>
      <c r="U3123" s="2"/>
      <c r="V3123" s="2"/>
    </row>
    <row r="3124" spans="1:22" s="16" customFormat="1" ht="15" customHeight="1" x14ac:dyDescent="0.3">
      <c r="A3124" s="16" t="s">
        <v>465</v>
      </c>
      <c r="B3124" s="16" t="s">
        <v>18</v>
      </c>
      <c r="C3124" s="43" t="s">
        <v>174</v>
      </c>
      <c r="D3124" s="43" t="s">
        <v>72</v>
      </c>
      <c r="E3124" s="43" t="s">
        <v>175</v>
      </c>
      <c r="F3124" s="43" t="s">
        <v>176</v>
      </c>
      <c r="G3124" s="43" t="s">
        <v>23</v>
      </c>
      <c r="H3124" s="43" t="s">
        <v>23</v>
      </c>
      <c r="I3124" s="43" t="s">
        <v>470</v>
      </c>
      <c r="J3124" s="16" t="s">
        <v>471</v>
      </c>
      <c r="K3124" s="16">
        <v>1278</v>
      </c>
      <c r="L3124" s="16">
        <v>0</v>
      </c>
      <c r="M3124" s="16">
        <v>1278</v>
      </c>
      <c r="N3124" s="16">
        <v>0</v>
      </c>
      <c r="O3124" s="47">
        <v>1177</v>
      </c>
      <c r="P3124" s="16">
        <v>101</v>
      </c>
      <c r="Q3124" s="47">
        <v>107</v>
      </c>
      <c r="R3124" s="16" t="s">
        <v>1937</v>
      </c>
      <c r="S3124" s="3" t="s">
        <v>1471</v>
      </c>
      <c r="T3124" s="2"/>
      <c r="U3124" s="2"/>
      <c r="V3124" s="2"/>
    </row>
    <row r="3125" spans="1:22" s="16" customFormat="1" ht="15" customHeight="1" x14ac:dyDescent="0.3">
      <c r="A3125" s="16" t="s">
        <v>465</v>
      </c>
      <c r="B3125" s="16" t="s">
        <v>18</v>
      </c>
      <c r="C3125" s="43" t="s">
        <v>174</v>
      </c>
      <c r="D3125" s="43" t="s">
        <v>72</v>
      </c>
      <c r="E3125" s="43" t="s">
        <v>175</v>
      </c>
      <c r="F3125" s="43" t="s">
        <v>176</v>
      </c>
      <c r="G3125" s="43" t="s">
        <v>23</v>
      </c>
      <c r="H3125" s="43" t="s">
        <v>23</v>
      </c>
      <c r="I3125" s="43">
        <v>6000</v>
      </c>
      <c r="J3125" s="16" t="s">
        <v>539</v>
      </c>
      <c r="K3125" s="16">
        <v>3000</v>
      </c>
      <c r="L3125" s="16">
        <v>0</v>
      </c>
      <c r="M3125" s="16">
        <v>3000</v>
      </c>
      <c r="N3125" s="16">
        <v>0</v>
      </c>
      <c r="O3125" s="47">
        <v>2566.14</v>
      </c>
      <c r="P3125" s="16">
        <v>433.86</v>
      </c>
      <c r="Q3125" s="47">
        <v>618.45000000000005</v>
      </c>
      <c r="R3125" s="16" t="s">
        <v>1937</v>
      </c>
      <c r="S3125" s="3" t="s">
        <v>1471</v>
      </c>
      <c r="T3125" s="2"/>
      <c r="U3125" s="2"/>
      <c r="V3125" s="2"/>
    </row>
    <row r="3126" spans="1:22" s="16" customFormat="1" ht="15" customHeight="1" x14ac:dyDescent="0.3">
      <c r="A3126" s="16" t="s">
        <v>465</v>
      </c>
      <c r="B3126" s="16" t="s">
        <v>18</v>
      </c>
      <c r="C3126" s="43" t="s">
        <v>174</v>
      </c>
      <c r="D3126" s="43" t="s">
        <v>72</v>
      </c>
      <c r="E3126" s="43" t="s">
        <v>175</v>
      </c>
      <c r="F3126" s="43" t="s">
        <v>176</v>
      </c>
      <c r="G3126" s="43" t="s">
        <v>23</v>
      </c>
      <c r="H3126" s="43" t="s">
        <v>23</v>
      </c>
      <c r="I3126" s="43">
        <v>6005</v>
      </c>
      <c r="J3126" s="16" t="s">
        <v>556</v>
      </c>
      <c r="K3126" s="16">
        <v>250</v>
      </c>
      <c r="L3126" s="16">
        <v>0</v>
      </c>
      <c r="M3126" s="16">
        <v>250</v>
      </c>
      <c r="N3126" s="16">
        <v>0</v>
      </c>
      <c r="O3126" s="47">
        <v>0</v>
      </c>
      <c r="P3126" s="16">
        <v>250</v>
      </c>
      <c r="Q3126" s="47">
        <v>0</v>
      </c>
      <c r="R3126" s="16" t="s">
        <v>1937</v>
      </c>
      <c r="S3126" s="3" t="s">
        <v>1471</v>
      </c>
      <c r="T3126" s="2"/>
      <c r="U3126" s="2"/>
      <c r="V3126" s="2"/>
    </row>
    <row r="3127" spans="1:22" s="16" customFormat="1" ht="15" customHeight="1" x14ac:dyDescent="0.3">
      <c r="A3127" s="16" t="s">
        <v>465</v>
      </c>
      <c r="B3127" s="16" t="s">
        <v>18</v>
      </c>
      <c r="C3127" s="43" t="s">
        <v>174</v>
      </c>
      <c r="D3127" s="43" t="s">
        <v>72</v>
      </c>
      <c r="E3127" s="43" t="s">
        <v>175</v>
      </c>
      <c r="F3127" s="43" t="s">
        <v>176</v>
      </c>
      <c r="G3127" s="43" t="s">
        <v>23</v>
      </c>
      <c r="H3127" s="43" t="s">
        <v>23</v>
      </c>
      <c r="I3127" s="43">
        <v>6007</v>
      </c>
      <c r="J3127" s="16" t="s">
        <v>681</v>
      </c>
      <c r="K3127" s="16">
        <v>3000</v>
      </c>
      <c r="L3127" s="16">
        <v>2000</v>
      </c>
      <c r="M3127" s="16">
        <v>5000</v>
      </c>
      <c r="N3127" s="16">
        <v>0</v>
      </c>
      <c r="O3127" s="47">
        <v>4888.1000000000004</v>
      </c>
      <c r="P3127" s="16">
        <v>111.9</v>
      </c>
      <c r="Q3127" s="47">
        <v>730.76</v>
      </c>
      <c r="R3127" s="16" t="s">
        <v>1937</v>
      </c>
      <c r="S3127" s="3" t="s">
        <v>1471</v>
      </c>
      <c r="T3127" s="2"/>
      <c r="U3127" s="2"/>
      <c r="V3127" s="2"/>
    </row>
    <row r="3128" spans="1:22" s="16" customFormat="1" ht="15" customHeight="1" x14ac:dyDescent="0.3">
      <c r="A3128" s="16" t="s">
        <v>465</v>
      </c>
      <c r="B3128" s="16" t="s">
        <v>18</v>
      </c>
      <c r="C3128" s="43" t="s">
        <v>174</v>
      </c>
      <c r="D3128" s="43" t="s">
        <v>72</v>
      </c>
      <c r="E3128" s="43" t="s">
        <v>175</v>
      </c>
      <c r="F3128" s="43" t="s">
        <v>176</v>
      </c>
      <c r="G3128" s="43" t="s">
        <v>23</v>
      </c>
      <c r="H3128" s="43" t="s">
        <v>23</v>
      </c>
      <c r="I3128" s="43">
        <v>6010</v>
      </c>
      <c r="J3128" s="16" t="s">
        <v>504</v>
      </c>
      <c r="K3128" s="16">
        <v>4000</v>
      </c>
      <c r="L3128" s="16">
        <v>0</v>
      </c>
      <c r="M3128" s="16">
        <v>4000</v>
      </c>
      <c r="N3128" s="16">
        <v>0</v>
      </c>
      <c r="O3128" s="47">
        <v>9130.8799999999992</v>
      </c>
      <c r="P3128" s="16">
        <v>-5130.88</v>
      </c>
      <c r="Q3128" s="47">
        <v>0</v>
      </c>
      <c r="R3128" s="16" t="s">
        <v>1937</v>
      </c>
      <c r="S3128" s="3" t="s">
        <v>1471</v>
      </c>
      <c r="T3128" s="2"/>
      <c r="U3128" s="2"/>
      <c r="V3128" s="2"/>
    </row>
    <row r="3129" spans="1:22" s="16" customFormat="1" ht="15" customHeight="1" x14ac:dyDescent="0.3">
      <c r="A3129" s="16" t="s">
        <v>465</v>
      </c>
      <c r="B3129" s="16" t="s">
        <v>18</v>
      </c>
      <c r="C3129" s="43" t="s">
        <v>174</v>
      </c>
      <c r="D3129" s="43" t="s">
        <v>72</v>
      </c>
      <c r="E3129" s="43" t="s">
        <v>175</v>
      </c>
      <c r="F3129" s="43" t="s">
        <v>176</v>
      </c>
      <c r="G3129" s="43" t="s">
        <v>23</v>
      </c>
      <c r="H3129" s="43" t="s">
        <v>23</v>
      </c>
      <c r="I3129" s="43">
        <v>6015</v>
      </c>
      <c r="J3129" s="16" t="s">
        <v>503</v>
      </c>
      <c r="K3129" s="16">
        <v>1200</v>
      </c>
      <c r="L3129" s="16">
        <v>0</v>
      </c>
      <c r="M3129" s="16">
        <v>1200</v>
      </c>
      <c r="N3129" s="16">
        <v>0</v>
      </c>
      <c r="O3129" s="47">
        <v>642.24</v>
      </c>
      <c r="P3129" s="16">
        <v>557.76</v>
      </c>
      <c r="Q3129" s="47">
        <v>0</v>
      </c>
      <c r="R3129" s="16" t="s">
        <v>1937</v>
      </c>
      <c r="S3129" s="3" t="s">
        <v>1471</v>
      </c>
      <c r="T3129" s="2"/>
      <c r="U3129" s="2"/>
      <c r="V3129" s="2"/>
    </row>
    <row r="3130" spans="1:22" s="16" customFormat="1" ht="15" customHeight="1" x14ac:dyDescent="0.3">
      <c r="A3130" s="16" t="s">
        <v>465</v>
      </c>
      <c r="B3130" s="16" t="s">
        <v>18</v>
      </c>
      <c r="C3130" s="43" t="s">
        <v>174</v>
      </c>
      <c r="D3130" s="43" t="s">
        <v>72</v>
      </c>
      <c r="E3130" s="43" t="s">
        <v>175</v>
      </c>
      <c r="F3130" s="43" t="s">
        <v>176</v>
      </c>
      <c r="G3130" s="43" t="s">
        <v>23</v>
      </c>
      <c r="H3130" s="43" t="s">
        <v>23</v>
      </c>
      <c r="I3130" s="43">
        <v>6017</v>
      </c>
      <c r="J3130" s="16" t="s">
        <v>529</v>
      </c>
      <c r="K3130" s="16">
        <v>27000</v>
      </c>
      <c r="L3130" s="16">
        <v>0</v>
      </c>
      <c r="M3130" s="16">
        <v>27000</v>
      </c>
      <c r="N3130" s="16">
        <v>0</v>
      </c>
      <c r="O3130" s="47">
        <v>19231.32</v>
      </c>
      <c r="P3130" s="16">
        <v>7768.68</v>
      </c>
      <c r="Q3130" s="47">
        <v>0</v>
      </c>
      <c r="R3130" s="16" t="s">
        <v>1937</v>
      </c>
      <c r="S3130" s="3" t="s">
        <v>1471</v>
      </c>
      <c r="T3130" s="2"/>
      <c r="U3130" s="2"/>
      <c r="V3130" s="2"/>
    </row>
    <row r="3131" spans="1:22" s="16" customFormat="1" ht="15" customHeight="1" x14ac:dyDescent="0.3">
      <c r="A3131" s="16" t="s">
        <v>465</v>
      </c>
      <c r="B3131" s="16" t="s">
        <v>18</v>
      </c>
      <c r="C3131" s="43" t="s">
        <v>174</v>
      </c>
      <c r="D3131" s="43" t="s">
        <v>72</v>
      </c>
      <c r="E3131" s="43" t="s">
        <v>175</v>
      </c>
      <c r="F3131" s="43" t="s">
        <v>176</v>
      </c>
      <c r="G3131" s="43" t="s">
        <v>23</v>
      </c>
      <c r="H3131" s="43" t="s">
        <v>23</v>
      </c>
      <c r="I3131" s="43">
        <v>6020</v>
      </c>
      <c r="J3131" s="16" t="s">
        <v>540</v>
      </c>
      <c r="K3131" s="16">
        <v>1000</v>
      </c>
      <c r="L3131" s="16">
        <v>0</v>
      </c>
      <c r="M3131" s="16">
        <v>1000</v>
      </c>
      <c r="N3131" s="16">
        <v>767</v>
      </c>
      <c r="O3131" s="47">
        <v>0</v>
      </c>
      <c r="P3131" s="16">
        <v>233</v>
      </c>
      <c r="Q3131" s="47">
        <v>0</v>
      </c>
      <c r="R3131" s="16" t="s">
        <v>1937</v>
      </c>
      <c r="S3131" s="3" t="s">
        <v>1471</v>
      </c>
      <c r="T3131" s="2"/>
      <c r="U3131" s="2"/>
      <c r="V3131" s="2"/>
    </row>
    <row r="3132" spans="1:22" s="16" customFormat="1" ht="15" customHeight="1" x14ac:dyDescent="0.3">
      <c r="A3132" s="16" t="s">
        <v>465</v>
      </c>
      <c r="B3132" s="16" t="s">
        <v>18</v>
      </c>
      <c r="C3132" s="43" t="s">
        <v>174</v>
      </c>
      <c r="D3132" s="43" t="s">
        <v>72</v>
      </c>
      <c r="E3132" s="43" t="s">
        <v>175</v>
      </c>
      <c r="F3132" s="43" t="s">
        <v>176</v>
      </c>
      <c r="G3132" s="43" t="s">
        <v>23</v>
      </c>
      <c r="H3132" s="43" t="s">
        <v>23</v>
      </c>
      <c r="I3132" s="43">
        <v>6025</v>
      </c>
      <c r="J3132" s="16" t="s">
        <v>564</v>
      </c>
      <c r="K3132" s="16">
        <v>1000</v>
      </c>
      <c r="L3132" s="16">
        <v>0</v>
      </c>
      <c r="M3132" s="16">
        <v>1000</v>
      </c>
      <c r="N3132" s="16">
        <v>0</v>
      </c>
      <c r="O3132" s="47">
        <v>0</v>
      </c>
      <c r="P3132" s="16">
        <v>1000</v>
      </c>
      <c r="Q3132" s="47">
        <v>0</v>
      </c>
      <c r="R3132" s="16" t="s">
        <v>1937</v>
      </c>
      <c r="S3132" s="3" t="s">
        <v>1471</v>
      </c>
      <c r="T3132" s="2"/>
      <c r="U3132" s="2"/>
      <c r="V3132" s="2"/>
    </row>
    <row r="3133" spans="1:22" s="16" customFormat="1" ht="15" customHeight="1" x14ac:dyDescent="0.3">
      <c r="A3133" s="16" t="s">
        <v>465</v>
      </c>
      <c r="B3133" s="16" t="s">
        <v>18</v>
      </c>
      <c r="C3133" s="43" t="s">
        <v>174</v>
      </c>
      <c r="D3133" s="43" t="s">
        <v>72</v>
      </c>
      <c r="E3133" s="43" t="s">
        <v>175</v>
      </c>
      <c r="F3133" s="43" t="s">
        <v>176</v>
      </c>
      <c r="G3133" s="43" t="s">
        <v>23</v>
      </c>
      <c r="H3133" s="43" t="s">
        <v>23</v>
      </c>
      <c r="I3133" s="43">
        <v>6203</v>
      </c>
      <c r="J3133" s="16" t="s">
        <v>559</v>
      </c>
      <c r="K3133" s="16">
        <v>6500</v>
      </c>
      <c r="L3133" s="16">
        <v>0</v>
      </c>
      <c r="M3133" s="16">
        <v>6500</v>
      </c>
      <c r="N3133" s="16">
        <v>320.35000000000002</v>
      </c>
      <c r="O3133" s="47">
        <v>5099.72</v>
      </c>
      <c r="P3133" s="16">
        <v>1079.93</v>
      </c>
      <c r="Q3133" s="47">
        <v>386.14</v>
      </c>
      <c r="R3133" s="16" t="s">
        <v>1937</v>
      </c>
      <c r="S3133" s="3" t="s">
        <v>1471</v>
      </c>
      <c r="T3133" s="2"/>
      <c r="U3133" s="2"/>
      <c r="V3133" s="2"/>
    </row>
    <row r="3134" spans="1:22" s="16" customFormat="1" ht="15" customHeight="1" x14ac:dyDescent="0.3">
      <c r="A3134" s="16" t="s">
        <v>465</v>
      </c>
      <c r="B3134" s="16" t="s">
        <v>18</v>
      </c>
      <c r="C3134" s="43" t="s">
        <v>174</v>
      </c>
      <c r="D3134" s="43" t="s">
        <v>72</v>
      </c>
      <c r="E3134" s="43" t="s">
        <v>175</v>
      </c>
      <c r="F3134" s="43" t="s">
        <v>176</v>
      </c>
      <c r="G3134" s="43" t="s">
        <v>23</v>
      </c>
      <c r="H3134" s="43" t="s">
        <v>23</v>
      </c>
      <c r="I3134" s="43">
        <v>6206</v>
      </c>
      <c r="J3134" s="16" t="s">
        <v>571</v>
      </c>
      <c r="K3134" s="16">
        <v>4000</v>
      </c>
      <c r="L3134" s="16">
        <v>0</v>
      </c>
      <c r="M3134" s="16">
        <v>4000</v>
      </c>
      <c r="N3134" s="16">
        <v>0</v>
      </c>
      <c r="O3134" s="47">
        <v>4000</v>
      </c>
      <c r="P3134" s="16">
        <v>0</v>
      </c>
      <c r="Q3134" s="47">
        <v>0</v>
      </c>
      <c r="R3134" s="16" t="s">
        <v>1937</v>
      </c>
      <c r="S3134" s="3" t="s">
        <v>1471</v>
      </c>
      <c r="T3134" s="2"/>
      <c r="U3134" s="2"/>
      <c r="V3134" s="2"/>
    </row>
    <row r="3135" spans="1:22" s="16" customFormat="1" ht="15" customHeight="1" x14ac:dyDescent="0.3">
      <c r="A3135" s="16" t="s">
        <v>465</v>
      </c>
      <c r="B3135" s="16" t="s">
        <v>18</v>
      </c>
      <c r="C3135" s="43" t="s">
        <v>174</v>
      </c>
      <c r="D3135" s="43" t="s">
        <v>72</v>
      </c>
      <c r="E3135" s="43" t="s">
        <v>175</v>
      </c>
      <c r="F3135" s="43" t="s">
        <v>176</v>
      </c>
      <c r="G3135" s="43" t="s">
        <v>23</v>
      </c>
      <c r="H3135" s="43" t="s">
        <v>23</v>
      </c>
      <c r="I3135" s="43">
        <v>6208</v>
      </c>
      <c r="J3135" s="16" t="s">
        <v>496</v>
      </c>
      <c r="K3135" s="16">
        <v>10000</v>
      </c>
      <c r="L3135" s="16">
        <v>4000</v>
      </c>
      <c r="M3135" s="16">
        <v>14000</v>
      </c>
      <c r="N3135" s="16">
        <v>319.14</v>
      </c>
      <c r="O3135" s="47">
        <v>10031.15</v>
      </c>
      <c r="P3135" s="16">
        <v>3649.71</v>
      </c>
      <c r="Q3135" s="47">
        <v>700.88</v>
      </c>
      <c r="R3135" s="16" t="s">
        <v>1937</v>
      </c>
      <c r="S3135" s="3" t="s">
        <v>1471</v>
      </c>
      <c r="T3135" s="2"/>
      <c r="U3135" s="2"/>
      <c r="V3135" s="2"/>
    </row>
    <row r="3136" spans="1:22" s="16" customFormat="1" ht="15" customHeight="1" x14ac:dyDescent="0.3">
      <c r="A3136" s="16" t="s">
        <v>465</v>
      </c>
      <c r="B3136" s="16" t="s">
        <v>18</v>
      </c>
      <c r="C3136" s="43" t="s">
        <v>174</v>
      </c>
      <c r="D3136" s="43" t="s">
        <v>72</v>
      </c>
      <c r="E3136" s="43" t="s">
        <v>175</v>
      </c>
      <c r="F3136" s="43" t="s">
        <v>176</v>
      </c>
      <c r="G3136" s="43" t="s">
        <v>23</v>
      </c>
      <c r="H3136" s="43" t="s">
        <v>23</v>
      </c>
      <c r="I3136" s="43">
        <v>6210</v>
      </c>
      <c r="J3136" s="16" t="s">
        <v>565</v>
      </c>
      <c r="K3136" s="16">
        <v>20000</v>
      </c>
      <c r="L3136" s="16">
        <v>35000</v>
      </c>
      <c r="M3136" s="16">
        <v>55000</v>
      </c>
      <c r="N3136" s="16">
        <v>0</v>
      </c>
      <c r="O3136" s="47">
        <v>32823.21</v>
      </c>
      <c r="P3136" s="16">
        <v>22176.79</v>
      </c>
      <c r="Q3136" s="47">
        <v>5362.66</v>
      </c>
      <c r="R3136" s="16" t="s">
        <v>1937</v>
      </c>
      <c r="S3136" s="3" t="s">
        <v>1471</v>
      </c>
      <c r="T3136" s="2"/>
      <c r="U3136" s="2"/>
      <c r="V3136" s="2"/>
    </row>
    <row r="3137" spans="1:22" s="16" customFormat="1" ht="15" customHeight="1" x14ac:dyDescent="0.3">
      <c r="A3137" s="16" t="s">
        <v>465</v>
      </c>
      <c r="B3137" s="16" t="s">
        <v>18</v>
      </c>
      <c r="C3137" s="43" t="s">
        <v>174</v>
      </c>
      <c r="D3137" s="43" t="s">
        <v>72</v>
      </c>
      <c r="E3137" s="43" t="s">
        <v>175</v>
      </c>
      <c r="F3137" s="43" t="s">
        <v>176</v>
      </c>
      <c r="G3137" s="43" t="s">
        <v>23</v>
      </c>
      <c r="H3137" s="43" t="s">
        <v>23</v>
      </c>
      <c r="I3137" s="43">
        <v>6212</v>
      </c>
      <c r="J3137" s="16" t="s">
        <v>545</v>
      </c>
      <c r="K3137" s="16">
        <v>110000</v>
      </c>
      <c r="L3137" s="16">
        <v>0</v>
      </c>
      <c r="M3137" s="16">
        <v>110000</v>
      </c>
      <c r="N3137" s="16">
        <v>1756.08</v>
      </c>
      <c r="O3137" s="47">
        <v>108243.82</v>
      </c>
      <c r="P3137" s="16">
        <v>0.1</v>
      </c>
      <c r="Q3137" s="47">
        <v>491.51</v>
      </c>
      <c r="R3137" s="16" t="s">
        <v>1937</v>
      </c>
      <c r="S3137" s="3" t="s">
        <v>1471</v>
      </c>
      <c r="T3137" s="2"/>
      <c r="U3137" s="2"/>
      <c r="V3137" s="2"/>
    </row>
    <row r="3138" spans="1:22" s="16" customFormat="1" ht="15" customHeight="1" x14ac:dyDescent="0.3">
      <c r="A3138" s="16" t="s">
        <v>465</v>
      </c>
      <c r="B3138" s="16" t="s">
        <v>18</v>
      </c>
      <c r="C3138" s="43" t="s">
        <v>174</v>
      </c>
      <c r="D3138" s="43" t="s">
        <v>72</v>
      </c>
      <c r="E3138" s="43" t="s">
        <v>175</v>
      </c>
      <c r="F3138" s="43" t="s">
        <v>176</v>
      </c>
      <c r="G3138" s="43" t="s">
        <v>23</v>
      </c>
      <c r="H3138" s="43" t="s">
        <v>23</v>
      </c>
      <c r="I3138" s="43">
        <v>6214</v>
      </c>
      <c r="J3138" s="16" t="s">
        <v>495</v>
      </c>
      <c r="K3138" s="16">
        <v>2800</v>
      </c>
      <c r="L3138" s="16">
        <v>0</v>
      </c>
      <c r="M3138" s="16">
        <v>2800</v>
      </c>
      <c r="N3138" s="16">
        <v>0</v>
      </c>
      <c r="O3138" s="47">
        <v>1648.98</v>
      </c>
      <c r="P3138" s="16">
        <v>1151.02</v>
      </c>
      <c r="Q3138" s="47">
        <v>175</v>
      </c>
      <c r="R3138" s="16" t="s">
        <v>1937</v>
      </c>
      <c r="S3138" s="3" t="s">
        <v>1471</v>
      </c>
      <c r="T3138" s="2"/>
      <c r="U3138" s="2"/>
      <c r="V3138" s="2"/>
    </row>
    <row r="3139" spans="1:22" s="16" customFormat="1" ht="15" customHeight="1" x14ac:dyDescent="0.3">
      <c r="A3139" s="16" t="s">
        <v>465</v>
      </c>
      <c r="B3139" s="16" t="s">
        <v>18</v>
      </c>
      <c r="C3139" s="43" t="s">
        <v>174</v>
      </c>
      <c r="D3139" s="43" t="s">
        <v>72</v>
      </c>
      <c r="E3139" s="43" t="s">
        <v>175</v>
      </c>
      <c r="F3139" s="43" t="s">
        <v>176</v>
      </c>
      <c r="G3139" s="43" t="s">
        <v>23</v>
      </c>
      <c r="H3139" s="43" t="s">
        <v>23</v>
      </c>
      <c r="I3139" s="43">
        <v>6215</v>
      </c>
      <c r="J3139" s="16" t="s">
        <v>588</v>
      </c>
      <c r="K3139" s="16">
        <v>15000</v>
      </c>
      <c r="L3139" s="16">
        <v>0</v>
      </c>
      <c r="M3139" s="16">
        <v>15000</v>
      </c>
      <c r="N3139" s="16">
        <v>0</v>
      </c>
      <c r="O3139" s="47">
        <v>15000</v>
      </c>
      <c r="P3139" s="16">
        <v>0</v>
      </c>
      <c r="Q3139" s="47">
        <v>499.26</v>
      </c>
      <c r="R3139" s="16" t="s">
        <v>1937</v>
      </c>
      <c r="S3139" s="3" t="s">
        <v>1471</v>
      </c>
      <c r="T3139" s="2"/>
      <c r="U3139" s="2"/>
      <c r="V3139" s="2"/>
    </row>
    <row r="3140" spans="1:22" s="16" customFormat="1" ht="15" customHeight="1" x14ac:dyDescent="0.3">
      <c r="A3140" s="16" t="s">
        <v>465</v>
      </c>
      <c r="B3140" s="16" t="s">
        <v>18</v>
      </c>
      <c r="C3140" s="43" t="s">
        <v>174</v>
      </c>
      <c r="D3140" s="43" t="s">
        <v>72</v>
      </c>
      <c r="E3140" s="43" t="s">
        <v>175</v>
      </c>
      <c r="F3140" s="43" t="s">
        <v>176</v>
      </c>
      <c r="G3140" s="43" t="s">
        <v>23</v>
      </c>
      <c r="H3140" s="43" t="s">
        <v>23</v>
      </c>
      <c r="I3140" s="43">
        <v>6216</v>
      </c>
      <c r="J3140" s="16" t="s">
        <v>715</v>
      </c>
      <c r="K3140" s="16">
        <v>14000</v>
      </c>
      <c r="L3140" s="16">
        <v>4000</v>
      </c>
      <c r="M3140" s="16">
        <v>18000</v>
      </c>
      <c r="N3140" s="16">
        <v>4105.9399999999996</v>
      </c>
      <c r="O3140" s="47">
        <v>10981.12</v>
      </c>
      <c r="P3140" s="16">
        <v>2912.94</v>
      </c>
      <c r="Q3140" s="47">
        <v>161.94999999999999</v>
      </c>
      <c r="R3140" s="16" t="s">
        <v>1937</v>
      </c>
      <c r="S3140" s="3" t="s">
        <v>1471</v>
      </c>
      <c r="T3140" s="2"/>
      <c r="U3140" s="2"/>
      <c r="V3140" s="2"/>
    </row>
    <row r="3141" spans="1:22" s="16" customFormat="1" ht="15" customHeight="1" x14ac:dyDescent="0.3">
      <c r="A3141" s="16" t="s">
        <v>465</v>
      </c>
      <c r="B3141" s="16" t="s">
        <v>18</v>
      </c>
      <c r="C3141" s="43" t="s">
        <v>174</v>
      </c>
      <c r="D3141" s="43" t="s">
        <v>72</v>
      </c>
      <c r="E3141" s="43" t="s">
        <v>175</v>
      </c>
      <c r="F3141" s="43" t="s">
        <v>176</v>
      </c>
      <c r="G3141" s="43" t="s">
        <v>23</v>
      </c>
      <c r="H3141" s="43" t="s">
        <v>23</v>
      </c>
      <c r="I3141" s="43">
        <v>6222</v>
      </c>
      <c r="J3141" s="16" t="s">
        <v>812</v>
      </c>
      <c r="K3141" s="16">
        <v>188930</v>
      </c>
      <c r="L3141" s="16">
        <v>54100</v>
      </c>
      <c r="M3141" s="16">
        <v>243030</v>
      </c>
      <c r="N3141" s="16">
        <v>0</v>
      </c>
      <c r="O3141" s="47">
        <v>242505.9</v>
      </c>
      <c r="P3141" s="16">
        <v>524.1</v>
      </c>
      <c r="Q3141" s="47">
        <v>0</v>
      </c>
      <c r="R3141" s="16" t="s">
        <v>1937</v>
      </c>
      <c r="S3141" s="3" t="s">
        <v>1471</v>
      </c>
      <c r="T3141" s="2"/>
      <c r="U3141" s="2"/>
      <c r="V3141" s="2"/>
    </row>
    <row r="3142" spans="1:22" s="16" customFormat="1" ht="15" customHeight="1" x14ac:dyDescent="0.3">
      <c r="A3142" s="16" t="s">
        <v>465</v>
      </c>
      <c r="B3142" s="16" t="s">
        <v>18</v>
      </c>
      <c r="C3142" s="43" t="s">
        <v>174</v>
      </c>
      <c r="D3142" s="43" t="s">
        <v>72</v>
      </c>
      <c r="E3142" s="43" t="s">
        <v>175</v>
      </c>
      <c r="F3142" s="43" t="s">
        <v>176</v>
      </c>
      <c r="G3142" s="43" t="s">
        <v>23</v>
      </c>
      <c r="H3142" s="43" t="s">
        <v>23</v>
      </c>
      <c r="I3142" s="43" t="s">
        <v>566</v>
      </c>
      <c r="J3142" s="16" t="s">
        <v>567</v>
      </c>
      <c r="K3142" s="16">
        <v>115000</v>
      </c>
      <c r="L3142" s="16">
        <v>45000</v>
      </c>
      <c r="M3142" s="16">
        <v>160000</v>
      </c>
      <c r="N3142" s="16">
        <v>3440.61</v>
      </c>
      <c r="O3142" s="47">
        <v>137683.84</v>
      </c>
      <c r="P3142" s="16">
        <v>18875.55</v>
      </c>
      <c r="Q3142" s="47">
        <v>9505.9699999999993</v>
      </c>
      <c r="R3142" s="16" t="s">
        <v>1937</v>
      </c>
      <c r="S3142" s="3" t="s">
        <v>1471</v>
      </c>
      <c r="T3142" s="2"/>
      <c r="U3142" s="2"/>
      <c r="V3142" s="2"/>
    </row>
    <row r="3143" spans="1:22" s="16" customFormat="1" ht="15" customHeight="1" x14ac:dyDescent="0.3">
      <c r="A3143" s="16" t="s">
        <v>465</v>
      </c>
      <c r="B3143" s="16" t="s">
        <v>18</v>
      </c>
      <c r="C3143" s="43" t="s">
        <v>174</v>
      </c>
      <c r="D3143" s="43" t="s">
        <v>72</v>
      </c>
      <c r="E3143" s="43" t="s">
        <v>175</v>
      </c>
      <c r="F3143" s="43" t="s">
        <v>176</v>
      </c>
      <c r="G3143" s="43" t="s">
        <v>23</v>
      </c>
      <c r="H3143" s="43" t="s">
        <v>23</v>
      </c>
      <c r="I3143" s="43" t="s">
        <v>586</v>
      </c>
      <c r="J3143" s="16" t="s">
        <v>587</v>
      </c>
      <c r="K3143" s="16">
        <v>80000</v>
      </c>
      <c r="L3143" s="16">
        <v>22000</v>
      </c>
      <c r="M3143" s="16">
        <v>102000</v>
      </c>
      <c r="N3143" s="16">
        <v>2999.72</v>
      </c>
      <c r="O3143" s="47">
        <v>86572.69</v>
      </c>
      <c r="P3143" s="16">
        <v>12427.59</v>
      </c>
      <c r="Q3143" s="47">
        <v>4608.3100000000004</v>
      </c>
      <c r="R3143" s="16" t="s">
        <v>1937</v>
      </c>
      <c r="S3143" s="3" t="s">
        <v>1471</v>
      </c>
      <c r="T3143" s="2"/>
      <c r="U3143" s="2"/>
      <c r="V3143" s="2"/>
    </row>
    <row r="3144" spans="1:22" s="16" customFormat="1" ht="15" customHeight="1" x14ac:dyDescent="0.3">
      <c r="A3144" s="16" t="s">
        <v>465</v>
      </c>
      <c r="B3144" s="16" t="s">
        <v>18</v>
      </c>
      <c r="C3144" s="43" t="s">
        <v>174</v>
      </c>
      <c r="D3144" s="43" t="s">
        <v>72</v>
      </c>
      <c r="E3144" s="43" t="s">
        <v>175</v>
      </c>
      <c r="F3144" s="43" t="s">
        <v>176</v>
      </c>
      <c r="G3144" s="43" t="s">
        <v>23</v>
      </c>
      <c r="H3144" s="43" t="s">
        <v>23</v>
      </c>
      <c r="I3144" s="43" t="s">
        <v>795</v>
      </c>
      <c r="J3144" s="16" t="s">
        <v>796</v>
      </c>
      <c r="K3144" s="16">
        <v>11000</v>
      </c>
      <c r="L3144" s="16">
        <v>7000</v>
      </c>
      <c r="M3144" s="16">
        <v>18000</v>
      </c>
      <c r="N3144" s="16">
        <v>6597.16</v>
      </c>
      <c r="O3144" s="47">
        <v>11402.84</v>
      </c>
      <c r="P3144" s="16">
        <v>0</v>
      </c>
      <c r="Q3144" s="47">
        <v>0</v>
      </c>
      <c r="R3144" s="16" t="s">
        <v>1937</v>
      </c>
      <c r="S3144" s="3" t="s">
        <v>1471</v>
      </c>
      <c r="T3144" s="2"/>
      <c r="U3144" s="2"/>
      <c r="V3144" s="2"/>
    </row>
    <row r="3145" spans="1:22" s="16" customFormat="1" ht="15" customHeight="1" x14ac:dyDescent="0.3">
      <c r="A3145" s="16" t="s">
        <v>465</v>
      </c>
      <c r="B3145" s="16" t="s">
        <v>18</v>
      </c>
      <c r="C3145" s="43" t="s">
        <v>174</v>
      </c>
      <c r="D3145" s="43" t="s">
        <v>72</v>
      </c>
      <c r="E3145" s="43" t="s">
        <v>175</v>
      </c>
      <c r="F3145" s="43" t="s">
        <v>176</v>
      </c>
      <c r="G3145" s="43" t="s">
        <v>23</v>
      </c>
      <c r="H3145" s="43" t="s">
        <v>23</v>
      </c>
      <c r="I3145" s="43" t="s">
        <v>718</v>
      </c>
      <c r="J3145" s="16" t="s">
        <v>719</v>
      </c>
      <c r="K3145" s="16">
        <v>25000</v>
      </c>
      <c r="L3145" s="16">
        <v>6000</v>
      </c>
      <c r="M3145" s="16">
        <v>31000</v>
      </c>
      <c r="N3145" s="16">
        <v>220.38</v>
      </c>
      <c r="O3145" s="47">
        <v>26246.55</v>
      </c>
      <c r="P3145" s="16">
        <v>4533.07</v>
      </c>
      <c r="Q3145" s="47">
        <v>0</v>
      </c>
      <c r="R3145" s="16" t="s">
        <v>1937</v>
      </c>
      <c r="S3145" s="3" t="s">
        <v>1471</v>
      </c>
      <c r="T3145" s="2"/>
      <c r="U3145" s="2"/>
      <c r="V3145" s="2"/>
    </row>
    <row r="3146" spans="1:22" s="16" customFormat="1" ht="15" customHeight="1" x14ac:dyDescent="0.3">
      <c r="A3146" s="16" t="s">
        <v>465</v>
      </c>
      <c r="B3146" s="16" t="s">
        <v>18</v>
      </c>
      <c r="C3146" s="43" t="s">
        <v>174</v>
      </c>
      <c r="D3146" s="43" t="s">
        <v>72</v>
      </c>
      <c r="E3146" s="43" t="s">
        <v>175</v>
      </c>
      <c r="F3146" s="43" t="s">
        <v>176</v>
      </c>
      <c r="G3146" s="43" t="s">
        <v>23</v>
      </c>
      <c r="H3146" s="43" t="s">
        <v>23</v>
      </c>
      <c r="I3146" s="43" t="s">
        <v>575</v>
      </c>
      <c r="J3146" s="16" t="s">
        <v>576</v>
      </c>
      <c r="K3146" s="16">
        <v>20000</v>
      </c>
      <c r="L3146" s="16">
        <v>0</v>
      </c>
      <c r="M3146" s="16">
        <v>20000</v>
      </c>
      <c r="N3146" s="16">
        <v>0</v>
      </c>
      <c r="O3146" s="47">
        <v>17465.919999999998</v>
      </c>
      <c r="P3146" s="16">
        <v>2534.08</v>
      </c>
      <c r="Q3146" s="47">
        <v>0</v>
      </c>
      <c r="R3146" s="16" t="s">
        <v>1937</v>
      </c>
      <c r="S3146" s="3" t="s">
        <v>1471</v>
      </c>
      <c r="T3146" s="2"/>
      <c r="U3146" s="2"/>
      <c r="V3146" s="2"/>
    </row>
    <row r="3147" spans="1:22" s="16" customFormat="1" ht="15" customHeight="1" x14ac:dyDescent="0.3">
      <c r="A3147" s="16" t="s">
        <v>465</v>
      </c>
      <c r="B3147" s="16" t="s">
        <v>18</v>
      </c>
      <c r="C3147" s="43" t="s">
        <v>174</v>
      </c>
      <c r="D3147" s="43" t="s">
        <v>72</v>
      </c>
      <c r="E3147" s="43" t="s">
        <v>175</v>
      </c>
      <c r="F3147" s="43" t="s">
        <v>176</v>
      </c>
      <c r="G3147" s="43" t="s">
        <v>23</v>
      </c>
      <c r="H3147" s="43" t="s">
        <v>23</v>
      </c>
      <c r="I3147" s="43" t="s">
        <v>546</v>
      </c>
      <c r="J3147" s="16" t="s">
        <v>547</v>
      </c>
      <c r="K3147" s="16">
        <v>27000</v>
      </c>
      <c r="L3147" s="16">
        <v>14000</v>
      </c>
      <c r="M3147" s="16">
        <v>41000</v>
      </c>
      <c r="N3147" s="16">
        <v>0</v>
      </c>
      <c r="O3147" s="47">
        <v>39605.769999999997</v>
      </c>
      <c r="P3147" s="16">
        <v>1394.23</v>
      </c>
      <c r="Q3147" s="47">
        <v>0</v>
      </c>
      <c r="R3147" s="16" t="s">
        <v>1937</v>
      </c>
      <c r="S3147" s="3" t="s">
        <v>1471</v>
      </c>
      <c r="T3147" s="2"/>
      <c r="U3147" s="2"/>
      <c r="V3147" s="2"/>
    </row>
    <row r="3148" spans="1:22" s="16" customFormat="1" ht="15" customHeight="1" x14ac:dyDescent="0.3">
      <c r="A3148" s="16" t="s">
        <v>465</v>
      </c>
      <c r="B3148" s="16" t="s">
        <v>18</v>
      </c>
      <c r="C3148" s="43" t="s">
        <v>174</v>
      </c>
      <c r="D3148" s="43" t="s">
        <v>72</v>
      </c>
      <c r="E3148" s="43" t="s">
        <v>175</v>
      </c>
      <c r="F3148" s="43" t="s">
        <v>176</v>
      </c>
      <c r="G3148" s="43" t="s">
        <v>23</v>
      </c>
      <c r="H3148" s="43" t="s">
        <v>23</v>
      </c>
      <c r="I3148" s="43" t="s">
        <v>573</v>
      </c>
      <c r="J3148" s="16" t="s">
        <v>574</v>
      </c>
      <c r="K3148" s="16">
        <v>45000</v>
      </c>
      <c r="L3148" s="16">
        <v>215000</v>
      </c>
      <c r="M3148" s="16">
        <v>260000</v>
      </c>
      <c r="N3148" s="16">
        <v>53960.88</v>
      </c>
      <c r="O3148" s="47">
        <v>198836.48000000001</v>
      </c>
      <c r="P3148" s="16">
        <v>7202.64</v>
      </c>
      <c r="Q3148" s="47">
        <v>9322.89</v>
      </c>
      <c r="R3148" s="16" t="s">
        <v>1937</v>
      </c>
      <c r="S3148" s="3" t="s">
        <v>1471</v>
      </c>
      <c r="T3148" s="2"/>
      <c r="U3148" s="2"/>
      <c r="V3148" s="2"/>
    </row>
    <row r="3149" spans="1:22" s="16" customFormat="1" ht="15" customHeight="1" x14ac:dyDescent="0.3">
      <c r="A3149" s="16" t="s">
        <v>465</v>
      </c>
      <c r="B3149" s="16" t="s">
        <v>18</v>
      </c>
      <c r="C3149" s="43" t="s">
        <v>174</v>
      </c>
      <c r="D3149" s="43" t="s">
        <v>72</v>
      </c>
      <c r="E3149" s="43" t="s">
        <v>175</v>
      </c>
      <c r="F3149" s="43" t="s">
        <v>176</v>
      </c>
      <c r="G3149" s="43" t="s">
        <v>23</v>
      </c>
      <c r="H3149" s="43" t="s">
        <v>23</v>
      </c>
      <c r="I3149" s="43" t="s">
        <v>562</v>
      </c>
      <c r="J3149" s="16" t="s">
        <v>563</v>
      </c>
      <c r="K3149" s="16">
        <v>2000</v>
      </c>
      <c r="L3149" s="16">
        <v>0</v>
      </c>
      <c r="M3149" s="16">
        <v>2000</v>
      </c>
      <c r="N3149" s="16">
        <v>0</v>
      </c>
      <c r="O3149" s="47">
        <v>1635.58</v>
      </c>
      <c r="P3149" s="16">
        <v>364.42</v>
      </c>
      <c r="Q3149" s="47">
        <v>169.58</v>
      </c>
      <c r="R3149" s="16" t="s">
        <v>1937</v>
      </c>
      <c r="S3149" s="3" t="s">
        <v>1471</v>
      </c>
      <c r="T3149" s="2"/>
      <c r="U3149" s="2"/>
      <c r="V3149" s="2"/>
    </row>
    <row r="3150" spans="1:22" s="16" customFormat="1" ht="15" customHeight="1" x14ac:dyDescent="0.3">
      <c r="A3150" s="16" t="s">
        <v>465</v>
      </c>
      <c r="B3150" s="16" t="s">
        <v>18</v>
      </c>
      <c r="C3150" s="43" t="s">
        <v>174</v>
      </c>
      <c r="D3150" s="43" t="s">
        <v>72</v>
      </c>
      <c r="E3150" s="43" t="s">
        <v>175</v>
      </c>
      <c r="F3150" s="43" t="s">
        <v>176</v>
      </c>
      <c r="G3150" s="43" t="s">
        <v>23</v>
      </c>
      <c r="H3150" s="43" t="s">
        <v>23</v>
      </c>
      <c r="I3150" s="43" t="s">
        <v>723</v>
      </c>
      <c r="J3150" s="16" t="s">
        <v>724</v>
      </c>
      <c r="K3150" s="16">
        <v>0</v>
      </c>
      <c r="L3150" s="16">
        <v>0</v>
      </c>
      <c r="M3150" s="16">
        <v>0</v>
      </c>
      <c r="N3150" s="16">
        <v>0</v>
      </c>
      <c r="O3150" s="47">
        <v>0</v>
      </c>
      <c r="P3150" s="16">
        <v>0</v>
      </c>
      <c r="Q3150" s="47">
        <v>0</v>
      </c>
      <c r="R3150" s="16" t="s">
        <v>1937</v>
      </c>
      <c r="S3150" s="3" t="s">
        <v>1471</v>
      </c>
      <c r="T3150" s="2"/>
      <c r="U3150" s="2"/>
      <c r="V3150" s="2"/>
    </row>
    <row r="3151" spans="1:22" s="16" customFormat="1" ht="15" customHeight="1" x14ac:dyDescent="0.3">
      <c r="A3151" s="16" t="s">
        <v>465</v>
      </c>
      <c r="B3151" s="16" t="s">
        <v>18</v>
      </c>
      <c r="C3151" s="43" t="s">
        <v>174</v>
      </c>
      <c r="D3151" s="43" t="s">
        <v>72</v>
      </c>
      <c r="E3151" s="43" t="s">
        <v>175</v>
      </c>
      <c r="F3151" s="43" t="s">
        <v>176</v>
      </c>
      <c r="G3151" s="43" t="s">
        <v>23</v>
      </c>
      <c r="H3151" s="43" t="s">
        <v>23</v>
      </c>
      <c r="I3151" s="43" t="s">
        <v>1259</v>
      </c>
      <c r="J3151" s="16" t="s">
        <v>1260</v>
      </c>
      <c r="K3151" s="16">
        <v>20000</v>
      </c>
      <c r="L3151" s="16">
        <v>1585786</v>
      </c>
      <c r="M3151" s="16">
        <v>1605786</v>
      </c>
      <c r="N3151" s="16">
        <v>8500</v>
      </c>
      <c r="O3151" s="47">
        <v>1014535.46</v>
      </c>
      <c r="P3151" s="16">
        <v>582750.54</v>
      </c>
      <c r="Q3151" s="47">
        <v>0</v>
      </c>
      <c r="R3151" s="16" t="s">
        <v>1937</v>
      </c>
      <c r="S3151" s="3" t="s">
        <v>1471</v>
      </c>
      <c r="T3151" s="2"/>
      <c r="U3151" s="2"/>
      <c r="V3151" s="2"/>
    </row>
    <row r="3152" spans="1:22" s="16" customFormat="1" ht="15" customHeight="1" x14ac:dyDescent="0.3">
      <c r="A3152" s="16" t="s">
        <v>465</v>
      </c>
      <c r="B3152" s="16" t="s">
        <v>18</v>
      </c>
      <c r="C3152" s="43" t="s">
        <v>174</v>
      </c>
      <c r="D3152" s="43" t="s">
        <v>72</v>
      </c>
      <c r="E3152" s="43" t="s">
        <v>175</v>
      </c>
      <c r="F3152" s="43" t="s">
        <v>176</v>
      </c>
      <c r="G3152" s="43" t="s">
        <v>23</v>
      </c>
      <c r="H3152" s="43" t="s">
        <v>23</v>
      </c>
      <c r="I3152" s="43" t="s">
        <v>596</v>
      </c>
      <c r="J3152" s="16" t="s">
        <v>597</v>
      </c>
      <c r="K3152" s="16">
        <v>40000</v>
      </c>
      <c r="L3152" s="16">
        <v>20000</v>
      </c>
      <c r="M3152" s="16">
        <v>60000</v>
      </c>
      <c r="N3152" s="16">
        <v>0</v>
      </c>
      <c r="O3152" s="47">
        <v>44435.05</v>
      </c>
      <c r="P3152" s="16">
        <v>15564.95</v>
      </c>
      <c r="Q3152" s="47">
        <v>0</v>
      </c>
      <c r="R3152" s="16" t="s">
        <v>1937</v>
      </c>
      <c r="S3152" s="3" t="s">
        <v>1471</v>
      </c>
      <c r="T3152" s="2"/>
      <c r="U3152" s="2"/>
      <c r="V3152" s="2"/>
    </row>
    <row r="3153" spans="1:22" s="16" customFormat="1" ht="15" customHeight="1" x14ac:dyDescent="0.3">
      <c r="A3153" s="16" t="s">
        <v>465</v>
      </c>
      <c r="B3153" s="16" t="s">
        <v>18</v>
      </c>
      <c r="C3153" s="43" t="s">
        <v>174</v>
      </c>
      <c r="D3153" s="43" t="s">
        <v>72</v>
      </c>
      <c r="E3153" s="43" t="s">
        <v>175</v>
      </c>
      <c r="F3153" s="43" t="s">
        <v>176</v>
      </c>
      <c r="G3153" s="43" t="s">
        <v>23</v>
      </c>
      <c r="H3153" s="43" t="s">
        <v>23</v>
      </c>
      <c r="I3153" s="43" t="s">
        <v>1179</v>
      </c>
      <c r="J3153" s="16" t="s">
        <v>1180</v>
      </c>
      <c r="K3153" s="16">
        <v>32000</v>
      </c>
      <c r="L3153" s="16">
        <v>25000</v>
      </c>
      <c r="M3153" s="16">
        <v>57000</v>
      </c>
      <c r="N3153" s="16">
        <v>24461.43</v>
      </c>
      <c r="O3153" s="47">
        <v>28354.959999999999</v>
      </c>
      <c r="P3153" s="16">
        <v>4183.6099999999997</v>
      </c>
      <c r="Q3153" s="47">
        <v>11694.17</v>
      </c>
      <c r="R3153" s="16" t="s">
        <v>1937</v>
      </c>
      <c r="S3153" s="3" t="s">
        <v>1471</v>
      </c>
      <c r="T3153" s="2"/>
      <c r="U3153" s="2"/>
      <c r="V3153" s="2"/>
    </row>
    <row r="3154" spans="1:22" s="16" customFormat="1" ht="15" customHeight="1" x14ac:dyDescent="0.3">
      <c r="A3154" s="16" t="s">
        <v>465</v>
      </c>
      <c r="B3154" s="16" t="s">
        <v>18</v>
      </c>
      <c r="C3154" s="43" t="s">
        <v>174</v>
      </c>
      <c r="D3154" s="43" t="s">
        <v>72</v>
      </c>
      <c r="E3154" s="43" t="s">
        <v>175</v>
      </c>
      <c r="F3154" s="43" t="s">
        <v>176</v>
      </c>
      <c r="G3154" s="43" t="s">
        <v>23</v>
      </c>
      <c r="H3154" s="43" t="s">
        <v>23</v>
      </c>
      <c r="I3154" s="43" t="s">
        <v>1143</v>
      </c>
      <c r="J3154" s="16" t="s">
        <v>1144</v>
      </c>
      <c r="K3154" s="16">
        <v>70000</v>
      </c>
      <c r="L3154" s="16">
        <v>5000</v>
      </c>
      <c r="M3154" s="16">
        <v>75000</v>
      </c>
      <c r="N3154" s="16">
        <v>2527.85</v>
      </c>
      <c r="O3154" s="47">
        <v>13557.27</v>
      </c>
      <c r="P3154" s="16">
        <v>58914.879999999997</v>
      </c>
      <c r="Q3154" s="47">
        <v>5864</v>
      </c>
      <c r="R3154" s="16" t="s">
        <v>1937</v>
      </c>
      <c r="S3154" s="3" t="s">
        <v>1471</v>
      </c>
      <c r="T3154" s="2"/>
      <c r="U3154" s="2"/>
      <c r="V3154" s="2"/>
    </row>
    <row r="3155" spans="1:22" s="16" customFormat="1" ht="15" customHeight="1" x14ac:dyDescent="0.3">
      <c r="A3155" s="16" t="s">
        <v>465</v>
      </c>
      <c r="B3155" s="16" t="s">
        <v>18</v>
      </c>
      <c r="C3155" s="43" t="s">
        <v>174</v>
      </c>
      <c r="D3155" s="43" t="s">
        <v>72</v>
      </c>
      <c r="E3155" s="43" t="s">
        <v>175</v>
      </c>
      <c r="F3155" s="43" t="s">
        <v>176</v>
      </c>
      <c r="G3155" s="43" t="s">
        <v>23</v>
      </c>
      <c r="H3155" s="43" t="s">
        <v>23</v>
      </c>
      <c r="I3155" s="43" t="s">
        <v>508</v>
      </c>
      <c r="J3155" s="16" t="s">
        <v>509</v>
      </c>
      <c r="K3155" s="16">
        <v>98000</v>
      </c>
      <c r="L3155" s="16">
        <v>15000</v>
      </c>
      <c r="M3155" s="16">
        <v>113000</v>
      </c>
      <c r="N3155" s="16">
        <v>0</v>
      </c>
      <c r="O3155" s="47">
        <v>98618.28</v>
      </c>
      <c r="P3155" s="16">
        <v>14381.72</v>
      </c>
      <c r="Q3155" s="47">
        <v>3276.69</v>
      </c>
      <c r="R3155" s="16" t="s">
        <v>1937</v>
      </c>
      <c r="S3155" s="3" t="s">
        <v>1471</v>
      </c>
      <c r="T3155" s="2"/>
      <c r="U3155" s="2"/>
      <c r="V3155" s="2"/>
    </row>
    <row r="3156" spans="1:22" s="16" customFormat="1" ht="15" customHeight="1" x14ac:dyDescent="0.3">
      <c r="A3156" s="16" t="s">
        <v>465</v>
      </c>
      <c r="B3156" s="16" t="s">
        <v>18</v>
      </c>
      <c r="C3156" s="43" t="s">
        <v>174</v>
      </c>
      <c r="D3156" s="43" t="s">
        <v>72</v>
      </c>
      <c r="E3156" s="43" t="s">
        <v>175</v>
      </c>
      <c r="F3156" s="43" t="s">
        <v>176</v>
      </c>
      <c r="G3156" s="43" t="s">
        <v>23</v>
      </c>
      <c r="H3156" s="43" t="s">
        <v>23</v>
      </c>
      <c r="I3156" s="43" t="s">
        <v>577</v>
      </c>
      <c r="J3156" s="16" t="s">
        <v>578</v>
      </c>
      <c r="K3156" s="16">
        <v>73000</v>
      </c>
      <c r="L3156" s="16">
        <v>-6954</v>
      </c>
      <c r="M3156" s="16">
        <v>66046</v>
      </c>
      <c r="N3156" s="16">
        <v>0</v>
      </c>
      <c r="O3156" s="47">
        <v>54549.49</v>
      </c>
      <c r="P3156" s="16">
        <v>11496.51</v>
      </c>
      <c r="Q3156" s="47">
        <v>0</v>
      </c>
      <c r="R3156" s="16" t="s">
        <v>1937</v>
      </c>
      <c r="S3156" s="3" t="s">
        <v>1471</v>
      </c>
      <c r="T3156" s="2"/>
      <c r="U3156" s="2"/>
      <c r="V3156" s="2"/>
    </row>
    <row r="3157" spans="1:22" s="16" customFormat="1" ht="15" customHeight="1" x14ac:dyDescent="0.3">
      <c r="A3157" s="16" t="s">
        <v>465</v>
      </c>
      <c r="B3157" s="16" t="s">
        <v>18</v>
      </c>
      <c r="C3157" s="43" t="s">
        <v>174</v>
      </c>
      <c r="D3157" s="43" t="s">
        <v>72</v>
      </c>
      <c r="E3157" s="43" t="s">
        <v>175</v>
      </c>
      <c r="F3157" s="43" t="s">
        <v>176</v>
      </c>
      <c r="G3157" s="43" t="s">
        <v>23</v>
      </c>
      <c r="H3157" s="43" t="s">
        <v>23</v>
      </c>
      <c r="I3157" s="43" t="s">
        <v>533</v>
      </c>
      <c r="J3157" s="16" t="s">
        <v>534</v>
      </c>
      <c r="K3157" s="16">
        <v>5000</v>
      </c>
      <c r="L3157" s="16">
        <v>1315</v>
      </c>
      <c r="M3157" s="16">
        <v>6315</v>
      </c>
      <c r="N3157" s="16">
        <v>0</v>
      </c>
      <c r="O3157" s="47">
        <v>4332.09</v>
      </c>
      <c r="P3157" s="16">
        <v>1982.91</v>
      </c>
      <c r="Q3157" s="47">
        <v>0</v>
      </c>
      <c r="R3157" s="16" t="s">
        <v>1937</v>
      </c>
      <c r="S3157" s="3" t="s">
        <v>1471</v>
      </c>
      <c r="T3157" s="2"/>
      <c r="U3157" s="2"/>
      <c r="V3157" s="2"/>
    </row>
    <row r="3158" spans="1:22" s="16" customFormat="1" ht="15" customHeight="1" x14ac:dyDescent="0.3">
      <c r="A3158" s="16" t="s">
        <v>465</v>
      </c>
      <c r="B3158" s="16" t="s">
        <v>18</v>
      </c>
      <c r="C3158" s="43" t="s">
        <v>174</v>
      </c>
      <c r="D3158" s="43" t="s">
        <v>72</v>
      </c>
      <c r="E3158" s="43" t="s">
        <v>175</v>
      </c>
      <c r="F3158" s="43" t="s">
        <v>176</v>
      </c>
      <c r="G3158" s="43" t="s">
        <v>23</v>
      </c>
      <c r="H3158" s="43" t="s">
        <v>23</v>
      </c>
      <c r="I3158" s="43" t="s">
        <v>535</v>
      </c>
      <c r="J3158" s="16" t="s">
        <v>536</v>
      </c>
      <c r="K3158" s="16">
        <v>300000</v>
      </c>
      <c r="L3158" s="16">
        <v>0</v>
      </c>
      <c r="M3158" s="16">
        <v>300000</v>
      </c>
      <c r="N3158" s="16">
        <v>0</v>
      </c>
      <c r="O3158" s="47">
        <v>212289.66</v>
      </c>
      <c r="P3158" s="16">
        <v>87710.34</v>
      </c>
      <c r="Q3158" s="47">
        <v>0</v>
      </c>
      <c r="R3158" s="16" t="s">
        <v>1937</v>
      </c>
      <c r="S3158" s="3" t="s">
        <v>1471</v>
      </c>
      <c r="T3158" s="2"/>
      <c r="U3158" s="2"/>
      <c r="V3158" s="2"/>
    </row>
    <row r="3159" spans="1:22" s="16" customFormat="1" ht="15" customHeight="1" x14ac:dyDescent="0.3">
      <c r="A3159" s="16" t="s">
        <v>465</v>
      </c>
      <c r="B3159" s="16" t="s">
        <v>18</v>
      </c>
      <c r="C3159" s="43" t="s">
        <v>174</v>
      </c>
      <c r="D3159" s="43" t="s">
        <v>72</v>
      </c>
      <c r="E3159" s="43" t="s">
        <v>175</v>
      </c>
      <c r="F3159" s="43" t="s">
        <v>176</v>
      </c>
      <c r="G3159" s="43" t="s">
        <v>23</v>
      </c>
      <c r="H3159" s="43" t="s">
        <v>23</v>
      </c>
      <c r="I3159" s="43" t="s">
        <v>594</v>
      </c>
      <c r="J3159" s="16" t="s">
        <v>595</v>
      </c>
      <c r="K3159" s="16">
        <v>9000</v>
      </c>
      <c r="L3159" s="16">
        <v>17000</v>
      </c>
      <c r="M3159" s="16">
        <v>26000</v>
      </c>
      <c r="N3159" s="16">
        <v>0</v>
      </c>
      <c r="O3159" s="47">
        <v>25128.44</v>
      </c>
      <c r="P3159" s="16">
        <v>871.56</v>
      </c>
      <c r="Q3159" s="47">
        <v>1360.96</v>
      </c>
      <c r="R3159" s="16" t="s">
        <v>1937</v>
      </c>
      <c r="S3159" s="3" t="s">
        <v>1471</v>
      </c>
      <c r="T3159" s="2"/>
      <c r="U3159" s="2"/>
      <c r="V3159" s="2"/>
    </row>
    <row r="3160" spans="1:22" s="16" customFormat="1" ht="15" customHeight="1" x14ac:dyDescent="0.3">
      <c r="A3160" s="16" t="s">
        <v>465</v>
      </c>
      <c r="B3160" s="16" t="s">
        <v>18</v>
      </c>
      <c r="C3160" s="43" t="s">
        <v>174</v>
      </c>
      <c r="D3160" s="43" t="s">
        <v>72</v>
      </c>
      <c r="E3160" s="43" t="s">
        <v>175</v>
      </c>
      <c r="F3160" s="43" t="s">
        <v>176</v>
      </c>
      <c r="G3160" s="43" t="s">
        <v>23</v>
      </c>
      <c r="H3160" s="43" t="s">
        <v>23</v>
      </c>
      <c r="I3160" s="43" t="s">
        <v>541</v>
      </c>
      <c r="J3160" s="16" t="s">
        <v>542</v>
      </c>
      <c r="K3160" s="16">
        <v>500</v>
      </c>
      <c r="L3160" s="16">
        <v>0</v>
      </c>
      <c r="M3160" s="16">
        <v>500</v>
      </c>
      <c r="N3160" s="16">
        <v>0</v>
      </c>
      <c r="O3160" s="47">
        <v>110.42</v>
      </c>
      <c r="P3160" s="16">
        <v>389.58</v>
      </c>
      <c r="Q3160" s="47">
        <v>0</v>
      </c>
      <c r="R3160" s="16" t="s">
        <v>1937</v>
      </c>
      <c r="S3160" s="3" t="s">
        <v>1471</v>
      </c>
      <c r="T3160" s="2"/>
      <c r="U3160" s="2"/>
      <c r="V3160" s="2"/>
    </row>
    <row r="3161" spans="1:22" s="16" customFormat="1" ht="15" customHeight="1" x14ac:dyDescent="0.3">
      <c r="A3161" s="16" t="s">
        <v>465</v>
      </c>
      <c r="B3161" s="16" t="s">
        <v>18</v>
      </c>
      <c r="C3161" s="43" t="s">
        <v>174</v>
      </c>
      <c r="D3161" s="43" t="s">
        <v>72</v>
      </c>
      <c r="E3161" s="43" t="s">
        <v>175</v>
      </c>
      <c r="F3161" s="43" t="s">
        <v>176</v>
      </c>
      <c r="G3161" s="43" t="s">
        <v>23</v>
      </c>
      <c r="H3161" s="43" t="s">
        <v>23</v>
      </c>
      <c r="I3161" s="43" t="s">
        <v>505</v>
      </c>
      <c r="J3161" s="16" t="s">
        <v>506</v>
      </c>
      <c r="K3161" s="16">
        <v>7000</v>
      </c>
      <c r="L3161" s="16">
        <v>0</v>
      </c>
      <c r="M3161" s="16">
        <v>7000</v>
      </c>
      <c r="N3161" s="16">
        <v>0</v>
      </c>
      <c r="O3161" s="47">
        <v>5767.95</v>
      </c>
      <c r="P3161" s="16">
        <v>1232.05</v>
      </c>
      <c r="Q3161" s="47">
        <v>582.64</v>
      </c>
      <c r="R3161" s="16" t="s">
        <v>1937</v>
      </c>
      <c r="S3161" s="3" t="s">
        <v>1471</v>
      </c>
      <c r="T3161" s="2"/>
      <c r="U3161" s="2"/>
      <c r="V3161" s="2"/>
    </row>
    <row r="3162" spans="1:22" s="16" customFormat="1" ht="15" customHeight="1" x14ac:dyDescent="0.3">
      <c r="A3162" s="16" t="s">
        <v>465</v>
      </c>
      <c r="B3162" s="16" t="s">
        <v>18</v>
      </c>
      <c r="C3162" s="43" t="s">
        <v>174</v>
      </c>
      <c r="D3162" s="43" t="s">
        <v>72</v>
      </c>
      <c r="E3162" s="43" t="s">
        <v>175</v>
      </c>
      <c r="F3162" s="43" t="s">
        <v>176</v>
      </c>
      <c r="G3162" s="43" t="s">
        <v>23</v>
      </c>
      <c r="H3162" s="43" t="s">
        <v>23</v>
      </c>
      <c r="I3162" s="43" t="s">
        <v>642</v>
      </c>
      <c r="J3162" s="16" t="s">
        <v>643</v>
      </c>
      <c r="K3162" s="16">
        <v>30000</v>
      </c>
      <c r="L3162" s="16">
        <v>-5000</v>
      </c>
      <c r="M3162" s="16">
        <v>25000</v>
      </c>
      <c r="N3162" s="16">
        <v>260</v>
      </c>
      <c r="O3162" s="47">
        <v>5678.99</v>
      </c>
      <c r="P3162" s="16">
        <v>19061.009999999998</v>
      </c>
      <c r="Q3162" s="47">
        <v>778.39</v>
      </c>
      <c r="R3162" s="16" t="s">
        <v>1937</v>
      </c>
      <c r="S3162" s="3" t="s">
        <v>1471</v>
      </c>
      <c r="T3162" s="2"/>
      <c r="U3162" s="2"/>
      <c r="V3162" s="2"/>
    </row>
    <row r="3163" spans="1:22" s="16" customFormat="1" ht="15" customHeight="1" x14ac:dyDescent="0.3">
      <c r="A3163" s="16" t="s">
        <v>465</v>
      </c>
      <c r="B3163" s="16" t="s">
        <v>18</v>
      </c>
      <c r="C3163" s="43" t="s">
        <v>174</v>
      </c>
      <c r="D3163" s="43" t="s">
        <v>72</v>
      </c>
      <c r="E3163" s="43" t="s">
        <v>175</v>
      </c>
      <c r="F3163" s="43" t="s">
        <v>176</v>
      </c>
      <c r="G3163" s="43" t="s">
        <v>23</v>
      </c>
      <c r="H3163" s="43" t="s">
        <v>23</v>
      </c>
      <c r="I3163" s="43" t="s">
        <v>616</v>
      </c>
      <c r="J3163" s="16" t="s">
        <v>617</v>
      </c>
      <c r="K3163" s="16">
        <v>0</v>
      </c>
      <c r="L3163" s="16">
        <v>0</v>
      </c>
      <c r="M3163" s="16">
        <v>0</v>
      </c>
      <c r="N3163" s="16">
        <v>0</v>
      </c>
      <c r="O3163" s="47">
        <v>0</v>
      </c>
      <c r="P3163" s="16">
        <v>0</v>
      </c>
      <c r="Q3163" s="47">
        <v>0</v>
      </c>
      <c r="R3163" s="16" t="s">
        <v>1937</v>
      </c>
      <c r="S3163" s="3" t="s">
        <v>1471</v>
      </c>
      <c r="T3163" s="2"/>
      <c r="U3163" s="2"/>
      <c r="V3163" s="2"/>
    </row>
    <row r="3164" spans="1:22" s="16" customFormat="1" ht="15" customHeight="1" x14ac:dyDescent="0.3">
      <c r="A3164" s="16" t="s">
        <v>465</v>
      </c>
      <c r="B3164" s="16" t="s">
        <v>18</v>
      </c>
      <c r="C3164" s="43" t="s">
        <v>174</v>
      </c>
      <c r="D3164" s="43" t="s">
        <v>72</v>
      </c>
      <c r="E3164" s="43" t="s">
        <v>175</v>
      </c>
      <c r="F3164" s="43" t="s">
        <v>176</v>
      </c>
      <c r="G3164" s="43" t="s">
        <v>23</v>
      </c>
      <c r="H3164" s="43" t="s">
        <v>23</v>
      </c>
      <c r="I3164" s="43" t="s">
        <v>600</v>
      </c>
      <c r="J3164" s="16" t="s">
        <v>601</v>
      </c>
      <c r="K3164" s="16">
        <v>46000</v>
      </c>
      <c r="L3164" s="16">
        <v>-33000</v>
      </c>
      <c r="M3164" s="16">
        <v>13000</v>
      </c>
      <c r="N3164" s="16">
        <v>0</v>
      </c>
      <c r="O3164" s="47">
        <v>1810.86</v>
      </c>
      <c r="P3164" s="16">
        <v>11189.14</v>
      </c>
      <c r="Q3164" s="47">
        <v>651</v>
      </c>
      <c r="R3164" s="16" t="s">
        <v>1937</v>
      </c>
      <c r="S3164" s="3" t="s">
        <v>1471</v>
      </c>
      <c r="T3164" s="2"/>
      <c r="U3164" s="2"/>
      <c r="V3164" s="2"/>
    </row>
    <row r="3165" spans="1:22" s="16" customFormat="1" ht="15" customHeight="1" x14ac:dyDescent="0.3">
      <c r="A3165" s="16" t="s">
        <v>465</v>
      </c>
      <c r="B3165" s="16" t="s">
        <v>18</v>
      </c>
      <c r="C3165" s="43" t="s">
        <v>174</v>
      </c>
      <c r="D3165" s="43" t="s">
        <v>72</v>
      </c>
      <c r="E3165" s="43" t="s">
        <v>175</v>
      </c>
      <c r="F3165" s="43" t="s">
        <v>176</v>
      </c>
      <c r="G3165" s="43" t="s">
        <v>23</v>
      </c>
      <c r="H3165" s="43" t="s">
        <v>23</v>
      </c>
      <c r="I3165" s="43" t="s">
        <v>487</v>
      </c>
      <c r="J3165" s="16" t="s">
        <v>488</v>
      </c>
      <c r="K3165" s="16">
        <v>375000</v>
      </c>
      <c r="L3165" s="16">
        <v>77164</v>
      </c>
      <c r="M3165" s="16">
        <v>452164</v>
      </c>
      <c r="N3165" s="16">
        <v>6973.69</v>
      </c>
      <c r="O3165" s="47">
        <v>286552.51</v>
      </c>
      <c r="P3165" s="16">
        <v>158637.79999999999</v>
      </c>
      <c r="Q3165" s="47">
        <v>101865.96</v>
      </c>
      <c r="R3165" s="16" t="s">
        <v>1937</v>
      </c>
      <c r="S3165" s="3" t="s">
        <v>1471</v>
      </c>
      <c r="T3165" s="2"/>
      <c r="U3165" s="2"/>
      <c r="V3165" s="2"/>
    </row>
    <row r="3166" spans="1:22" s="16" customFormat="1" ht="15" customHeight="1" x14ac:dyDescent="0.3">
      <c r="A3166" s="16" t="s">
        <v>465</v>
      </c>
      <c r="B3166" s="16" t="s">
        <v>18</v>
      </c>
      <c r="C3166" s="43" t="s">
        <v>174</v>
      </c>
      <c r="D3166" s="43" t="s">
        <v>72</v>
      </c>
      <c r="E3166" s="43" t="s">
        <v>175</v>
      </c>
      <c r="F3166" s="43" t="s">
        <v>176</v>
      </c>
      <c r="G3166" s="43" t="s">
        <v>23</v>
      </c>
      <c r="H3166" s="43" t="s">
        <v>23</v>
      </c>
      <c r="I3166" s="43" t="s">
        <v>485</v>
      </c>
      <c r="J3166" s="16" t="s">
        <v>486</v>
      </c>
      <c r="K3166" s="16">
        <v>15000</v>
      </c>
      <c r="L3166" s="16">
        <v>10000</v>
      </c>
      <c r="M3166" s="16">
        <v>25000</v>
      </c>
      <c r="N3166" s="16">
        <v>0</v>
      </c>
      <c r="O3166" s="47">
        <v>24999.11</v>
      </c>
      <c r="P3166" s="16">
        <v>0.89</v>
      </c>
      <c r="Q3166" s="47">
        <v>6060.46</v>
      </c>
      <c r="R3166" s="16" t="s">
        <v>1937</v>
      </c>
      <c r="S3166" s="3" t="s">
        <v>1471</v>
      </c>
      <c r="T3166" s="2"/>
      <c r="U3166" s="2"/>
      <c r="V3166" s="2"/>
    </row>
    <row r="3167" spans="1:22" s="16" customFormat="1" ht="15" customHeight="1" x14ac:dyDescent="0.3">
      <c r="A3167" s="16" t="s">
        <v>465</v>
      </c>
      <c r="B3167" s="16" t="s">
        <v>18</v>
      </c>
      <c r="C3167" s="43" t="s">
        <v>174</v>
      </c>
      <c r="D3167" s="43" t="s">
        <v>72</v>
      </c>
      <c r="E3167" s="43" t="s">
        <v>175</v>
      </c>
      <c r="F3167" s="43" t="s">
        <v>176</v>
      </c>
      <c r="G3167" s="43" t="s">
        <v>23</v>
      </c>
      <c r="H3167" s="43" t="s">
        <v>23</v>
      </c>
      <c r="I3167" s="43" t="s">
        <v>1213</v>
      </c>
      <c r="J3167" s="16" t="s">
        <v>1214</v>
      </c>
      <c r="K3167" s="16">
        <v>3000</v>
      </c>
      <c r="L3167" s="16">
        <v>6000</v>
      </c>
      <c r="M3167" s="16">
        <v>9000</v>
      </c>
      <c r="N3167" s="16">
        <v>0</v>
      </c>
      <c r="O3167" s="47">
        <v>8392.27</v>
      </c>
      <c r="P3167" s="16">
        <v>607.73</v>
      </c>
      <c r="Q3167" s="47">
        <v>0</v>
      </c>
      <c r="R3167" s="16" t="s">
        <v>1937</v>
      </c>
      <c r="S3167" s="3" t="s">
        <v>1471</v>
      </c>
      <c r="T3167" s="2"/>
      <c r="U3167" s="2"/>
      <c r="V3167" s="2"/>
    </row>
    <row r="3168" spans="1:22" s="16" customFormat="1" ht="15" customHeight="1" x14ac:dyDescent="0.3">
      <c r="A3168" s="16" t="s">
        <v>465</v>
      </c>
      <c r="B3168" s="16" t="s">
        <v>18</v>
      </c>
      <c r="C3168" s="43" t="s">
        <v>174</v>
      </c>
      <c r="D3168" s="43" t="s">
        <v>72</v>
      </c>
      <c r="E3168" s="43" t="s">
        <v>175</v>
      </c>
      <c r="F3168" s="43" t="s">
        <v>176</v>
      </c>
      <c r="G3168" s="43" t="s">
        <v>23</v>
      </c>
      <c r="H3168" s="43" t="s">
        <v>23</v>
      </c>
      <c r="I3168" s="43">
        <v>6600</v>
      </c>
      <c r="J3168" s="16" t="s">
        <v>530</v>
      </c>
      <c r="K3168" s="16">
        <v>22000</v>
      </c>
      <c r="L3168" s="16">
        <v>0</v>
      </c>
      <c r="M3168" s="16">
        <v>22000</v>
      </c>
      <c r="N3168" s="16">
        <v>0</v>
      </c>
      <c r="O3168" s="47">
        <v>7928.65</v>
      </c>
      <c r="P3168" s="16">
        <v>14071.35</v>
      </c>
      <c r="Q3168" s="47">
        <v>0</v>
      </c>
      <c r="R3168" s="16" t="s">
        <v>1937</v>
      </c>
      <c r="S3168" s="3" t="s">
        <v>1471</v>
      </c>
      <c r="T3168" s="2"/>
      <c r="U3168" s="2"/>
      <c r="V3168" s="2"/>
    </row>
    <row r="3169" spans="1:22" s="16" customFormat="1" ht="15" customHeight="1" x14ac:dyDescent="0.3">
      <c r="A3169" s="16" t="s">
        <v>465</v>
      </c>
      <c r="B3169" s="16" t="s">
        <v>18</v>
      </c>
      <c r="C3169" s="43" t="s">
        <v>174</v>
      </c>
      <c r="D3169" s="43" t="s">
        <v>72</v>
      </c>
      <c r="E3169" s="43" t="s">
        <v>175</v>
      </c>
      <c r="F3169" s="43" t="s">
        <v>176</v>
      </c>
      <c r="G3169" s="43" t="s">
        <v>23</v>
      </c>
      <c r="H3169" s="43" t="s">
        <v>23</v>
      </c>
      <c r="I3169" s="43">
        <v>6605</v>
      </c>
      <c r="J3169" s="16" t="s">
        <v>507</v>
      </c>
      <c r="K3169" s="16">
        <v>8000</v>
      </c>
      <c r="L3169" s="16">
        <v>5000</v>
      </c>
      <c r="M3169" s="16">
        <v>13000</v>
      </c>
      <c r="N3169" s="16">
        <v>2421</v>
      </c>
      <c r="O3169" s="47">
        <v>5429.2</v>
      </c>
      <c r="P3169" s="16">
        <v>5149.8</v>
      </c>
      <c r="Q3169" s="47">
        <v>0</v>
      </c>
      <c r="R3169" s="16" t="s">
        <v>1937</v>
      </c>
      <c r="S3169" s="3" t="s">
        <v>1471</v>
      </c>
      <c r="T3169" s="2"/>
      <c r="U3169" s="2"/>
      <c r="V3169" s="2"/>
    </row>
    <row r="3170" spans="1:22" s="16" customFormat="1" ht="15" customHeight="1" x14ac:dyDescent="0.3">
      <c r="A3170" s="16" t="s">
        <v>465</v>
      </c>
      <c r="B3170" s="16" t="s">
        <v>18</v>
      </c>
      <c r="C3170" s="43" t="s">
        <v>174</v>
      </c>
      <c r="D3170" s="43" t="s">
        <v>72</v>
      </c>
      <c r="E3170" s="43" t="s">
        <v>175</v>
      </c>
      <c r="F3170" s="43" t="s">
        <v>176</v>
      </c>
      <c r="G3170" s="43" t="s">
        <v>23</v>
      </c>
      <c r="H3170" s="43" t="s">
        <v>23</v>
      </c>
      <c r="I3170" s="43">
        <v>6610</v>
      </c>
      <c r="J3170" s="16" t="s">
        <v>646</v>
      </c>
      <c r="K3170" s="16">
        <v>20190</v>
      </c>
      <c r="L3170" s="16">
        <v>0</v>
      </c>
      <c r="M3170" s="16">
        <v>20190</v>
      </c>
      <c r="N3170" s="16">
        <v>3364.98</v>
      </c>
      <c r="O3170" s="47">
        <v>16599.900000000001</v>
      </c>
      <c r="P3170" s="16">
        <v>225.12</v>
      </c>
      <c r="Q3170" s="47">
        <v>0</v>
      </c>
      <c r="R3170" s="16" t="s">
        <v>1937</v>
      </c>
      <c r="S3170" s="3" t="s">
        <v>1471</v>
      </c>
      <c r="T3170" s="2"/>
      <c r="U3170" s="2"/>
      <c r="V3170" s="2"/>
    </row>
    <row r="3171" spans="1:22" s="16" customFormat="1" ht="15" customHeight="1" x14ac:dyDescent="0.3">
      <c r="A3171" s="16" t="s">
        <v>465</v>
      </c>
      <c r="B3171" s="16" t="s">
        <v>18</v>
      </c>
      <c r="C3171" s="43" t="s">
        <v>174</v>
      </c>
      <c r="D3171" s="43" t="s">
        <v>72</v>
      </c>
      <c r="E3171" s="43" t="s">
        <v>175</v>
      </c>
      <c r="F3171" s="43" t="s">
        <v>176</v>
      </c>
      <c r="G3171" s="43" t="s">
        <v>23</v>
      </c>
      <c r="H3171" s="43" t="s">
        <v>23</v>
      </c>
      <c r="I3171" s="43">
        <v>6615</v>
      </c>
      <c r="J3171" s="16" t="s">
        <v>584</v>
      </c>
      <c r="K3171" s="16">
        <v>100000</v>
      </c>
      <c r="L3171" s="16">
        <v>0</v>
      </c>
      <c r="M3171" s="16">
        <v>100000</v>
      </c>
      <c r="N3171" s="16">
        <v>6230.75</v>
      </c>
      <c r="O3171" s="47">
        <v>75499.149999999994</v>
      </c>
      <c r="P3171" s="16">
        <v>18270.099999999999</v>
      </c>
      <c r="Q3171" s="47">
        <v>3790.58</v>
      </c>
      <c r="R3171" s="16" t="s">
        <v>1937</v>
      </c>
      <c r="S3171" s="3" t="s">
        <v>1471</v>
      </c>
      <c r="T3171" s="2"/>
      <c r="U3171" s="2"/>
      <c r="V3171" s="2"/>
    </row>
    <row r="3172" spans="1:22" s="16" customFormat="1" ht="15" customHeight="1" x14ac:dyDescent="0.3">
      <c r="A3172" s="16" t="s">
        <v>465</v>
      </c>
      <c r="B3172" s="16" t="s">
        <v>18</v>
      </c>
      <c r="C3172" s="43" t="s">
        <v>174</v>
      </c>
      <c r="D3172" s="43" t="s">
        <v>72</v>
      </c>
      <c r="E3172" s="43" t="s">
        <v>175</v>
      </c>
      <c r="F3172" s="43" t="s">
        <v>176</v>
      </c>
      <c r="G3172" s="43" t="s">
        <v>23</v>
      </c>
      <c r="H3172" s="43" t="s">
        <v>23</v>
      </c>
      <c r="I3172" s="43">
        <v>6620</v>
      </c>
      <c r="J3172" s="16" t="s">
        <v>725</v>
      </c>
      <c r="K3172" s="16">
        <v>0</v>
      </c>
      <c r="L3172" s="16">
        <v>0</v>
      </c>
      <c r="M3172" s="16">
        <v>0</v>
      </c>
      <c r="N3172" s="16">
        <v>0</v>
      </c>
      <c r="O3172" s="47">
        <v>0</v>
      </c>
      <c r="P3172" s="16">
        <v>0</v>
      </c>
      <c r="Q3172" s="47">
        <v>0</v>
      </c>
      <c r="R3172" s="16" t="s">
        <v>1937</v>
      </c>
      <c r="S3172" s="3" t="s">
        <v>1471</v>
      </c>
      <c r="T3172" s="2"/>
      <c r="U3172" s="2"/>
      <c r="V3172" s="2"/>
    </row>
    <row r="3173" spans="1:22" s="16" customFormat="1" ht="15" customHeight="1" x14ac:dyDescent="0.3">
      <c r="A3173" s="16" t="s">
        <v>465</v>
      </c>
      <c r="B3173" s="16" t="s">
        <v>18</v>
      </c>
      <c r="C3173" s="43" t="s">
        <v>174</v>
      </c>
      <c r="D3173" s="43" t="s">
        <v>72</v>
      </c>
      <c r="E3173" s="43" t="s">
        <v>175</v>
      </c>
      <c r="F3173" s="43" t="s">
        <v>176</v>
      </c>
      <c r="G3173" s="43" t="s">
        <v>23</v>
      </c>
      <c r="H3173" s="43" t="s">
        <v>23</v>
      </c>
      <c r="I3173" s="43">
        <v>6625</v>
      </c>
      <c r="J3173" s="16" t="s">
        <v>572</v>
      </c>
      <c r="K3173" s="16">
        <v>76000</v>
      </c>
      <c r="L3173" s="16">
        <v>0</v>
      </c>
      <c r="M3173" s="16">
        <v>76000</v>
      </c>
      <c r="N3173" s="16">
        <v>5825.53</v>
      </c>
      <c r="O3173" s="47">
        <v>39536</v>
      </c>
      <c r="P3173" s="16">
        <v>30638.47</v>
      </c>
      <c r="Q3173" s="47">
        <v>13543.37</v>
      </c>
      <c r="R3173" s="16" t="s">
        <v>1937</v>
      </c>
      <c r="S3173" s="3" t="s">
        <v>1471</v>
      </c>
      <c r="T3173" s="2"/>
      <c r="U3173" s="2"/>
      <c r="V3173" s="2"/>
    </row>
    <row r="3174" spans="1:22" s="16" customFormat="1" ht="15" customHeight="1" x14ac:dyDescent="0.3">
      <c r="A3174" s="16" t="s">
        <v>465</v>
      </c>
      <c r="B3174" s="16" t="s">
        <v>18</v>
      </c>
      <c r="C3174" s="43" t="s">
        <v>174</v>
      </c>
      <c r="D3174" s="43" t="s">
        <v>72</v>
      </c>
      <c r="E3174" s="43" t="s">
        <v>175</v>
      </c>
      <c r="F3174" s="43" t="s">
        <v>176</v>
      </c>
      <c r="G3174" s="43" t="s">
        <v>23</v>
      </c>
      <c r="H3174" s="43" t="s">
        <v>23</v>
      </c>
      <c r="I3174" s="43" t="s">
        <v>568</v>
      </c>
      <c r="J3174" s="16" t="s">
        <v>569</v>
      </c>
      <c r="K3174" s="16">
        <v>14000</v>
      </c>
      <c r="L3174" s="16">
        <v>0</v>
      </c>
      <c r="M3174" s="16">
        <v>14000</v>
      </c>
      <c r="N3174" s="16">
        <v>0</v>
      </c>
      <c r="O3174" s="47">
        <v>9174</v>
      </c>
      <c r="P3174" s="16">
        <v>4826</v>
      </c>
      <c r="Q3174" s="47">
        <v>0</v>
      </c>
      <c r="R3174" s="16" t="s">
        <v>1937</v>
      </c>
      <c r="S3174" s="3" t="s">
        <v>1471</v>
      </c>
      <c r="T3174" s="2"/>
      <c r="U3174" s="2"/>
      <c r="V3174" s="2"/>
    </row>
    <row r="3175" spans="1:22" s="16" customFormat="1" ht="15" customHeight="1" x14ac:dyDescent="0.3">
      <c r="A3175" s="16" t="s">
        <v>465</v>
      </c>
      <c r="B3175" s="16" t="s">
        <v>18</v>
      </c>
      <c r="C3175" s="43" t="s">
        <v>174</v>
      </c>
      <c r="D3175" s="43" t="s">
        <v>72</v>
      </c>
      <c r="E3175" s="43" t="s">
        <v>175</v>
      </c>
      <c r="F3175" s="43" t="s">
        <v>176</v>
      </c>
      <c r="G3175" s="43" t="s">
        <v>23</v>
      </c>
      <c r="H3175" s="43" t="s">
        <v>23</v>
      </c>
      <c r="I3175" s="43" t="s">
        <v>476</v>
      </c>
      <c r="J3175" s="16" t="s">
        <v>477</v>
      </c>
      <c r="K3175" s="16">
        <v>10000</v>
      </c>
      <c r="L3175" s="16">
        <v>0</v>
      </c>
      <c r="M3175" s="16">
        <v>10000</v>
      </c>
      <c r="N3175" s="16">
        <v>0</v>
      </c>
      <c r="O3175" s="47">
        <v>9300.2800000000007</v>
      </c>
      <c r="P3175" s="16">
        <v>699.72</v>
      </c>
      <c r="Q3175" s="47">
        <v>4730.7</v>
      </c>
      <c r="R3175" s="16" t="s">
        <v>1937</v>
      </c>
      <c r="S3175" s="3" t="s">
        <v>1471</v>
      </c>
      <c r="T3175" s="2"/>
      <c r="U3175" s="2"/>
      <c r="V3175" s="2"/>
    </row>
    <row r="3176" spans="1:22" s="16" customFormat="1" ht="15" customHeight="1" x14ac:dyDescent="0.3">
      <c r="A3176" s="16" t="s">
        <v>465</v>
      </c>
      <c r="B3176" s="16" t="s">
        <v>18</v>
      </c>
      <c r="C3176" s="43" t="s">
        <v>174</v>
      </c>
      <c r="D3176" s="43" t="s">
        <v>72</v>
      </c>
      <c r="E3176" s="43" t="s">
        <v>175</v>
      </c>
      <c r="F3176" s="43" t="s">
        <v>176</v>
      </c>
      <c r="G3176" s="43" t="s">
        <v>23</v>
      </c>
      <c r="H3176" s="43" t="s">
        <v>23</v>
      </c>
      <c r="I3176" s="43" t="s">
        <v>602</v>
      </c>
      <c r="J3176" s="16" t="s">
        <v>603</v>
      </c>
      <c r="K3176" s="16">
        <v>28000</v>
      </c>
      <c r="L3176" s="16">
        <v>0</v>
      </c>
      <c r="M3176" s="16">
        <v>28000</v>
      </c>
      <c r="N3176" s="16">
        <v>221.27</v>
      </c>
      <c r="O3176" s="47">
        <v>15581.08</v>
      </c>
      <c r="P3176" s="16">
        <v>12197.65</v>
      </c>
      <c r="Q3176" s="47">
        <v>0</v>
      </c>
      <c r="R3176" s="16" t="s">
        <v>1937</v>
      </c>
      <c r="S3176" s="3" t="s">
        <v>1471</v>
      </c>
      <c r="T3176" s="2"/>
      <c r="U3176" s="2"/>
      <c r="V3176" s="2"/>
    </row>
    <row r="3177" spans="1:22" s="16" customFormat="1" ht="15" customHeight="1" x14ac:dyDescent="0.3">
      <c r="A3177" s="16" t="s">
        <v>465</v>
      </c>
      <c r="B3177" s="16" t="s">
        <v>18</v>
      </c>
      <c r="C3177" s="43" t="s">
        <v>174</v>
      </c>
      <c r="D3177" s="43" t="s">
        <v>72</v>
      </c>
      <c r="E3177" s="43" t="s">
        <v>175</v>
      </c>
      <c r="F3177" s="43" t="s">
        <v>176</v>
      </c>
      <c r="G3177" s="43" t="s">
        <v>23</v>
      </c>
      <c r="H3177" s="43" t="s">
        <v>23</v>
      </c>
      <c r="I3177" s="43" t="s">
        <v>1737</v>
      </c>
      <c r="J3177" s="16" t="s">
        <v>1738</v>
      </c>
      <c r="K3177" s="16">
        <v>0</v>
      </c>
      <c r="L3177" s="16">
        <v>0</v>
      </c>
      <c r="M3177" s="16">
        <v>0</v>
      </c>
      <c r="N3177" s="16">
        <v>0</v>
      </c>
      <c r="O3177" s="47">
        <v>0</v>
      </c>
      <c r="P3177" s="16">
        <v>0</v>
      </c>
      <c r="Q3177" s="47">
        <v>0</v>
      </c>
      <c r="R3177" s="16" t="s">
        <v>1937</v>
      </c>
      <c r="S3177" s="3" t="s">
        <v>1471</v>
      </c>
      <c r="T3177" s="2"/>
      <c r="U3177" s="2"/>
      <c r="V3177" s="2"/>
    </row>
    <row r="3178" spans="1:22" s="16" customFormat="1" ht="15" customHeight="1" x14ac:dyDescent="0.3">
      <c r="A3178" s="16" t="s">
        <v>465</v>
      </c>
      <c r="B3178" s="16" t="s">
        <v>18</v>
      </c>
      <c r="C3178" s="43" t="s">
        <v>174</v>
      </c>
      <c r="D3178" s="43" t="s">
        <v>72</v>
      </c>
      <c r="E3178" s="43" t="s">
        <v>175</v>
      </c>
      <c r="F3178" s="43" t="s">
        <v>176</v>
      </c>
      <c r="G3178" s="43" t="s">
        <v>23</v>
      </c>
      <c r="H3178" s="43" t="s">
        <v>23</v>
      </c>
      <c r="I3178" s="43">
        <v>7015</v>
      </c>
      <c r="J3178" s="16" t="s">
        <v>1258</v>
      </c>
      <c r="K3178" s="16">
        <v>0</v>
      </c>
      <c r="L3178" s="16">
        <v>0</v>
      </c>
      <c r="M3178" s="16">
        <v>0</v>
      </c>
      <c r="N3178" s="16">
        <v>0</v>
      </c>
      <c r="O3178" s="47">
        <v>0</v>
      </c>
      <c r="P3178" s="16">
        <v>0</v>
      </c>
      <c r="Q3178" s="47">
        <v>0</v>
      </c>
      <c r="R3178" s="16" t="s">
        <v>1937</v>
      </c>
      <c r="S3178" s="3" t="s">
        <v>1471</v>
      </c>
      <c r="T3178" s="2"/>
      <c r="U3178" s="2"/>
      <c r="V3178" s="2"/>
    </row>
    <row r="3179" spans="1:22" s="16" customFormat="1" ht="15" customHeight="1" x14ac:dyDescent="0.3">
      <c r="A3179" s="16" t="s">
        <v>465</v>
      </c>
      <c r="B3179" s="16" t="s">
        <v>18</v>
      </c>
      <c r="C3179" s="43" t="s">
        <v>174</v>
      </c>
      <c r="D3179" s="43" t="s">
        <v>72</v>
      </c>
      <c r="E3179" s="43" t="s">
        <v>175</v>
      </c>
      <c r="F3179" s="43" t="s">
        <v>176</v>
      </c>
      <c r="G3179" s="43" t="s">
        <v>23</v>
      </c>
      <c r="H3179" s="43" t="s">
        <v>23</v>
      </c>
      <c r="I3179" s="43" t="s">
        <v>651</v>
      </c>
      <c r="J3179" s="16" t="s">
        <v>652</v>
      </c>
      <c r="K3179" s="16">
        <v>16970</v>
      </c>
      <c r="L3179" s="16">
        <v>0</v>
      </c>
      <c r="M3179" s="16">
        <v>16970</v>
      </c>
      <c r="N3179" s="16">
        <v>0</v>
      </c>
      <c r="O3179" s="47">
        <v>14817</v>
      </c>
      <c r="P3179" s="16">
        <v>2153</v>
      </c>
      <c r="Q3179" s="47">
        <v>1347</v>
      </c>
      <c r="R3179" s="16" t="s">
        <v>1937</v>
      </c>
      <c r="S3179" s="3" t="s">
        <v>1471</v>
      </c>
      <c r="T3179" s="2"/>
      <c r="U3179" s="2"/>
      <c r="V3179" s="2"/>
    </row>
    <row r="3180" spans="1:22" s="16" customFormat="1" ht="15" customHeight="1" x14ac:dyDescent="0.3">
      <c r="A3180" s="16" t="s">
        <v>465</v>
      </c>
      <c r="B3180" s="16" t="s">
        <v>18</v>
      </c>
      <c r="C3180" s="43" t="s">
        <v>174</v>
      </c>
      <c r="D3180" s="43" t="s">
        <v>72</v>
      </c>
      <c r="E3180" s="43" t="s">
        <v>175</v>
      </c>
      <c r="F3180" s="43" t="s">
        <v>176</v>
      </c>
      <c r="G3180" s="43" t="s">
        <v>23</v>
      </c>
      <c r="H3180" s="43" t="s">
        <v>23</v>
      </c>
      <c r="I3180" s="43" t="s">
        <v>590</v>
      </c>
      <c r="J3180" s="16" t="s">
        <v>591</v>
      </c>
      <c r="K3180" s="16">
        <v>19317</v>
      </c>
      <c r="L3180" s="16">
        <v>0</v>
      </c>
      <c r="M3180" s="16">
        <v>19317</v>
      </c>
      <c r="N3180" s="16">
        <v>0</v>
      </c>
      <c r="O3180" s="47">
        <v>19103.88</v>
      </c>
      <c r="P3180" s="16">
        <v>213.12</v>
      </c>
      <c r="Q3180" s="47">
        <v>211</v>
      </c>
      <c r="R3180" s="16" t="s">
        <v>1937</v>
      </c>
      <c r="S3180" s="3" t="s">
        <v>1471</v>
      </c>
      <c r="T3180" s="2"/>
      <c r="U3180" s="2"/>
      <c r="V3180" s="2"/>
    </row>
    <row r="3181" spans="1:22" s="16" customFormat="1" ht="15" customHeight="1" x14ac:dyDescent="0.3">
      <c r="A3181" s="16" t="s">
        <v>465</v>
      </c>
      <c r="B3181" s="16" t="s">
        <v>18</v>
      </c>
      <c r="C3181" s="43" t="s">
        <v>174</v>
      </c>
      <c r="D3181" s="43" t="s">
        <v>72</v>
      </c>
      <c r="E3181" s="43" t="s">
        <v>175</v>
      </c>
      <c r="F3181" s="43" t="s">
        <v>176</v>
      </c>
      <c r="G3181" s="43" t="s">
        <v>23</v>
      </c>
      <c r="H3181" s="43" t="s">
        <v>23</v>
      </c>
      <c r="I3181" s="43" t="s">
        <v>608</v>
      </c>
      <c r="J3181" s="16" t="s">
        <v>609</v>
      </c>
      <c r="K3181" s="16">
        <v>13838</v>
      </c>
      <c r="L3181" s="16">
        <v>0</v>
      </c>
      <c r="M3181" s="16">
        <v>13838</v>
      </c>
      <c r="N3181" s="16">
        <v>0</v>
      </c>
      <c r="O3181" s="47">
        <v>11569</v>
      </c>
      <c r="P3181" s="16">
        <v>2269</v>
      </c>
      <c r="Q3181" s="47">
        <v>2264</v>
      </c>
      <c r="R3181" s="16" t="s">
        <v>1937</v>
      </c>
      <c r="S3181" s="3" t="s">
        <v>1471</v>
      </c>
      <c r="T3181" s="2"/>
      <c r="U3181" s="2"/>
      <c r="V3181" s="2"/>
    </row>
    <row r="3182" spans="1:22" s="16" customFormat="1" ht="15" customHeight="1" x14ac:dyDescent="0.3">
      <c r="A3182" s="16" t="s">
        <v>465</v>
      </c>
      <c r="B3182" s="16" t="s">
        <v>18</v>
      </c>
      <c r="C3182" s="43" t="s">
        <v>174</v>
      </c>
      <c r="D3182" s="43" t="s">
        <v>72</v>
      </c>
      <c r="E3182" s="43" t="s">
        <v>175</v>
      </c>
      <c r="F3182" s="43" t="s">
        <v>176</v>
      </c>
      <c r="G3182" s="43" t="s">
        <v>23</v>
      </c>
      <c r="H3182" s="43" t="s">
        <v>23</v>
      </c>
      <c r="I3182" s="43" t="s">
        <v>842</v>
      </c>
      <c r="J3182" s="16" t="s">
        <v>843</v>
      </c>
      <c r="K3182" s="16">
        <v>0</v>
      </c>
      <c r="L3182" s="16">
        <v>0</v>
      </c>
      <c r="M3182" s="16">
        <v>0</v>
      </c>
      <c r="N3182" s="16">
        <v>0</v>
      </c>
      <c r="O3182" s="47">
        <v>0</v>
      </c>
      <c r="P3182" s="16">
        <v>0</v>
      </c>
      <c r="Q3182" s="47">
        <v>0</v>
      </c>
      <c r="R3182" s="16" t="s">
        <v>1937</v>
      </c>
      <c r="S3182" s="3" t="s">
        <v>1471</v>
      </c>
      <c r="T3182" s="2"/>
      <c r="U3182" s="2"/>
      <c r="V3182" s="2"/>
    </row>
    <row r="3183" spans="1:22" s="16" customFormat="1" ht="15" customHeight="1" x14ac:dyDescent="0.3">
      <c r="A3183" s="16" t="s">
        <v>465</v>
      </c>
      <c r="B3183" s="16" t="s">
        <v>18</v>
      </c>
      <c r="C3183" s="43" t="s">
        <v>174</v>
      </c>
      <c r="D3183" s="43" t="s">
        <v>72</v>
      </c>
      <c r="E3183" s="43" t="s">
        <v>175</v>
      </c>
      <c r="F3183" s="43" t="s">
        <v>176</v>
      </c>
      <c r="G3183" s="43" t="s">
        <v>23</v>
      </c>
      <c r="H3183" s="43" t="s">
        <v>23</v>
      </c>
      <c r="I3183" s="43" t="s">
        <v>649</v>
      </c>
      <c r="J3183" s="16" t="s">
        <v>650</v>
      </c>
      <c r="K3183" s="16">
        <v>1415</v>
      </c>
      <c r="L3183" s="16">
        <v>0</v>
      </c>
      <c r="M3183" s="16">
        <v>1415</v>
      </c>
      <c r="N3183" s="16">
        <v>0</v>
      </c>
      <c r="O3183" s="47">
        <v>1184.77</v>
      </c>
      <c r="P3183" s="16">
        <v>230.23</v>
      </c>
      <c r="Q3183" s="47">
        <v>225</v>
      </c>
      <c r="R3183" s="16" t="s">
        <v>1937</v>
      </c>
      <c r="S3183" s="3" t="s">
        <v>1471</v>
      </c>
      <c r="T3183" s="2"/>
      <c r="U3183" s="2"/>
      <c r="V3183" s="2"/>
    </row>
    <row r="3184" spans="1:22" s="16" customFormat="1" ht="15" customHeight="1" x14ac:dyDescent="0.3">
      <c r="A3184" s="16" t="s">
        <v>465</v>
      </c>
      <c r="B3184" s="16" t="s">
        <v>18</v>
      </c>
      <c r="C3184" s="43" t="s">
        <v>174</v>
      </c>
      <c r="D3184" s="43" t="s">
        <v>72</v>
      </c>
      <c r="E3184" s="43" t="s">
        <v>175</v>
      </c>
      <c r="F3184" s="43" t="s">
        <v>176</v>
      </c>
      <c r="G3184" s="43" t="s">
        <v>23</v>
      </c>
      <c r="H3184" s="43" t="s">
        <v>23</v>
      </c>
      <c r="I3184" s="43" t="s">
        <v>592</v>
      </c>
      <c r="J3184" s="16" t="s">
        <v>593</v>
      </c>
      <c r="K3184" s="16">
        <v>11877</v>
      </c>
      <c r="L3184" s="16">
        <v>-252</v>
      </c>
      <c r="M3184" s="16">
        <v>11625</v>
      </c>
      <c r="N3184" s="16">
        <v>0</v>
      </c>
      <c r="O3184" s="47">
        <v>10659</v>
      </c>
      <c r="P3184" s="16">
        <v>966</v>
      </c>
      <c r="Q3184" s="47">
        <v>969</v>
      </c>
      <c r="R3184" s="16" t="s">
        <v>1937</v>
      </c>
      <c r="S3184" s="3" t="s">
        <v>1471</v>
      </c>
      <c r="T3184" s="2"/>
      <c r="U3184" s="2"/>
      <c r="V3184" s="2"/>
    </row>
    <row r="3185" spans="1:22" s="16" customFormat="1" ht="15" customHeight="1" x14ac:dyDescent="0.3">
      <c r="A3185" s="16" t="s">
        <v>465</v>
      </c>
      <c r="B3185" s="16" t="s">
        <v>18</v>
      </c>
      <c r="C3185" s="43" t="s">
        <v>174</v>
      </c>
      <c r="D3185" s="43" t="s">
        <v>72</v>
      </c>
      <c r="E3185" s="43" t="s">
        <v>175</v>
      </c>
      <c r="F3185" s="43" t="s">
        <v>176</v>
      </c>
      <c r="G3185" s="43" t="s">
        <v>23</v>
      </c>
      <c r="H3185" s="43" t="s">
        <v>23</v>
      </c>
      <c r="I3185" s="43">
        <v>7303</v>
      </c>
      <c r="J3185" s="16" t="s">
        <v>548</v>
      </c>
      <c r="K3185" s="16">
        <v>1000</v>
      </c>
      <c r="L3185" s="16">
        <v>0</v>
      </c>
      <c r="M3185" s="16">
        <v>1000</v>
      </c>
      <c r="N3185" s="16">
        <v>0</v>
      </c>
      <c r="O3185" s="47">
        <v>223.5</v>
      </c>
      <c r="P3185" s="16">
        <v>776.5</v>
      </c>
      <c r="Q3185" s="47">
        <v>0</v>
      </c>
      <c r="R3185" s="16" t="s">
        <v>1937</v>
      </c>
      <c r="S3185" s="3" t="s">
        <v>1471</v>
      </c>
      <c r="T3185" s="2"/>
      <c r="U3185" s="2"/>
      <c r="V3185" s="2"/>
    </row>
    <row r="3186" spans="1:22" s="16" customFormat="1" ht="15" customHeight="1" x14ac:dyDescent="0.3">
      <c r="A3186" s="16" t="s">
        <v>465</v>
      </c>
      <c r="B3186" s="16" t="s">
        <v>18</v>
      </c>
      <c r="C3186" s="43" t="s">
        <v>174</v>
      </c>
      <c r="D3186" s="43" t="s">
        <v>72</v>
      </c>
      <c r="E3186" s="43" t="s">
        <v>175</v>
      </c>
      <c r="F3186" s="43" t="s">
        <v>176</v>
      </c>
      <c r="G3186" s="43" t="s">
        <v>23</v>
      </c>
      <c r="H3186" s="43" t="s">
        <v>23</v>
      </c>
      <c r="I3186" s="43">
        <v>7312</v>
      </c>
      <c r="J3186" s="16" t="s">
        <v>814</v>
      </c>
      <c r="K3186" s="16">
        <v>33000</v>
      </c>
      <c r="L3186" s="16">
        <v>-57</v>
      </c>
      <c r="M3186" s="16">
        <v>32943</v>
      </c>
      <c r="N3186" s="16">
        <v>0</v>
      </c>
      <c r="O3186" s="47">
        <v>32264.76</v>
      </c>
      <c r="P3186" s="16">
        <v>678.24</v>
      </c>
      <c r="Q3186" s="47">
        <v>0</v>
      </c>
      <c r="R3186" s="16" t="s">
        <v>1937</v>
      </c>
      <c r="S3186" s="3" t="s">
        <v>1471</v>
      </c>
      <c r="T3186" s="2"/>
      <c r="U3186" s="2"/>
      <c r="V3186" s="2"/>
    </row>
    <row r="3187" spans="1:22" s="16" customFormat="1" ht="15" customHeight="1" x14ac:dyDescent="0.3">
      <c r="A3187" s="16" t="s">
        <v>465</v>
      </c>
      <c r="B3187" s="16" t="s">
        <v>18</v>
      </c>
      <c r="C3187" s="43" t="s">
        <v>174</v>
      </c>
      <c r="D3187" s="43" t="s">
        <v>72</v>
      </c>
      <c r="E3187" s="43" t="s">
        <v>175</v>
      </c>
      <c r="F3187" s="43" t="s">
        <v>176</v>
      </c>
      <c r="G3187" s="43" t="s">
        <v>23</v>
      </c>
      <c r="H3187" s="43" t="s">
        <v>23</v>
      </c>
      <c r="I3187" s="43" t="s">
        <v>806</v>
      </c>
      <c r="J3187" s="16" t="s">
        <v>807</v>
      </c>
      <c r="K3187" s="16">
        <v>210835</v>
      </c>
      <c r="L3187" s="16">
        <v>0</v>
      </c>
      <c r="M3187" s="16">
        <v>210835</v>
      </c>
      <c r="N3187" s="16">
        <v>0</v>
      </c>
      <c r="O3187" s="47">
        <v>0</v>
      </c>
      <c r="P3187" s="16">
        <v>210835</v>
      </c>
      <c r="Q3187" s="47">
        <v>0</v>
      </c>
      <c r="R3187" s="16" t="s">
        <v>1937</v>
      </c>
      <c r="S3187" s="3" t="s">
        <v>1471</v>
      </c>
      <c r="T3187" s="2"/>
      <c r="U3187" s="2"/>
      <c r="V3187" s="2"/>
    </row>
    <row r="3188" spans="1:22" s="16" customFormat="1" ht="15" customHeight="1" x14ac:dyDescent="0.3">
      <c r="A3188" s="16" t="s">
        <v>465</v>
      </c>
      <c r="B3188" s="16" t="s">
        <v>18</v>
      </c>
      <c r="C3188" s="43" t="s">
        <v>174</v>
      </c>
      <c r="D3188" s="43" t="s">
        <v>72</v>
      </c>
      <c r="E3188" s="43" t="s">
        <v>175</v>
      </c>
      <c r="F3188" s="43" t="s">
        <v>176</v>
      </c>
      <c r="G3188" s="43" t="s">
        <v>23</v>
      </c>
      <c r="H3188" s="43" t="s">
        <v>23</v>
      </c>
      <c r="I3188" s="43" t="s">
        <v>810</v>
      </c>
      <c r="J3188" s="16" t="s">
        <v>811</v>
      </c>
      <c r="K3188" s="16">
        <v>139000</v>
      </c>
      <c r="L3188" s="16">
        <v>0</v>
      </c>
      <c r="M3188" s="16">
        <v>139000</v>
      </c>
      <c r="N3188" s="16">
        <v>0</v>
      </c>
      <c r="O3188" s="47">
        <v>138576.39000000001</v>
      </c>
      <c r="P3188" s="16">
        <v>423.61</v>
      </c>
      <c r="Q3188" s="47">
        <v>0</v>
      </c>
      <c r="R3188" s="16" t="s">
        <v>1937</v>
      </c>
      <c r="S3188" s="3" t="s">
        <v>1471</v>
      </c>
      <c r="T3188" s="2"/>
      <c r="U3188" s="2"/>
      <c r="V3188" s="2"/>
    </row>
    <row r="3189" spans="1:22" s="16" customFormat="1" ht="15" customHeight="1" x14ac:dyDescent="0.3">
      <c r="A3189" s="16" t="s">
        <v>465</v>
      </c>
      <c r="B3189" s="16" t="s">
        <v>18</v>
      </c>
      <c r="C3189" s="43" t="s">
        <v>174</v>
      </c>
      <c r="D3189" s="43" t="s">
        <v>72</v>
      </c>
      <c r="E3189" s="43" t="s">
        <v>175</v>
      </c>
      <c r="F3189" s="43" t="s">
        <v>176</v>
      </c>
      <c r="G3189" s="43" t="s">
        <v>23</v>
      </c>
      <c r="H3189" s="43" t="s">
        <v>23</v>
      </c>
      <c r="I3189" s="43" t="s">
        <v>808</v>
      </c>
      <c r="J3189" s="16" t="s">
        <v>809</v>
      </c>
      <c r="K3189" s="16">
        <v>0</v>
      </c>
      <c r="L3189" s="16">
        <v>0</v>
      </c>
      <c r="M3189" s="16">
        <v>0</v>
      </c>
      <c r="N3189" s="16">
        <v>0</v>
      </c>
      <c r="O3189" s="47">
        <v>0</v>
      </c>
      <c r="P3189" s="16">
        <v>0</v>
      </c>
      <c r="Q3189" s="47">
        <v>0</v>
      </c>
      <c r="R3189" s="16" t="s">
        <v>1937</v>
      </c>
      <c r="S3189" s="3" t="s">
        <v>1471</v>
      </c>
      <c r="T3189" s="2"/>
      <c r="U3189" s="2"/>
      <c r="V3189" s="2"/>
    </row>
    <row r="3190" spans="1:22" s="16" customFormat="1" ht="15" customHeight="1" x14ac:dyDescent="0.3">
      <c r="A3190" s="16" t="s">
        <v>465</v>
      </c>
      <c r="B3190" s="16" t="s">
        <v>18</v>
      </c>
      <c r="C3190" s="43" t="s">
        <v>174</v>
      </c>
      <c r="D3190" s="43" t="s">
        <v>72</v>
      </c>
      <c r="E3190" s="43" t="s">
        <v>175</v>
      </c>
      <c r="F3190" s="43" t="s">
        <v>176</v>
      </c>
      <c r="G3190" s="43" t="s">
        <v>23</v>
      </c>
      <c r="H3190" s="43" t="s">
        <v>23</v>
      </c>
      <c r="I3190" s="43" t="s">
        <v>1068</v>
      </c>
      <c r="J3190" s="16" t="s">
        <v>1069</v>
      </c>
      <c r="K3190" s="16">
        <v>24800</v>
      </c>
      <c r="L3190" s="16">
        <v>0</v>
      </c>
      <c r="M3190" s="16">
        <v>24800</v>
      </c>
      <c r="N3190" s="16">
        <v>0</v>
      </c>
      <c r="O3190" s="47">
        <v>24759.71</v>
      </c>
      <c r="P3190" s="16">
        <v>40.29</v>
      </c>
      <c r="Q3190" s="47">
        <v>0</v>
      </c>
      <c r="R3190" s="16" t="s">
        <v>1937</v>
      </c>
      <c r="S3190" s="3" t="s">
        <v>1471</v>
      </c>
      <c r="T3190" s="2"/>
      <c r="U3190" s="2"/>
      <c r="V3190" s="2"/>
    </row>
    <row r="3191" spans="1:22" s="16" customFormat="1" ht="15" customHeight="1" x14ac:dyDescent="0.3">
      <c r="A3191" s="16" t="s">
        <v>465</v>
      </c>
      <c r="B3191" s="16" t="s">
        <v>18</v>
      </c>
      <c r="C3191" s="43" t="s">
        <v>174</v>
      </c>
      <c r="D3191" s="43" t="s">
        <v>72</v>
      </c>
      <c r="E3191" s="43" t="s">
        <v>175</v>
      </c>
      <c r="F3191" s="43" t="s">
        <v>176</v>
      </c>
      <c r="G3191" s="43" t="s">
        <v>23</v>
      </c>
      <c r="H3191" s="43" t="s">
        <v>23</v>
      </c>
      <c r="I3191" s="43">
        <v>8095</v>
      </c>
      <c r="J3191" s="16" t="s">
        <v>760</v>
      </c>
      <c r="K3191" s="16">
        <v>1000</v>
      </c>
      <c r="L3191" s="16">
        <v>0</v>
      </c>
      <c r="M3191" s="16">
        <v>1000</v>
      </c>
      <c r="N3191" s="16">
        <v>0</v>
      </c>
      <c r="O3191" s="47">
        <v>0</v>
      </c>
      <c r="P3191" s="16">
        <v>1000</v>
      </c>
      <c r="Q3191" s="47">
        <v>0</v>
      </c>
      <c r="R3191" s="16" t="s">
        <v>1937</v>
      </c>
      <c r="S3191" s="3" t="s">
        <v>1471</v>
      </c>
      <c r="T3191" s="2"/>
      <c r="U3191" s="2"/>
      <c r="V3191" s="2"/>
    </row>
    <row r="3192" spans="1:22" s="16" customFormat="1" ht="15" customHeight="1" x14ac:dyDescent="0.3">
      <c r="A3192" s="16" t="s">
        <v>465</v>
      </c>
      <c r="B3192" s="16" t="s">
        <v>18</v>
      </c>
      <c r="C3192" s="43" t="s">
        <v>174</v>
      </c>
      <c r="D3192" s="43" t="s">
        <v>72</v>
      </c>
      <c r="E3192" s="43" t="s">
        <v>175</v>
      </c>
      <c r="F3192" s="43" t="s">
        <v>176</v>
      </c>
      <c r="G3192" s="43" t="s">
        <v>23</v>
      </c>
      <c r="H3192" s="43" t="s">
        <v>23</v>
      </c>
      <c r="I3192" s="43">
        <v>8135</v>
      </c>
      <c r="J3192" s="16" t="s">
        <v>813</v>
      </c>
      <c r="K3192" s="16">
        <v>58220</v>
      </c>
      <c r="L3192" s="16">
        <v>0</v>
      </c>
      <c r="M3192" s="16">
        <v>58220</v>
      </c>
      <c r="N3192" s="16">
        <v>0</v>
      </c>
      <c r="O3192" s="47">
        <v>53372</v>
      </c>
      <c r="P3192" s="16">
        <v>4848</v>
      </c>
      <c r="Q3192" s="47">
        <v>4852</v>
      </c>
      <c r="R3192" s="16" t="s">
        <v>1937</v>
      </c>
      <c r="S3192" s="3" t="s">
        <v>1471</v>
      </c>
      <c r="T3192" s="2"/>
      <c r="U3192" s="2"/>
      <c r="V3192" s="2"/>
    </row>
    <row r="3193" spans="1:22" s="16" customFormat="1" ht="15" customHeight="1" x14ac:dyDescent="0.3">
      <c r="A3193" s="16" t="s">
        <v>465</v>
      </c>
      <c r="B3193" s="16" t="s">
        <v>18</v>
      </c>
      <c r="C3193" s="43" t="s">
        <v>174</v>
      </c>
      <c r="D3193" s="43" t="s">
        <v>72</v>
      </c>
      <c r="E3193" s="43" t="s">
        <v>175</v>
      </c>
      <c r="F3193" s="43" t="s">
        <v>176</v>
      </c>
      <c r="G3193" s="43" t="s">
        <v>23</v>
      </c>
      <c r="H3193" s="43" t="s">
        <v>23</v>
      </c>
      <c r="I3193" s="43" t="s">
        <v>797</v>
      </c>
      <c r="J3193" s="16" t="s">
        <v>798</v>
      </c>
      <c r="K3193" s="16">
        <v>0</v>
      </c>
      <c r="L3193" s="16">
        <v>75100</v>
      </c>
      <c r="M3193" s="16">
        <v>75100</v>
      </c>
      <c r="N3193" s="16">
        <v>0</v>
      </c>
      <c r="O3193" s="47">
        <v>75100</v>
      </c>
      <c r="P3193" s="16">
        <v>0</v>
      </c>
      <c r="Q3193" s="47">
        <v>0</v>
      </c>
      <c r="R3193" s="16" t="s">
        <v>1937</v>
      </c>
      <c r="S3193" s="3" t="s">
        <v>1471</v>
      </c>
      <c r="T3193" s="2"/>
      <c r="U3193" s="2"/>
      <c r="V3193" s="2"/>
    </row>
    <row r="3194" spans="1:22" s="16" customFormat="1" ht="15" customHeight="1" x14ac:dyDescent="0.3">
      <c r="A3194" s="16" t="s">
        <v>465</v>
      </c>
      <c r="B3194" s="16" t="s">
        <v>18</v>
      </c>
      <c r="C3194" s="43" t="s">
        <v>174</v>
      </c>
      <c r="D3194" s="43" t="s">
        <v>72</v>
      </c>
      <c r="E3194" s="43" t="s">
        <v>175</v>
      </c>
      <c r="F3194" s="43" t="s">
        <v>176</v>
      </c>
      <c r="G3194" s="43" t="s">
        <v>23</v>
      </c>
      <c r="H3194" s="43" t="s">
        <v>23</v>
      </c>
      <c r="I3194" s="43" t="s">
        <v>2058</v>
      </c>
      <c r="J3194" s="16" t="s">
        <v>2059</v>
      </c>
      <c r="K3194" s="16">
        <v>0</v>
      </c>
      <c r="L3194" s="16">
        <v>0</v>
      </c>
      <c r="M3194" s="16">
        <v>0</v>
      </c>
      <c r="N3194" s="16">
        <v>0</v>
      </c>
      <c r="O3194" s="47">
        <v>0</v>
      </c>
      <c r="P3194" s="16">
        <v>0</v>
      </c>
      <c r="Q3194" s="47">
        <v>0</v>
      </c>
      <c r="R3194" s="16" t="s">
        <v>1937</v>
      </c>
      <c r="S3194" s="3" t="s">
        <v>1471</v>
      </c>
      <c r="T3194" s="2"/>
      <c r="U3194" s="2"/>
      <c r="V3194" s="2"/>
    </row>
    <row r="3195" spans="1:22" s="16" customFormat="1" ht="15" customHeight="1" x14ac:dyDescent="0.3">
      <c r="A3195" s="16" t="s">
        <v>465</v>
      </c>
      <c r="B3195" s="16" t="s">
        <v>18</v>
      </c>
      <c r="C3195" s="43" t="s">
        <v>184</v>
      </c>
      <c r="D3195" s="43" t="s">
        <v>72</v>
      </c>
      <c r="E3195" s="43" t="s">
        <v>175</v>
      </c>
      <c r="F3195" s="43" t="s">
        <v>185</v>
      </c>
      <c r="G3195" s="43" t="s">
        <v>23</v>
      </c>
      <c r="H3195" s="43" t="s">
        <v>23</v>
      </c>
      <c r="I3195" s="43" t="s">
        <v>501</v>
      </c>
      <c r="J3195" s="16" t="s">
        <v>502</v>
      </c>
      <c r="K3195" s="16">
        <v>175251</v>
      </c>
      <c r="L3195" s="16">
        <v>3471</v>
      </c>
      <c r="M3195" s="16">
        <v>178722</v>
      </c>
      <c r="N3195" s="16">
        <v>0</v>
      </c>
      <c r="O3195" s="47">
        <v>114074.8</v>
      </c>
      <c r="P3195" s="16">
        <v>64647.199999999997</v>
      </c>
      <c r="Q3195" s="47">
        <v>11194.44</v>
      </c>
      <c r="R3195" s="16" t="s">
        <v>1938</v>
      </c>
      <c r="S3195" s="3" t="s">
        <v>1471</v>
      </c>
      <c r="T3195" s="2"/>
      <c r="U3195" s="2"/>
      <c r="V3195" s="2"/>
    </row>
    <row r="3196" spans="1:22" s="16" customFormat="1" ht="15" customHeight="1" x14ac:dyDescent="0.3">
      <c r="A3196" s="16" t="s">
        <v>465</v>
      </c>
      <c r="B3196" s="16" t="s">
        <v>18</v>
      </c>
      <c r="C3196" s="43" t="s">
        <v>184</v>
      </c>
      <c r="D3196" s="43" t="s">
        <v>72</v>
      </c>
      <c r="E3196" s="43" t="s">
        <v>175</v>
      </c>
      <c r="F3196" s="43" t="s">
        <v>185</v>
      </c>
      <c r="G3196" s="43" t="s">
        <v>23</v>
      </c>
      <c r="H3196" s="43" t="s">
        <v>23</v>
      </c>
      <c r="I3196" s="43" t="s">
        <v>493</v>
      </c>
      <c r="J3196" s="16" t="s">
        <v>494</v>
      </c>
      <c r="K3196" s="16">
        <v>0</v>
      </c>
      <c r="L3196" s="16">
        <v>0</v>
      </c>
      <c r="M3196" s="16">
        <v>0</v>
      </c>
      <c r="N3196" s="16">
        <v>0</v>
      </c>
      <c r="O3196" s="47">
        <v>-0.02</v>
      </c>
      <c r="P3196" s="16">
        <v>0.02</v>
      </c>
      <c r="Q3196" s="47">
        <v>-1.37</v>
      </c>
      <c r="R3196" s="16" t="s">
        <v>1938</v>
      </c>
      <c r="S3196" s="3" t="s">
        <v>1471</v>
      </c>
      <c r="T3196" s="2"/>
      <c r="U3196" s="2"/>
      <c r="V3196" s="2"/>
    </row>
    <row r="3197" spans="1:22" s="16" customFormat="1" ht="15" customHeight="1" x14ac:dyDescent="0.3">
      <c r="A3197" s="16" t="s">
        <v>465</v>
      </c>
      <c r="B3197" s="16" t="s">
        <v>18</v>
      </c>
      <c r="C3197" s="43" t="s">
        <v>184</v>
      </c>
      <c r="D3197" s="43" t="s">
        <v>72</v>
      </c>
      <c r="E3197" s="43" t="s">
        <v>175</v>
      </c>
      <c r="F3197" s="43" t="s">
        <v>185</v>
      </c>
      <c r="G3197" s="43" t="s">
        <v>23</v>
      </c>
      <c r="H3197" s="43" t="s">
        <v>23</v>
      </c>
      <c r="I3197" s="43">
        <v>5100</v>
      </c>
      <c r="J3197" s="16" t="s">
        <v>484</v>
      </c>
      <c r="K3197" s="16">
        <v>15000</v>
      </c>
      <c r="L3197" s="16">
        <v>0</v>
      </c>
      <c r="M3197" s="16">
        <v>15000</v>
      </c>
      <c r="N3197" s="16">
        <v>0</v>
      </c>
      <c r="O3197" s="47">
        <v>14558.75</v>
      </c>
      <c r="P3197" s="16">
        <v>441.25</v>
      </c>
      <c r="Q3197" s="47">
        <v>573.39</v>
      </c>
      <c r="R3197" s="16" t="s">
        <v>1938</v>
      </c>
      <c r="S3197" s="3" t="s">
        <v>1471</v>
      </c>
      <c r="T3197" s="2"/>
      <c r="U3197" s="2"/>
      <c r="V3197" s="2"/>
    </row>
    <row r="3198" spans="1:22" s="16" customFormat="1" ht="15" customHeight="1" x14ac:dyDescent="0.3">
      <c r="A3198" s="16" t="s">
        <v>465</v>
      </c>
      <c r="B3198" s="16" t="s">
        <v>18</v>
      </c>
      <c r="C3198" s="43" t="s">
        <v>184</v>
      </c>
      <c r="D3198" s="43" t="s">
        <v>72</v>
      </c>
      <c r="E3198" s="43" t="s">
        <v>175</v>
      </c>
      <c r="F3198" s="43" t="s">
        <v>185</v>
      </c>
      <c r="G3198" s="43" t="s">
        <v>23</v>
      </c>
      <c r="H3198" s="43" t="s">
        <v>23</v>
      </c>
      <c r="I3198" s="43" t="s">
        <v>491</v>
      </c>
      <c r="J3198" s="16" t="s">
        <v>1043</v>
      </c>
      <c r="K3198" s="16">
        <v>5500</v>
      </c>
      <c r="L3198" s="16">
        <v>0</v>
      </c>
      <c r="M3198" s="16">
        <v>5500</v>
      </c>
      <c r="N3198" s="16">
        <v>0</v>
      </c>
      <c r="O3198" s="47">
        <v>4414.05</v>
      </c>
      <c r="P3198" s="16">
        <v>1085.95</v>
      </c>
      <c r="Q3198" s="47">
        <v>212.85</v>
      </c>
      <c r="R3198" s="16" t="s">
        <v>1938</v>
      </c>
      <c r="S3198" s="3" t="s">
        <v>1471</v>
      </c>
      <c r="T3198" s="2"/>
      <c r="U3198" s="2"/>
      <c r="V3198" s="2"/>
    </row>
    <row r="3199" spans="1:22" s="16" customFormat="1" ht="15" customHeight="1" x14ac:dyDescent="0.3">
      <c r="A3199" s="16" t="s">
        <v>465</v>
      </c>
      <c r="B3199" s="16" t="s">
        <v>18</v>
      </c>
      <c r="C3199" s="43" t="s">
        <v>184</v>
      </c>
      <c r="D3199" s="43" t="s">
        <v>72</v>
      </c>
      <c r="E3199" s="43" t="s">
        <v>175</v>
      </c>
      <c r="F3199" s="43" t="s">
        <v>185</v>
      </c>
      <c r="G3199" s="43" t="s">
        <v>23</v>
      </c>
      <c r="H3199" s="43" t="s">
        <v>23</v>
      </c>
      <c r="I3199" s="43" t="s">
        <v>481</v>
      </c>
      <c r="J3199" s="16" t="s">
        <v>1040</v>
      </c>
      <c r="K3199" s="16">
        <v>2000</v>
      </c>
      <c r="L3199" s="16">
        <v>0</v>
      </c>
      <c r="M3199" s="16">
        <v>2000</v>
      </c>
      <c r="N3199" s="16">
        <v>0</v>
      </c>
      <c r="O3199" s="47">
        <v>1615.04</v>
      </c>
      <c r="P3199" s="16">
        <v>384.96</v>
      </c>
      <c r="Q3199" s="47">
        <v>130.08000000000001</v>
      </c>
      <c r="R3199" s="16" t="s">
        <v>1938</v>
      </c>
      <c r="S3199" s="3" t="s">
        <v>1471</v>
      </c>
      <c r="T3199" s="2"/>
      <c r="U3199" s="2"/>
      <c r="V3199" s="2"/>
    </row>
    <row r="3200" spans="1:22" s="16" customFormat="1" ht="15" customHeight="1" x14ac:dyDescent="0.3">
      <c r="A3200" s="16" t="s">
        <v>465</v>
      </c>
      <c r="B3200" s="16" t="s">
        <v>18</v>
      </c>
      <c r="C3200" s="43" t="s">
        <v>184</v>
      </c>
      <c r="D3200" s="43" t="s">
        <v>72</v>
      </c>
      <c r="E3200" s="43" t="s">
        <v>175</v>
      </c>
      <c r="F3200" s="43" t="s">
        <v>185</v>
      </c>
      <c r="G3200" s="43" t="s">
        <v>23</v>
      </c>
      <c r="H3200" s="43" t="s">
        <v>23</v>
      </c>
      <c r="I3200" s="43" t="s">
        <v>1051</v>
      </c>
      <c r="J3200" s="16" t="s">
        <v>1052</v>
      </c>
      <c r="K3200" s="16">
        <v>750</v>
      </c>
      <c r="L3200" s="16">
        <v>0</v>
      </c>
      <c r="M3200" s="16">
        <v>750</v>
      </c>
      <c r="N3200" s="16">
        <v>0</v>
      </c>
      <c r="O3200" s="47">
        <v>483.99</v>
      </c>
      <c r="P3200" s="16">
        <v>266.01</v>
      </c>
      <c r="Q3200" s="47">
        <v>243</v>
      </c>
      <c r="R3200" s="16" t="s">
        <v>1938</v>
      </c>
      <c r="S3200" s="3" t="s">
        <v>1471</v>
      </c>
      <c r="T3200" s="2"/>
      <c r="U3200" s="2"/>
      <c r="V3200" s="2"/>
    </row>
    <row r="3201" spans="1:22" s="16" customFormat="1" ht="15" customHeight="1" x14ac:dyDescent="0.3">
      <c r="A3201" s="16" t="s">
        <v>465</v>
      </c>
      <c r="B3201" s="16" t="s">
        <v>18</v>
      </c>
      <c r="C3201" s="43" t="s">
        <v>184</v>
      </c>
      <c r="D3201" s="43" t="s">
        <v>72</v>
      </c>
      <c r="E3201" s="43" t="s">
        <v>175</v>
      </c>
      <c r="F3201" s="43" t="s">
        <v>185</v>
      </c>
      <c r="G3201" s="43" t="s">
        <v>23</v>
      </c>
      <c r="H3201" s="43" t="s">
        <v>23</v>
      </c>
      <c r="I3201" s="43" t="s">
        <v>469</v>
      </c>
      <c r="J3201" s="16" t="s">
        <v>1045</v>
      </c>
      <c r="K3201" s="16">
        <v>600</v>
      </c>
      <c r="L3201" s="16">
        <v>0</v>
      </c>
      <c r="M3201" s="16">
        <v>600</v>
      </c>
      <c r="N3201" s="16">
        <v>0</v>
      </c>
      <c r="O3201" s="47">
        <v>437.12</v>
      </c>
      <c r="P3201" s="16">
        <v>162.88</v>
      </c>
      <c r="Q3201" s="47">
        <v>48.17</v>
      </c>
      <c r="R3201" s="16" t="s">
        <v>1938</v>
      </c>
      <c r="S3201" s="3" t="s">
        <v>1471</v>
      </c>
      <c r="T3201" s="2"/>
      <c r="U3201" s="2"/>
      <c r="V3201" s="2"/>
    </row>
    <row r="3202" spans="1:22" s="16" customFormat="1" ht="15" customHeight="1" x14ac:dyDescent="0.3">
      <c r="A3202" s="16" t="s">
        <v>465</v>
      </c>
      <c r="B3202" s="16" t="s">
        <v>18</v>
      </c>
      <c r="C3202" s="43" t="s">
        <v>184</v>
      </c>
      <c r="D3202" s="43" t="s">
        <v>72</v>
      </c>
      <c r="E3202" s="43" t="s">
        <v>175</v>
      </c>
      <c r="F3202" s="43" t="s">
        <v>185</v>
      </c>
      <c r="G3202" s="43" t="s">
        <v>23</v>
      </c>
      <c r="H3202" s="43" t="s">
        <v>23</v>
      </c>
      <c r="I3202" s="43" t="s">
        <v>473</v>
      </c>
      <c r="J3202" s="16" t="s">
        <v>1041</v>
      </c>
      <c r="K3202" s="16">
        <v>600</v>
      </c>
      <c r="L3202" s="16">
        <v>0</v>
      </c>
      <c r="M3202" s="16">
        <v>600</v>
      </c>
      <c r="N3202" s="16">
        <v>0</v>
      </c>
      <c r="O3202" s="47">
        <v>371.7</v>
      </c>
      <c r="P3202" s="16">
        <v>228.3</v>
      </c>
      <c r="Q3202" s="47">
        <v>21.14</v>
      </c>
      <c r="R3202" s="16" t="s">
        <v>1938</v>
      </c>
      <c r="S3202" s="3" t="s">
        <v>1471</v>
      </c>
      <c r="T3202" s="2"/>
      <c r="U3202" s="2"/>
      <c r="V3202" s="2"/>
    </row>
    <row r="3203" spans="1:22" s="16" customFormat="1" ht="15" customHeight="1" x14ac:dyDescent="0.3">
      <c r="A3203" s="16" t="s">
        <v>465</v>
      </c>
      <c r="B3203" s="16" t="s">
        <v>18</v>
      </c>
      <c r="C3203" s="43" t="s">
        <v>184</v>
      </c>
      <c r="D3203" s="43" t="s">
        <v>72</v>
      </c>
      <c r="E3203" s="43" t="s">
        <v>175</v>
      </c>
      <c r="F3203" s="43" t="s">
        <v>185</v>
      </c>
      <c r="G3203" s="43" t="s">
        <v>23</v>
      </c>
      <c r="H3203" s="43" t="s">
        <v>23</v>
      </c>
      <c r="I3203" s="43" t="s">
        <v>474</v>
      </c>
      <c r="J3203" s="16" t="s">
        <v>475</v>
      </c>
      <c r="K3203" s="16">
        <v>15239</v>
      </c>
      <c r="L3203" s="16">
        <v>302</v>
      </c>
      <c r="M3203" s="16">
        <v>15541</v>
      </c>
      <c r="N3203" s="16">
        <v>0</v>
      </c>
      <c r="O3203" s="47">
        <v>10048.9</v>
      </c>
      <c r="P3203" s="16">
        <v>5492.1</v>
      </c>
      <c r="Q3203" s="47">
        <v>915.98</v>
      </c>
      <c r="R3203" s="16" t="s">
        <v>1938</v>
      </c>
      <c r="S3203" s="3" t="s">
        <v>1471</v>
      </c>
      <c r="T3203" s="2"/>
      <c r="U3203" s="2"/>
      <c r="V3203" s="2"/>
    </row>
    <row r="3204" spans="1:22" s="16" customFormat="1" ht="15" customHeight="1" x14ac:dyDescent="0.3">
      <c r="A3204" s="16" t="s">
        <v>465</v>
      </c>
      <c r="B3204" s="16" t="s">
        <v>18</v>
      </c>
      <c r="C3204" s="43" t="s">
        <v>184</v>
      </c>
      <c r="D3204" s="43" t="s">
        <v>72</v>
      </c>
      <c r="E3204" s="43" t="s">
        <v>175</v>
      </c>
      <c r="F3204" s="43" t="s">
        <v>185</v>
      </c>
      <c r="G3204" s="43" t="s">
        <v>23</v>
      </c>
      <c r="H3204" s="43" t="s">
        <v>23</v>
      </c>
      <c r="I3204" s="43" t="s">
        <v>531</v>
      </c>
      <c r="J3204" s="16" t="s">
        <v>532</v>
      </c>
      <c r="K3204" s="16">
        <v>19224</v>
      </c>
      <c r="L3204" s="16">
        <v>0</v>
      </c>
      <c r="M3204" s="16">
        <v>19224</v>
      </c>
      <c r="N3204" s="16">
        <v>0</v>
      </c>
      <c r="O3204" s="47">
        <v>17622</v>
      </c>
      <c r="P3204" s="16">
        <v>1602</v>
      </c>
      <c r="Q3204" s="47">
        <v>1602</v>
      </c>
      <c r="R3204" s="16" t="s">
        <v>1938</v>
      </c>
      <c r="S3204" s="3" t="s">
        <v>1471</v>
      </c>
      <c r="T3204" s="2"/>
      <c r="U3204" s="2"/>
      <c r="V3204" s="2"/>
    </row>
    <row r="3205" spans="1:22" s="16" customFormat="1" ht="15" customHeight="1" x14ac:dyDescent="0.3">
      <c r="A3205" s="16" t="s">
        <v>465</v>
      </c>
      <c r="B3205" s="16" t="s">
        <v>18</v>
      </c>
      <c r="C3205" s="43" t="s">
        <v>184</v>
      </c>
      <c r="D3205" s="43" t="s">
        <v>72</v>
      </c>
      <c r="E3205" s="43" t="s">
        <v>175</v>
      </c>
      <c r="F3205" s="43" t="s">
        <v>185</v>
      </c>
      <c r="G3205" s="43" t="s">
        <v>23</v>
      </c>
      <c r="H3205" s="43" t="s">
        <v>23</v>
      </c>
      <c r="I3205" s="43" t="s">
        <v>519</v>
      </c>
      <c r="J3205" s="16" t="s">
        <v>520</v>
      </c>
      <c r="K3205" s="16">
        <v>6810</v>
      </c>
      <c r="L3205" s="16">
        <v>0</v>
      </c>
      <c r="M3205" s="16">
        <v>6810</v>
      </c>
      <c r="N3205" s="16">
        <v>0</v>
      </c>
      <c r="O3205" s="47">
        <v>6171</v>
      </c>
      <c r="P3205" s="16">
        <v>639</v>
      </c>
      <c r="Q3205" s="47">
        <v>561</v>
      </c>
      <c r="R3205" s="16" t="s">
        <v>1938</v>
      </c>
      <c r="S3205" s="3" t="s">
        <v>1471</v>
      </c>
      <c r="T3205" s="2"/>
      <c r="U3205" s="2"/>
      <c r="V3205" s="2"/>
    </row>
    <row r="3206" spans="1:22" s="16" customFormat="1" ht="15" customHeight="1" x14ac:dyDescent="0.3">
      <c r="A3206" s="16" t="s">
        <v>465</v>
      </c>
      <c r="B3206" s="16" t="s">
        <v>18</v>
      </c>
      <c r="C3206" s="43" t="s">
        <v>184</v>
      </c>
      <c r="D3206" s="43" t="s">
        <v>72</v>
      </c>
      <c r="E3206" s="43" t="s">
        <v>175</v>
      </c>
      <c r="F3206" s="43" t="s">
        <v>185</v>
      </c>
      <c r="G3206" s="43" t="s">
        <v>23</v>
      </c>
      <c r="H3206" s="43" t="s">
        <v>23</v>
      </c>
      <c r="I3206" s="43" t="s">
        <v>638</v>
      </c>
      <c r="J3206" s="16" t="s">
        <v>639</v>
      </c>
      <c r="K3206" s="16">
        <v>36639</v>
      </c>
      <c r="L3206" s="16">
        <v>0</v>
      </c>
      <c r="M3206" s="16">
        <v>36639</v>
      </c>
      <c r="N3206" s="16">
        <v>0</v>
      </c>
      <c r="O3206" s="47">
        <v>33583</v>
      </c>
      <c r="P3206" s="16">
        <v>3056</v>
      </c>
      <c r="Q3206" s="47">
        <v>3053</v>
      </c>
      <c r="R3206" s="16" t="s">
        <v>1938</v>
      </c>
      <c r="S3206" s="3" t="s">
        <v>1471</v>
      </c>
      <c r="T3206" s="2"/>
      <c r="U3206" s="2"/>
      <c r="V3206" s="2"/>
    </row>
    <row r="3207" spans="1:22" s="16" customFormat="1" ht="15" customHeight="1" x14ac:dyDescent="0.3">
      <c r="A3207" s="16" t="s">
        <v>465</v>
      </c>
      <c r="B3207" s="16" t="s">
        <v>18</v>
      </c>
      <c r="C3207" s="43" t="s">
        <v>184</v>
      </c>
      <c r="D3207" s="43" t="s">
        <v>72</v>
      </c>
      <c r="E3207" s="43" t="s">
        <v>175</v>
      </c>
      <c r="F3207" s="43" t="s">
        <v>185</v>
      </c>
      <c r="G3207" s="43" t="s">
        <v>23</v>
      </c>
      <c r="H3207" s="43" t="s">
        <v>23</v>
      </c>
      <c r="I3207" s="43" t="s">
        <v>466</v>
      </c>
      <c r="J3207" s="16" t="s">
        <v>467</v>
      </c>
      <c r="K3207" s="16">
        <v>2075</v>
      </c>
      <c r="L3207" s="16">
        <v>0</v>
      </c>
      <c r="M3207" s="16">
        <v>2075</v>
      </c>
      <c r="N3207" s="16">
        <v>0</v>
      </c>
      <c r="O3207" s="47">
        <v>1903</v>
      </c>
      <c r="P3207" s="16">
        <v>172</v>
      </c>
      <c r="Q3207" s="47">
        <v>173</v>
      </c>
      <c r="R3207" s="16" t="s">
        <v>1938</v>
      </c>
      <c r="S3207" s="3" t="s">
        <v>1471</v>
      </c>
      <c r="T3207" s="2"/>
      <c r="U3207" s="2"/>
      <c r="V3207" s="2"/>
    </row>
    <row r="3208" spans="1:22" s="16" customFormat="1" ht="15" customHeight="1" x14ac:dyDescent="0.3">
      <c r="A3208" s="16" t="s">
        <v>465</v>
      </c>
      <c r="B3208" s="16" t="s">
        <v>18</v>
      </c>
      <c r="C3208" s="43" t="s">
        <v>184</v>
      </c>
      <c r="D3208" s="43" t="s">
        <v>72</v>
      </c>
      <c r="E3208" s="43" t="s">
        <v>175</v>
      </c>
      <c r="F3208" s="43" t="s">
        <v>185</v>
      </c>
      <c r="G3208" s="43" t="s">
        <v>23</v>
      </c>
      <c r="H3208" s="43" t="s">
        <v>23</v>
      </c>
      <c r="I3208" s="43" t="s">
        <v>470</v>
      </c>
      <c r="J3208" s="16" t="s">
        <v>471</v>
      </c>
      <c r="K3208" s="16">
        <v>344</v>
      </c>
      <c r="L3208" s="16">
        <v>0</v>
      </c>
      <c r="M3208" s="16">
        <v>344</v>
      </c>
      <c r="N3208" s="16">
        <v>0</v>
      </c>
      <c r="O3208" s="47">
        <v>319</v>
      </c>
      <c r="P3208" s="16">
        <v>25</v>
      </c>
      <c r="Q3208" s="47">
        <v>29</v>
      </c>
      <c r="R3208" s="16" t="s">
        <v>1938</v>
      </c>
      <c r="S3208" s="3" t="s">
        <v>1471</v>
      </c>
      <c r="T3208" s="2"/>
      <c r="U3208" s="2"/>
      <c r="V3208" s="2"/>
    </row>
    <row r="3209" spans="1:22" s="16" customFormat="1" ht="15" customHeight="1" x14ac:dyDescent="0.3">
      <c r="A3209" s="16" t="s">
        <v>465</v>
      </c>
      <c r="B3209" s="16" t="s">
        <v>18</v>
      </c>
      <c r="C3209" s="43" t="s">
        <v>184</v>
      </c>
      <c r="D3209" s="43" t="s">
        <v>72</v>
      </c>
      <c r="E3209" s="43" t="s">
        <v>175</v>
      </c>
      <c r="F3209" s="43" t="s">
        <v>185</v>
      </c>
      <c r="G3209" s="43" t="s">
        <v>23</v>
      </c>
      <c r="H3209" s="43" t="s">
        <v>23</v>
      </c>
      <c r="I3209" s="43">
        <v>6206</v>
      </c>
      <c r="J3209" s="16" t="s">
        <v>571</v>
      </c>
      <c r="K3209" s="16">
        <v>2500</v>
      </c>
      <c r="L3209" s="16">
        <v>0</v>
      </c>
      <c r="M3209" s="16">
        <v>2500</v>
      </c>
      <c r="N3209" s="16">
        <v>330.48</v>
      </c>
      <c r="O3209" s="47">
        <v>2169.52</v>
      </c>
      <c r="P3209" s="16">
        <v>0</v>
      </c>
      <c r="Q3209" s="47">
        <v>49.39</v>
      </c>
      <c r="R3209" s="16" t="s">
        <v>1938</v>
      </c>
      <c r="S3209" s="3" t="s">
        <v>1471</v>
      </c>
      <c r="T3209" s="2"/>
      <c r="U3209" s="2"/>
      <c r="V3209" s="2"/>
    </row>
    <row r="3210" spans="1:22" s="16" customFormat="1" ht="15" customHeight="1" x14ac:dyDescent="0.3">
      <c r="A3210" s="16" t="s">
        <v>465</v>
      </c>
      <c r="B3210" s="16" t="s">
        <v>18</v>
      </c>
      <c r="C3210" s="43" t="s">
        <v>184</v>
      </c>
      <c r="D3210" s="43" t="s">
        <v>72</v>
      </c>
      <c r="E3210" s="43" t="s">
        <v>175</v>
      </c>
      <c r="F3210" s="43" t="s">
        <v>185</v>
      </c>
      <c r="G3210" s="43" t="s">
        <v>23</v>
      </c>
      <c r="H3210" s="43" t="s">
        <v>23</v>
      </c>
      <c r="I3210" s="43" t="s">
        <v>546</v>
      </c>
      <c r="J3210" s="16" t="s">
        <v>547</v>
      </c>
      <c r="K3210" s="16">
        <v>3000</v>
      </c>
      <c r="L3210" s="16">
        <v>0</v>
      </c>
      <c r="M3210" s="16">
        <v>3000</v>
      </c>
      <c r="N3210" s="16">
        <v>0</v>
      </c>
      <c r="O3210" s="47">
        <v>2000</v>
      </c>
      <c r="P3210" s="16">
        <v>1000</v>
      </c>
      <c r="Q3210" s="47">
        <v>0</v>
      </c>
      <c r="R3210" s="16" t="s">
        <v>1938</v>
      </c>
      <c r="S3210" s="3" t="s">
        <v>1471</v>
      </c>
      <c r="T3210" s="2"/>
      <c r="U3210" s="2"/>
      <c r="V3210" s="2"/>
    </row>
    <row r="3211" spans="1:22" s="16" customFormat="1" ht="15" customHeight="1" x14ac:dyDescent="0.3">
      <c r="A3211" s="16" t="s">
        <v>465</v>
      </c>
      <c r="B3211" s="16" t="s">
        <v>18</v>
      </c>
      <c r="C3211" s="43" t="s">
        <v>184</v>
      </c>
      <c r="D3211" s="43" t="s">
        <v>72</v>
      </c>
      <c r="E3211" s="43" t="s">
        <v>175</v>
      </c>
      <c r="F3211" s="43" t="s">
        <v>185</v>
      </c>
      <c r="G3211" s="43" t="s">
        <v>23</v>
      </c>
      <c r="H3211" s="43" t="s">
        <v>23</v>
      </c>
      <c r="I3211" s="43" t="s">
        <v>573</v>
      </c>
      <c r="J3211" s="16" t="s">
        <v>574</v>
      </c>
      <c r="K3211" s="16">
        <v>11019</v>
      </c>
      <c r="L3211" s="16">
        <v>151000</v>
      </c>
      <c r="M3211" s="16">
        <v>162019</v>
      </c>
      <c r="N3211" s="16">
        <v>24999</v>
      </c>
      <c r="O3211" s="47">
        <v>121507</v>
      </c>
      <c r="P3211" s="16">
        <v>15513</v>
      </c>
      <c r="Q3211" s="47">
        <v>24999</v>
      </c>
      <c r="R3211" s="16" t="s">
        <v>1938</v>
      </c>
      <c r="S3211" s="3" t="s">
        <v>1471</v>
      </c>
      <c r="T3211" s="2"/>
      <c r="U3211" s="2"/>
      <c r="V3211" s="2"/>
    </row>
    <row r="3212" spans="1:22" s="16" customFormat="1" ht="15" customHeight="1" x14ac:dyDescent="0.3">
      <c r="A3212" s="16" t="s">
        <v>465</v>
      </c>
      <c r="B3212" s="16" t="s">
        <v>18</v>
      </c>
      <c r="C3212" s="43" t="s">
        <v>184</v>
      </c>
      <c r="D3212" s="43" t="s">
        <v>72</v>
      </c>
      <c r="E3212" s="43" t="s">
        <v>175</v>
      </c>
      <c r="F3212" s="43" t="s">
        <v>185</v>
      </c>
      <c r="G3212" s="43" t="s">
        <v>23</v>
      </c>
      <c r="H3212" s="43" t="s">
        <v>23</v>
      </c>
      <c r="I3212" s="43" t="s">
        <v>508</v>
      </c>
      <c r="J3212" s="16" t="s">
        <v>509</v>
      </c>
      <c r="K3212" s="16">
        <v>23000</v>
      </c>
      <c r="L3212" s="16">
        <v>0</v>
      </c>
      <c r="M3212" s="16">
        <v>23000</v>
      </c>
      <c r="N3212" s="16">
        <v>0</v>
      </c>
      <c r="O3212" s="47">
        <v>18713.86</v>
      </c>
      <c r="P3212" s="16">
        <v>4286.1400000000003</v>
      </c>
      <c r="Q3212" s="47">
        <v>1722.04</v>
      </c>
      <c r="R3212" s="16" t="s">
        <v>1938</v>
      </c>
      <c r="S3212" s="3" t="s">
        <v>1471</v>
      </c>
      <c r="T3212" s="2"/>
      <c r="U3212" s="2"/>
      <c r="V3212" s="2"/>
    </row>
    <row r="3213" spans="1:22" s="16" customFormat="1" ht="15" customHeight="1" x14ac:dyDescent="0.3">
      <c r="A3213" s="16" t="s">
        <v>465</v>
      </c>
      <c r="B3213" s="16" t="s">
        <v>18</v>
      </c>
      <c r="C3213" s="43" t="s">
        <v>184</v>
      </c>
      <c r="D3213" s="43" t="s">
        <v>72</v>
      </c>
      <c r="E3213" s="43" t="s">
        <v>175</v>
      </c>
      <c r="F3213" s="43" t="s">
        <v>185</v>
      </c>
      <c r="G3213" s="43" t="s">
        <v>23</v>
      </c>
      <c r="H3213" s="43" t="s">
        <v>23</v>
      </c>
      <c r="I3213" s="43" t="s">
        <v>577</v>
      </c>
      <c r="J3213" s="16" t="s">
        <v>578</v>
      </c>
      <c r="K3213" s="16">
        <v>3500</v>
      </c>
      <c r="L3213" s="16">
        <v>0</v>
      </c>
      <c r="M3213" s="16">
        <v>3500</v>
      </c>
      <c r="N3213" s="16">
        <v>0</v>
      </c>
      <c r="O3213" s="47">
        <v>0</v>
      </c>
      <c r="P3213" s="16">
        <v>3500</v>
      </c>
      <c r="Q3213" s="47">
        <v>0</v>
      </c>
      <c r="R3213" s="16" t="s">
        <v>1938</v>
      </c>
      <c r="S3213" s="3" t="s">
        <v>1471</v>
      </c>
      <c r="T3213" s="2"/>
      <c r="U3213" s="2"/>
      <c r="V3213" s="2"/>
    </row>
    <row r="3214" spans="1:22" s="16" customFormat="1" ht="15" customHeight="1" x14ac:dyDescent="0.3">
      <c r="A3214" s="16" t="s">
        <v>465</v>
      </c>
      <c r="B3214" s="16" t="s">
        <v>18</v>
      </c>
      <c r="C3214" s="43" t="s">
        <v>184</v>
      </c>
      <c r="D3214" s="43" t="s">
        <v>72</v>
      </c>
      <c r="E3214" s="43" t="s">
        <v>175</v>
      </c>
      <c r="F3214" s="43" t="s">
        <v>185</v>
      </c>
      <c r="G3214" s="43" t="s">
        <v>23</v>
      </c>
      <c r="H3214" s="43" t="s">
        <v>23</v>
      </c>
      <c r="I3214" s="43" t="s">
        <v>533</v>
      </c>
      <c r="J3214" s="16" t="s">
        <v>534</v>
      </c>
      <c r="K3214" s="16">
        <v>2000</v>
      </c>
      <c r="L3214" s="16">
        <v>0</v>
      </c>
      <c r="M3214" s="16">
        <v>2000</v>
      </c>
      <c r="N3214" s="16">
        <v>0</v>
      </c>
      <c r="O3214" s="47">
        <v>1223.3499999999999</v>
      </c>
      <c r="P3214" s="16">
        <v>776.65</v>
      </c>
      <c r="Q3214" s="47">
        <v>0</v>
      </c>
      <c r="R3214" s="16" t="s">
        <v>1938</v>
      </c>
      <c r="S3214" s="3" t="s">
        <v>1471</v>
      </c>
      <c r="T3214" s="2"/>
      <c r="U3214" s="2"/>
      <c r="V3214" s="2"/>
    </row>
    <row r="3215" spans="1:22" s="16" customFormat="1" ht="15" customHeight="1" x14ac:dyDescent="0.3">
      <c r="A3215" s="16" t="s">
        <v>465</v>
      </c>
      <c r="B3215" s="16" t="s">
        <v>18</v>
      </c>
      <c r="C3215" s="43" t="s">
        <v>184</v>
      </c>
      <c r="D3215" s="43" t="s">
        <v>72</v>
      </c>
      <c r="E3215" s="43" t="s">
        <v>175</v>
      </c>
      <c r="F3215" s="43" t="s">
        <v>185</v>
      </c>
      <c r="G3215" s="43" t="s">
        <v>23</v>
      </c>
      <c r="H3215" s="43" t="s">
        <v>23</v>
      </c>
      <c r="I3215" s="43" t="s">
        <v>541</v>
      </c>
      <c r="J3215" s="16" t="s">
        <v>542</v>
      </c>
      <c r="K3215" s="16">
        <v>1000</v>
      </c>
      <c r="L3215" s="16">
        <v>0</v>
      </c>
      <c r="M3215" s="16">
        <v>1000</v>
      </c>
      <c r="N3215" s="16">
        <v>0</v>
      </c>
      <c r="O3215" s="47">
        <v>360.89</v>
      </c>
      <c r="P3215" s="16">
        <v>639.11</v>
      </c>
      <c r="Q3215" s="47">
        <v>45.09</v>
      </c>
      <c r="R3215" s="16" t="s">
        <v>1938</v>
      </c>
      <c r="S3215" s="3" t="s">
        <v>1471</v>
      </c>
      <c r="T3215" s="2"/>
      <c r="U3215" s="2"/>
      <c r="V3215" s="2"/>
    </row>
    <row r="3216" spans="1:22" s="16" customFormat="1" ht="15" customHeight="1" x14ac:dyDescent="0.3">
      <c r="A3216" s="16" t="s">
        <v>465</v>
      </c>
      <c r="B3216" s="16" t="s">
        <v>18</v>
      </c>
      <c r="C3216" s="43" t="s">
        <v>184</v>
      </c>
      <c r="D3216" s="43" t="s">
        <v>72</v>
      </c>
      <c r="E3216" s="43" t="s">
        <v>175</v>
      </c>
      <c r="F3216" s="43" t="s">
        <v>185</v>
      </c>
      <c r="G3216" s="43" t="s">
        <v>23</v>
      </c>
      <c r="H3216" s="43" t="s">
        <v>23</v>
      </c>
      <c r="I3216" s="43" t="s">
        <v>616</v>
      </c>
      <c r="J3216" s="16" t="s">
        <v>617</v>
      </c>
      <c r="K3216" s="16">
        <v>0</v>
      </c>
      <c r="L3216" s="16">
        <v>0</v>
      </c>
      <c r="M3216" s="16">
        <v>0</v>
      </c>
      <c r="N3216" s="16">
        <v>0</v>
      </c>
      <c r="O3216" s="47">
        <v>0</v>
      </c>
      <c r="P3216" s="16">
        <v>0</v>
      </c>
      <c r="Q3216" s="47">
        <v>0</v>
      </c>
      <c r="R3216" s="16" t="s">
        <v>1938</v>
      </c>
      <c r="S3216" s="3" t="s">
        <v>1471</v>
      </c>
      <c r="T3216" s="2"/>
      <c r="U3216" s="2"/>
      <c r="V3216" s="2"/>
    </row>
    <row r="3217" spans="1:22" s="16" customFormat="1" ht="15" customHeight="1" x14ac:dyDescent="0.3">
      <c r="A3217" s="16" t="s">
        <v>465</v>
      </c>
      <c r="B3217" s="16" t="s">
        <v>18</v>
      </c>
      <c r="C3217" s="43" t="s">
        <v>184</v>
      </c>
      <c r="D3217" s="43" t="s">
        <v>72</v>
      </c>
      <c r="E3217" s="43" t="s">
        <v>175</v>
      </c>
      <c r="F3217" s="43" t="s">
        <v>185</v>
      </c>
      <c r="G3217" s="43" t="s">
        <v>23</v>
      </c>
      <c r="H3217" s="43" t="s">
        <v>23</v>
      </c>
      <c r="I3217" s="43" t="s">
        <v>600</v>
      </c>
      <c r="J3217" s="16" t="s">
        <v>601</v>
      </c>
      <c r="K3217" s="16">
        <v>10000</v>
      </c>
      <c r="L3217" s="16">
        <v>-5000</v>
      </c>
      <c r="M3217" s="16">
        <v>5000</v>
      </c>
      <c r="N3217" s="16">
        <v>0</v>
      </c>
      <c r="O3217" s="47">
        <v>0</v>
      </c>
      <c r="P3217" s="16">
        <v>5000</v>
      </c>
      <c r="Q3217" s="47">
        <v>0</v>
      </c>
      <c r="R3217" s="16" t="s">
        <v>1938</v>
      </c>
      <c r="S3217" s="3" t="s">
        <v>1471</v>
      </c>
      <c r="T3217" s="2"/>
      <c r="U3217" s="2"/>
      <c r="V3217" s="2"/>
    </row>
    <row r="3218" spans="1:22" s="16" customFormat="1" ht="15" customHeight="1" x14ac:dyDescent="0.3">
      <c r="A3218" s="16" t="s">
        <v>465</v>
      </c>
      <c r="B3218" s="16" t="s">
        <v>18</v>
      </c>
      <c r="C3218" s="43" t="s">
        <v>184</v>
      </c>
      <c r="D3218" s="43" t="s">
        <v>72</v>
      </c>
      <c r="E3218" s="43" t="s">
        <v>175</v>
      </c>
      <c r="F3218" s="43" t="s">
        <v>185</v>
      </c>
      <c r="G3218" s="43" t="s">
        <v>23</v>
      </c>
      <c r="H3218" s="43" t="s">
        <v>23</v>
      </c>
      <c r="I3218" s="43" t="s">
        <v>487</v>
      </c>
      <c r="J3218" s="16" t="s">
        <v>488</v>
      </c>
      <c r="K3218" s="16">
        <v>10000</v>
      </c>
      <c r="L3218" s="16">
        <v>0</v>
      </c>
      <c r="M3218" s="16">
        <v>10000</v>
      </c>
      <c r="N3218" s="16">
        <v>0</v>
      </c>
      <c r="O3218" s="47">
        <v>361.25</v>
      </c>
      <c r="P3218" s="16">
        <v>9638.75</v>
      </c>
      <c r="Q3218" s="47">
        <v>234.5</v>
      </c>
      <c r="R3218" s="16" t="s">
        <v>1938</v>
      </c>
      <c r="S3218" s="3" t="s">
        <v>1471</v>
      </c>
      <c r="T3218" s="2"/>
      <c r="U3218" s="2"/>
      <c r="V3218" s="2"/>
    </row>
    <row r="3219" spans="1:22" s="16" customFormat="1" ht="15" customHeight="1" x14ac:dyDescent="0.3">
      <c r="A3219" s="16" t="s">
        <v>465</v>
      </c>
      <c r="B3219" s="16" t="s">
        <v>18</v>
      </c>
      <c r="C3219" s="43" t="s">
        <v>184</v>
      </c>
      <c r="D3219" s="43" t="s">
        <v>72</v>
      </c>
      <c r="E3219" s="43" t="s">
        <v>175</v>
      </c>
      <c r="F3219" s="43" t="s">
        <v>185</v>
      </c>
      <c r="G3219" s="43" t="s">
        <v>23</v>
      </c>
      <c r="H3219" s="43" t="s">
        <v>23</v>
      </c>
      <c r="I3219" s="43">
        <v>6610</v>
      </c>
      <c r="J3219" s="16" t="s">
        <v>646</v>
      </c>
      <c r="K3219" s="16">
        <v>0</v>
      </c>
      <c r="L3219" s="16">
        <v>0</v>
      </c>
      <c r="M3219" s="16">
        <v>0</v>
      </c>
      <c r="N3219" s="16">
        <v>0</v>
      </c>
      <c r="O3219" s="47">
        <v>0</v>
      </c>
      <c r="P3219" s="16">
        <v>0</v>
      </c>
      <c r="Q3219" s="47">
        <v>0</v>
      </c>
      <c r="R3219" s="16" t="s">
        <v>1938</v>
      </c>
      <c r="S3219" s="3" t="s">
        <v>1471</v>
      </c>
      <c r="T3219" s="2"/>
      <c r="U3219" s="2"/>
      <c r="V3219" s="2"/>
    </row>
    <row r="3220" spans="1:22" s="16" customFormat="1" ht="15" customHeight="1" x14ac:dyDescent="0.3">
      <c r="A3220" s="16" t="s">
        <v>465</v>
      </c>
      <c r="B3220" s="16" t="s">
        <v>18</v>
      </c>
      <c r="C3220" s="43" t="s">
        <v>184</v>
      </c>
      <c r="D3220" s="43" t="s">
        <v>72</v>
      </c>
      <c r="E3220" s="43" t="s">
        <v>175</v>
      </c>
      <c r="F3220" s="43" t="s">
        <v>185</v>
      </c>
      <c r="G3220" s="43" t="s">
        <v>23</v>
      </c>
      <c r="H3220" s="43" t="s">
        <v>23</v>
      </c>
      <c r="I3220" s="43">
        <v>6615</v>
      </c>
      <c r="J3220" s="16" t="s">
        <v>584</v>
      </c>
      <c r="K3220" s="16">
        <v>15000</v>
      </c>
      <c r="L3220" s="16">
        <v>0</v>
      </c>
      <c r="M3220" s="16">
        <v>15000</v>
      </c>
      <c r="N3220" s="16">
        <v>0</v>
      </c>
      <c r="O3220" s="47">
        <v>1300</v>
      </c>
      <c r="P3220" s="16">
        <v>13700</v>
      </c>
      <c r="Q3220" s="47">
        <v>1300</v>
      </c>
      <c r="R3220" s="16" t="s">
        <v>1938</v>
      </c>
      <c r="S3220" s="3" t="s">
        <v>1471</v>
      </c>
      <c r="T3220" s="2"/>
      <c r="U3220" s="2"/>
      <c r="V3220" s="2"/>
    </row>
    <row r="3221" spans="1:22" s="16" customFormat="1" ht="15" customHeight="1" x14ac:dyDescent="0.3">
      <c r="A3221" s="16" t="s">
        <v>465</v>
      </c>
      <c r="B3221" s="16" t="s">
        <v>18</v>
      </c>
      <c r="C3221" s="43" t="s">
        <v>184</v>
      </c>
      <c r="D3221" s="43" t="s">
        <v>72</v>
      </c>
      <c r="E3221" s="43" t="s">
        <v>175</v>
      </c>
      <c r="F3221" s="43" t="s">
        <v>185</v>
      </c>
      <c r="G3221" s="43" t="s">
        <v>23</v>
      </c>
      <c r="H3221" s="43" t="s">
        <v>23</v>
      </c>
      <c r="I3221" s="43" t="s">
        <v>602</v>
      </c>
      <c r="J3221" s="16" t="s">
        <v>603</v>
      </c>
      <c r="K3221" s="16">
        <v>1000</v>
      </c>
      <c r="L3221" s="16">
        <v>0</v>
      </c>
      <c r="M3221" s="16">
        <v>1000</v>
      </c>
      <c r="N3221" s="16">
        <v>0</v>
      </c>
      <c r="O3221" s="47">
        <v>0</v>
      </c>
      <c r="P3221" s="16">
        <v>1000</v>
      </c>
      <c r="Q3221" s="47">
        <v>0</v>
      </c>
      <c r="R3221" s="16" t="s">
        <v>1938</v>
      </c>
      <c r="S3221" s="3" t="s">
        <v>1471</v>
      </c>
      <c r="T3221" s="2"/>
      <c r="U3221" s="2"/>
      <c r="V3221" s="2"/>
    </row>
    <row r="3222" spans="1:22" s="16" customFormat="1" ht="15" customHeight="1" x14ac:dyDescent="0.3">
      <c r="A3222" s="16" t="s">
        <v>465</v>
      </c>
      <c r="B3222" s="16" t="s">
        <v>18</v>
      </c>
      <c r="C3222" s="43" t="s">
        <v>184</v>
      </c>
      <c r="D3222" s="43" t="s">
        <v>72</v>
      </c>
      <c r="E3222" s="43" t="s">
        <v>175</v>
      </c>
      <c r="F3222" s="43" t="s">
        <v>185</v>
      </c>
      <c r="G3222" s="43" t="s">
        <v>23</v>
      </c>
      <c r="H3222" s="43" t="s">
        <v>23</v>
      </c>
      <c r="I3222" s="43" t="s">
        <v>581</v>
      </c>
      <c r="J3222" s="16" t="s">
        <v>1204</v>
      </c>
      <c r="K3222" s="16">
        <v>358000</v>
      </c>
      <c r="L3222" s="16">
        <v>0</v>
      </c>
      <c r="M3222" s="16">
        <v>358000</v>
      </c>
      <c r="N3222" s="16">
        <v>0</v>
      </c>
      <c r="O3222" s="47">
        <v>328166.63</v>
      </c>
      <c r="P3222" s="16">
        <v>29833.37</v>
      </c>
      <c r="Q3222" s="47">
        <v>29833.33</v>
      </c>
      <c r="R3222" s="16" t="s">
        <v>1938</v>
      </c>
      <c r="S3222" s="3" t="s">
        <v>1471</v>
      </c>
      <c r="T3222" s="2"/>
      <c r="U3222" s="2"/>
      <c r="V3222" s="2"/>
    </row>
    <row r="3223" spans="1:22" s="16" customFormat="1" ht="15" customHeight="1" x14ac:dyDescent="0.3">
      <c r="A3223" s="16" t="s">
        <v>465</v>
      </c>
      <c r="B3223" s="16" t="s">
        <v>18</v>
      </c>
      <c r="C3223" s="43" t="s">
        <v>184</v>
      </c>
      <c r="D3223" s="43" t="s">
        <v>72</v>
      </c>
      <c r="E3223" s="43" t="s">
        <v>175</v>
      </c>
      <c r="F3223" s="43" t="s">
        <v>185</v>
      </c>
      <c r="G3223" s="43" t="s">
        <v>23</v>
      </c>
      <c r="H3223" s="43" t="s">
        <v>23</v>
      </c>
      <c r="I3223" s="43" t="s">
        <v>590</v>
      </c>
      <c r="J3223" s="16" t="s">
        <v>591</v>
      </c>
      <c r="K3223" s="16">
        <v>3220</v>
      </c>
      <c r="L3223" s="16">
        <v>0</v>
      </c>
      <c r="M3223" s="16">
        <v>3220</v>
      </c>
      <c r="N3223" s="16">
        <v>0</v>
      </c>
      <c r="O3223" s="47">
        <v>3182.63</v>
      </c>
      <c r="P3223" s="16">
        <v>37.369999999999997</v>
      </c>
      <c r="Q3223" s="47">
        <v>35</v>
      </c>
      <c r="R3223" s="16" t="s">
        <v>1938</v>
      </c>
      <c r="S3223" s="3" t="s">
        <v>1471</v>
      </c>
      <c r="T3223" s="2"/>
      <c r="U3223" s="2"/>
      <c r="V3223" s="2"/>
    </row>
    <row r="3224" spans="1:22" s="16" customFormat="1" ht="15" customHeight="1" x14ac:dyDescent="0.3">
      <c r="A3224" s="16" t="s">
        <v>465</v>
      </c>
      <c r="B3224" s="16" t="s">
        <v>18</v>
      </c>
      <c r="C3224" s="43" t="s">
        <v>184</v>
      </c>
      <c r="D3224" s="43" t="s">
        <v>72</v>
      </c>
      <c r="E3224" s="43" t="s">
        <v>175</v>
      </c>
      <c r="F3224" s="43" t="s">
        <v>185</v>
      </c>
      <c r="G3224" s="43" t="s">
        <v>23</v>
      </c>
      <c r="H3224" s="43" t="s">
        <v>23</v>
      </c>
      <c r="I3224" s="43" t="s">
        <v>608</v>
      </c>
      <c r="J3224" s="16" t="s">
        <v>609</v>
      </c>
      <c r="K3224" s="16">
        <v>3256</v>
      </c>
      <c r="L3224" s="16">
        <v>0</v>
      </c>
      <c r="M3224" s="16">
        <v>3256</v>
      </c>
      <c r="N3224" s="16">
        <v>0</v>
      </c>
      <c r="O3224" s="47">
        <v>2134</v>
      </c>
      <c r="P3224" s="16">
        <v>1122</v>
      </c>
      <c r="Q3224" s="47">
        <v>194</v>
      </c>
      <c r="R3224" s="16" t="s">
        <v>1938</v>
      </c>
      <c r="S3224" s="3" t="s">
        <v>1471</v>
      </c>
      <c r="T3224" s="2"/>
      <c r="U3224" s="2"/>
      <c r="V3224" s="2"/>
    </row>
    <row r="3225" spans="1:22" s="16" customFormat="1" ht="15" customHeight="1" x14ac:dyDescent="0.3">
      <c r="A3225" s="16" t="s">
        <v>465</v>
      </c>
      <c r="B3225" s="16" t="s">
        <v>18</v>
      </c>
      <c r="C3225" s="43" t="s">
        <v>184</v>
      </c>
      <c r="D3225" s="43" t="s">
        <v>72</v>
      </c>
      <c r="E3225" s="43" t="s">
        <v>175</v>
      </c>
      <c r="F3225" s="43" t="s">
        <v>185</v>
      </c>
      <c r="G3225" s="43" t="s">
        <v>23</v>
      </c>
      <c r="H3225" s="43" t="s">
        <v>23</v>
      </c>
      <c r="I3225" s="43">
        <v>7303</v>
      </c>
      <c r="J3225" s="16" t="s">
        <v>548</v>
      </c>
      <c r="K3225" s="16">
        <v>1100</v>
      </c>
      <c r="L3225" s="16">
        <v>0</v>
      </c>
      <c r="M3225" s="16">
        <v>1100</v>
      </c>
      <c r="N3225" s="16">
        <v>0</v>
      </c>
      <c r="O3225" s="47">
        <v>243</v>
      </c>
      <c r="P3225" s="16">
        <v>857</v>
      </c>
      <c r="Q3225" s="47">
        <v>0</v>
      </c>
      <c r="R3225" s="16" t="s">
        <v>1938</v>
      </c>
      <c r="S3225" s="3" t="s">
        <v>1471</v>
      </c>
      <c r="T3225" s="2"/>
      <c r="U3225" s="2"/>
      <c r="V3225" s="2"/>
    </row>
    <row r="3226" spans="1:22" s="16" customFormat="1" ht="15" customHeight="1" x14ac:dyDescent="0.3">
      <c r="A3226" s="16" t="s">
        <v>465</v>
      </c>
      <c r="B3226" s="16" t="s">
        <v>18</v>
      </c>
      <c r="C3226" s="43" t="s">
        <v>184</v>
      </c>
      <c r="D3226" s="43" t="s">
        <v>72</v>
      </c>
      <c r="E3226" s="43" t="s">
        <v>175</v>
      </c>
      <c r="F3226" s="43" t="s">
        <v>185</v>
      </c>
      <c r="G3226" s="43" t="s">
        <v>23</v>
      </c>
      <c r="H3226" s="43" t="s">
        <v>23</v>
      </c>
      <c r="I3226" s="43">
        <v>7312</v>
      </c>
      <c r="J3226" s="16" t="s">
        <v>814</v>
      </c>
      <c r="K3226" s="16">
        <v>95000</v>
      </c>
      <c r="L3226" s="16">
        <v>-18000</v>
      </c>
      <c r="M3226" s="16">
        <v>77000</v>
      </c>
      <c r="N3226" s="16">
        <v>0</v>
      </c>
      <c r="O3226" s="47">
        <v>76119.48</v>
      </c>
      <c r="P3226" s="16">
        <v>880.52</v>
      </c>
      <c r="Q3226" s="47">
        <v>0</v>
      </c>
      <c r="R3226" s="16" t="s">
        <v>1938</v>
      </c>
      <c r="S3226" s="3" t="s">
        <v>1471</v>
      </c>
      <c r="T3226" s="2"/>
      <c r="U3226" s="2"/>
      <c r="V3226" s="2"/>
    </row>
    <row r="3227" spans="1:22" s="16" customFormat="1" ht="15" customHeight="1" x14ac:dyDescent="0.3">
      <c r="A3227" s="16" t="s">
        <v>465</v>
      </c>
      <c r="B3227" s="16" t="s">
        <v>18</v>
      </c>
      <c r="C3227" s="43" t="s">
        <v>184</v>
      </c>
      <c r="D3227" s="43" t="s">
        <v>72</v>
      </c>
      <c r="E3227" s="43" t="s">
        <v>175</v>
      </c>
      <c r="F3227" s="43" t="s">
        <v>185</v>
      </c>
      <c r="G3227" s="43" t="s">
        <v>23</v>
      </c>
      <c r="H3227" s="43" t="s">
        <v>23</v>
      </c>
      <c r="I3227" s="43" t="s">
        <v>806</v>
      </c>
      <c r="J3227" s="16" t="s">
        <v>807</v>
      </c>
      <c r="K3227" s="16">
        <v>229230</v>
      </c>
      <c r="L3227" s="16">
        <v>0</v>
      </c>
      <c r="M3227" s="16">
        <v>229230</v>
      </c>
      <c r="N3227" s="16">
        <v>0</v>
      </c>
      <c r="O3227" s="47">
        <v>0</v>
      </c>
      <c r="P3227" s="16">
        <v>229230</v>
      </c>
      <c r="Q3227" s="47">
        <v>0</v>
      </c>
      <c r="R3227" s="16" t="s">
        <v>1938</v>
      </c>
      <c r="S3227" s="3" t="s">
        <v>1471</v>
      </c>
      <c r="T3227" s="2"/>
      <c r="U3227" s="2"/>
      <c r="V3227" s="2"/>
    </row>
    <row r="3228" spans="1:22" s="16" customFormat="1" ht="15" customHeight="1" x14ac:dyDescent="0.3">
      <c r="A3228" s="16" t="s">
        <v>465</v>
      </c>
      <c r="B3228" s="16" t="s">
        <v>18</v>
      </c>
      <c r="C3228" s="43" t="s">
        <v>184</v>
      </c>
      <c r="D3228" s="43" t="s">
        <v>72</v>
      </c>
      <c r="E3228" s="43" t="s">
        <v>175</v>
      </c>
      <c r="F3228" s="43" t="s">
        <v>185</v>
      </c>
      <c r="G3228" s="43" t="s">
        <v>23</v>
      </c>
      <c r="H3228" s="43" t="s">
        <v>23</v>
      </c>
      <c r="I3228" s="43" t="s">
        <v>808</v>
      </c>
      <c r="J3228" s="16" t="s">
        <v>809</v>
      </c>
      <c r="K3228" s="16">
        <v>0</v>
      </c>
      <c r="L3228" s="16">
        <v>0</v>
      </c>
      <c r="M3228" s="16">
        <v>0</v>
      </c>
      <c r="N3228" s="16">
        <v>0</v>
      </c>
      <c r="O3228" s="47">
        <v>0</v>
      </c>
      <c r="P3228" s="16">
        <v>0</v>
      </c>
      <c r="Q3228" s="47">
        <v>0</v>
      </c>
      <c r="R3228" s="16" t="s">
        <v>1938</v>
      </c>
      <c r="S3228" s="3" t="s">
        <v>1471</v>
      </c>
      <c r="T3228" s="2"/>
      <c r="U3228" s="2"/>
      <c r="V3228" s="2"/>
    </row>
    <row r="3229" spans="1:22" s="16" customFormat="1" ht="15" customHeight="1" x14ac:dyDescent="0.3">
      <c r="A3229" s="16" t="s">
        <v>465</v>
      </c>
      <c r="B3229" s="16" t="s">
        <v>18</v>
      </c>
      <c r="C3229" s="43" t="s">
        <v>184</v>
      </c>
      <c r="D3229" s="43" t="s">
        <v>72</v>
      </c>
      <c r="E3229" s="43" t="s">
        <v>175</v>
      </c>
      <c r="F3229" s="43" t="s">
        <v>185</v>
      </c>
      <c r="G3229" s="43" t="s">
        <v>23</v>
      </c>
      <c r="H3229" s="43" t="s">
        <v>23</v>
      </c>
      <c r="I3229" s="43">
        <v>8095</v>
      </c>
      <c r="J3229" s="16" t="s">
        <v>760</v>
      </c>
      <c r="K3229" s="16">
        <v>1000</v>
      </c>
      <c r="L3229" s="16">
        <v>0</v>
      </c>
      <c r="M3229" s="16">
        <v>1000</v>
      </c>
      <c r="N3229" s="16">
        <v>0</v>
      </c>
      <c r="O3229" s="47">
        <v>0</v>
      </c>
      <c r="P3229" s="16">
        <v>1000</v>
      </c>
      <c r="Q3229" s="47">
        <v>0</v>
      </c>
      <c r="R3229" s="16" t="s">
        <v>1938</v>
      </c>
      <c r="S3229" s="3" t="s">
        <v>1471</v>
      </c>
      <c r="T3229" s="2"/>
      <c r="U3229" s="2"/>
      <c r="V3229" s="2"/>
    </row>
    <row r="3230" spans="1:22" s="16" customFormat="1" ht="15" customHeight="1" x14ac:dyDescent="0.3">
      <c r="A3230" s="16" t="s">
        <v>465</v>
      </c>
      <c r="B3230" s="16" t="s">
        <v>18</v>
      </c>
      <c r="C3230" s="43" t="s">
        <v>184</v>
      </c>
      <c r="D3230" s="43" t="s">
        <v>72</v>
      </c>
      <c r="E3230" s="43" t="s">
        <v>175</v>
      </c>
      <c r="F3230" s="43" t="s">
        <v>185</v>
      </c>
      <c r="G3230" s="43" t="s">
        <v>23</v>
      </c>
      <c r="H3230" s="43" t="s">
        <v>23</v>
      </c>
      <c r="I3230" s="43">
        <v>8135</v>
      </c>
      <c r="J3230" s="16" t="s">
        <v>813</v>
      </c>
      <c r="K3230" s="16">
        <v>58220</v>
      </c>
      <c r="L3230" s="16">
        <v>0</v>
      </c>
      <c r="M3230" s="16">
        <v>58220</v>
      </c>
      <c r="N3230" s="16">
        <v>0</v>
      </c>
      <c r="O3230" s="47">
        <v>53372</v>
      </c>
      <c r="P3230" s="16">
        <v>4848</v>
      </c>
      <c r="Q3230" s="47">
        <v>4852</v>
      </c>
      <c r="R3230" s="16" t="s">
        <v>1938</v>
      </c>
      <c r="S3230" s="3" t="s">
        <v>1471</v>
      </c>
      <c r="T3230" s="2"/>
      <c r="U3230" s="2"/>
      <c r="V3230" s="2"/>
    </row>
    <row r="3231" spans="1:22" s="16" customFormat="1" ht="15" customHeight="1" x14ac:dyDescent="0.3">
      <c r="A3231" s="16" t="s">
        <v>465</v>
      </c>
      <c r="B3231" s="16" t="s">
        <v>18</v>
      </c>
      <c r="C3231" s="43" t="s">
        <v>223</v>
      </c>
      <c r="D3231" s="43" t="s">
        <v>72</v>
      </c>
      <c r="E3231" s="43" t="s">
        <v>175</v>
      </c>
      <c r="F3231" s="43" t="s">
        <v>224</v>
      </c>
      <c r="G3231" s="43" t="s">
        <v>225</v>
      </c>
      <c r="H3231" s="43" t="s">
        <v>23</v>
      </c>
      <c r="I3231" s="43" t="s">
        <v>501</v>
      </c>
      <c r="J3231" s="16" t="s">
        <v>502</v>
      </c>
      <c r="K3231" s="16">
        <v>319665</v>
      </c>
      <c r="L3231" s="16">
        <v>6330</v>
      </c>
      <c r="M3231" s="16">
        <v>325995</v>
      </c>
      <c r="N3231" s="16">
        <v>0</v>
      </c>
      <c r="O3231" s="47">
        <v>309978.28000000003</v>
      </c>
      <c r="P3231" s="16">
        <v>16016.72</v>
      </c>
      <c r="Q3231" s="47">
        <v>29692.14</v>
      </c>
      <c r="R3231" s="16" t="s">
        <v>1939</v>
      </c>
      <c r="S3231" s="3" t="s">
        <v>1471</v>
      </c>
      <c r="T3231" s="2"/>
      <c r="U3231" s="2"/>
      <c r="V3231" s="2"/>
    </row>
    <row r="3232" spans="1:22" s="16" customFormat="1" ht="15" customHeight="1" x14ac:dyDescent="0.3">
      <c r="A3232" s="16" t="s">
        <v>465</v>
      </c>
      <c r="B3232" s="16" t="s">
        <v>18</v>
      </c>
      <c r="C3232" s="43" t="s">
        <v>223</v>
      </c>
      <c r="D3232" s="43" t="s">
        <v>72</v>
      </c>
      <c r="E3232" s="43" t="s">
        <v>175</v>
      </c>
      <c r="F3232" s="43" t="s">
        <v>224</v>
      </c>
      <c r="G3232" s="43" t="s">
        <v>225</v>
      </c>
      <c r="H3232" s="43" t="s">
        <v>23</v>
      </c>
      <c r="I3232" s="43" t="s">
        <v>493</v>
      </c>
      <c r="J3232" s="16" t="s">
        <v>494</v>
      </c>
      <c r="K3232" s="16">
        <v>36128</v>
      </c>
      <c r="L3232" s="16">
        <v>0</v>
      </c>
      <c r="M3232" s="16">
        <v>36128</v>
      </c>
      <c r="N3232" s="16">
        <v>0</v>
      </c>
      <c r="O3232" s="47">
        <v>2737.57</v>
      </c>
      <c r="P3232" s="16">
        <v>33390.43</v>
      </c>
      <c r="Q3232" s="47">
        <v>-72.849999999999994</v>
      </c>
      <c r="R3232" s="16" t="s">
        <v>1939</v>
      </c>
      <c r="S3232" s="3" t="s">
        <v>1471</v>
      </c>
      <c r="T3232" s="2"/>
      <c r="U3232" s="2"/>
      <c r="V3232" s="2"/>
    </row>
    <row r="3233" spans="1:22" s="16" customFormat="1" ht="15" customHeight="1" x14ac:dyDescent="0.3">
      <c r="A3233" s="16" t="s">
        <v>465</v>
      </c>
      <c r="B3233" s="16" t="s">
        <v>18</v>
      </c>
      <c r="C3233" s="43" t="s">
        <v>223</v>
      </c>
      <c r="D3233" s="43" t="s">
        <v>72</v>
      </c>
      <c r="E3233" s="43" t="s">
        <v>175</v>
      </c>
      <c r="F3233" s="43" t="s">
        <v>224</v>
      </c>
      <c r="G3233" s="43" t="s">
        <v>225</v>
      </c>
      <c r="H3233" s="43" t="s">
        <v>23</v>
      </c>
      <c r="I3233" s="43">
        <v>5100</v>
      </c>
      <c r="J3233" s="16" t="s">
        <v>484</v>
      </c>
      <c r="K3233" s="16">
        <v>45000</v>
      </c>
      <c r="L3233" s="16">
        <v>6000</v>
      </c>
      <c r="M3233" s="16">
        <v>51000</v>
      </c>
      <c r="N3233" s="16">
        <v>0</v>
      </c>
      <c r="O3233" s="47">
        <v>56908.959999999999</v>
      </c>
      <c r="P3233" s="16">
        <v>-5908.96</v>
      </c>
      <c r="Q3233" s="47">
        <v>6575.57</v>
      </c>
      <c r="R3233" s="16" t="s">
        <v>1939</v>
      </c>
      <c r="S3233" s="3" t="s">
        <v>1471</v>
      </c>
      <c r="T3233" s="2"/>
      <c r="U3233" s="2"/>
      <c r="V3233" s="2"/>
    </row>
    <row r="3234" spans="1:22" s="16" customFormat="1" ht="15" customHeight="1" x14ac:dyDescent="0.3">
      <c r="A3234" s="16" t="s">
        <v>465</v>
      </c>
      <c r="B3234" s="16" t="s">
        <v>18</v>
      </c>
      <c r="C3234" s="43" t="s">
        <v>223</v>
      </c>
      <c r="D3234" s="43" t="s">
        <v>72</v>
      </c>
      <c r="E3234" s="43" t="s">
        <v>175</v>
      </c>
      <c r="F3234" s="43" t="s">
        <v>224</v>
      </c>
      <c r="G3234" s="43" t="s">
        <v>225</v>
      </c>
      <c r="H3234" s="43" t="s">
        <v>23</v>
      </c>
      <c r="I3234" s="43" t="s">
        <v>491</v>
      </c>
      <c r="J3234" s="16" t="s">
        <v>1043</v>
      </c>
      <c r="K3234" s="16">
        <v>7000</v>
      </c>
      <c r="L3234" s="16">
        <v>0</v>
      </c>
      <c r="M3234" s="16">
        <v>7000</v>
      </c>
      <c r="N3234" s="16">
        <v>0</v>
      </c>
      <c r="O3234" s="47">
        <v>15351</v>
      </c>
      <c r="P3234" s="16">
        <v>-8351</v>
      </c>
      <c r="Q3234" s="47">
        <v>1394.25</v>
      </c>
      <c r="R3234" s="16" t="s">
        <v>1939</v>
      </c>
      <c r="S3234" s="3" t="s">
        <v>1471</v>
      </c>
      <c r="T3234" s="2"/>
      <c r="U3234" s="2"/>
      <c r="V3234" s="2"/>
    </row>
    <row r="3235" spans="1:22" s="16" customFormat="1" ht="15" customHeight="1" x14ac:dyDescent="0.3">
      <c r="A3235" s="16" t="s">
        <v>465</v>
      </c>
      <c r="B3235" s="16" t="s">
        <v>18</v>
      </c>
      <c r="C3235" s="43" t="s">
        <v>223</v>
      </c>
      <c r="D3235" s="43" t="s">
        <v>72</v>
      </c>
      <c r="E3235" s="43" t="s">
        <v>175</v>
      </c>
      <c r="F3235" s="43" t="s">
        <v>224</v>
      </c>
      <c r="G3235" s="43" t="s">
        <v>225</v>
      </c>
      <c r="H3235" s="43" t="s">
        <v>23</v>
      </c>
      <c r="I3235" s="43" t="s">
        <v>481</v>
      </c>
      <c r="J3235" s="16" t="s">
        <v>1040</v>
      </c>
      <c r="K3235" s="16">
        <v>16000</v>
      </c>
      <c r="L3235" s="16">
        <v>8000</v>
      </c>
      <c r="M3235" s="16">
        <v>24000</v>
      </c>
      <c r="N3235" s="16">
        <v>0</v>
      </c>
      <c r="O3235" s="47">
        <v>14294.54</v>
      </c>
      <c r="P3235" s="16">
        <v>9705.4599999999991</v>
      </c>
      <c r="Q3235" s="47">
        <v>454.04</v>
      </c>
      <c r="R3235" s="16" t="s">
        <v>1939</v>
      </c>
      <c r="S3235" s="3" t="s">
        <v>1471</v>
      </c>
      <c r="T3235" s="2"/>
      <c r="U3235" s="2"/>
      <c r="V3235" s="2"/>
    </row>
    <row r="3236" spans="1:22" s="16" customFormat="1" ht="15" customHeight="1" x14ac:dyDescent="0.3">
      <c r="A3236" s="16" t="s">
        <v>465</v>
      </c>
      <c r="B3236" s="16" t="s">
        <v>18</v>
      </c>
      <c r="C3236" s="43" t="s">
        <v>223</v>
      </c>
      <c r="D3236" s="43" t="s">
        <v>72</v>
      </c>
      <c r="E3236" s="43" t="s">
        <v>175</v>
      </c>
      <c r="F3236" s="43" t="s">
        <v>224</v>
      </c>
      <c r="G3236" s="43" t="s">
        <v>225</v>
      </c>
      <c r="H3236" s="43" t="s">
        <v>23</v>
      </c>
      <c r="I3236" s="43" t="s">
        <v>1051</v>
      </c>
      <c r="J3236" s="16" t="s">
        <v>1052</v>
      </c>
      <c r="K3236" s="16">
        <v>3000</v>
      </c>
      <c r="L3236" s="16">
        <v>0</v>
      </c>
      <c r="M3236" s="16">
        <v>3000</v>
      </c>
      <c r="N3236" s="16">
        <v>0</v>
      </c>
      <c r="O3236" s="47">
        <v>1484.6</v>
      </c>
      <c r="P3236" s="16">
        <v>1515.4</v>
      </c>
      <c r="Q3236" s="47">
        <v>539.75</v>
      </c>
      <c r="R3236" s="16" t="s">
        <v>1939</v>
      </c>
      <c r="S3236" s="3" t="s">
        <v>1471</v>
      </c>
      <c r="T3236" s="2"/>
      <c r="U3236" s="2"/>
      <c r="V3236" s="2"/>
    </row>
    <row r="3237" spans="1:22" s="16" customFormat="1" ht="15" customHeight="1" x14ac:dyDescent="0.3">
      <c r="A3237" s="16" t="s">
        <v>465</v>
      </c>
      <c r="B3237" s="16" t="s">
        <v>18</v>
      </c>
      <c r="C3237" s="43" t="s">
        <v>223</v>
      </c>
      <c r="D3237" s="43" t="s">
        <v>72</v>
      </c>
      <c r="E3237" s="43" t="s">
        <v>175</v>
      </c>
      <c r="F3237" s="43" t="s">
        <v>224</v>
      </c>
      <c r="G3237" s="43" t="s">
        <v>225</v>
      </c>
      <c r="H3237" s="43" t="s">
        <v>23</v>
      </c>
      <c r="I3237" s="43" t="s">
        <v>469</v>
      </c>
      <c r="J3237" s="16" t="s">
        <v>1045</v>
      </c>
      <c r="K3237" s="16">
        <v>9000</v>
      </c>
      <c r="L3237" s="16">
        <v>2000</v>
      </c>
      <c r="M3237" s="16">
        <v>11000</v>
      </c>
      <c r="N3237" s="16">
        <v>0</v>
      </c>
      <c r="O3237" s="47">
        <v>8357.8799999999992</v>
      </c>
      <c r="P3237" s="16">
        <v>2642.12</v>
      </c>
      <c r="Q3237" s="47">
        <v>802.36</v>
      </c>
      <c r="R3237" s="16" t="s">
        <v>1939</v>
      </c>
      <c r="S3237" s="3" t="s">
        <v>1471</v>
      </c>
      <c r="T3237" s="2"/>
      <c r="U3237" s="2"/>
      <c r="V3237" s="2"/>
    </row>
    <row r="3238" spans="1:22" s="16" customFormat="1" ht="15" customHeight="1" x14ac:dyDescent="0.3">
      <c r="A3238" s="16" t="s">
        <v>465</v>
      </c>
      <c r="B3238" s="16" t="s">
        <v>18</v>
      </c>
      <c r="C3238" s="43" t="s">
        <v>223</v>
      </c>
      <c r="D3238" s="43" t="s">
        <v>72</v>
      </c>
      <c r="E3238" s="43" t="s">
        <v>175</v>
      </c>
      <c r="F3238" s="43" t="s">
        <v>224</v>
      </c>
      <c r="G3238" s="43" t="s">
        <v>225</v>
      </c>
      <c r="H3238" s="43" t="s">
        <v>23</v>
      </c>
      <c r="I3238" s="43" t="s">
        <v>473</v>
      </c>
      <c r="J3238" s="16" t="s">
        <v>1041</v>
      </c>
      <c r="K3238" s="16">
        <v>4800</v>
      </c>
      <c r="L3238" s="16">
        <v>1600</v>
      </c>
      <c r="M3238" s="16">
        <v>6400</v>
      </c>
      <c r="N3238" s="16">
        <v>0</v>
      </c>
      <c r="O3238" s="47">
        <v>3632.45</v>
      </c>
      <c r="P3238" s="16">
        <v>2767.55</v>
      </c>
      <c r="Q3238" s="47">
        <v>129.79</v>
      </c>
      <c r="R3238" s="16" t="s">
        <v>1939</v>
      </c>
      <c r="S3238" s="3" t="s">
        <v>1471</v>
      </c>
      <c r="T3238" s="2"/>
      <c r="U3238" s="2"/>
      <c r="V3238" s="2"/>
    </row>
    <row r="3239" spans="1:22" s="16" customFormat="1" ht="15" customHeight="1" x14ac:dyDescent="0.3">
      <c r="A3239" s="16" t="s">
        <v>465</v>
      </c>
      <c r="B3239" s="16" t="s">
        <v>18</v>
      </c>
      <c r="C3239" s="43" t="s">
        <v>223</v>
      </c>
      <c r="D3239" s="43" t="s">
        <v>72</v>
      </c>
      <c r="E3239" s="43" t="s">
        <v>175</v>
      </c>
      <c r="F3239" s="43" t="s">
        <v>224</v>
      </c>
      <c r="G3239" s="43" t="s">
        <v>225</v>
      </c>
      <c r="H3239" s="43" t="s">
        <v>23</v>
      </c>
      <c r="I3239" s="43" t="s">
        <v>474</v>
      </c>
      <c r="J3239" s="16" t="s">
        <v>475</v>
      </c>
      <c r="K3239" s="16">
        <v>32396</v>
      </c>
      <c r="L3239" s="16">
        <v>642</v>
      </c>
      <c r="M3239" s="16">
        <v>33038</v>
      </c>
      <c r="N3239" s="16">
        <v>0</v>
      </c>
      <c r="O3239" s="47">
        <v>30543.71</v>
      </c>
      <c r="P3239" s="16">
        <v>2494.29</v>
      </c>
      <c r="Q3239" s="47">
        <v>2922.61</v>
      </c>
      <c r="R3239" s="16" t="s">
        <v>1939</v>
      </c>
      <c r="S3239" s="3" t="s">
        <v>1471</v>
      </c>
      <c r="T3239" s="2"/>
      <c r="U3239" s="2"/>
      <c r="V3239" s="2"/>
    </row>
    <row r="3240" spans="1:22" s="16" customFormat="1" ht="15" customHeight="1" x14ac:dyDescent="0.3">
      <c r="A3240" s="16" t="s">
        <v>465</v>
      </c>
      <c r="B3240" s="16" t="s">
        <v>18</v>
      </c>
      <c r="C3240" s="43" t="s">
        <v>223</v>
      </c>
      <c r="D3240" s="43" t="s">
        <v>72</v>
      </c>
      <c r="E3240" s="43" t="s">
        <v>175</v>
      </c>
      <c r="F3240" s="43" t="s">
        <v>224</v>
      </c>
      <c r="G3240" s="43" t="s">
        <v>225</v>
      </c>
      <c r="H3240" s="43" t="s">
        <v>23</v>
      </c>
      <c r="I3240" s="43" t="s">
        <v>531</v>
      </c>
      <c r="J3240" s="16" t="s">
        <v>532</v>
      </c>
      <c r="K3240" s="16">
        <v>32704</v>
      </c>
      <c r="L3240" s="16">
        <v>0</v>
      </c>
      <c r="M3240" s="16">
        <v>32704</v>
      </c>
      <c r="N3240" s="16">
        <v>0</v>
      </c>
      <c r="O3240" s="47">
        <v>29975</v>
      </c>
      <c r="P3240" s="16">
        <v>2729</v>
      </c>
      <c r="Q3240" s="47">
        <v>2725</v>
      </c>
      <c r="R3240" s="16" t="s">
        <v>1939</v>
      </c>
      <c r="S3240" s="3" t="s">
        <v>1471</v>
      </c>
      <c r="T3240" s="2"/>
      <c r="U3240" s="2"/>
      <c r="V3240" s="2"/>
    </row>
    <row r="3241" spans="1:22" s="16" customFormat="1" ht="15" customHeight="1" x14ac:dyDescent="0.3">
      <c r="A3241" s="16" t="s">
        <v>465</v>
      </c>
      <c r="B3241" s="16" t="s">
        <v>18</v>
      </c>
      <c r="C3241" s="43" t="s">
        <v>223</v>
      </c>
      <c r="D3241" s="43" t="s">
        <v>72</v>
      </c>
      <c r="E3241" s="43" t="s">
        <v>175</v>
      </c>
      <c r="F3241" s="43" t="s">
        <v>224</v>
      </c>
      <c r="G3241" s="43" t="s">
        <v>225</v>
      </c>
      <c r="H3241" s="43" t="s">
        <v>23</v>
      </c>
      <c r="I3241" s="43" t="s">
        <v>519</v>
      </c>
      <c r="J3241" s="16" t="s">
        <v>520</v>
      </c>
      <c r="K3241" s="16">
        <v>12422</v>
      </c>
      <c r="L3241" s="16">
        <v>0</v>
      </c>
      <c r="M3241" s="16">
        <v>12422</v>
      </c>
      <c r="N3241" s="16">
        <v>0</v>
      </c>
      <c r="O3241" s="47">
        <v>11253</v>
      </c>
      <c r="P3241" s="16">
        <v>1169</v>
      </c>
      <c r="Q3241" s="47">
        <v>1023</v>
      </c>
      <c r="R3241" s="16" t="s">
        <v>1939</v>
      </c>
      <c r="S3241" s="3" t="s">
        <v>1471</v>
      </c>
      <c r="T3241" s="2"/>
      <c r="U3241" s="2"/>
      <c r="V3241" s="2"/>
    </row>
    <row r="3242" spans="1:22" s="16" customFormat="1" ht="15" customHeight="1" x14ac:dyDescent="0.3">
      <c r="A3242" s="16" t="s">
        <v>465</v>
      </c>
      <c r="B3242" s="16" t="s">
        <v>18</v>
      </c>
      <c r="C3242" s="43" t="s">
        <v>223</v>
      </c>
      <c r="D3242" s="43" t="s">
        <v>72</v>
      </c>
      <c r="E3242" s="43" t="s">
        <v>175</v>
      </c>
      <c r="F3242" s="43" t="s">
        <v>224</v>
      </c>
      <c r="G3242" s="43" t="s">
        <v>225</v>
      </c>
      <c r="H3242" s="43" t="s">
        <v>23</v>
      </c>
      <c r="I3242" s="43" t="s">
        <v>638</v>
      </c>
      <c r="J3242" s="16" t="s">
        <v>639</v>
      </c>
      <c r="K3242" s="16">
        <v>80876</v>
      </c>
      <c r="L3242" s="16">
        <v>0</v>
      </c>
      <c r="M3242" s="16">
        <v>80876</v>
      </c>
      <c r="N3242" s="16">
        <v>0</v>
      </c>
      <c r="O3242" s="47">
        <v>74140</v>
      </c>
      <c r="P3242" s="16">
        <v>6736</v>
      </c>
      <c r="Q3242" s="47">
        <v>6740</v>
      </c>
      <c r="R3242" s="16" t="s">
        <v>1939</v>
      </c>
      <c r="S3242" s="3" t="s">
        <v>1471</v>
      </c>
      <c r="T3242" s="2"/>
      <c r="U3242" s="2"/>
      <c r="V3242" s="2"/>
    </row>
    <row r="3243" spans="1:22" s="16" customFormat="1" ht="15" customHeight="1" x14ac:dyDescent="0.3">
      <c r="A3243" s="16" t="s">
        <v>465</v>
      </c>
      <c r="B3243" s="16" t="s">
        <v>18</v>
      </c>
      <c r="C3243" s="43" t="s">
        <v>223</v>
      </c>
      <c r="D3243" s="43" t="s">
        <v>72</v>
      </c>
      <c r="E3243" s="43" t="s">
        <v>175</v>
      </c>
      <c r="F3243" s="43" t="s">
        <v>224</v>
      </c>
      <c r="G3243" s="43" t="s">
        <v>225</v>
      </c>
      <c r="H3243" s="43" t="s">
        <v>23</v>
      </c>
      <c r="I3243" s="43" t="s">
        <v>466</v>
      </c>
      <c r="J3243" s="16" t="s">
        <v>467</v>
      </c>
      <c r="K3243" s="16">
        <v>4098</v>
      </c>
      <c r="L3243" s="16">
        <v>0</v>
      </c>
      <c r="M3243" s="16">
        <v>4098</v>
      </c>
      <c r="N3243" s="16">
        <v>0</v>
      </c>
      <c r="O3243" s="47">
        <v>3762</v>
      </c>
      <c r="P3243" s="16">
        <v>336</v>
      </c>
      <c r="Q3243" s="47">
        <v>342</v>
      </c>
      <c r="R3243" s="16" t="s">
        <v>1939</v>
      </c>
      <c r="S3243" s="3" t="s">
        <v>1471</v>
      </c>
      <c r="T3243" s="2"/>
      <c r="U3243" s="2"/>
      <c r="V3243" s="2"/>
    </row>
    <row r="3244" spans="1:22" s="16" customFormat="1" ht="15" customHeight="1" x14ac:dyDescent="0.3">
      <c r="A3244" s="16" t="s">
        <v>465</v>
      </c>
      <c r="B3244" s="16" t="s">
        <v>18</v>
      </c>
      <c r="C3244" s="43" t="s">
        <v>223</v>
      </c>
      <c r="D3244" s="43" t="s">
        <v>72</v>
      </c>
      <c r="E3244" s="43" t="s">
        <v>175</v>
      </c>
      <c r="F3244" s="43" t="s">
        <v>224</v>
      </c>
      <c r="G3244" s="43" t="s">
        <v>225</v>
      </c>
      <c r="H3244" s="43" t="s">
        <v>23</v>
      </c>
      <c r="I3244" s="43" t="s">
        <v>470</v>
      </c>
      <c r="J3244" s="16" t="s">
        <v>471</v>
      </c>
      <c r="K3244" s="16">
        <v>765</v>
      </c>
      <c r="L3244" s="16">
        <v>0</v>
      </c>
      <c r="M3244" s="16">
        <v>765</v>
      </c>
      <c r="N3244" s="16">
        <v>0</v>
      </c>
      <c r="O3244" s="47">
        <v>704</v>
      </c>
      <c r="P3244" s="16">
        <v>61</v>
      </c>
      <c r="Q3244" s="47">
        <v>64</v>
      </c>
      <c r="R3244" s="16" t="s">
        <v>1939</v>
      </c>
      <c r="S3244" s="3" t="s">
        <v>1471</v>
      </c>
      <c r="T3244" s="2"/>
      <c r="U3244" s="2"/>
      <c r="V3244" s="2"/>
    </row>
    <row r="3245" spans="1:22" s="16" customFormat="1" ht="15" customHeight="1" x14ac:dyDescent="0.3">
      <c r="A3245" s="16" t="s">
        <v>465</v>
      </c>
      <c r="B3245" s="16" t="s">
        <v>18</v>
      </c>
      <c r="C3245" s="43" t="s">
        <v>223</v>
      </c>
      <c r="D3245" s="43" t="s">
        <v>72</v>
      </c>
      <c r="E3245" s="43" t="s">
        <v>175</v>
      </c>
      <c r="F3245" s="43" t="s">
        <v>224</v>
      </c>
      <c r="G3245" s="43" t="s">
        <v>225</v>
      </c>
      <c r="H3245" s="43" t="s">
        <v>23</v>
      </c>
      <c r="I3245" s="43">
        <v>6000</v>
      </c>
      <c r="J3245" s="16" t="s">
        <v>539</v>
      </c>
      <c r="K3245" s="16">
        <v>2500</v>
      </c>
      <c r="L3245" s="16">
        <v>0</v>
      </c>
      <c r="M3245" s="16">
        <v>2500</v>
      </c>
      <c r="N3245" s="16">
        <v>476.79</v>
      </c>
      <c r="O3245" s="47">
        <v>884.59</v>
      </c>
      <c r="P3245" s="16">
        <v>1138.6199999999999</v>
      </c>
      <c r="Q3245" s="47">
        <v>42.09</v>
      </c>
      <c r="R3245" s="16" t="s">
        <v>1939</v>
      </c>
      <c r="S3245" s="3" t="s">
        <v>1471</v>
      </c>
      <c r="T3245" s="2"/>
      <c r="U3245" s="2"/>
      <c r="V3245" s="2"/>
    </row>
    <row r="3246" spans="1:22" s="16" customFormat="1" ht="15" customHeight="1" x14ac:dyDescent="0.3">
      <c r="A3246" s="16" t="s">
        <v>465</v>
      </c>
      <c r="B3246" s="16" t="s">
        <v>18</v>
      </c>
      <c r="C3246" s="43" t="s">
        <v>223</v>
      </c>
      <c r="D3246" s="43" t="s">
        <v>72</v>
      </c>
      <c r="E3246" s="43" t="s">
        <v>175</v>
      </c>
      <c r="F3246" s="43" t="s">
        <v>224</v>
      </c>
      <c r="G3246" s="43" t="s">
        <v>225</v>
      </c>
      <c r="H3246" s="43" t="s">
        <v>23</v>
      </c>
      <c r="I3246" s="43">
        <v>6007</v>
      </c>
      <c r="J3246" s="16" t="s">
        <v>681</v>
      </c>
      <c r="K3246" s="16">
        <v>500</v>
      </c>
      <c r="L3246" s="16">
        <v>0</v>
      </c>
      <c r="M3246" s="16">
        <v>500</v>
      </c>
      <c r="N3246" s="16">
        <v>0</v>
      </c>
      <c r="O3246" s="47">
        <v>0</v>
      </c>
      <c r="P3246" s="16">
        <v>500</v>
      </c>
      <c r="Q3246" s="47">
        <v>0</v>
      </c>
      <c r="R3246" s="16" t="s">
        <v>1939</v>
      </c>
      <c r="S3246" s="3" t="s">
        <v>1471</v>
      </c>
      <c r="T3246" s="2"/>
      <c r="U3246" s="2"/>
      <c r="V3246" s="2"/>
    </row>
    <row r="3247" spans="1:22" s="16" customFormat="1" ht="15" customHeight="1" x14ac:dyDescent="0.3">
      <c r="A3247" s="16" t="s">
        <v>465</v>
      </c>
      <c r="B3247" s="16" t="s">
        <v>18</v>
      </c>
      <c r="C3247" s="43" t="s">
        <v>223</v>
      </c>
      <c r="D3247" s="43" t="s">
        <v>72</v>
      </c>
      <c r="E3247" s="43" t="s">
        <v>175</v>
      </c>
      <c r="F3247" s="43" t="s">
        <v>224</v>
      </c>
      <c r="G3247" s="43" t="s">
        <v>225</v>
      </c>
      <c r="H3247" s="43" t="s">
        <v>23</v>
      </c>
      <c r="I3247" s="43">
        <v>6010</v>
      </c>
      <c r="J3247" s="16" t="s">
        <v>504</v>
      </c>
      <c r="K3247" s="16">
        <v>5000</v>
      </c>
      <c r="L3247" s="16">
        <v>0</v>
      </c>
      <c r="M3247" s="16">
        <v>5000</v>
      </c>
      <c r="N3247" s="16">
        <v>0</v>
      </c>
      <c r="O3247" s="47">
        <v>2432.9</v>
      </c>
      <c r="P3247" s="16">
        <v>2567.1</v>
      </c>
      <c r="Q3247" s="47">
        <v>0</v>
      </c>
      <c r="R3247" s="16" t="s">
        <v>1939</v>
      </c>
      <c r="S3247" s="3" t="s">
        <v>1471</v>
      </c>
      <c r="T3247" s="2"/>
      <c r="U3247" s="2"/>
      <c r="V3247" s="2"/>
    </row>
    <row r="3248" spans="1:22" s="16" customFormat="1" ht="15" customHeight="1" x14ac:dyDescent="0.3">
      <c r="A3248" s="16" t="s">
        <v>465</v>
      </c>
      <c r="B3248" s="16" t="s">
        <v>18</v>
      </c>
      <c r="C3248" s="43" t="s">
        <v>223</v>
      </c>
      <c r="D3248" s="43" t="s">
        <v>72</v>
      </c>
      <c r="E3248" s="43" t="s">
        <v>175</v>
      </c>
      <c r="F3248" s="43" t="s">
        <v>224</v>
      </c>
      <c r="G3248" s="43" t="s">
        <v>225</v>
      </c>
      <c r="H3248" s="43" t="s">
        <v>23</v>
      </c>
      <c r="I3248" s="43">
        <v>6015</v>
      </c>
      <c r="J3248" s="16" t="s">
        <v>503</v>
      </c>
      <c r="K3248" s="16">
        <v>1000</v>
      </c>
      <c r="L3248" s="16">
        <v>0</v>
      </c>
      <c r="M3248" s="16">
        <v>1000</v>
      </c>
      <c r="N3248" s="16">
        <v>0</v>
      </c>
      <c r="O3248" s="47">
        <v>408.06</v>
      </c>
      <c r="P3248" s="16">
        <v>591.94000000000005</v>
      </c>
      <c r="Q3248" s="47">
        <v>0</v>
      </c>
      <c r="R3248" s="16" t="s">
        <v>1939</v>
      </c>
      <c r="S3248" s="3" t="s">
        <v>1471</v>
      </c>
      <c r="T3248" s="2"/>
      <c r="U3248" s="2"/>
      <c r="V3248" s="2"/>
    </row>
    <row r="3249" spans="1:22" s="16" customFormat="1" ht="15" customHeight="1" x14ac:dyDescent="0.3">
      <c r="A3249" s="16" t="s">
        <v>465</v>
      </c>
      <c r="B3249" s="16" t="s">
        <v>18</v>
      </c>
      <c r="C3249" s="43" t="s">
        <v>223</v>
      </c>
      <c r="D3249" s="43" t="s">
        <v>72</v>
      </c>
      <c r="E3249" s="43" t="s">
        <v>175</v>
      </c>
      <c r="F3249" s="43" t="s">
        <v>224</v>
      </c>
      <c r="G3249" s="43" t="s">
        <v>225</v>
      </c>
      <c r="H3249" s="43" t="s">
        <v>23</v>
      </c>
      <c r="I3249" s="43">
        <v>6017</v>
      </c>
      <c r="J3249" s="16" t="s">
        <v>529</v>
      </c>
      <c r="K3249" s="16">
        <v>4000</v>
      </c>
      <c r="L3249" s="16">
        <v>0</v>
      </c>
      <c r="M3249" s="16">
        <v>4000</v>
      </c>
      <c r="N3249" s="16">
        <v>0</v>
      </c>
      <c r="O3249" s="47">
        <v>4373.24</v>
      </c>
      <c r="P3249" s="16">
        <v>-373.24</v>
      </c>
      <c r="Q3249" s="47">
        <v>0</v>
      </c>
      <c r="R3249" s="16" t="s">
        <v>1939</v>
      </c>
      <c r="S3249" s="3" t="s">
        <v>1471</v>
      </c>
      <c r="T3249" s="2"/>
      <c r="U3249" s="2"/>
      <c r="V3249" s="2"/>
    </row>
    <row r="3250" spans="1:22" s="16" customFormat="1" ht="15" customHeight="1" x14ac:dyDescent="0.3">
      <c r="A3250" s="16" t="s">
        <v>465</v>
      </c>
      <c r="B3250" s="16" t="s">
        <v>18</v>
      </c>
      <c r="C3250" s="43" t="s">
        <v>223</v>
      </c>
      <c r="D3250" s="43" t="s">
        <v>72</v>
      </c>
      <c r="E3250" s="43" t="s">
        <v>175</v>
      </c>
      <c r="F3250" s="43" t="s">
        <v>224</v>
      </c>
      <c r="G3250" s="43" t="s">
        <v>225</v>
      </c>
      <c r="H3250" s="43" t="s">
        <v>23</v>
      </c>
      <c r="I3250" s="43">
        <v>6202</v>
      </c>
      <c r="J3250" s="16" t="s">
        <v>558</v>
      </c>
      <c r="K3250" s="16">
        <v>15000</v>
      </c>
      <c r="L3250" s="16">
        <v>0</v>
      </c>
      <c r="M3250" s="16">
        <v>15000</v>
      </c>
      <c r="N3250" s="16">
        <v>0</v>
      </c>
      <c r="O3250" s="47">
        <v>11342.67</v>
      </c>
      <c r="P3250" s="16">
        <v>3657.33</v>
      </c>
      <c r="Q3250" s="47">
        <v>0</v>
      </c>
      <c r="R3250" s="16" t="s">
        <v>1939</v>
      </c>
      <c r="S3250" s="3" t="s">
        <v>1471</v>
      </c>
      <c r="T3250" s="2"/>
      <c r="U3250" s="2"/>
      <c r="V3250" s="2"/>
    </row>
    <row r="3251" spans="1:22" s="16" customFormat="1" ht="15" customHeight="1" x14ac:dyDescent="0.3">
      <c r="A3251" s="16" t="s">
        <v>465</v>
      </c>
      <c r="B3251" s="16" t="s">
        <v>18</v>
      </c>
      <c r="C3251" s="43" t="s">
        <v>223</v>
      </c>
      <c r="D3251" s="43" t="s">
        <v>72</v>
      </c>
      <c r="E3251" s="43" t="s">
        <v>175</v>
      </c>
      <c r="F3251" s="43" t="s">
        <v>224</v>
      </c>
      <c r="G3251" s="43" t="s">
        <v>225</v>
      </c>
      <c r="H3251" s="43" t="s">
        <v>23</v>
      </c>
      <c r="I3251" s="43">
        <v>6206</v>
      </c>
      <c r="J3251" s="16" t="s">
        <v>571</v>
      </c>
      <c r="K3251" s="16">
        <v>4000</v>
      </c>
      <c r="L3251" s="16">
        <v>0</v>
      </c>
      <c r="M3251" s="16">
        <v>4000</v>
      </c>
      <c r="N3251" s="16">
        <v>1500</v>
      </c>
      <c r="O3251" s="47">
        <v>2439.0100000000002</v>
      </c>
      <c r="P3251" s="16">
        <v>60.99</v>
      </c>
      <c r="Q3251" s="47">
        <v>300</v>
      </c>
      <c r="R3251" s="16" t="s">
        <v>1939</v>
      </c>
      <c r="S3251" s="3" t="s">
        <v>1471</v>
      </c>
      <c r="T3251" s="2"/>
      <c r="U3251" s="2"/>
      <c r="V3251" s="2"/>
    </row>
    <row r="3252" spans="1:22" s="16" customFormat="1" ht="15" customHeight="1" x14ac:dyDescent="0.3">
      <c r="A3252" s="16" t="s">
        <v>465</v>
      </c>
      <c r="B3252" s="16" t="s">
        <v>18</v>
      </c>
      <c r="C3252" s="43" t="s">
        <v>223</v>
      </c>
      <c r="D3252" s="43" t="s">
        <v>72</v>
      </c>
      <c r="E3252" s="43" t="s">
        <v>175</v>
      </c>
      <c r="F3252" s="43" t="s">
        <v>224</v>
      </c>
      <c r="G3252" s="43" t="s">
        <v>225</v>
      </c>
      <c r="H3252" s="43" t="s">
        <v>23</v>
      </c>
      <c r="I3252" s="43">
        <v>6208</v>
      </c>
      <c r="J3252" s="16" t="s">
        <v>496</v>
      </c>
      <c r="K3252" s="16">
        <v>1000</v>
      </c>
      <c r="L3252" s="16">
        <v>0</v>
      </c>
      <c r="M3252" s="16">
        <v>1000</v>
      </c>
      <c r="N3252" s="16">
        <v>0</v>
      </c>
      <c r="O3252" s="47">
        <v>115.19</v>
      </c>
      <c r="P3252" s="16">
        <v>884.81</v>
      </c>
      <c r="Q3252" s="47">
        <v>0</v>
      </c>
      <c r="R3252" s="16" t="s">
        <v>1939</v>
      </c>
      <c r="S3252" s="3" t="s">
        <v>1471</v>
      </c>
      <c r="T3252" s="2"/>
      <c r="U3252" s="2"/>
      <c r="V3252" s="2"/>
    </row>
    <row r="3253" spans="1:22" s="16" customFormat="1" ht="15" customHeight="1" x14ac:dyDescent="0.3">
      <c r="A3253" s="16" t="s">
        <v>465</v>
      </c>
      <c r="B3253" s="16" t="s">
        <v>18</v>
      </c>
      <c r="C3253" s="43" t="s">
        <v>223</v>
      </c>
      <c r="D3253" s="43" t="s">
        <v>72</v>
      </c>
      <c r="E3253" s="43" t="s">
        <v>175</v>
      </c>
      <c r="F3253" s="43" t="s">
        <v>224</v>
      </c>
      <c r="G3253" s="43" t="s">
        <v>225</v>
      </c>
      <c r="H3253" s="43" t="s">
        <v>23</v>
      </c>
      <c r="I3253" s="43">
        <v>6210</v>
      </c>
      <c r="J3253" s="16" t="s">
        <v>565</v>
      </c>
      <c r="K3253" s="16">
        <v>9000</v>
      </c>
      <c r="L3253" s="16">
        <v>20000</v>
      </c>
      <c r="M3253" s="16">
        <v>29000</v>
      </c>
      <c r="N3253" s="16">
        <v>646.13</v>
      </c>
      <c r="O3253" s="47">
        <v>15434.33</v>
      </c>
      <c r="P3253" s="16">
        <v>12919.54</v>
      </c>
      <c r="Q3253" s="47">
        <v>41.52</v>
      </c>
      <c r="R3253" s="16" t="s">
        <v>1939</v>
      </c>
      <c r="S3253" s="3" t="s">
        <v>1471</v>
      </c>
      <c r="T3253" s="2"/>
      <c r="U3253" s="2"/>
      <c r="V3253" s="2"/>
    </row>
    <row r="3254" spans="1:22" s="16" customFormat="1" ht="15" customHeight="1" x14ac:dyDescent="0.3">
      <c r="A3254" s="16" t="s">
        <v>465</v>
      </c>
      <c r="B3254" s="16" t="s">
        <v>18</v>
      </c>
      <c r="C3254" s="43" t="s">
        <v>223</v>
      </c>
      <c r="D3254" s="43" t="s">
        <v>72</v>
      </c>
      <c r="E3254" s="43" t="s">
        <v>175</v>
      </c>
      <c r="F3254" s="43" t="s">
        <v>224</v>
      </c>
      <c r="G3254" s="43" t="s">
        <v>225</v>
      </c>
      <c r="H3254" s="43" t="s">
        <v>23</v>
      </c>
      <c r="I3254" s="43">
        <v>6214</v>
      </c>
      <c r="J3254" s="16" t="s">
        <v>495</v>
      </c>
      <c r="K3254" s="16">
        <v>2000</v>
      </c>
      <c r="L3254" s="16">
        <v>0</v>
      </c>
      <c r="M3254" s="16">
        <v>2000</v>
      </c>
      <c r="N3254" s="16">
        <v>0</v>
      </c>
      <c r="O3254" s="47">
        <v>0</v>
      </c>
      <c r="P3254" s="16">
        <v>2000</v>
      </c>
      <c r="Q3254" s="47">
        <v>0</v>
      </c>
      <c r="R3254" s="16" t="s">
        <v>1939</v>
      </c>
      <c r="S3254" s="3" t="s">
        <v>1471</v>
      </c>
      <c r="T3254" s="2"/>
      <c r="U3254" s="2"/>
      <c r="V3254" s="2"/>
    </row>
    <row r="3255" spans="1:22" s="16" customFormat="1" ht="15" customHeight="1" x14ac:dyDescent="0.3">
      <c r="A3255" s="16" t="s">
        <v>465</v>
      </c>
      <c r="B3255" s="16" t="s">
        <v>18</v>
      </c>
      <c r="C3255" s="43" t="s">
        <v>223</v>
      </c>
      <c r="D3255" s="43" t="s">
        <v>72</v>
      </c>
      <c r="E3255" s="43" t="s">
        <v>175</v>
      </c>
      <c r="F3255" s="43" t="s">
        <v>224</v>
      </c>
      <c r="G3255" s="43" t="s">
        <v>225</v>
      </c>
      <c r="H3255" s="43" t="s">
        <v>23</v>
      </c>
      <c r="I3255" s="43" t="s">
        <v>566</v>
      </c>
      <c r="J3255" s="16" t="s">
        <v>567</v>
      </c>
      <c r="K3255" s="16">
        <v>10000</v>
      </c>
      <c r="L3255" s="16">
        <v>0</v>
      </c>
      <c r="M3255" s="16">
        <v>10000</v>
      </c>
      <c r="N3255" s="16">
        <v>8745</v>
      </c>
      <c r="O3255" s="47">
        <v>399.39</v>
      </c>
      <c r="P3255" s="16">
        <v>855.61</v>
      </c>
      <c r="Q3255" s="47">
        <v>0</v>
      </c>
      <c r="R3255" s="16" t="s">
        <v>1939</v>
      </c>
      <c r="S3255" s="3" t="s">
        <v>1471</v>
      </c>
      <c r="T3255" s="2"/>
      <c r="U3255" s="2"/>
      <c r="V3255" s="2"/>
    </row>
    <row r="3256" spans="1:22" s="16" customFormat="1" ht="15" customHeight="1" x14ac:dyDescent="0.3">
      <c r="A3256" s="16" t="s">
        <v>465</v>
      </c>
      <c r="B3256" s="16" t="s">
        <v>18</v>
      </c>
      <c r="C3256" s="43" t="s">
        <v>223</v>
      </c>
      <c r="D3256" s="43" t="s">
        <v>72</v>
      </c>
      <c r="E3256" s="43" t="s">
        <v>175</v>
      </c>
      <c r="F3256" s="43" t="s">
        <v>224</v>
      </c>
      <c r="G3256" s="43" t="s">
        <v>225</v>
      </c>
      <c r="H3256" s="43" t="s">
        <v>23</v>
      </c>
      <c r="I3256" s="43" t="s">
        <v>586</v>
      </c>
      <c r="J3256" s="16" t="s">
        <v>587</v>
      </c>
      <c r="K3256" s="16">
        <v>3000</v>
      </c>
      <c r="L3256" s="16">
        <v>0</v>
      </c>
      <c r="M3256" s="16">
        <v>3000</v>
      </c>
      <c r="N3256" s="16">
        <v>225.9</v>
      </c>
      <c r="O3256" s="47">
        <v>0</v>
      </c>
      <c r="P3256" s="16">
        <v>2774.1</v>
      </c>
      <c r="Q3256" s="47">
        <v>0</v>
      </c>
      <c r="R3256" s="16" t="s">
        <v>1939</v>
      </c>
      <c r="S3256" s="3" t="s">
        <v>1471</v>
      </c>
      <c r="T3256" s="2"/>
      <c r="U3256" s="2"/>
      <c r="V3256" s="2"/>
    </row>
    <row r="3257" spans="1:22" s="16" customFormat="1" ht="15" customHeight="1" x14ac:dyDescent="0.3">
      <c r="A3257" s="16" t="s">
        <v>465</v>
      </c>
      <c r="B3257" s="16" t="s">
        <v>18</v>
      </c>
      <c r="C3257" s="43" t="s">
        <v>223</v>
      </c>
      <c r="D3257" s="43" t="s">
        <v>72</v>
      </c>
      <c r="E3257" s="43" t="s">
        <v>175</v>
      </c>
      <c r="F3257" s="43" t="s">
        <v>224</v>
      </c>
      <c r="G3257" s="43" t="s">
        <v>225</v>
      </c>
      <c r="H3257" s="43" t="s">
        <v>23</v>
      </c>
      <c r="I3257" s="43" t="s">
        <v>795</v>
      </c>
      <c r="J3257" s="16" t="s">
        <v>796</v>
      </c>
      <c r="K3257" s="16">
        <v>4000</v>
      </c>
      <c r="L3257" s="16">
        <v>8000</v>
      </c>
      <c r="M3257" s="16">
        <v>12000</v>
      </c>
      <c r="N3257" s="16">
        <v>0</v>
      </c>
      <c r="O3257" s="47">
        <v>9504.7099999999991</v>
      </c>
      <c r="P3257" s="16">
        <v>2495.29</v>
      </c>
      <c r="Q3257" s="47">
        <v>1129.55</v>
      </c>
      <c r="R3257" s="16" t="s">
        <v>1939</v>
      </c>
      <c r="S3257" s="3" t="s">
        <v>1471</v>
      </c>
      <c r="T3257" s="2"/>
      <c r="U3257" s="2"/>
      <c r="V3257" s="2"/>
    </row>
    <row r="3258" spans="1:22" s="16" customFormat="1" ht="15" customHeight="1" x14ac:dyDescent="0.3">
      <c r="A3258" s="16" t="s">
        <v>465</v>
      </c>
      <c r="B3258" s="16" t="s">
        <v>18</v>
      </c>
      <c r="C3258" s="43" t="s">
        <v>223</v>
      </c>
      <c r="D3258" s="43" t="s">
        <v>72</v>
      </c>
      <c r="E3258" s="43" t="s">
        <v>175</v>
      </c>
      <c r="F3258" s="43" t="s">
        <v>224</v>
      </c>
      <c r="G3258" s="43" t="s">
        <v>225</v>
      </c>
      <c r="H3258" s="43" t="s">
        <v>23</v>
      </c>
      <c r="I3258" s="43" t="s">
        <v>718</v>
      </c>
      <c r="J3258" s="16" t="s">
        <v>719</v>
      </c>
      <c r="K3258" s="16">
        <v>0</v>
      </c>
      <c r="L3258" s="16">
        <v>0</v>
      </c>
      <c r="M3258" s="16">
        <v>0</v>
      </c>
      <c r="N3258" s="16">
        <v>0</v>
      </c>
      <c r="O3258" s="47">
        <v>0</v>
      </c>
      <c r="P3258" s="16">
        <v>0</v>
      </c>
      <c r="Q3258" s="47">
        <v>0</v>
      </c>
      <c r="R3258" s="16" t="s">
        <v>1939</v>
      </c>
      <c r="S3258" s="3" t="s">
        <v>1471</v>
      </c>
      <c r="T3258" s="2"/>
      <c r="U3258" s="2"/>
      <c r="V3258" s="2"/>
    </row>
    <row r="3259" spans="1:22" s="16" customFormat="1" ht="15" customHeight="1" x14ac:dyDescent="0.3">
      <c r="A3259" s="16" t="s">
        <v>465</v>
      </c>
      <c r="B3259" s="16" t="s">
        <v>18</v>
      </c>
      <c r="C3259" s="43" t="s">
        <v>223</v>
      </c>
      <c r="D3259" s="43" t="s">
        <v>72</v>
      </c>
      <c r="E3259" s="43" t="s">
        <v>175</v>
      </c>
      <c r="F3259" s="43" t="s">
        <v>224</v>
      </c>
      <c r="G3259" s="43" t="s">
        <v>225</v>
      </c>
      <c r="H3259" s="43" t="s">
        <v>23</v>
      </c>
      <c r="I3259" s="43" t="s">
        <v>546</v>
      </c>
      <c r="J3259" s="16" t="s">
        <v>547</v>
      </c>
      <c r="K3259" s="16">
        <v>4000</v>
      </c>
      <c r="L3259" s="16">
        <v>0</v>
      </c>
      <c r="M3259" s="16">
        <v>4000</v>
      </c>
      <c r="N3259" s="16">
        <v>0</v>
      </c>
      <c r="O3259" s="47">
        <v>3112.75</v>
      </c>
      <c r="P3259" s="16">
        <v>887.25</v>
      </c>
      <c r="Q3259" s="47">
        <v>0</v>
      </c>
      <c r="R3259" s="16" t="s">
        <v>1939</v>
      </c>
      <c r="S3259" s="3" t="s">
        <v>1471</v>
      </c>
      <c r="T3259" s="2"/>
      <c r="U3259" s="2"/>
      <c r="V3259" s="2"/>
    </row>
    <row r="3260" spans="1:22" s="16" customFormat="1" ht="15" customHeight="1" x14ac:dyDescent="0.3">
      <c r="A3260" s="16" t="s">
        <v>465</v>
      </c>
      <c r="B3260" s="16" t="s">
        <v>18</v>
      </c>
      <c r="C3260" s="43" t="s">
        <v>223</v>
      </c>
      <c r="D3260" s="43" t="s">
        <v>72</v>
      </c>
      <c r="E3260" s="43" t="s">
        <v>175</v>
      </c>
      <c r="F3260" s="43" t="s">
        <v>224</v>
      </c>
      <c r="G3260" s="43" t="s">
        <v>225</v>
      </c>
      <c r="H3260" s="43" t="s">
        <v>23</v>
      </c>
      <c r="I3260" s="43" t="s">
        <v>573</v>
      </c>
      <c r="J3260" s="16" t="s">
        <v>574</v>
      </c>
      <c r="K3260" s="16">
        <v>300000</v>
      </c>
      <c r="L3260" s="16">
        <v>-28700</v>
      </c>
      <c r="M3260" s="16">
        <v>271300</v>
      </c>
      <c r="N3260" s="16">
        <v>4368.04</v>
      </c>
      <c r="O3260" s="47">
        <v>226290.07</v>
      </c>
      <c r="P3260" s="16">
        <v>40641.89</v>
      </c>
      <c r="Q3260" s="47">
        <v>0</v>
      </c>
      <c r="R3260" s="16" t="s">
        <v>1939</v>
      </c>
      <c r="S3260" s="3" t="s">
        <v>1471</v>
      </c>
      <c r="T3260" s="2"/>
      <c r="U3260" s="2"/>
      <c r="V3260" s="2"/>
    </row>
    <row r="3261" spans="1:22" s="16" customFormat="1" ht="15" customHeight="1" x14ac:dyDescent="0.3">
      <c r="A3261" s="16" t="s">
        <v>465</v>
      </c>
      <c r="B3261" s="16" t="s">
        <v>18</v>
      </c>
      <c r="C3261" s="43" t="s">
        <v>223</v>
      </c>
      <c r="D3261" s="43" t="s">
        <v>72</v>
      </c>
      <c r="E3261" s="43" t="s">
        <v>175</v>
      </c>
      <c r="F3261" s="43" t="s">
        <v>224</v>
      </c>
      <c r="G3261" s="43" t="s">
        <v>225</v>
      </c>
      <c r="H3261" s="43" t="s">
        <v>23</v>
      </c>
      <c r="I3261" s="43" t="s">
        <v>1179</v>
      </c>
      <c r="J3261" s="16" t="s">
        <v>1180</v>
      </c>
      <c r="K3261" s="16">
        <v>0</v>
      </c>
      <c r="L3261" s="16">
        <v>6000</v>
      </c>
      <c r="M3261" s="16">
        <v>6000</v>
      </c>
      <c r="N3261" s="16">
        <v>0</v>
      </c>
      <c r="O3261" s="47">
        <v>0</v>
      </c>
      <c r="P3261" s="16">
        <v>6000</v>
      </c>
      <c r="Q3261" s="47">
        <v>0</v>
      </c>
      <c r="R3261" s="16" t="s">
        <v>1939</v>
      </c>
      <c r="S3261" s="3" t="s">
        <v>1471</v>
      </c>
      <c r="T3261" s="2"/>
      <c r="U3261" s="2"/>
      <c r="V3261" s="2"/>
    </row>
    <row r="3262" spans="1:22" s="16" customFormat="1" ht="15" customHeight="1" x14ac:dyDescent="0.3">
      <c r="A3262" s="16" t="s">
        <v>465</v>
      </c>
      <c r="B3262" s="16" t="s">
        <v>18</v>
      </c>
      <c r="C3262" s="43" t="s">
        <v>223</v>
      </c>
      <c r="D3262" s="43" t="s">
        <v>72</v>
      </c>
      <c r="E3262" s="43" t="s">
        <v>175</v>
      </c>
      <c r="F3262" s="43" t="s">
        <v>224</v>
      </c>
      <c r="G3262" s="43" t="s">
        <v>225</v>
      </c>
      <c r="H3262" s="43" t="s">
        <v>23</v>
      </c>
      <c r="I3262" s="43" t="s">
        <v>508</v>
      </c>
      <c r="J3262" s="16" t="s">
        <v>509</v>
      </c>
      <c r="K3262" s="16">
        <v>106000</v>
      </c>
      <c r="L3262" s="16">
        <v>0</v>
      </c>
      <c r="M3262" s="16">
        <v>106000</v>
      </c>
      <c r="N3262" s="16">
        <v>0</v>
      </c>
      <c r="O3262" s="47">
        <v>74732</v>
      </c>
      <c r="P3262" s="16">
        <v>31268</v>
      </c>
      <c r="Q3262" s="47">
        <v>7770.48</v>
      </c>
      <c r="R3262" s="16" t="s">
        <v>1939</v>
      </c>
      <c r="S3262" s="3" t="s">
        <v>1471</v>
      </c>
      <c r="T3262" s="2"/>
      <c r="U3262" s="2"/>
      <c r="V3262" s="2"/>
    </row>
    <row r="3263" spans="1:22" s="16" customFormat="1" ht="15" customHeight="1" x14ac:dyDescent="0.3">
      <c r="A3263" s="16" t="s">
        <v>465</v>
      </c>
      <c r="B3263" s="16" t="s">
        <v>18</v>
      </c>
      <c r="C3263" s="43" t="s">
        <v>223</v>
      </c>
      <c r="D3263" s="43" t="s">
        <v>72</v>
      </c>
      <c r="E3263" s="43" t="s">
        <v>175</v>
      </c>
      <c r="F3263" s="43" t="s">
        <v>224</v>
      </c>
      <c r="G3263" s="43" t="s">
        <v>225</v>
      </c>
      <c r="H3263" s="43" t="s">
        <v>23</v>
      </c>
      <c r="I3263" s="43" t="s">
        <v>577</v>
      </c>
      <c r="J3263" s="16" t="s">
        <v>578</v>
      </c>
      <c r="K3263" s="16">
        <v>32000</v>
      </c>
      <c r="L3263" s="16">
        <v>0</v>
      </c>
      <c r="M3263" s="16">
        <v>32000</v>
      </c>
      <c r="N3263" s="16">
        <v>0</v>
      </c>
      <c r="O3263" s="47">
        <v>22416.2</v>
      </c>
      <c r="P3263" s="16">
        <v>9583.7999999999993</v>
      </c>
      <c r="Q3263" s="47">
        <v>0</v>
      </c>
      <c r="R3263" s="16" t="s">
        <v>1939</v>
      </c>
      <c r="S3263" s="3" t="s">
        <v>1471</v>
      </c>
      <c r="T3263" s="2"/>
      <c r="U3263" s="2"/>
      <c r="V3263" s="2"/>
    </row>
    <row r="3264" spans="1:22" s="16" customFormat="1" ht="15" customHeight="1" x14ac:dyDescent="0.3">
      <c r="A3264" s="16" t="s">
        <v>465</v>
      </c>
      <c r="B3264" s="16" t="s">
        <v>18</v>
      </c>
      <c r="C3264" s="43" t="s">
        <v>223</v>
      </c>
      <c r="D3264" s="43" t="s">
        <v>72</v>
      </c>
      <c r="E3264" s="43" t="s">
        <v>175</v>
      </c>
      <c r="F3264" s="43" t="s">
        <v>224</v>
      </c>
      <c r="G3264" s="43" t="s">
        <v>225</v>
      </c>
      <c r="H3264" s="43" t="s">
        <v>23</v>
      </c>
      <c r="I3264" s="43" t="s">
        <v>533</v>
      </c>
      <c r="J3264" s="16" t="s">
        <v>534</v>
      </c>
      <c r="K3264" s="16">
        <v>9000</v>
      </c>
      <c r="L3264" s="16">
        <v>-2865</v>
      </c>
      <c r="M3264" s="16">
        <v>6135</v>
      </c>
      <c r="N3264" s="16">
        <v>0</v>
      </c>
      <c r="O3264" s="47">
        <v>3750.92</v>
      </c>
      <c r="P3264" s="16">
        <v>2384.08</v>
      </c>
      <c r="Q3264" s="47">
        <v>0</v>
      </c>
      <c r="R3264" s="16" t="s">
        <v>1939</v>
      </c>
      <c r="S3264" s="3" t="s">
        <v>1471</v>
      </c>
      <c r="T3264" s="2"/>
      <c r="U3264" s="2"/>
      <c r="V3264" s="2"/>
    </row>
    <row r="3265" spans="1:22" s="16" customFormat="1" ht="15" customHeight="1" x14ac:dyDescent="0.3">
      <c r="A3265" s="16" t="s">
        <v>465</v>
      </c>
      <c r="B3265" s="16" t="s">
        <v>18</v>
      </c>
      <c r="C3265" s="43" t="s">
        <v>223</v>
      </c>
      <c r="D3265" s="43" t="s">
        <v>72</v>
      </c>
      <c r="E3265" s="43" t="s">
        <v>175</v>
      </c>
      <c r="F3265" s="43" t="s">
        <v>224</v>
      </c>
      <c r="G3265" s="43" t="s">
        <v>225</v>
      </c>
      <c r="H3265" s="43" t="s">
        <v>23</v>
      </c>
      <c r="I3265" s="43" t="s">
        <v>594</v>
      </c>
      <c r="J3265" s="16" t="s">
        <v>595</v>
      </c>
      <c r="K3265" s="16">
        <v>2000</v>
      </c>
      <c r="L3265" s="16">
        <v>0</v>
      </c>
      <c r="M3265" s="16">
        <v>2000</v>
      </c>
      <c r="N3265" s="16">
        <v>0</v>
      </c>
      <c r="O3265" s="47">
        <v>0</v>
      </c>
      <c r="P3265" s="16">
        <v>2000</v>
      </c>
      <c r="Q3265" s="47">
        <v>0</v>
      </c>
      <c r="R3265" s="16" t="s">
        <v>1939</v>
      </c>
      <c r="S3265" s="3" t="s">
        <v>1471</v>
      </c>
      <c r="T3265" s="2"/>
      <c r="U3265" s="2"/>
      <c r="V3265" s="2"/>
    </row>
    <row r="3266" spans="1:22" s="16" customFormat="1" ht="15" customHeight="1" x14ac:dyDescent="0.3">
      <c r="A3266" s="16" t="s">
        <v>465</v>
      </c>
      <c r="B3266" s="16" t="s">
        <v>18</v>
      </c>
      <c r="C3266" s="43" t="s">
        <v>223</v>
      </c>
      <c r="D3266" s="43" t="s">
        <v>72</v>
      </c>
      <c r="E3266" s="43" t="s">
        <v>175</v>
      </c>
      <c r="F3266" s="43" t="s">
        <v>224</v>
      </c>
      <c r="G3266" s="43" t="s">
        <v>225</v>
      </c>
      <c r="H3266" s="43" t="s">
        <v>23</v>
      </c>
      <c r="I3266" s="43" t="s">
        <v>541</v>
      </c>
      <c r="J3266" s="16" t="s">
        <v>542</v>
      </c>
      <c r="K3266" s="16">
        <v>2500</v>
      </c>
      <c r="L3266" s="16">
        <v>0</v>
      </c>
      <c r="M3266" s="16">
        <v>2500</v>
      </c>
      <c r="N3266" s="16">
        <v>0</v>
      </c>
      <c r="O3266" s="47">
        <v>1321.25</v>
      </c>
      <c r="P3266" s="16">
        <v>1178.75</v>
      </c>
      <c r="Q3266" s="47">
        <v>111.22</v>
      </c>
      <c r="R3266" s="16" t="s">
        <v>1939</v>
      </c>
      <c r="S3266" s="3" t="s">
        <v>1471</v>
      </c>
      <c r="T3266" s="2"/>
      <c r="U3266" s="2"/>
      <c r="V3266" s="2"/>
    </row>
    <row r="3267" spans="1:22" s="16" customFormat="1" ht="15" customHeight="1" x14ac:dyDescent="0.3">
      <c r="A3267" s="16" t="s">
        <v>465</v>
      </c>
      <c r="B3267" s="16" t="s">
        <v>18</v>
      </c>
      <c r="C3267" s="43" t="s">
        <v>223</v>
      </c>
      <c r="D3267" s="43" t="s">
        <v>72</v>
      </c>
      <c r="E3267" s="43" t="s">
        <v>175</v>
      </c>
      <c r="F3267" s="43" t="s">
        <v>224</v>
      </c>
      <c r="G3267" s="43" t="s">
        <v>225</v>
      </c>
      <c r="H3267" s="43" t="s">
        <v>23</v>
      </c>
      <c r="I3267" s="43" t="s">
        <v>505</v>
      </c>
      <c r="J3267" s="16" t="s">
        <v>506</v>
      </c>
      <c r="K3267" s="16">
        <v>1000</v>
      </c>
      <c r="L3267" s="16">
        <v>0</v>
      </c>
      <c r="M3267" s="16">
        <v>1000</v>
      </c>
      <c r="N3267" s="16">
        <v>0</v>
      </c>
      <c r="O3267" s="47">
        <v>0</v>
      </c>
      <c r="P3267" s="16">
        <v>1000</v>
      </c>
      <c r="Q3267" s="47">
        <v>0</v>
      </c>
      <c r="R3267" s="16" t="s">
        <v>1939</v>
      </c>
      <c r="S3267" s="3" t="s">
        <v>1471</v>
      </c>
      <c r="T3267" s="2"/>
      <c r="U3267" s="2"/>
      <c r="V3267" s="2"/>
    </row>
    <row r="3268" spans="1:22" s="16" customFormat="1" ht="15" customHeight="1" x14ac:dyDescent="0.3">
      <c r="A3268" s="16" t="s">
        <v>465</v>
      </c>
      <c r="B3268" s="16" t="s">
        <v>18</v>
      </c>
      <c r="C3268" s="43" t="s">
        <v>223</v>
      </c>
      <c r="D3268" s="43" t="s">
        <v>72</v>
      </c>
      <c r="E3268" s="43" t="s">
        <v>175</v>
      </c>
      <c r="F3268" s="43" t="s">
        <v>224</v>
      </c>
      <c r="G3268" s="43" t="s">
        <v>225</v>
      </c>
      <c r="H3268" s="43" t="s">
        <v>23</v>
      </c>
      <c r="I3268" s="43" t="s">
        <v>616</v>
      </c>
      <c r="J3268" s="16" t="s">
        <v>617</v>
      </c>
      <c r="K3268" s="16">
        <v>0</v>
      </c>
      <c r="L3268" s="16">
        <v>0</v>
      </c>
      <c r="M3268" s="16">
        <v>0</v>
      </c>
      <c r="N3268" s="16">
        <v>0</v>
      </c>
      <c r="O3268" s="47">
        <v>0</v>
      </c>
      <c r="P3268" s="16">
        <v>0</v>
      </c>
      <c r="Q3268" s="47">
        <v>0</v>
      </c>
      <c r="R3268" s="16" t="s">
        <v>1939</v>
      </c>
      <c r="S3268" s="3" t="s">
        <v>1471</v>
      </c>
      <c r="T3268" s="2"/>
      <c r="U3268" s="2"/>
      <c r="V3268" s="2"/>
    </row>
    <row r="3269" spans="1:22" s="16" customFormat="1" ht="15" customHeight="1" x14ac:dyDescent="0.3">
      <c r="A3269" s="16" t="s">
        <v>465</v>
      </c>
      <c r="B3269" s="16" t="s">
        <v>18</v>
      </c>
      <c r="C3269" s="43" t="s">
        <v>223</v>
      </c>
      <c r="D3269" s="43" t="s">
        <v>72</v>
      </c>
      <c r="E3269" s="43" t="s">
        <v>175</v>
      </c>
      <c r="F3269" s="43" t="s">
        <v>224</v>
      </c>
      <c r="G3269" s="43" t="s">
        <v>225</v>
      </c>
      <c r="H3269" s="43" t="s">
        <v>23</v>
      </c>
      <c r="I3269" s="43" t="s">
        <v>600</v>
      </c>
      <c r="J3269" s="16" t="s">
        <v>601</v>
      </c>
      <c r="K3269" s="16">
        <v>6000</v>
      </c>
      <c r="L3269" s="16">
        <v>-4000</v>
      </c>
      <c r="M3269" s="16">
        <v>2000</v>
      </c>
      <c r="N3269" s="16">
        <v>0</v>
      </c>
      <c r="O3269" s="47">
        <v>0</v>
      </c>
      <c r="P3269" s="16">
        <v>2000</v>
      </c>
      <c r="Q3269" s="47">
        <v>0</v>
      </c>
      <c r="R3269" s="16" t="s">
        <v>1939</v>
      </c>
      <c r="S3269" s="3" t="s">
        <v>1471</v>
      </c>
      <c r="T3269" s="2"/>
      <c r="U3269" s="2"/>
      <c r="V3269" s="2"/>
    </row>
    <row r="3270" spans="1:22" s="16" customFormat="1" ht="15" customHeight="1" x14ac:dyDescent="0.3">
      <c r="A3270" s="16" t="s">
        <v>465</v>
      </c>
      <c r="B3270" s="16" t="s">
        <v>18</v>
      </c>
      <c r="C3270" s="43" t="s">
        <v>223</v>
      </c>
      <c r="D3270" s="43" t="s">
        <v>72</v>
      </c>
      <c r="E3270" s="43" t="s">
        <v>175</v>
      </c>
      <c r="F3270" s="43" t="s">
        <v>224</v>
      </c>
      <c r="G3270" s="43" t="s">
        <v>225</v>
      </c>
      <c r="H3270" s="43" t="s">
        <v>23</v>
      </c>
      <c r="I3270" s="43" t="s">
        <v>487</v>
      </c>
      <c r="J3270" s="16" t="s">
        <v>488</v>
      </c>
      <c r="K3270" s="16">
        <v>60000</v>
      </c>
      <c r="L3270" s="16">
        <v>0</v>
      </c>
      <c r="M3270" s="16">
        <v>60000</v>
      </c>
      <c r="N3270" s="16">
        <v>414.19</v>
      </c>
      <c r="O3270" s="47">
        <v>11226.51</v>
      </c>
      <c r="P3270" s="16">
        <v>48359.3</v>
      </c>
      <c r="Q3270" s="47">
        <v>0</v>
      </c>
      <c r="R3270" s="16" t="s">
        <v>1939</v>
      </c>
      <c r="S3270" s="3" t="s">
        <v>1471</v>
      </c>
      <c r="T3270" s="2"/>
      <c r="U3270" s="2"/>
      <c r="V3270" s="2"/>
    </row>
    <row r="3271" spans="1:22" s="16" customFormat="1" ht="15" customHeight="1" x14ac:dyDescent="0.3">
      <c r="A3271" s="16" t="s">
        <v>465</v>
      </c>
      <c r="B3271" s="16" t="s">
        <v>18</v>
      </c>
      <c r="C3271" s="43" t="s">
        <v>223</v>
      </c>
      <c r="D3271" s="43" t="s">
        <v>72</v>
      </c>
      <c r="E3271" s="43" t="s">
        <v>175</v>
      </c>
      <c r="F3271" s="43" t="s">
        <v>224</v>
      </c>
      <c r="G3271" s="43" t="s">
        <v>225</v>
      </c>
      <c r="H3271" s="43" t="s">
        <v>23</v>
      </c>
      <c r="I3271" s="43" t="s">
        <v>485</v>
      </c>
      <c r="J3271" s="16" t="s">
        <v>486</v>
      </c>
      <c r="K3271" s="16">
        <v>15000</v>
      </c>
      <c r="L3271" s="16">
        <v>0</v>
      </c>
      <c r="M3271" s="16">
        <v>15000</v>
      </c>
      <c r="N3271" s="16">
        <v>0</v>
      </c>
      <c r="O3271" s="47">
        <v>10141.81</v>
      </c>
      <c r="P3271" s="16">
        <v>4858.1899999999996</v>
      </c>
      <c r="Q3271" s="47">
        <v>0</v>
      </c>
      <c r="R3271" s="16" t="s">
        <v>1939</v>
      </c>
      <c r="S3271" s="3" t="s">
        <v>1471</v>
      </c>
      <c r="T3271" s="2"/>
      <c r="U3271" s="2"/>
      <c r="V3271" s="2"/>
    </row>
    <row r="3272" spans="1:22" s="16" customFormat="1" ht="15" customHeight="1" x14ac:dyDescent="0.3">
      <c r="A3272" s="16" t="s">
        <v>465</v>
      </c>
      <c r="B3272" s="16" t="s">
        <v>18</v>
      </c>
      <c r="C3272" s="43" t="s">
        <v>223</v>
      </c>
      <c r="D3272" s="43" t="s">
        <v>72</v>
      </c>
      <c r="E3272" s="43" t="s">
        <v>175</v>
      </c>
      <c r="F3272" s="43" t="s">
        <v>224</v>
      </c>
      <c r="G3272" s="43" t="s">
        <v>225</v>
      </c>
      <c r="H3272" s="43" t="s">
        <v>23</v>
      </c>
      <c r="I3272" s="43" t="s">
        <v>537</v>
      </c>
      <c r="J3272" s="16" t="s">
        <v>538</v>
      </c>
      <c r="K3272" s="16">
        <v>20000</v>
      </c>
      <c r="L3272" s="16">
        <v>-3486</v>
      </c>
      <c r="M3272" s="16">
        <v>16514</v>
      </c>
      <c r="N3272" s="16">
        <v>0</v>
      </c>
      <c r="O3272" s="47">
        <v>9320.7000000000007</v>
      </c>
      <c r="P3272" s="16">
        <v>7193.3</v>
      </c>
      <c r="Q3272" s="47">
        <v>0</v>
      </c>
      <c r="R3272" s="16" t="s">
        <v>1939</v>
      </c>
      <c r="S3272" s="3" t="s">
        <v>1471</v>
      </c>
      <c r="T3272" s="2"/>
      <c r="U3272" s="2"/>
      <c r="V3272" s="2"/>
    </row>
    <row r="3273" spans="1:22" s="16" customFormat="1" ht="15" customHeight="1" x14ac:dyDescent="0.3">
      <c r="A3273" s="16" t="s">
        <v>465</v>
      </c>
      <c r="B3273" s="16" t="s">
        <v>18</v>
      </c>
      <c r="C3273" s="43" t="s">
        <v>223</v>
      </c>
      <c r="D3273" s="43" t="s">
        <v>72</v>
      </c>
      <c r="E3273" s="43" t="s">
        <v>175</v>
      </c>
      <c r="F3273" s="43" t="s">
        <v>224</v>
      </c>
      <c r="G3273" s="43" t="s">
        <v>225</v>
      </c>
      <c r="H3273" s="43" t="s">
        <v>23</v>
      </c>
      <c r="I3273" s="43" t="s">
        <v>1213</v>
      </c>
      <c r="J3273" s="16" t="s">
        <v>1214</v>
      </c>
      <c r="K3273" s="16">
        <v>2500</v>
      </c>
      <c r="L3273" s="16">
        <v>0</v>
      </c>
      <c r="M3273" s="16">
        <v>2500</v>
      </c>
      <c r="N3273" s="16">
        <v>90</v>
      </c>
      <c r="O3273" s="47">
        <v>2070</v>
      </c>
      <c r="P3273" s="16">
        <v>340</v>
      </c>
      <c r="Q3273" s="47">
        <v>90</v>
      </c>
      <c r="R3273" s="16" t="s">
        <v>1939</v>
      </c>
      <c r="S3273" s="3" t="s">
        <v>1471</v>
      </c>
      <c r="T3273" s="2"/>
      <c r="U3273" s="2"/>
      <c r="V3273" s="2"/>
    </row>
    <row r="3274" spans="1:22" s="16" customFormat="1" ht="15" customHeight="1" x14ac:dyDescent="0.3">
      <c r="A3274" s="16" t="s">
        <v>465</v>
      </c>
      <c r="B3274" s="16" t="s">
        <v>18</v>
      </c>
      <c r="C3274" s="43" t="s">
        <v>223</v>
      </c>
      <c r="D3274" s="43" t="s">
        <v>72</v>
      </c>
      <c r="E3274" s="43" t="s">
        <v>175</v>
      </c>
      <c r="F3274" s="43" t="s">
        <v>224</v>
      </c>
      <c r="G3274" s="43" t="s">
        <v>225</v>
      </c>
      <c r="H3274" s="43" t="s">
        <v>23</v>
      </c>
      <c r="I3274" s="43">
        <v>6600</v>
      </c>
      <c r="J3274" s="16" t="s">
        <v>530</v>
      </c>
      <c r="K3274" s="16">
        <v>30000</v>
      </c>
      <c r="L3274" s="16">
        <v>-8000</v>
      </c>
      <c r="M3274" s="16">
        <v>22000</v>
      </c>
      <c r="N3274" s="16">
        <v>0</v>
      </c>
      <c r="O3274" s="47">
        <v>0</v>
      </c>
      <c r="P3274" s="16">
        <v>22000</v>
      </c>
      <c r="Q3274" s="47">
        <v>0</v>
      </c>
      <c r="R3274" s="16" t="s">
        <v>1939</v>
      </c>
      <c r="S3274" s="3" t="s">
        <v>1471</v>
      </c>
      <c r="T3274" s="2"/>
      <c r="U3274" s="2"/>
      <c r="V3274" s="2"/>
    </row>
    <row r="3275" spans="1:22" s="16" customFormat="1" ht="15" customHeight="1" x14ac:dyDescent="0.3">
      <c r="A3275" s="16" t="s">
        <v>465</v>
      </c>
      <c r="B3275" s="16" t="s">
        <v>18</v>
      </c>
      <c r="C3275" s="43" t="s">
        <v>223</v>
      </c>
      <c r="D3275" s="43" t="s">
        <v>72</v>
      </c>
      <c r="E3275" s="43" t="s">
        <v>175</v>
      </c>
      <c r="F3275" s="43" t="s">
        <v>224</v>
      </c>
      <c r="G3275" s="43" t="s">
        <v>225</v>
      </c>
      <c r="H3275" s="43" t="s">
        <v>23</v>
      </c>
      <c r="I3275" s="43">
        <v>6610</v>
      </c>
      <c r="J3275" s="16" t="s">
        <v>646</v>
      </c>
      <c r="K3275" s="16">
        <v>20190</v>
      </c>
      <c r="L3275" s="16">
        <v>0</v>
      </c>
      <c r="M3275" s="16">
        <v>20190</v>
      </c>
      <c r="N3275" s="16">
        <v>3273.32</v>
      </c>
      <c r="O3275" s="47">
        <v>16913.95</v>
      </c>
      <c r="P3275" s="16">
        <v>2.73</v>
      </c>
      <c r="Q3275" s="47">
        <v>0</v>
      </c>
      <c r="R3275" s="16" t="s">
        <v>1939</v>
      </c>
      <c r="S3275" s="3" t="s">
        <v>1471</v>
      </c>
      <c r="T3275" s="2"/>
      <c r="U3275" s="2"/>
      <c r="V3275" s="2"/>
    </row>
    <row r="3276" spans="1:22" s="16" customFormat="1" ht="15" customHeight="1" x14ac:dyDescent="0.3">
      <c r="A3276" s="16" t="s">
        <v>465</v>
      </c>
      <c r="B3276" s="16" t="s">
        <v>18</v>
      </c>
      <c r="C3276" s="43" t="s">
        <v>223</v>
      </c>
      <c r="D3276" s="43" t="s">
        <v>72</v>
      </c>
      <c r="E3276" s="43" t="s">
        <v>175</v>
      </c>
      <c r="F3276" s="43" t="s">
        <v>224</v>
      </c>
      <c r="G3276" s="43" t="s">
        <v>225</v>
      </c>
      <c r="H3276" s="43" t="s">
        <v>23</v>
      </c>
      <c r="I3276" s="43">
        <v>6615</v>
      </c>
      <c r="J3276" s="16" t="s">
        <v>584</v>
      </c>
      <c r="K3276" s="16">
        <v>50000</v>
      </c>
      <c r="L3276" s="16">
        <v>20000</v>
      </c>
      <c r="M3276" s="16">
        <v>70000</v>
      </c>
      <c r="N3276" s="16">
        <v>0</v>
      </c>
      <c r="O3276" s="47">
        <v>30996.5</v>
      </c>
      <c r="P3276" s="16">
        <v>39003.5</v>
      </c>
      <c r="Q3276" s="47">
        <v>0</v>
      </c>
      <c r="R3276" s="16" t="s">
        <v>1939</v>
      </c>
      <c r="S3276" s="3" t="s">
        <v>1471</v>
      </c>
      <c r="T3276" s="2"/>
      <c r="U3276" s="2"/>
      <c r="V3276" s="2"/>
    </row>
    <row r="3277" spans="1:22" s="16" customFormat="1" ht="15" customHeight="1" x14ac:dyDescent="0.3">
      <c r="A3277" s="16" t="s">
        <v>465</v>
      </c>
      <c r="B3277" s="16" t="s">
        <v>18</v>
      </c>
      <c r="C3277" s="43" t="s">
        <v>223</v>
      </c>
      <c r="D3277" s="43" t="s">
        <v>72</v>
      </c>
      <c r="E3277" s="43" t="s">
        <v>175</v>
      </c>
      <c r="F3277" s="43" t="s">
        <v>224</v>
      </c>
      <c r="G3277" s="43" t="s">
        <v>225</v>
      </c>
      <c r="H3277" s="43" t="s">
        <v>23</v>
      </c>
      <c r="I3277" s="43">
        <v>6625</v>
      </c>
      <c r="J3277" s="16" t="s">
        <v>572</v>
      </c>
      <c r="K3277" s="16">
        <v>25000</v>
      </c>
      <c r="L3277" s="16">
        <v>0</v>
      </c>
      <c r="M3277" s="16">
        <v>25000</v>
      </c>
      <c r="N3277" s="16">
        <v>5828.1</v>
      </c>
      <c r="O3277" s="47">
        <v>17127.5</v>
      </c>
      <c r="P3277" s="16">
        <v>2044.4</v>
      </c>
      <c r="Q3277" s="47">
        <v>1069.5</v>
      </c>
      <c r="R3277" s="16" t="s">
        <v>1939</v>
      </c>
      <c r="S3277" s="3" t="s">
        <v>1471</v>
      </c>
      <c r="T3277" s="2"/>
      <c r="U3277" s="2"/>
      <c r="V3277" s="2"/>
    </row>
    <row r="3278" spans="1:22" s="16" customFormat="1" ht="15" customHeight="1" x14ac:dyDescent="0.3">
      <c r="A3278" s="16" t="s">
        <v>465</v>
      </c>
      <c r="B3278" s="16" t="s">
        <v>18</v>
      </c>
      <c r="C3278" s="43" t="s">
        <v>223</v>
      </c>
      <c r="D3278" s="43" t="s">
        <v>72</v>
      </c>
      <c r="E3278" s="43" t="s">
        <v>175</v>
      </c>
      <c r="F3278" s="43" t="s">
        <v>224</v>
      </c>
      <c r="G3278" s="43" t="s">
        <v>225</v>
      </c>
      <c r="H3278" s="43" t="s">
        <v>23</v>
      </c>
      <c r="I3278" s="43" t="s">
        <v>568</v>
      </c>
      <c r="J3278" s="16" t="s">
        <v>569</v>
      </c>
      <c r="K3278" s="16">
        <v>5000</v>
      </c>
      <c r="L3278" s="16">
        <v>0</v>
      </c>
      <c r="M3278" s="16">
        <v>5000</v>
      </c>
      <c r="N3278" s="16">
        <v>0</v>
      </c>
      <c r="O3278" s="47">
        <v>1000</v>
      </c>
      <c r="P3278" s="16">
        <v>4000</v>
      </c>
      <c r="Q3278" s="47">
        <v>0</v>
      </c>
      <c r="R3278" s="16" t="s">
        <v>1939</v>
      </c>
      <c r="S3278" s="3" t="s">
        <v>1471</v>
      </c>
      <c r="T3278" s="2"/>
      <c r="U3278" s="2"/>
      <c r="V3278" s="2"/>
    </row>
    <row r="3279" spans="1:22" s="16" customFormat="1" ht="15" customHeight="1" x14ac:dyDescent="0.3">
      <c r="A3279" s="16" t="s">
        <v>465</v>
      </c>
      <c r="B3279" s="16" t="s">
        <v>18</v>
      </c>
      <c r="C3279" s="43" t="s">
        <v>223</v>
      </c>
      <c r="D3279" s="43" t="s">
        <v>72</v>
      </c>
      <c r="E3279" s="43" t="s">
        <v>175</v>
      </c>
      <c r="F3279" s="43" t="s">
        <v>224</v>
      </c>
      <c r="G3279" s="43" t="s">
        <v>225</v>
      </c>
      <c r="H3279" s="43" t="s">
        <v>23</v>
      </c>
      <c r="I3279" s="43" t="s">
        <v>476</v>
      </c>
      <c r="J3279" s="16" t="s">
        <v>477</v>
      </c>
      <c r="K3279" s="16">
        <v>3000</v>
      </c>
      <c r="L3279" s="16">
        <v>0</v>
      </c>
      <c r="M3279" s="16">
        <v>3000</v>
      </c>
      <c r="N3279" s="16">
        <v>0</v>
      </c>
      <c r="O3279" s="47">
        <v>0</v>
      </c>
      <c r="P3279" s="16">
        <v>3000</v>
      </c>
      <c r="Q3279" s="47">
        <v>0</v>
      </c>
      <c r="R3279" s="16" t="s">
        <v>1939</v>
      </c>
      <c r="S3279" s="3" t="s">
        <v>1471</v>
      </c>
      <c r="T3279" s="2"/>
      <c r="U3279" s="2"/>
      <c r="V3279" s="2"/>
    </row>
    <row r="3280" spans="1:22" s="16" customFormat="1" ht="15" customHeight="1" x14ac:dyDescent="0.3">
      <c r="A3280" s="16" t="s">
        <v>465</v>
      </c>
      <c r="B3280" s="16" t="s">
        <v>18</v>
      </c>
      <c r="C3280" s="43" t="s">
        <v>223</v>
      </c>
      <c r="D3280" s="43" t="s">
        <v>72</v>
      </c>
      <c r="E3280" s="43" t="s">
        <v>175</v>
      </c>
      <c r="F3280" s="43" t="s">
        <v>224</v>
      </c>
      <c r="G3280" s="43" t="s">
        <v>225</v>
      </c>
      <c r="H3280" s="43" t="s">
        <v>23</v>
      </c>
      <c r="I3280" s="43" t="s">
        <v>602</v>
      </c>
      <c r="J3280" s="16" t="s">
        <v>603</v>
      </c>
      <c r="K3280" s="16">
        <v>1000</v>
      </c>
      <c r="L3280" s="16">
        <v>0</v>
      </c>
      <c r="M3280" s="16">
        <v>1000</v>
      </c>
      <c r="N3280" s="16">
        <v>0</v>
      </c>
      <c r="O3280" s="47">
        <v>0</v>
      </c>
      <c r="P3280" s="16">
        <v>1000</v>
      </c>
      <c r="Q3280" s="47">
        <v>0</v>
      </c>
      <c r="R3280" s="16" t="s">
        <v>1939</v>
      </c>
      <c r="S3280" s="3" t="s">
        <v>1471</v>
      </c>
      <c r="T3280" s="2"/>
      <c r="U3280" s="2"/>
      <c r="V3280" s="2"/>
    </row>
    <row r="3281" spans="1:22" s="16" customFormat="1" ht="15" customHeight="1" x14ac:dyDescent="0.3">
      <c r="A3281" s="16" t="s">
        <v>465</v>
      </c>
      <c r="B3281" s="16" t="s">
        <v>18</v>
      </c>
      <c r="C3281" s="43" t="s">
        <v>223</v>
      </c>
      <c r="D3281" s="43" t="s">
        <v>72</v>
      </c>
      <c r="E3281" s="43" t="s">
        <v>175</v>
      </c>
      <c r="F3281" s="43" t="s">
        <v>224</v>
      </c>
      <c r="G3281" s="43" t="s">
        <v>225</v>
      </c>
      <c r="H3281" s="43" t="s">
        <v>23</v>
      </c>
      <c r="I3281" s="43" t="s">
        <v>1737</v>
      </c>
      <c r="J3281" s="16" t="s">
        <v>1738</v>
      </c>
      <c r="K3281" s="16">
        <v>0</v>
      </c>
      <c r="L3281" s="16">
        <v>0</v>
      </c>
      <c r="M3281" s="16">
        <v>0</v>
      </c>
      <c r="N3281" s="16">
        <v>0</v>
      </c>
      <c r="O3281" s="47">
        <v>0</v>
      </c>
      <c r="P3281" s="16">
        <v>0</v>
      </c>
      <c r="Q3281" s="47">
        <v>0</v>
      </c>
      <c r="R3281" s="16" t="s">
        <v>1939</v>
      </c>
      <c r="S3281" s="3" t="s">
        <v>1471</v>
      </c>
      <c r="T3281" s="2"/>
      <c r="U3281" s="2"/>
      <c r="V3281" s="2"/>
    </row>
    <row r="3282" spans="1:22" s="16" customFormat="1" ht="15" customHeight="1" x14ac:dyDescent="0.3">
      <c r="A3282" s="16" t="s">
        <v>465</v>
      </c>
      <c r="B3282" s="16" t="s">
        <v>18</v>
      </c>
      <c r="C3282" s="43" t="s">
        <v>223</v>
      </c>
      <c r="D3282" s="43" t="s">
        <v>72</v>
      </c>
      <c r="E3282" s="43" t="s">
        <v>175</v>
      </c>
      <c r="F3282" s="43" t="s">
        <v>224</v>
      </c>
      <c r="G3282" s="43" t="s">
        <v>225</v>
      </c>
      <c r="H3282" s="43" t="s">
        <v>23</v>
      </c>
      <c r="I3282" s="43" t="s">
        <v>651</v>
      </c>
      <c r="J3282" s="16" t="s">
        <v>652</v>
      </c>
      <c r="K3282" s="16">
        <v>0</v>
      </c>
      <c r="L3282" s="16">
        <v>1154</v>
      </c>
      <c r="M3282" s="16">
        <v>1154</v>
      </c>
      <c r="N3282" s="16">
        <v>0</v>
      </c>
      <c r="O3282" s="47">
        <v>1056</v>
      </c>
      <c r="P3282" s="16">
        <v>98</v>
      </c>
      <c r="Q3282" s="47">
        <v>96</v>
      </c>
      <c r="R3282" s="16" t="s">
        <v>1939</v>
      </c>
      <c r="S3282" s="3" t="s">
        <v>1471</v>
      </c>
      <c r="T3282" s="2"/>
      <c r="U3282" s="2"/>
      <c r="V3282" s="2"/>
    </row>
    <row r="3283" spans="1:22" s="16" customFormat="1" ht="15" customHeight="1" x14ac:dyDescent="0.3">
      <c r="A3283" s="16" t="s">
        <v>465</v>
      </c>
      <c r="B3283" s="16" t="s">
        <v>18</v>
      </c>
      <c r="C3283" s="43" t="s">
        <v>223</v>
      </c>
      <c r="D3283" s="43" t="s">
        <v>72</v>
      </c>
      <c r="E3283" s="43" t="s">
        <v>175</v>
      </c>
      <c r="F3283" s="43" t="s">
        <v>224</v>
      </c>
      <c r="G3283" s="43" t="s">
        <v>225</v>
      </c>
      <c r="H3283" s="43" t="s">
        <v>23</v>
      </c>
      <c r="I3283" s="43" t="s">
        <v>590</v>
      </c>
      <c r="J3283" s="16" t="s">
        <v>591</v>
      </c>
      <c r="K3283" s="16">
        <v>16098</v>
      </c>
      <c r="L3283" s="16">
        <v>0</v>
      </c>
      <c r="M3283" s="16">
        <v>16098</v>
      </c>
      <c r="N3283" s="16">
        <v>0</v>
      </c>
      <c r="O3283" s="47">
        <v>15922.25</v>
      </c>
      <c r="P3283" s="16">
        <v>175.75</v>
      </c>
      <c r="Q3283" s="47">
        <v>176</v>
      </c>
      <c r="R3283" s="16" t="s">
        <v>1939</v>
      </c>
      <c r="S3283" s="3" t="s">
        <v>1471</v>
      </c>
      <c r="T3283" s="2"/>
      <c r="U3283" s="2"/>
      <c r="V3283" s="2"/>
    </row>
    <row r="3284" spans="1:22" s="16" customFormat="1" ht="15" customHeight="1" x14ac:dyDescent="0.3">
      <c r="A3284" s="16" t="s">
        <v>465</v>
      </c>
      <c r="B3284" s="16" t="s">
        <v>18</v>
      </c>
      <c r="C3284" s="43" t="s">
        <v>223</v>
      </c>
      <c r="D3284" s="43" t="s">
        <v>72</v>
      </c>
      <c r="E3284" s="43" t="s">
        <v>175</v>
      </c>
      <c r="F3284" s="43" t="s">
        <v>224</v>
      </c>
      <c r="G3284" s="43" t="s">
        <v>225</v>
      </c>
      <c r="H3284" s="43" t="s">
        <v>23</v>
      </c>
      <c r="I3284" s="43" t="s">
        <v>608</v>
      </c>
      <c r="J3284" s="16" t="s">
        <v>609</v>
      </c>
      <c r="K3284" s="16">
        <v>20350</v>
      </c>
      <c r="L3284" s="16">
        <v>-298</v>
      </c>
      <c r="M3284" s="16">
        <v>20052</v>
      </c>
      <c r="N3284" s="16">
        <v>0</v>
      </c>
      <c r="O3284" s="47">
        <v>18519</v>
      </c>
      <c r="P3284" s="16">
        <v>1533</v>
      </c>
      <c r="Q3284" s="47">
        <v>1229</v>
      </c>
      <c r="R3284" s="16" t="s">
        <v>1939</v>
      </c>
      <c r="S3284" s="3" t="s">
        <v>1471</v>
      </c>
      <c r="T3284" s="2"/>
      <c r="U3284" s="2"/>
      <c r="V3284" s="2"/>
    </row>
    <row r="3285" spans="1:22" s="16" customFormat="1" ht="15" customHeight="1" x14ac:dyDescent="0.3">
      <c r="A3285" s="16" t="s">
        <v>465</v>
      </c>
      <c r="B3285" s="16" t="s">
        <v>18</v>
      </c>
      <c r="C3285" s="43" t="s">
        <v>223</v>
      </c>
      <c r="D3285" s="43" t="s">
        <v>72</v>
      </c>
      <c r="E3285" s="43" t="s">
        <v>175</v>
      </c>
      <c r="F3285" s="43" t="s">
        <v>224</v>
      </c>
      <c r="G3285" s="43" t="s">
        <v>225</v>
      </c>
      <c r="H3285" s="43" t="s">
        <v>23</v>
      </c>
      <c r="I3285" s="43" t="s">
        <v>649</v>
      </c>
      <c r="J3285" s="16" t="s">
        <v>650</v>
      </c>
      <c r="K3285" s="16">
        <v>1374</v>
      </c>
      <c r="L3285" s="16">
        <v>0</v>
      </c>
      <c r="M3285" s="16">
        <v>1374</v>
      </c>
      <c r="N3285" s="16">
        <v>0</v>
      </c>
      <c r="O3285" s="47">
        <v>1300.1300000000001</v>
      </c>
      <c r="P3285" s="16">
        <v>73.87</v>
      </c>
      <c r="Q3285" s="47">
        <v>69</v>
      </c>
      <c r="R3285" s="16" t="s">
        <v>1939</v>
      </c>
      <c r="S3285" s="3" t="s">
        <v>1471</v>
      </c>
      <c r="T3285" s="2"/>
      <c r="U3285" s="2"/>
      <c r="V3285" s="2"/>
    </row>
    <row r="3286" spans="1:22" s="16" customFormat="1" ht="15" customHeight="1" x14ac:dyDescent="0.3">
      <c r="A3286" s="16" t="s">
        <v>465</v>
      </c>
      <c r="B3286" s="16" t="s">
        <v>18</v>
      </c>
      <c r="C3286" s="43" t="s">
        <v>223</v>
      </c>
      <c r="D3286" s="43" t="s">
        <v>72</v>
      </c>
      <c r="E3286" s="43" t="s">
        <v>175</v>
      </c>
      <c r="F3286" s="43" t="s">
        <v>224</v>
      </c>
      <c r="G3286" s="43" t="s">
        <v>225</v>
      </c>
      <c r="H3286" s="43" t="s">
        <v>23</v>
      </c>
      <c r="I3286" s="43" t="s">
        <v>592</v>
      </c>
      <c r="J3286" s="16" t="s">
        <v>593</v>
      </c>
      <c r="K3286" s="16">
        <v>11527</v>
      </c>
      <c r="L3286" s="16">
        <v>98</v>
      </c>
      <c r="M3286" s="16">
        <v>11625</v>
      </c>
      <c r="N3286" s="16">
        <v>0</v>
      </c>
      <c r="O3286" s="47">
        <v>10659</v>
      </c>
      <c r="P3286" s="16">
        <v>966</v>
      </c>
      <c r="Q3286" s="47">
        <v>969</v>
      </c>
      <c r="R3286" s="16" t="s">
        <v>1939</v>
      </c>
      <c r="S3286" s="3" t="s">
        <v>1471</v>
      </c>
      <c r="T3286" s="2"/>
      <c r="U3286" s="2"/>
      <c r="V3286" s="2"/>
    </row>
    <row r="3287" spans="1:22" s="16" customFormat="1" ht="15" customHeight="1" x14ac:dyDescent="0.3">
      <c r="A3287" s="16" t="s">
        <v>465</v>
      </c>
      <c r="B3287" s="16" t="s">
        <v>18</v>
      </c>
      <c r="C3287" s="43" t="s">
        <v>223</v>
      </c>
      <c r="D3287" s="43" t="s">
        <v>72</v>
      </c>
      <c r="E3287" s="43" t="s">
        <v>175</v>
      </c>
      <c r="F3287" s="43" t="s">
        <v>224</v>
      </c>
      <c r="G3287" s="43" t="s">
        <v>225</v>
      </c>
      <c r="H3287" s="43" t="s">
        <v>23</v>
      </c>
      <c r="I3287" s="43">
        <v>7303</v>
      </c>
      <c r="J3287" s="16" t="s">
        <v>548</v>
      </c>
      <c r="K3287" s="16">
        <v>169300</v>
      </c>
      <c r="L3287" s="16">
        <v>0</v>
      </c>
      <c r="M3287" s="16">
        <v>169300</v>
      </c>
      <c r="N3287" s="16">
        <v>0</v>
      </c>
      <c r="O3287" s="47">
        <v>143571.69</v>
      </c>
      <c r="P3287" s="16">
        <v>25728.31</v>
      </c>
      <c r="Q3287" s="47">
        <v>14788.2</v>
      </c>
      <c r="R3287" s="16" t="s">
        <v>1939</v>
      </c>
      <c r="S3287" s="3" t="s">
        <v>1471</v>
      </c>
      <c r="T3287" s="2"/>
      <c r="U3287" s="2"/>
      <c r="V3287" s="2"/>
    </row>
    <row r="3288" spans="1:22" s="16" customFormat="1" ht="15" customHeight="1" x14ac:dyDescent="0.3">
      <c r="A3288" s="16" t="s">
        <v>465</v>
      </c>
      <c r="B3288" s="16" t="s">
        <v>18</v>
      </c>
      <c r="C3288" s="43" t="s">
        <v>223</v>
      </c>
      <c r="D3288" s="43" t="s">
        <v>72</v>
      </c>
      <c r="E3288" s="43" t="s">
        <v>175</v>
      </c>
      <c r="F3288" s="43" t="s">
        <v>224</v>
      </c>
      <c r="G3288" s="43" t="s">
        <v>225</v>
      </c>
      <c r="H3288" s="43" t="s">
        <v>23</v>
      </c>
      <c r="I3288" s="43" t="s">
        <v>806</v>
      </c>
      <c r="J3288" s="16" t="s">
        <v>807</v>
      </c>
      <c r="K3288" s="16">
        <v>413400</v>
      </c>
      <c r="L3288" s="16">
        <v>0</v>
      </c>
      <c r="M3288" s="16">
        <v>413400</v>
      </c>
      <c r="N3288" s="16">
        <v>0</v>
      </c>
      <c r="O3288" s="47">
        <v>0</v>
      </c>
      <c r="P3288" s="16">
        <v>413400</v>
      </c>
      <c r="Q3288" s="47">
        <v>0</v>
      </c>
      <c r="R3288" s="16" t="s">
        <v>1939</v>
      </c>
      <c r="S3288" s="3" t="s">
        <v>1471</v>
      </c>
      <c r="T3288" s="2"/>
      <c r="U3288" s="2"/>
      <c r="V3288" s="2"/>
    </row>
    <row r="3289" spans="1:22" s="16" customFormat="1" ht="15" customHeight="1" x14ac:dyDescent="0.3">
      <c r="A3289" s="16" t="s">
        <v>465</v>
      </c>
      <c r="B3289" s="16" t="s">
        <v>18</v>
      </c>
      <c r="C3289" s="43" t="s">
        <v>223</v>
      </c>
      <c r="D3289" s="43" t="s">
        <v>72</v>
      </c>
      <c r="E3289" s="43" t="s">
        <v>175</v>
      </c>
      <c r="F3289" s="43" t="s">
        <v>224</v>
      </c>
      <c r="G3289" s="43" t="s">
        <v>225</v>
      </c>
      <c r="H3289" s="43" t="s">
        <v>23</v>
      </c>
      <c r="I3289" s="43" t="s">
        <v>810</v>
      </c>
      <c r="J3289" s="16" t="s">
        <v>811</v>
      </c>
      <c r="K3289" s="16">
        <v>423638</v>
      </c>
      <c r="L3289" s="16">
        <v>0</v>
      </c>
      <c r="M3289" s="16">
        <v>423638</v>
      </c>
      <c r="N3289" s="16">
        <v>0</v>
      </c>
      <c r="O3289" s="47">
        <v>430391.48</v>
      </c>
      <c r="P3289" s="16">
        <v>-6753.48</v>
      </c>
      <c r="Q3289" s="47">
        <v>0</v>
      </c>
      <c r="R3289" s="16" t="s">
        <v>1939</v>
      </c>
      <c r="S3289" s="3" t="s">
        <v>1471</v>
      </c>
      <c r="T3289" s="2"/>
      <c r="U3289" s="2"/>
      <c r="V3289" s="2"/>
    </row>
    <row r="3290" spans="1:22" s="16" customFormat="1" ht="15" customHeight="1" x14ac:dyDescent="0.3">
      <c r="A3290" s="16" t="s">
        <v>465</v>
      </c>
      <c r="B3290" s="16" t="s">
        <v>18</v>
      </c>
      <c r="C3290" s="43" t="s">
        <v>223</v>
      </c>
      <c r="D3290" s="43" t="s">
        <v>72</v>
      </c>
      <c r="E3290" s="43" t="s">
        <v>175</v>
      </c>
      <c r="F3290" s="43" t="s">
        <v>224</v>
      </c>
      <c r="G3290" s="43" t="s">
        <v>225</v>
      </c>
      <c r="H3290" s="43" t="s">
        <v>23</v>
      </c>
      <c r="I3290" s="43" t="s">
        <v>808</v>
      </c>
      <c r="J3290" s="16" t="s">
        <v>809</v>
      </c>
      <c r="K3290" s="16">
        <v>903611</v>
      </c>
      <c r="L3290" s="16">
        <v>0</v>
      </c>
      <c r="M3290" s="16">
        <v>903611</v>
      </c>
      <c r="N3290" s="16">
        <v>0</v>
      </c>
      <c r="O3290" s="47">
        <v>0</v>
      </c>
      <c r="P3290" s="16">
        <v>903611</v>
      </c>
      <c r="Q3290" s="47">
        <v>0</v>
      </c>
      <c r="R3290" s="16" t="s">
        <v>1939</v>
      </c>
      <c r="S3290" s="3" t="s">
        <v>1471</v>
      </c>
      <c r="T3290" s="2"/>
      <c r="U3290" s="2"/>
      <c r="V3290" s="2"/>
    </row>
    <row r="3291" spans="1:22" s="16" customFormat="1" ht="15" customHeight="1" x14ac:dyDescent="0.3">
      <c r="A3291" s="16" t="s">
        <v>465</v>
      </c>
      <c r="B3291" s="16" t="s">
        <v>18</v>
      </c>
      <c r="C3291" s="43" t="s">
        <v>223</v>
      </c>
      <c r="D3291" s="43" t="s">
        <v>72</v>
      </c>
      <c r="E3291" s="43" t="s">
        <v>175</v>
      </c>
      <c r="F3291" s="43" t="s">
        <v>224</v>
      </c>
      <c r="G3291" s="43" t="s">
        <v>225</v>
      </c>
      <c r="H3291" s="43" t="s">
        <v>23</v>
      </c>
      <c r="I3291" s="43" t="s">
        <v>1068</v>
      </c>
      <c r="J3291" s="16" t="s">
        <v>1069</v>
      </c>
      <c r="K3291" s="16">
        <v>108430</v>
      </c>
      <c r="L3291" s="16">
        <v>0</v>
      </c>
      <c r="M3291" s="16">
        <v>108430</v>
      </c>
      <c r="N3291" s="16">
        <v>0</v>
      </c>
      <c r="O3291" s="47">
        <v>108033.73</v>
      </c>
      <c r="P3291" s="16">
        <v>396.27</v>
      </c>
      <c r="Q3291" s="47">
        <v>0</v>
      </c>
      <c r="R3291" s="16" t="s">
        <v>1939</v>
      </c>
      <c r="S3291" s="3" t="s">
        <v>1471</v>
      </c>
      <c r="T3291" s="2"/>
      <c r="U3291" s="2"/>
      <c r="V3291" s="2"/>
    </row>
    <row r="3292" spans="1:22" s="16" customFormat="1" ht="15" customHeight="1" x14ac:dyDescent="0.3">
      <c r="A3292" s="16" t="s">
        <v>465</v>
      </c>
      <c r="B3292" s="16" t="s">
        <v>18</v>
      </c>
      <c r="C3292" s="43" t="s">
        <v>223</v>
      </c>
      <c r="D3292" s="43" t="s">
        <v>72</v>
      </c>
      <c r="E3292" s="43" t="s">
        <v>175</v>
      </c>
      <c r="F3292" s="43" t="s">
        <v>224</v>
      </c>
      <c r="G3292" s="43" t="s">
        <v>225</v>
      </c>
      <c r="H3292" s="43" t="s">
        <v>23</v>
      </c>
      <c r="I3292" s="43">
        <v>8018</v>
      </c>
      <c r="J3292" s="16" t="s">
        <v>1071</v>
      </c>
      <c r="K3292" s="16">
        <v>0</v>
      </c>
      <c r="L3292" s="16">
        <v>0</v>
      </c>
      <c r="M3292" s="16">
        <v>0</v>
      </c>
      <c r="N3292" s="16">
        <v>0</v>
      </c>
      <c r="O3292" s="47">
        <v>0</v>
      </c>
      <c r="P3292" s="16">
        <v>0</v>
      </c>
      <c r="Q3292" s="47">
        <v>0</v>
      </c>
      <c r="R3292" s="16" t="s">
        <v>1939</v>
      </c>
      <c r="S3292" s="3" t="s">
        <v>1471</v>
      </c>
      <c r="T3292" s="2"/>
      <c r="U3292" s="2"/>
      <c r="V3292" s="2"/>
    </row>
    <row r="3293" spans="1:22" s="16" customFormat="1" ht="15" customHeight="1" x14ac:dyDescent="0.3">
      <c r="A3293" s="16" t="s">
        <v>465</v>
      </c>
      <c r="B3293" s="16" t="s">
        <v>18</v>
      </c>
      <c r="C3293" s="43" t="s">
        <v>223</v>
      </c>
      <c r="D3293" s="43" t="s">
        <v>72</v>
      </c>
      <c r="E3293" s="43" t="s">
        <v>175</v>
      </c>
      <c r="F3293" s="43" t="s">
        <v>224</v>
      </c>
      <c r="G3293" s="43" t="s">
        <v>225</v>
      </c>
      <c r="H3293" s="43" t="s">
        <v>23</v>
      </c>
      <c r="I3293" s="43">
        <v>8095</v>
      </c>
      <c r="J3293" s="16" t="s">
        <v>760</v>
      </c>
      <c r="K3293" s="16">
        <v>1000</v>
      </c>
      <c r="L3293" s="16">
        <v>0</v>
      </c>
      <c r="M3293" s="16">
        <v>1000</v>
      </c>
      <c r="N3293" s="16">
        <v>0</v>
      </c>
      <c r="O3293" s="47">
        <v>0</v>
      </c>
      <c r="P3293" s="16">
        <v>1000</v>
      </c>
      <c r="Q3293" s="47">
        <v>0</v>
      </c>
      <c r="R3293" s="16" t="s">
        <v>1939</v>
      </c>
      <c r="S3293" s="3" t="s">
        <v>1471</v>
      </c>
      <c r="T3293" s="2"/>
      <c r="U3293" s="2"/>
      <c r="V3293" s="2"/>
    </row>
    <row r="3294" spans="1:22" s="16" customFormat="1" ht="15" customHeight="1" x14ac:dyDescent="0.3">
      <c r="A3294" s="16" t="s">
        <v>465</v>
      </c>
      <c r="B3294" s="16" t="s">
        <v>18</v>
      </c>
      <c r="C3294" s="43" t="s">
        <v>223</v>
      </c>
      <c r="D3294" s="43" t="s">
        <v>72</v>
      </c>
      <c r="E3294" s="43" t="s">
        <v>175</v>
      </c>
      <c r="F3294" s="43" t="s">
        <v>224</v>
      </c>
      <c r="G3294" s="43" t="s">
        <v>225</v>
      </c>
      <c r="H3294" s="43" t="s">
        <v>23</v>
      </c>
      <c r="I3294" s="43">
        <v>8135</v>
      </c>
      <c r="J3294" s="16" t="s">
        <v>813</v>
      </c>
      <c r="K3294" s="16">
        <v>58220</v>
      </c>
      <c r="L3294" s="16">
        <v>0</v>
      </c>
      <c r="M3294" s="16">
        <v>58220</v>
      </c>
      <c r="N3294" s="16">
        <v>0</v>
      </c>
      <c r="O3294" s="47">
        <v>53372</v>
      </c>
      <c r="P3294" s="16">
        <v>4848</v>
      </c>
      <c r="Q3294" s="47">
        <v>4852</v>
      </c>
      <c r="R3294" s="16" t="s">
        <v>1939</v>
      </c>
      <c r="S3294" s="3" t="s">
        <v>1471</v>
      </c>
      <c r="T3294" s="2"/>
      <c r="U3294" s="2"/>
      <c r="V3294" s="2"/>
    </row>
    <row r="3295" spans="1:22" s="16" customFormat="1" ht="15" customHeight="1" x14ac:dyDescent="0.3">
      <c r="A3295" s="16" t="s">
        <v>465</v>
      </c>
      <c r="B3295" s="16" t="s">
        <v>18</v>
      </c>
      <c r="C3295" s="43" t="s">
        <v>228</v>
      </c>
      <c r="D3295" s="43" t="s">
        <v>72</v>
      </c>
      <c r="E3295" s="43" t="s">
        <v>175</v>
      </c>
      <c r="F3295" s="43" t="s">
        <v>229</v>
      </c>
      <c r="G3295" s="43" t="s">
        <v>23</v>
      </c>
      <c r="H3295" s="43" t="s">
        <v>23</v>
      </c>
      <c r="I3295" s="43" t="s">
        <v>501</v>
      </c>
      <c r="J3295" s="16" t="s">
        <v>502</v>
      </c>
      <c r="K3295" s="16">
        <v>72944</v>
      </c>
      <c r="L3295" s="16">
        <v>1445</v>
      </c>
      <c r="M3295" s="16">
        <v>74389</v>
      </c>
      <c r="N3295" s="16">
        <v>0</v>
      </c>
      <c r="O3295" s="47">
        <v>58046.46</v>
      </c>
      <c r="P3295" s="16">
        <v>16342.54</v>
      </c>
      <c r="Q3295" s="47">
        <v>6134.75</v>
      </c>
      <c r="R3295" s="16" t="s">
        <v>1940</v>
      </c>
      <c r="S3295" s="3" t="s">
        <v>1471</v>
      </c>
      <c r="T3295" s="2"/>
      <c r="U3295" s="2"/>
      <c r="V3295" s="2"/>
    </row>
    <row r="3296" spans="1:22" s="16" customFormat="1" ht="15" customHeight="1" x14ac:dyDescent="0.3">
      <c r="A3296" s="16" t="s">
        <v>465</v>
      </c>
      <c r="B3296" s="16" t="s">
        <v>18</v>
      </c>
      <c r="C3296" s="43" t="s">
        <v>228</v>
      </c>
      <c r="D3296" s="43" t="s">
        <v>72</v>
      </c>
      <c r="E3296" s="43" t="s">
        <v>175</v>
      </c>
      <c r="F3296" s="43" t="s">
        <v>229</v>
      </c>
      <c r="G3296" s="43" t="s">
        <v>23</v>
      </c>
      <c r="H3296" s="43" t="s">
        <v>23</v>
      </c>
      <c r="I3296" s="43">
        <v>5100</v>
      </c>
      <c r="J3296" s="16" t="s">
        <v>484</v>
      </c>
      <c r="K3296" s="16">
        <v>15000</v>
      </c>
      <c r="L3296" s="16">
        <v>0</v>
      </c>
      <c r="M3296" s="16">
        <v>15000</v>
      </c>
      <c r="N3296" s="16">
        <v>0</v>
      </c>
      <c r="O3296" s="47">
        <v>13468.91</v>
      </c>
      <c r="P3296" s="16">
        <v>1531.09</v>
      </c>
      <c r="Q3296" s="47">
        <v>190.85</v>
      </c>
      <c r="R3296" s="16" t="s">
        <v>1940</v>
      </c>
      <c r="S3296" s="3" t="s">
        <v>1471</v>
      </c>
      <c r="T3296" s="2"/>
      <c r="U3296" s="2"/>
      <c r="V3296" s="2"/>
    </row>
    <row r="3297" spans="1:22" s="16" customFormat="1" ht="15" customHeight="1" x14ac:dyDescent="0.3">
      <c r="A3297" s="16" t="s">
        <v>465</v>
      </c>
      <c r="B3297" s="16" t="s">
        <v>18</v>
      </c>
      <c r="C3297" s="43" t="s">
        <v>228</v>
      </c>
      <c r="D3297" s="43" t="s">
        <v>72</v>
      </c>
      <c r="E3297" s="43" t="s">
        <v>175</v>
      </c>
      <c r="F3297" s="43" t="s">
        <v>229</v>
      </c>
      <c r="G3297" s="43" t="s">
        <v>23</v>
      </c>
      <c r="H3297" s="43" t="s">
        <v>23</v>
      </c>
      <c r="I3297" s="43" t="s">
        <v>491</v>
      </c>
      <c r="J3297" s="16" t="s">
        <v>1043</v>
      </c>
      <c r="K3297" s="16">
        <v>5000</v>
      </c>
      <c r="L3297" s="16">
        <v>0</v>
      </c>
      <c r="M3297" s="16">
        <v>5000</v>
      </c>
      <c r="N3297" s="16">
        <v>0</v>
      </c>
      <c r="O3297" s="47">
        <v>4295.1000000000004</v>
      </c>
      <c r="P3297" s="16">
        <v>704.9</v>
      </c>
      <c r="Q3297" s="47">
        <v>219.45</v>
      </c>
      <c r="R3297" s="16" t="s">
        <v>1940</v>
      </c>
      <c r="S3297" s="3" t="s">
        <v>1471</v>
      </c>
      <c r="T3297" s="2"/>
      <c r="U3297" s="2"/>
      <c r="V3297" s="2"/>
    </row>
    <row r="3298" spans="1:22" s="16" customFormat="1" ht="15" customHeight="1" x14ac:dyDescent="0.3">
      <c r="A3298" s="16" t="s">
        <v>465</v>
      </c>
      <c r="B3298" s="16" t="s">
        <v>18</v>
      </c>
      <c r="C3298" s="43" t="s">
        <v>228</v>
      </c>
      <c r="D3298" s="43" t="s">
        <v>72</v>
      </c>
      <c r="E3298" s="43" t="s">
        <v>175</v>
      </c>
      <c r="F3298" s="43" t="s">
        <v>229</v>
      </c>
      <c r="G3298" s="43" t="s">
        <v>23</v>
      </c>
      <c r="H3298" s="43" t="s">
        <v>23</v>
      </c>
      <c r="I3298" s="43" t="s">
        <v>481</v>
      </c>
      <c r="J3298" s="16" t="s">
        <v>1040</v>
      </c>
      <c r="K3298" s="16">
        <v>1300</v>
      </c>
      <c r="L3298" s="16">
        <v>0</v>
      </c>
      <c r="M3298" s="16">
        <v>1300</v>
      </c>
      <c r="N3298" s="16">
        <v>0</v>
      </c>
      <c r="O3298" s="47">
        <v>578.44000000000005</v>
      </c>
      <c r="P3298" s="16">
        <v>721.56</v>
      </c>
      <c r="Q3298" s="47">
        <v>240.17</v>
      </c>
      <c r="R3298" s="16" t="s">
        <v>1940</v>
      </c>
      <c r="S3298" s="3" t="s">
        <v>1471</v>
      </c>
      <c r="T3298" s="2"/>
      <c r="U3298" s="2"/>
      <c r="V3298" s="2"/>
    </row>
    <row r="3299" spans="1:22" s="16" customFormat="1" ht="15" customHeight="1" x14ac:dyDescent="0.3">
      <c r="A3299" s="16" t="s">
        <v>465</v>
      </c>
      <c r="B3299" s="16" t="s">
        <v>18</v>
      </c>
      <c r="C3299" s="43" t="s">
        <v>228</v>
      </c>
      <c r="D3299" s="43" t="s">
        <v>72</v>
      </c>
      <c r="E3299" s="43" t="s">
        <v>175</v>
      </c>
      <c r="F3299" s="43" t="s">
        <v>229</v>
      </c>
      <c r="G3299" s="43" t="s">
        <v>23</v>
      </c>
      <c r="H3299" s="43" t="s">
        <v>23</v>
      </c>
      <c r="I3299" s="43" t="s">
        <v>1051</v>
      </c>
      <c r="J3299" s="16" t="s">
        <v>1052</v>
      </c>
      <c r="K3299" s="16">
        <v>500</v>
      </c>
      <c r="L3299" s="16">
        <v>500</v>
      </c>
      <c r="M3299" s="16">
        <v>1000</v>
      </c>
      <c r="N3299" s="16">
        <v>0</v>
      </c>
      <c r="O3299" s="47">
        <v>471.48</v>
      </c>
      <c r="P3299" s="16">
        <v>528.52</v>
      </c>
      <c r="Q3299" s="47">
        <v>238.75</v>
      </c>
      <c r="R3299" s="16" t="s">
        <v>1940</v>
      </c>
      <c r="S3299" s="3" t="s">
        <v>1471</v>
      </c>
      <c r="T3299" s="2"/>
      <c r="U3299" s="2"/>
      <c r="V3299" s="2"/>
    </row>
    <row r="3300" spans="1:22" s="16" customFormat="1" ht="15" customHeight="1" x14ac:dyDescent="0.3">
      <c r="A3300" s="16" t="s">
        <v>465</v>
      </c>
      <c r="B3300" s="16" t="s">
        <v>18</v>
      </c>
      <c r="C3300" s="43" t="s">
        <v>228</v>
      </c>
      <c r="D3300" s="43" t="s">
        <v>72</v>
      </c>
      <c r="E3300" s="43" t="s">
        <v>175</v>
      </c>
      <c r="F3300" s="43" t="s">
        <v>229</v>
      </c>
      <c r="G3300" s="43" t="s">
        <v>23</v>
      </c>
      <c r="H3300" s="43" t="s">
        <v>23</v>
      </c>
      <c r="I3300" s="43" t="s">
        <v>469</v>
      </c>
      <c r="J3300" s="16" t="s">
        <v>1045</v>
      </c>
      <c r="K3300" s="16">
        <v>100</v>
      </c>
      <c r="L3300" s="16">
        <v>0</v>
      </c>
      <c r="M3300" s="16">
        <v>100</v>
      </c>
      <c r="N3300" s="16">
        <v>0</v>
      </c>
      <c r="O3300" s="47">
        <v>3.49</v>
      </c>
      <c r="P3300" s="16">
        <v>96.51</v>
      </c>
      <c r="Q3300" s="47">
        <v>0</v>
      </c>
      <c r="R3300" s="16" t="s">
        <v>1940</v>
      </c>
      <c r="S3300" s="3" t="s">
        <v>1471</v>
      </c>
      <c r="T3300" s="2"/>
      <c r="U3300" s="2"/>
      <c r="V3300" s="2"/>
    </row>
    <row r="3301" spans="1:22" s="16" customFormat="1" ht="15" customHeight="1" x14ac:dyDescent="0.3">
      <c r="A3301" s="16" t="s">
        <v>465</v>
      </c>
      <c r="B3301" s="16" t="s">
        <v>18</v>
      </c>
      <c r="C3301" s="43" t="s">
        <v>228</v>
      </c>
      <c r="D3301" s="43" t="s">
        <v>72</v>
      </c>
      <c r="E3301" s="43" t="s">
        <v>175</v>
      </c>
      <c r="F3301" s="43" t="s">
        <v>229</v>
      </c>
      <c r="G3301" s="43" t="s">
        <v>23</v>
      </c>
      <c r="H3301" s="43" t="s">
        <v>23</v>
      </c>
      <c r="I3301" s="43" t="s">
        <v>473</v>
      </c>
      <c r="J3301" s="16" t="s">
        <v>1041</v>
      </c>
      <c r="K3301" s="16">
        <v>500</v>
      </c>
      <c r="L3301" s="16">
        <v>0</v>
      </c>
      <c r="M3301" s="16">
        <v>500</v>
      </c>
      <c r="N3301" s="16">
        <v>0</v>
      </c>
      <c r="O3301" s="47">
        <v>224.15</v>
      </c>
      <c r="P3301" s="16">
        <v>275.85000000000002</v>
      </c>
      <c r="Q3301" s="47">
        <v>22.13</v>
      </c>
      <c r="R3301" s="16" t="s">
        <v>1940</v>
      </c>
      <c r="S3301" s="3" t="s">
        <v>1471</v>
      </c>
      <c r="T3301" s="2"/>
      <c r="U3301" s="2"/>
      <c r="V3301" s="2"/>
    </row>
    <row r="3302" spans="1:22" s="16" customFormat="1" ht="15" customHeight="1" x14ac:dyDescent="0.3">
      <c r="A3302" s="16" t="s">
        <v>465</v>
      </c>
      <c r="B3302" s="16" t="s">
        <v>18</v>
      </c>
      <c r="C3302" s="43" t="s">
        <v>228</v>
      </c>
      <c r="D3302" s="43" t="s">
        <v>72</v>
      </c>
      <c r="E3302" s="43" t="s">
        <v>175</v>
      </c>
      <c r="F3302" s="43" t="s">
        <v>229</v>
      </c>
      <c r="G3302" s="43" t="s">
        <v>23</v>
      </c>
      <c r="H3302" s="43" t="s">
        <v>23</v>
      </c>
      <c r="I3302" s="43" t="s">
        <v>474</v>
      </c>
      <c r="J3302" s="16" t="s">
        <v>475</v>
      </c>
      <c r="K3302" s="16">
        <v>7256</v>
      </c>
      <c r="L3302" s="16">
        <v>144</v>
      </c>
      <c r="M3302" s="16">
        <v>7400</v>
      </c>
      <c r="N3302" s="16">
        <v>0</v>
      </c>
      <c r="O3302" s="47">
        <v>5720.75</v>
      </c>
      <c r="P3302" s="16">
        <v>1679.25</v>
      </c>
      <c r="Q3302" s="47">
        <v>520.76</v>
      </c>
      <c r="R3302" s="16" t="s">
        <v>1940</v>
      </c>
      <c r="S3302" s="3" t="s">
        <v>1471</v>
      </c>
      <c r="T3302" s="2"/>
      <c r="U3302" s="2"/>
      <c r="V3302" s="2"/>
    </row>
    <row r="3303" spans="1:22" s="16" customFormat="1" ht="15" customHeight="1" x14ac:dyDescent="0.3">
      <c r="A3303" s="16" t="s">
        <v>465</v>
      </c>
      <c r="B3303" s="16" t="s">
        <v>18</v>
      </c>
      <c r="C3303" s="43" t="s">
        <v>228</v>
      </c>
      <c r="D3303" s="43" t="s">
        <v>72</v>
      </c>
      <c r="E3303" s="43" t="s">
        <v>175</v>
      </c>
      <c r="F3303" s="43" t="s">
        <v>229</v>
      </c>
      <c r="G3303" s="43" t="s">
        <v>23</v>
      </c>
      <c r="H3303" s="43" t="s">
        <v>23</v>
      </c>
      <c r="I3303" s="43" t="s">
        <v>531</v>
      </c>
      <c r="J3303" s="16" t="s">
        <v>532</v>
      </c>
      <c r="K3303" s="16">
        <v>8002</v>
      </c>
      <c r="L3303" s="16">
        <v>0</v>
      </c>
      <c r="M3303" s="16">
        <v>8002</v>
      </c>
      <c r="N3303" s="16">
        <v>0</v>
      </c>
      <c r="O3303" s="47">
        <v>7337</v>
      </c>
      <c r="P3303" s="16">
        <v>665</v>
      </c>
      <c r="Q3303" s="47">
        <v>667</v>
      </c>
      <c r="R3303" s="16" t="s">
        <v>1940</v>
      </c>
      <c r="S3303" s="3" t="s">
        <v>1471</v>
      </c>
      <c r="T3303" s="2"/>
      <c r="U3303" s="2"/>
      <c r="V3303" s="2"/>
    </row>
    <row r="3304" spans="1:22" s="16" customFormat="1" ht="15" customHeight="1" x14ac:dyDescent="0.3">
      <c r="A3304" s="16" t="s">
        <v>465</v>
      </c>
      <c r="B3304" s="16" t="s">
        <v>18</v>
      </c>
      <c r="C3304" s="43" t="s">
        <v>228</v>
      </c>
      <c r="D3304" s="43" t="s">
        <v>72</v>
      </c>
      <c r="E3304" s="43" t="s">
        <v>175</v>
      </c>
      <c r="F3304" s="43" t="s">
        <v>229</v>
      </c>
      <c r="G3304" s="43" t="s">
        <v>23</v>
      </c>
      <c r="H3304" s="43" t="s">
        <v>23</v>
      </c>
      <c r="I3304" s="43" t="s">
        <v>519</v>
      </c>
      <c r="J3304" s="16" t="s">
        <v>520</v>
      </c>
      <c r="K3304" s="16">
        <v>2835</v>
      </c>
      <c r="L3304" s="16">
        <v>0</v>
      </c>
      <c r="M3304" s="16">
        <v>2835</v>
      </c>
      <c r="N3304" s="16">
        <v>0</v>
      </c>
      <c r="O3304" s="47">
        <v>2563</v>
      </c>
      <c r="P3304" s="16">
        <v>272</v>
      </c>
      <c r="Q3304" s="47">
        <v>233</v>
      </c>
      <c r="R3304" s="16" t="s">
        <v>1940</v>
      </c>
      <c r="S3304" s="3" t="s">
        <v>1471</v>
      </c>
      <c r="T3304" s="2"/>
      <c r="U3304" s="2"/>
      <c r="V3304" s="2"/>
    </row>
    <row r="3305" spans="1:22" s="16" customFormat="1" ht="15" customHeight="1" x14ac:dyDescent="0.3">
      <c r="A3305" s="16" t="s">
        <v>465</v>
      </c>
      <c r="B3305" s="16" t="s">
        <v>18</v>
      </c>
      <c r="C3305" s="43" t="s">
        <v>228</v>
      </c>
      <c r="D3305" s="43" t="s">
        <v>72</v>
      </c>
      <c r="E3305" s="43" t="s">
        <v>175</v>
      </c>
      <c r="F3305" s="43" t="s">
        <v>229</v>
      </c>
      <c r="G3305" s="43" t="s">
        <v>23</v>
      </c>
      <c r="H3305" s="43" t="s">
        <v>23</v>
      </c>
      <c r="I3305" s="43" t="s">
        <v>638</v>
      </c>
      <c r="J3305" s="16" t="s">
        <v>639</v>
      </c>
      <c r="K3305" s="16">
        <v>14329</v>
      </c>
      <c r="L3305" s="16">
        <v>0</v>
      </c>
      <c r="M3305" s="16">
        <v>14329</v>
      </c>
      <c r="N3305" s="16">
        <v>0</v>
      </c>
      <c r="O3305" s="47">
        <v>13134</v>
      </c>
      <c r="P3305" s="16">
        <v>1195</v>
      </c>
      <c r="Q3305" s="47">
        <v>1194</v>
      </c>
      <c r="R3305" s="16" t="s">
        <v>1940</v>
      </c>
      <c r="S3305" s="3" t="s">
        <v>1471</v>
      </c>
      <c r="T3305" s="2"/>
      <c r="U3305" s="2"/>
      <c r="V3305" s="2"/>
    </row>
    <row r="3306" spans="1:22" s="16" customFormat="1" ht="15" customHeight="1" x14ac:dyDescent="0.3">
      <c r="A3306" s="16" t="s">
        <v>465</v>
      </c>
      <c r="B3306" s="16" t="s">
        <v>18</v>
      </c>
      <c r="C3306" s="43" t="s">
        <v>228</v>
      </c>
      <c r="D3306" s="43" t="s">
        <v>72</v>
      </c>
      <c r="E3306" s="43" t="s">
        <v>175</v>
      </c>
      <c r="F3306" s="43" t="s">
        <v>229</v>
      </c>
      <c r="G3306" s="43" t="s">
        <v>23</v>
      </c>
      <c r="H3306" s="43" t="s">
        <v>23</v>
      </c>
      <c r="I3306" s="43" t="s">
        <v>466</v>
      </c>
      <c r="J3306" s="16" t="s">
        <v>467</v>
      </c>
      <c r="K3306" s="16">
        <v>878</v>
      </c>
      <c r="L3306" s="16">
        <v>0</v>
      </c>
      <c r="M3306" s="16">
        <v>878</v>
      </c>
      <c r="N3306" s="16">
        <v>0</v>
      </c>
      <c r="O3306" s="47">
        <v>803</v>
      </c>
      <c r="P3306" s="16">
        <v>75</v>
      </c>
      <c r="Q3306" s="47">
        <v>73</v>
      </c>
      <c r="R3306" s="16" t="s">
        <v>1940</v>
      </c>
      <c r="S3306" s="3" t="s">
        <v>1471</v>
      </c>
      <c r="T3306" s="2"/>
      <c r="U3306" s="2"/>
      <c r="V3306" s="2"/>
    </row>
    <row r="3307" spans="1:22" s="16" customFormat="1" ht="15" customHeight="1" x14ac:dyDescent="0.3">
      <c r="A3307" s="16" t="s">
        <v>465</v>
      </c>
      <c r="B3307" s="16" t="s">
        <v>18</v>
      </c>
      <c r="C3307" s="43" t="s">
        <v>228</v>
      </c>
      <c r="D3307" s="43" t="s">
        <v>72</v>
      </c>
      <c r="E3307" s="43" t="s">
        <v>175</v>
      </c>
      <c r="F3307" s="43" t="s">
        <v>229</v>
      </c>
      <c r="G3307" s="43" t="s">
        <v>23</v>
      </c>
      <c r="H3307" s="43" t="s">
        <v>23</v>
      </c>
      <c r="I3307" s="43" t="s">
        <v>470</v>
      </c>
      <c r="J3307" s="16" t="s">
        <v>471</v>
      </c>
      <c r="K3307" s="16">
        <v>142</v>
      </c>
      <c r="L3307" s="16">
        <v>0</v>
      </c>
      <c r="M3307" s="16">
        <v>142</v>
      </c>
      <c r="N3307" s="16">
        <v>0</v>
      </c>
      <c r="O3307" s="47">
        <v>132</v>
      </c>
      <c r="P3307" s="16">
        <v>10</v>
      </c>
      <c r="Q3307" s="47">
        <v>12</v>
      </c>
      <c r="R3307" s="16" t="s">
        <v>1940</v>
      </c>
      <c r="S3307" s="3" t="s">
        <v>1471</v>
      </c>
      <c r="T3307" s="2"/>
      <c r="U3307" s="2"/>
      <c r="V3307" s="2"/>
    </row>
    <row r="3308" spans="1:22" s="16" customFormat="1" ht="15" customHeight="1" x14ac:dyDescent="0.3">
      <c r="A3308" s="16" t="s">
        <v>465</v>
      </c>
      <c r="B3308" s="16" t="s">
        <v>18</v>
      </c>
      <c r="C3308" s="43" t="s">
        <v>228</v>
      </c>
      <c r="D3308" s="43" t="s">
        <v>72</v>
      </c>
      <c r="E3308" s="43" t="s">
        <v>175</v>
      </c>
      <c r="F3308" s="43" t="s">
        <v>229</v>
      </c>
      <c r="G3308" s="43" t="s">
        <v>23</v>
      </c>
      <c r="H3308" s="43" t="s">
        <v>23</v>
      </c>
      <c r="I3308" s="43" t="s">
        <v>546</v>
      </c>
      <c r="J3308" s="16" t="s">
        <v>547</v>
      </c>
      <c r="K3308" s="16">
        <v>2000</v>
      </c>
      <c r="L3308" s="16">
        <v>0</v>
      </c>
      <c r="M3308" s="16">
        <v>2000</v>
      </c>
      <c r="N3308" s="16">
        <v>0</v>
      </c>
      <c r="O3308" s="47">
        <v>1500</v>
      </c>
      <c r="P3308" s="16">
        <v>500</v>
      </c>
      <c r="Q3308" s="47">
        <v>0</v>
      </c>
      <c r="R3308" s="16" t="s">
        <v>1940</v>
      </c>
      <c r="S3308" s="3" t="s">
        <v>1471</v>
      </c>
      <c r="T3308" s="2"/>
      <c r="U3308" s="2"/>
      <c r="V3308" s="2"/>
    </row>
    <row r="3309" spans="1:22" s="16" customFormat="1" ht="15" customHeight="1" x14ac:dyDescent="0.3">
      <c r="A3309" s="16" t="s">
        <v>465</v>
      </c>
      <c r="B3309" s="16" t="s">
        <v>18</v>
      </c>
      <c r="C3309" s="43" t="s">
        <v>228</v>
      </c>
      <c r="D3309" s="43" t="s">
        <v>72</v>
      </c>
      <c r="E3309" s="43" t="s">
        <v>175</v>
      </c>
      <c r="F3309" s="43" t="s">
        <v>229</v>
      </c>
      <c r="G3309" s="43" t="s">
        <v>23</v>
      </c>
      <c r="H3309" s="43" t="s">
        <v>23</v>
      </c>
      <c r="I3309" s="43" t="s">
        <v>573</v>
      </c>
      <c r="J3309" s="16" t="s">
        <v>574</v>
      </c>
      <c r="K3309" s="16">
        <v>8167</v>
      </c>
      <c r="L3309" s="16">
        <v>0</v>
      </c>
      <c r="M3309" s="16">
        <v>8167</v>
      </c>
      <c r="N3309" s="16">
        <v>3242.7</v>
      </c>
      <c r="O3309" s="47">
        <v>4924.3</v>
      </c>
      <c r="P3309" s="16">
        <v>0</v>
      </c>
      <c r="Q3309" s="47">
        <v>12</v>
      </c>
      <c r="R3309" s="16" t="s">
        <v>1940</v>
      </c>
      <c r="S3309" s="3" t="s">
        <v>1471</v>
      </c>
      <c r="T3309" s="2"/>
      <c r="U3309" s="2"/>
      <c r="V3309" s="2"/>
    </row>
    <row r="3310" spans="1:22" s="16" customFormat="1" ht="15" customHeight="1" x14ac:dyDescent="0.3">
      <c r="A3310" s="16" t="s">
        <v>465</v>
      </c>
      <c r="B3310" s="16" t="s">
        <v>18</v>
      </c>
      <c r="C3310" s="43" t="s">
        <v>228</v>
      </c>
      <c r="D3310" s="43" t="s">
        <v>72</v>
      </c>
      <c r="E3310" s="43" t="s">
        <v>175</v>
      </c>
      <c r="F3310" s="43" t="s">
        <v>229</v>
      </c>
      <c r="G3310" s="43" t="s">
        <v>23</v>
      </c>
      <c r="H3310" s="43" t="s">
        <v>23</v>
      </c>
      <c r="I3310" s="43" t="s">
        <v>562</v>
      </c>
      <c r="J3310" s="16" t="s">
        <v>563</v>
      </c>
      <c r="K3310" s="16">
        <v>0</v>
      </c>
      <c r="L3310" s="16">
        <v>2500</v>
      </c>
      <c r="M3310" s="16">
        <v>2500</v>
      </c>
      <c r="N3310" s="16">
        <v>0</v>
      </c>
      <c r="O3310" s="47">
        <v>2074</v>
      </c>
      <c r="P3310" s="16">
        <v>426</v>
      </c>
      <c r="Q3310" s="47">
        <v>1290</v>
      </c>
      <c r="R3310" s="16" t="s">
        <v>1940</v>
      </c>
      <c r="S3310" s="3" t="s">
        <v>1471</v>
      </c>
      <c r="T3310" s="2"/>
      <c r="U3310" s="2"/>
      <c r="V3310" s="2"/>
    </row>
    <row r="3311" spans="1:22" s="16" customFormat="1" ht="15" customHeight="1" x14ac:dyDescent="0.3">
      <c r="A3311" s="16" t="s">
        <v>465</v>
      </c>
      <c r="B3311" s="16" t="s">
        <v>18</v>
      </c>
      <c r="C3311" s="43" t="s">
        <v>228</v>
      </c>
      <c r="D3311" s="43" t="s">
        <v>72</v>
      </c>
      <c r="E3311" s="43" t="s">
        <v>175</v>
      </c>
      <c r="F3311" s="43" t="s">
        <v>229</v>
      </c>
      <c r="G3311" s="43" t="s">
        <v>23</v>
      </c>
      <c r="H3311" s="43" t="s">
        <v>23</v>
      </c>
      <c r="I3311" s="43" t="s">
        <v>508</v>
      </c>
      <c r="J3311" s="16" t="s">
        <v>509</v>
      </c>
      <c r="K3311" s="16">
        <v>32000</v>
      </c>
      <c r="L3311" s="16">
        <v>2600</v>
      </c>
      <c r="M3311" s="16">
        <v>34600</v>
      </c>
      <c r="N3311" s="16">
        <v>0</v>
      </c>
      <c r="O3311" s="47">
        <v>32064.62</v>
      </c>
      <c r="P3311" s="16">
        <v>2535.38</v>
      </c>
      <c r="Q3311" s="47">
        <v>2616.06</v>
      </c>
      <c r="R3311" s="16" t="s">
        <v>1940</v>
      </c>
      <c r="S3311" s="3" t="s">
        <v>1471</v>
      </c>
      <c r="T3311" s="2"/>
      <c r="U3311" s="2"/>
      <c r="V3311" s="2"/>
    </row>
    <row r="3312" spans="1:22" s="16" customFormat="1" ht="15" customHeight="1" x14ac:dyDescent="0.3">
      <c r="A3312" s="16" t="s">
        <v>465</v>
      </c>
      <c r="B3312" s="16" t="s">
        <v>18</v>
      </c>
      <c r="C3312" s="43" t="s">
        <v>228</v>
      </c>
      <c r="D3312" s="43" t="s">
        <v>72</v>
      </c>
      <c r="E3312" s="43" t="s">
        <v>175</v>
      </c>
      <c r="F3312" s="43" t="s">
        <v>229</v>
      </c>
      <c r="G3312" s="43" t="s">
        <v>23</v>
      </c>
      <c r="H3312" s="43" t="s">
        <v>23</v>
      </c>
      <c r="I3312" s="43" t="s">
        <v>577</v>
      </c>
      <c r="J3312" s="16" t="s">
        <v>578</v>
      </c>
      <c r="K3312" s="16">
        <v>30000</v>
      </c>
      <c r="L3312" s="16">
        <v>-2797</v>
      </c>
      <c r="M3312" s="16">
        <v>27203</v>
      </c>
      <c r="N3312" s="16">
        <v>0</v>
      </c>
      <c r="O3312" s="47">
        <v>12942.24</v>
      </c>
      <c r="P3312" s="16">
        <v>14260.76</v>
      </c>
      <c r="Q3312" s="47">
        <v>7</v>
      </c>
      <c r="R3312" s="16" t="s">
        <v>1940</v>
      </c>
      <c r="S3312" s="3" t="s">
        <v>1471</v>
      </c>
      <c r="T3312" s="2"/>
      <c r="U3312" s="2"/>
      <c r="V3312" s="2"/>
    </row>
    <row r="3313" spans="1:22" s="16" customFormat="1" ht="15" customHeight="1" x14ac:dyDescent="0.3">
      <c r="A3313" s="16" t="s">
        <v>465</v>
      </c>
      <c r="B3313" s="16" t="s">
        <v>18</v>
      </c>
      <c r="C3313" s="43" t="s">
        <v>228</v>
      </c>
      <c r="D3313" s="43" t="s">
        <v>72</v>
      </c>
      <c r="E3313" s="43" t="s">
        <v>175</v>
      </c>
      <c r="F3313" s="43" t="s">
        <v>229</v>
      </c>
      <c r="G3313" s="43" t="s">
        <v>23</v>
      </c>
      <c r="H3313" s="43" t="s">
        <v>23</v>
      </c>
      <c r="I3313" s="43" t="s">
        <v>533</v>
      </c>
      <c r="J3313" s="16" t="s">
        <v>534</v>
      </c>
      <c r="K3313" s="16">
        <v>4500</v>
      </c>
      <c r="L3313" s="16">
        <v>1550</v>
      </c>
      <c r="M3313" s="16">
        <v>6050</v>
      </c>
      <c r="N3313" s="16">
        <v>0</v>
      </c>
      <c r="O3313" s="47">
        <v>4485.34</v>
      </c>
      <c r="P3313" s="16">
        <v>1564.66</v>
      </c>
      <c r="Q3313" s="47">
        <v>0</v>
      </c>
      <c r="R3313" s="16" t="s">
        <v>1940</v>
      </c>
      <c r="S3313" s="3" t="s">
        <v>1471</v>
      </c>
      <c r="T3313" s="2"/>
      <c r="U3313" s="2"/>
      <c r="V3313" s="2"/>
    </row>
    <row r="3314" spans="1:22" s="16" customFormat="1" ht="15" customHeight="1" x14ac:dyDescent="0.3">
      <c r="A3314" s="16" t="s">
        <v>465</v>
      </c>
      <c r="B3314" s="16" t="s">
        <v>18</v>
      </c>
      <c r="C3314" s="43" t="s">
        <v>228</v>
      </c>
      <c r="D3314" s="43" t="s">
        <v>72</v>
      </c>
      <c r="E3314" s="43" t="s">
        <v>175</v>
      </c>
      <c r="F3314" s="43" t="s">
        <v>229</v>
      </c>
      <c r="G3314" s="43" t="s">
        <v>23</v>
      </c>
      <c r="H3314" s="43" t="s">
        <v>23</v>
      </c>
      <c r="I3314" s="43" t="s">
        <v>594</v>
      </c>
      <c r="J3314" s="16" t="s">
        <v>595</v>
      </c>
      <c r="K3314" s="16">
        <v>0</v>
      </c>
      <c r="L3314" s="16">
        <v>2000</v>
      </c>
      <c r="M3314" s="16">
        <v>2000</v>
      </c>
      <c r="N3314" s="16">
        <v>0</v>
      </c>
      <c r="O3314" s="47">
        <v>1290.94</v>
      </c>
      <c r="P3314" s="16">
        <v>709.06</v>
      </c>
      <c r="Q3314" s="47">
        <v>162.26</v>
      </c>
      <c r="R3314" s="16" t="s">
        <v>1940</v>
      </c>
      <c r="S3314" s="3" t="s">
        <v>1471</v>
      </c>
      <c r="T3314" s="2"/>
      <c r="U3314" s="2"/>
      <c r="V3314" s="2"/>
    </row>
    <row r="3315" spans="1:22" s="16" customFormat="1" ht="15" customHeight="1" x14ac:dyDescent="0.3">
      <c r="A3315" s="16" t="s">
        <v>465</v>
      </c>
      <c r="B3315" s="16" t="s">
        <v>18</v>
      </c>
      <c r="C3315" s="43" t="s">
        <v>228</v>
      </c>
      <c r="D3315" s="43" t="s">
        <v>72</v>
      </c>
      <c r="E3315" s="43" t="s">
        <v>175</v>
      </c>
      <c r="F3315" s="43" t="s">
        <v>229</v>
      </c>
      <c r="G3315" s="43" t="s">
        <v>23</v>
      </c>
      <c r="H3315" s="43" t="s">
        <v>23</v>
      </c>
      <c r="I3315" s="43" t="s">
        <v>600</v>
      </c>
      <c r="J3315" s="16" t="s">
        <v>601</v>
      </c>
      <c r="K3315" s="16">
        <v>5000</v>
      </c>
      <c r="L3315" s="16">
        <v>-1000</v>
      </c>
      <c r="M3315" s="16">
        <v>4000</v>
      </c>
      <c r="N3315" s="16">
        <v>0</v>
      </c>
      <c r="O3315" s="47">
        <v>0</v>
      </c>
      <c r="P3315" s="16">
        <v>4000</v>
      </c>
      <c r="Q3315" s="47">
        <v>0</v>
      </c>
      <c r="R3315" s="16" t="s">
        <v>1940</v>
      </c>
      <c r="S3315" s="3" t="s">
        <v>1471</v>
      </c>
      <c r="T3315" s="2"/>
      <c r="U3315" s="2"/>
      <c r="V3315" s="2"/>
    </row>
    <row r="3316" spans="1:22" s="16" customFormat="1" ht="15" customHeight="1" x14ac:dyDescent="0.3">
      <c r="A3316" s="16" t="s">
        <v>465</v>
      </c>
      <c r="B3316" s="16" t="s">
        <v>18</v>
      </c>
      <c r="C3316" s="43" t="s">
        <v>228</v>
      </c>
      <c r="D3316" s="43" t="s">
        <v>72</v>
      </c>
      <c r="E3316" s="43" t="s">
        <v>175</v>
      </c>
      <c r="F3316" s="43" t="s">
        <v>229</v>
      </c>
      <c r="G3316" s="43" t="s">
        <v>23</v>
      </c>
      <c r="H3316" s="43" t="s">
        <v>23</v>
      </c>
      <c r="I3316" s="43" t="s">
        <v>487</v>
      </c>
      <c r="J3316" s="16" t="s">
        <v>488</v>
      </c>
      <c r="K3316" s="16">
        <v>2000</v>
      </c>
      <c r="L3316" s="16">
        <v>0</v>
      </c>
      <c r="M3316" s="16">
        <v>2000</v>
      </c>
      <c r="N3316" s="16">
        <v>0</v>
      </c>
      <c r="O3316" s="47">
        <v>0</v>
      </c>
      <c r="P3316" s="16">
        <v>2000</v>
      </c>
      <c r="Q3316" s="47">
        <v>0</v>
      </c>
      <c r="R3316" s="16" t="s">
        <v>1940</v>
      </c>
      <c r="S3316" s="3" t="s">
        <v>1471</v>
      </c>
      <c r="T3316" s="2"/>
      <c r="U3316" s="2"/>
      <c r="V3316" s="2"/>
    </row>
    <row r="3317" spans="1:22" s="16" customFormat="1" ht="15" customHeight="1" x14ac:dyDescent="0.3">
      <c r="A3317" s="16" t="s">
        <v>465</v>
      </c>
      <c r="B3317" s="16" t="s">
        <v>18</v>
      </c>
      <c r="C3317" s="43" t="s">
        <v>228</v>
      </c>
      <c r="D3317" s="43" t="s">
        <v>72</v>
      </c>
      <c r="E3317" s="43" t="s">
        <v>175</v>
      </c>
      <c r="F3317" s="43" t="s">
        <v>229</v>
      </c>
      <c r="G3317" s="43" t="s">
        <v>23</v>
      </c>
      <c r="H3317" s="43" t="s">
        <v>23</v>
      </c>
      <c r="I3317" s="43">
        <v>6615</v>
      </c>
      <c r="J3317" s="16" t="s">
        <v>584</v>
      </c>
      <c r="K3317" s="16">
        <v>15000</v>
      </c>
      <c r="L3317" s="16">
        <v>0</v>
      </c>
      <c r="M3317" s="16">
        <v>15000</v>
      </c>
      <c r="N3317" s="16">
        <v>0</v>
      </c>
      <c r="O3317" s="47">
        <v>12020.97</v>
      </c>
      <c r="P3317" s="16">
        <v>2979.03</v>
      </c>
      <c r="Q3317" s="47">
        <v>0</v>
      </c>
      <c r="R3317" s="16" t="s">
        <v>1940</v>
      </c>
      <c r="S3317" s="3" t="s">
        <v>1471</v>
      </c>
      <c r="T3317" s="2"/>
      <c r="U3317" s="2"/>
      <c r="V3317" s="2"/>
    </row>
    <row r="3318" spans="1:22" s="16" customFormat="1" ht="15" customHeight="1" x14ac:dyDescent="0.3">
      <c r="A3318" s="16" t="s">
        <v>465</v>
      </c>
      <c r="B3318" s="16" t="s">
        <v>18</v>
      </c>
      <c r="C3318" s="43" t="s">
        <v>228</v>
      </c>
      <c r="D3318" s="43" t="s">
        <v>72</v>
      </c>
      <c r="E3318" s="43" t="s">
        <v>175</v>
      </c>
      <c r="F3318" s="43" t="s">
        <v>229</v>
      </c>
      <c r="G3318" s="43" t="s">
        <v>23</v>
      </c>
      <c r="H3318" s="43" t="s">
        <v>23</v>
      </c>
      <c r="I3318" s="43">
        <v>6625</v>
      </c>
      <c r="J3318" s="16" t="s">
        <v>572</v>
      </c>
      <c r="K3318" s="16">
        <v>0</v>
      </c>
      <c r="L3318" s="16">
        <v>20000</v>
      </c>
      <c r="M3318" s="16">
        <v>20000</v>
      </c>
      <c r="N3318" s="16">
        <v>0</v>
      </c>
      <c r="O3318" s="47">
        <v>11100.11</v>
      </c>
      <c r="P3318" s="16">
        <v>8899.89</v>
      </c>
      <c r="Q3318" s="47">
        <v>0</v>
      </c>
      <c r="R3318" s="16" t="s">
        <v>1940</v>
      </c>
      <c r="S3318" s="3" t="s">
        <v>1471</v>
      </c>
      <c r="T3318" s="2"/>
      <c r="U3318" s="2"/>
      <c r="V3318" s="2"/>
    </row>
    <row r="3319" spans="1:22" s="16" customFormat="1" ht="15" customHeight="1" x14ac:dyDescent="0.3">
      <c r="A3319" s="16" t="s">
        <v>465</v>
      </c>
      <c r="B3319" s="16" t="s">
        <v>18</v>
      </c>
      <c r="C3319" s="43" t="s">
        <v>228</v>
      </c>
      <c r="D3319" s="43" t="s">
        <v>72</v>
      </c>
      <c r="E3319" s="43" t="s">
        <v>175</v>
      </c>
      <c r="F3319" s="43" t="s">
        <v>229</v>
      </c>
      <c r="G3319" s="43" t="s">
        <v>23</v>
      </c>
      <c r="H3319" s="43" t="s">
        <v>23</v>
      </c>
      <c r="I3319" s="43" t="s">
        <v>602</v>
      </c>
      <c r="J3319" s="16" t="s">
        <v>603</v>
      </c>
      <c r="K3319" s="16">
        <v>1000</v>
      </c>
      <c r="L3319" s="16">
        <v>0</v>
      </c>
      <c r="M3319" s="16">
        <v>1000</v>
      </c>
      <c r="N3319" s="16">
        <v>0</v>
      </c>
      <c r="O3319" s="47">
        <v>0</v>
      </c>
      <c r="P3319" s="16">
        <v>1000</v>
      </c>
      <c r="Q3319" s="47">
        <v>0</v>
      </c>
      <c r="R3319" s="16" t="s">
        <v>1940</v>
      </c>
      <c r="S3319" s="3" t="s">
        <v>1471</v>
      </c>
      <c r="T3319" s="2"/>
      <c r="U3319" s="2"/>
      <c r="V3319" s="2"/>
    </row>
    <row r="3320" spans="1:22" s="16" customFormat="1" ht="15" customHeight="1" x14ac:dyDescent="0.3">
      <c r="A3320" s="16" t="s">
        <v>465</v>
      </c>
      <c r="B3320" s="16" t="s">
        <v>18</v>
      </c>
      <c r="C3320" s="43" t="s">
        <v>228</v>
      </c>
      <c r="D3320" s="43" t="s">
        <v>72</v>
      </c>
      <c r="E3320" s="43" t="s">
        <v>175</v>
      </c>
      <c r="F3320" s="43" t="s">
        <v>229</v>
      </c>
      <c r="G3320" s="43" t="s">
        <v>23</v>
      </c>
      <c r="H3320" s="43" t="s">
        <v>23</v>
      </c>
      <c r="I3320" s="43" t="s">
        <v>1737</v>
      </c>
      <c r="J3320" s="16" t="s">
        <v>1738</v>
      </c>
      <c r="K3320" s="16">
        <v>0</v>
      </c>
      <c r="L3320" s="16">
        <v>0</v>
      </c>
      <c r="M3320" s="16">
        <v>0</v>
      </c>
      <c r="N3320" s="16">
        <v>0</v>
      </c>
      <c r="O3320" s="47">
        <v>0</v>
      </c>
      <c r="P3320" s="16">
        <v>0</v>
      </c>
      <c r="Q3320" s="47">
        <v>0</v>
      </c>
      <c r="R3320" s="16" t="s">
        <v>1940</v>
      </c>
      <c r="S3320" s="3" t="s">
        <v>1471</v>
      </c>
      <c r="T3320" s="2"/>
      <c r="U3320" s="2"/>
      <c r="V3320" s="2"/>
    </row>
    <row r="3321" spans="1:22" s="16" customFormat="1" ht="15" customHeight="1" x14ac:dyDescent="0.3">
      <c r="A3321" s="16" t="s">
        <v>465</v>
      </c>
      <c r="B3321" s="16" t="s">
        <v>18</v>
      </c>
      <c r="C3321" s="43" t="s">
        <v>228</v>
      </c>
      <c r="D3321" s="43" t="s">
        <v>72</v>
      </c>
      <c r="E3321" s="43" t="s">
        <v>175</v>
      </c>
      <c r="F3321" s="43" t="s">
        <v>229</v>
      </c>
      <c r="G3321" s="43" t="s">
        <v>23</v>
      </c>
      <c r="H3321" s="43" t="s">
        <v>23</v>
      </c>
      <c r="I3321" s="43" t="s">
        <v>590</v>
      </c>
      <c r="J3321" s="16" t="s">
        <v>591</v>
      </c>
      <c r="K3321" s="16">
        <v>3220</v>
      </c>
      <c r="L3321" s="16">
        <v>0</v>
      </c>
      <c r="M3321" s="16">
        <v>3220</v>
      </c>
      <c r="N3321" s="16">
        <v>0</v>
      </c>
      <c r="O3321" s="47">
        <v>3182.63</v>
      </c>
      <c r="P3321" s="16">
        <v>37.369999999999997</v>
      </c>
      <c r="Q3321" s="47">
        <v>35</v>
      </c>
      <c r="R3321" s="16" t="s">
        <v>1940</v>
      </c>
      <c r="S3321" s="3" t="s">
        <v>1471</v>
      </c>
      <c r="T3321" s="2"/>
      <c r="U3321" s="2"/>
      <c r="V3321" s="2"/>
    </row>
    <row r="3322" spans="1:22" s="16" customFormat="1" ht="15" customHeight="1" x14ac:dyDescent="0.3">
      <c r="A3322" s="16" t="s">
        <v>465</v>
      </c>
      <c r="B3322" s="16" t="s">
        <v>18</v>
      </c>
      <c r="C3322" s="43" t="s">
        <v>228</v>
      </c>
      <c r="D3322" s="43" t="s">
        <v>72</v>
      </c>
      <c r="E3322" s="43" t="s">
        <v>175</v>
      </c>
      <c r="F3322" s="43" t="s">
        <v>229</v>
      </c>
      <c r="G3322" s="43" t="s">
        <v>23</v>
      </c>
      <c r="H3322" s="43" t="s">
        <v>23</v>
      </c>
      <c r="I3322" s="43" t="s">
        <v>608</v>
      </c>
      <c r="J3322" s="16" t="s">
        <v>609</v>
      </c>
      <c r="K3322" s="16">
        <v>3256</v>
      </c>
      <c r="L3322" s="16">
        <v>0</v>
      </c>
      <c r="M3322" s="16">
        <v>3256</v>
      </c>
      <c r="N3322" s="16">
        <v>0</v>
      </c>
      <c r="O3322" s="47">
        <v>2134</v>
      </c>
      <c r="P3322" s="16">
        <v>1122</v>
      </c>
      <c r="Q3322" s="47">
        <v>194</v>
      </c>
      <c r="R3322" s="16" t="s">
        <v>1940</v>
      </c>
      <c r="S3322" s="3" t="s">
        <v>1471</v>
      </c>
      <c r="T3322" s="2"/>
      <c r="U3322" s="2"/>
      <c r="V3322" s="2"/>
    </row>
    <row r="3323" spans="1:22" s="16" customFormat="1" ht="15" customHeight="1" x14ac:dyDescent="0.3">
      <c r="A3323" s="16" t="s">
        <v>465</v>
      </c>
      <c r="B3323" s="16" t="s">
        <v>18</v>
      </c>
      <c r="C3323" s="43" t="s">
        <v>228</v>
      </c>
      <c r="D3323" s="43" t="s">
        <v>72</v>
      </c>
      <c r="E3323" s="43" t="s">
        <v>175</v>
      </c>
      <c r="F3323" s="43" t="s">
        <v>229</v>
      </c>
      <c r="G3323" s="43" t="s">
        <v>23</v>
      </c>
      <c r="H3323" s="43" t="s">
        <v>23</v>
      </c>
      <c r="I3323" s="43">
        <v>7312</v>
      </c>
      <c r="J3323" s="16" t="s">
        <v>814</v>
      </c>
      <c r="K3323" s="16">
        <v>230000</v>
      </c>
      <c r="L3323" s="16">
        <v>-84442</v>
      </c>
      <c r="M3323" s="16">
        <v>145558</v>
      </c>
      <c r="N3323" s="16">
        <v>0</v>
      </c>
      <c r="O3323" s="47">
        <v>145001.20000000001</v>
      </c>
      <c r="P3323" s="16">
        <v>556.79999999999995</v>
      </c>
      <c r="Q3323" s="47">
        <v>0</v>
      </c>
      <c r="R3323" s="16" t="s">
        <v>1940</v>
      </c>
      <c r="S3323" s="3" t="s">
        <v>1471</v>
      </c>
      <c r="T3323" s="2"/>
      <c r="U3323" s="2"/>
      <c r="V3323" s="2"/>
    </row>
    <row r="3324" spans="1:22" s="16" customFormat="1" ht="15" customHeight="1" x14ac:dyDescent="0.3">
      <c r="A3324" s="16" t="s">
        <v>465</v>
      </c>
      <c r="B3324" s="16" t="s">
        <v>18</v>
      </c>
      <c r="C3324" s="43" t="s">
        <v>228</v>
      </c>
      <c r="D3324" s="43" t="s">
        <v>72</v>
      </c>
      <c r="E3324" s="43" t="s">
        <v>175</v>
      </c>
      <c r="F3324" s="43" t="s">
        <v>229</v>
      </c>
      <c r="G3324" s="43" t="s">
        <v>23</v>
      </c>
      <c r="H3324" s="43" t="s">
        <v>23</v>
      </c>
      <c r="I3324" s="43">
        <v>8095</v>
      </c>
      <c r="J3324" s="16" t="s">
        <v>760</v>
      </c>
      <c r="K3324" s="16">
        <v>1000</v>
      </c>
      <c r="L3324" s="16">
        <v>0</v>
      </c>
      <c r="M3324" s="16">
        <v>1000</v>
      </c>
      <c r="N3324" s="16">
        <v>0</v>
      </c>
      <c r="O3324" s="47">
        <v>0</v>
      </c>
      <c r="P3324" s="16">
        <v>1000</v>
      </c>
      <c r="Q3324" s="47">
        <v>0</v>
      </c>
      <c r="R3324" s="16" t="s">
        <v>1940</v>
      </c>
      <c r="S3324" s="3" t="s">
        <v>1471</v>
      </c>
      <c r="T3324" s="2"/>
      <c r="U3324" s="2"/>
      <c r="V3324" s="2"/>
    </row>
    <row r="3325" spans="1:22" s="16" customFormat="1" ht="15" customHeight="1" x14ac:dyDescent="0.3">
      <c r="A3325" s="16" t="s">
        <v>465</v>
      </c>
      <c r="B3325" s="16" t="s">
        <v>18</v>
      </c>
      <c r="C3325" s="43" t="s">
        <v>1038</v>
      </c>
      <c r="D3325" s="43" t="s">
        <v>1261</v>
      </c>
      <c r="E3325" s="43" t="s">
        <v>175</v>
      </c>
      <c r="F3325" s="43" t="s">
        <v>22</v>
      </c>
      <c r="G3325" s="43" t="s">
        <v>23</v>
      </c>
      <c r="H3325" s="43" t="s">
        <v>23</v>
      </c>
      <c r="I3325" s="43" t="s">
        <v>1099</v>
      </c>
      <c r="J3325" s="16" t="s">
        <v>1100</v>
      </c>
      <c r="K3325" s="16">
        <v>8250000</v>
      </c>
      <c r="L3325" s="16">
        <v>0</v>
      </c>
      <c r="M3325" s="16">
        <v>8250000</v>
      </c>
      <c r="N3325" s="16">
        <v>139098.78</v>
      </c>
      <c r="O3325" s="47">
        <v>1158936.8500000001</v>
      </c>
      <c r="P3325" s="16">
        <v>6951964.3700000001</v>
      </c>
      <c r="Q3325" s="47">
        <v>91853.74</v>
      </c>
      <c r="R3325" s="16" t="s">
        <v>1941</v>
      </c>
      <c r="S3325" s="3" t="s">
        <v>1472</v>
      </c>
      <c r="T3325" s="2"/>
      <c r="U3325" s="2"/>
      <c r="V3325" s="2"/>
    </row>
    <row r="3326" spans="1:22" s="16" customFormat="1" ht="15" customHeight="1" x14ac:dyDescent="0.3">
      <c r="A3326" s="16" t="s">
        <v>17</v>
      </c>
      <c r="B3326" s="16" t="s">
        <v>18</v>
      </c>
      <c r="C3326" s="43" t="s">
        <v>999</v>
      </c>
      <c r="D3326" s="43" t="s">
        <v>1784</v>
      </c>
      <c r="E3326" s="43" t="s">
        <v>175</v>
      </c>
      <c r="F3326" s="43" t="s">
        <v>445</v>
      </c>
      <c r="G3326" s="43" t="s">
        <v>23</v>
      </c>
      <c r="H3326" s="43" t="s">
        <v>23</v>
      </c>
      <c r="I3326" s="43" t="s">
        <v>459</v>
      </c>
      <c r="J3326" s="16" t="s">
        <v>460</v>
      </c>
      <c r="K3326" s="16">
        <v>0</v>
      </c>
      <c r="L3326" s="16">
        <v>0</v>
      </c>
      <c r="M3326" s="16">
        <v>0</v>
      </c>
      <c r="N3326" s="16">
        <v>0</v>
      </c>
      <c r="O3326" s="47">
        <v>0</v>
      </c>
      <c r="P3326" s="16">
        <v>0</v>
      </c>
      <c r="Q3326" s="47">
        <v>0</v>
      </c>
      <c r="R3326" s="16" t="s">
        <v>2019</v>
      </c>
      <c r="S3326" s="3" t="s">
        <v>2248</v>
      </c>
      <c r="T3326" s="2"/>
      <c r="U3326" s="2"/>
      <c r="V3326" s="2"/>
    </row>
    <row r="3327" spans="1:22" s="16" customFormat="1" ht="15" customHeight="1" x14ac:dyDescent="0.3">
      <c r="A3327" s="16" t="s">
        <v>17</v>
      </c>
      <c r="B3327" s="16" t="s">
        <v>18</v>
      </c>
      <c r="C3327" s="43" t="s">
        <v>999</v>
      </c>
      <c r="D3327" s="43" t="s">
        <v>1784</v>
      </c>
      <c r="E3327" s="43" t="s">
        <v>175</v>
      </c>
      <c r="F3327" s="43" t="s">
        <v>445</v>
      </c>
      <c r="G3327" s="43" t="s">
        <v>23</v>
      </c>
      <c r="H3327" s="43" t="s">
        <v>23</v>
      </c>
      <c r="I3327" s="43" t="s">
        <v>164</v>
      </c>
      <c r="J3327" s="16" t="s">
        <v>165</v>
      </c>
      <c r="K3327" s="16">
        <v>0</v>
      </c>
      <c r="L3327" s="16">
        <v>0</v>
      </c>
      <c r="M3327" s="16">
        <v>0</v>
      </c>
      <c r="N3327" s="16">
        <v>0</v>
      </c>
      <c r="O3327" s="47">
        <v>0</v>
      </c>
      <c r="P3327" s="16">
        <v>0</v>
      </c>
      <c r="Q3327" s="47">
        <v>0</v>
      </c>
      <c r="R3327" s="16" t="s">
        <v>2019</v>
      </c>
      <c r="S3327" s="3" t="s">
        <v>2248</v>
      </c>
      <c r="T3327" s="2"/>
      <c r="U3327" s="2"/>
      <c r="V3327" s="2"/>
    </row>
    <row r="3328" spans="1:22" s="16" customFormat="1" ht="15" customHeight="1" x14ac:dyDescent="0.3">
      <c r="A3328" s="16" t="s">
        <v>17</v>
      </c>
      <c r="B3328" s="16" t="s">
        <v>18</v>
      </c>
      <c r="C3328" s="43" t="s">
        <v>999</v>
      </c>
      <c r="D3328" s="43" t="s">
        <v>1784</v>
      </c>
      <c r="E3328" s="43" t="s">
        <v>175</v>
      </c>
      <c r="F3328" s="43" t="s">
        <v>445</v>
      </c>
      <c r="G3328" s="43" t="s">
        <v>23</v>
      </c>
      <c r="H3328" s="43" t="s">
        <v>23</v>
      </c>
      <c r="I3328" s="43" t="s">
        <v>1217</v>
      </c>
      <c r="J3328" s="16" t="s">
        <v>1218</v>
      </c>
      <c r="K3328" s="16">
        <v>0</v>
      </c>
      <c r="L3328" s="16">
        <v>0</v>
      </c>
      <c r="M3328" s="16">
        <v>0</v>
      </c>
      <c r="N3328" s="16">
        <v>0</v>
      </c>
      <c r="O3328" s="47">
        <v>0</v>
      </c>
      <c r="P3328" s="16">
        <v>0</v>
      </c>
      <c r="Q3328" s="47">
        <v>0</v>
      </c>
      <c r="R3328" s="16" t="s">
        <v>2019</v>
      </c>
      <c r="S3328" s="3" t="s">
        <v>2248</v>
      </c>
      <c r="T3328" s="2"/>
      <c r="U3328" s="2"/>
      <c r="V3328" s="2"/>
    </row>
    <row r="3329" spans="1:22" s="16" customFormat="1" ht="15" customHeight="1" x14ac:dyDescent="0.3">
      <c r="A3329" s="16" t="s">
        <v>17</v>
      </c>
      <c r="B3329" s="16" t="s">
        <v>18</v>
      </c>
      <c r="C3329" s="43" t="s">
        <v>1357</v>
      </c>
      <c r="D3329" s="43" t="s">
        <v>1358</v>
      </c>
      <c r="E3329" s="43" t="s">
        <v>175</v>
      </c>
      <c r="F3329" s="43" t="s">
        <v>445</v>
      </c>
      <c r="G3329" s="43" t="s">
        <v>23</v>
      </c>
      <c r="H3329" s="43" t="s">
        <v>23</v>
      </c>
      <c r="I3329" s="43" t="s">
        <v>459</v>
      </c>
      <c r="J3329" s="16" t="s">
        <v>460</v>
      </c>
      <c r="K3329" s="16">
        <v>9000000</v>
      </c>
      <c r="L3329" s="16">
        <v>0</v>
      </c>
      <c r="M3329" s="16">
        <v>9000000</v>
      </c>
      <c r="N3329" s="16">
        <v>0</v>
      </c>
      <c r="O3329" s="47">
        <v>0</v>
      </c>
      <c r="P3329" s="16">
        <v>9000000</v>
      </c>
      <c r="Q3329" s="47">
        <v>0</v>
      </c>
      <c r="R3329" s="16" t="s">
        <v>2020</v>
      </c>
      <c r="S3329" s="3" t="s">
        <v>2249</v>
      </c>
      <c r="T3329" s="2"/>
      <c r="U3329" s="2"/>
      <c r="V3329" s="2"/>
    </row>
    <row r="3330" spans="1:22" s="16" customFormat="1" ht="15" customHeight="1" x14ac:dyDescent="0.3">
      <c r="A3330" s="16" t="s">
        <v>17</v>
      </c>
      <c r="B3330" s="16" t="s">
        <v>18</v>
      </c>
      <c r="C3330" s="43" t="s">
        <v>1357</v>
      </c>
      <c r="D3330" s="43" t="s">
        <v>1358</v>
      </c>
      <c r="E3330" s="43" t="s">
        <v>175</v>
      </c>
      <c r="F3330" s="43" t="s">
        <v>445</v>
      </c>
      <c r="G3330" s="43" t="s">
        <v>23</v>
      </c>
      <c r="H3330" s="43" t="s">
        <v>23</v>
      </c>
      <c r="I3330" s="43" t="s">
        <v>164</v>
      </c>
      <c r="J3330" s="16" t="s">
        <v>165</v>
      </c>
      <c r="K3330" s="16">
        <v>600000</v>
      </c>
      <c r="L3330" s="16">
        <v>0</v>
      </c>
      <c r="M3330" s="16">
        <v>600000</v>
      </c>
      <c r="N3330" s="16">
        <v>0</v>
      </c>
      <c r="O3330" s="47">
        <v>0</v>
      </c>
      <c r="P3330" s="16">
        <v>600000</v>
      </c>
      <c r="Q3330" s="47">
        <v>0</v>
      </c>
      <c r="R3330" s="16" t="s">
        <v>2020</v>
      </c>
      <c r="S3330" s="3" t="s">
        <v>2249</v>
      </c>
      <c r="T3330" s="2"/>
      <c r="U3330" s="2"/>
      <c r="V3330" s="2"/>
    </row>
    <row r="3331" spans="1:22" s="16" customFormat="1" ht="15" customHeight="1" x14ac:dyDescent="0.3">
      <c r="A3331" s="16" t="s">
        <v>17</v>
      </c>
      <c r="B3331" s="16" t="s">
        <v>18</v>
      </c>
      <c r="C3331" s="43" t="s">
        <v>1357</v>
      </c>
      <c r="D3331" s="43" t="s">
        <v>1358</v>
      </c>
      <c r="E3331" s="43" t="s">
        <v>175</v>
      </c>
      <c r="F3331" s="43" t="s">
        <v>445</v>
      </c>
      <c r="G3331" s="43" t="s">
        <v>23</v>
      </c>
      <c r="H3331" s="43" t="s">
        <v>23</v>
      </c>
      <c r="I3331" s="43" t="s">
        <v>1217</v>
      </c>
      <c r="J3331" s="16" t="s">
        <v>1218</v>
      </c>
      <c r="K3331" s="16">
        <v>400000</v>
      </c>
      <c r="L3331" s="16">
        <v>0</v>
      </c>
      <c r="M3331" s="16">
        <v>400000</v>
      </c>
      <c r="N3331" s="16">
        <v>0</v>
      </c>
      <c r="O3331" s="47">
        <v>0</v>
      </c>
      <c r="P3331" s="16">
        <v>400000</v>
      </c>
      <c r="Q3331" s="47">
        <v>0</v>
      </c>
      <c r="R3331" s="16" t="s">
        <v>2020</v>
      </c>
      <c r="S3331" s="3" t="s">
        <v>2249</v>
      </c>
      <c r="T3331" s="2"/>
      <c r="U3331" s="2"/>
      <c r="V3331" s="2"/>
    </row>
    <row r="3332" spans="1:22" s="16" customFormat="1" ht="15" customHeight="1" x14ac:dyDescent="0.3">
      <c r="A3332" s="16" t="s">
        <v>465</v>
      </c>
      <c r="B3332" s="16" t="s">
        <v>18</v>
      </c>
      <c r="C3332" s="43" t="s">
        <v>1357</v>
      </c>
      <c r="D3332" s="43" t="s">
        <v>1358</v>
      </c>
      <c r="E3332" s="43" t="s">
        <v>175</v>
      </c>
      <c r="F3332" s="43" t="s">
        <v>445</v>
      </c>
      <c r="G3332" s="43" t="s">
        <v>23</v>
      </c>
      <c r="H3332" s="43" t="s">
        <v>23</v>
      </c>
      <c r="I3332" s="43" t="s">
        <v>797</v>
      </c>
      <c r="J3332" s="16" t="s">
        <v>798</v>
      </c>
      <c r="K3332" s="16">
        <v>10000000</v>
      </c>
      <c r="L3332" s="16">
        <v>0</v>
      </c>
      <c r="M3332" s="16">
        <v>10000000</v>
      </c>
      <c r="N3332" s="16">
        <v>0</v>
      </c>
      <c r="O3332" s="47">
        <v>924148.35</v>
      </c>
      <c r="P3332" s="16">
        <v>9075851.6500000004</v>
      </c>
      <c r="Q3332" s="47">
        <v>26952.02</v>
      </c>
      <c r="R3332" s="16" t="s">
        <v>2020</v>
      </c>
      <c r="S3332" s="3" t="s">
        <v>2249</v>
      </c>
      <c r="T3332" s="2"/>
      <c r="U3332" s="2"/>
      <c r="V3332" s="2"/>
    </row>
    <row r="3333" spans="1:22" s="16" customFormat="1" ht="15" customHeight="1" x14ac:dyDescent="0.3">
      <c r="A3333" s="16" t="s">
        <v>465</v>
      </c>
      <c r="B3333" s="16" t="s">
        <v>18</v>
      </c>
      <c r="C3333" s="43" t="s">
        <v>1357</v>
      </c>
      <c r="D3333" s="43" t="s">
        <v>1358</v>
      </c>
      <c r="E3333" s="43" t="s">
        <v>175</v>
      </c>
      <c r="F3333" s="43" t="s">
        <v>445</v>
      </c>
      <c r="G3333" s="43" t="s">
        <v>23</v>
      </c>
      <c r="H3333" s="43" t="s">
        <v>23</v>
      </c>
      <c r="I3333" s="43" t="s">
        <v>1219</v>
      </c>
      <c r="J3333" s="16" t="s">
        <v>1220</v>
      </c>
      <c r="K3333" s="16">
        <v>0</v>
      </c>
      <c r="L3333" s="16">
        <v>0</v>
      </c>
      <c r="M3333" s="16">
        <v>0</v>
      </c>
      <c r="N3333" s="16">
        <v>0</v>
      </c>
      <c r="O3333" s="47">
        <v>0</v>
      </c>
      <c r="P3333" s="16">
        <v>0</v>
      </c>
      <c r="Q3333" s="47">
        <v>0</v>
      </c>
      <c r="R3333" s="16" t="s">
        <v>2020</v>
      </c>
      <c r="S3333" s="3" t="s">
        <v>2249</v>
      </c>
      <c r="T3333" s="2"/>
      <c r="U3333" s="2"/>
      <c r="V3333" s="2"/>
    </row>
    <row r="3334" spans="1:22" s="16" customFormat="1" ht="15" customHeight="1" x14ac:dyDescent="0.3">
      <c r="A3334" s="16" t="s">
        <v>17</v>
      </c>
      <c r="B3334" s="16" t="s">
        <v>18</v>
      </c>
      <c r="C3334" s="43" t="s">
        <v>1000</v>
      </c>
      <c r="D3334" s="43" t="s">
        <v>1785</v>
      </c>
      <c r="E3334" s="43" t="s">
        <v>175</v>
      </c>
      <c r="F3334" s="43" t="s">
        <v>445</v>
      </c>
      <c r="G3334" s="43" t="s">
        <v>23</v>
      </c>
      <c r="H3334" s="43" t="s">
        <v>23</v>
      </c>
      <c r="I3334" s="43" t="s">
        <v>459</v>
      </c>
      <c r="J3334" s="16" t="s">
        <v>460</v>
      </c>
      <c r="K3334" s="16">
        <v>1084500</v>
      </c>
      <c r="L3334" s="16">
        <v>0</v>
      </c>
      <c r="M3334" s="16">
        <v>1084500</v>
      </c>
      <c r="N3334" s="16">
        <v>0</v>
      </c>
      <c r="O3334" s="47">
        <v>0</v>
      </c>
      <c r="P3334" s="16">
        <v>1084500</v>
      </c>
      <c r="Q3334" s="47">
        <v>0</v>
      </c>
      <c r="R3334" s="16" t="s">
        <v>2021</v>
      </c>
      <c r="S3334" s="3" t="s">
        <v>2250</v>
      </c>
      <c r="T3334" s="2"/>
      <c r="U3334" s="2"/>
      <c r="V3334" s="2"/>
    </row>
    <row r="3335" spans="1:22" s="16" customFormat="1" ht="15" customHeight="1" x14ac:dyDescent="0.3">
      <c r="A3335" s="16" t="s">
        <v>17</v>
      </c>
      <c r="B3335" s="16" t="s">
        <v>18</v>
      </c>
      <c r="C3335" s="43" t="s">
        <v>1000</v>
      </c>
      <c r="D3335" s="43" t="s">
        <v>1785</v>
      </c>
      <c r="E3335" s="43" t="s">
        <v>175</v>
      </c>
      <c r="F3335" s="43" t="s">
        <v>445</v>
      </c>
      <c r="G3335" s="43" t="s">
        <v>23</v>
      </c>
      <c r="H3335" s="43" t="s">
        <v>23</v>
      </c>
      <c r="I3335" s="43" t="s">
        <v>164</v>
      </c>
      <c r="J3335" s="16" t="s">
        <v>165</v>
      </c>
      <c r="K3335" s="16">
        <v>72300</v>
      </c>
      <c r="L3335" s="16">
        <v>0</v>
      </c>
      <c r="M3335" s="16">
        <v>72300</v>
      </c>
      <c r="N3335" s="16">
        <v>0</v>
      </c>
      <c r="O3335" s="47">
        <v>0</v>
      </c>
      <c r="P3335" s="16">
        <v>72300</v>
      </c>
      <c r="Q3335" s="47">
        <v>0</v>
      </c>
      <c r="R3335" s="16" t="s">
        <v>2021</v>
      </c>
      <c r="S3335" s="3" t="s">
        <v>2250</v>
      </c>
      <c r="T3335" s="2"/>
      <c r="U3335" s="2"/>
      <c r="V3335" s="2"/>
    </row>
    <row r="3336" spans="1:22" s="16" customFormat="1" ht="15" customHeight="1" x14ac:dyDescent="0.3">
      <c r="A3336" s="16" t="s">
        <v>17</v>
      </c>
      <c r="B3336" s="16" t="s">
        <v>18</v>
      </c>
      <c r="C3336" s="43" t="s">
        <v>1000</v>
      </c>
      <c r="D3336" s="43" t="s">
        <v>1785</v>
      </c>
      <c r="E3336" s="43" t="s">
        <v>175</v>
      </c>
      <c r="F3336" s="43" t="s">
        <v>445</v>
      </c>
      <c r="G3336" s="43" t="s">
        <v>23</v>
      </c>
      <c r="H3336" s="43" t="s">
        <v>23</v>
      </c>
      <c r="I3336" s="43" t="s">
        <v>1217</v>
      </c>
      <c r="J3336" s="16" t="s">
        <v>1218</v>
      </c>
      <c r="K3336" s="16">
        <v>48200</v>
      </c>
      <c r="L3336" s="16">
        <v>0</v>
      </c>
      <c r="M3336" s="16">
        <v>48200</v>
      </c>
      <c r="N3336" s="16">
        <v>0</v>
      </c>
      <c r="O3336" s="47">
        <v>0</v>
      </c>
      <c r="P3336" s="16">
        <v>48200</v>
      </c>
      <c r="Q3336" s="47">
        <v>0</v>
      </c>
      <c r="R3336" s="16" t="s">
        <v>2021</v>
      </c>
      <c r="S3336" s="3" t="s">
        <v>2250</v>
      </c>
      <c r="T3336" s="2"/>
      <c r="U3336" s="2"/>
      <c r="V3336" s="2"/>
    </row>
    <row r="3337" spans="1:22" s="16" customFormat="1" ht="15" customHeight="1" x14ac:dyDescent="0.3">
      <c r="A3337" s="16" t="s">
        <v>465</v>
      </c>
      <c r="B3337" s="16" t="s">
        <v>18</v>
      </c>
      <c r="C3337" s="43" t="s">
        <v>1000</v>
      </c>
      <c r="D3337" s="43" t="s">
        <v>1785</v>
      </c>
      <c r="E3337" s="43" t="s">
        <v>175</v>
      </c>
      <c r="F3337" s="43" t="s">
        <v>445</v>
      </c>
      <c r="G3337" s="43" t="s">
        <v>23</v>
      </c>
      <c r="H3337" s="43" t="s">
        <v>23</v>
      </c>
      <c r="I3337" s="43" t="s">
        <v>797</v>
      </c>
      <c r="J3337" s="16" t="s">
        <v>798</v>
      </c>
      <c r="K3337" s="16">
        <v>1205000</v>
      </c>
      <c r="L3337" s="16">
        <v>0</v>
      </c>
      <c r="M3337" s="16">
        <v>1205000</v>
      </c>
      <c r="N3337" s="16">
        <v>0</v>
      </c>
      <c r="O3337" s="47">
        <v>440444.89</v>
      </c>
      <c r="P3337" s="16">
        <v>764555.11</v>
      </c>
      <c r="Q3337" s="47">
        <v>39535.71</v>
      </c>
      <c r="R3337" s="16" t="s">
        <v>2021</v>
      </c>
      <c r="S3337" s="3" t="s">
        <v>2250</v>
      </c>
      <c r="T3337" s="2"/>
      <c r="U3337" s="2"/>
      <c r="V3337" s="2"/>
    </row>
    <row r="3338" spans="1:22" s="16" customFormat="1" ht="15" customHeight="1" x14ac:dyDescent="0.3">
      <c r="A3338" s="16" t="s">
        <v>17</v>
      </c>
      <c r="B3338" s="16" t="s">
        <v>18</v>
      </c>
      <c r="C3338" s="43" t="s">
        <v>1400</v>
      </c>
      <c r="D3338" s="43" t="s">
        <v>820</v>
      </c>
      <c r="E3338" s="43" t="s">
        <v>175</v>
      </c>
      <c r="F3338" s="43" t="s">
        <v>445</v>
      </c>
      <c r="G3338" s="43" t="s">
        <v>23</v>
      </c>
      <c r="H3338" s="43" t="s">
        <v>23</v>
      </c>
      <c r="I3338" s="43" t="s">
        <v>459</v>
      </c>
      <c r="J3338" s="16" t="s">
        <v>460</v>
      </c>
      <c r="K3338" s="16">
        <v>230400</v>
      </c>
      <c r="L3338" s="16">
        <v>0</v>
      </c>
      <c r="M3338" s="16">
        <v>230400</v>
      </c>
      <c r="N3338" s="16">
        <v>0</v>
      </c>
      <c r="O3338" s="47">
        <v>0</v>
      </c>
      <c r="P3338" s="16">
        <v>230400</v>
      </c>
      <c r="Q3338" s="47">
        <v>0</v>
      </c>
      <c r="R3338" s="16" t="s">
        <v>2022</v>
      </c>
      <c r="S3338" s="3" t="s">
        <v>2251</v>
      </c>
      <c r="T3338" s="2"/>
      <c r="U3338" s="2"/>
      <c r="V3338" s="2"/>
    </row>
    <row r="3339" spans="1:22" s="16" customFormat="1" ht="15" customHeight="1" x14ac:dyDescent="0.3">
      <c r="A3339" s="16" t="s">
        <v>17</v>
      </c>
      <c r="B3339" s="16" t="s">
        <v>18</v>
      </c>
      <c r="C3339" s="43" t="s">
        <v>1400</v>
      </c>
      <c r="D3339" s="43" t="s">
        <v>820</v>
      </c>
      <c r="E3339" s="43" t="s">
        <v>175</v>
      </c>
      <c r="F3339" s="43" t="s">
        <v>445</v>
      </c>
      <c r="G3339" s="43" t="s">
        <v>23</v>
      </c>
      <c r="H3339" s="43" t="s">
        <v>23</v>
      </c>
      <c r="I3339" s="43" t="s">
        <v>164</v>
      </c>
      <c r="J3339" s="16" t="s">
        <v>165</v>
      </c>
      <c r="K3339" s="16">
        <v>15360</v>
      </c>
      <c r="L3339" s="16">
        <v>0</v>
      </c>
      <c r="M3339" s="16">
        <v>15360</v>
      </c>
      <c r="N3339" s="16">
        <v>0</v>
      </c>
      <c r="O3339" s="47">
        <v>0</v>
      </c>
      <c r="P3339" s="16">
        <v>15360</v>
      </c>
      <c r="Q3339" s="47">
        <v>0</v>
      </c>
      <c r="R3339" s="16" t="s">
        <v>2022</v>
      </c>
      <c r="S3339" s="3" t="s">
        <v>2251</v>
      </c>
      <c r="T3339" s="2"/>
      <c r="U3339" s="2"/>
      <c r="V3339" s="2"/>
    </row>
    <row r="3340" spans="1:22" s="16" customFormat="1" ht="15" customHeight="1" x14ac:dyDescent="0.3">
      <c r="A3340" s="16" t="s">
        <v>17</v>
      </c>
      <c r="B3340" s="16" t="s">
        <v>18</v>
      </c>
      <c r="C3340" s="43" t="s">
        <v>1400</v>
      </c>
      <c r="D3340" s="43" t="s">
        <v>820</v>
      </c>
      <c r="E3340" s="43" t="s">
        <v>175</v>
      </c>
      <c r="F3340" s="43" t="s">
        <v>445</v>
      </c>
      <c r="G3340" s="43" t="s">
        <v>23</v>
      </c>
      <c r="H3340" s="43" t="s">
        <v>23</v>
      </c>
      <c r="I3340" s="43" t="s">
        <v>1217</v>
      </c>
      <c r="J3340" s="16" t="s">
        <v>1218</v>
      </c>
      <c r="K3340" s="16">
        <v>10240</v>
      </c>
      <c r="L3340" s="16">
        <v>0</v>
      </c>
      <c r="M3340" s="16">
        <v>10240</v>
      </c>
      <c r="N3340" s="16">
        <v>0</v>
      </c>
      <c r="O3340" s="47">
        <v>0</v>
      </c>
      <c r="P3340" s="16">
        <v>10240</v>
      </c>
      <c r="Q3340" s="47">
        <v>0</v>
      </c>
      <c r="R3340" s="16" t="s">
        <v>2022</v>
      </c>
      <c r="S3340" s="3" t="s">
        <v>2251</v>
      </c>
      <c r="T3340" s="2"/>
      <c r="U3340" s="2"/>
      <c r="V3340" s="2"/>
    </row>
    <row r="3341" spans="1:22" s="16" customFormat="1" ht="15" customHeight="1" x14ac:dyDescent="0.3">
      <c r="A3341" s="16" t="s">
        <v>465</v>
      </c>
      <c r="B3341" s="16" t="s">
        <v>18</v>
      </c>
      <c r="C3341" s="43" t="s">
        <v>1400</v>
      </c>
      <c r="D3341" s="43" t="s">
        <v>820</v>
      </c>
      <c r="E3341" s="43" t="s">
        <v>175</v>
      </c>
      <c r="F3341" s="43" t="s">
        <v>445</v>
      </c>
      <c r="G3341" s="43" t="s">
        <v>23</v>
      </c>
      <c r="H3341" s="43" t="s">
        <v>23</v>
      </c>
      <c r="I3341" s="43" t="s">
        <v>797</v>
      </c>
      <c r="J3341" s="16" t="s">
        <v>798</v>
      </c>
      <c r="K3341" s="16">
        <v>256000</v>
      </c>
      <c r="L3341" s="16">
        <v>0</v>
      </c>
      <c r="M3341" s="16">
        <v>256000</v>
      </c>
      <c r="N3341" s="16">
        <v>0</v>
      </c>
      <c r="O3341" s="47">
        <v>2388.9</v>
      </c>
      <c r="P3341" s="16">
        <v>253611.1</v>
      </c>
      <c r="Q3341" s="47">
        <v>0</v>
      </c>
      <c r="R3341" s="16" t="s">
        <v>2022</v>
      </c>
      <c r="S3341" s="3" t="s">
        <v>2251</v>
      </c>
      <c r="T3341" s="2"/>
      <c r="U3341" s="2"/>
      <c r="V3341" s="2"/>
    </row>
    <row r="3342" spans="1:22" s="16" customFormat="1" ht="15" customHeight="1" x14ac:dyDescent="0.3">
      <c r="A3342" s="16" t="s">
        <v>17</v>
      </c>
      <c r="B3342" s="16" t="s">
        <v>18</v>
      </c>
      <c r="C3342" s="43" t="s">
        <v>1003</v>
      </c>
      <c r="D3342" s="43" t="s">
        <v>2252</v>
      </c>
      <c r="E3342" s="43" t="s">
        <v>175</v>
      </c>
      <c r="F3342" s="43" t="s">
        <v>445</v>
      </c>
      <c r="G3342" s="43" t="s">
        <v>23</v>
      </c>
      <c r="H3342" s="43" t="s">
        <v>23</v>
      </c>
      <c r="I3342" s="43" t="s">
        <v>459</v>
      </c>
      <c r="J3342" s="16" t="s">
        <v>460</v>
      </c>
      <c r="K3342" s="16">
        <v>2690385</v>
      </c>
      <c r="L3342" s="16">
        <v>0</v>
      </c>
      <c r="M3342" s="16">
        <v>2690385</v>
      </c>
      <c r="N3342" s="16">
        <v>0</v>
      </c>
      <c r="O3342" s="47">
        <v>0</v>
      </c>
      <c r="P3342" s="16">
        <v>2690385</v>
      </c>
      <c r="Q3342" s="47">
        <v>0</v>
      </c>
      <c r="R3342" s="16" t="s">
        <v>2253</v>
      </c>
      <c r="S3342" s="3" t="s">
        <v>2254</v>
      </c>
      <c r="T3342" s="2"/>
      <c r="U3342" s="2"/>
      <c r="V3342" s="2"/>
    </row>
    <row r="3343" spans="1:22" s="16" customFormat="1" ht="15" customHeight="1" x14ac:dyDescent="0.3">
      <c r="A3343" s="16" t="s">
        <v>17</v>
      </c>
      <c r="B3343" s="16" t="s">
        <v>18</v>
      </c>
      <c r="C3343" s="43" t="s">
        <v>1003</v>
      </c>
      <c r="D3343" s="43" t="s">
        <v>2252</v>
      </c>
      <c r="E3343" s="43" t="s">
        <v>175</v>
      </c>
      <c r="F3343" s="43" t="s">
        <v>445</v>
      </c>
      <c r="G3343" s="43" t="s">
        <v>23</v>
      </c>
      <c r="H3343" s="43" t="s">
        <v>23</v>
      </c>
      <c r="I3343" s="43" t="s">
        <v>164</v>
      </c>
      <c r="J3343" s="16" t="s">
        <v>165</v>
      </c>
      <c r="K3343" s="16">
        <v>179359</v>
      </c>
      <c r="L3343" s="16">
        <v>0</v>
      </c>
      <c r="M3343" s="16">
        <v>179359</v>
      </c>
      <c r="N3343" s="16">
        <v>0</v>
      </c>
      <c r="O3343" s="47">
        <v>0</v>
      </c>
      <c r="P3343" s="16">
        <v>179359</v>
      </c>
      <c r="Q3343" s="47">
        <v>0</v>
      </c>
      <c r="R3343" s="16" t="s">
        <v>2253</v>
      </c>
      <c r="S3343" s="3" t="s">
        <v>2254</v>
      </c>
      <c r="T3343" s="2"/>
      <c r="U3343" s="2"/>
      <c r="V3343" s="2"/>
    </row>
    <row r="3344" spans="1:22" s="16" customFormat="1" ht="15" customHeight="1" x14ac:dyDescent="0.3">
      <c r="A3344" s="16" t="s">
        <v>17</v>
      </c>
      <c r="B3344" s="16" t="s">
        <v>18</v>
      </c>
      <c r="C3344" s="43" t="s">
        <v>1003</v>
      </c>
      <c r="D3344" s="43" t="s">
        <v>2252</v>
      </c>
      <c r="E3344" s="43" t="s">
        <v>175</v>
      </c>
      <c r="F3344" s="43" t="s">
        <v>445</v>
      </c>
      <c r="G3344" s="43" t="s">
        <v>23</v>
      </c>
      <c r="H3344" s="43" t="s">
        <v>23</v>
      </c>
      <c r="I3344" s="43" t="s">
        <v>1217</v>
      </c>
      <c r="J3344" s="16" t="s">
        <v>1218</v>
      </c>
      <c r="K3344" s="16">
        <v>119573</v>
      </c>
      <c r="L3344" s="16">
        <v>0</v>
      </c>
      <c r="M3344" s="16">
        <v>119573</v>
      </c>
      <c r="N3344" s="16">
        <v>0</v>
      </c>
      <c r="O3344" s="47">
        <v>0</v>
      </c>
      <c r="P3344" s="16">
        <v>119573</v>
      </c>
      <c r="Q3344" s="47">
        <v>0</v>
      </c>
      <c r="R3344" s="16" t="s">
        <v>2253</v>
      </c>
      <c r="S3344" s="3" t="s">
        <v>2254</v>
      </c>
      <c r="T3344" s="2"/>
      <c r="U3344" s="2"/>
      <c r="V3344" s="2"/>
    </row>
    <row r="3345" spans="1:22" s="16" customFormat="1" ht="15" customHeight="1" x14ac:dyDescent="0.3">
      <c r="A3345" s="16" t="s">
        <v>465</v>
      </c>
      <c r="B3345" s="16" t="s">
        <v>18</v>
      </c>
      <c r="C3345" s="43" t="s">
        <v>1003</v>
      </c>
      <c r="D3345" s="43" t="s">
        <v>2252</v>
      </c>
      <c r="E3345" s="43" t="s">
        <v>175</v>
      </c>
      <c r="F3345" s="43" t="s">
        <v>445</v>
      </c>
      <c r="G3345" s="43" t="s">
        <v>23</v>
      </c>
      <c r="H3345" s="43" t="s">
        <v>23</v>
      </c>
      <c r="I3345" s="43" t="s">
        <v>797</v>
      </c>
      <c r="J3345" s="16" t="s">
        <v>798</v>
      </c>
      <c r="K3345" s="16">
        <v>2989317</v>
      </c>
      <c r="L3345" s="16">
        <v>0</v>
      </c>
      <c r="M3345" s="16">
        <v>2989317</v>
      </c>
      <c r="N3345" s="16">
        <v>0</v>
      </c>
      <c r="O3345" s="47">
        <v>861918.71999999997</v>
      </c>
      <c r="P3345" s="16">
        <v>2127398.2799999998</v>
      </c>
      <c r="Q3345" s="47">
        <v>708418.2</v>
      </c>
      <c r="R3345" s="16" t="s">
        <v>2253</v>
      </c>
      <c r="S3345" s="3" t="s">
        <v>2254</v>
      </c>
      <c r="T3345" s="2"/>
      <c r="U3345" s="2"/>
      <c r="V3345" s="2"/>
    </row>
    <row r="3346" spans="1:22" s="16" customFormat="1" ht="15" customHeight="1" x14ac:dyDescent="0.3">
      <c r="A3346" s="16" t="s">
        <v>17</v>
      </c>
      <c r="B3346" s="16" t="s">
        <v>18</v>
      </c>
      <c r="C3346" s="43" t="s">
        <v>1006</v>
      </c>
      <c r="D3346" s="43" t="s">
        <v>2255</v>
      </c>
      <c r="E3346" s="43" t="s">
        <v>175</v>
      </c>
      <c r="F3346" s="43" t="s">
        <v>445</v>
      </c>
      <c r="G3346" s="43" t="s">
        <v>23</v>
      </c>
      <c r="H3346" s="43" t="s">
        <v>23</v>
      </c>
      <c r="I3346" s="43" t="s">
        <v>459</v>
      </c>
      <c r="J3346" s="16" t="s">
        <v>460</v>
      </c>
      <c r="K3346" s="16">
        <v>67500</v>
      </c>
      <c r="L3346" s="16">
        <v>0</v>
      </c>
      <c r="M3346" s="16">
        <v>67500</v>
      </c>
      <c r="N3346" s="16">
        <v>0</v>
      </c>
      <c r="O3346" s="47">
        <v>0</v>
      </c>
      <c r="P3346" s="16">
        <v>67500</v>
      </c>
      <c r="Q3346" s="47">
        <v>0</v>
      </c>
      <c r="R3346" s="16" t="s">
        <v>2256</v>
      </c>
      <c r="S3346" s="3" t="s">
        <v>2257</v>
      </c>
      <c r="T3346" s="2"/>
      <c r="U3346" s="2"/>
      <c r="V3346" s="2"/>
    </row>
    <row r="3347" spans="1:22" s="16" customFormat="1" ht="15" customHeight="1" x14ac:dyDescent="0.3">
      <c r="A3347" s="16" t="s">
        <v>17</v>
      </c>
      <c r="B3347" s="16" t="s">
        <v>18</v>
      </c>
      <c r="C3347" s="43" t="s">
        <v>1006</v>
      </c>
      <c r="D3347" s="43" t="s">
        <v>2255</v>
      </c>
      <c r="E3347" s="43" t="s">
        <v>175</v>
      </c>
      <c r="F3347" s="43" t="s">
        <v>445</v>
      </c>
      <c r="G3347" s="43" t="s">
        <v>23</v>
      </c>
      <c r="H3347" s="43" t="s">
        <v>23</v>
      </c>
      <c r="I3347" s="43" t="s">
        <v>164</v>
      </c>
      <c r="J3347" s="16" t="s">
        <v>165</v>
      </c>
      <c r="K3347" s="16">
        <v>4500</v>
      </c>
      <c r="L3347" s="16">
        <v>0</v>
      </c>
      <c r="M3347" s="16">
        <v>4500</v>
      </c>
      <c r="N3347" s="16">
        <v>0</v>
      </c>
      <c r="O3347" s="47">
        <v>0</v>
      </c>
      <c r="P3347" s="16">
        <v>4500</v>
      </c>
      <c r="Q3347" s="47">
        <v>0</v>
      </c>
      <c r="R3347" s="16" t="s">
        <v>2256</v>
      </c>
      <c r="S3347" s="3" t="s">
        <v>2257</v>
      </c>
      <c r="T3347" s="2"/>
      <c r="U3347" s="2"/>
      <c r="V3347" s="2"/>
    </row>
    <row r="3348" spans="1:22" s="16" customFormat="1" ht="15" customHeight="1" x14ac:dyDescent="0.3">
      <c r="A3348" s="16" t="s">
        <v>17</v>
      </c>
      <c r="B3348" s="16" t="s">
        <v>18</v>
      </c>
      <c r="C3348" s="43" t="s">
        <v>1006</v>
      </c>
      <c r="D3348" s="43" t="s">
        <v>2255</v>
      </c>
      <c r="E3348" s="43" t="s">
        <v>175</v>
      </c>
      <c r="F3348" s="43" t="s">
        <v>445</v>
      </c>
      <c r="G3348" s="43" t="s">
        <v>23</v>
      </c>
      <c r="H3348" s="43" t="s">
        <v>23</v>
      </c>
      <c r="I3348" s="43" t="s">
        <v>1217</v>
      </c>
      <c r="J3348" s="16" t="s">
        <v>1218</v>
      </c>
      <c r="K3348" s="16">
        <v>3000</v>
      </c>
      <c r="L3348" s="16">
        <v>0</v>
      </c>
      <c r="M3348" s="16">
        <v>3000</v>
      </c>
      <c r="N3348" s="16">
        <v>0</v>
      </c>
      <c r="O3348" s="47">
        <v>0</v>
      </c>
      <c r="P3348" s="16">
        <v>3000</v>
      </c>
      <c r="Q3348" s="47">
        <v>0</v>
      </c>
      <c r="R3348" s="16" t="s">
        <v>2256</v>
      </c>
      <c r="S3348" s="3" t="s">
        <v>2257</v>
      </c>
      <c r="T3348" s="2"/>
      <c r="U3348" s="2"/>
      <c r="V3348" s="2"/>
    </row>
    <row r="3349" spans="1:22" s="16" customFormat="1" ht="15" customHeight="1" x14ac:dyDescent="0.3">
      <c r="A3349" s="16" t="s">
        <v>465</v>
      </c>
      <c r="B3349" s="16" t="s">
        <v>18</v>
      </c>
      <c r="C3349" s="43" t="s">
        <v>1006</v>
      </c>
      <c r="D3349" s="43" t="s">
        <v>2255</v>
      </c>
      <c r="E3349" s="43" t="s">
        <v>175</v>
      </c>
      <c r="F3349" s="43" t="s">
        <v>445</v>
      </c>
      <c r="G3349" s="43" t="s">
        <v>23</v>
      </c>
      <c r="H3349" s="43" t="s">
        <v>23</v>
      </c>
      <c r="I3349" s="43" t="s">
        <v>797</v>
      </c>
      <c r="J3349" s="16" t="s">
        <v>798</v>
      </c>
      <c r="K3349" s="16">
        <v>75000</v>
      </c>
      <c r="L3349" s="16">
        <v>0</v>
      </c>
      <c r="M3349" s="16">
        <v>75000</v>
      </c>
      <c r="N3349" s="16">
        <v>0</v>
      </c>
      <c r="O3349" s="47">
        <v>41420.6</v>
      </c>
      <c r="P3349" s="16">
        <v>33579.4</v>
      </c>
      <c r="Q3349" s="47">
        <v>0</v>
      </c>
      <c r="R3349" s="16" t="s">
        <v>2256</v>
      </c>
      <c r="S3349" s="3" t="s">
        <v>2257</v>
      </c>
      <c r="T3349" s="2"/>
      <c r="U3349" s="2"/>
      <c r="V3349" s="2"/>
    </row>
    <row r="3350" spans="1:22" s="16" customFormat="1" ht="15" customHeight="1" x14ac:dyDescent="0.3">
      <c r="A3350" s="16" t="s">
        <v>17</v>
      </c>
      <c r="B3350" s="16" t="s">
        <v>18</v>
      </c>
      <c r="C3350" s="43" t="s">
        <v>1007</v>
      </c>
      <c r="D3350" s="43" t="s">
        <v>2300</v>
      </c>
      <c r="E3350" s="43" t="s">
        <v>175</v>
      </c>
      <c r="F3350" s="43" t="s">
        <v>445</v>
      </c>
      <c r="G3350" s="43" t="s">
        <v>23</v>
      </c>
      <c r="H3350" s="43" t="s">
        <v>23</v>
      </c>
      <c r="I3350" s="43" t="s">
        <v>459</v>
      </c>
      <c r="J3350" s="16" t="s">
        <v>460</v>
      </c>
      <c r="K3350" s="16">
        <v>0</v>
      </c>
      <c r="L3350" s="16">
        <v>900000</v>
      </c>
      <c r="M3350" s="16">
        <v>900000</v>
      </c>
      <c r="N3350" s="16">
        <v>0</v>
      </c>
      <c r="O3350" s="47">
        <v>0</v>
      </c>
      <c r="P3350" s="16">
        <v>900000</v>
      </c>
      <c r="Q3350" s="47">
        <v>0</v>
      </c>
      <c r="R3350" s="16" t="s">
        <v>2301</v>
      </c>
      <c r="S3350" s="3" t="s">
        <v>2302</v>
      </c>
      <c r="T3350" s="2"/>
      <c r="U3350" s="2"/>
      <c r="V3350" s="2"/>
    </row>
    <row r="3351" spans="1:22" s="16" customFormat="1" ht="15" customHeight="1" x14ac:dyDescent="0.3">
      <c r="A3351" s="16" t="s">
        <v>17</v>
      </c>
      <c r="B3351" s="16" t="s">
        <v>18</v>
      </c>
      <c r="C3351" s="43" t="s">
        <v>1007</v>
      </c>
      <c r="D3351" s="43" t="s">
        <v>2300</v>
      </c>
      <c r="E3351" s="43" t="s">
        <v>175</v>
      </c>
      <c r="F3351" s="43" t="s">
        <v>445</v>
      </c>
      <c r="G3351" s="43" t="s">
        <v>23</v>
      </c>
      <c r="H3351" s="43" t="s">
        <v>23</v>
      </c>
      <c r="I3351" s="43" t="s">
        <v>1217</v>
      </c>
      <c r="J3351" s="16" t="s">
        <v>1218</v>
      </c>
      <c r="K3351" s="16">
        <v>0</v>
      </c>
      <c r="L3351" s="16">
        <v>100000</v>
      </c>
      <c r="M3351" s="16">
        <v>100000</v>
      </c>
      <c r="N3351" s="16">
        <v>0</v>
      </c>
      <c r="O3351" s="47">
        <v>0</v>
      </c>
      <c r="P3351" s="16">
        <v>100000</v>
      </c>
      <c r="Q3351" s="47">
        <v>0</v>
      </c>
      <c r="R3351" s="16" t="s">
        <v>2301</v>
      </c>
      <c r="S3351" s="3" t="s">
        <v>2302</v>
      </c>
      <c r="T3351" s="2"/>
      <c r="U3351" s="2"/>
      <c r="V3351" s="2"/>
    </row>
    <row r="3352" spans="1:22" s="16" customFormat="1" ht="15" customHeight="1" x14ac:dyDescent="0.3">
      <c r="A3352" s="16" t="s">
        <v>465</v>
      </c>
      <c r="B3352" s="16" t="s">
        <v>18</v>
      </c>
      <c r="C3352" s="43" t="s">
        <v>1007</v>
      </c>
      <c r="D3352" s="43" t="s">
        <v>2300</v>
      </c>
      <c r="E3352" s="43" t="s">
        <v>175</v>
      </c>
      <c r="F3352" s="43" t="s">
        <v>445</v>
      </c>
      <c r="G3352" s="43" t="s">
        <v>23</v>
      </c>
      <c r="H3352" s="43" t="s">
        <v>23</v>
      </c>
      <c r="I3352" s="43" t="s">
        <v>797</v>
      </c>
      <c r="J3352" s="16" t="s">
        <v>798</v>
      </c>
      <c r="K3352" s="16">
        <v>0</v>
      </c>
      <c r="L3352" s="16">
        <v>1000000</v>
      </c>
      <c r="M3352" s="16">
        <v>1000000</v>
      </c>
      <c r="N3352" s="16">
        <v>0</v>
      </c>
      <c r="O3352" s="47">
        <v>168226.1</v>
      </c>
      <c r="P3352" s="16">
        <v>831773.9</v>
      </c>
      <c r="Q3352" s="47">
        <v>168226.1</v>
      </c>
      <c r="R3352" s="16" t="s">
        <v>2301</v>
      </c>
      <c r="S3352" s="3" t="s">
        <v>2302</v>
      </c>
      <c r="T3352" s="2"/>
      <c r="U3352" s="2"/>
      <c r="V3352" s="2"/>
    </row>
    <row r="3353" spans="1:22" s="16" customFormat="1" ht="15" customHeight="1" x14ac:dyDescent="0.3">
      <c r="A3353" s="16" t="s">
        <v>17</v>
      </c>
      <c r="B3353" s="16" t="s">
        <v>18</v>
      </c>
      <c r="C3353" s="43" t="s">
        <v>832</v>
      </c>
      <c r="D3353" s="43" t="s">
        <v>185</v>
      </c>
      <c r="E3353" s="43" t="s">
        <v>175</v>
      </c>
      <c r="F3353" s="43" t="s">
        <v>445</v>
      </c>
      <c r="G3353" s="43" t="s">
        <v>23</v>
      </c>
      <c r="H3353" s="43" t="s">
        <v>23</v>
      </c>
      <c r="I3353" s="43" t="s">
        <v>459</v>
      </c>
      <c r="J3353" s="16" t="s">
        <v>460</v>
      </c>
      <c r="K3353" s="16">
        <v>0</v>
      </c>
      <c r="L3353" s="16">
        <v>0</v>
      </c>
      <c r="M3353" s="16">
        <v>0</v>
      </c>
      <c r="N3353" s="16">
        <v>0</v>
      </c>
      <c r="O3353" s="47">
        <v>0</v>
      </c>
      <c r="P3353" s="16">
        <v>0</v>
      </c>
      <c r="Q3353" s="47">
        <v>0</v>
      </c>
      <c r="R3353" s="16" t="s">
        <v>1942</v>
      </c>
      <c r="S3353" s="3" t="s">
        <v>1473</v>
      </c>
      <c r="T3353" s="2"/>
      <c r="U3353" s="2"/>
      <c r="V3353" s="2"/>
    </row>
    <row r="3354" spans="1:22" s="16" customFormat="1" ht="15" customHeight="1" x14ac:dyDescent="0.3">
      <c r="A3354" s="16" t="s">
        <v>17</v>
      </c>
      <c r="B3354" s="16" t="s">
        <v>18</v>
      </c>
      <c r="C3354" s="43" t="s">
        <v>832</v>
      </c>
      <c r="D3354" s="43" t="s">
        <v>185</v>
      </c>
      <c r="E3354" s="43" t="s">
        <v>175</v>
      </c>
      <c r="F3354" s="43" t="s">
        <v>445</v>
      </c>
      <c r="G3354" s="43" t="s">
        <v>23</v>
      </c>
      <c r="H3354" s="43" t="s">
        <v>23</v>
      </c>
      <c r="I3354" s="43" t="s">
        <v>164</v>
      </c>
      <c r="J3354" s="16" t="s">
        <v>165</v>
      </c>
      <c r="K3354" s="16">
        <v>0</v>
      </c>
      <c r="L3354" s="16">
        <v>0</v>
      </c>
      <c r="M3354" s="16">
        <v>0</v>
      </c>
      <c r="N3354" s="16">
        <v>0</v>
      </c>
      <c r="O3354" s="47">
        <v>0</v>
      </c>
      <c r="P3354" s="16">
        <v>0</v>
      </c>
      <c r="Q3354" s="47">
        <v>0</v>
      </c>
      <c r="R3354" s="16" t="s">
        <v>1942</v>
      </c>
      <c r="S3354" s="3" t="s">
        <v>1473</v>
      </c>
      <c r="T3354" s="2"/>
      <c r="U3354" s="2"/>
      <c r="V3354" s="2"/>
    </row>
    <row r="3355" spans="1:22" s="16" customFormat="1" ht="15" customHeight="1" x14ac:dyDescent="0.3">
      <c r="A3355" s="16" t="s">
        <v>17</v>
      </c>
      <c r="B3355" s="16" t="s">
        <v>18</v>
      </c>
      <c r="C3355" s="43" t="s">
        <v>832</v>
      </c>
      <c r="D3355" s="43" t="s">
        <v>185</v>
      </c>
      <c r="E3355" s="43" t="s">
        <v>175</v>
      </c>
      <c r="F3355" s="43" t="s">
        <v>445</v>
      </c>
      <c r="G3355" s="43" t="s">
        <v>23</v>
      </c>
      <c r="H3355" s="43" t="s">
        <v>23</v>
      </c>
      <c r="I3355" s="43" t="s">
        <v>1217</v>
      </c>
      <c r="J3355" s="16" t="s">
        <v>1218</v>
      </c>
      <c r="K3355" s="16">
        <v>0</v>
      </c>
      <c r="L3355" s="16">
        <v>0</v>
      </c>
      <c r="M3355" s="16">
        <v>0</v>
      </c>
      <c r="N3355" s="16">
        <v>0</v>
      </c>
      <c r="O3355" s="47">
        <v>0</v>
      </c>
      <c r="P3355" s="16">
        <v>0</v>
      </c>
      <c r="Q3355" s="47">
        <v>0</v>
      </c>
      <c r="R3355" s="16" t="s">
        <v>1942</v>
      </c>
      <c r="S3355" s="3" t="s">
        <v>1473</v>
      </c>
      <c r="T3355" s="2"/>
      <c r="U3355" s="2"/>
      <c r="V3355" s="2"/>
    </row>
    <row r="3356" spans="1:22" s="16" customFormat="1" ht="15" customHeight="1" x14ac:dyDescent="0.3">
      <c r="A3356" s="16" t="s">
        <v>17</v>
      </c>
      <c r="B3356" s="16" t="s">
        <v>18</v>
      </c>
      <c r="C3356" s="43" t="s">
        <v>831</v>
      </c>
      <c r="D3356" s="43" t="s">
        <v>224</v>
      </c>
      <c r="E3356" s="43" t="s">
        <v>175</v>
      </c>
      <c r="F3356" s="43" t="s">
        <v>445</v>
      </c>
      <c r="G3356" s="43" t="s">
        <v>23</v>
      </c>
      <c r="H3356" s="43" t="s">
        <v>23</v>
      </c>
      <c r="I3356" s="43" t="s">
        <v>459</v>
      </c>
      <c r="J3356" s="16" t="s">
        <v>460</v>
      </c>
      <c r="K3356" s="16">
        <v>450000</v>
      </c>
      <c r="L3356" s="16">
        <v>0</v>
      </c>
      <c r="M3356" s="16">
        <v>450000</v>
      </c>
      <c r="N3356" s="16">
        <v>0</v>
      </c>
      <c r="O3356" s="47">
        <v>0</v>
      </c>
      <c r="P3356" s="16">
        <v>450000</v>
      </c>
      <c r="Q3356" s="47">
        <v>0</v>
      </c>
      <c r="R3356" s="16" t="s">
        <v>1943</v>
      </c>
      <c r="S3356" s="3" t="s">
        <v>1474</v>
      </c>
      <c r="T3356" s="2"/>
      <c r="U3356" s="2"/>
      <c r="V3356" s="2"/>
    </row>
    <row r="3357" spans="1:22" s="16" customFormat="1" ht="15" customHeight="1" x14ac:dyDescent="0.3">
      <c r="A3357" s="16" t="s">
        <v>17</v>
      </c>
      <c r="B3357" s="16" t="s">
        <v>18</v>
      </c>
      <c r="C3357" s="43" t="s">
        <v>831</v>
      </c>
      <c r="D3357" s="43" t="s">
        <v>224</v>
      </c>
      <c r="E3357" s="43" t="s">
        <v>175</v>
      </c>
      <c r="F3357" s="43" t="s">
        <v>445</v>
      </c>
      <c r="G3357" s="43" t="s">
        <v>23</v>
      </c>
      <c r="H3357" s="43" t="s">
        <v>23</v>
      </c>
      <c r="I3357" s="43" t="s">
        <v>164</v>
      </c>
      <c r="J3357" s="16" t="s">
        <v>165</v>
      </c>
      <c r="K3357" s="16">
        <v>30000</v>
      </c>
      <c r="L3357" s="16">
        <v>0</v>
      </c>
      <c r="M3357" s="16">
        <v>30000</v>
      </c>
      <c r="N3357" s="16">
        <v>0</v>
      </c>
      <c r="O3357" s="47">
        <v>0</v>
      </c>
      <c r="P3357" s="16">
        <v>30000</v>
      </c>
      <c r="Q3357" s="47">
        <v>0</v>
      </c>
      <c r="R3357" s="16" t="s">
        <v>1943</v>
      </c>
      <c r="S3357" s="3" t="s">
        <v>1474</v>
      </c>
      <c r="T3357" s="2"/>
      <c r="U3357" s="2"/>
      <c r="V3357" s="2"/>
    </row>
    <row r="3358" spans="1:22" s="16" customFormat="1" ht="15" customHeight="1" x14ac:dyDescent="0.3">
      <c r="A3358" s="16" t="s">
        <v>17</v>
      </c>
      <c r="B3358" s="16" t="s">
        <v>18</v>
      </c>
      <c r="C3358" s="43" t="s">
        <v>831</v>
      </c>
      <c r="D3358" s="43" t="s">
        <v>224</v>
      </c>
      <c r="E3358" s="43" t="s">
        <v>175</v>
      </c>
      <c r="F3358" s="43" t="s">
        <v>445</v>
      </c>
      <c r="G3358" s="43" t="s">
        <v>23</v>
      </c>
      <c r="H3358" s="43" t="s">
        <v>23</v>
      </c>
      <c r="I3358" s="43" t="s">
        <v>1217</v>
      </c>
      <c r="J3358" s="16" t="s">
        <v>1218</v>
      </c>
      <c r="K3358" s="16">
        <v>20000</v>
      </c>
      <c r="L3358" s="16">
        <v>0</v>
      </c>
      <c r="M3358" s="16">
        <v>20000</v>
      </c>
      <c r="N3358" s="16">
        <v>0</v>
      </c>
      <c r="O3358" s="47">
        <v>0</v>
      </c>
      <c r="P3358" s="16">
        <v>20000</v>
      </c>
      <c r="Q3358" s="47">
        <v>0</v>
      </c>
      <c r="R3358" s="16" t="s">
        <v>1943</v>
      </c>
      <c r="S3358" s="3" t="s">
        <v>1474</v>
      </c>
      <c r="T3358" s="2"/>
      <c r="U3358" s="2"/>
      <c r="V3358" s="2"/>
    </row>
    <row r="3359" spans="1:22" s="16" customFormat="1" ht="15" customHeight="1" x14ac:dyDescent="0.3">
      <c r="A3359" s="16" t="s">
        <v>465</v>
      </c>
      <c r="B3359" s="16" t="s">
        <v>18</v>
      </c>
      <c r="C3359" s="43" t="s">
        <v>831</v>
      </c>
      <c r="D3359" s="43" t="s">
        <v>224</v>
      </c>
      <c r="E3359" s="43" t="s">
        <v>175</v>
      </c>
      <c r="F3359" s="43" t="s">
        <v>445</v>
      </c>
      <c r="G3359" s="43" t="s">
        <v>23</v>
      </c>
      <c r="H3359" s="43" t="s">
        <v>23</v>
      </c>
      <c r="I3359" s="43" t="s">
        <v>797</v>
      </c>
      <c r="J3359" s="16" t="s">
        <v>798</v>
      </c>
      <c r="K3359" s="16">
        <v>500000</v>
      </c>
      <c r="L3359" s="16">
        <v>0</v>
      </c>
      <c r="M3359" s="16">
        <v>500000</v>
      </c>
      <c r="N3359" s="16">
        <v>0</v>
      </c>
      <c r="O3359" s="47">
        <v>887.25</v>
      </c>
      <c r="P3359" s="16">
        <v>499112.75</v>
      </c>
      <c r="Q3359" s="47">
        <v>0</v>
      </c>
      <c r="R3359" s="16" t="s">
        <v>1943</v>
      </c>
      <c r="S3359" s="3" t="s">
        <v>1474</v>
      </c>
      <c r="T3359" s="2"/>
      <c r="U3359" s="2"/>
      <c r="V3359" s="2"/>
    </row>
    <row r="3360" spans="1:22" s="16" customFormat="1" ht="15" customHeight="1" x14ac:dyDescent="0.3">
      <c r="A3360" s="16" t="s">
        <v>17</v>
      </c>
      <c r="B3360" s="16" t="s">
        <v>18</v>
      </c>
      <c r="C3360" s="43" t="s">
        <v>1360</v>
      </c>
      <c r="D3360" s="43" t="s">
        <v>1361</v>
      </c>
      <c r="E3360" s="43" t="s">
        <v>175</v>
      </c>
      <c r="F3360" s="43" t="s">
        <v>445</v>
      </c>
      <c r="G3360" s="43" t="s">
        <v>23</v>
      </c>
      <c r="H3360" s="43" t="s">
        <v>23</v>
      </c>
      <c r="I3360" s="43" t="s">
        <v>459</v>
      </c>
      <c r="J3360" s="16" t="s">
        <v>460</v>
      </c>
      <c r="K3360" s="16">
        <v>0</v>
      </c>
      <c r="L3360" s="16">
        <v>0</v>
      </c>
      <c r="M3360" s="16">
        <v>0</v>
      </c>
      <c r="N3360" s="16">
        <v>0</v>
      </c>
      <c r="O3360" s="47">
        <v>0</v>
      </c>
      <c r="P3360" s="16">
        <v>0</v>
      </c>
      <c r="Q3360" s="47">
        <v>0</v>
      </c>
      <c r="R3360" s="16" t="s">
        <v>2023</v>
      </c>
      <c r="S3360" s="3" t="s">
        <v>2258</v>
      </c>
      <c r="T3360" s="2"/>
      <c r="U3360" s="2"/>
      <c r="V3360" s="2"/>
    </row>
    <row r="3361" spans="1:22" s="16" customFormat="1" ht="15" customHeight="1" x14ac:dyDescent="0.3">
      <c r="A3361" s="16" t="s">
        <v>17</v>
      </c>
      <c r="B3361" s="16" t="s">
        <v>18</v>
      </c>
      <c r="C3361" s="43" t="s">
        <v>1360</v>
      </c>
      <c r="D3361" s="43" t="s">
        <v>1361</v>
      </c>
      <c r="E3361" s="43" t="s">
        <v>175</v>
      </c>
      <c r="F3361" s="43" t="s">
        <v>445</v>
      </c>
      <c r="G3361" s="43" t="s">
        <v>23</v>
      </c>
      <c r="H3361" s="43" t="s">
        <v>23</v>
      </c>
      <c r="I3361" s="43" t="s">
        <v>164</v>
      </c>
      <c r="J3361" s="16" t="s">
        <v>165</v>
      </c>
      <c r="K3361" s="16">
        <v>0</v>
      </c>
      <c r="L3361" s="16">
        <v>0</v>
      </c>
      <c r="M3361" s="16">
        <v>0</v>
      </c>
      <c r="N3361" s="16">
        <v>0</v>
      </c>
      <c r="O3361" s="47">
        <v>0</v>
      </c>
      <c r="P3361" s="16">
        <v>0</v>
      </c>
      <c r="Q3361" s="47">
        <v>0</v>
      </c>
      <c r="R3361" s="16" t="s">
        <v>2023</v>
      </c>
      <c r="S3361" s="3" t="s">
        <v>2258</v>
      </c>
      <c r="T3361" s="2"/>
      <c r="U3361" s="2"/>
      <c r="V3361" s="2"/>
    </row>
    <row r="3362" spans="1:22" s="16" customFormat="1" ht="15" customHeight="1" x14ac:dyDescent="0.3">
      <c r="A3362" s="16" t="s">
        <v>17</v>
      </c>
      <c r="B3362" s="16" t="s">
        <v>18</v>
      </c>
      <c r="C3362" s="43" t="s">
        <v>1360</v>
      </c>
      <c r="D3362" s="43" t="s">
        <v>1361</v>
      </c>
      <c r="E3362" s="43" t="s">
        <v>175</v>
      </c>
      <c r="F3362" s="43" t="s">
        <v>445</v>
      </c>
      <c r="G3362" s="43" t="s">
        <v>23</v>
      </c>
      <c r="H3362" s="43" t="s">
        <v>23</v>
      </c>
      <c r="I3362" s="43" t="s">
        <v>1217</v>
      </c>
      <c r="J3362" s="16" t="s">
        <v>1218</v>
      </c>
      <c r="K3362" s="16">
        <v>0</v>
      </c>
      <c r="L3362" s="16">
        <v>0</v>
      </c>
      <c r="M3362" s="16">
        <v>0</v>
      </c>
      <c r="N3362" s="16">
        <v>0</v>
      </c>
      <c r="O3362" s="47">
        <v>0</v>
      </c>
      <c r="P3362" s="16">
        <v>0</v>
      </c>
      <c r="Q3362" s="47">
        <v>0</v>
      </c>
      <c r="R3362" s="16" t="s">
        <v>2023</v>
      </c>
      <c r="S3362" s="3" t="s">
        <v>2258</v>
      </c>
      <c r="T3362" s="2"/>
      <c r="U3362" s="2"/>
      <c r="V3362" s="2"/>
    </row>
    <row r="3363" spans="1:22" s="16" customFormat="1" ht="15" customHeight="1" x14ac:dyDescent="0.3">
      <c r="A3363" s="16" t="s">
        <v>17</v>
      </c>
      <c r="B3363" s="16" t="s">
        <v>18</v>
      </c>
      <c r="C3363" s="43" t="s">
        <v>1362</v>
      </c>
      <c r="D3363" s="43" t="s">
        <v>1363</v>
      </c>
      <c r="E3363" s="43" t="s">
        <v>175</v>
      </c>
      <c r="F3363" s="43" t="s">
        <v>445</v>
      </c>
      <c r="G3363" s="43" t="s">
        <v>23</v>
      </c>
      <c r="H3363" s="43" t="s">
        <v>23</v>
      </c>
      <c r="I3363" s="43" t="s">
        <v>459</v>
      </c>
      <c r="J3363" s="16" t="s">
        <v>460</v>
      </c>
      <c r="K3363" s="16">
        <v>135000</v>
      </c>
      <c r="L3363" s="16">
        <v>0</v>
      </c>
      <c r="M3363" s="16">
        <v>135000</v>
      </c>
      <c r="N3363" s="16">
        <v>0</v>
      </c>
      <c r="O3363" s="47">
        <v>0</v>
      </c>
      <c r="P3363" s="16">
        <v>135000</v>
      </c>
      <c r="Q3363" s="47">
        <v>0</v>
      </c>
      <c r="R3363" s="16" t="s">
        <v>2024</v>
      </c>
      <c r="S3363" s="3" t="s">
        <v>2259</v>
      </c>
      <c r="T3363" s="2"/>
      <c r="U3363" s="2"/>
      <c r="V3363" s="2"/>
    </row>
    <row r="3364" spans="1:22" s="16" customFormat="1" ht="15" customHeight="1" x14ac:dyDescent="0.3">
      <c r="A3364" s="16" t="s">
        <v>17</v>
      </c>
      <c r="B3364" s="16" t="s">
        <v>18</v>
      </c>
      <c r="C3364" s="43" t="s">
        <v>1362</v>
      </c>
      <c r="D3364" s="43" t="s">
        <v>1363</v>
      </c>
      <c r="E3364" s="43" t="s">
        <v>175</v>
      </c>
      <c r="F3364" s="43" t="s">
        <v>445</v>
      </c>
      <c r="G3364" s="43" t="s">
        <v>23</v>
      </c>
      <c r="H3364" s="43" t="s">
        <v>23</v>
      </c>
      <c r="I3364" s="43" t="s">
        <v>164</v>
      </c>
      <c r="J3364" s="16" t="s">
        <v>165</v>
      </c>
      <c r="K3364" s="16">
        <v>9000</v>
      </c>
      <c r="L3364" s="16">
        <v>0</v>
      </c>
      <c r="M3364" s="16">
        <v>9000</v>
      </c>
      <c r="N3364" s="16">
        <v>0</v>
      </c>
      <c r="O3364" s="47">
        <v>0</v>
      </c>
      <c r="P3364" s="16">
        <v>9000</v>
      </c>
      <c r="Q3364" s="47">
        <v>0</v>
      </c>
      <c r="R3364" s="16" t="s">
        <v>2024</v>
      </c>
      <c r="S3364" s="3" t="s">
        <v>2259</v>
      </c>
      <c r="T3364" s="2"/>
      <c r="U3364" s="2"/>
      <c r="V3364" s="2"/>
    </row>
    <row r="3365" spans="1:22" s="16" customFormat="1" ht="15" customHeight="1" x14ac:dyDescent="0.3">
      <c r="A3365" s="16" t="s">
        <v>17</v>
      </c>
      <c r="B3365" s="16" t="s">
        <v>18</v>
      </c>
      <c r="C3365" s="43" t="s">
        <v>1362</v>
      </c>
      <c r="D3365" s="43" t="s">
        <v>1363</v>
      </c>
      <c r="E3365" s="43" t="s">
        <v>175</v>
      </c>
      <c r="F3365" s="43" t="s">
        <v>445</v>
      </c>
      <c r="G3365" s="43" t="s">
        <v>23</v>
      </c>
      <c r="H3365" s="43" t="s">
        <v>23</v>
      </c>
      <c r="I3365" s="43" t="s">
        <v>1217</v>
      </c>
      <c r="J3365" s="16" t="s">
        <v>1218</v>
      </c>
      <c r="K3365" s="16">
        <v>6000</v>
      </c>
      <c r="L3365" s="16">
        <v>0</v>
      </c>
      <c r="M3365" s="16">
        <v>6000</v>
      </c>
      <c r="N3365" s="16">
        <v>0</v>
      </c>
      <c r="O3365" s="47">
        <v>0</v>
      </c>
      <c r="P3365" s="16">
        <v>6000</v>
      </c>
      <c r="Q3365" s="47">
        <v>0</v>
      </c>
      <c r="R3365" s="16" t="s">
        <v>2024</v>
      </c>
      <c r="S3365" s="3" t="s">
        <v>2259</v>
      </c>
      <c r="T3365" s="2"/>
      <c r="U3365" s="2"/>
      <c r="V3365" s="2"/>
    </row>
    <row r="3366" spans="1:22" s="16" customFormat="1" ht="15" customHeight="1" x14ac:dyDescent="0.3">
      <c r="A3366" s="16" t="s">
        <v>465</v>
      </c>
      <c r="B3366" s="16" t="s">
        <v>18</v>
      </c>
      <c r="C3366" s="43" t="s">
        <v>1362</v>
      </c>
      <c r="D3366" s="43" t="s">
        <v>1363</v>
      </c>
      <c r="E3366" s="43" t="s">
        <v>175</v>
      </c>
      <c r="F3366" s="43" t="s">
        <v>445</v>
      </c>
      <c r="G3366" s="43" t="s">
        <v>23</v>
      </c>
      <c r="H3366" s="43" t="s">
        <v>23</v>
      </c>
      <c r="I3366" s="43" t="s">
        <v>797</v>
      </c>
      <c r="J3366" s="16" t="s">
        <v>798</v>
      </c>
      <c r="K3366" s="16">
        <v>150000</v>
      </c>
      <c r="L3366" s="16">
        <v>0</v>
      </c>
      <c r="M3366" s="16">
        <v>150000</v>
      </c>
      <c r="N3366" s="16">
        <v>0</v>
      </c>
      <c r="O3366" s="47">
        <v>30557.39</v>
      </c>
      <c r="P3366" s="16">
        <v>119442.61</v>
      </c>
      <c r="Q3366" s="47">
        <v>0</v>
      </c>
      <c r="R3366" s="16" t="s">
        <v>2024</v>
      </c>
      <c r="S3366" s="3" t="s">
        <v>2259</v>
      </c>
      <c r="T3366" s="2"/>
      <c r="U3366" s="2"/>
      <c r="V3366" s="2"/>
    </row>
    <row r="3367" spans="1:22" s="16" customFormat="1" ht="15" customHeight="1" x14ac:dyDescent="0.3">
      <c r="A3367" s="16" t="s">
        <v>17</v>
      </c>
      <c r="B3367" s="16" t="s">
        <v>18</v>
      </c>
      <c r="C3367" s="43" t="s">
        <v>1198</v>
      </c>
      <c r="D3367" s="43" t="s">
        <v>1199</v>
      </c>
      <c r="E3367" s="43" t="s">
        <v>175</v>
      </c>
      <c r="F3367" s="43" t="s">
        <v>445</v>
      </c>
      <c r="G3367" s="43" t="s">
        <v>23</v>
      </c>
      <c r="H3367" s="43" t="s">
        <v>23</v>
      </c>
      <c r="I3367" s="43" t="s">
        <v>459</v>
      </c>
      <c r="J3367" s="16" t="s">
        <v>460</v>
      </c>
      <c r="K3367" s="16">
        <v>0</v>
      </c>
      <c r="L3367" s="16">
        <v>0</v>
      </c>
      <c r="M3367" s="16">
        <v>0</v>
      </c>
      <c r="N3367" s="16">
        <v>0</v>
      </c>
      <c r="O3367" s="47">
        <v>0</v>
      </c>
      <c r="P3367" s="16">
        <v>0</v>
      </c>
      <c r="Q3367" s="47">
        <v>0</v>
      </c>
      <c r="R3367" s="16" t="s">
        <v>2025</v>
      </c>
      <c r="S3367" s="3" t="s">
        <v>2260</v>
      </c>
      <c r="T3367" s="2"/>
      <c r="U3367" s="2"/>
      <c r="V3367" s="2"/>
    </row>
    <row r="3368" spans="1:22" s="16" customFormat="1" ht="15" customHeight="1" x14ac:dyDescent="0.3">
      <c r="A3368" s="16" t="s">
        <v>17</v>
      </c>
      <c r="B3368" s="16" t="s">
        <v>18</v>
      </c>
      <c r="C3368" s="43" t="s">
        <v>1198</v>
      </c>
      <c r="D3368" s="43" t="s">
        <v>1199</v>
      </c>
      <c r="E3368" s="43" t="s">
        <v>175</v>
      </c>
      <c r="F3368" s="43" t="s">
        <v>445</v>
      </c>
      <c r="G3368" s="43" t="s">
        <v>23</v>
      </c>
      <c r="H3368" s="43" t="s">
        <v>23</v>
      </c>
      <c r="I3368" s="43" t="s">
        <v>164</v>
      </c>
      <c r="J3368" s="16" t="s">
        <v>165</v>
      </c>
      <c r="K3368" s="16">
        <v>0</v>
      </c>
      <c r="L3368" s="16">
        <v>0</v>
      </c>
      <c r="M3368" s="16">
        <v>0</v>
      </c>
      <c r="N3368" s="16">
        <v>0</v>
      </c>
      <c r="O3368" s="47">
        <v>0</v>
      </c>
      <c r="P3368" s="16">
        <v>0</v>
      </c>
      <c r="Q3368" s="47">
        <v>0</v>
      </c>
      <c r="R3368" s="16" t="s">
        <v>2025</v>
      </c>
      <c r="S3368" s="3" t="s">
        <v>2260</v>
      </c>
      <c r="T3368" s="2"/>
      <c r="U3368" s="2"/>
      <c r="V3368" s="2"/>
    </row>
    <row r="3369" spans="1:22" s="16" customFormat="1" ht="15" customHeight="1" x14ac:dyDescent="0.3">
      <c r="A3369" s="16" t="s">
        <v>17</v>
      </c>
      <c r="B3369" s="16" t="s">
        <v>18</v>
      </c>
      <c r="C3369" s="43" t="s">
        <v>1198</v>
      </c>
      <c r="D3369" s="43" t="s">
        <v>1199</v>
      </c>
      <c r="E3369" s="43" t="s">
        <v>175</v>
      </c>
      <c r="F3369" s="43" t="s">
        <v>445</v>
      </c>
      <c r="G3369" s="43" t="s">
        <v>23</v>
      </c>
      <c r="H3369" s="43" t="s">
        <v>23</v>
      </c>
      <c r="I3369" s="43" t="s">
        <v>1217</v>
      </c>
      <c r="J3369" s="16" t="s">
        <v>1218</v>
      </c>
      <c r="K3369" s="16">
        <v>0</v>
      </c>
      <c r="L3369" s="16">
        <v>0</v>
      </c>
      <c r="M3369" s="16">
        <v>0</v>
      </c>
      <c r="N3369" s="16">
        <v>0</v>
      </c>
      <c r="O3369" s="47">
        <v>0</v>
      </c>
      <c r="P3369" s="16">
        <v>0</v>
      </c>
      <c r="Q3369" s="47">
        <v>0</v>
      </c>
      <c r="R3369" s="16" t="s">
        <v>2025</v>
      </c>
      <c r="S3369" s="3" t="s">
        <v>2260</v>
      </c>
      <c r="T3369" s="2"/>
      <c r="U3369" s="2"/>
      <c r="V3369" s="2"/>
    </row>
    <row r="3370" spans="1:22" s="16" customFormat="1" ht="15" customHeight="1" x14ac:dyDescent="0.3">
      <c r="A3370" s="16" t="s">
        <v>17</v>
      </c>
      <c r="B3370" s="16" t="s">
        <v>18</v>
      </c>
      <c r="C3370" s="43" t="s">
        <v>1364</v>
      </c>
      <c r="D3370" s="43" t="s">
        <v>1365</v>
      </c>
      <c r="E3370" s="43" t="s">
        <v>175</v>
      </c>
      <c r="F3370" s="43" t="s">
        <v>445</v>
      </c>
      <c r="G3370" s="43" t="s">
        <v>23</v>
      </c>
      <c r="H3370" s="43" t="s">
        <v>23</v>
      </c>
      <c r="I3370" s="43" t="s">
        <v>459</v>
      </c>
      <c r="J3370" s="16" t="s">
        <v>460</v>
      </c>
      <c r="K3370" s="16">
        <v>0</v>
      </c>
      <c r="L3370" s="16">
        <v>0</v>
      </c>
      <c r="M3370" s="16">
        <v>0</v>
      </c>
      <c r="N3370" s="16">
        <v>0</v>
      </c>
      <c r="O3370" s="47">
        <v>0</v>
      </c>
      <c r="P3370" s="16">
        <v>0</v>
      </c>
      <c r="Q3370" s="47">
        <v>0</v>
      </c>
      <c r="R3370" s="16" t="s">
        <v>2026</v>
      </c>
      <c r="S3370" s="3" t="s">
        <v>2261</v>
      </c>
      <c r="T3370" s="2"/>
      <c r="U3370" s="2"/>
      <c r="V3370" s="2"/>
    </row>
    <row r="3371" spans="1:22" s="16" customFormat="1" ht="15" customHeight="1" x14ac:dyDescent="0.3">
      <c r="A3371" s="16" t="s">
        <v>17</v>
      </c>
      <c r="B3371" s="16" t="s">
        <v>18</v>
      </c>
      <c r="C3371" s="43" t="s">
        <v>1364</v>
      </c>
      <c r="D3371" s="43" t="s">
        <v>1365</v>
      </c>
      <c r="E3371" s="43" t="s">
        <v>175</v>
      </c>
      <c r="F3371" s="43" t="s">
        <v>445</v>
      </c>
      <c r="G3371" s="43" t="s">
        <v>23</v>
      </c>
      <c r="H3371" s="43" t="s">
        <v>23</v>
      </c>
      <c r="I3371" s="43" t="s">
        <v>164</v>
      </c>
      <c r="J3371" s="16" t="s">
        <v>165</v>
      </c>
      <c r="K3371" s="16">
        <v>0</v>
      </c>
      <c r="L3371" s="16">
        <v>0</v>
      </c>
      <c r="M3371" s="16">
        <v>0</v>
      </c>
      <c r="N3371" s="16">
        <v>0</v>
      </c>
      <c r="O3371" s="47">
        <v>0</v>
      </c>
      <c r="P3371" s="16">
        <v>0</v>
      </c>
      <c r="Q3371" s="47">
        <v>0</v>
      </c>
      <c r="R3371" s="16" t="s">
        <v>2026</v>
      </c>
      <c r="S3371" s="3" t="s">
        <v>2261</v>
      </c>
      <c r="T3371" s="2"/>
      <c r="U3371" s="2"/>
      <c r="V3371" s="2"/>
    </row>
    <row r="3372" spans="1:22" s="16" customFormat="1" ht="15" customHeight="1" x14ac:dyDescent="0.3">
      <c r="A3372" s="16" t="s">
        <v>17</v>
      </c>
      <c r="B3372" s="16" t="s">
        <v>18</v>
      </c>
      <c r="C3372" s="43" t="s">
        <v>1364</v>
      </c>
      <c r="D3372" s="43" t="s">
        <v>1365</v>
      </c>
      <c r="E3372" s="43" t="s">
        <v>175</v>
      </c>
      <c r="F3372" s="43" t="s">
        <v>445</v>
      </c>
      <c r="G3372" s="43" t="s">
        <v>23</v>
      </c>
      <c r="H3372" s="43" t="s">
        <v>23</v>
      </c>
      <c r="I3372" s="43" t="s">
        <v>1217</v>
      </c>
      <c r="J3372" s="16" t="s">
        <v>1218</v>
      </c>
      <c r="K3372" s="16">
        <v>0</v>
      </c>
      <c r="L3372" s="16">
        <v>0</v>
      </c>
      <c r="M3372" s="16">
        <v>0</v>
      </c>
      <c r="N3372" s="16">
        <v>0</v>
      </c>
      <c r="O3372" s="47">
        <v>0</v>
      </c>
      <c r="P3372" s="16">
        <v>0</v>
      </c>
      <c r="Q3372" s="47">
        <v>0</v>
      </c>
      <c r="R3372" s="16" t="s">
        <v>2026</v>
      </c>
      <c r="S3372" s="3" t="s">
        <v>2261</v>
      </c>
      <c r="T3372" s="2"/>
      <c r="U3372" s="2"/>
      <c r="V3372" s="2"/>
    </row>
    <row r="3373" spans="1:22" s="16" customFormat="1" ht="15" customHeight="1" x14ac:dyDescent="0.3">
      <c r="A3373" s="16" t="s">
        <v>17</v>
      </c>
      <c r="B3373" s="16" t="s">
        <v>18</v>
      </c>
      <c r="C3373" s="43" t="s">
        <v>1366</v>
      </c>
      <c r="D3373" s="43" t="s">
        <v>1367</v>
      </c>
      <c r="E3373" s="43" t="s">
        <v>175</v>
      </c>
      <c r="F3373" s="43" t="s">
        <v>445</v>
      </c>
      <c r="G3373" s="43" t="s">
        <v>23</v>
      </c>
      <c r="H3373" s="43" t="s">
        <v>23</v>
      </c>
      <c r="I3373" s="43" t="s">
        <v>459</v>
      </c>
      <c r="J3373" s="16" t="s">
        <v>460</v>
      </c>
      <c r="K3373" s="16">
        <v>218700</v>
      </c>
      <c r="L3373" s="16">
        <v>0</v>
      </c>
      <c r="M3373" s="16">
        <v>218700</v>
      </c>
      <c r="N3373" s="16">
        <v>0</v>
      </c>
      <c r="O3373" s="47">
        <v>0</v>
      </c>
      <c r="P3373" s="16">
        <v>218700</v>
      </c>
      <c r="Q3373" s="47">
        <v>0</v>
      </c>
      <c r="R3373" s="16" t="s">
        <v>2027</v>
      </c>
      <c r="S3373" s="3" t="s">
        <v>2262</v>
      </c>
      <c r="T3373" s="2"/>
      <c r="U3373" s="2"/>
      <c r="V3373" s="2"/>
    </row>
    <row r="3374" spans="1:22" s="16" customFormat="1" ht="15" customHeight="1" x14ac:dyDescent="0.3">
      <c r="A3374" s="16" t="s">
        <v>17</v>
      </c>
      <c r="B3374" s="16" t="s">
        <v>18</v>
      </c>
      <c r="C3374" s="43" t="s">
        <v>1366</v>
      </c>
      <c r="D3374" s="43" t="s">
        <v>1367</v>
      </c>
      <c r="E3374" s="43" t="s">
        <v>175</v>
      </c>
      <c r="F3374" s="43" t="s">
        <v>445</v>
      </c>
      <c r="G3374" s="43" t="s">
        <v>23</v>
      </c>
      <c r="H3374" s="43" t="s">
        <v>23</v>
      </c>
      <c r="I3374" s="43" t="s">
        <v>164</v>
      </c>
      <c r="J3374" s="16" t="s">
        <v>165</v>
      </c>
      <c r="K3374" s="16">
        <v>14580</v>
      </c>
      <c r="L3374" s="16">
        <v>0</v>
      </c>
      <c r="M3374" s="16">
        <v>14580</v>
      </c>
      <c r="N3374" s="16">
        <v>0</v>
      </c>
      <c r="O3374" s="47">
        <v>0</v>
      </c>
      <c r="P3374" s="16">
        <v>14580</v>
      </c>
      <c r="Q3374" s="47">
        <v>0</v>
      </c>
      <c r="R3374" s="16" t="s">
        <v>2027</v>
      </c>
      <c r="S3374" s="3" t="s">
        <v>2262</v>
      </c>
      <c r="T3374" s="2"/>
      <c r="U3374" s="2"/>
      <c r="V3374" s="2"/>
    </row>
    <row r="3375" spans="1:22" s="16" customFormat="1" ht="15" customHeight="1" x14ac:dyDescent="0.3">
      <c r="A3375" s="16" t="s">
        <v>17</v>
      </c>
      <c r="B3375" s="16" t="s">
        <v>18</v>
      </c>
      <c r="C3375" s="43" t="s">
        <v>1366</v>
      </c>
      <c r="D3375" s="43" t="s">
        <v>1367</v>
      </c>
      <c r="E3375" s="43" t="s">
        <v>175</v>
      </c>
      <c r="F3375" s="43" t="s">
        <v>445</v>
      </c>
      <c r="G3375" s="43" t="s">
        <v>23</v>
      </c>
      <c r="H3375" s="43" t="s">
        <v>23</v>
      </c>
      <c r="I3375" s="43" t="s">
        <v>1217</v>
      </c>
      <c r="J3375" s="16" t="s">
        <v>1218</v>
      </c>
      <c r="K3375" s="16">
        <v>9720</v>
      </c>
      <c r="L3375" s="16">
        <v>0</v>
      </c>
      <c r="M3375" s="16">
        <v>9720</v>
      </c>
      <c r="N3375" s="16">
        <v>0</v>
      </c>
      <c r="O3375" s="47">
        <v>0</v>
      </c>
      <c r="P3375" s="16">
        <v>9720</v>
      </c>
      <c r="Q3375" s="47">
        <v>0</v>
      </c>
      <c r="R3375" s="16" t="s">
        <v>2027</v>
      </c>
      <c r="S3375" s="3" t="s">
        <v>2262</v>
      </c>
      <c r="T3375" s="2"/>
      <c r="U3375" s="2"/>
      <c r="V3375" s="2"/>
    </row>
    <row r="3376" spans="1:22" s="16" customFormat="1" ht="15" customHeight="1" x14ac:dyDescent="0.3">
      <c r="A3376" s="16" t="s">
        <v>465</v>
      </c>
      <c r="B3376" s="16" t="s">
        <v>18</v>
      </c>
      <c r="C3376" s="43" t="s">
        <v>1366</v>
      </c>
      <c r="D3376" s="43" t="s">
        <v>1367</v>
      </c>
      <c r="E3376" s="43" t="s">
        <v>175</v>
      </c>
      <c r="F3376" s="43" t="s">
        <v>445</v>
      </c>
      <c r="G3376" s="43" t="s">
        <v>23</v>
      </c>
      <c r="H3376" s="43" t="s">
        <v>23</v>
      </c>
      <c r="I3376" s="43" t="s">
        <v>797</v>
      </c>
      <c r="J3376" s="16" t="s">
        <v>798</v>
      </c>
      <c r="K3376" s="16">
        <v>243000</v>
      </c>
      <c r="L3376" s="16">
        <v>0</v>
      </c>
      <c r="M3376" s="16">
        <v>243000</v>
      </c>
      <c r="N3376" s="16">
        <v>0</v>
      </c>
      <c r="O3376" s="47">
        <v>57018.47</v>
      </c>
      <c r="P3376" s="16">
        <v>185981.53</v>
      </c>
      <c r="Q3376" s="47">
        <v>3138.23</v>
      </c>
      <c r="R3376" s="16" t="s">
        <v>2027</v>
      </c>
      <c r="S3376" s="3" t="s">
        <v>2262</v>
      </c>
      <c r="T3376" s="2"/>
      <c r="U3376" s="2"/>
      <c r="V3376" s="2"/>
    </row>
    <row r="3377" spans="1:22" s="16" customFormat="1" ht="15" customHeight="1" x14ac:dyDescent="0.3">
      <c r="A3377" s="16" t="s">
        <v>17</v>
      </c>
      <c r="B3377" s="16" t="s">
        <v>18</v>
      </c>
      <c r="C3377" s="43" t="s">
        <v>1368</v>
      </c>
      <c r="D3377" s="43" t="s">
        <v>1369</v>
      </c>
      <c r="E3377" s="43" t="s">
        <v>175</v>
      </c>
      <c r="F3377" s="43" t="s">
        <v>445</v>
      </c>
      <c r="G3377" s="43" t="s">
        <v>23</v>
      </c>
      <c r="H3377" s="43" t="s">
        <v>23</v>
      </c>
      <c r="I3377" s="43" t="s">
        <v>459</v>
      </c>
      <c r="J3377" s="16" t="s">
        <v>460</v>
      </c>
      <c r="K3377" s="16">
        <v>0</v>
      </c>
      <c r="L3377" s="16">
        <v>0</v>
      </c>
      <c r="M3377" s="16">
        <v>0</v>
      </c>
      <c r="N3377" s="16">
        <v>0</v>
      </c>
      <c r="O3377" s="47">
        <v>0</v>
      </c>
      <c r="P3377" s="16">
        <v>0</v>
      </c>
      <c r="Q3377" s="47">
        <v>0</v>
      </c>
      <c r="R3377" s="16" t="s">
        <v>2028</v>
      </c>
      <c r="S3377" s="3" t="s">
        <v>2263</v>
      </c>
      <c r="T3377" s="2"/>
      <c r="U3377" s="2"/>
      <c r="V3377" s="2"/>
    </row>
    <row r="3378" spans="1:22" s="16" customFormat="1" ht="15" customHeight="1" x14ac:dyDescent="0.3">
      <c r="A3378" s="16" t="s">
        <v>17</v>
      </c>
      <c r="B3378" s="16" t="s">
        <v>18</v>
      </c>
      <c r="C3378" s="43" t="s">
        <v>1368</v>
      </c>
      <c r="D3378" s="43" t="s">
        <v>1369</v>
      </c>
      <c r="E3378" s="43" t="s">
        <v>175</v>
      </c>
      <c r="F3378" s="43" t="s">
        <v>445</v>
      </c>
      <c r="G3378" s="43" t="s">
        <v>23</v>
      </c>
      <c r="H3378" s="43" t="s">
        <v>23</v>
      </c>
      <c r="I3378" s="43" t="s">
        <v>164</v>
      </c>
      <c r="J3378" s="16" t="s">
        <v>165</v>
      </c>
      <c r="K3378" s="16">
        <v>0</v>
      </c>
      <c r="L3378" s="16">
        <v>0</v>
      </c>
      <c r="M3378" s="16">
        <v>0</v>
      </c>
      <c r="N3378" s="16">
        <v>0</v>
      </c>
      <c r="O3378" s="47">
        <v>0</v>
      </c>
      <c r="P3378" s="16">
        <v>0</v>
      </c>
      <c r="Q3378" s="47">
        <v>0</v>
      </c>
      <c r="R3378" s="16" t="s">
        <v>2028</v>
      </c>
      <c r="S3378" s="3" t="s">
        <v>2263</v>
      </c>
      <c r="T3378" s="2"/>
      <c r="U3378" s="2"/>
      <c r="V3378" s="2"/>
    </row>
    <row r="3379" spans="1:22" s="16" customFormat="1" ht="15" customHeight="1" x14ac:dyDescent="0.3">
      <c r="A3379" s="16" t="s">
        <v>17</v>
      </c>
      <c r="B3379" s="16" t="s">
        <v>18</v>
      </c>
      <c r="C3379" s="43" t="s">
        <v>1368</v>
      </c>
      <c r="D3379" s="43" t="s">
        <v>1369</v>
      </c>
      <c r="E3379" s="43" t="s">
        <v>175</v>
      </c>
      <c r="F3379" s="43" t="s">
        <v>445</v>
      </c>
      <c r="G3379" s="43" t="s">
        <v>23</v>
      </c>
      <c r="H3379" s="43" t="s">
        <v>23</v>
      </c>
      <c r="I3379" s="43" t="s">
        <v>1217</v>
      </c>
      <c r="J3379" s="16" t="s">
        <v>1218</v>
      </c>
      <c r="K3379" s="16">
        <v>0</v>
      </c>
      <c r="L3379" s="16">
        <v>0</v>
      </c>
      <c r="M3379" s="16">
        <v>0</v>
      </c>
      <c r="N3379" s="16">
        <v>0</v>
      </c>
      <c r="O3379" s="47">
        <v>0</v>
      </c>
      <c r="P3379" s="16">
        <v>0</v>
      </c>
      <c r="Q3379" s="47">
        <v>0</v>
      </c>
      <c r="R3379" s="16" t="s">
        <v>2028</v>
      </c>
      <c r="S3379" s="3" t="s">
        <v>2263</v>
      </c>
      <c r="T3379" s="2"/>
      <c r="U3379" s="2"/>
      <c r="V3379" s="2"/>
    </row>
    <row r="3380" spans="1:22" s="16" customFormat="1" ht="15" customHeight="1" x14ac:dyDescent="0.3">
      <c r="A3380" s="16" t="s">
        <v>17</v>
      </c>
      <c r="B3380" s="16" t="s">
        <v>18</v>
      </c>
      <c r="C3380" s="43" t="s">
        <v>1370</v>
      </c>
      <c r="D3380" s="43" t="s">
        <v>1371</v>
      </c>
      <c r="E3380" s="43" t="s">
        <v>175</v>
      </c>
      <c r="F3380" s="43" t="s">
        <v>445</v>
      </c>
      <c r="G3380" s="43" t="s">
        <v>23</v>
      </c>
      <c r="H3380" s="43" t="s">
        <v>23</v>
      </c>
      <c r="I3380" s="43" t="s">
        <v>459</v>
      </c>
      <c r="J3380" s="16" t="s">
        <v>460</v>
      </c>
      <c r="K3380" s="16">
        <v>11170800</v>
      </c>
      <c r="L3380" s="16">
        <v>0</v>
      </c>
      <c r="M3380" s="16">
        <v>11170800</v>
      </c>
      <c r="N3380" s="16">
        <v>0</v>
      </c>
      <c r="O3380" s="47">
        <v>0</v>
      </c>
      <c r="P3380" s="16">
        <v>11170800</v>
      </c>
      <c r="Q3380" s="47">
        <v>0</v>
      </c>
      <c r="R3380" s="16" t="s">
        <v>2029</v>
      </c>
      <c r="S3380" s="3" t="s">
        <v>2264</v>
      </c>
      <c r="T3380" s="2"/>
      <c r="U3380" s="2"/>
      <c r="V3380" s="2"/>
    </row>
    <row r="3381" spans="1:22" s="16" customFormat="1" ht="15" customHeight="1" x14ac:dyDescent="0.3">
      <c r="A3381" s="16" t="s">
        <v>17</v>
      </c>
      <c r="B3381" s="16" t="s">
        <v>18</v>
      </c>
      <c r="C3381" s="43" t="s">
        <v>1370</v>
      </c>
      <c r="D3381" s="43" t="s">
        <v>1371</v>
      </c>
      <c r="E3381" s="43" t="s">
        <v>175</v>
      </c>
      <c r="F3381" s="43" t="s">
        <v>445</v>
      </c>
      <c r="G3381" s="43" t="s">
        <v>23</v>
      </c>
      <c r="H3381" s="43" t="s">
        <v>23</v>
      </c>
      <c r="I3381" s="43" t="s">
        <v>164</v>
      </c>
      <c r="J3381" s="16" t="s">
        <v>165</v>
      </c>
      <c r="K3381" s="16">
        <v>744720</v>
      </c>
      <c r="L3381" s="16">
        <v>0</v>
      </c>
      <c r="M3381" s="16">
        <v>744720</v>
      </c>
      <c r="N3381" s="16">
        <v>0</v>
      </c>
      <c r="O3381" s="47">
        <v>0</v>
      </c>
      <c r="P3381" s="16">
        <v>744720</v>
      </c>
      <c r="Q3381" s="47">
        <v>0</v>
      </c>
      <c r="R3381" s="16" t="s">
        <v>2029</v>
      </c>
      <c r="S3381" s="3" t="s">
        <v>2264</v>
      </c>
      <c r="T3381" s="2"/>
      <c r="U3381" s="2"/>
      <c r="V3381" s="2"/>
    </row>
    <row r="3382" spans="1:22" s="16" customFormat="1" ht="15" customHeight="1" x14ac:dyDescent="0.3">
      <c r="A3382" s="16" t="s">
        <v>17</v>
      </c>
      <c r="B3382" s="16" t="s">
        <v>18</v>
      </c>
      <c r="C3382" s="43" t="s">
        <v>1370</v>
      </c>
      <c r="D3382" s="43" t="s">
        <v>1371</v>
      </c>
      <c r="E3382" s="43" t="s">
        <v>175</v>
      </c>
      <c r="F3382" s="43" t="s">
        <v>445</v>
      </c>
      <c r="G3382" s="43" t="s">
        <v>23</v>
      </c>
      <c r="H3382" s="43" t="s">
        <v>23</v>
      </c>
      <c r="I3382" s="43" t="s">
        <v>1217</v>
      </c>
      <c r="J3382" s="16" t="s">
        <v>1218</v>
      </c>
      <c r="K3382" s="16">
        <v>496480</v>
      </c>
      <c r="L3382" s="16">
        <v>0</v>
      </c>
      <c r="M3382" s="16">
        <v>496480</v>
      </c>
      <c r="N3382" s="16">
        <v>0</v>
      </c>
      <c r="O3382" s="47">
        <v>0</v>
      </c>
      <c r="P3382" s="16">
        <v>496480</v>
      </c>
      <c r="Q3382" s="47">
        <v>0</v>
      </c>
      <c r="R3382" s="16" t="s">
        <v>2029</v>
      </c>
      <c r="S3382" s="3" t="s">
        <v>2264</v>
      </c>
      <c r="T3382" s="2"/>
      <c r="U3382" s="2"/>
      <c r="V3382" s="2"/>
    </row>
    <row r="3383" spans="1:22" s="16" customFormat="1" ht="15" customHeight="1" x14ac:dyDescent="0.3">
      <c r="A3383" s="16" t="s">
        <v>465</v>
      </c>
      <c r="B3383" s="16" t="s">
        <v>18</v>
      </c>
      <c r="C3383" s="43" t="s">
        <v>1370</v>
      </c>
      <c r="D3383" s="43" t="s">
        <v>1371</v>
      </c>
      <c r="E3383" s="43" t="s">
        <v>175</v>
      </c>
      <c r="F3383" s="43" t="s">
        <v>445</v>
      </c>
      <c r="G3383" s="43" t="s">
        <v>23</v>
      </c>
      <c r="H3383" s="43" t="s">
        <v>23</v>
      </c>
      <c r="I3383" s="43" t="s">
        <v>797</v>
      </c>
      <c r="J3383" s="16" t="s">
        <v>798</v>
      </c>
      <c r="K3383" s="16">
        <v>12412000</v>
      </c>
      <c r="L3383" s="16">
        <v>0</v>
      </c>
      <c r="M3383" s="16">
        <v>12412000</v>
      </c>
      <c r="N3383" s="16">
        <v>0</v>
      </c>
      <c r="O3383" s="47">
        <v>6527014.71</v>
      </c>
      <c r="P3383" s="16">
        <v>5884985.29</v>
      </c>
      <c r="Q3383" s="47">
        <v>500877.94</v>
      </c>
      <c r="R3383" s="16" t="s">
        <v>2029</v>
      </c>
      <c r="S3383" s="3" t="s">
        <v>2264</v>
      </c>
      <c r="T3383" s="2"/>
      <c r="U3383" s="2"/>
      <c r="V3383" s="2"/>
    </row>
    <row r="3384" spans="1:22" s="16" customFormat="1" ht="15" customHeight="1" x14ac:dyDescent="0.3">
      <c r="A3384" s="16" t="s">
        <v>17</v>
      </c>
      <c r="B3384" s="16" t="s">
        <v>18</v>
      </c>
      <c r="C3384" s="43" t="s">
        <v>1372</v>
      </c>
      <c r="D3384" s="43" t="s">
        <v>1373</v>
      </c>
      <c r="E3384" s="43" t="s">
        <v>175</v>
      </c>
      <c r="F3384" s="43" t="s">
        <v>445</v>
      </c>
      <c r="G3384" s="43" t="s">
        <v>23</v>
      </c>
      <c r="H3384" s="43" t="s">
        <v>23</v>
      </c>
      <c r="I3384" s="43" t="s">
        <v>459</v>
      </c>
      <c r="J3384" s="16" t="s">
        <v>460</v>
      </c>
      <c r="K3384" s="16">
        <v>180000</v>
      </c>
      <c r="L3384" s="16">
        <v>0</v>
      </c>
      <c r="M3384" s="16">
        <v>180000</v>
      </c>
      <c r="N3384" s="16">
        <v>0</v>
      </c>
      <c r="O3384" s="47">
        <v>0</v>
      </c>
      <c r="P3384" s="16">
        <v>180000</v>
      </c>
      <c r="Q3384" s="47">
        <v>0</v>
      </c>
      <c r="R3384" s="16" t="s">
        <v>2030</v>
      </c>
      <c r="S3384" s="3" t="s">
        <v>2265</v>
      </c>
      <c r="T3384" s="2"/>
      <c r="U3384" s="2"/>
      <c r="V3384" s="2"/>
    </row>
    <row r="3385" spans="1:22" s="16" customFormat="1" ht="15" customHeight="1" x14ac:dyDescent="0.3">
      <c r="A3385" s="16" t="s">
        <v>17</v>
      </c>
      <c r="B3385" s="16" t="s">
        <v>18</v>
      </c>
      <c r="C3385" s="43" t="s">
        <v>1372</v>
      </c>
      <c r="D3385" s="43" t="s">
        <v>1373</v>
      </c>
      <c r="E3385" s="43" t="s">
        <v>175</v>
      </c>
      <c r="F3385" s="43" t="s">
        <v>445</v>
      </c>
      <c r="G3385" s="43" t="s">
        <v>23</v>
      </c>
      <c r="H3385" s="43" t="s">
        <v>23</v>
      </c>
      <c r="I3385" s="43" t="s">
        <v>164</v>
      </c>
      <c r="J3385" s="16" t="s">
        <v>165</v>
      </c>
      <c r="K3385" s="16">
        <v>12000</v>
      </c>
      <c r="L3385" s="16">
        <v>0</v>
      </c>
      <c r="M3385" s="16">
        <v>12000</v>
      </c>
      <c r="N3385" s="16">
        <v>0</v>
      </c>
      <c r="O3385" s="47">
        <v>0</v>
      </c>
      <c r="P3385" s="16">
        <v>12000</v>
      </c>
      <c r="Q3385" s="47">
        <v>0</v>
      </c>
      <c r="R3385" s="16" t="s">
        <v>2030</v>
      </c>
      <c r="S3385" s="3" t="s">
        <v>2265</v>
      </c>
      <c r="T3385" s="2"/>
      <c r="U3385" s="2"/>
      <c r="V3385" s="2"/>
    </row>
    <row r="3386" spans="1:22" s="16" customFormat="1" ht="15" customHeight="1" x14ac:dyDescent="0.3">
      <c r="A3386" s="16" t="s">
        <v>17</v>
      </c>
      <c r="B3386" s="16" t="s">
        <v>18</v>
      </c>
      <c r="C3386" s="43" t="s">
        <v>1372</v>
      </c>
      <c r="D3386" s="43" t="s">
        <v>1373</v>
      </c>
      <c r="E3386" s="43" t="s">
        <v>175</v>
      </c>
      <c r="F3386" s="43" t="s">
        <v>445</v>
      </c>
      <c r="G3386" s="43" t="s">
        <v>23</v>
      </c>
      <c r="H3386" s="43" t="s">
        <v>23</v>
      </c>
      <c r="I3386" s="43" t="s">
        <v>1217</v>
      </c>
      <c r="J3386" s="16" t="s">
        <v>1218</v>
      </c>
      <c r="K3386" s="16">
        <v>8000</v>
      </c>
      <c r="L3386" s="16">
        <v>0</v>
      </c>
      <c r="M3386" s="16">
        <v>8000</v>
      </c>
      <c r="N3386" s="16">
        <v>0</v>
      </c>
      <c r="O3386" s="47">
        <v>0</v>
      </c>
      <c r="P3386" s="16">
        <v>8000</v>
      </c>
      <c r="Q3386" s="47">
        <v>0</v>
      </c>
      <c r="R3386" s="16" t="s">
        <v>2030</v>
      </c>
      <c r="S3386" s="3" t="s">
        <v>2265</v>
      </c>
      <c r="T3386" s="2"/>
      <c r="U3386" s="2"/>
      <c r="V3386" s="2"/>
    </row>
    <row r="3387" spans="1:22" s="16" customFormat="1" ht="15" customHeight="1" x14ac:dyDescent="0.3">
      <c r="A3387" s="16" t="s">
        <v>465</v>
      </c>
      <c r="B3387" s="16" t="s">
        <v>18</v>
      </c>
      <c r="C3387" s="43" t="s">
        <v>1372</v>
      </c>
      <c r="D3387" s="43" t="s">
        <v>1373</v>
      </c>
      <c r="E3387" s="43" t="s">
        <v>175</v>
      </c>
      <c r="F3387" s="43" t="s">
        <v>445</v>
      </c>
      <c r="G3387" s="43" t="s">
        <v>23</v>
      </c>
      <c r="H3387" s="43" t="s">
        <v>23</v>
      </c>
      <c r="I3387" s="43" t="s">
        <v>797</v>
      </c>
      <c r="J3387" s="16" t="s">
        <v>798</v>
      </c>
      <c r="K3387" s="16">
        <v>200000</v>
      </c>
      <c r="L3387" s="16">
        <v>0</v>
      </c>
      <c r="M3387" s="16">
        <v>200000</v>
      </c>
      <c r="N3387" s="16">
        <v>0</v>
      </c>
      <c r="O3387" s="47">
        <v>929.5</v>
      </c>
      <c r="P3387" s="16">
        <v>199070.5</v>
      </c>
      <c r="Q3387" s="47">
        <v>0</v>
      </c>
      <c r="R3387" s="16" t="s">
        <v>2030</v>
      </c>
      <c r="S3387" s="3" t="s">
        <v>2265</v>
      </c>
      <c r="T3387" s="2"/>
      <c r="U3387" s="2"/>
      <c r="V3387" s="2"/>
    </row>
    <row r="3388" spans="1:22" s="16" customFormat="1" ht="15" customHeight="1" x14ac:dyDescent="0.3">
      <c r="A3388" s="16" t="s">
        <v>465</v>
      </c>
      <c r="B3388" s="16" t="s">
        <v>18</v>
      </c>
      <c r="C3388" s="43" t="s">
        <v>827</v>
      </c>
      <c r="D3388" s="43" t="s">
        <v>269</v>
      </c>
      <c r="E3388" s="43" t="s">
        <v>175</v>
      </c>
      <c r="F3388" s="43" t="s">
        <v>445</v>
      </c>
      <c r="G3388" s="43" t="s">
        <v>23</v>
      </c>
      <c r="H3388" s="43" t="s">
        <v>23</v>
      </c>
      <c r="I3388" s="43" t="s">
        <v>797</v>
      </c>
      <c r="J3388" s="16" t="s">
        <v>798</v>
      </c>
      <c r="K3388" s="16">
        <v>100000</v>
      </c>
      <c r="L3388" s="16">
        <v>0</v>
      </c>
      <c r="M3388" s="16">
        <v>100000</v>
      </c>
      <c r="N3388" s="16">
        <v>0</v>
      </c>
      <c r="O3388" s="47">
        <v>13601</v>
      </c>
      <c r="P3388" s="16">
        <v>86399</v>
      </c>
      <c r="Q3388" s="47">
        <v>0</v>
      </c>
      <c r="R3388" s="16" t="s">
        <v>1944</v>
      </c>
      <c r="S3388" s="3" t="s">
        <v>1475</v>
      </c>
      <c r="T3388" s="2"/>
      <c r="U3388" s="2"/>
      <c r="V3388" s="2"/>
    </row>
    <row r="3389" spans="1:22" s="16" customFormat="1" ht="15" customHeight="1" x14ac:dyDescent="0.3">
      <c r="A3389" s="16" t="s">
        <v>17</v>
      </c>
      <c r="B3389" s="16" t="s">
        <v>18</v>
      </c>
      <c r="C3389" s="43" t="s">
        <v>69</v>
      </c>
      <c r="D3389" s="43" t="s">
        <v>70</v>
      </c>
      <c r="E3389" s="43" t="s">
        <v>71</v>
      </c>
      <c r="F3389" s="43" t="s">
        <v>72</v>
      </c>
      <c r="G3389" s="43" t="s">
        <v>22</v>
      </c>
      <c r="H3389" s="43" t="s">
        <v>23</v>
      </c>
      <c r="I3389" s="43">
        <v>4075</v>
      </c>
      <c r="J3389" s="16" t="s">
        <v>219</v>
      </c>
      <c r="K3389" s="16">
        <v>13000</v>
      </c>
      <c r="L3389" s="16">
        <v>0</v>
      </c>
      <c r="M3389" s="16">
        <v>13000</v>
      </c>
      <c r="N3389" s="16">
        <v>0</v>
      </c>
      <c r="O3389" s="47">
        <v>9142.85</v>
      </c>
      <c r="P3389" s="16">
        <v>3857.15</v>
      </c>
      <c r="Q3389" s="47">
        <v>0</v>
      </c>
      <c r="R3389" s="16" t="s">
        <v>1945</v>
      </c>
      <c r="S3389" s="3" t="s">
        <v>1476</v>
      </c>
      <c r="T3389" s="2"/>
      <c r="U3389" s="2"/>
      <c r="V3389" s="2"/>
    </row>
    <row r="3390" spans="1:22" s="16" customFormat="1" ht="15" customHeight="1" x14ac:dyDescent="0.3">
      <c r="A3390" s="16" t="s">
        <v>17</v>
      </c>
      <c r="B3390" s="16" t="s">
        <v>18</v>
      </c>
      <c r="C3390" s="43" t="s">
        <v>69</v>
      </c>
      <c r="D3390" s="43" t="s">
        <v>70</v>
      </c>
      <c r="E3390" s="43" t="s">
        <v>71</v>
      </c>
      <c r="F3390" s="43" t="s">
        <v>72</v>
      </c>
      <c r="G3390" s="43" t="s">
        <v>22</v>
      </c>
      <c r="H3390" s="43" t="s">
        <v>23</v>
      </c>
      <c r="I3390" s="43">
        <v>4275</v>
      </c>
      <c r="J3390" s="16" t="s">
        <v>53</v>
      </c>
      <c r="K3390" s="16">
        <v>11000</v>
      </c>
      <c r="L3390" s="16">
        <v>0</v>
      </c>
      <c r="M3390" s="16">
        <v>11000</v>
      </c>
      <c r="N3390" s="16">
        <v>0</v>
      </c>
      <c r="O3390" s="47">
        <v>8220</v>
      </c>
      <c r="P3390" s="16">
        <v>2780</v>
      </c>
      <c r="Q3390" s="47">
        <v>0</v>
      </c>
      <c r="R3390" s="16" t="s">
        <v>1945</v>
      </c>
      <c r="S3390" s="3" t="s">
        <v>1476</v>
      </c>
      <c r="T3390" s="2"/>
      <c r="U3390" s="2"/>
      <c r="V3390" s="2"/>
    </row>
    <row r="3391" spans="1:22" s="16" customFormat="1" ht="15" customHeight="1" x14ac:dyDescent="0.3">
      <c r="A3391" s="16" t="s">
        <v>17</v>
      </c>
      <c r="B3391" s="16" t="s">
        <v>18</v>
      </c>
      <c r="C3391" s="43" t="s">
        <v>69</v>
      </c>
      <c r="D3391" s="43" t="s">
        <v>70</v>
      </c>
      <c r="E3391" s="43" t="s">
        <v>71</v>
      </c>
      <c r="F3391" s="43" t="s">
        <v>72</v>
      </c>
      <c r="G3391" s="43" t="s">
        <v>22</v>
      </c>
      <c r="H3391" s="43" t="s">
        <v>23</v>
      </c>
      <c r="I3391" s="43">
        <v>4425</v>
      </c>
      <c r="J3391" s="16" t="s">
        <v>218</v>
      </c>
      <c r="K3391" s="16">
        <v>348116</v>
      </c>
      <c r="L3391" s="16">
        <v>0</v>
      </c>
      <c r="M3391" s="16">
        <v>348116</v>
      </c>
      <c r="N3391" s="16">
        <v>0</v>
      </c>
      <c r="O3391" s="47">
        <v>172719.5</v>
      </c>
      <c r="P3391" s="16">
        <v>175396.5</v>
      </c>
      <c r="Q3391" s="47">
        <v>0</v>
      </c>
      <c r="R3391" s="16" t="s">
        <v>1945</v>
      </c>
      <c r="S3391" s="3" t="s">
        <v>1476</v>
      </c>
      <c r="T3391" s="2"/>
      <c r="U3391" s="2"/>
      <c r="V3391" s="2"/>
    </row>
    <row r="3392" spans="1:22" s="16" customFormat="1" ht="15" customHeight="1" x14ac:dyDescent="0.3">
      <c r="A3392" s="16" t="s">
        <v>17</v>
      </c>
      <c r="B3392" s="16" t="s">
        <v>18</v>
      </c>
      <c r="C3392" s="43" t="s">
        <v>69</v>
      </c>
      <c r="D3392" s="43" t="s">
        <v>70</v>
      </c>
      <c r="E3392" s="43" t="s">
        <v>71</v>
      </c>
      <c r="F3392" s="43" t="s">
        <v>72</v>
      </c>
      <c r="G3392" s="43" t="s">
        <v>22</v>
      </c>
      <c r="H3392" s="43" t="s">
        <v>23</v>
      </c>
      <c r="I3392" s="43">
        <v>4520</v>
      </c>
      <c r="J3392" s="16" t="s">
        <v>217</v>
      </c>
      <c r="K3392" s="16">
        <v>228274</v>
      </c>
      <c r="L3392" s="16">
        <v>0</v>
      </c>
      <c r="M3392" s="16">
        <v>228274</v>
      </c>
      <c r="N3392" s="16">
        <v>0</v>
      </c>
      <c r="O3392" s="47">
        <v>160340.4</v>
      </c>
      <c r="P3392" s="16">
        <v>67933.600000000006</v>
      </c>
      <c r="Q3392" s="47">
        <v>0</v>
      </c>
      <c r="R3392" s="16" t="s">
        <v>1945</v>
      </c>
      <c r="S3392" s="3" t="s">
        <v>1476</v>
      </c>
      <c r="T3392" s="2"/>
      <c r="U3392" s="2"/>
      <c r="V3392" s="2"/>
    </row>
    <row r="3393" spans="1:22" s="16" customFormat="1" ht="15" customHeight="1" x14ac:dyDescent="0.3">
      <c r="A3393" s="16" t="s">
        <v>17</v>
      </c>
      <c r="B3393" s="16" t="s">
        <v>18</v>
      </c>
      <c r="C3393" s="43" t="s">
        <v>69</v>
      </c>
      <c r="D3393" s="43" t="s">
        <v>70</v>
      </c>
      <c r="E3393" s="43" t="s">
        <v>71</v>
      </c>
      <c r="F3393" s="43" t="s">
        <v>72</v>
      </c>
      <c r="G3393" s="43" t="s">
        <v>22</v>
      </c>
      <c r="H3393" s="43" t="s">
        <v>23</v>
      </c>
      <c r="I3393" s="43">
        <v>4521</v>
      </c>
      <c r="J3393" s="16" t="s">
        <v>216</v>
      </c>
      <c r="K3393" s="16">
        <v>6069538</v>
      </c>
      <c r="L3393" s="16">
        <v>0</v>
      </c>
      <c r="M3393" s="16">
        <v>6069538</v>
      </c>
      <c r="N3393" s="16">
        <v>0</v>
      </c>
      <c r="O3393" s="47">
        <v>4524324.5599999996</v>
      </c>
      <c r="P3393" s="16">
        <v>1545213.44</v>
      </c>
      <c r="Q3393" s="47">
        <v>0</v>
      </c>
      <c r="R3393" s="16" t="s">
        <v>1945</v>
      </c>
      <c r="S3393" s="3" t="s">
        <v>1476</v>
      </c>
      <c r="T3393" s="2"/>
      <c r="U3393" s="2"/>
      <c r="V3393" s="2"/>
    </row>
    <row r="3394" spans="1:22" s="16" customFormat="1" ht="15" customHeight="1" x14ac:dyDescent="0.3">
      <c r="A3394" s="16" t="s">
        <v>17</v>
      </c>
      <c r="B3394" s="16" t="s">
        <v>18</v>
      </c>
      <c r="C3394" s="43" t="s">
        <v>69</v>
      </c>
      <c r="D3394" s="43" t="s">
        <v>70</v>
      </c>
      <c r="E3394" s="43" t="s">
        <v>71</v>
      </c>
      <c r="F3394" s="43" t="s">
        <v>72</v>
      </c>
      <c r="G3394" s="43" t="s">
        <v>22</v>
      </c>
      <c r="H3394" s="43" t="s">
        <v>23</v>
      </c>
      <c r="I3394" s="43">
        <v>4535</v>
      </c>
      <c r="J3394" s="16" t="s">
        <v>88</v>
      </c>
      <c r="K3394" s="16">
        <v>7000</v>
      </c>
      <c r="L3394" s="16">
        <v>56484</v>
      </c>
      <c r="M3394" s="16">
        <v>63484</v>
      </c>
      <c r="N3394" s="16">
        <v>0</v>
      </c>
      <c r="O3394" s="47">
        <v>0</v>
      </c>
      <c r="P3394" s="16">
        <v>63484</v>
      </c>
      <c r="Q3394" s="47">
        <v>0</v>
      </c>
      <c r="R3394" s="16" t="s">
        <v>1945</v>
      </c>
      <c r="S3394" s="3" t="s">
        <v>1476</v>
      </c>
      <c r="T3394" s="2"/>
      <c r="U3394" s="2"/>
      <c r="V3394" s="2"/>
    </row>
    <row r="3395" spans="1:22" s="16" customFormat="1" ht="15" customHeight="1" x14ac:dyDescent="0.3">
      <c r="A3395" s="16" t="s">
        <v>17</v>
      </c>
      <c r="B3395" s="16" t="s">
        <v>18</v>
      </c>
      <c r="C3395" s="43" t="s">
        <v>69</v>
      </c>
      <c r="D3395" s="43" t="s">
        <v>70</v>
      </c>
      <c r="E3395" s="43" t="s">
        <v>71</v>
      </c>
      <c r="F3395" s="43" t="s">
        <v>72</v>
      </c>
      <c r="G3395" s="43" t="s">
        <v>22</v>
      </c>
      <c r="H3395" s="43" t="s">
        <v>23</v>
      </c>
      <c r="I3395" s="43" t="s">
        <v>210</v>
      </c>
      <c r="J3395" s="16" t="s">
        <v>211</v>
      </c>
      <c r="K3395" s="16">
        <v>78686</v>
      </c>
      <c r="L3395" s="16">
        <v>0</v>
      </c>
      <c r="M3395" s="16">
        <v>78686</v>
      </c>
      <c r="N3395" s="16">
        <v>0</v>
      </c>
      <c r="O3395" s="47">
        <v>72102.899999999994</v>
      </c>
      <c r="P3395" s="16">
        <v>6583.1</v>
      </c>
      <c r="Q3395" s="47">
        <v>7124.06</v>
      </c>
      <c r="R3395" s="16" t="s">
        <v>1945</v>
      </c>
      <c r="S3395" s="3" t="s">
        <v>1476</v>
      </c>
      <c r="T3395" s="2"/>
      <c r="U3395" s="2"/>
      <c r="V3395" s="2"/>
    </row>
    <row r="3396" spans="1:22" s="16" customFormat="1" ht="15" customHeight="1" x14ac:dyDescent="0.3">
      <c r="A3396" s="16" t="s">
        <v>17</v>
      </c>
      <c r="B3396" s="16" t="s">
        <v>18</v>
      </c>
      <c r="C3396" s="43" t="s">
        <v>69</v>
      </c>
      <c r="D3396" s="43" t="s">
        <v>70</v>
      </c>
      <c r="E3396" s="43" t="s">
        <v>71</v>
      </c>
      <c r="F3396" s="43" t="s">
        <v>72</v>
      </c>
      <c r="G3396" s="43" t="s">
        <v>22</v>
      </c>
      <c r="H3396" s="43" t="s">
        <v>23</v>
      </c>
      <c r="I3396" s="43">
        <v>4700</v>
      </c>
      <c r="J3396" s="16" t="s">
        <v>35</v>
      </c>
      <c r="K3396" s="16">
        <v>0</v>
      </c>
      <c r="L3396" s="16">
        <v>0</v>
      </c>
      <c r="M3396" s="16">
        <v>0</v>
      </c>
      <c r="N3396" s="16">
        <v>0</v>
      </c>
      <c r="O3396" s="47">
        <v>10628.35</v>
      </c>
      <c r="P3396" s="16">
        <v>-10628.35</v>
      </c>
      <c r="Q3396" s="47">
        <v>0</v>
      </c>
      <c r="R3396" s="16" t="s">
        <v>1945</v>
      </c>
      <c r="S3396" s="3" t="s">
        <v>1476</v>
      </c>
      <c r="T3396" s="2"/>
      <c r="U3396" s="2"/>
      <c r="V3396" s="2"/>
    </row>
    <row r="3397" spans="1:22" s="16" customFormat="1" ht="15" customHeight="1" x14ac:dyDescent="0.3">
      <c r="A3397" s="16" t="s">
        <v>17</v>
      </c>
      <c r="B3397" s="16" t="s">
        <v>18</v>
      </c>
      <c r="C3397" s="43" t="s">
        <v>69</v>
      </c>
      <c r="D3397" s="43" t="s">
        <v>70</v>
      </c>
      <c r="E3397" s="43" t="s">
        <v>71</v>
      </c>
      <c r="F3397" s="43" t="s">
        <v>72</v>
      </c>
      <c r="G3397" s="43" t="s">
        <v>22</v>
      </c>
      <c r="H3397" s="43" t="s">
        <v>23</v>
      </c>
      <c r="I3397" s="43">
        <v>4705</v>
      </c>
      <c r="J3397" s="16" t="s">
        <v>1277</v>
      </c>
      <c r="K3397" s="16">
        <v>0</v>
      </c>
      <c r="L3397" s="16">
        <v>0</v>
      </c>
      <c r="M3397" s="16">
        <v>0</v>
      </c>
      <c r="N3397" s="16">
        <v>0</v>
      </c>
      <c r="O3397" s="47">
        <v>0</v>
      </c>
      <c r="P3397" s="16">
        <v>0</v>
      </c>
      <c r="Q3397" s="47">
        <v>0</v>
      </c>
      <c r="R3397" s="16" t="s">
        <v>1945</v>
      </c>
      <c r="S3397" s="3" t="s">
        <v>1476</v>
      </c>
      <c r="T3397" s="2"/>
      <c r="U3397" s="2"/>
      <c r="V3397" s="2"/>
    </row>
    <row r="3398" spans="1:22" s="16" customFormat="1" ht="15" customHeight="1" x14ac:dyDescent="0.3">
      <c r="A3398" s="16" t="s">
        <v>17</v>
      </c>
      <c r="B3398" s="16" t="s">
        <v>18</v>
      </c>
      <c r="C3398" s="43" t="s">
        <v>69</v>
      </c>
      <c r="D3398" s="43" t="s">
        <v>70</v>
      </c>
      <c r="E3398" s="43" t="s">
        <v>71</v>
      </c>
      <c r="F3398" s="43" t="s">
        <v>72</v>
      </c>
      <c r="G3398" s="43" t="s">
        <v>22</v>
      </c>
      <c r="H3398" s="43" t="s">
        <v>23</v>
      </c>
      <c r="I3398" s="43" t="s">
        <v>384</v>
      </c>
      <c r="J3398" s="16" t="s">
        <v>385</v>
      </c>
      <c r="K3398" s="16">
        <v>0</v>
      </c>
      <c r="L3398" s="16">
        <v>0</v>
      </c>
      <c r="M3398" s="16">
        <v>0</v>
      </c>
      <c r="N3398" s="16">
        <v>0</v>
      </c>
      <c r="O3398" s="47">
        <v>337.29</v>
      </c>
      <c r="P3398" s="16">
        <v>-337.29</v>
      </c>
      <c r="Q3398" s="47">
        <v>0</v>
      </c>
      <c r="R3398" s="16" t="s">
        <v>1945</v>
      </c>
      <c r="S3398" s="3" t="s">
        <v>1476</v>
      </c>
      <c r="T3398" s="2"/>
      <c r="U3398" s="2"/>
      <c r="V3398" s="2"/>
    </row>
    <row r="3399" spans="1:22" s="16" customFormat="1" ht="15" customHeight="1" x14ac:dyDescent="0.3">
      <c r="A3399" s="16" t="s">
        <v>17</v>
      </c>
      <c r="B3399" s="16" t="s">
        <v>18</v>
      </c>
      <c r="C3399" s="43" t="s">
        <v>69</v>
      </c>
      <c r="D3399" s="43" t="s">
        <v>70</v>
      </c>
      <c r="E3399" s="43" t="s">
        <v>71</v>
      </c>
      <c r="F3399" s="43" t="s">
        <v>72</v>
      </c>
      <c r="G3399" s="43" t="s">
        <v>22</v>
      </c>
      <c r="H3399" s="43" t="s">
        <v>23</v>
      </c>
      <c r="I3399" s="43">
        <v>4850</v>
      </c>
      <c r="J3399" s="16" t="s">
        <v>84</v>
      </c>
      <c r="K3399" s="16">
        <v>0</v>
      </c>
      <c r="L3399" s="16">
        <v>0</v>
      </c>
      <c r="M3399" s="16">
        <v>0</v>
      </c>
      <c r="N3399" s="16">
        <v>0</v>
      </c>
      <c r="O3399" s="47">
        <v>0</v>
      </c>
      <c r="P3399" s="16">
        <v>0</v>
      </c>
      <c r="Q3399" s="47">
        <v>0</v>
      </c>
      <c r="R3399" s="16" t="s">
        <v>1945</v>
      </c>
      <c r="S3399" s="3" t="s">
        <v>1476</v>
      </c>
      <c r="T3399" s="2"/>
      <c r="U3399" s="2"/>
      <c r="V3399" s="2"/>
    </row>
    <row r="3400" spans="1:22" s="16" customFormat="1" ht="15" customHeight="1" x14ac:dyDescent="0.3">
      <c r="A3400" s="16" t="s">
        <v>17</v>
      </c>
      <c r="B3400" s="16" t="s">
        <v>18</v>
      </c>
      <c r="C3400" s="43" t="s">
        <v>220</v>
      </c>
      <c r="D3400" s="43" t="s">
        <v>70</v>
      </c>
      <c r="E3400" s="43" t="s">
        <v>71</v>
      </c>
      <c r="F3400" s="43" t="s">
        <v>72</v>
      </c>
      <c r="G3400" s="43" t="s">
        <v>221</v>
      </c>
      <c r="H3400" s="43" t="s">
        <v>23</v>
      </c>
      <c r="I3400" s="43">
        <v>4535</v>
      </c>
      <c r="J3400" s="16" t="s">
        <v>88</v>
      </c>
      <c r="K3400" s="16">
        <v>1000</v>
      </c>
      <c r="L3400" s="16">
        <v>0</v>
      </c>
      <c r="M3400" s="16">
        <v>1000</v>
      </c>
      <c r="N3400" s="16">
        <v>0</v>
      </c>
      <c r="O3400" s="47">
        <v>111</v>
      </c>
      <c r="P3400" s="16">
        <v>889</v>
      </c>
      <c r="Q3400" s="47">
        <v>0</v>
      </c>
      <c r="R3400" s="16" t="s">
        <v>1946</v>
      </c>
      <c r="S3400" s="3" t="s">
        <v>1476</v>
      </c>
      <c r="T3400" s="2"/>
      <c r="U3400" s="2"/>
      <c r="V3400" s="2"/>
    </row>
    <row r="3401" spans="1:22" s="16" customFormat="1" ht="15" customHeight="1" x14ac:dyDescent="0.3">
      <c r="A3401" s="16" t="s">
        <v>17</v>
      </c>
      <c r="B3401" s="16" t="s">
        <v>18</v>
      </c>
      <c r="C3401" s="43" t="s">
        <v>220</v>
      </c>
      <c r="D3401" s="43" t="s">
        <v>70</v>
      </c>
      <c r="E3401" s="43" t="s">
        <v>71</v>
      </c>
      <c r="F3401" s="43" t="s">
        <v>72</v>
      </c>
      <c r="G3401" s="43" t="s">
        <v>221</v>
      </c>
      <c r="H3401" s="43" t="s">
        <v>23</v>
      </c>
      <c r="I3401" s="43" t="s">
        <v>210</v>
      </c>
      <c r="J3401" s="16" t="s">
        <v>211</v>
      </c>
      <c r="K3401" s="16">
        <v>2100</v>
      </c>
      <c r="L3401" s="16">
        <v>0</v>
      </c>
      <c r="M3401" s="16">
        <v>2100</v>
      </c>
      <c r="N3401" s="16">
        <v>0</v>
      </c>
      <c r="O3401" s="47">
        <v>660</v>
      </c>
      <c r="P3401" s="16">
        <v>1440</v>
      </c>
      <c r="Q3401" s="47">
        <v>0</v>
      </c>
      <c r="R3401" s="16" t="s">
        <v>1946</v>
      </c>
      <c r="S3401" s="3" t="s">
        <v>1476</v>
      </c>
      <c r="T3401" s="2"/>
      <c r="U3401" s="2"/>
      <c r="V3401" s="2"/>
    </row>
    <row r="3402" spans="1:22" s="16" customFormat="1" ht="15" customHeight="1" x14ac:dyDescent="0.3">
      <c r="A3402" s="16" t="s">
        <v>17</v>
      </c>
      <c r="B3402" s="16" t="s">
        <v>18</v>
      </c>
      <c r="C3402" s="43" t="s">
        <v>212</v>
      </c>
      <c r="D3402" s="43" t="s">
        <v>70</v>
      </c>
      <c r="E3402" s="43" t="s">
        <v>71</v>
      </c>
      <c r="F3402" s="43" t="s">
        <v>72</v>
      </c>
      <c r="G3402" s="43" t="s">
        <v>213</v>
      </c>
      <c r="H3402" s="43" t="s">
        <v>23</v>
      </c>
      <c r="I3402" s="43" t="s">
        <v>210</v>
      </c>
      <c r="J3402" s="16" t="s">
        <v>211</v>
      </c>
      <c r="K3402" s="16">
        <v>125000</v>
      </c>
      <c r="L3402" s="16">
        <v>0</v>
      </c>
      <c r="M3402" s="16">
        <v>125000</v>
      </c>
      <c r="N3402" s="16">
        <v>0</v>
      </c>
      <c r="O3402" s="47">
        <v>0</v>
      </c>
      <c r="P3402" s="16">
        <v>125000</v>
      </c>
      <c r="Q3402" s="47">
        <v>0</v>
      </c>
      <c r="R3402" s="16" t="s">
        <v>1947</v>
      </c>
      <c r="S3402" s="3" t="s">
        <v>1476</v>
      </c>
      <c r="T3402" s="2"/>
      <c r="U3402" s="2"/>
      <c r="V3402" s="2"/>
    </row>
    <row r="3403" spans="1:22" s="16" customFormat="1" ht="15" customHeight="1" x14ac:dyDescent="0.3">
      <c r="A3403" s="16" t="s">
        <v>17</v>
      </c>
      <c r="B3403" s="16" t="s">
        <v>18</v>
      </c>
      <c r="C3403" s="43" t="s">
        <v>212</v>
      </c>
      <c r="D3403" s="43" t="s">
        <v>70</v>
      </c>
      <c r="E3403" s="43" t="s">
        <v>71</v>
      </c>
      <c r="F3403" s="43" t="s">
        <v>72</v>
      </c>
      <c r="G3403" s="43" t="s">
        <v>213</v>
      </c>
      <c r="H3403" s="43" t="s">
        <v>23</v>
      </c>
      <c r="I3403" s="43">
        <v>4750</v>
      </c>
      <c r="J3403" s="16" t="s">
        <v>1090</v>
      </c>
      <c r="K3403" s="16">
        <v>0</v>
      </c>
      <c r="L3403" s="16">
        <v>0</v>
      </c>
      <c r="M3403" s="16">
        <v>0</v>
      </c>
      <c r="N3403" s="16">
        <v>0</v>
      </c>
      <c r="O3403" s="47">
        <v>0</v>
      </c>
      <c r="P3403" s="16">
        <v>0</v>
      </c>
      <c r="Q3403" s="47">
        <v>0</v>
      </c>
      <c r="R3403" s="16" t="s">
        <v>1947</v>
      </c>
      <c r="S3403" s="3" t="s">
        <v>1476</v>
      </c>
      <c r="T3403" s="2"/>
      <c r="U3403" s="2"/>
      <c r="V3403" s="2"/>
    </row>
    <row r="3404" spans="1:22" s="16" customFormat="1" ht="15" customHeight="1" x14ac:dyDescent="0.3">
      <c r="A3404" s="16" t="s">
        <v>17</v>
      </c>
      <c r="B3404" s="16" t="s">
        <v>18</v>
      </c>
      <c r="C3404" s="43" t="s">
        <v>212</v>
      </c>
      <c r="D3404" s="43" t="s">
        <v>70</v>
      </c>
      <c r="E3404" s="43" t="s">
        <v>71</v>
      </c>
      <c r="F3404" s="43" t="s">
        <v>72</v>
      </c>
      <c r="G3404" s="43" t="s">
        <v>213</v>
      </c>
      <c r="H3404" s="43" t="s">
        <v>23</v>
      </c>
      <c r="I3404" s="43" t="s">
        <v>214</v>
      </c>
      <c r="J3404" s="16" t="s">
        <v>215</v>
      </c>
      <c r="K3404" s="16">
        <v>1200</v>
      </c>
      <c r="L3404" s="16">
        <v>0</v>
      </c>
      <c r="M3404" s="16">
        <v>1200</v>
      </c>
      <c r="N3404" s="16">
        <v>0</v>
      </c>
      <c r="O3404" s="47">
        <v>0</v>
      </c>
      <c r="P3404" s="16">
        <v>1200</v>
      </c>
      <c r="Q3404" s="47">
        <v>0</v>
      </c>
      <c r="R3404" s="16" t="s">
        <v>1947</v>
      </c>
      <c r="S3404" s="3" t="s">
        <v>1476</v>
      </c>
      <c r="T3404" s="2"/>
      <c r="U3404" s="2"/>
      <c r="V3404" s="2"/>
    </row>
    <row r="3405" spans="1:22" s="16" customFormat="1" ht="15" customHeight="1" x14ac:dyDescent="0.3">
      <c r="A3405" s="16" t="s">
        <v>17</v>
      </c>
      <c r="B3405" s="16" t="s">
        <v>18</v>
      </c>
      <c r="C3405" s="43" t="s">
        <v>208</v>
      </c>
      <c r="D3405" s="43" t="s">
        <v>70</v>
      </c>
      <c r="E3405" s="43" t="s">
        <v>71</v>
      </c>
      <c r="F3405" s="43" t="s">
        <v>72</v>
      </c>
      <c r="G3405" s="43" t="s">
        <v>209</v>
      </c>
      <c r="H3405" s="43" t="s">
        <v>23</v>
      </c>
      <c r="I3405" s="43" t="s">
        <v>210</v>
      </c>
      <c r="J3405" s="16" t="s">
        <v>211</v>
      </c>
      <c r="K3405" s="16">
        <v>28000</v>
      </c>
      <c r="L3405" s="16">
        <v>0</v>
      </c>
      <c r="M3405" s="16">
        <v>28000</v>
      </c>
      <c r="N3405" s="16">
        <v>0</v>
      </c>
      <c r="O3405" s="47">
        <v>0</v>
      </c>
      <c r="P3405" s="16">
        <v>28000</v>
      </c>
      <c r="Q3405" s="47">
        <v>0</v>
      </c>
      <c r="R3405" s="16" t="s">
        <v>1948</v>
      </c>
      <c r="S3405" s="3" t="s">
        <v>1476</v>
      </c>
      <c r="T3405" s="2"/>
      <c r="U3405" s="2"/>
      <c r="V3405" s="2"/>
    </row>
    <row r="3406" spans="1:22" s="16" customFormat="1" ht="15" customHeight="1" x14ac:dyDescent="0.3">
      <c r="A3406" s="16" t="s">
        <v>17</v>
      </c>
      <c r="B3406" s="16" t="s">
        <v>18</v>
      </c>
      <c r="C3406" s="43" t="s">
        <v>208</v>
      </c>
      <c r="D3406" s="43" t="s">
        <v>70</v>
      </c>
      <c r="E3406" s="43" t="s">
        <v>71</v>
      </c>
      <c r="F3406" s="43" t="s">
        <v>72</v>
      </c>
      <c r="G3406" s="43" t="s">
        <v>209</v>
      </c>
      <c r="H3406" s="43" t="s">
        <v>23</v>
      </c>
      <c r="I3406" s="43">
        <v>4750</v>
      </c>
      <c r="J3406" s="16" t="s">
        <v>1090</v>
      </c>
      <c r="K3406" s="16">
        <v>0</v>
      </c>
      <c r="L3406" s="16">
        <v>0</v>
      </c>
      <c r="M3406" s="16">
        <v>0</v>
      </c>
      <c r="N3406" s="16">
        <v>0</v>
      </c>
      <c r="O3406" s="47">
        <v>0</v>
      </c>
      <c r="P3406" s="16">
        <v>0</v>
      </c>
      <c r="Q3406" s="47">
        <v>0</v>
      </c>
      <c r="R3406" s="16" t="s">
        <v>1948</v>
      </c>
      <c r="S3406" s="3" t="s">
        <v>1476</v>
      </c>
      <c r="T3406" s="2"/>
      <c r="U3406" s="2"/>
      <c r="V3406" s="2"/>
    </row>
    <row r="3407" spans="1:22" s="16" customFormat="1" ht="15" customHeight="1" x14ac:dyDescent="0.3">
      <c r="A3407" s="16" t="s">
        <v>465</v>
      </c>
      <c r="B3407" s="16" t="s">
        <v>18</v>
      </c>
      <c r="C3407" s="43" t="s">
        <v>69</v>
      </c>
      <c r="D3407" s="43" t="s">
        <v>70</v>
      </c>
      <c r="E3407" s="43" t="s">
        <v>71</v>
      </c>
      <c r="F3407" s="43" t="s">
        <v>72</v>
      </c>
      <c r="G3407" s="43" t="s">
        <v>22</v>
      </c>
      <c r="H3407" s="43" t="s">
        <v>23</v>
      </c>
      <c r="I3407" s="43" t="s">
        <v>501</v>
      </c>
      <c r="J3407" s="16" t="s">
        <v>502</v>
      </c>
      <c r="K3407" s="16">
        <v>295151</v>
      </c>
      <c r="L3407" s="16">
        <v>0</v>
      </c>
      <c r="M3407" s="16">
        <v>295151</v>
      </c>
      <c r="N3407" s="16">
        <v>0</v>
      </c>
      <c r="O3407" s="47">
        <v>189032.95</v>
      </c>
      <c r="P3407" s="16">
        <v>106118.05</v>
      </c>
      <c r="Q3407" s="47">
        <v>16774.490000000002</v>
      </c>
      <c r="R3407" s="16" t="s">
        <v>1945</v>
      </c>
      <c r="S3407" s="3" t="s">
        <v>1476</v>
      </c>
      <c r="T3407" s="2"/>
      <c r="U3407" s="2"/>
      <c r="V3407" s="2"/>
    </row>
    <row r="3408" spans="1:22" s="16" customFormat="1" ht="15" customHeight="1" x14ac:dyDescent="0.3">
      <c r="A3408" s="16" t="s">
        <v>465</v>
      </c>
      <c r="B3408" s="16" t="s">
        <v>18</v>
      </c>
      <c r="C3408" s="43" t="s">
        <v>69</v>
      </c>
      <c r="D3408" s="43" t="s">
        <v>70</v>
      </c>
      <c r="E3408" s="43" t="s">
        <v>71</v>
      </c>
      <c r="F3408" s="43" t="s">
        <v>72</v>
      </c>
      <c r="G3408" s="43" t="s">
        <v>22</v>
      </c>
      <c r="H3408" s="43" t="s">
        <v>23</v>
      </c>
      <c r="I3408" s="43" t="s">
        <v>493</v>
      </c>
      <c r="J3408" s="16" t="s">
        <v>494</v>
      </c>
      <c r="K3408" s="16">
        <v>0</v>
      </c>
      <c r="L3408" s="16">
        <v>0</v>
      </c>
      <c r="M3408" s="16">
        <v>0</v>
      </c>
      <c r="N3408" s="16">
        <v>0</v>
      </c>
      <c r="O3408" s="47">
        <v>17112.77</v>
      </c>
      <c r="P3408" s="16">
        <v>-17112.77</v>
      </c>
      <c r="Q3408" s="47">
        <v>1904</v>
      </c>
      <c r="R3408" s="16" t="s">
        <v>1945</v>
      </c>
      <c r="S3408" s="3" t="s">
        <v>1476</v>
      </c>
      <c r="T3408" s="2"/>
      <c r="U3408" s="2"/>
      <c r="V3408" s="2"/>
    </row>
    <row r="3409" spans="1:22" s="16" customFormat="1" ht="15" customHeight="1" x14ac:dyDescent="0.3">
      <c r="A3409" s="16" t="s">
        <v>465</v>
      </c>
      <c r="B3409" s="16" t="s">
        <v>18</v>
      </c>
      <c r="C3409" s="43" t="s">
        <v>69</v>
      </c>
      <c r="D3409" s="43" t="s">
        <v>70</v>
      </c>
      <c r="E3409" s="43" t="s">
        <v>71</v>
      </c>
      <c r="F3409" s="43" t="s">
        <v>72</v>
      </c>
      <c r="G3409" s="43" t="s">
        <v>22</v>
      </c>
      <c r="H3409" s="43" t="s">
        <v>23</v>
      </c>
      <c r="I3409" s="43" t="s">
        <v>481</v>
      </c>
      <c r="J3409" s="16" t="s">
        <v>1040</v>
      </c>
      <c r="K3409" s="16">
        <v>822</v>
      </c>
      <c r="L3409" s="16">
        <v>0</v>
      </c>
      <c r="M3409" s="16">
        <v>822</v>
      </c>
      <c r="N3409" s="16">
        <v>0</v>
      </c>
      <c r="O3409" s="47">
        <v>625</v>
      </c>
      <c r="P3409" s="16">
        <v>197</v>
      </c>
      <c r="Q3409" s="47">
        <v>50</v>
      </c>
      <c r="R3409" s="16" t="s">
        <v>1945</v>
      </c>
      <c r="S3409" s="3" t="s">
        <v>1476</v>
      </c>
      <c r="T3409" s="2"/>
      <c r="U3409" s="2"/>
      <c r="V3409" s="2"/>
    </row>
    <row r="3410" spans="1:22" s="16" customFormat="1" ht="15" customHeight="1" x14ac:dyDescent="0.3">
      <c r="A3410" s="16" t="s">
        <v>465</v>
      </c>
      <c r="B3410" s="16" t="s">
        <v>18</v>
      </c>
      <c r="C3410" s="43" t="s">
        <v>69</v>
      </c>
      <c r="D3410" s="43" t="s">
        <v>70</v>
      </c>
      <c r="E3410" s="43" t="s">
        <v>71</v>
      </c>
      <c r="F3410" s="43" t="s">
        <v>72</v>
      </c>
      <c r="G3410" s="43" t="s">
        <v>22</v>
      </c>
      <c r="H3410" s="43" t="s">
        <v>23</v>
      </c>
      <c r="I3410" s="43" t="s">
        <v>473</v>
      </c>
      <c r="J3410" s="16" t="s">
        <v>1041</v>
      </c>
      <c r="K3410" s="16">
        <v>1200</v>
      </c>
      <c r="L3410" s="16">
        <v>0</v>
      </c>
      <c r="M3410" s="16">
        <v>1200</v>
      </c>
      <c r="N3410" s="16">
        <v>0</v>
      </c>
      <c r="O3410" s="47">
        <v>1061.68</v>
      </c>
      <c r="P3410" s="16">
        <v>138.32</v>
      </c>
      <c r="Q3410" s="47">
        <v>92.32</v>
      </c>
      <c r="R3410" s="16" t="s">
        <v>1945</v>
      </c>
      <c r="S3410" s="3" t="s">
        <v>1476</v>
      </c>
      <c r="T3410" s="2"/>
      <c r="U3410" s="2"/>
      <c r="V3410" s="2"/>
    </row>
    <row r="3411" spans="1:22" s="16" customFormat="1" ht="15" customHeight="1" x14ac:dyDescent="0.3">
      <c r="A3411" s="16" t="s">
        <v>465</v>
      </c>
      <c r="B3411" s="16" t="s">
        <v>18</v>
      </c>
      <c r="C3411" s="43" t="s">
        <v>69</v>
      </c>
      <c r="D3411" s="43" t="s">
        <v>70</v>
      </c>
      <c r="E3411" s="43" t="s">
        <v>71</v>
      </c>
      <c r="F3411" s="43" t="s">
        <v>72</v>
      </c>
      <c r="G3411" s="43" t="s">
        <v>22</v>
      </c>
      <c r="H3411" s="43" t="s">
        <v>23</v>
      </c>
      <c r="I3411" s="43" t="s">
        <v>474</v>
      </c>
      <c r="J3411" s="16" t="s">
        <v>475</v>
      </c>
      <c r="K3411" s="16">
        <v>22734</v>
      </c>
      <c r="L3411" s="16">
        <v>0</v>
      </c>
      <c r="M3411" s="16">
        <v>22734</v>
      </c>
      <c r="N3411" s="16">
        <v>0</v>
      </c>
      <c r="O3411" s="47">
        <v>14725.07</v>
      </c>
      <c r="P3411" s="16">
        <v>8008.93</v>
      </c>
      <c r="Q3411" s="47">
        <v>1317.43</v>
      </c>
      <c r="R3411" s="16" t="s">
        <v>1945</v>
      </c>
      <c r="S3411" s="3" t="s">
        <v>1476</v>
      </c>
      <c r="T3411" s="2"/>
      <c r="U3411" s="2"/>
      <c r="V3411" s="2"/>
    </row>
    <row r="3412" spans="1:22" s="16" customFormat="1" ht="15" customHeight="1" x14ac:dyDescent="0.3">
      <c r="A3412" s="16" t="s">
        <v>465</v>
      </c>
      <c r="B3412" s="16" t="s">
        <v>18</v>
      </c>
      <c r="C3412" s="43" t="s">
        <v>69</v>
      </c>
      <c r="D3412" s="43" t="s">
        <v>70</v>
      </c>
      <c r="E3412" s="43" t="s">
        <v>71</v>
      </c>
      <c r="F3412" s="43" t="s">
        <v>72</v>
      </c>
      <c r="G3412" s="43" t="s">
        <v>22</v>
      </c>
      <c r="H3412" s="43" t="s">
        <v>23</v>
      </c>
      <c r="I3412" s="43" t="s">
        <v>531</v>
      </c>
      <c r="J3412" s="16" t="s">
        <v>532</v>
      </c>
      <c r="K3412" s="16">
        <v>158780</v>
      </c>
      <c r="L3412" s="16">
        <v>0</v>
      </c>
      <c r="M3412" s="16">
        <v>158780</v>
      </c>
      <c r="N3412" s="16">
        <v>0</v>
      </c>
      <c r="O3412" s="47">
        <v>145552</v>
      </c>
      <c r="P3412" s="16">
        <v>13228</v>
      </c>
      <c r="Q3412" s="47">
        <v>13232</v>
      </c>
      <c r="R3412" s="16" t="s">
        <v>1945</v>
      </c>
      <c r="S3412" s="3" t="s">
        <v>1476</v>
      </c>
      <c r="T3412" s="2"/>
      <c r="U3412" s="2"/>
      <c r="V3412" s="2"/>
    </row>
    <row r="3413" spans="1:22" s="16" customFormat="1" ht="15" customHeight="1" x14ac:dyDescent="0.3">
      <c r="A3413" s="16" t="s">
        <v>465</v>
      </c>
      <c r="B3413" s="16" t="s">
        <v>18</v>
      </c>
      <c r="C3413" s="43" t="s">
        <v>69</v>
      </c>
      <c r="D3413" s="43" t="s">
        <v>70</v>
      </c>
      <c r="E3413" s="43" t="s">
        <v>71</v>
      </c>
      <c r="F3413" s="43" t="s">
        <v>72</v>
      </c>
      <c r="G3413" s="43" t="s">
        <v>22</v>
      </c>
      <c r="H3413" s="43" t="s">
        <v>23</v>
      </c>
      <c r="I3413" s="43" t="s">
        <v>519</v>
      </c>
      <c r="J3413" s="16" t="s">
        <v>520</v>
      </c>
      <c r="K3413" s="16">
        <v>64529</v>
      </c>
      <c r="L3413" s="16">
        <v>0</v>
      </c>
      <c r="M3413" s="16">
        <v>64529</v>
      </c>
      <c r="N3413" s="16">
        <v>0</v>
      </c>
      <c r="O3413" s="47">
        <v>56782</v>
      </c>
      <c r="P3413" s="16">
        <v>7747</v>
      </c>
      <c r="Q3413" s="47">
        <v>5162</v>
      </c>
      <c r="R3413" s="16" t="s">
        <v>1945</v>
      </c>
      <c r="S3413" s="3" t="s">
        <v>1476</v>
      </c>
      <c r="T3413" s="2"/>
      <c r="U3413" s="2"/>
      <c r="V3413" s="2"/>
    </row>
    <row r="3414" spans="1:22" s="16" customFormat="1" ht="15" customHeight="1" x14ac:dyDescent="0.3">
      <c r="A3414" s="16" t="s">
        <v>465</v>
      </c>
      <c r="B3414" s="16" t="s">
        <v>18</v>
      </c>
      <c r="C3414" s="43" t="s">
        <v>69</v>
      </c>
      <c r="D3414" s="43" t="s">
        <v>70</v>
      </c>
      <c r="E3414" s="43" t="s">
        <v>71</v>
      </c>
      <c r="F3414" s="43" t="s">
        <v>72</v>
      </c>
      <c r="G3414" s="43" t="s">
        <v>22</v>
      </c>
      <c r="H3414" s="43" t="s">
        <v>23</v>
      </c>
      <c r="I3414" s="43" t="s">
        <v>638</v>
      </c>
      <c r="J3414" s="16" t="s">
        <v>639</v>
      </c>
      <c r="K3414" s="16">
        <v>352000</v>
      </c>
      <c r="L3414" s="16">
        <v>0</v>
      </c>
      <c r="M3414" s="16">
        <v>352000</v>
      </c>
      <c r="N3414" s="16">
        <v>0</v>
      </c>
      <c r="O3414" s="47">
        <v>322663</v>
      </c>
      <c r="P3414" s="16">
        <v>29337</v>
      </c>
      <c r="Q3414" s="47">
        <v>29333</v>
      </c>
      <c r="R3414" s="16" t="s">
        <v>1945</v>
      </c>
      <c r="S3414" s="3" t="s">
        <v>1476</v>
      </c>
      <c r="T3414" s="2"/>
      <c r="U3414" s="2"/>
      <c r="V3414" s="2"/>
    </row>
    <row r="3415" spans="1:22" s="16" customFormat="1" ht="15" customHeight="1" x14ac:dyDescent="0.3">
      <c r="A3415" s="16" t="s">
        <v>465</v>
      </c>
      <c r="B3415" s="16" t="s">
        <v>18</v>
      </c>
      <c r="C3415" s="43" t="s">
        <v>69</v>
      </c>
      <c r="D3415" s="43" t="s">
        <v>70</v>
      </c>
      <c r="E3415" s="43" t="s">
        <v>71</v>
      </c>
      <c r="F3415" s="43" t="s">
        <v>72</v>
      </c>
      <c r="G3415" s="43" t="s">
        <v>22</v>
      </c>
      <c r="H3415" s="43" t="s">
        <v>23</v>
      </c>
      <c r="I3415" s="43" t="s">
        <v>466</v>
      </c>
      <c r="J3415" s="16" t="s">
        <v>467</v>
      </c>
      <c r="K3415" s="16">
        <v>20335</v>
      </c>
      <c r="L3415" s="16">
        <v>0</v>
      </c>
      <c r="M3415" s="16">
        <v>20335</v>
      </c>
      <c r="N3415" s="16">
        <v>0</v>
      </c>
      <c r="O3415" s="47">
        <v>18645</v>
      </c>
      <c r="P3415" s="16">
        <v>1690</v>
      </c>
      <c r="Q3415" s="47">
        <v>1695</v>
      </c>
      <c r="R3415" s="16" t="s">
        <v>1945</v>
      </c>
      <c r="S3415" s="3" t="s">
        <v>1476</v>
      </c>
      <c r="T3415" s="2"/>
      <c r="U3415" s="2"/>
      <c r="V3415" s="2"/>
    </row>
    <row r="3416" spans="1:22" s="16" customFormat="1" ht="15" customHeight="1" x14ac:dyDescent="0.3">
      <c r="A3416" s="16" t="s">
        <v>465</v>
      </c>
      <c r="B3416" s="16" t="s">
        <v>18</v>
      </c>
      <c r="C3416" s="43" t="s">
        <v>69</v>
      </c>
      <c r="D3416" s="43" t="s">
        <v>70</v>
      </c>
      <c r="E3416" s="43" t="s">
        <v>71</v>
      </c>
      <c r="F3416" s="43" t="s">
        <v>72</v>
      </c>
      <c r="G3416" s="43" t="s">
        <v>22</v>
      </c>
      <c r="H3416" s="43" t="s">
        <v>23</v>
      </c>
      <c r="I3416" s="43" t="s">
        <v>470</v>
      </c>
      <c r="J3416" s="16" t="s">
        <v>471</v>
      </c>
      <c r="K3416" s="16">
        <v>2702</v>
      </c>
      <c r="L3416" s="16">
        <v>0</v>
      </c>
      <c r="M3416" s="16">
        <v>2702</v>
      </c>
      <c r="N3416" s="16">
        <v>0</v>
      </c>
      <c r="O3416" s="47">
        <v>2475</v>
      </c>
      <c r="P3416" s="16">
        <v>227</v>
      </c>
      <c r="Q3416" s="47">
        <v>225</v>
      </c>
      <c r="R3416" s="16" t="s">
        <v>1945</v>
      </c>
      <c r="S3416" s="3" t="s">
        <v>1476</v>
      </c>
      <c r="T3416" s="2"/>
      <c r="U3416" s="2"/>
      <c r="V3416" s="2"/>
    </row>
    <row r="3417" spans="1:22" s="16" customFormat="1" ht="15" customHeight="1" x14ac:dyDescent="0.3">
      <c r="A3417" s="16" t="s">
        <v>465</v>
      </c>
      <c r="B3417" s="16" t="s">
        <v>18</v>
      </c>
      <c r="C3417" s="43" t="s">
        <v>69</v>
      </c>
      <c r="D3417" s="43" t="s">
        <v>70</v>
      </c>
      <c r="E3417" s="43" t="s">
        <v>71</v>
      </c>
      <c r="F3417" s="43" t="s">
        <v>72</v>
      </c>
      <c r="G3417" s="43" t="s">
        <v>22</v>
      </c>
      <c r="H3417" s="43" t="s">
        <v>23</v>
      </c>
      <c r="I3417" s="43" t="s">
        <v>1250</v>
      </c>
      <c r="J3417" s="16" t="s">
        <v>1251</v>
      </c>
      <c r="K3417" s="16">
        <v>0</v>
      </c>
      <c r="L3417" s="16">
        <v>0</v>
      </c>
      <c r="M3417" s="16">
        <v>0</v>
      </c>
      <c r="N3417" s="16">
        <v>0</v>
      </c>
      <c r="O3417" s="47">
        <v>0</v>
      </c>
      <c r="P3417" s="16">
        <v>0</v>
      </c>
      <c r="Q3417" s="47">
        <v>0</v>
      </c>
      <c r="R3417" s="16" t="s">
        <v>1945</v>
      </c>
      <c r="S3417" s="3" t="s">
        <v>1476</v>
      </c>
      <c r="T3417" s="2"/>
      <c r="U3417" s="2"/>
      <c r="V3417" s="2"/>
    </row>
    <row r="3418" spans="1:22" s="16" customFormat="1" ht="15" customHeight="1" x14ac:dyDescent="0.3">
      <c r="A3418" s="16" t="s">
        <v>465</v>
      </c>
      <c r="B3418" s="16" t="s">
        <v>18</v>
      </c>
      <c r="C3418" s="43" t="s">
        <v>69</v>
      </c>
      <c r="D3418" s="43" t="s">
        <v>70</v>
      </c>
      <c r="E3418" s="43" t="s">
        <v>71</v>
      </c>
      <c r="F3418" s="43" t="s">
        <v>72</v>
      </c>
      <c r="G3418" s="43" t="s">
        <v>22</v>
      </c>
      <c r="H3418" s="43" t="s">
        <v>23</v>
      </c>
      <c r="I3418" s="43">
        <v>6000</v>
      </c>
      <c r="J3418" s="16" t="s">
        <v>539</v>
      </c>
      <c r="K3418" s="16">
        <v>1515</v>
      </c>
      <c r="L3418" s="16">
        <v>0</v>
      </c>
      <c r="M3418" s="16">
        <v>1515</v>
      </c>
      <c r="N3418" s="16">
        <v>0</v>
      </c>
      <c r="O3418" s="47">
        <v>429.08</v>
      </c>
      <c r="P3418" s="16">
        <v>1085.92</v>
      </c>
      <c r="Q3418" s="47">
        <v>0</v>
      </c>
      <c r="R3418" s="16" t="s">
        <v>1945</v>
      </c>
      <c r="S3418" s="3" t="s">
        <v>1476</v>
      </c>
      <c r="T3418" s="2"/>
      <c r="U3418" s="2"/>
      <c r="V3418" s="2"/>
    </row>
    <row r="3419" spans="1:22" s="16" customFormat="1" ht="15" customHeight="1" x14ac:dyDescent="0.3">
      <c r="A3419" s="16" t="s">
        <v>465</v>
      </c>
      <c r="B3419" s="16" t="s">
        <v>18</v>
      </c>
      <c r="C3419" s="43" t="s">
        <v>69</v>
      </c>
      <c r="D3419" s="43" t="s">
        <v>70</v>
      </c>
      <c r="E3419" s="43" t="s">
        <v>71</v>
      </c>
      <c r="F3419" s="43" t="s">
        <v>72</v>
      </c>
      <c r="G3419" s="43" t="s">
        <v>22</v>
      </c>
      <c r="H3419" s="43" t="s">
        <v>23</v>
      </c>
      <c r="I3419" s="43">
        <v>6010</v>
      </c>
      <c r="J3419" s="16" t="s">
        <v>504</v>
      </c>
      <c r="K3419" s="16">
        <v>2000</v>
      </c>
      <c r="L3419" s="16">
        <v>0</v>
      </c>
      <c r="M3419" s="16">
        <v>2000</v>
      </c>
      <c r="N3419" s="16">
        <v>878.92</v>
      </c>
      <c r="O3419" s="47">
        <v>409.96</v>
      </c>
      <c r="P3419" s="16">
        <v>711.12</v>
      </c>
      <c r="Q3419" s="47">
        <v>0</v>
      </c>
      <c r="R3419" s="16" t="s">
        <v>1945</v>
      </c>
      <c r="S3419" s="3" t="s">
        <v>1476</v>
      </c>
      <c r="T3419" s="2"/>
      <c r="U3419" s="2"/>
      <c r="V3419" s="2"/>
    </row>
    <row r="3420" spans="1:22" s="16" customFormat="1" ht="15" customHeight="1" x14ac:dyDescent="0.3">
      <c r="A3420" s="16" t="s">
        <v>465</v>
      </c>
      <c r="B3420" s="16" t="s">
        <v>18</v>
      </c>
      <c r="C3420" s="43" t="s">
        <v>69</v>
      </c>
      <c r="D3420" s="43" t="s">
        <v>70</v>
      </c>
      <c r="E3420" s="43" t="s">
        <v>71</v>
      </c>
      <c r="F3420" s="43" t="s">
        <v>72</v>
      </c>
      <c r="G3420" s="43" t="s">
        <v>22</v>
      </c>
      <c r="H3420" s="43" t="s">
        <v>23</v>
      </c>
      <c r="I3420" s="43">
        <v>6015</v>
      </c>
      <c r="J3420" s="16" t="s">
        <v>503</v>
      </c>
      <c r="K3420" s="16">
        <v>500</v>
      </c>
      <c r="L3420" s="16">
        <v>0</v>
      </c>
      <c r="M3420" s="16">
        <v>500</v>
      </c>
      <c r="N3420" s="16">
        <v>0</v>
      </c>
      <c r="O3420" s="47">
        <v>328</v>
      </c>
      <c r="P3420" s="16">
        <v>172</v>
      </c>
      <c r="Q3420" s="47">
        <v>0</v>
      </c>
      <c r="R3420" s="16" t="s">
        <v>1945</v>
      </c>
      <c r="S3420" s="3" t="s">
        <v>1476</v>
      </c>
      <c r="T3420" s="2"/>
      <c r="U3420" s="2"/>
      <c r="V3420" s="2"/>
    </row>
    <row r="3421" spans="1:22" s="16" customFormat="1" ht="15" customHeight="1" x14ac:dyDescent="0.3">
      <c r="A3421" s="16" t="s">
        <v>465</v>
      </c>
      <c r="B3421" s="16" t="s">
        <v>18</v>
      </c>
      <c r="C3421" s="43" t="s">
        <v>69</v>
      </c>
      <c r="D3421" s="43" t="s">
        <v>70</v>
      </c>
      <c r="E3421" s="43" t="s">
        <v>71</v>
      </c>
      <c r="F3421" s="43" t="s">
        <v>72</v>
      </c>
      <c r="G3421" s="43" t="s">
        <v>22</v>
      </c>
      <c r="H3421" s="43" t="s">
        <v>23</v>
      </c>
      <c r="I3421" s="43">
        <v>6017</v>
      </c>
      <c r="J3421" s="16" t="s">
        <v>529</v>
      </c>
      <c r="K3421" s="16">
        <v>3800</v>
      </c>
      <c r="L3421" s="16">
        <v>0</v>
      </c>
      <c r="M3421" s="16">
        <v>3800</v>
      </c>
      <c r="N3421" s="16">
        <v>0</v>
      </c>
      <c r="O3421" s="47">
        <v>382.2</v>
      </c>
      <c r="P3421" s="16">
        <v>3417.8</v>
      </c>
      <c r="Q3421" s="47">
        <v>0</v>
      </c>
      <c r="R3421" s="16" t="s">
        <v>1945</v>
      </c>
      <c r="S3421" s="3" t="s">
        <v>1476</v>
      </c>
      <c r="T3421" s="2"/>
      <c r="U3421" s="2"/>
      <c r="V3421" s="2"/>
    </row>
    <row r="3422" spans="1:22" s="16" customFormat="1" ht="15" customHeight="1" x14ac:dyDescent="0.3">
      <c r="A3422" s="16" t="s">
        <v>465</v>
      </c>
      <c r="B3422" s="16" t="s">
        <v>18</v>
      </c>
      <c r="C3422" s="43" t="s">
        <v>69</v>
      </c>
      <c r="D3422" s="43" t="s">
        <v>70</v>
      </c>
      <c r="E3422" s="43" t="s">
        <v>71</v>
      </c>
      <c r="F3422" s="43" t="s">
        <v>72</v>
      </c>
      <c r="G3422" s="43" t="s">
        <v>22</v>
      </c>
      <c r="H3422" s="43" t="s">
        <v>23</v>
      </c>
      <c r="I3422" s="43">
        <v>6025</v>
      </c>
      <c r="J3422" s="16" t="s">
        <v>564</v>
      </c>
      <c r="K3422" s="16">
        <v>15000</v>
      </c>
      <c r="L3422" s="16">
        <v>9000</v>
      </c>
      <c r="M3422" s="16">
        <v>24000</v>
      </c>
      <c r="N3422" s="16">
        <v>0</v>
      </c>
      <c r="O3422" s="47">
        <v>22285.73</v>
      </c>
      <c r="P3422" s="16">
        <v>1714.27</v>
      </c>
      <c r="Q3422" s="47">
        <v>976.6</v>
      </c>
      <c r="R3422" s="16" t="s">
        <v>1945</v>
      </c>
      <c r="S3422" s="3" t="s">
        <v>1476</v>
      </c>
      <c r="T3422" s="2"/>
      <c r="U3422" s="2"/>
      <c r="V3422" s="2"/>
    </row>
    <row r="3423" spans="1:22" s="16" customFormat="1" ht="15" customHeight="1" x14ac:dyDescent="0.3">
      <c r="A3423" s="16" t="s">
        <v>465</v>
      </c>
      <c r="B3423" s="16" t="s">
        <v>18</v>
      </c>
      <c r="C3423" s="43" t="s">
        <v>69</v>
      </c>
      <c r="D3423" s="43" t="s">
        <v>70</v>
      </c>
      <c r="E3423" s="43" t="s">
        <v>71</v>
      </c>
      <c r="F3423" s="43" t="s">
        <v>72</v>
      </c>
      <c r="G3423" s="43" t="s">
        <v>22</v>
      </c>
      <c r="H3423" s="43" t="s">
        <v>23</v>
      </c>
      <c r="I3423" s="43">
        <v>6200</v>
      </c>
      <c r="J3423" s="16" t="s">
        <v>557</v>
      </c>
      <c r="K3423" s="16">
        <v>2000</v>
      </c>
      <c r="L3423" s="16">
        <v>0</v>
      </c>
      <c r="M3423" s="16">
        <v>2000</v>
      </c>
      <c r="N3423" s="16">
        <v>138.37</v>
      </c>
      <c r="O3423" s="47">
        <v>2001.63</v>
      </c>
      <c r="P3423" s="16">
        <v>-140</v>
      </c>
      <c r="Q3423" s="47">
        <v>323.08</v>
      </c>
      <c r="R3423" s="16" t="s">
        <v>1945</v>
      </c>
      <c r="S3423" s="3" t="s">
        <v>1476</v>
      </c>
      <c r="T3423" s="2"/>
      <c r="U3423" s="2"/>
      <c r="V3423" s="2"/>
    </row>
    <row r="3424" spans="1:22" s="16" customFormat="1" ht="15" customHeight="1" x14ac:dyDescent="0.3">
      <c r="A3424" s="16" t="s">
        <v>465</v>
      </c>
      <c r="B3424" s="16" t="s">
        <v>18</v>
      </c>
      <c r="C3424" s="43" t="s">
        <v>69</v>
      </c>
      <c r="D3424" s="43" t="s">
        <v>70</v>
      </c>
      <c r="E3424" s="43" t="s">
        <v>71</v>
      </c>
      <c r="F3424" s="43" t="s">
        <v>72</v>
      </c>
      <c r="G3424" s="43" t="s">
        <v>22</v>
      </c>
      <c r="H3424" s="43" t="s">
        <v>23</v>
      </c>
      <c r="I3424" s="43">
        <v>6202</v>
      </c>
      <c r="J3424" s="16" t="s">
        <v>558</v>
      </c>
      <c r="K3424" s="16">
        <v>500</v>
      </c>
      <c r="L3424" s="16">
        <v>0</v>
      </c>
      <c r="M3424" s="16">
        <v>500</v>
      </c>
      <c r="N3424" s="16">
        <v>0</v>
      </c>
      <c r="O3424" s="47">
        <v>40.08</v>
      </c>
      <c r="P3424" s="16">
        <v>459.92</v>
      </c>
      <c r="Q3424" s="47">
        <v>0</v>
      </c>
      <c r="R3424" s="16" t="s">
        <v>1945</v>
      </c>
      <c r="S3424" s="3" t="s">
        <v>1476</v>
      </c>
      <c r="T3424" s="2"/>
      <c r="U3424" s="2"/>
      <c r="V3424" s="2"/>
    </row>
    <row r="3425" spans="1:22" s="16" customFormat="1" ht="15" customHeight="1" x14ac:dyDescent="0.3">
      <c r="A3425" s="16" t="s">
        <v>465</v>
      </c>
      <c r="B3425" s="16" t="s">
        <v>18</v>
      </c>
      <c r="C3425" s="43" t="s">
        <v>69</v>
      </c>
      <c r="D3425" s="43" t="s">
        <v>70</v>
      </c>
      <c r="E3425" s="43" t="s">
        <v>71</v>
      </c>
      <c r="F3425" s="43" t="s">
        <v>72</v>
      </c>
      <c r="G3425" s="43" t="s">
        <v>22</v>
      </c>
      <c r="H3425" s="43" t="s">
        <v>23</v>
      </c>
      <c r="I3425" s="43">
        <v>6203</v>
      </c>
      <c r="J3425" s="16" t="s">
        <v>559</v>
      </c>
      <c r="K3425" s="16">
        <v>2400</v>
      </c>
      <c r="L3425" s="16">
        <v>0</v>
      </c>
      <c r="M3425" s="16">
        <v>2400</v>
      </c>
      <c r="N3425" s="16">
        <v>80</v>
      </c>
      <c r="O3425" s="47">
        <v>577</v>
      </c>
      <c r="P3425" s="16">
        <v>1743</v>
      </c>
      <c r="Q3425" s="47">
        <v>0</v>
      </c>
      <c r="R3425" s="16" t="s">
        <v>1945</v>
      </c>
      <c r="S3425" s="3" t="s">
        <v>1476</v>
      </c>
      <c r="T3425" s="2"/>
      <c r="U3425" s="2"/>
      <c r="V3425" s="2"/>
    </row>
    <row r="3426" spans="1:22" s="16" customFormat="1" ht="15" customHeight="1" x14ac:dyDescent="0.3">
      <c r="A3426" s="16" t="s">
        <v>465</v>
      </c>
      <c r="B3426" s="16" t="s">
        <v>18</v>
      </c>
      <c r="C3426" s="43" t="s">
        <v>69</v>
      </c>
      <c r="D3426" s="43" t="s">
        <v>70</v>
      </c>
      <c r="E3426" s="43" t="s">
        <v>71</v>
      </c>
      <c r="F3426" s="43" t="s">
        <v>72</v>
      </c>
      <c r="G3426" s="43" t="s">
        <v>22</v>
      </c>
      <c r="H3426" s="43" t="s">
        <v>23</v>
      </c>
      <c r="I3426" s="43" t="s">
        <v>665</v>
      </c>
      <c r="J3426" s="16" t="s">
        <v>666</v>
      </c>
      <c r="K3426" s="16">
        <v>500</v>
      </c>
      <c r="L3426" s="16">
        <v>0</v>
      </c>
      <c r="M3426" s="16">
        <v>500</v>
      </c>
      <c r="N3426" s="16">
        <v>0</v>
      </c>
      <c r="O3426" s="47">
        <v>0</v>
      </c>
      <c r="P3426" s="16">
        <v>500</v>
      </c>
      <c r="Q3426" s="47">
        <v>0</v>
      </c>
      <c r="R3426" s="16" t="s">
        <v>1945</v>
      </c>
      <c r="S3426" s="3" t="s">
        <v>1476</v>
      </c>
      <c r="T3426" s="2"/>
      <c r="U3426" s="2"/>
      <c r="V3426" s="2"/>
    </row>
    <row r="3427" spans="1:22" s="16" customFormat="1" ht="15" customHeight="1" x14ac:dyDescent="0.3">
      <c r="A3427" s="16" t="s">
        <v>465</v>
      </c>
      <c r="B3427" s="16" t="s">
        <v>18</v>
      </c>
      <c r="C3427" s="43" t="s">
        <v>69</v>
      </c>
      <c r="D3427" s="43" t="s">
        <v>70</v>
      </c>
      <c r="E3427" s="43" t="s">
        <v>71</v>
      </c>
      <c r="F3427" s="43" t="s">
        <v>72</v>
      </c>
      <c r="G3427" s="43" t="s">
        <v>22</v>
      </c>
      <c r="H3427" s="43" t="s">
        <v>23</v>
      </c>
      <c r="I3427" s="43">
        <v>6212</v>
      </c>
      <c r="J3427" s="16" t="s">
        <v>545</v>
      </c>
      <c r="K3427" s="16">
        <v>32000</v>
      </c>
      <c r="L3427" s="16">
        <v>0</v>
      </c>
      <c r="M3427" s="16">
        <v>32000</v>
      </c>
      <c r="N3427" s="16">
        <v>0</v>
      </c>
      <c r="O3427" s="47">
        <v>35565.61</v>
      </c>
      <c r="P3427" s="16">
        <v>-3565.61</v>
      </c>
      <c r="Q3427" s="47">
        <v>3565.35</v>
      </c>
      <c r="R3427" s="16" t="s">
        <v>1945</v>
      </c>
      <c r="S3427" s="3" t="s">
        <v>1476</v>
      </c>
      <c r="T3427" s="2"/>
      <c r="U3427" s="2"/>
      <c r="V3427" s="2"/>
    </row>
    <row r="3428" spans="1:22" s="16" customFormat="1" ht="15" customHeight="1" x14ac:dyDescent="0.3">
      <c r="A3428" s="16" t="s">
        <v>465</v>
      </c>
      <c r="B3428" s="16" t="s">
        <v>18</v>
      </c>
      <c r="C3428" s="43" t="s">
        <v>69</v>
      </c>
      <c r="D3428" s="43" t="s">
        <v>70</v>
      </c>
      <c r="E3428" s="43" t="s">
        <v>71</v>
      </c>
      <c r="F3428" s="43" t="s">
        <v>72</v>
      </c>
      <c r="G3428" s="43" t="s">
        <v>22</v>
      </c>
      <c r="H3428" s="43" t="s">
        <v>23</v>
      </c>
      <c r="I3428" s="43" t="s">
        <v>661</v>
      </c>
      <c r="J3428" s="16" t="s">
        <v>662</v>
      </c>
      <c r="K3428" s="16">
        <v>500</v>
      </c>
      <c r="L3428" s="16">
        <v>0</v>
      </c>
      <c r="M3428" s="16">
        <v>500</v>
      </c>
      <c r="N3428" s="16">
        <v>0</v>
      </c>
      <c r="O3428" s="47">
        <v>0</v>
      </c>
      <c r="P3428" s="16">
        <v>500</v>
      </c>
      <c r="Q3428" s="47">
        <v>0</v>
      </c>
      <c r="R3428" s="16" t="s">
        <v>1945</v>
      </c>
      <c r="S3428" s="3" t="s">
        <v>1476</v>
      </c>
      <c r="T3428" s="2"/>
      <c r="U3428" s="2"/>
      <c r="V3428" s="2"/>
    </row>
    <row r="3429" spans="1:22" s="16" customFormat="1" ht="15" customHeight="1" x14ac:dyDescent="0.3">
      <c r="A3429" s="16" t="s">
        <v>465</v>
      </c>
      <c r="B3429" s="16" t="s">
        <v>18</v>
      </c>
      <c r="C3429" s="43" t="s">
        <v>69</v>
      </c>
      <c r="D3429" s="43" t="s">
        <v>70</v>
      </c>
      <c r="E3429" s="43" t="s">
        <v>71</v>
      </c>
      <c r="F3429" s="43" t="s">
        <v>72</v>
      </c>
      <c r="G3429" s="43" t="s">
        <v>22</v>
      </c>
      <c r="H3429" s="43" t="s">
        <v>23</v>
      </c>
      <c r="I3429" s="43">
        <v>6350</v>
      </c>
      <c r="J3429" s="16" t="s">
        <v>492</v>
      </c>
      <c r="K3429" s="16">
        <v>2000</v>
      </c>
      <c r="L3429" s="16">
        <v>0</v>
      </c>
      <c r="M3429" s="16">
        <v>2000</v>
      </c>
      <c r="N3429" s="16">
        <v>349</v>
      </c>
      <c r="O3429" s="47">
        <v>773</v>
      </c>
      <c r="P3429" s="16">
        <v>878</v>
      </c>
      <c r="Q3429" s="47">
        <v>425</v>
      </c>
      <c r="R3429" s="16" t="s">
        <v>1945</v>
      </c>
      <c r="S3429" s="3" t="s">
        <v>1476</v>
      </c>
      <c r="T3429" s="2"/>
      <c r="U3429" s="2"/>
      <c r="V3429" s="2"/>
    </row>
    <row r="3430" spans="1:22" s="16" customFormat="1" ht="15" customHeight="1" x14ac:dyDescent="0.3">
      <c r="A3430" s="16" t="s">
        <v>465</v>
      </c>
      <c r="B3430" s="16" t="s">
        <v>18</v>
      </c>
      <c r="C3430" s="43" t="s">
        <v>69</v>
      </c>
      <c r="D3430" s="43" t="s">
        <v>70</v>
      </c>
      <c r="E3430" s="43" t="s">
        <v>71</v>
      </c>
      <c r="F3430" s="43" t="s">
        <v>72</v>
      </c>
      <c r="G3430" s="43" t="s">
        <v>22</v>
      </c>
      <c r="H3430" s="43" t="s">
        <v>23</v>
      </c>
      <c r="I3430" s="43" t="s">
        <v>577</v>
      </c>
      <c r="J3430" s="16" t="s">
        <v>578</v>
      </c>
      <c r="K3430" s="16">
        <v>36000</v>
      </c>
      <c r="L3430" s="16">
        <v>0</v>
      </c>
      <c r="M3430" s="16">
        <v>36000</v>
      </c>
      <c r="N3430" s="16">
        <v>0</v>
      </c>
      <c r="O3430" s="47">
        <v>22094.21</v>
      </c>
      <c r="P3430" s="16">
        <v>13905.79</v>
      </c>
      <c r="Q3430" s="47">
        <v>2908.09</v>
      </c>
      <c r="R3430" s="16" t="s">
        <v>1945</v>
      </c>
      <c r="S3430" s="3" t="s">
        <v>1476</v>
      </c>
      <c r="T3430" s="2"/>
      <c r="U3430" s="2"/>
      <c r="V3430" s="2"/>
    </row>
    <row r="3431" spans="1:22" s="16" customFormat="1" ht="15" customHeight="1" x14ac:dyDescent="0.3">
      <c r="A3431" s="16" t="s">
        <v>465</v>
      </c>
      <c r="B3431" s="16" t="s">
        <v>18</v>
      </c>
      <c r="C3431" s="43" t="s">
        <v>69</v>
      </c>
      <c r="D3431" s="43" t="s">
        <v>70</v>
      </c>
      <c r="E3431" s="43" t="s">
        <v>71</v>
      </c>
      <c r="F3431" s="43" t="s">
        <v>72</v>
      </c>
      <c r="G3431" s="43" t="s">
        <v>22</v>
      </c>
      <c r="H3431" s="43" t="s">
        <v>23</v>
      </c>
      <c r="I3431" s="43" t="s">
        <v>535</v>
      </c>
      <c r="J3431" s="16" t="s">
        <v>536</v>
      </c>
      <c r="K3431" s="16">
        <v>6572</v>
      </c>
      <c r="L3431" s="16">
        <v>0</v>
      </c>
      <c r="M3431" s="16">
        <v>6572</v>
      </c>
      <c r="N3431" s="16">
        <v>0</v>
      </c>
      <c r="O3431" s="47">
        <v>3099.6</v>
      </c>
      <c r="P3431" s="16">
        <v>3472.4</v>
      </c>
      <c r="Q3431" s="47">
        <v>0</v>
      </c>
      <c r="R3431" s="16" t="s">
        <v>1945</v>
      </c>
      <c r="S3431" s="3" t="s">
        <v>1476</v>
      </c>
      <c r="T3431" s="2"/>
      <c r="U3431" s="2"/>
      <c r="V3431" s="2"/>
    </row>
    <row r="3432" spans="1:22" s="16" customFormat="1" ht="15" customHeight="1" x14ac:dyDescent="0.3">
      <c r="A3432" s="16" t="s">
        <v>465</v>
      </c>
      <c r="B3432" s="16" t="s">
        <v>18</v>
      </c>
      <c r="C3432" s="43" t="s">
        <v>69</v>
      </c>
      <c r="D3432" s="43" t="s">
        <v>70</v>
      </c>
      <c r="E3432" s="43" t="s">
        <v>71</v>
      </c>
      <c r="F3432" s="43" t="s">
        <v>72</v>
      </c>
      <c r="G3432" s="43" t="s">
        <v>22</v>
      </c>
      <c r="H3432" s="43" t="s">
        <v>23</v>
      </c>
      <c r="I3432" s="43" t="s">
        <v>594</v>
      </c>
      <c r="J3432" s="16" t="s">
        <v>595</v>
      </c>
      <c r="K3432" s="16">
        <v>4000</v>
      </c>
      <c r="L3432" s="16">
        <v>0</v>
      </c>
      <c r="M3432" s="16">
        <v>4000</v>
      </c>
      <c r="N3432" s="16">
        <v>0</v>
      </c>
      <c r="O3432" s="47">
        <v>3317.08</v>
      </c>
      <c r="P3432" s="16">
        <v>682.92</v>
      </c>
      <c r="Q3432" s="47">
        <v>309.45999999999998</v>
      </c>
      <c r="R3432" s="16" t="s">
        <v>1945</v>
      </c>
      <c r="S3432" s="3" t="s">
        <v>1476</v>
      </c>
      <c r="T3432" s="2"/>
      <c r="U3432" s="2"/>
      <c r="V3432" s="2"/>
    </row>
    <row r="3433" spans="1:22" s="16" customFormat="1" ht="15" customHeight="1" x14ac:dyDescent="0.3">
      <c r="A3433" s="16" t="s">
        <v>465</v>
      </c>
      <c r="B3433" s="16" t="s">
        <v>18</v>
      </c>
      <c r="C3433" s="43" t="s">
        <v>69</v>
      </c>
      <c r="D3433" s="43" t="s">
        <v>70</v>
      </c>
      <c r="E3433" s="43" t="s">
        <v>71</v>
      </c>
      <c r="F3433" s="43" t="s">
        <v>72</v>
      </c>
      <c r="G3433" s="43" t="s">
        <v>22</v>
      </c>
      <c r="H3433" s="43" t="s">
        <v>23</v>
      </c>
      <c r="I3433" s="43" t="s">
        <v>541</v>
      </c>
      <c r="J3433" s="16" t="s">
        <v>542</v>
      </c>
      <c r="K3433" s="16">
        <v>43000</v>
      </c>
      <c r="L3433" s="16">
        <v>0</v>
      </c>
      <c r="M3433" s="16">
        <v>43000</v>
      </c>
      <c r="N3433" s="16">
        <v>0</v>
      </c>
      <c r="O3433" s="47">
        <v>32864.03</v>
      </c>
      <c r="P3433" s="16">
        <v>10135.969999999999</v>
      </c>
      <c r="Q3433" s="47">
        <v>5715.01</v>
      </c>
      <c r="R3433" s="16" t="s">
        <v>1945</v>
      </c>
      <c r="S3433" s="3" t="s">
        <v>1476</v>
      </c>
      <c r="T3433" s="2"/>
      <c r="U3433" s="2"/>
      <c r="V3433" s="2"/>
    </row>
    <row r="3434" spans="1:22" s="16" customFormat="1" ht="15" customHeight="1" x14ac:dyDescent="0.3">
      <c r="A3434" s="16" t="s">
        <v>465</v>
      </c>
      <c r="B3434" s="16" t="s">
        <v>18</v>
      </c>
      <c r="C3434" s="43" t="s">
        <v>69</v>
      </c>
      <c r="D3434" s="43" t="s">
        <v>70</v>
      </c>
      <c r="E3434" s="43" t="s">
        <v>71</v>
      </c>
      <c r="F3434" s="43" t="s">
        <v>72</v>
      </c>
      <c r="G3434" s="43" t="s">
        <v>22</v>
      </c>
      <c r="H3434" s="43" t="s">
        <v>23</v>
      </c>
      <c r="I3434" s="43" t="s">
        <v>505</v>
      </c>
      <c r="J3434" s="16" t="s">
        <v>506</v>
      </c>
      <c r="K3434" s="16">
        <v>1700</v>
      </c>
      <c r="L3434" s="16">
        <v>0</v>
      </c>
      <c r="M3434" s="16">
        <v>1700</v>
      </c>
      <c r="N3434" s="16">
        <v>0</v>
      </c>
      <c r="O3434" s="47">
        <v>400.8</v>
      </c>
      <c r="P3434" s="16">
        <v>1299.2</v>
      </c>
      <c r="Q3434" s="47">
        <v>0</v>
      </c>
      <c r="R3434" s="16" t="s">
        <v>1945</v>
      </c>
      <c r="S3434" s="3" t="s">
        <v>1476</v>
      </c>
      <c r="T3434" s="2"/>
      <c r="U3434" s="2"/>
      <c r="V3434" s="2"/>
    </row>
    <row r="3435" spans="1:22" s="16" customFormat="1" ht="15" customHeight="1" x14ac:dyDescent="0.3">
      <c r="A3435" s="16" t="s">
        <v>465</v>
      </c>
      <c r="B3435" s="16" t="s">
        <v>18</v>
      </c>
      <c r="C3435" s="43" t="s">
        <v>69</v>
      </c>
      <c r="D3435" s="43" t="s">
        <v>70</v>
      </c>
      <c r="E3435" s="43" t="s">
        <v>71</v>
      </c>
      <c r="F3435" s="43" t="s">
        <v>72</v>
      </c>
      <c r="G3435" s="43" t="s">
        <v>22</v>
      </c>
      <c r="H3435" s="43" t="s">
        <v>23</v>
      </c>
      <c r="I3435" s="43" t="s">
        <v>616</v>
      </c>
      <c r="J3435" s="16" t="s">
        <v>617</v>
      </c>
      <c r="K3435" s="16">
        <v>19500</v>
      </c>
      <c r="L3435" s="16">
        <v>0</v>
      </c>
      <c r="M3435" s="16">
        <v>19500</v>
      </c>
      <c r="N3435" s="16">
        <v>0</v>
      </c>
      <c r="O3435" s="47">
        <v>21000</v>
      </c>
      <c r="P3435" s="16">
        <v>-1500</v>
      </c>
      <c r="Q3435" s="47">
        <v>0</v>
      </c>
      <c r="R3435" s="16" t="s">
        <v>1945</v>
      </c>
      <c r="S3435" s="3" t="s">
        <v>1476</v>
      </c>
      <c r="T3435" s="2"/>
      <c r="U3435" s="2"/>
      <c r="V3435" s="2"/>
    </row>
    <row r="3436" spans="1:22" s="16" customFormat="1" ht="15" customHeight="1" x14ac:dyDescent="0.3">
      <c r="A3436" s="16" t="s">
        <v>465</v>
      </c>
      <c r="B3436" s="16" t="s">
        <v>18</v>
      </c>
      <c r="C3436" s="43" t="s">
        <v>69</v>
      </c>
      <c r="D3436" s="43" t="s">
        <v>70</v>
      </c>
      <c r="E3436" s="43" t="s">
        <v>71</v>
      </c>
      <c r="F3436" s="43" t="s">
        <v>72</v>
      </c>
      <c r="G3436" s="43" t="s">
        <v>22</v>
      </c>
      <c r="H3436" s="43" t="s">
        <v>23</v>
      </c>
      <c r="I3436" s="43" t="s">
        <v>487</v>
      </c>
      <c r="J3436" s="16" t="s">
        <v>488</v>
      </c>
      <c r="K3436" s="16">
        <v>78000</v>
      </c>
      <c r="L3436" s="16">
        <v>46738</v>
      </c>
      <c r="M3436" s="16">
        <v>124738</v>
      </c>
      <c r="N3436" s="16">
        <v>26540.66</v>
      </c>
      <c r="O3436" s="47">
        <v>52638.95</v>
      </c>
      <c r="P3436" s="16">
        <v>45558.39</v>
      </c>
      <c r="Q3436" s="47">
        <v>0</v>
      </c>
      <c r="R3436" s="16" t="s">
        <v>1945</v>
      </c>
      <c r="S3436" s="3" t="s">
        <v>1476</v>
      </c>
      <c r="T3436" s="2"/>
      <c r="U3436" s="2"/>
      <c r="V3436" s="2"/>
    </row>
    <row r="3437" spans="1:22" s="16" customFormat="1" ht="15" customHeight="1" x14ac:dyDescent="0.3">
      <c r="A3437" s="16" t="s">
        <v>465</v>
      </c>
      <c r="B3437" s="16" t="s">
        <v>18</v>
      </c>
      <c r="C3437" s="43" t="s">
        <v>69</v>
      </c>
      <c r="D3437" s="43" t="s">
        <v>70</v>
      </c>
      <c r="E3437" s="43" t="s">
        <v>71</v>
      </c>
      <c r="F3437" s="43" t="s">
        <v>72</v>
      </c>
      <c r="G3437" s="43" t="s">
        <v>22</v>
      </c>
      <c r="H3437" s="43" t="s">
        <v>23</v>
      </c>
      <c r="I3437" s="43" t="s">
        <v>537</v>
      </c>
      <c r="J3437" s="16" t="s">
        <v>538</v>
      </c>
      <c r="K3437" s="16">
        <v>2500</v>
      </c>
      <c r="L3437" s="16">
        <v>0</v>
      </c>
      <c r="M3437" s="16">
        <v>2500</v>
      </c>
      <c r="N3437" s="16">
        <v>0</v>
      </c>
      <c r="O3437" s="47">
        <v>720</v>
      </c>
      <c r="P3437" s="16">
        <v>1780</v>
      </c>
      <c r="Q3437" s="47">
        <v>720</v>
      </c>
      <c r="R3437" s="16" t="s">
        <v>1945</v>
      </c>
      <c r="S3437" s="3" t="s">
        <v>1476</v>
      </c>
      <c r="T3437" s="2"/>
      <c r="U3437" s="2"/>
      <c r="V3437" s="2"/>
    </row>
    <row r="3438" spans="1:22" s="16" customFormat="1" ht="15" customHeight="1" x14ac:dyDescent="0.3">
      <c r="A3438" s="16" t="s">
        <v>465</v>
      </c>
      <c r="B3438" s="16" t="s">
        <v>18</v>
      </c>
      <c r="C3438" s="43" t="s">
        <v>69</v>
      </c>
      <c r="D3438" s="43" t="s">
        <v>70</v>
      </c>
      <c r="E3438" s="43" t="s">
        <v>71</v>
      </c>
      <c r="F3438" s="43" t="s">
        <v>72</v>
      </c>
      <c r="G3438" s="43" t="s">
        <v>22</v>
      </c>
      <c r="H3438" s="43" t="s">
        <v>23</v>
      </c>
      <c r="I3438" s="43">
        <v>6610</v>
      </c>
      <c r="J3438" s="16" t="s">
        <v>646</v>
      </c>
      <c r="K3438" s="16">
        <v>6000</v>
      </c>
      <c r="L3438" s="16">
        <v>0</v>
      </c>
      <c r="M3438" s="16">
        <v>6000</v>
      </c>
      <c r="N3438" s="16">
        <v>768</v>
      </c>
      <c r="O3438" s="47">
        <v>3840</v>
      </c>
      <c r="P3438" s="16">
        <v>1392</v>
      </c>
      <c r="Q3438" s="47">
        <v>384</v>
      </c>
      <c r="R3438" s="16" t="s">
        <v>1945</v>
      </c>
      <c r="S3438" s="3" t="s">
        <v>1476</v>
      </c>
      <c r="T3438" s="2"/>
      <c r="U3438" s="2"/>
      <c r="V3438" s="2"/>
    </row>
    <row r="3439" spans="1:22" s="16" customFormat="1" ht="15" customHeight="1" x14ac:dyDescent="0.3">
      <c r="A3439" s="16" t="s">
        <v>465</v>
      </c>
      <c r="B3439" s="16" t="s">
        <v>18</v>
      </c>
      <c r="C3439" s="43" t="s">
        <v>69</v>
      </c>
      <c r="D3439" s="43" t="s">
        <v>70</v>
      </c>
      <c r="E3439" s="43" t="s">
        <v>71</v>
      </c>
      <c r="F3439" s="43" t="s">
        <v>72</v>
      </c>
      <c r="G3439" s="43" t="s">
        <v>22</v>
      </c>
      <c r="H3439" s="43" t="s">
        <v>23</v>
      </c>
      <c r="I3439" s="43">
        <v>6615</v>
      </c>
      <c r="J3439" s="16" t="s">
        <v>584</v>
      </c>
      <c r="K3439" s="16">
        <v>35000</v>
      </c>
      <c r="L3439" s="16">
        <v>0</v>
      </c>
      <c r="M3439" s="16">
        <v>35000</v>
      </c>
      <c r="N3439" s="16">
        <v>1000</v>
      </c>
      <c r="O3439" s="47">
        <v>10909.75</v>
      </c>
      <c r="P3439" s="16">
        <v>23090.25</v>
      </c>
      <c r="Q3439" s="47">
        <v>1894.79</v>
      </c>
      <c r="R3439" s="16" t="s">
        <v>1945</v>
      </c>
      <c r="S3439" s="3" t="s">
        <v>1476</v>
      </c>
      <c r="T3439" s="2"/>
      <c r="U3439" s="2"/>
      <c r="V3439" s="2"/>
    </row>
    <row r="3440" spans="1:22" s="16" customFormat="1" ht="15" customHeight="1" x14ac:dyDescent="0.3">
      <c r="A3440" s="16" t="s">
        <v>465</v>
      </c>
      <c r="B3440" s="16" t="s">
        <v>18</v>
      </c>
      <c r="C3440" s="43" t="s">
        <v>69</v>
      </c>
      <c r="D3440" s="43" t="s">
        <v>70</v>
      </c>
      <c r="E3440" s="43" t="s">
        <v>71</v>
      </c>
      <c r="F3440" s="43" t="s">
        <v>72</v>
      </c>
      <c r="G3440" s="43" t="s">
        <v>22</v>
      </c>
      <c r="H3440" s="43" t="s">
        <v>23</v>
      </c>
      <c r="I3440" s="43" t="s">
        <v>568</v>
      </c>
      <c r="J3440" s="16" t="s">
        <v>569</v>
      </c>
      <c r="K3440" s="16">
        <v>16000</v>
      </c>
      <c r="L3440" s="16">
        <v>0</v>
      </c>
      <c r="M3440" s="16">
        <v>16000</v>
      </c>
      <c r="N3440" s="16">
        <v>480</v>
      </c>
      <c r="O3440" s="47">
        <v>12714.75</v>
      </c>
      <c r="P3440" s="16">
        <v>2805.25</v>
      </c>
      <c r="Q3440" s="47">
        <v>1851</v>
      </c>
      <c r="R3440" s="16" t="s">
        <v>1945</v>
      </c>
      <c r="S3440" s="3" t="s">
        <v>1476</v>
      </c>
      <c r="T3440" s="2"/>
      <c r="U3440" s="2"/>
      <c r="V3440" s="2"/>
    </row>
    <row r="3441" spans="1:22" s="16" customFormat="1" ht="15" customHeight="1" x14ac:dyDescent="0.3">
      <c r="A3441" s="16" t="s">
        <v>465</v>
      </c>
      <c r="B3441" s="16" t="s">
        <v>18</v>
      </c>
      <c r="C3441" s="43" t="s">
        <v>69</v>
      </c>
      <c r="D3441" s="43" t="s">
        <v>70</v>
      </c>
      <c r="E3441" s="43" t="s">
        <v>71</v>
      </c>
      <c r="F3441" s="43" t="s">
        <v>72</v>
      </c>
      <c r="G3441" s="43" t="s">
        <v>22</v>
      </c>
      <c r="H3441" s="43" t="s">
        <v>23</v>
      </c>
      <c r="I3441" s="43" t="s">
        <v>476</v>
      </c>
      <c r="J3441" s="16" t="s">
        <v>477</v>
      </c>
      <c r="K3441" s="16">
        <v>5500</v>
      </c>
      <c r="L3441" s="16">
        <v>0</v>
      </c>
      <c r="M3441" s="16">
        <v>5500</v>
      </c>
      <c r="N3441" s="16">
        <v>0</v>
      </c>
      <c r="O3441" s="47">
        <v>5236.57</v>
      </c>
      <c r="P3441" s="16">
        <v>263.43</v>
      </c>
      <c r="Q3441" s="47">
        <v>459.18</v>
      </c>
      <c r="R3441" s="16" t="s">
        <v>1945</v>
      </c>
      <c r="S3441" s="3" t="s">
        <v>1476</v>
      </c>
      <c r="T3441" s="2"/>
      <c r="U3441" s="2"/>
      <c r="V3441" s="2"/>
    </row>
    <row r="3442" spans="1:22" s="16" customFormat="1" ht="15" customHeight="1" x14ac:dyDescent="0.3">
      <c r="A3442" s="16" t="s">
        <v>465</v>
      </c>
      <c r="B3442" s="16" t="s">
        <v>18</v>
      </c>
      <c r="C3442" s="43" t="s">
        <v>69</v>
      </c>
      <c r="D3442" s="43" t="s">
        <v>70</v>
      </c>
      <c r="E3442" s="43" t="s">
        <v>71</v>
      </c>
      <c r="F3442" s="43" t="s">
        <v>72</v>
      </c>
      <c r="G3442" s="43" t="s">
        <v>22</v>
      </c>
      <c r="H3442" s="43" t="s">
        <v>23</v>
      </c>
      <c r="I3442" s="43">
        <v>7010</v>
      </c>
      <c r="J3442" s="16" t="s">
        <v>1252</v>
      </c>
      <c r="K3442" s="16">
        <v>0</v>
      </c>
      <c r="L3442" s="16">
        <v>0</v>
      </c>
      <c r="M3442" s="16">
        <v>0</v>
      </c>
      <c r="N3442" s="16">
        <v>0</v>
      </c>
      <c r="O3442" s="47">
        <v>0</v>
      </c>
      <c r="P3442" s="16">
        <v>0</v>
      </c>
      <c r="Q3442" s="47">
        <v>0</v>
      </c>
      <c r="R3442" s="16" t="s">
        <v>1945</v>
      </c>
      <c r="S3442" s="3" t="s">
        <v>1476</v>
      </c>
      <c r="T3442" s="2"/>
      <c r="U3442" s="2"/>
      <c r="V3442" s="2"/>
    </row>
    <row r="3443" spans="1:22" s="16" customFormat="1" ht="15" customHeight="1" x14ac:dyDescent="0.3">
      <c r="A3443" s="16" t="s">
        <v>465</v>
      </c>
      <c r="B3443" s="16" t="s">
        <v>18</v>
      </c>
      <c r="C3443" s="43" t="s">
        <v>69</v>
      </c>
      <c r="D3443" s="43" t="s">
        <v>70</v>
      </c>
      <c r="E3443" s="43" t="s">
        <v>71</v>
      </c>
      <c r="F3443" s="43" t="s">
        <v>72</v>
      </c>
      <c r="G3443" s="43" t="s">
        <v>22</v>
      </c>
      <c r="H3443" s="43" t="s">
        <v>23</v>
      </c>
      <c r="I3443" s="43" t="s">
        <v>651</v>
      </c>
      <c r="J3443" s="16" t="s">
        <v>652</v>
      </c>
      <c r="K3443" s="16">
        <v>11020</v>
      </c>
      <c r="L3443" s="16">
        <v>0</v>
      </c>
      <c r="M3443" s="16">
        <v>11020</v>
      </c>
      <c r="N3443" s="16">
        <v>0</v>
      </c>
      <c r="O3443" s="47">
        <v>9625</v>
      </c>
      <c r="P3443" s="16">
        <v>1395</v>
      </c>
      <c r="Q3443" s="47">
        <v>875</v>
      </c>
      <c r="R3443" s="16" t="s">
        <v>1945</v>
      </c>
      <c r="S3443" s="3" t="s">
        <v>1476</v>
      </c>
      <c r="T3443" s="2"/>
      <c r="U3443" s="2"/>
      <c r="V3443" s="2"/>
    </row>
    <row r="3444" spans="1:22" s="16" customFormat="1" ht="15" customHeight="1" x14ac:dyDescent="0.3">
      <c r="A3444" s="16" t="s">
        <v>465</v>
      </c>
      <c r="B3444" s="16" t="s">
        <v>18</v>
      </c>
      <c r="C3444" s="43" t="s">
        <v>69</v>
      </c>
      <c r="D3444" s="43" t="s">
        <v>70</v>
      </c>
      <c r="E3444" s="43" t="s">
        <v>71</v>
      </c>
      <c r="F3444" s="43" t="s">
        <v>72</v>
      </c>
      <c r="G3444" s="43" t="s">
        <v>22</v>
      </c>
      <c r="H3444" s="43" t="s">
        <v>23</v>
      </c>
      <c r="I3444" s="43" t="s">
        <v>590</v>
      </c>
      <c r="J3444" s="16" t="s">
        <v>591</v>
      </c>
      <c r="K3444" s="16">
        <v>33942</v>
      </c>
      <c r="L3444" s="16">
        <v>0</v>
      </c>
      <c r="M3444" s="16">
        <v>33942</v>
      </c>
      <c r="N3444" s="16">
        <v>0</v>
      </c>
      <c r="O3444" s="47">
        <v>25223</v>
      </c>
      <c r="P3444" s="16">
        <v>8719</v>
      </c>
      <c r="Q3444" s="47">
        <v>2293</v>
      </c>
      <c r="R3444" s="16" t="s">
        <v>1945</v>
      </c>
      <c r="S3444" s="3" t="s">
        <v>1476</v>
      </c>
      <c r="T3444" s="2"/>
      <c r="U3444" s="2"/>
      <c r="V3444" s="2"/>
    </row>
    <row r="3445" spans="1:22" s="16" customFormat="1" ht="15" customHeight="1" x14ac:dyDescent="0.3">
      <c r="A3445" s="16" t="s">
        <v>465</v>
      </c>
      <c r="B3445" s="16" t="s">
        <v>18</v>
      </c>
      <c r="C3445" s="43" t="s">
        <v>69</v>
      </c>
      <c r="D3445" s="43" t="s">
        <v>70</v>
      </c>
      <c r="E3445" s="43" t="s">
        <v>71</v>
      </c>
      <c r="F3445" s="43" t="s">
        <v>72</v>
      </c>
      <c r="G3445" s="43" t="s">
        <v>22</v>
      </c>
      <c r="H3445" s="43" t="s">
        <v>23</v>
      </c>
      <c r="I3445" s="43" t="s">
        <v>608</v>
      </c>
      <c r="J3445" s="16" t="s">
        <v>609</v>
      </c>
      <c r="K3445" s="16">
        <v>29620</v>
      </c>
      <c r="L3445" s="16">
        <v>0</v>
      </c>
      <c r="M3445" s="16">
        <v>29620</v>
      </c>
      <c r="N3445" s="16">
        <v>0</v>
      </c>
      <c r="O3445" s="47">
        <v>25861</v>
      </c>
      <c r="P3445" s="16">
        <v>3759</v>
      </c>
      <c r="Q3445" s="47">
        <v>2351</v>
      </c>
      <c r="R3445" s="16" t="s">
        <v>1945</v>
      </c>
      <c r="S3445" s="3" t="s">
        <v>1476</v>
      </c>
      <c r="T3445" s="2"/>
      <c r="U3445" s="2"/>
      <c r="V3445" s="2"/>
    </row>
    <row r="3446" spans="1:22" s="16" customFormat="1" ht="15" customHeight="1" x14ac:dyDescent="0.3">
      <c r="A3446" s="16" t="s">
        <v>465</v>
      </c>
      <c r="B3446" s="16" t="s">
        <v>18</v>
      </c>
      <c r="C3446" s="43" t="s">
        <v>69</v>
      </c>
      <c r="D3446" s="43" t="s">
        <v>70</v>
      </c>
      <c r="E3446" s="43" t="s">
        <v>71</v>
      </c>
      <c r="F3446" s="43" t="s">
        <v>72</v>
      </c>
      <c r="G3446" s="43" t="s">
        <v>22</v>
      </c>
      <c r="H3446" s="43" t="s">
        <v>23</v>
      </c>
      <c r="I3446" s="43" t="s">
        <v>592</v>
      </c>
      <c r="J3446" s="16" t="s">
        <v>593</v>
      </c>
      <c r="K3446" s="16">
        <v>14437</v>
      </c>
      <c r="L3446" s="16">
        <v>0</v>
      </c>
      <c r="M3446" s="16">
        <v>14437</v>
      </c>
      <c r="N3446" s="16">
        <v>0</v>
      </c>
      <c r="O3446" s="47">
        <v>13321</v>
      </c>
      <c r="P3446" s="16">
        <v>1116</v>
      </c>
      <c r="Q3446" s="47">
        <v>1211</v>
      </c>
      <c r="R3446" s="16" t="s">
        <v>1945</v>
      </c>
      <c r="S3446" s="3" t="s">
        <v>1476</v>
      </c>
      <c r="T3446" s="2"/>
      <c r="U3446" s="2"/>
      <c r="V3446" s="2"/>
    </row>
    <row r="3447" spans="1:22" s="16" customFormat="1" ht="15" customHeight="1" x14ac:dyDescent="0.3">
      <c r="A3447" s="16" t="s">
        <v>465</v>
      </c>
      <c r="B3447" s="16" t="s">
        <v>18</v>
      </c>
      <c r="C3447" s="43" t="s">
        <v>69</v>
      </c>
      <c r="D3447" s="43" t="s">
        <v>70</v>
      </c>
      <c r="E3447" s="43" t="s">
        <v>71</v>
      </c>
      <c r="F3447" s="43" t="s">
        <v>72</v>
      </c>
      <c r="G3447" s="43" t="s">
        <v>22</v>
      </c>
      <c r="H3447" s="43" t="s">
        <v>23</v>
      </c>
      <c r="I3447" s="43">
        <v>7303</v>
      </c>
      <c r="J3447" s="16" t="s">
        <v>548</v>
      </c>
      <c r="K3447" s="16">
        <v>0</v>
      </c>
      <c r="L3447" s="16">
        <v>0</v>
      </c>
      <c r="M3447" s="16">
        <v>0</v>
      </c>
      <c r="N3447" s="16">
        <v>0</v>
      </c>
      <c r="O3447" s="47">
        <v>0</v>
      </c>
      <c r="P3447" s="16">
        <v>0</v>
      </c>
      <c r="Q3447" s="47">
        <v>0</v>
      </c>
      <c r="R3447" s="16" t="s">
        <v>1945</v>
      </c>
      <c r="S3447" s="3" t="s">
        <v>1476</v>
      </c>
      <c r="T3447" s="2"/>
      <c r="U3447" s="2"/>
      <c r="V3447" s="2"/>
    </row>
    <row r="3448" spans="1:22" s="16" customFormat="1" ht="15" customHeight="1" x14ac:dyDescent="0.3">
      <c r="A3448" s="16" t="s">
        <v>465</v>
      </c>
      <c r="B3448" s="16" t="s">
        <v>18</v>
      </c>
      <c r="C3448" s="43" t="s">
        <v>69</v>
      </c>
      <c r="D3448" s="43" t="s">
        <v>70</v>
      </c>
      <c r="E3448" s="43" t="s">
        <v>71</v>
      </c>
      <c r="F3448" s="43" t="s">
        <v>72</v>
      </c>
      <c r="G3448" s="43" t="s">
        <v>22</v>
      </c>
      <c r="H3448" s="43" t="s">
        <v>23</v>
      </c>
      <c r="I3448" s="43" t="s">
        <v>806</v>
      </c>
      <c r="J3448" s="16" t="s">
        <v>807</v>
      </c>
      <c r="K3448" s="16">
        <v>126690</v>
      </c>
      <c r="L3448" s="16">
        <v>0</v>
      </c>
      <c r="M3448" s="16">
        <v>126690</v>
      </c>
      <c r="N3448" s="16">
        <v>0</v>
      </c>
      <c r="O3448" s="47">
        <v>0</v>
      </c>
      <c r="P3448" s="16">
        <v>126690</v>
      </c>
      <c r="Q3448" s="47">
        <v>0</v>
      </c>
      <c r="R3448" s="16" t="s">
        <v>1945</v>
      </c>
      <c r="S3448" s="3" t="s">
        <v>1476</v>
      </c>
      <c r="T3448" s="2"/>
      <c r="U3448" s="2"/>
      <c r="V3448" s="2"/>
    </row>
    <row r="3449" spans="1:22" s="16" customFormat="1" ht="15" customHeight="1" x14ac:dyDescent="0.3">
      <c r="A3449" s="16" t="s">
        <v>465</v>
      </c>
      <c r="B3449" s="16" t="s">
        <v>18</v>
      </c>
      <c r="C3449" s="43" t="s">
        <v>69</v>
      </c>
      <c r="D3449" s="43" t="s">
        <v>70</v>
      </c>
      <c r="E3449" s="43" t="s">
        <v>71</v>
      </c>
      <c r="F3449" s="43" t="s">
        <v>72</v>
      </c>
      <c r="G3449" s="43" t="s">
        <v>22</v>
      </c>
      <c r="H3449" s="43" t="s">
        <v>23</v>
      </c>
      <c r="I3449" s="43" t="s">
        <v>808</v>
      </c>
      <c r="J3449" s="16" t="s">
        <v>809</v>
      </c>
      <c r="K3449" s="16">
        <v>286444</v>
      </c>
      <c r="L3449" s="16">
        <v>0</v>
      </c>
      <c r="M3449" s="16">
        <v>286444</v>
      </c>
      <c r="N3449" s="16">
        <v>0</v>
      </c>
      <c r="O3449" s="47">
        <v>0</v>
      </c>
      <c r="P3449" s="16">
        <v>286444</v>
      </c>
      <c r="Q3449" s="47">
        <v>0</v>
      </c>
      <c r="R3449" s="16" t="s">
        <v>1945</v>
      </c>
      <c r="S3449" s="3" t="s">
        <v>1476</v>
      </c>
      <c r="T3449" s="2"/>
      <c r="U3449" s="2"/>
      <c r="V3449" s="2"/>
    </row>
    <row r="3450" spans="1:22" s="16" customFormat="1" ht="15" customHeight="1" x14ac:dyDescent="0.3">
      <c r="A3450" s="16" t="s">
        <v>465</v>
      </c>
      <c r="B3450" s="16" t="s">
        <v>18</v>
      </c>
      <c r="C3450" s="43" t="s">
        <v>69</v>
      </c>
      <c r="D3450" s="43" t="s">
        <v>70</v>
      </c>
      <c r="E3450" s="43" t="s">
        <v>71</v>
      </c>
      <c r="F3450" s="43" t="s">
        <v>72</v>
      </c>
      <c r="G3450" s="43" t="s">
        <v>22</v>
      </c>
      <c r="H3450" s="43" t="s">
        <v>23</v>
      </c>
      <c r="I3450" s="43" t="s">
        <v>804</v>
      </c>
      <c r="J3450" s="16" t="s">
        <v>805</v>
      </c>
      <c r="K3450" s="16">
        <v>0</v>
      </c>
      <c r="L3450" s="16">
        <v>0</v>
      </c>
      <c r="M3450" s="16">
        <v>0</v>
      </c>
      <c r="N3450" s="16">
        <v>0</v>
      </c>
      <c r="O3450" s="47">
        <v>5040.93</v>
      </c>
      <c r="P3450" s="16">
        <v>-5040.93</v>
      </c>
      <c r="Q3450" s="47">
        <v>0</v>
      </c>
      <c r="R3450" s="16" t="s">
        <v>1945</v>
      </c>
      <c r="S3450" s="3" t="s">
        <v>1476</v>
      </c>
      <c r="T3450" s="2"/>
      <c r="U3450" s="2"/>
      <c r="V3450" s="2"/>
    </row>
    <row r="3451" spans="1:22" s="16" customFormat="1" ht="15" customHeight="1" x14ac:dyDescent="0.3">
      <c r="A3451" s="16" t="s">
        <v>465</v>
      </c>
      <c r="B3451" s="16" t="s">
        <v>18</v>
      </c>
      <c r="C3451" s="43" t="s">
        <v>69</v>
      </c>
      <c r="D3451" s="43" t="s">
        <v>70</v>
      </c>
      <c r="E3451" s="43" t="s">
        <v>71</v>
      </c>
      <c r="F3451" s="43" t="s">
        <v>72</v>
      </c>
      <c r="G3451" s="43" t="s">
        <v>22</v>
      </c>
      <c r="H3451" s="43" t="s">
        <v>23</v>
      </c>
      <c r="I3451" s="43">
        <v>8005</v>
      </c>
      <c r="J3451" s="16" t="s">
        <v>514</v>
      </c>
      <c r="K3451" s="16">
        <v>65000</v>
      </c>
      <c r="L3451" s="16">
        <v>0</v>
      </c>
      <c r="M3451" s="16">
        <v>65000</v>
      </c>
      <c r="N3451" s="16">
        <v>0</v>
      </c>
      <c r="O3451" s="47">
        <v>123258.87</v>
      </c>
      <c r="P3451" s="16">
        <v>-58258.87</v>
      </c>
      <c r="Q3451" s="47">
        <v>28491.24</v>
      </c>
      <c r="R3451" s="16" t="s">
        <v>1945</v>
      </c>
      <c r="S3451" s="3" t="s">
        <v>1476</v>
      </c>
      <c r="T3451" s="2"/>
      <c r="U3451" s="2"/>
      <c r="V3451" s="2"/>
    </row>
    <row r="3452" spans="1:22" s="16" customFormat="1" ht="15" customHeight="1" x14ac:dyDescent="0.3">
      <c r="A3452" s="16" t="s">
        <v>465</v>
      </c>
      <c r="B3452" s="16" t="s">
        <v>18</v>
      </c>
      <c r="C3452" s="43" t="s">
        <v>69</v>
      </c>
      <c r="D3452" s="43" t="s">
        <v>70</v>
      </c>
      <c r="E3452" s="43" t="s">
        <v>71</v>
      </c>
      <c r="F3452" s="43" t="s">
        <v>72</v>
      </c>
      <c r="G3452" s="43" t="s">
        <v>22</v>
      </c>
      <c r="H3452" s="43" t="s">
        <v>23</v>
      </c>
      <c r="I3452" s="43">
        <v>8015</v>
      </c>
      <c r="J3452" s="16" t="s">
        <v>553</v>
      </c>
      <c r="K3452" s="16">
        <v>214700</v>
      </c>
      <c r="L3452" s="16">
        <v>0</v>
      </c>
      <c r="M3452" s="16">
        <v>214700</v>
      </c>
      <c r="N3452" s="16">
        <v>0</v>
      </c>
      <c r="O3452" s="47">
        <v>196812</v>
      </c>
      <c r="P3452" s="16">
        <v>17888</v>
      </c>
      <c r="Q3452" s="47">
        <v>17892</v>
      </c>
      <c r="R3452" s="16" t="s">
        <v>1945</v>
      </c>
      <c r="S3452" s="3" t="s">
        <v>1476</v>
      </c>
      <c r="T3452" s="2"/>
      <c r="U3452" s="2"/>
      <c r="V3452" s="2"/>
    </row>
    <row r="3453" spans="1:22" s="16" customFormat="1" ht="15" customHeight="1" x14ac:dyDescent="0.3">
      <c r="A3453" s="16" t="s">
        <v>465</v>
      </c>
      <c r="B3453" s="16" t="s">
        <v>18</v>
      </c>
      <c r="C3453" s="43" t="s">
        <v>69</v>
      </c>
      <c r="D3453" s="43" t="s">
        <v>70</v>
      </c>
      <c r="E3453" s="43" t="s">
        <v>71</v>
      </c>
      <c r="F3453" s="43" t="s">
        <v>72</v>
      </c>
      <c r="G3453" s="43" t="s">
        <v>22</v>
      </c>
      <c r="H3453" s="43" t="s">
        <v>23</v>
      </c>
      <c r="I3453" s="43">
        <v>8017</v>
      </c>
      <c r="J3453" s="16" t="s">
        <v>1056</v>
      </c>
      <c r="K3453" s="16">
        <v>15980</v>
      </c>
      <c r="L3453" s="16">
        <v>0</v>
      </c>
      <c r="M3453" s="16">
        <v>15980</v>
      </c>
      <c r="N3453" s="16">
        <v>0</v>
      </c>
      <c r="O3453" s="47">
        <v>14652</v>
      </c>
      <c r="P3453" s="16">
        <v>1328</v>
      </c>
      <c r="Q3453" s="47">
        <v>1332</v>
      </c>
      <c r="R3453" s="16" t="s">
        <v>1945</v>
      </c>
      <c r="S3453" s="3" t="s">
        <v>1476</v>
      </c>
      <c r="T3453" s="2"/>
      <c r="U3453" s="2"/>
      <c r="V3453" s="2"/>
    </row>
    <row r="3454" spans="1:22" s="16" customFormat="1" ht="15" customHeight="1" x14ac:dyDescent="0.3">
      <c r="A3454" s="16" t="s">
        <v>465</v>
      </c>
      <c r="B3454" s="16" t="s">
        <v>18</v>
      </c>
      <c r="C3454" s="43" t="s">
        <v>69</v>
      </c>
      <c r="D3454" s="43" t="s">
        <v>70</v>
      </c>
      <c r="E3454" s="43" t="s">
        <v>71</v>
      </c>
      <c r="F3454" s="43" t="s">
        <v>72</v>
      </c>
      <c r="G3454" s="43" t="s">
        <v>22</v>
      </c>
      <c r="H3454" s="43" t="s">
        <v>23</v>
      </c>
      <c r="I3454" s="43">
        <v>8030</v>
      </c>
      <c r="J3454" s="16" t="s">
        <v>845</v>
      </c>
      <c r="K3454" s="16">
        <v>443063</v>
      </c>
      <c r="L3454" s="16">
        <v>0</v>
      </c>
      <c r="M3454" s="16">
        <v>443063</v>
      </c>
      <c r="N3454" s="16">
        <v>0</v>
      </c>
      <c r="O3454" s="47">
        <v>406351</v>
      </c>
      <c r="P3454" s="16">
        <v>36712</v>
      </c>
      <c r="Q3454" s="47">
        <v>36941</v>
      </c>
      <c r="R3454" s="16" t="s">
        <v>1945</v>
      </c>
      <c r="S3454" s="3" t="s">
        <v>1476</v>
      </c>
      <c r="T3454" s="2"/>
      <c r="U3454" s="2"/>
      <c r="V3454" s="2"/>
    </row>
    <row r="3455" spans="1:22" s="16" customFormat="1" ht="15" customHeight="1" x14ac:dyDescent="0.3">
      <c r="A3455" s="16" t="s">
        <v>465</v>
      </c>
      <c r="B3455" s="16" t="s">
        <v>18</v>
      </c>
      <c r="C3455" s="43" t="s">
        <v>69</v>
      </c>
      <c r="D3455" s="43" t="s">
        <v>70</v>
      </c>
      <c r="E3455" s="43" t="s">
        <v>71</v>
      </c>
      <c r="F3455" s="43" t="s">
        <v>72</v>
      </c>
      <c r="G3455" s="43" t="s">
        <v>22</v>
      </c>
      <c r="H3455" s="43" t="s">
        <v>23</v>
      </c>
      <c r="I3455" s="43">
        <v>8070</v>
      </c>
      <c r="J3455" s="16" t="s">
        <v>570</v>
      </c>
      <c r="K3455" s="16">
        <v>57560</v>
      </c>
      <c r="L3455" s="16">
        <v>0</v>
      </c>
      <c r="M3455" s="16">
        <v>57560</v>
      </c>
      <c r="N3455" s="16">
        <v>0</v>
      </c>
      <c r="O3455" s="47">
        <v>52272</v>
      </c>
      <c r="P3455" s="16">
        <v>5288</v>
      </c>
      <c r="Q3455" s="47">
        <v>4752</v>
      </c>
      <c r="R3455" s="16" t="s">
        <v>1945</v>
      </c>
      <c r="S3455" s="3" t="s">
        <v>1476</v>
      </c>
      <c r="T3455" s="2"/>
      <c r="U3455" s="2"/>
      <c r="V3455" s="2"/>
    </row>
    <row r="3456" spans="1:22" s="16" customFormat="1" ht="15" customHeight="1" x14ac:dyDescent="0.3">
      <c r="A3456" s="16" t="s">
        <v>465</v>
      </c>
      <c r="B3456" s="16" t="s">
        <v>18</v>
      </c>
      <c r="C3456" s="43" t="s">
        <v>69</v>
      </c>
      <c r="D3456" s="43" t="s">
        <v>70</v>
      </c>
      <c r="E3456" s="43" t="s">
        <v>71</v>
      </c>
      <c r="F3456" s="43" t="s">
        <v>72</v>
      </c>
      <c r="G3456" s="43" t="s">
        <v>22</v>
      </c>
      <c r="H3456" s="43" t="s">
        <v>23</v>
      </c>
      <c r="I3456" s="43">
        <v>8085</v>
      </c>
      <c r="J3456" s="16" t="s">
        <v>585</v>
      </c>
      <c r="K3456" s="16">
        <v>35020</v>
      </c>
      <c r="L3456" s="16">
        <v>0</v>
      </c>
      <c r="M3456" s="16">
        <v>35020</v>
      </c>
      <c r="N3456" s="16">
        <v>0</v>
      </c>
      <c r="O3456" s="47">
        <v>32102.69</v>
      </c>
      <c r="P3456" s="16">
        <v>2917.31</v>
      </c>
      <c r="Q3456" s="47">
        <v>2917</v>
      </c>
      <c r="R3456" s="16" t="s">
        <v>1945</v>
      </c>
      <c r="S3456" s="3" t="s">
        <v>1476</v>
      </c>
      <c r="T3456" s="2"/>
      <c r="U3456" s="2"/>
      <c r="V3456" s="2"/>
    </row>
    <row r="3457" spans="1:22" s="16" customFormat="1" ht="15" customHeight="1" x14ac:dyDescent="0.3">
      <c r="A3457" s="16" t="s">
        <v>465</v>
      </c>
      <c r="B3457" s="16" t="s">
        <v>18</v>
      </c>
      <c r="C3457" s="43" t="s">
        <v>69</v>
      </c>
      <c r="D3457" s="43" t="s">
        <v>70</v>
      </c>
      <c r="E3457" s="43" t="s">
        <v>71</v>
      </c>
      <c r="F3457" s="43" t="s">
        <v>72</v>
      </c>
      <c r="G3457" s="43" t="s">
        <v>22</v>
      </c>
      <c r="H3457" s="43" t="s">
        <v>23</v>
      </c>
      <c r="I3457" s="43">
        <v>9500</v>
      </c>
      <c r="J3457" s="16" t="s">
        <v>818</v>
      </c>
      <c r="K3457" s="16">
        <v>60000</v>
      </c>
      <c r="L3457" s="16">
        <v>67384</v>
      </c>
      <c r="M3457" s="16">
        <v>127384</v>
      </c>
      <c r="N3457" s="16">
        <v>14313.23</v>
      </c>
      <c r="O3457" s="47">
        <v>74360.06</v>
      </c>
      <c r="P3457" s="16">
        <v>38710.71</v>
      </c>
      <c r="Q3457" s="47">
        <v>0</v>
      </c>
      <c r="R3457" s="16" t="s">
        <v>1945</v>
      </c>
      <c r="S3457" s="3" t="s">
        <v>1476</v>
      </c>
      <c r="T3457" s="2"/>
      <c r="U3457" s="2"/>
      <c r="V3457" s="2"/>
    </row>
    <row r="3458" spans="1:22" s="16" customFormat="1" ht="15" customHeight="1" x14ac:dyDescent="0.3">
      <c r="A3458" s="16" t="s">
        <v>465</v>
      </c>
      <c r="B3458" s="16" t="s">
        <v>18</v>
      </c>
      <c r="C3458" s="43" t="s">
        <v>220</v>
      </c>
      <c r="D3458" s="43" t="s">
        <v>70</v>
      </c>
      <c r="E3458" s="43" t="s">
        <v>71</v>
      </c>
      <c r="F3458" s="43" t="s">
        <v>72</v>
      </c>
      <c r="G3458" s="43" t="s">
        <v>221</v>
      </c>
      <c r="H3458" s="43" t="s">
        <v>23</v>
      </c>
      <c r="I3458" s="43" t="s">
        <v>501</v>
      </c>
      <c r="J3458" s="16" t="s">
        <v>502</v>
      </c>
      <c r="K3458" s="16">
        <v>533226</v>
      </c>
      <c r="L3458" s="16">
        <v>0</v>
      </c>
      <c r="M3458" s="16">
        <v>533226</v>
      </c>
      <c r="N3458" s="16">
        <v>0</v>
      </c>
      <c r="O3458" s="47">
        <v>456739.69</v>
      </c>
      <c r="P3458" s="16">
        <v>76486.31</v>
      </c>
      <c r="Q3458" s="47">
        <v>43525.74</v>
      </c>
      <c r="R3458" s="16" t="s">
        <v>1946</v>
      </c>
      <c r="S3458" s="3" t="s">
        <v>1476</v>
      </c>
      <c r="T3458" s="2"/>
      <c r="U3458" s="2"/>
      <c r="V3458" s="2"/>
    </row>
    <row r="3459" spans="1:22" s="16" customFormat="1" ht="15" customHeight="1" x14ac:dyDescent="0.3">
      <c r="A3459" s="16" t="s">
        <v>465</v>
      </c>
      <c r="B3459" s="16" t="s">
        <v>18</v>
      </c>
      <c r="C3459" s="43" t="s">
        <v>220</v>
      </c>
      <c r="D3459" s="43" t="s">
        <v>70</v>
      </c>
      <c r="E3459" s="43" t="s">
        <v>71</v>
      </c>
      <c r="F3459" s="43" t="s">
        <v>72</v>
      </c>
      <c r="G3459" s="43" t="s">
        <v>221</v>
      </c>
      <c r="H3459" s="43" t="s">
        <v>23</v>
      </c>
      <c r="I3459" s="43">
        <v>5100</v>
      </c>
      <c r="J3459" s="16" t="s">
        <v>484</v>
      </c>
      <c r="K3459" s="16">
        <v>135000</v>
      </c>
      <c r="L3459" s="16">
        <v>0</v>
      </c>
      <c r="M3459" s="16">
        <v>135000</v>
      </c>
      <c r="N3459" s="16">
        <v>0</v>
      </c>
      <c r="O3459" s="47">
        <v>137859.16</v>
      </c>
      <c r="P3459" s="16">
        <v>-2859.16</v>
      </c>
      <c r="Q3459" s="47">
        <v>18931.97</v>
      </c>
      <c r="R3459" s="16" t="s">
        <v>1946</v>
      </c>
      <c r="S3459" s="3" t="s">
        <v>1476</v>
      </c>
      <c r="T3459" s="2"/>
      <c r="U3459" s="2"/>
      <c r="V3459" s="2"/>
    </row>
    <row r="3460" spans="1:22" s="16" customFormat="1" ht="15" customHeight="1" x14ac:dyDescent="0.3">
      <c r="A3460" s="16" t="s">
        <v>465</v>
      </c>
      <c r="B3460" s="16" t="s">
        <v>18</v>
      </c>
      <c r="C3460" s="43" t="s">
        <v>220</v>
      </c>
      <c r="D3460" s="43" t="s">
        <v>70</v>
      </c>
      <c r="E3460" s="43" t="s">
        <v>71</v>
      </c>
      <c r="F3460" s="43" t="s">
        <v>72</v>
      </c>
      <c r="G3460" s="43" t="s">
        <v>221</v>
      </c>
      <c r="H3460" s="43" t="s">
        <v>23</v>
      </c>
      <c r="I3460" s="43" t="s">
        <v>491</v>
      </c>
      <c r="J3460" s="16" t="s">
        <v>1043</v>
      </c>
      <c r="K3460" s="16">
        <v>0</v>
      </c>
      <c r="L3460" s="16">
        <v>0</v>
      </c>
      <c r="M3460" s="16">
        <v>0</v>
      </c>
      <c r="N3460" s="16">
        <v>0</v>
      </c>
      <c r="O3460" s="47">
        <v>363</v>
      </c>
      <c r="P3460" s="16">
        <v>-363</v>
      </c>
      <c r="Q3460" s="47">
        <v>0</v>
      </c>
      <c r="R3460" s="16" t="s">
        <v>1946</v>
      </c>
      <c r="S3460" s="3" t="s">
        <v>1476</v>
      </c>
      <c r="T3460" s="2"/>
      <c r="U3460" s="2"/>
      <c r="V3460" s="2"/>
    </row>
    <row r="3461" spans="1:22" s="16" customFormat="1" ht="15" customHeight="1" x14ac:dyDescent="0.3">
      <c r="A3461" s="16" t="s">
        <v>465</v>
      </c>
      <c r="B3461" s="16" t="s">
        <v>18</v>
      </c>
      <c r="C3461" s="43" t="s">
        <v>220</v>
      </c>
      <c r="D3461" s="43" t="s">
        <v>70</v>
      </c>
      <c r="E3461" s="43" t="s">
        <v>71</v>
      </c>
      <c r="F3461" s="43" t="s">
        <v>72</v>
      </c>
      <c r="G3461" s="43" t="s">
        <v>221</v>
      </c>
      <c r="H3461" s="43" t="s">
        <v>23</v>
      </c>
      <c r="I3461" s="43" t="s">
        <v>481</v>
      </c>
      <c r="J3461" s="16" t="s">
        <v>1040</v>
      </c>
      <c r="K3461" s="16">
        <v>45000</v>
      </c>
      <c r="L3461" s="16">
        <v>0</v>
      </c>
      <c r="M3461" s="16">
        <v>45000</v>
      </c>
      <c r="N3461" s="16">
        <v>0</v>
      </c>
      <c r="O3461" s="47">
        <v>35108.82</v>
      </c>
      <c r="P3461" s="16">
        <v>9891.18</v>
      </c>
      <c r="Q3461" s="47">
        <v>537.23</v>
      </c>
      <c r="R3461" s="16" t="s">
        <v>1946</v>
      </c>
      <c r="S3461" s="3" t="s">
        <v>1476</v>
      </c>
      <c r="T3461" s="2"/>
      <c r="U3461" s="2"/>
      <c r="V3461" s="2"/>
    </row>
    <row r="3462" spans="1:22" s="16" customFormat="1" ht="15" customHeight="1" x14ac:dyDescent="0.3">
      <c r="A3462" s="16" t="s">
        <v>465</v>
      </c>
      <c r="B3462" s="16" t="s">
        <v>18</v>
      </c>
      <c r="C3462" s="43" t="s">
        <v>220</v>
      </c>
      <c r="D3462" s="43" t="s">
        <v>70</v>
      </c>
      <c r="E3462" s="43" t="s">
        <v>71</v>
      </c>
      <c r="F3462" s="43" t="s">
        <v>72</v>
      </c>
      <c r="G3462" s="43" t="s">
        <v>221</v>
      </c>
      <c r="H3462" s="43" t="s">
        <v>23</v>
      </c>
      <c r="I3462" s="43" t="s">
        <v>1051</v>
      </c>
      <c r="J3462" s="16" t="s">
        <v>1052</v>
      </c>
      <c r="K3462" s="16">
        <v>2660</v>
      </c>
      <c r="L3462" s="16">
        <v>0</v>
      </c>
      <c r="M3462" s="16">
        <v>2660</v>
      </c>
      <c r="N3462" s="16">
        <v>0</v>
      </c>
      <c r="O3462" s="47">
        <v>2660</v>
      </c>
      <c r="P3462" s="16">
        <v>0</v>
      </c>
      <c r="Q3462" s="47">
        <v>1330</v>
      </c>
      <c r="R3462" s="16" t="s">
        <v>1946</v>
      </c>
      <c r="S3462" s="3" t="s">
        <v>1476</v>
      </c>
      <c r="T3462" s="2"/>
      <c r="U3462" s="2"/>
      <c r="V3462" s="2"/>
    </row>
    <row r="3463" spans="1:22" s="16" customFormat="1" ht="15" customHeight="1" x14ac:dyDescent="0.3">
      <c r="A3463" s="16" t="s">
        <v>465</v>
      </c>
      <c r="B3463" s="16" t="s">
        <v>18</v>
      </c>
      <c r="C3463" s="43" t="s">
        <v>220</v>
      </c>
      <c r="D3463" s="43" t="s">
        <v>70</v>
      </c>
      <c r="E3463" s="43" t="s">
        <v>71</v>
      </c>
      <c r="F3463" s="43" t="s">
        <v>72</v>
      </c>
      <c r="G3463" s="43" t="s">
        <v>221</v>
      </c>
      <c r="H3463" s="43" t="s">
        <v>23</v>
      </c>
      <c r="I3463" s="43" t="s">
        <v>469</v>
      </c>
      <c r="J3463" s="16" t="s">
        <v>1045</v>
      </c>
      <c r="K3463" s="16">
        <v>14000</v>
      </c>
      <c r="L3463" s="16">
        <v>0</v>
      </c>
      <c r="M3463" s="16">
        <v>14000</v>
      </c>
      <c r="N3463" s="16">
        <v>0</v>
      </c>
      <c r="O3463" s="47">
        <v>13698.27</v>
      </c>
      <c r="P3463" s="16">
        <v>301.73</v>
      </c>
      <c r="Q3463" s="47">
        <v>1447.06</v>
      </c>
      <c r="R3463" s="16" t="s">
        <v>1946</v>
      </c>
      <c r="S3463" s="3" t="s">
        <v>1476</v>
      </c>
      <c r="T3463" s="2"/>
      <c r="U3463" s="2"/>
      <c r="V3463" s="2"/>
    </row>
    <row r="3464" spans="1:22" s="16" customFormat="1" ht="15" customHeight="1" x14ac:dyDescent="0.3">
      <c r="A3464" s="16" t="s">
        <v>465</v>
      </c>
      <c r="B3464" s="16" t="s">
        <v>18</v>
      </c>
      <c r="C3464" s="43" t="s">
        <v>220</v>
      </c>
      <c r="D3464" s="43" t="s">
        <v>70</v>
      </c>
      <c r="E3464" s="43" t="s">
        <v>71</v>
      </c>
      <c r="F3464" s="43" t="s">
        <v>72</v>
      </c>
      <c r="G3464" s="43" t="s">
        <v>221</v>
      </c>
      <c r="H3464" s="43" t="s">
        <v>23</v>
      </c>
      <c r="I3464" s="43" t="s">
        <v>473</v>
      </c>
      <c r="J3464" s="16" t="s">
        <v>1041</v>
      </c>
      <c r="K3464" s="16">
        <v>1000</v>
      </c>
      <c r="L3464" s="16">
        <v>0</v>
      </c>
      <c r="M3464" s="16">
        <v>1000</v>
      </c>
      <c r="N3464" s="16">
        <v>0</v>
      </c>
      <c r="O3464" s="47">
        <v>4772.8999999999996</v>
      </c>
      <c r="P3464" s="16">
        <v>-3772.9</v>
      </c>
      <c r="Q3464" s="47">
        <v>0</v>
      </c>
      <c r="R3464" s="16" t="s">
        <v>1946</v>
      </c>
      <c r="S3464" s="3" t="s">
        <v>1476</v>
      </c>
      <c r="T3464" s="2"/>
      <c r="U3464" s="2"/>
      <c r="V3464" s="2"/>
    </row>
    <row r="3465" spans="1:22" s="16" customFormat="1" ht="15" customHeight="1" x14ac:dyDescent="0.3">
      <c r="A3465" s="16" t="s">
        <v>465</v>
      </c>
      <c r="B3465" s="16" t="s">
        <v>18</v>
      </c>
      <c r="C3465" s="43" t="s">
        <v>220</v>
      </c>
      <c r="D3465" s="43" t="s">
        <v>70</v>
      </c>
      <c r="E3465" s="43" t="s">
        <v>71</v>
      </c>
      <c r="F3465" s="43" t="s">
        <v>72</v>
      </c>
      <c r="G3465" s="43" t="s">
        <v>221</v>
      </c>
      <c r="H3465" s="43" t="s">
        <v>23</v>
      </c>
      <c r="I3465" s="43" t="s">
        <v>474</v>
      </c>
      <c r="J3465" s="16" t="s">
        <v>475</v>
      </c>
      <c r="K3465" s="16">
        <v>55913</v>
      </c>
      <c r="L3465" s="16">
        <v>0</v>
      </c>
      <c r="M3465" s="16">
        <v>55913</v>
      </c>
      <c r="N3465" s="16">
        <v>0</v>
      </c>
      <c r="O3465" s="47">
        <v>48254.95</v>
      </c>
      <c r="P3465" s="16">
        <v>7658.05</v>
      </c>
      <c r="Q3465" s="47">
        <v>4866.8100000000004</v>
      </c>
      <c r="R3465" s="16" t="s">
        <v>1946</v>
      </c>
      <c r="S3465" s="3" t="s">
        <v>1476</v>
      </c>
      <c r="T3465" s="2"/>
      <c r="U3465" s="2"/>
      <c r="V3465" s="2"/>
    </row>
    <row r="3466" spans="1:22" s="16" customFormat="1" ht="15" customHeight="1" x14ac:dyDescent="0.3">
      <c r="A3466" s="16" t="s">
        <v>465</v>
      </c>
      <c r="B3466" s="16" t="s">
        <v>18</v>
      </c>
      <c r="C3466" s="43" t="s">
        <v>220</v>
      </c>
      <c r="D3466" s="43" t="s">
        <v>70</v>
      </c>
      <c r="E3466" s="43" t="s">
        <v>71</v>
      </c>
      <c r="F3466" s="43" t="s">
        <v>72</v>
      </c>
      <c r="G3466" s="43" t="s">
        <v>221</v>
      </c>
      <c r="H3466" s="43" t="s">
        <v>23</v>
      </c>
      <c r="I3466" s="43">
        <v>6206</v>
      </c>
      <c r="J3466" s="16" t="s">
        <v>571</v>
      </c>
      <c r="K3466" s="16">
        <v>2525</v>
      </c>
      <c r="L3466" s="16">
        <v>0</v>
      </c>
      <c r="M3466" s="16">
        <v>2525</v>
      </c>
      <c r="N3466" s="16">
        <v>1249.2</v>
      </c>
      <c r="O3466" s="47">
        <v>800.8</v>
      </c>
      <c r="P3466" s="16">
        <v>475</v>
      </c>
      <c r="Q3466" s="47">
        <v>0</v>
      </c>
      <c r="R3466" s="16" t="s">
        <v>1946</v>
      </c>
      <c r="S3466" s="3" t="s">
        <v>1476</v>
      </c>
      <c r="T3466" s="2"/>
      <c r="U3466" s="2"/>
      <c r="V3466" s="2"/>
    </row>
    <row r="3467" spans="1:22" s="16" customFormat="1" ht="15" customHeight="1" x14ac:dyDescent="0.3">
      <c r="A3467" s="16" t="s">
        <v>465</v>
      </c>
      <c r="B3467" s="16" t="s">
        <v>18</v>
      </c>
      <c r="C3467" s="43" t="s">
        <v>220</v>
      </c>
      <c r="D3467" s="43" t="s">
        <v>70</v>
      </c>
      <c r="E3467" s="43" t="s">
        <v>71</v>
      </c>
      <c r="F3467" s="43" t="s">
        <v>72</v>
      </c>
      <c r="G3467" s="43" t="s">
        <v>221</v>
      </c>
      <c r="H3467" s="43" t="s">
        <v>23</v>
      </c>
      <c r="I3467" s="43">
        <v>6208</v>
      </c>
      <c r="J3467" s="16" t="s">
        <v>496</v>
      </c>
      <c r="K3467" s="16">
        <v>10000</v>
      </c>
      <c r="L3467" s="16">
        <v>0</v>
      </c>
      <c r="M3467" s="16">
        <v>10000</v>
      </c>
      <c r="N3467" s="16">
        <v>9.8699999999999992</v>
      </c>
      <c r="O3467" s="47">
        <v>8167.27</v>
      </c>
      <c r="P3467" s="16">
        <v>1822.86</v>
      </c>
      <c r="Q3467" s="47">
        <v>175.52</v>
      </c>
      <c r="R3467" s="16" t="s">
        <v>1946</v>
      </c>
      <c r="S3467" s="3" t="s">
        <v>1476</v>
      </c>
      <c r="T3467" s="2"/>
      <c r="U3467" s="2"/>
      <c r="V3467" s="2"/>
    </row>
    <row r="3468" spans="1:22" s="16" customFormat="1" ht="15" customHeight="1" x14ac:dyDescent="0.3">
      <c r="A3468" s="16" t="s">
        <v>465</v>
      </c>
      <c r="B3468" s="16" t="s">
        <v>18</v>
      </c>
      <c r="C3468" s="43" t="s">
        <v>220</v>
      </c>
      <c r="D3468" s="43" t="s">
        <v>70</v>
      </c>
      <c r="E3468" s="43" t="s">
        <v>71</v>
      </c>
      <c r="F3468" s="43" t="s">
        <v>72</v>
      </c>
      <c r="G3468" s="43" t="s">
        <v>221</v>
      </c>
      <c r="H3468" s="43" t="s">
        <v>23</v>
      </c>
      <c r="I3468" s="43">
        <v>6210</v>
      </c>
      <c r="J3468" s="16" t="s">
        <v>565</v>
      </c>
      <c r="K3468" s="16">
        <v>3500</v>
      </c>
      <c r="L3468" s="16">
        <v>0</v>
      </c>
      <c r="M3468" s="16">
        <v>3500</v>
      </c>
      <c r="N3468" s="16">
        <v>0</v>
      </c>
      <c r="O3468" s="47">
        <v>215.99</v>
      </c>
      <c r="P3468" s="16">
        <v>3284.01</v>
      </c>
      <c r="Q3468" s="47">
        <v>0</v>
      </c>
      <c r="R3468" s="16" t="s">
        <v>1946</v>
      </c>
      <c r="S3468" s="3" t="s">
        <v>1476</v>
      </c>
      <c r="T3468" s="2"/>
      <c r="U3468" s="2"/>
      <c r="V3468" s="2"/>
    </row>
    <row r="3469" spans="1:22" s="16" customFormat="1" ht="15" customHeight="1" x14ac:dyDescent="0.3">
      <c r="A3469" s="16" t="s">
        <v>465</v>
      </c>
      <c r="B3469" s="16" t="s">
        <v>18</v>
      </c>
      <c r="C3469" s="43" t="s">
        <v>220</v>
      </c>
      <c r="D3469" s="43" t="s">
        <v>70</v>
      </c>
      <c r="E3469" s="43" t="s">
        <v>71</v>
      </c>
      <c r="F3469" s="43" t="s">
        <v>72</v>
      </c>
      <c r="G3469" s="43" t="s">
        <v>221</v>
      </c>
      <c r="H3469" s="43" t="s">
        <v>23</v>
      </c>
      <c r="I3469" s="43">
        <v>6214</v>
      </c>
      <c r="J3469" s="16" t="s">
        <v>495</v>
      </c>
      <c r="K3469" s="16">
        <v>5000</v>
      </c>
      <c r="L3469" s="16">
        <v>0</v>
      </c>
      <c r="M3469" s="16">
        <v>5000</v>
      </c>
      <c r="N3469" s="16">
        <v>0</v>
      </c>
      <c r="O3469" s="47">
        <v>804</v>
      </c>
      <c r="P3469" s="16">
        <v>4196</v>
      </c>
      <c r="Q3469" s="47">
        <v>0</v>
      </c>
      <c r="R3469" s="16" t="s">
        <v>1946</v>
      </c>
      <c r="S3469" s="3" t="s">
        <v>1476</v>
      </c>
      <c r="T3469" s="2"/>
      <c r="U3469" s="2"/>
      <c r="V3469" s="2"/>
    </row>
    <row r="3470" spans="1:22" s="16" customFormat="1" ht="15" customHeight="1" x14ac:dyDescent="0.3">
      <c r="A3470" s="16" t="s">
        <v>465</v>
      </c>
      <c r="B3470" s="16" t="s">
        <v>18</v>
      </c>
      <c r="C3470" s="43" t="s">
        <v>220</v>
      </c>
      <c r="D3470" s="43" t="s">
        <v>70</v>
      </c>
      <c r="E3470" s="43" t="s">
        <v>71</v>
      </c>
      <c r="F3470" s="43" t="s">
        <v>72</v>
      </c>
      <c r="G3470" s="43" t="s">
        <v>221</v>
      </c>
      <c r="H3470" s="43" t="s">
        <v>23</v>
      </c>
      <c r="I3470" s="43" t="s">
        <v>863</v>
      </c>
      <c r="J3470" s="16" t="s">
        <v>864</v>
      </c>
      <c r="K3470" s="16">
        <v>70000</v>
      </c>
      <c r="L3470" s="16">
        <v>0</v>
      </c>
      <c r="M3470" s="16">
        <v>70000</v>
      </c>
      <c r="N3470" s="16">
        <v>4300</v>
      </c>
      <c r="O3470" s="47">
        <v>65700</v>
      </c>
      <c r="P3470" s="16">
        <v>0</v>
      </c>
      <c r="Q3470" s="47">
        <v>0</v>
      </c>
      <c r="R3470" s="16" t="s">
        <v>1946</v>
      </c>
      <c r="S3470" s="3" t="s">
        <v>1476</v>
      </c>
      <c r="T3470" s="2"/>
      <c r="U3470" s="2"/>
      <c r="V3470" s="2"/>
    </row>
    <row r="3471" spans="1:22" s="16" customFormat="1" ht="15" customHeight="1" x14ac:dyDescent="0.3">
      <c r="A3471" s="16" t="s">
        <v>465</v>
      </c>
      <c r="B3471" s="16" t="s">
        <v>18</v>
      </c>
      <c r="C3471" s="43" t="s">
        <v>220</v>
      </c>
      <c r="D3471" s="43" t="s">
        <v>70</v>
      </c>
      <c r="E3471" s="43" t="s">
        <v>71</v>
      </c>
      <c r="F3471" s="43" t="s">
        <v>72</v>
      </c>
      <c r="G3471" s="43" t="s">
        <v>221</v>
      </c>
      <c r="H3471" s="43" t="s">
        <v>23</v>
      </c>
      <c r="I3471" s="43" t="s">
        <v>861</v>
      </c>
      <c r="J3471" s="16" t="s">
        <v>862</v>
      </c>
      <c r="K3471" s="16">
        <v>60000</v>
      </c>
      <c r="L3471" s="16">
        <v>0</v>
      </c>
      <c r="M3471" s="16">
        <v>60000</v>
      </c>
      <c r="N3471" s="16">
        <v>13938.84</v>
      </c>
      <c r="O3471" s="47">
        <v>26061.16</v>
      </c>
      <c r="P3471" s="16">
        <v>20000</v>
      </c>
      <c r="Q3471" s="47">
        <v>0</v>
      </c>
      <c r="R3471" s="16" t="s">
        <v>1946</v>
      </c>
      <c r="S3471" s="3" t="s">
        <v>1476</v>
      </c>
      <c r="T3471" s="2"/>
      <c r="U3471" s="2"/>
      <c r="V3471" s="2"/>
    </row>
    <row r="3472" spans="1:22" s="16" customFormat="1" ht="15" customHeight="1" x14ac:dyDescent="0.3">
      <c r="A3472" s="16" t="s">
        <v>465</v>
      </c>
      <c r="B3472" s="16" t="s">
        <v>18</v>
      </c>
      <c r="C3472" s="43" t="s">
        <v>220</v>
      </c>
      <c r="D3472" s="43" t="s">
        <v>70</v>
      </c>
      <c r="E3472" s="43" t="s">
        <v>71</v>
      </c>
      <c r="F3472" s="43" t="s">
        <v>72</v>
      </c>
      <c r="G3472" s="43" t="s">
        <v>221</v>
      </c>
      <c r="H3472" s="43" t="s">
        <v>23</v>
      </c>
      <c r="I3472" s="43" t="s">
        <v>1262</v>
      </c>
      <c r="J3472" s="16" t="s">
        <v>1263</v>
      </c>
      <c r="K3472" s="16">
        <v>10000</v>
      </c>
      <c r="L3472" s="16">
        <v>0</v>
      </c>
      <c r="M3472" s="16">
        <v>10000</v>
      </c>
      <c r="N3472" s="16">
        <v>0</v>
      </c>
      <c r="O3472" s="47">
        <v>9620</v>
      </c>
      <c r="P3472" s="16">
        <v>380</v>
      </c>
      <c r="Q3472" s="47">
        <v>0</v>
      </c>
      <c r="R3472" s="16" t="s">
        <v>1946</v>
      </c>
      <c r="S3472" s="3" t="s">
        <v>1476</v>
      </c>
      <c r="T3472" s="2"/>
      <c r="U3472" s="2"/>
      <c r="V3472" s="2"/>
    </row>
    <row r="3473" spans="1:22" s="16" customFormat="1" ht="15" customHeight="1" x14ac:dyDescent="0.3">
      <c r="A3473" s="16" t="s">
        <v>465</v>
      </c>
      <c r="B3473" s="16" t="s">
        <v>18</v>
      </c>
      <c r="C3473" s="43" t="s">
        <v>220</v>
      </c>
      <c r="D3473" s="43" t="s">
        <v>70</v>
      </c>
      <c r="E3473" s="43" t="s">
        <v>71</v>
      </c>
      <c r="F3473" s="43" t="s">
        <v>72</v>
      </c>
      <c r="G3473" s="43" t="s">
        <v>221</v>
      </c>
      <c r="H3473" s="43" t="s">
        <v>23</v>
      </c>
      <c r="I3473" s="43" t="s">
        <v>867</v>
      </c>
      <c r="J3473" s="16" t="s">
        <v>868</v>
      </c>
      <c r="K3473" s="16">
        <v>18000</v>
      </c>
      <c r="L3473" s="16">
        <v>0</v>
      </c>
      <c r="M3473" s="16">
        <v>18000</v>
      </c>
      <c r="N3473" s="16">
        <v>9911.0300000000007</v>
      </c>
      <c r="O3473" s="47">
        <v>8088.97</v>
      </c>
      <c r="P3473" s="16">
        <v>0</v>
      </c>
      <c r="Q3473" s="47">
        <v>4073.51</v>
      </c>
      <c r="R3473" s="16" t="s">
        <v>1946</v>
      </c>
      <c r="S3473" s="3" t="s">
        <v>1476</v>
      </c>
      <c r="T3473" s="2"/>
      <c r="U3473" s="2"/>
      <c r="V3473" s="2"/>
    </row>
    <row r="3474" spans="1:22" s="16" customFormat="1" ht="15" customHeight="1" x14ac:dyDescent="0.3">
      <c r="A3474" s="16" t="s">
        <v>465</v>
      </c>
      <c r="B3474" s="16" t="s">
        <v>18</v>
      </c>
      <c r="C3474" s="43" t="s">
        <v>220</v>
      </c>
      <c r="D3474" s="43" t="s">
        <v>70</v>
      </c>
      <c r="E3474" s="43" t="s">
        <v>71</v>
      </c>
      <c r="F3474" s="43" t="s">
        <v>72</v>
      </c>
      <c r="G3474" s="43" t="s">
        <v>221</v>
      </c>
      <c r="H3474" s="43" t="s">
        <v>23</v>
      </c>
      <c r="I3474" s="43" t="s">
        <v>878</v>
      </c>
      <c r="J3474" s="16" t="s">
        <v>879</v>
      </c>
      <c r="K3474" s="16">
        <v>40000</v>
      </c>
      <c r="L3474" s="16">
        <v>0</v>
      </c>
      <c r="M3474" s="16">
        <v>40000</v>
      </c>
      <c r="N3474" s="16">
        <v>9581.56</v>
      </c>
      <c r="O3474" s="47">
        <v>30418.44</v>
      </c>
      <c r="P3474" s="16">
        <v>0</v>
      </c>
      <c r="Q3474" s="47">
        <v>0</v>
      </c>
      <c r="R3474" s="16" t="s">
        <v>1946</v>
      </c>
      <c r="S3474" s="3" t="s">
        <v>1476</v>
      </c>
      <c r="T3474" s="2"/>
      <c r="U3474" s="2"/>
      <c r="V3474" s="2"/>
    </row>
    <row r="3475" spans="1:22" s="16" customFormat="1" ht="15" customHeight="1" x14ac:dyDescent="0.3">
      <c r="A3475" s="16" t="s">
        <v>465</v>
      </c>
      <c r="B3475" s="16" t="s">
        <v>18</v>
      </c>
      <c r="C3475" s="43" t="s">
        <v>220</v>
      </c>
      <c r="D3475" s="43" t="s">
        <v>70</v>
      </c>
      <c r="E3475" s="43" t="s">
        <v>71</v>
      </c>
      <c r="F3475" s="43" t="s">
        <v>72</v>
      </c>
      <c r="G3475" s="43" t="s">
        <v>221</v>
      </c>
      <c r="H3475" s="43" t="s">
        <v>23</v>
      </c>
      <c r="I3475" s="43" t="s">
        <v>859</v>
      </c>
      <c r="J3475" s="16" t="s">
        <v>860</v>
      </c>
      <c r="K3475" s="16">
        <v>15000</v>
      </c>
      <c r="L3475" s="16">
        <v>0</v>
      </c>
      <c r="M3475" s="16">
        <v>15000</v>
      </c>
      <c r="N3475" s="16">
        <v>6194.74</v>
      </c>
      <c r="O3475" s="47">
        <v>8805.26</v>
      </c>
      <c r="P3475" s="16">
        <v>0</v>
      </c>
      <c r="Q3475" s="47">
        <v>0</v>
      </c>
      <c r="R3475" s="16" t="s">
        <v>1946</v>
      </c>
      <c r="S3475" s="3" t="s">
        <v>1476</v>
      </c>
      <c r="T3475" s="2"/>
      <c r="U3475" s="2"/>
      <c r="V3475" s="2"/>
    </row>
    <row r="3476" spans="1:22" s="16" customFormat="1" ht="15" customHeight="1" x14ac:dyDescent="0.3">
      <c r="A3476" s="16" t="s">
        <v>465</v>
      </c>
      <c r="B3476" s="16" t="s">
        <v>18</v>
      </c>
      <c r="C3476" s="43" t="s">
        <v>220</v>
      </c>
      <c r="D3476" s="43" t="s">
        <v>70</v>
      </c>
      <c r="E3476" s="43" t="s">
        <v>71</v>
      </c>
      <c r="F3476" s="43" t="s">
        <v>72</v>
      </c>
      <c r="G3476" s="43" t="s">
        <v>221</v>
      </c>
      <c r="H3476" s="43" t="s">
        <v>23</v>
      </c>
      <c r="I3476" s="43" t="s">
        <v>566</v>
      </c>
      <c r="J3476" s="16" t="s">
        <v>567</v>
      </c>
      <c r="K3476" s="16">
        <v>58000</v>
      </c>
      <c r="L3476" s="16">
        <v>0</v>
      </c>
      <c r="M3476" s="16">
        <v>58000</v>
      </c>
      <c r="N3476" s="16">
        <v>10765.37</v>
      </c>
      <c r="O3476" s="47">
        <v>37477.06</v>
      </c>
      <c r="P3476" s="16">
        <v>9757.57</v>
      </c>
      <c r="Q3476" s="47">
        <v>1368.91</v>
      </c>
      <c r="R3476" s="16" t="s">
        <v>1946</v>
      </c>
      <c r="S3476" s="3" t="s">
        <v>1476</v>
      </c>
      <c r="T3476" s="2"/>
      <c r="U3476" s="2"/>
      <c r="V3476" s="2"/>
    </row>
    <row r="3477" spans="1:22" s="16" customFormat="1" ht="15" customHeight="1" x14ac:dyDescent="0.3">
      <c r="A3477" s="16" t="s">
        <v>465</v>
      </c>
      <c r="B3477" s="16" t="s">
        <v>18</v>
      </c>
      <c r="C3477" s="43" t="s">
        <v>220</v>
      </c>
      <c r="D3477" s="43" t="s">
        <v>70</v>
      </c>
      <c r="E3477" s="43" t="s">
        <v>71</v>
      </c>
      <c r="F3477" s="43" t="s">
        <v>72</v>
      </c>
      <c r="G3477" s="43" t="s">
        <v>221</v>
      </c>
      <c r="H3477" s="43" t="s">
        <v>23</v>
      </c>
      <c r="I3477" s="43" t="s">
        <v>508</v>
      </c>
      <c r="J3477" s="16" t="s">
        <v>509</v>
      </c>
      <c r="K3477" s="16">
        <v>440000</v>
      </c>
      <c r="L3477" s="16">
        <v>0</v>
      </c>
      <c r="M3477" s="16">
        <v>440000</v>
      </c>
      <c r="N3477" s="16">
        <v>0</v>
      </c>
      <c r="O3477" s="47">
        <v>365976.49</v>
      </c>
      <c r="P3477" s="16">
        <v>74023.509999999995</v>
      </c>
      <c r="Q3477" s="47">
        <v>481.78</v>
      </c>
      <c r="R3477" s="16" t="s">
        <v>1946</v>
      </c>
      <c r="S3477" s="3" t="s">
        <v>1476</v>
      </c>
      <c r="T3477" s="2"/>
      <c r="U3477" s="2"/>
      <c r="V3477" s="2"/>
    </row>
    <row r="3478" spans="1:22" s="16" customFormat="1" ht="15" customHeight="1" x14ac:dyDescent="0.3">
      <c r="A3478" s="16" t="s">
        <v>465</v>
      </c>
      <c r="B3478" s="16" t="s">
        <v>18</v>
      </c>
      <c r="C3478" s="43" t="s">
        <v>220</v>
      </c>
      <c r="D3478" s="43" t="s">
        <v>70</v>
      </c>
      <c r="E3478" s="43" t="s">
        <v>71</v>
      </c>
      <c r="F3478" s="43" t="s">
        <v>72</v>
      </c>
      <c r="G3478" s="43" t="s">
        <v>221</v>
      </c>
      <c r="H3478" s="43" t="s">
        <v>23</v>
      </c>
      <c r="I3478" s="43" t="s">
        <v>487</v>
      </c>
      <c r="J3478" s="16" t="s">
        <v>488</v>
      </c>
      <c r="K3478" s="16">
        <v>25000</v>
      </c>
      <c r="L3478" s="16">
        <v>0</v>
      </c>
      <c r="M3478" s="16">
        <v>25000</v>
      </c>
      <c r="N3478" s="16">
        <v>0</v>
      </c>
      <c r="O3478" s="47">
        <v>21649</v>
      </c>
      <c r="P3478" s="16">
        <v>3351</v>
      </c>
      <c r="Q3478" s="47">
        <v>6170</v>
      </c>
      <c r="R3478" s="16" t="s">
        <v>1946</v>
      </c>
      <c r="S3478" s="3" t="s">
        <v>1476</v>
      </c>
      <c r="T3478" s="2"/>
      <c r="U3478" s="2"/>
      <c r="V3478" s="2"/>
    </row>
    <row r="3479" spans="1:22" s="16" customFormat="1" ht="15" customHeight="1" x14ac:dyDescent="0.3">
      <c r="A3479" s="16" t="s">
        <v>465</v>
      </c>
      <c r="B3479" s="16" t="s">
        <v>18</v>
      </c>
      <c r="C3479" s="43" t="s">
        <v>220</v>
      </c>
      <c r="D3479" s="43" t="s">
        <v>70</v>
      </c>
      <c r="E3479" s="43" t="s">
        <v>71</v>
      </c>
      <c r="F3479" s="43" t="s">
        <v>72</v>
      </c>
      <c r="G3479" s="43" t="s">
        <v>221</v>
      </c>
      <c r="H3479" s="43" t="s">
        <v>23</v>
      </c>
      <c r="I3479" s="43" t="s">
        <v>515</v>
      </c>
      <c r="J3479" s="16" t="s">
        <v>516</v>
      </c>
      <c r="K3479" s="16">
        <v>30000</v>
      </c>
      <c r="L3479" s="16">
        <v>0</v>
      </c>
      <c r="M3479" s="16">
        <v>30000</v>
      </c>
      <c r="N3479" s="16">
        <v>5133</v>
      </c>
      <c r="O3479" s="47">
        <v>21867</v>
      </c>
      <c r="P3479" s="16">
        <v>3000</v>
      </c>
      <c r="Q3479" s="47">
        <v>1005</v>
      </c>
      <c r="R3479" s="16" t="s">
        <v>1946</v>
      </c>
      <c r="S3479" s="3" t="s">
        <v>1476</v>
      </c>
      <c r="T3479" s="2"/>
      <c r="U3479" s="2"/>
      <c r="V3479" s="2"/>
    </row>
    <row r="3480" spans="1:22" s="16" customFormat="1" ht="15" customHeight="1" x14ac:dyDescent="0.3">
      <c r="A3480" s="16" t="s">
        <v>465</v>
      </c>
      <c r="B3480" s="16" t="s">
        <v>18</v>
      </c>
      <c r="C3480" s="43" t="s">
        <v>220</v>
      </c>
      <c r="D3480" s="43" t="s">
        <v>70</v>
      </c>
      <c r="E3480" s="43" t="s">
        <v>71</v>
      </c>
      <c r="F3480" s="43" t="s">
        <v>72</v>
      </c>
      <c r="G3480" s="43" t="s">
        <v>221</v>
      </c>
      <c r="H3480" s="43" t="s">
        <v>23</v>
      </c>
      <c r="I3480" s="43" t="s">
        <v>602</v>
      </c>
      <c r="J3480" s="16" t="s">
        <v>603</v>
      </c>
      <c r="K3480" s="16">
        <v>66000</v>
      </c>
      <c r="L3480" s="16">
        <v>0</v>
      </c>
      <c r="M3480" s="16">
        <v>66000</v>
      </c>
      <c r="N3480" s="16">
        <v>21101.35</v>
      </c>
      <c r="O3480" s="47">
        <v>44898.65</v>
      </c>
      <c r="P3480" s="16">
        <v>0</v>
      </c>
      <c r="Q3480" s="47">
        <v>14777.36</v>
      </c>
      <c r="R3480" s="16" t="s">
        <v>1946</v>
      </c>
      <c r="S3480" s="3" t="s">
        <v>1476</v>
      </c>
      <c r="T3480" s="2"/>
      <c r="U3480" s="2"/>
      <c r="V3480" s="2"/>
    </row>
    <row r="3481" spans="1:22" s="16" customFormat="1" ht="15" customHeight="1" x14ac:dyDescent="0.3">
      <c r="A3481" s="16" t="s">
        <v>465</v>
      </c>
      <c r="B3481" s="16" t="s">
        <v>18</v>
      </c>
      <c r="C3481" s="43" t="s">
        <v>220</v>
      </c>
      <c r="D3481" s="43" t="s">
        <v>70</v>
      </c>
      <c r="E3481" s="43" t="s">
        <v>71</v>
      </c>
      <c r="F3481" s="43" t="s">
        <v>72</v>
      </c>
      <c r="G3481" s="43" t="s">
        <v>221</v>
      </c>
      <c r="H3481" s="43" t="s">
        <v>23</v>
      </c>
      <c r="I3481" s="43">
        <v>9500</v>
      </c>
      <c r="J3481" s="16" t="s">
        <v>818</v>
      </c>
      <c r="K3481" s="16">
        <v>513420</v>
      </c>
      <c r="L3481" s="16">
        <v>592473</v>
      </c>
      <c r="M3481" s="16">
        <v>1105893</v>
      </c>
      <c r="N3481" s="16">
        <v>8000</v>
      </c>
      <c r="O3481" s="47">
        <v>23210</v>
      </c>
      <c r="P3481" s="16">
        <v>1074683</v>
      </c>
      <c r="Q3481" s="47">
        <v>410</v>
      </c>
      <c r="R3481" s="16" t="s">
        <v>1946</v>
      </c>
      <c r="S3481" s="3" t="s">
        <v>1476</v>
      </c>
      <c r="T3481" s="2"/>
      <c r="U3481" s="2"/>
      <c r="V3481" s="2"/>
    </row>
    <row r="3482" spans="1:22" s="16" customFormat="1" ht="15" customHeight="1" x14ac:dyDescent="0.3">
      <c r="A3482" s="16" t="s">
        <v>465</v>
      </c>
      <c r="B3482" s="16" t="s">
        <v>18</v>
      </c>
      <c r="C3482" s="43" t="s">
        <v>220</v>
      </c>
      <c r="D3482" s="43" t="s">
        <v>70</v>
      </c>
      <c r="E3482" s="43" t="s">
        <v>71</v>
      </c>
      <c r="F3482" s="43" t="s">
        <v>72</v>
      </c>
      <c r="G3482" s="43" t="s">
        <v>221</v>
      </c>
      <c r="H3482" s="43" t="s">
        <v>23</v>
      </c>
      <c r="I3482" s="43" t="s">
        <v>1797</v>
      </c>
      <c r="J3482" s="16" t="s">
        <v>1798</v>
      </c>
      <c r="K3482" s="16">
        <v>0</v>
      </c>
      <c r="L3482" s="16">
        <v>0</v>
      </c>
      <c r="M3482" s="16">
        <v>0</v>
      </c>
      <c r="N3482" s="16">
        <v>0</v>
      </c>
      <c r="O3482" s="47">
        <v>0</v>
      </c>
      <c r="P3482" s="16">
        <v>0</v>
      </c>
      <c r="Q3482" s="47">
        <v>0</v>
      </c>
      <c r="R3482" s="16" t="s">
        <v>1946</v>
      </c>
      <c r="S3482" s="3" t="s">
        <v>1476</v>
      </c>
      <c r="T3482" s="2"/>
      <c r="U3482" s="2"/>
      <c r="V3482" s="2"/>
    </row>
    <row r="3483" spans="1:22" s="16" customFormat="1" ht="15" customHeight="1" x14ac:dyDescent="0.3">
      <c r="A3483" s="16" t="s">
        <v>465</v>
      </c>
      <c r="B3483" s="16" t="s">
        <v>18</v>
      </c>
      <c r="C3483" s="43" t="s">
        <v>212</v>
      </c>
      <c r="D3483" s="43" t="s">
        <v>70</v>
      </c>
      <c r="E3483" s="43" t="s">
        <v>71</v>
      </c>
      <c r="F3483" s="43" t="s">
        <v>72</v>
      </c>
      <c r="G3483" s="43" t="s">
        <v>213</v>
      </c>
      <c r="H3483" s="43" t="s">
        <v>23</v>
      </c>
      <c r="I3483" s="43" t="s">
        <v>501</v>
      </c>
      <c r="J3483" s="16" t="s">
        <v>502</v>
      </c>
      <c r="K3483" s="16">
        <v>522599</v>
      </c>
      <c r="L3483" s="16">
        <v>0</v>
      </c>
      <c r="M3483" s="16">
        <v>522599</v>
      </c>
      <c r="N3483" s="16">
        <v>0</v>
      </c>
      <c r="O3483" s="47">
        <v>420846.47</v>
      </c>
      <c r="P3483" s="16">
        <v>101752.53</v>
      </c>
      <c r="Q3483" s="47">
        <v>44049.56</v>
      </c>
      <c r="R3483" s="16" t="s">
        <v>1947</v>
      </c>
      <c r="S3483" s="3" t="s">
        <v>1476</v>
      </c>
      <c r="T3483" s="2"/>
      <c r="U3483" s="2"/>
      <c r="V3483" s="2"/>
    </row>
    <row r="3484" spans="1:22" s="16" customFormat="1" ht="15" customHeight="1" x14ac:dyDescent="0.3">
      <c r="A3484" s="16" t="s">
        <v>465</v>
      </c>
      <c r="B3484" s="16" t="s">
        <v>18</v>
      </c>
      <c r="C3484" s="43" t="s">
        <v>212</v>
      </c>
      <c r="D3484" s="43" t="s">
        <v>70</v>
      </c>
      <c r="E3484" s="43" t="s">
        <v>71</v>
      </c>
      <c r="F3484" s="43" t="s">
        <v>72</v>
      </c>
      <c r="G3484" s="43" t="s">
        <v>213</v>
      </c>
      <c r="H3484" s="43" t="s">
        <v>23</v>
      </c>
      <c r="I3484" s="43" t="s">
        <v>493</v>
      </c>
      <c r="J3484" s="16" t="s">
        <v>494</v>
      </c>
      <c r="K3484" s="16">
        <v>60000</v>
      </c>
      <c r="L3484" s="16">
        <v>0</v>
      </c>
      <c r="M3484" s="16">
        <v>60000</v>
      </c>
      <c r="N3484" s="16">
        <v>0</v>
      </c>
      <c r="O3484" s="47">
        <v>53048.77</v>
      </c>
      <c r="P3484" s="16">
        <v>6951.23</v>
      </c>
      <c r="Q3484" s="47">
        <v>2242</v>
      </c>
      <c r="R3484" s="16" t="s">
        <v>1947</v>
      </c>
      <c r="S3484" s="3" t="s">
        <v>1476</v>
      </c>
      <c r="T3484" s="2"/>
      <c r="U3484" s="2"/>
      <c r="V3484" s="2"/>
    </row>
    <row r="3485" spans="1:22" s="16" customFormat="1" ht="15" customHeight="1" x14ac:dyDescent="0.3">
      <c r="A3485" s="16" t="s">
        <v>465</v>
      </c>
      <c r="B3485" s="16" t="s">
        <v>18</v>
      </c>
      <c r="C3485" s="43" t="s">
        <v>212</v>
      </c>
      <c r="D3485" s="43" t="s">
        <v>70</v>
      </c>
      <c r="E3485" s="43" t="s">
        <v>71</v>
      </c>
      <c r="F3485" s="43" t="s">
        <v>72</v>
      </c>
      <c r="G3485" s="43" t="s">
        <v>213</v>
      </c>
      <c r="H3485" s="43" t="s">
        <v>23</v>
      </c>
      <c r="I3485" s="43">
        <v>5100</v>
      </c>
      <c r="J3485" s="16" t="s">
        <v>484</v>
      </c>
      <c r="K3485" s="16">
        <v>85000</v>
      </c>
      <c r="L3485" s="16">
        <v>0</v>
      </c>
      <c r="M3485" s="16">
        <v>85000</v>
      </c>
      <c r="N3485" s="16">
        <v>0</v>
      </c>
      <c r="O3485" s="47">
        <v>62327.839999999997</v>
      </c>
      <c r="P3485" s="16">
        <v>22672.16</v>
      </c>
      <c r="Q3485" s="47">
        <v>7518.91</v>
      </c>
      <c r="R3485" s="16" t="s">
        <v>1947</v>
      </c>
      <c r="S3485" s="3" t="s">
        <v>1476</v>
      </c>
      <c r="T3485" s="2"/>
      <c r="U3485" s="2"/>
      <c r="V3485" s="2"/>
    </row>
    <row r="3486" spans="1:22" s="16" customFormat="1" ht="15" customHeight="1" x14ac:dyDescent="0.3">
      <c r="A3486" s="16" t="s">
        <v>465</v>
      </c>
      <c r="B3486" s="16" t="s">
        <v>18</v>
      </c>
      <c r="C3486" s="43" t="s">
        <v>212</v>
      </c>
      <c r="D3486" s="43" t="s">
        <v>70</v>
      </c>
      <c r="E3486" s="43" t="s">
        <v>71</v>
      </c>
      <c r="F3486" s="43" t="s">
        <v>72</v>
      </c>
      <c r="G3486" s="43" t="s">
        <v>213</v>
      </c>
      <c r="H3486" s="43" t="s">
        <v>23</v>
      </c>
      <c r="I3486" s="43" t="s">
        <v>491</v>
      </c>
      <c r="J3486" s="16" t="s">
        <v>1043</v>
      </c>
      <c r="K3486" s="16">
        <v>22000</v>
      </c>
      <c r="L3486" s="16">
        <v>0</v>
      </c>
      <c r="M3486" s="16">
        <v>22000</v>
      </c>
      <c r="N3486" s="16">
        <v>0</v>
      </c>
      <c r="O3486" s="47">
        <v>19983</v>
      </c>
      <c r="P3486" s="16">
        <v>2017</v>
      </c>
      <c r="Q3486" s="47">
        <v>660</v>
      </c>
      <c r="R3486" s="16" t="s">
        <v>1947</v>
      </c>
      <c r="S3486" s="3" t="s">
        <v>1476</v>
      </c>
      <c r="T3486" s="2"/>
      <c r="U3486" s="2"/>
      <c r="V3486" s="2"/>
    </row>
    <row r="3487" spans="1:22" s="16" customFormat="1" ht="15" customHeight="1" x14ac:dyDescent="0.3">
      <c r="A3487" s="16" t="s">
        <v>465</v>
      </c>
      <c r="B3487" s="16" t="s">
        <v>18</v>
      </c>
      <c r="C3487" s="43" t="s">
        <v>212</v>
      </c>
      <c r="D3487" s="43" t="s">
        <v>70</v>
      </c>
      <c r="E3487" s="43" t="s">
        <v>71</v>
      </c>
      <c r="F3487" s="43" t="s">
        <v>72</v>
      </c>
      <c r="G3487" s="43" t="s">
        <v>213</v>
      </c>
      <c r="H3487" s="43" t="s">
        <v>23</v>
      </c>
      <c r="I3487" s="43" t="s">
        <v>481</v>
      </c>
      <c r="J3487" s="16" t="s">
        <v>1040</v>
      </c>
      <c r="K3487" s="16">
        <v>7000</v>
      </c>
      <c r="L3487" s="16">
        <v>0</v>
      </c>
      <c r="M3487" s="16">
        <v>7000</v>
      </c>
      <c r="N3487" s="16">
        <v>0</v>
      </c>
      <c r="O3487" s="47">
        <v>2235.34</v>
      </c>
      <c r="P3487" s="16">
        <v>4764.66</v>
      </c>
      <c r="Q3487" s="47">
        <v>491.15</v>
      </c>
      <c r="R3487" s="16" t="s">
        <v>1947</v>
      </c>
      <c r="S3487" s="3" t="s">
        <v>1476</v>
      </c>
      <c r="T3487" s="2"/>
      <c r="U3487" s="2"/>
      <c r="V3487" s="2"/>
    </row>
    <row r="3488" spans="1:22" s="16" customFormat="1" ht="15" customHeight="1" x14ac:dyDescent="0.3">
      <c r="A3488" s="16" t="s">
        <v>465</v>
      </c>
      <c r="B3488" s="16" t="s">
        <v>18</v>
      </c>
      <c r="C3488" s="43" t="s">
        <v>212</v>
      </c>
      <c r="D3488" s="43" t="s">
        <v>70</v>
      </c>
      <c r="E3488" s="43" t="s">
        <v>71</v>
      </c>
      <c r="F3488" s="43" t="s">
        <v>72</v>
      </c>
      <c r="G3488" s="43" t="s">
        <v>213</v>
      </c>
      <c r="H3488" s="43" t="s">
        <v>23</v>
      </c>
      <c r="I3488" s="43" t="s">
        <v>1051</v>
      </c>
      <c r="J3488" s="16" t="s">
        <v>1052</v>
      </c>
      <c r="K3488" s="16">
        <v>880</v>
      </c>
      <c r="L3488" s="16">
        <v>0</v>
      </c>
      <c r="M3488" s="16">
        <v>880</v>
      </c>
      <c r="N3488" s="16">
        <v>0</v>
      </c>
      <c r="O3488" s="47">
        <v>0</v>
      </c>
      <c r="P3488" s="16">
        <v>880</v>
      </c>
      <c r="Q3488" s="47">
        <v>0</v>
      </c>
      <c r="R3488" s="16" t="s">
        <v>1947</v>
      </c>
      <c r="S3488" s="3" t="s">
        <v>1476</v>
      </c>
      <c r="T3488" s="2"/>
      <c r="U3488" s="2"/>
      <c r="V3488" s="2"/>
    </row>
    <row r="3489" spans="1:22" s="16" customFormat="1" ht="15" customHeight="1" x14ac:dyDescent="0.3">
      <c r="A3489" s="16" t="s">
        <v>465</v>
      </c>
      <c r="B3489" s="16" t="s">
        <v>18</v>
      </c>
      <c r="C3489" s="43" t="s">
        <v>212</v>
      </c>
      <c r="D3489" s="43" t="s">
        <v>70</v>
      </c>
      <c r="E3489" s="43" t="s">
        <v>71</v>
      </c>
      <c r="F3489" s="43" t="s">
        <v>72</v>
      </c>
      <c r="G3489" s="43" t="s">
        <v>213</v>
      </c>
      <c r="H3489" s="43" t="s">
        <v>23</v>
      </c>
      <c r="I3489" s="43" t="s">
        <v>473</v>
      </c>
      <c r="J3489" s="16" t="s">
        <v>1041</v>
      </c>
      <c r="K3489" s="16">
        <v>0</v>
      </c>
      <c r="L3489" s="16">
        <v>0</v>
      </c>
      <c r="M3489" s="16">
        <v>0</v>
      </c>
      <c r="N3489" s="16">
        <v>0</v>
      </c>
      <c r="O3489" s="47">
        <v>3760.07</v>
      </c>
      <c r="P3489" s="16">
        <v>-3760.07</v>
      </c>
      <c r="Q3489" s="47">
        <v>0</v>
      </c>
      <c r="R3489" s="16" t="s">
        <v>1947</v>
      </c>
      <c r="S3489" s="3" t="s">
        <v>1476</v>
      </c>
      <c r="T3489" s="2"/>
      <c r="U3489" s="2"/>
      <c r="V3489" s="2"/>
    </row>
    <row r="3490" spans="1:22" s="16" customFormat="1" ht="15" customHeight="1" x14ac:dyDescent="0.3">
      <c r="A3490" s="16" t="s">
        <v>465</v>
      </c>
      <c r="B3490" s="16" t="s">
        <v>18</v>
      </c>
      <c r="C3490" s="43" t="s">
        <v>212</v>
      </c>
      <c r="D3490" s="43" t="s">
        <v>70</v>
      </c>
      <c r="E3490" s="43" t="s">
        <v>71</v>
      </c>
      <c r="F3490" s="43" t="s">
        <v>72</v>
      </c>
      <c r="G3490" s="43" t="s">
        <v>213</v>
      </c>
      <c r="H3490" s="43" t="s">
        <v>23</v>
      </c>
      <c r="I3490" s="43" t="s">
        <v>474</v>
      </c>
      <c r="J3490" s="16" t="s">
        <v>475</v>
      </c>
      <c r="K3490" s="16">
        <v>53358</v>
      </c>
      <c r="L3490" s="16">
        <v>0</v>
      </c>
      <c r="M3490" s="16">
        <v>53358</v>
      </c>
      <c r="N3490" s="16">
        <v>0</v>
      </c>
      <c r="O3490" s="47">
        <v>41393.300000000003</v>
      </c>
      <c r="P3490" s="16">
        <v>11964.7</v>
      </c>
      <c r="Q3490" s="47">
        <v>4034.37</v>
      </c>
      <c r="R3490" s="16" t="s">
        <v>1947</v>
      </c>
      <c r="S3490" s="3" t="s">
        <v>1476</v>
      </c>
      <c r="T3490" s="2"/>
      <c r="U3490" s="2"/>
      <c r="V3490" s="2"/>
    </row>
    <row r="3491" spans="1:22" s="16" customFormat="1" ht="15" customHeight="1" x14ac:dyDescent="0.3">
      <c r="A3491" s="16" t="s">
        <v>465</v>
      </c>
      <c r="B3491" s="16" t="s">
        <v>18</v>
      </c>
      <c r="C3491" s="43" t="s">
        <v>212</v>
      </c>
      <c r="D3491" s="43" t="s">
        <v>70</v>
      </c>
      <c r="E3491" s="43" t="s">
        <v>71</v>
      </c>
      <c r="F3491" s="43" t="s">
        <v>72</v>
      </c>
      <c r="G3491" s="43" t="s">
        <v>213</v>
      </c>
      <c r="H3491" s="43" t="s">
        <v>23</v>
      </c>
      <c r="I3491" s="43">
        <v>6210</v>
      </c>
      <c r="J3491" s="16" t="s">
        <v>565</v>
      </c>
      <c r="K3491" s="16">
        <v>22000</v>
      </c>
      <c r="L3491" s="16">
        <v>0</v>
      </c>
      <c r="M3491" s="16">
        <v>22000</v>
      </c>
      <c r="N3491" s="16">
        <v>3960.57</v>
      </c>
      <c r="O3491" s="47">
        <v>15308.87</v>
      </c>
      <c r="P3491" s="16">
        <v>2730.56</v>
      </c>
      <c r="Q3491" s="47">
        <v>0</v>
      </c>
      <c r="R3491" s="16" t="s">
        <v>1947</v>
      </c>
      <c r="S3491" s="3" t="s">
        <v>1476</v>
      </c>
      <c r="T3491" s="2"/>
      <c r="U3491" s="2"/>
      <c r="V3491" s="2"/>
    </row>
    <row r="3492" spans="1:22" s="16" customFormat="1" ht="15" customHeight="1" x14ac:dyDescent="0.3">
      <c r="A3492" s="16" t="s">
        <v>465</v>
      </c>
      <c r="B3492" s="16" t="s">
        <v>18</v>
      </c>
      <c r="C3492" s="43" t="s">
        <v>212</v>
      </c>
      <c r="D3492" s="43" t="s">
        <v>70</v>
      </c>
      <c r="E3492" s="43" t="s">
        <v>71</v>
      </c>
      <c r="F3492" s="43" t="s">
        <v>72</v>
      </c>
      <c r="G3492" s="43" t="s">
        <v>213</v>
      </c>
      <c r="H3492" s="43" t="s">
        <v>23</v>
      </c>
      <c r="I3492" s="43" t="s">
        <v>665</v>
      </c>
      <c r="J3492" s="16" t="s">
        <v>666</v>
      </c>
      <c r="K3492" s="16">
        <v>15000</v>
      </c>
      <c r="L3492" s="16">
        <v>0</v>
      </c>
      <c r="M3492" s="16">
        <v>15000</v>
      </c>
      <c r="N3492" s="16">
        <v>2238.7199999999998</v>
      </c>
      <c r="O3492" s="47">
        <v>5777.9</v>
      </c>
      <c r="P3492" s="16">
        <v>6983.38</v>
      </c>
      <c r="Q3492" s="47">
        <v>464.93</v>
      </c>
      <c r="R3492" s="16" t="s">
        <v>1947</v>
      </c>
      <c r="S3492" s="3" t="s">
        <v>1476</v>
      </c>
      <c r="T3492" s="2"/>
      <c r="U3492" s="2"/>
      <c r="V3492" s="2"/>
    </row>
    <row r="3493" spans="1:22" s="16" customFormat="1" ht="15" customHeight="1" x14ac:dyDescent="0.3">
      <c r="A3493" s="16" t="s">
        <v>465</v>
      </c>
      <c r="B3493" s="16" t="s">
        <v>18</v>
      </c>
      <c r="C3493" s="43" t="s">
        <v>212</v>
      </c>
      <c r="D3493" s="43" t="s">
        <v>70</v>
      </c>
      <c r="E3493" s="43" t="s">
        <v>71</v>
      </c>
      <c r="F3493" s="43" t="s">
        <v>72</v>
      </c>
      <c r="G3493" s="43" t="s">
        <v>213</v>
      </c>
      <c r="H3493" s="43" t="s">
        <v>23</v>
      </c>
      <c r="I3493" s="43">
        <v>6214</v>
      </c>
      <c r="J3493" s="16" t="s">
        <v>495</v>
      </c>
      <c r="K3493" s="16">
        <v>5625</v>
      </c>
      <c r="L3493" s="16">
        <v>0</v>
      </c>
      <c r="M3493" s="16">
        <v>5625</v>
      </c>
      <c r="N3493" s="16">
        <v>20.02</v>
      </c>
      <c r="O3493" s="47">
        <v>2385.9299999999998</v>
      </c>
      <c r="P3493" s="16">
        <v>3219.05</v>
      </c>
      <c r="Q3493" s="47">
        <v>0</v>
      </c>
      <c r="R3493" s="16" t="s">
        <v>1947</v>
      </c>
      <c r="S3493" s="3" t="s">
        <v>1476</v>
      </c>
      <c r="T3493" s="2"/>
      <c r="U3493" s="2"/>
      <c r="V3493" s="2"/>
    </row>
    <row r="3494" spans="1:22" s="16" customFormat="1" ht="15" customHeight="1" x14ac:dyDescent="0.3">
      <c r="A3494" s="16" t="s">
        <v>465</v>
      </c>
      <c r="B3494" s="16" t="s">
        <v>18</v>
      </c>
      <c r="C3494" s="43" t="s">
        <v>212</v>
      </c>
      <c r="D3494" s="43" t="s">
        <v>70</v>
      </c>
      <c r="E3494" s="43" t="s">
        <v>71</v>
      </c>
      <c r="F3494" s="43" t="s">
        <v>72</v>
      </c>
      <c r="G3494" s="43" t="s">
        <v>213</v>
      </c>
      <c r="H3494" s="43" t="s">
        <v>23</v>
      </c>
      <c r="I3494" s="43" t="s">
        <v>825</v>
      </c>
      <c r="J3494" s="16" t="s">
        <v>826</v>
      </c>
      <c r="K3494" s="16">
        <v>50000</v>
      </c>
      <c r="L3494" s="16">
        <v>23066</v>
      </c>
      <c r="M3494" s="16">
        <v>73066</v>
      </c>
      <c r="N3494" s="16">
        <v>11616.71</v>
      </c>
      <c r="O3494" s="47">
        <v>55313.98</v>
      </c>
      <c r="P3494" s="16">
        <v>6135.31</v>
      </c>
      <c r="Q3494" s="47">
        <v>2053.5700000000002</v>
      </c>
      <c r="R3494" s="16" t="s">
        <v>1947</v>
      </c>
      <c r="S3494" s="3" t="s">
        <v>1476</v>
      </c>
      <c r="T3494" s="2"/>
      <c r="U3494" s="2"/>
      <c r="V3494" s="2"/>
    </row>
    <row r="3495" spans="1:22" s="16" customFormat="1" ht="15" customHeight="1" x14ac:dyDescent="0.3">
      <c r="A3495" s="16" t="s">
        <v>465</v>
      </c>
      <c r="B3495" s="16" t="s">
        <v>18</v>
      </c>
      <c r="C3495" s="43" t="s">
        <v>212</v>
      </c>
      <c r="D3495" s="43" t="s">
        <v>70</v>
      </c>
      <c r="E3495" s="43" t="s">
        <v>71</v>
      </c>
      <c r="F3495" s="43" t="s">
        <v>72</v>
      </c>
      <c r="G3495" s="43" t="s">
        <v>213</v>
      </c>
      <c r="H3495" s="43" t="s">
        <v>23</v>
      </c>
      <c r="I3495" s="43" t="s">
        <v>823</v>
      </c>
      <c r="J3495" s="16" t="s">
        <v>824</v>
      </c>
      <c r="K3495" s="16">
        <v>18000</v>
      </c>
      <c r="L3495" s="16">
        <v>0</v>
      </c>
      <c r="M3495" s="16">
        <v>18000</v>
      </c>
      <c r="N3495" s="16">
        <v>691.95</v>
      </c>
      <c r="O3495" s="47">
        <v>1265.06</v>
      </c>
      <c r="P3495" s="16">
        <v>16042.99</v>
      </c>
      <c r="Q3495" s="47">
        <v>0</v>
      </c>
      <c r="R3495" s="16" t="s">
        <v>1947</v>
      </c>
      <c r="S3495" s="3" t="s">
        <v>1476</v>
      </c>
      <c r="T3495" s="2"/>
      <c r="U3495" s="2"/>
      <c r="V3495" s="2"/>
    </row>
    <row r="3496" spans="1:22" s="16" customFormat="1" ht="15" customHeight="1" x14ac:dyDescent="0.3">
      <c r="A3496" s="16" t="s">
        <v>465</v>
      </c>
      <c r="B3496" s="16" t="s">
        <v>18</v>
      </c>
      <c r="C3496" s="43" t="s">
        <v>212</v>
      </c>
      <c r="D3496" s="43" t="s">
        <v>70</v>
      </c>
      <c r="E3496" s="43" t="s">
        <v>71</v>
      </c>
      <c r="F3496" s="43" t="s">
        <v>72</v>
      </c>
      <c r="G3496" s="43" t="s">
        <v>213</v>
      </c>
      <c r="H3496" s="43" t="s">
        <v>23</v>
      </c>
      <c r="I3496" s="43" t="s">
        <v>839</v>
      </c>
      <c r="J3496" s="16" t="s">
        <v>840</v>
      </c>
      <c r="K3496" s="16">
        <v>50000</v>
      </c>
      <c r="L3496" s="16">
        <v>5740</v>
      </c>
      <c r="M3496" s="16">
        <v>55740</v>
      </c>
      <c r="N3496" s="16">
        <v>2281.23</v>
      </c>
      <c r="O3496" s="47">
        <v>26826.94</v>
      </c>
      <c r="P3496" s="16">
        <v>26631.83</v>
      </c>
      <c r="Q3496" s="47">
        <v>53015.41</v>
      </c>
      <c r="R3496" s="16" t="s">
        <v>1947</v>
      </c>
      <c r="S3496" s="3" t="s">
        <v>1476</v>
      </c>
      <c r="T3496" s="2"/>
      <c r="U3496" s="2"/>
      <c r="V3496" s="2"/>
    </row>
    <row r="3497" spans="1:22" s="16" customFormat="1" ht="15" customHeight="1" x14ac:dyDescent="0.3">
      <c r="A3497" s="16" t="s">
        <v>465</v>
      </c>
      <c r="B3497" s="16" t="s">
        <v>18</v>
      </c>
      <c r="C3497" s="43" t="s">
        <v>212</v>
      </c>
      <c r="D3497" s="43" t="s">
        <v>70</v>
      </c>
      <c r="E3497" s="43" t="s">
        <v>71</v>
      </c>
      <c r="F3497" s="43" t="s">
        <v>72</v>
      </c>
      <c r="G3497" s="43" t="s">
        <v>213</v>
      </c>
      <c r="H3497" s="43" t="s">
        <v>23</v>
      </c>
      <c r="I3497" s="43" t="s">
        <v>562</v>
      </c>
      <c r="J3497" s="16" t="s">
        <v>563</v>
      </c>
      <c r="K3497" s="16">
        <v>60000</v>
      </c>
      <c r="L3497" s="16">
        <v>0</v>
      </c>
      <c r="M3497" s="16">
        <v>60000</v>
      </c>
      <c r="N3497" s="16">
        <v>0.13</v>
      </c>
      <c r="O3497" s="47">
        <v>59984.79</v>
      </c>
      <c r="P3497" s="16">
        <v>15.08</v>
      </c>
      <c r="Q3497" s="47">
        <v>0</v>
      </c>
      <c r="R3497" s="16" t="s">
        <v>1947</v>
      </c>
      <c r="S3497" s="3" t="s">
        <v>1476</v>
      </c>
      <c r="T3497" s="2"/>
      <c r="U3497" s="2"/>
      <c r="V3497" s="2"/>
    </row>
    <row r="3498" spans="1:22" s="16" customFormat="1" ht="15" customHeight="1" x14ac:dyDescent="0.3">
      <c r="A3498" s="16" t="s">
        <v>465</v>
      </c>
      <c r="B3498" s="16" t="s">
        <v>18</v>
      </c>
      <c r="C3498" s="43" t="s">
        <v>212</v>
      </c>
      <c r="D3498" s="43" t="s">
        <v>70</v>
      </c>
      <c r="E3498" s="43" t="s">
        <v>71</v>
      </c>
      <c r="F3498" s="43" t="s">
        <v>72</v>
      </c>
      <c r="G3498" s="43" t="s">
        <v>213</v>
      </c>
      <c r="H3498" s="43" t="s">
        <v>23</v>
      </c>
      <c r="I3498" s="43" t="s">
        <v>723</v>
      </c>
      <c r="J3498" s="16" t="s">
        <v>724</v>
      </c>
      <c r="K3498" s="16">
        <v>90000</v>
      </c>
      <c r="L3498" s="16">
        <v>0</v>
      </c>
      <c r="M3498" s="16">
        <v>90000</v>
      </c>
      <c r="N3498" s="16">
        <v>13981.57</v>
      </c>
      <c r="O3498" s="47">
        <v>17018.43</v>
      </c>
      <c r="P3498" s="16">
        <v>59000</v>
      </c>
      <c r="Q3498" s="47">
        <v>380.8</v>
      </c>
      <c r="R3498" s="16" t="s">
        <v>1947</v>
      </c>
      <c r="S3498" s="3" t="s">
        <v>1476</v>
      </c>
      <c r="T3498" s="2"/>
      <c r="U3498" s="2"/>
      <c r="V3498" s="2"/>
    </row>
    <row r="3499" spans="1:22" s="16" customFormat="1" ht="15" customHeight="1" x14ac:dyDescent="0.3">
      <c r="A3499" s="16" t="s">
        <v>465</v>
      </c>
      <c r="B3499" s="16" t="s">
        <v>18</v>
      </c>
      <c r="C3499" s="43" t="s">
        <v>212</v>
      </c>
      <c r="D3499" s="43" t="s">
        <v>70</v>
      </c>
      <c r="E3499" s="43" t="s">
        <v>71</v>
      </c>
      <c r="F3499" s="43" t="s">
        <v>72</v>
      </c>
      <c r="G3499" s="43" t="s">
        <v>213</v>
      </c>
      <c r="H3499" s="43" t="s">
        <v>23</v>
      </c>
      <c r="I3499" s="43" t="s">
        <v>541</v>
      </c>
      <c r="J3499" s="16" t="s">
        <v>542</v>
      </c>
      <c r="K3499" s="16">
        <v>1700</v>
      </c>
      <c r="L3499" s="16">
        <v>0</v>
      </c>
      <c r="M3499" s="16">
        <v>1700</v>
      </c>
      <c r="N3499" s="16">
        <v>0</v>
      </c>
      <c r="O3499" s="47">
        <v>1088.27</v>
      </c>
      <c r="P3499" s="16">
        <v>611.73</v>
      </c>
      <c r="Q3499" s="47">
        <v>85.87</v>
      </c>
      <c r="R3499" s="16" t="s">
        <v>1947</v>
      </c>
      <c r="S3499" s="3" t="s">
        <v>1476</v>
      </c>
      <c r="T3499" s="2"/>
      <c r="U3499" s="2"/>
      <c r="V3499" s="2"/>
    </row>
    <row r="3500" spans="1:22" s="16" customFormat="1" ht="15" customHeight="1" x14ac:dyDescent="0.3">
      <c r="A3500" s="16" t="s">
        <v>465</v>
      </c>
      <c r="B3500" s="16" t="s">
        <v>18</v>
      </c>
      <c r="C3500" s="43" t="s">
        <v>212</v>
      </c>
      <c r="D3500" s="43" t="s">
        <v>70</v>
      </c>
      <c r="E3500" s="43" t="s">
        <v>71</v>
      </c>
      <c r="F3500" s="43" t="s">
        <v>72</v>
      </c>
      <c r="G3500" s="43" t="s">
        <v>213</v>
      </c>
      <c r="H3500" s="43" t="s">
        <v>23</v>
      </c>
      <c r="I3500" s="43" t="s">
        <v>505</v>
      </c>
      <c r="J3500" s="16" t="s">
        <v>506</v>
      </c>
      <c r="K3500" s="16">
        <v>3000</v>
      </c>
      <c r="L3500" s="16">
        <v>0</v>
      </c>
      <c r="M3500" s="16">
        <v>3000</v>
      </c>
      <c r="N3500" s="16">
        <v>0</v>
      </c>
      <c r="O3500" s="47">
        <v>1094.92</v>
      </c>
      <c r="P3500" s="16">
        <v>1905.08</v>
      </c>
      <c r="Q3500" s="47">
        <v>31.33</v>
      </c>
      <c r="R3500" s="16" t="s">
        <v>1947</v>
      </c>
      <c r="S3500" s="3" t="s">
        <v>1476</v>
      </c>
      <c r="T3500" s="2"/>
      <c r="U3500" s="2"/>
      <c r="V3500" s="2"/>
    </row>
    <row r="3501" spans="1:22" s="16" customFormat="1" ht="15" customHeight="1" x14ac:dyDescent="0.3">
      <c r="A3501" s="16" t="s">
        <v>465</v>
      </c>
      <c r="B3501" s="16" t="s">
        <v>18</v>
      </c>
      <c r="C3501" s="43" t="s">
        <v>212</v>
      </c>
      <c r="D3501" s="43" t="s">
        <v>70</v>
      </c>
      <c r="E3501" s="43" t="s">
        <v>71</v>
      </c>
      <c r="F3501" s="43" t="s">
        <v>72</v>
      </c>
      <c r="G3501" s="43" t="s">
        <v>213</v>
      </c>
      <c r="H3501" s="43" t="s">
        <v>23</v>
      </c>
      <c r="I3501" s="43" t="s">
        <v>487</v>
      </c>
      <c r="J3501" s="16" t="s">
        <v>488</v>
      </c>
      <c r="K3501" s="16">
        <v>10000</v>
      </c>
      <c r="L3501" s="16">
        <v>0</v>
      </c>
      <c r="M3501" s="16">
        <v>10000</v>
      </c>
      <c r="N3501" s="16">
        <v>660</v>
      </c>
      <c r="O3501" s="47">
        <v>3448.12</v>
      </c>
      <c r="P3501" s="16">
        <v>5891.88</v>
      </c>
      <c r="Q3501" s="47">
        <v>110</v>
      </c>
      <c r="R3501" s="16" t="s">
        <v>1947</v>
      </c>
      <c r="S3501" s="3" t="s">
        <v>1476</v>
      </c>
      <c r="T3501" s="2"/>
      <c r="U3501" s="2"/>
      <c r="V3501" s="2"/>
    </row>
    <row r="3502" spans="1:22" s="16" customFormat="1" ht="15" customHeight="1" x14ac:dyDescent="0.3">
      <c r="A3502" s="16" t="s">
        <v>465</v>
      </c>
      <c r="B3502" s="16" t="s">
        <v>18</v>
      </c>
      <c r="C3502" s="43" t="s">
        <v>212</v>
      </c>
      <c r="D3502" s="43" t="s">
        <v>70</v>
      </c>
      <c r="E3502" s="43" t="s">
        <v>71</v>
      </c>
      <c r="F3502" s="43" t="s">
        <v>72</v>
      </c>
      <c r="G3502" s="43" t="s">
        <v>213</v>
      </c>
      <c r="H3502" s="43" t="s">
        <v>23</v>
      </c>
      <c r="I3502" s="43" t="s">
        <v>799</v>
      </c>
      <c r="J3502" s="16" t="s">
        <v>800</v>
      </c>
      <c r="K3502" s="16">
        <v>45000</v>
      </c>
      <c r="L3502" s="16">
        <v>0</v>
      </c>
      <c r="M3502" s="16">
        <v>45000</v>
      </c>
      <c r="N3502" s="16">
        <v>0</v>
      </c>
      <c r="O3502" s="47">
        <v>41140.74</v>
      </c>
      <c r="P3502" s="16">
        <v>3859.26</v>
      </c>
      <c r="Q3502" s="47">
        <v>0</v>
      </c>
      <c r="R3502" s="16" t="s">
        <v>1947</v>
      </c>
      <c r="S3502" s="3" t="s">
        <v>1476</v>
      </c>
      <c r="T3502" s="2"/>
      <c r="U3502" s="2"/>
      <c r="V3502" s="2"/>
    </row>
    <row r="3503" spans="1:22" s="16" customFormat="1" ht="15" customHeight="1" x14ac:dyDescent="0.3">
      <c r="A3503" s="16" t="s">
        <v>465</v>
      </c>
      <c r="B3503" s="16" t="s">
        <v>18</v>
      </c>
      <c r="C3503" s="43" t="s">
        <v>212</v>
      </c>
      <c r="D3503" s="43" t="s">
        <v>70</v>
      </c>
      <c r="E3503" s="43" t="s">
        <v>71</v>
      </c>
      <c r="F3503" s="43" t="s">
        <v>72</v>
      </c>
      <c r="G3503" s="43" t="s">
        <v>213</v>
      </c>
      <c r="H3503" s="43" t="s">
        <v>23</v>
      </c>
      <c r="I3503" s="43" t="s">
        <v>513</v>
      </c>
      <c r="J3503" s="16" t="s">
        <v>1203</v>
      </c>
      <c r="K3503" s="16">
        <v>18328</v>
      </c>
      <c r="L3503" s="16">
        <v>0</v>
      </c>
      <c r="M3503" s="16">
        <v>18328</v>
      </c>
      <c r="N3503" s="16">
        <v>0</v>
      </c>
      <c r="O3503" s="47">
        <v>6935.11</v>
      </c>
      <c r="P3503" s="16">
        <v>11392.89</v>
      </c>
      <c r="Q3503" s="47">
        <v>0</v>
      </c>
      <c r="R3503" s="16" t="s">
        <v>1947</v>
      </c>
      <c r="S3503" s="3" t="s">
        <v>1476</v>
      </c>
      <c r="T3503" s="2"/>
      <c r="U3503" s="2"/>
      <c r="V3503" s="2"/>
    </row>
    <row r="3504" spans="1:22" s="16" customFormat="1" ht="15" customHeight="1" x14ac:dyDescent="0.3">
      <c r="A3504" s="16" t="s">
        <v>465</v>
      </c>
      <c r="B3504" s="16" t="s">
        <v>18</v>
      </c>
      <c r="C3504" s="43" t="s">
        <v>212</v>
      </c>
      <c r="D3504" s="43" t="s">
        <v>70</v>
      </c>
      <c r="E3504" s="43" t="s">
        <v>71</v>
      </c>
      <c r="F3504" s="43" t="s">
        <v>72</v>
      </c>
      <c r="G3504" s="43" t="s">
        <v>213</v>
      </c>
      <c r="H3504" s="43" t="s">
        <v>23</v>
      </c>
      <c r="I3504" s="43">
        <v>8025</v>
      </c>
      <c r="J3504" s="16" t="s">
        <v>841</v>
      </c>
      <c r="K3504" s="16">
        <v>70000</v>
      </c>
      <c r="L3504" s="16">
        <v>0</v>
      </c>
      <c r="M3504" s="16">
        <v>70000</v>
      </c>
      <c r="N3504" s="16">
        <v>0</v>
      </c>
      <c r="O3504" s="47">
        <v>45837</v>
      </c>
      <c r="P3504" s="16">
        <v>24163</v>
      </c>
      <c r="Q3504" s="47">
        <v>4167</v>
      </c>
      <c r="R3504" s="16" t="s">
        <v>1947</v>
      </c>
      <c r="S3504" s="3" t="s">
        <v>1476</v>
      </c>
      <c r="T3504" s="2"/>
      <c r="U3504" s="2"/>
      <c r="V3504" s="2"/>
    </row>
    <row r="3505" spans="1:22" s="16" customFormat="1" ht="15" customHeight="1" x14ac:dyDescent="0.3">
      <c r="A3505" s="16" t="s">
        <v>465</v>
      </c>
      <c r="B3505" s="16" t="s">
        <v>18</v>
      </c>
      <c r="C3505" s="43" t="s">
        <v>212</v>
      </c>
      <c r="D3505" s="43" t="s">
        <v>70</v>
      </c>
      <c r="E3505" s="43" t="s">
        <v>71</v>
      </c>
      <c r="F3505" s="43" t="s">
        <v>72</v>
      </c>
      <c r="G3505" s="43" t="s">
        <v>213</v>
      </c>
      <c r="H3505" s="43" t="s">
        <v>23</v>
      </c>
      <c r="I3505" s="43">
        <v>9500</v>
      </c>
      <c r="J3505" s="16" t="s">
        <v>818</v>
      </c>
      <c r="K3505" s="16">
        <v>400000</v>
      </c>
      <c r="L3505" s="16">
        <v>566194</v>
      </c>
      <c r="M3505" s="16">
        <v>966194</v>
      </c>
      <c r="N3505" s="16">
        <v>52321.29</v>
      </c>
      <c r="O3505" s="47">
        <v>641066.48</v>
      </c>
      <c r="P3505" s="16">
        <v>272806.23</v>
      </c>
      <c r="Q3505" s="47">
        <v>6564.4</v>
      </c>
      <c r="R3505" s="16" t="s">
        <v>1947</v>
      </c>
      <c r="S3505" s="3" t="s">
        <v>1476</v>
      </c>
      <c r="T3505" s="2"/>
      <c r="U3505" s="2"/>
      <c r="V3505" s="2"/>
    </row>
    <row r="3506" spans="1:22" s="16" customFormat="1" ht="15" customHeight="1" x14ac:dyDescent="0.3">
      <c r="A3506" s="16" t="s">
        <v>465</v>
      </c>
      <c r="B3506" s="16" t="s">
        <v>18</v>
      </c>
      <c r="C3506" s="43" t="s">
        <v>212</v>
      </c>
      <c r="D3506" s="43" t="s">
        <v>70</v>
      </c>
      <c r="E3506" s="43" t="s">
        <v>71</v>
      </c>
      <c r="F3506" s="43" t="s">
        <v>72</v>
      </c>
      <c r="G3506" s="43" t="s">
        <v>213</v>
      </c>
      <c r="H3506" s="43" t="s">
        <v>23</v>
      </c>
      <c r="I3506" s="43" t="s">
        <v>1797</v>
      </c>
      <c r="J3506" s="16" t="s">
        <v>1798</v>
      </c>
      <c r="K3506" s="16">
        <v>0</v>
      </c>
      <c r="L3506" s="16">
        <v>0</v>
      </c>
      <c r="M3506" s="16">
        <v>0</v>
      </c>
      <c r="N3506" s="16">
        <v>0</v>
      </c>
      <c r="O3506" s="47">
        <v>0</v>
      </c>
      <c r="P3506" s="16">
        <v>0</v>
      </c>
      <c r="Q3506" s="47">
        <v>0</v>
      </c>
      <c r="R3506" s="16" t="s">
        <v>1947</v>
      </c>
      <c r="S3506" s="3" t="s">
        <v>1476</v>
      </c>
      <c r="T3506" s="2"/>
      <c r="U3506" s="2"/>
      <c r="V3506" s="2"/>
    </row>
    <row r="3507" spans="1:22" s="16" customFormat="1" ht="15" customHeight="1" x14ac:dyDescent="0.3">
      <c r="A3507" s="16" t="s">
        <v>465</v>
      </c>
      <c r="B3507" s="16" t="s">
        <v>18</v>
      </c>
      <c r="C3507" s="43" t="s">
        <v>208</v>
      </c>
      <c r="D3507" s="43" t="s">
        <v>70</v>
      </c>
      <c r="E3507" s="43" t="s">
        <v>71</v>
      </c>
      <c r="F3507" s="43" t="s">
        <v>72</v>
      </c>
      <c r="G3507" s="43" t="s">
        <v>209</v>
      </c>
      <c r="H3507" s="43" t="s">
        <v>23</v>
      </c>
      <c r="I3507" s="43" t="s">
        <v>501</v>
      </c>
      <c r="J3507" s="16" t="s">
        <v>502</v>
      </c>
      <c r="K3507" s="16">
        <v>112014</v>
      </c>
      <c r="L3507" s="16">
        <v>0</v>
      </c>
      <c r="M3507" s="16">
        <v>112014</v>
      </c>
      <c r="N3507" s="16">
        <v>0</v>
      </c>
      <c r="O3507" s="47">
        <v>107111.21</v>
      </c>
      <c r="P3507" s="16">
        <v>4902.79</v>
      </c>
      <c r="Q3507" s="47">
        <v>15308.53</v>
      </c>
      <c r="R3507" s="16" t="s">
        <v>1948</v>
      </c>
      <c r="S3507" s="3" t="s">
        <v>1476</v>
      </c>
      <c r="T3507" s="2"/>
      <c r="U3507" s="2"/>
      <c r="V3507" s="2"/>
    </row>
    <row r="3508" spans="1:22" s="16" customFormat="1" ht="15" customHeight="1" x14ac:dyDescent="0.3">
      <c r="A3508" s="16" t="s">
        <v>465</v>
      </c>
      <c r="B3508" s="16" t="s">
        <v>18</v>
      </c>
      <c r="C3508" s="43" t="s">
        <v>208</v>
      </c>
      <c r="D3508" s="43" t="s">
        <v>70</v>
      </c>
      <c r="E3508" s="43" t="s">
        <v>71</v>
      </c>
      <c r="F3508" s="43" t="s">
        <v>72</v>
      </c>
      <c r="G3508" s="43" t="s">
        <v>209</v>
      </c>
      <c r="H3508" s="43" t="s">
        <v>23</v>
      </c>
      <c r="I3508" s="43">
        <v>5100</v>
      </c>
      <c r="J3508" s="16" t="s">
        <v>484</v>
      </c>
      <c r="K3508" s="16">
        <v>18000</v>
      </c>
      <c r="L3508" s="16">
        <v>0</v>
      </c>
      <c r="M3508" s="16">
        <v>18000</v>
      </c>
      <c r="N3508" s="16">
        <v>0</v>
      </c>
      <c r="O3508" s="47">
        <v>21724.38</v>
      </c>
      <c r="P3508" s="16">
        <v>-3724.38</v>
      </c>
      <c r="Q3508" s="47">
        <v>7751.62</v>
      </c>
      <c r="R3508" s="16" t="s">
        <v>1948</v>
      </c>
      <c r="S3508" s="3" t="s">
        <v>1476</v>
      </c>
      <c r="T3508" s="2"/>
      <c r="U3508" s="2"/>
      <c r="V3508" s="2"/>
    </row>
    <row r="3509" spans="1:22" s="16" customFormat="1" ht="15" customHeight="1" x14ac:dyDescent="0.3">
      <c r="A3509" s="16" t="s">
        <v>465</v>
      </c>
      <c r="B3509" s="16" t="s">
        <v>18</v>
      </c>
      <c r="C3509" s="43" t="s">
        <v>208</v>
      </c>
      <c r="D3509" s="43" t="s">
        <v>70</v>
      </c>
      <c r="E3509" s="43" t="s">
        <v>71</v>
      </c>
      <c r="F3509" s="43" t="s">
        <v>72</v>
      </c>
      <c r="G3509" s="43" t="s">
        <v>209</v>
      </c>
      <c r="H3509" s="43" t="s">
        <v>23</v>
      </c>
      <c r="I3509" s="43" t="s">
        <v>491</v>
      </c>
      <c r="J3509" s="16" t="s">
        <v>1043</v>
      </c>
      <c r="K3509" s="16">
        <v>7800</v>
      </c>
      <c r="L3509" s="16">
        <v>0</v>
      </c>
      <c r="M3509" s="16">
        <v>7800</v>
      </c>
      <c r="N3509" s="16">
        <v>0</v>
      </c>
      <c r="O3509" s="47">
        <v>3954</v>
      </c>
      <c r="P3509" s="16">
        <v>3846</v>
      </c>
      <c r="Q3509" s="47">
        <v>495</v>
      </c>
      <c r="R3509" s="16" t="s">
        <v>1948</v>
      </c>
      <c r="S3509" s="3" t="s">
        <v>1476</v>
      </c>
      <c r="T3509" s="2"/>
      <c r="U3509" s="2"/>
      <c r="V3509" s="2"/>
    </row>
    <row r="3510" spans="1:22" s="16" customFormat="1" ht="15" customHeight="1" x14ac:dyDescent="0.3">
      <c r="A3510" s="16" t="s">
        <v>465</v>
      </c>
      <c r="B3510" s="16" t="s">
        <v>18</v>
      </c>
      <c r="C3510" s="43" t="s">
        <v>208</v>
      </c>
      <c r="D3510" s="43" t="s">
        <v>70</v>
      </c>
      <c r="E3510" s="43" t="s">
        <v>71</v>
      </c>
      <c r="F3510" s="43" t="s">
        <v>72</v>
      </c>
      <c r="G3510" s="43" t="s">
        <v>209</v>
      </c>
      <c r="H3510" s="43" t="s">
        <v>23</v>
      </c>
      <c r="I3510" s="43" t="s">
        <v>481</v>
      </c>
      <c r="J3510" s="16" t="s">
        <v>1040</v>
      </c>
      <c r="K3510" s="16">
        <v>1500</v>
      </c>
      <c r="L3510" s="16">
        <v>0</v>
      </c>
      <c r="M3510" s="16">
        <v>1500</v>
      </c>
      <c r="N3510" s="16">
        <v>0</v>
      </c>
      <c r="O3510" s="47">
        <v>248.49</v>
      </c>
      <c r="P3510" s="16">
        <v>1251.51</v>
      </c>
      <c r="Q3510" s="47">
        <v>0</v>
      </c>
      <c r="R3510" s="16" t="s">
        <v>1948</v>
      </c>
      <c r="S3510" s="3" t="s">
        <v>1476</v>
      </c>
      <c r="T3510" s="2"/>
      <c r="U3510" s="2"/>
      <c r="V3510" s="2"/>
    </row>
    <row r="3511" spans="1:22" s="16" customFormat="1" ht="15" customHeight="1" x14ac:dyDescent="0.3">
      <c r="A3511" s="16" t="s">
        <v>465</v>
      </c>
      <c r="B3511" s="16" t="s">
        <v>18</v>
      </c>
      <c r="C3511" s="43" t="s">
        <v>208</v>
      </c>
      <c r="D3511" s="43" t="s">
        <v>70</v>
      </c>
      <c r="E3511" s="43" t="s">
        <v>71</v>
      </c>
      <c r="F3511" s="43" t="s">
        <v>72</v>
      </c>
      <c r="G3511" s="43" t="s">
        <v>209</v>
      </c>
      <c r="H3511" s="43" t="s">
        <v>23</v>
      </c>
      <c r="I3511" s="43" t="s">
        <v>1051</v>
      </c>
      <c r="J3511" s="16" t="s">
        <v>1052</v>
      </c>
      <c r="K3511" s="16">
        <v>1872</v>
      </c>
      <c r="L3511" s="16">
        <v>0</v>
      </c>
      <c r="M3511" s="16">
        <v>1872</v>
      </c>
      <c r="N3511" s="16">
        <v>0</v>
      </c>
      <c r="O3511" s="47">
        <v>1767.41</v>
      </c>
      <c r="P3511" s="16">
        <v>104.59</v>
      </c>
      <c r="Q3511" s="47">
        <v>386.81</v>
      </c>
      <c r="R3511" s="16" t="s">
        <v>1948</v>
      </c>
      <c r="S3511" s="3" t="s">
        <v>1476</v>
      </c>
      <c r="T3511" s="2"/>
      <c r="U3511" s="2"/>
      <c r="V3511" s="2"/>
    </row>
    <row r="3512" spans="1:22" s="16" customFormat="1" ht="15" customHeight="1" x14ac:dyDescent="0.3">
      <c r="A3512" s="16" t="s">
        <v>465</v>
      </c>
      <c r="B3512" s="16" t="s">
        <v>18</v>
      </c>
      <c r="C3512" s="43" t="s">
        <v>208</v>
      </c>
      <c r="D3512" s="43" t="s">
        <v>70</v>
      </c>
      <c r="E3512" s="43" t="s">
        <v>71</v>
      </c>
      <c r="F3512" s="43" t="s">
        <v>72</v>
      </c>
      <c r="G3512" s="43" t="s">
        <v>209</v>
      </c>
      <c r="H3512" s="43" t="s">
        <v>23</v>
      </c>
      <c r="I3512" s="43" t="s">
        <v>473</v>
      </c>
      <c r="J3512" s="16" t="s">
        <v>1041</v>
      </c>
      <c r="K3512" s="16">
        <v>0</v>
      </c>
      <c r="L3512" s="16">
        <v>0</v>
      </c>
      <c r="M3512" s="16">
        <v>0</v>
      </c>
      <c r="N3512" s="16">
        <v>0</v>
      </c>
      <c r="O3512" s="47">
        <v>1250</v>
      </c>
      <c r="P3512" s="16">
        <v>-1250</v>
      </c>
      <c r="Q3512" s="47">
        <v>0</v>
      </c>
      <c r="R3512" s="16" t="s">
        <v>1948</v>
      </c>
      <c r="S3512" s="3" t="s">
        <v>1476</v>
      </c>
      <c r="T3512" s="2"/>
      <c r="U3512" s="2"/>
      <c r="V3512" s="2"/>
    </row>
    <row r="3513" spans="1:22" s="16" customFormat="1" ht="15" customHeight="1" x14ac:dyDescent="0.3">
      <c r="A3513" s="16" t="s">
        <v>465</v>
      </c>
      <c r="B3513" s="16" t="s">
        <v>18</v>
      </c>
      <c r="C3513" s="43" t="s">
        <v>208</v>
      </c>
      <c r="D3513" s="43" t="s">
        <v>70</v>
      </c>
      <c r="E3513" s="43" t="s">
        <v>71</v>
      </c>
      <c r="F3513" s="43" t="s">
        <v>72</v>
      </c>
      <c r="G3513" s="43" t="s">
        <v>209</v>
      </c>
      <c r="H3513" s="43" t="s">
        <v>23</v>
      </c>
      <c r="I3513" s="43" t="s">
        <v>474</v>
      </c>
      <c r="J3513" s="16" t="s">
        <v>475</v>
      </c>
      <c r="K3513" s="16">
        <v>10801</v>
      </c>
      <c r="L3513" s="16">
        <v>0</v>
      </c>
      <c r="M3513" s="16">
        <v>10801</v>
      </c>
      <c r="N3513" s="16">
        <v>0</v>
      </c>
      <c r="O3513" s="47">
        <v>9951.23</v>
      </c>
      <c r="P3513" s="16">
        <v>849.77</v>
      </c>
      <c r="Q3513" s="47">
        <v>1777.63</v>
      </c>
      <c r="R3513" s="16" t="s">
        <v>1948</v>
      </c>
      <c r="S3513" s="3" t="s">
        <v>1476</v>
      </c>
      <c r="T3513" s="2"/>
      <c r="U3513" s="2"/>
      <c r="V3513" s="2"/>
    </row>
    <row r="3514" spans="1:22" s="16" customFormat="1" ht="15" customHeight="1" x14ac:dyDescent="0.3">
      <c r="A3514" s="16" t="s">
        <v>465</v>
      </c>
      <c r="B3514" s="16" t="s">
        <v>18</v>
      </c>
      <c r="C3514" s="43" t="s">
        <v>208</v>
      </c>
      <c r="D3514" s="43" t="s">
        <v>70</v>
      </c>
      <c r="E3514" s="43" t="s">
        <v>71</v>
      </c>
      <c r="F3514" s="43" t="s">
        <v>72</v>
      </c>
      <c r="G3514" s="43" t="s">
        <v>209</v>
      </c>
      <c r="H3514" s="43" t="s">
        <v>23</v>
      </c>
      <c r="I3514" s="43">
        <v>6210</v>
      </c>
      <c r="J3514" s="16" t="s">
        <v>565</v>
      </c>
      <c r="K3514" s="16">
        <v>3000</v>
      </c>
      <c r="L3514" s="16">
        <v>0</v>
      </c>
      <c r="M3514" s="16">
        <v>3000</v>
      </c>
      <c r="N3514" s="16">
        <v>2051.6999999999998</v>
      </c>
      <c r="O3514" s="47">
        <v>457.18</v>
      </c>
      <c r="P3514" s="16">
        <v>491.12</v>
      </c>
      <c r="Q3514" s="47">
        <v>0</v>
      </c>
      <c r="R3514" s="16" t="s">
        <v>1948</v>
      </c>
      <c r="S3514" s="3" t="s">
        <v>1476</v>
      </c>
      <c r="T3514" s="2"/>
      <c r="U3514" s="2"/>
      <c r="V3514" s="2"/>
    </row>
    <row r="3515" spans="1:22" s="16" customFormat="1" ht="15" customHeight="1" x14ac:dyDescent="0.3">
      <c r="A3515" s="16" t="s">
        <v>465</v>
      </c>
      <c r="B3515" s="16" t="s">
        <v>18</v>
      </c>
      <c r="C3515" s="43" t="s">
        <v>208</v>
      </c>
      <c r="D3515" s="43" t="s">
        <v>70</v>
      </c>
      <c r="E3515" s="43" t="s">
        <v>71</v>
      </c>
      <c r="F3515" s="43" t="s">
        <v>72</v>
      </c>
      <c r="G3515" s="43" t="s">
        <v>209</v>
      </c>
      <c r="H3515" s="43" t="s">
        <v>23</v>
      </c>
      <c r="I3515" s="43">
        <v>6214</v>
      </c>
      <c r="J3515" s="16" t="s">
        <v>495</v>
      </c>
      <c r="K3515" s="16">
        <v>1250</v>
      </c>
      <c r="L3515" s="16">
        <v>0</v>
      </c>
      <c r="M3515" s="16">
        <v>1250</v>
      </c>
      <c r="N3515" s="16">
        <v>0</v>
      </c>
      <c r="O3515" s="47">
        <v>0</v>
      </c>
      <c r="P3515" s="16">
        <v>1250</v>
      </c>
      <c r="Q3515" s="47">
        <v>0</v>
      </c>
      <c r="R3515" s="16" t="s">
        <v>1948</v>
      </c>
      <c r="S3515" s="3" t="s">
        <v>1476</v>
      </c>
      <c r="T3515" s="2"/>
      <c r="U3515" s="2"/>
      <c r="V3515" s="2"/>
    </row>
    <row r="3516" spans="1:22" s="16" customFormat="1" ht="15" customHeight="1" x14ac:dyDescent="0.3">
      <c r="A3516" s="16" t="s">
        <v>465</v>
      </c>
      <c r="B3516" s="16" t="s">
        <v>18</v>
      </c>
      <c r="C3516" s="43" t="s">
        <v>208</v>
      </c>
      <c r="D3516" s="43" t="s">
        <v>70</v>
      </c>
      <c r="E3516" s="43" t="s">
        <v>71</v>
      </c>
      <c r="F3516" s="43" t="s">
        <v>72</v>
      </c>
      <c r="G3516" s="43" t="s">
        <v>209</v>
      </c>
      <c r="H3516" s="43" t="s">
        <v>23</v>
      </c>
      <c r="I3516" s="43" t="s">
        <v>816</v>
      </c>
      <c r="J3516" s="16" t="s">
        <v>817</v>
      </c>
      <c r="K3516" s="16">
        <v>12000</v>
      </c>
      <c r="L3516" s="16">
        <v>0</v>
      </c>
      <c r="M3516" s="16">
        <v>12000</v>
      </c>
      <c r="N3516" s="16">
        <v>3500</v>
      </c>
      <c r="O3516" s="47">
        <v>1413.42</v>
      </c>
      <c r="P3516" s="16">
        <v>7086.58</v>
      </c>
      <c r="Q3516" s="47">
        <v>0</v>
      </c>
      <c r="R3516" s="16" t="s">
        <v>1948</v>
      </c>
      <c r="S3516" s="3" t="s">
        <v>1476</v>
      </c>
      <c r="T3516" s="2"/>
      <c r="U3516" s="2"/>
      <c r="V3516" s="2"/>
    </row>
    <row r="3517" spans="1:22" s="16" customFormat="1" ht="15" customHeight="1" x14ac:dyDescent="0.3">
      <c r="A3517" s="16" t="s">
        <v>465</v>
      </c>
      <c r="B3517" s="16" t="s">
        <v>18</v>
      </c>
      <c r="C3517" s="43" t="s">
        <v>208</v>
      </c>
      <c r="D3517" s="43" t="s">
        <v>70</v>
      </c>
      <c r="E3517" s="43" t="s">
        <v>71</v>
      </c>
      <c r="F3517" s="43" t="s">
        <v>72</v>
      </c>
      <c r="G3517" s="43" t="s">
        <v>209</v>
      </c>
      <c r="H3517" s="43" t="s">
        <v>23</v>
      </c>
      <c r="I3517" s="43" t="s">
        <v>505</v>
      </c>
      <c r="J3517" s="16" t="s">
        <v>506</v>
      </c>
      <c r="K3517" s="16">
        <v>1860</v>
      </c>
      <c r="L3517" s="16">
        <v>0</v>
      </c>
      <c r="M3517" s="16">
        <v>1860</v>
      </c>
      <c r="N3517" s="16">
        <v>0</v>
      </c>
      <c r="O3517" s="47">
        <v>946.07</v>
      </c>
      <c r="P3517" s="16">
        <v>913.93</v>
      </c>
      <c r="Q3517" s="47">
        <v>137.03</v>
      </c>
      <c r="R3517" s="16" t="s">
        <v>1948</v>
      </c>
      <c r="S3517" s="3" t="s">
        <v>1476</v>
      </c>
      <c r="T3517" s="2"/>
      <c r="U3517" s="2"/>
      <c r="V3517" s="2"/>
    </row>
    <row r="3518" spans="1:22" s="16" customFormat="1" ht="15" customHeight="1" x14ac:dyDescent="0.3">
      <c r="A3518" s="16" t="s">
        <v>465</v>
      </c>
      <c r="B3518" s="16" t="s">
        <v>18</v>
      </c>
      <c r="C3518" s="43" t="s">
        <v>208</v>
      </c>
      <c r="D3518" s="43" t="s">
        <v>70</v>
      </c>
      <c r="E3518" s="43" t="s">
        <v>71</v>
      </c>
      <c r="F3518" s="43" t="s">
        <v>72</v>
      </c>
      <c r="G3518" s="43" t="s">
        <v>209</v>
      </c>
      <c r="H3518" s="43" t="s">
        <v>23</v>
      </c>
      <c r="I3518" s="43" t="s">
        <v>487</v>
      </c>
      <c r="J3518" s="16" t="s">
        <v>488</v>
      </c>
      <c r="K3518" s="16">
        <v>4500</v>
      </c>
      <c r="L3518" s="16">
        <v>0</v>
      </c>
      <c r="M3518" s="16">
        <v>4500</v>
      </c>
      <c r="N3518" s="16">
        <v>0</v>
      </c>
      <c r="O3518" s="47">
        <v>3186</v>
      </c>
      <c r="P3518" s="16">
        <v>1314</v>
      </c>
      <c r="Q3518" s="47">
        <v>0</v>
      </c>
      <c r="R3518" s="16" t="s">
        <v>1948</v>
      </c>
      <c r="S3518" s="3" t="s">
        <v>1476</v>
      </c>
      <c r="T3518" s="2"/>
      <c r="U3518" s="2"/>
      <c r="V3518" s="2"/>
    </row>
    <row r="3519" spans="1:22" s="16" customFormat="1" ht="15" customHeight="1" x14ac:dyDescent="0.3">
      <c r="A3519" s="16" t="s">
        <v>465</v>
      </c>
      <c r="B3519" s="16" t="s">
        <v>18</v>
      </c>
      <c r="C3519" s="43" t="s">
        <v>208</v>
      </c>
      <c r="D3519" s="43" t="s">
        <v>70</v>
      </c>
      <c r="E3519" s="43" t="s">
        <v>71</v>
      </c>
      <c r="F3519" s="43" t="s">
        <v>72</v>
      </c>
      <c r="G3519" s="43" t="s">
        <v>209</v>
      </c>
      <c r="H3519" s="43" t="s">
        <v>23</v>
      </c>
      <c r="I3519" s="43">
        <v>9500</v>
      </c>
      <c r="J3519" s="16" t="s">
        <v>818</v>
      </c>
      <c r="K3519" s="16">
        <v>100000</v>
      </c>
      <c r="L3519" s="16">
        <v>1303</v>
      </c>
      <c r="M3519" s="16">
        <v>101303</v>
      </c>
      <c r="N3519" s="16">
        <v>17929.45</v>
      </c>
      <c r="O3519" s="47">
        <v>82960.639999999999</v>
      </c>
      <c r="P3519" s="16">
        <v>412.91</v>
      </c>
      <c r="Q3519" s="47">
        <v>8655.34</v>
      </c>
      <c r="R3519" s="16" t="s">
        <v>1948</v>
      </c>
      <c r="S3519" s="3" t="s">
        <v>1476</v>
      </c>
      <c r="T3519" s="2"/>
      <c r="U3519" s="2"/>
      <c r="V3519" s="2"/>
    </row>
    <row r="3520" spans="1:22" s="16" customFormat="1" ht="15" customHeight="1" x14ac:dyDescent="0.3">
      <c r="A3520" s="16" t="s">
        <v>465</v>
      </c>
      <c r="B3520" s="16" t="s">
        <v>18</v>
      </c>
      <c r="C3520" s="43" t="s">
        <v>208</v>
      </c>
      <c r="D3520" s="43" t="s">
        <v>70</v>
      </c>
      <c r="E3520" s="43" t="s">
        <v>71</v>
      </c>
      <c r="F3520" s="43" t="s">
        <v>72</v>
      </c>
      <c r="G3520" s="43" t="s">
        <v>209</v>
      </c>
      <c r="H3520" s="43" t="s">
        <v>23</v>
      </c>
      <c r="I3520" s="43" t="s">
        <v>1797</v>
      </c>
      <c r="J3520" s="16" t="s">
        <v>1798</v>
      </c>
      <c r="K3520" s="16">
        <v>0</v>
      </c>
      <c r="L3520" s="16">
        <v>0</v>
      </c>
      <c r="M3520" s="16">
        <v>0</v>
      </c>
      <c r="N3520" s="16">
        <v>0</v>
      </c>
      <c r="O3520" s="47">
        <v>0</v>
      </c>
      <c r="P3520" s="16">
        <v>0</v>
      </c>
      <c r="Q3520" s="47">
        <v>0</v>
      </c>
      <c r="R3520" s="16" t="s">
        <v>1948</v>
      </c>
      <c r="S3520" s="3" t="s">
        <v>1476</v>
      </c>
      <c r="T3520" s="2"/>
      <c r="U3520" s="2"/>
      <c r="V3520" s="2"/>
    </row>
    <row r="3521" spans="1:22" s="16" customFormat="1" ht="15" customHeight="1" x14ac:dyDescent="0.3">
      <c r="A3521" s="16" t="s">
        <v>465</v>
      </c>
      <c r="B3521" s="16" t="s">
        <v>18</v>
      </c>
      <c r="C3521" s="43" t="s">
        <v>819</v>
      </c>
      <c r="D3521" s="43" t="s">
        <v>70</v>
      </c>
      <c r="E3521" s="43" t="s">
        <v>71</v>
      </c>
      <c r="F3521" s="43" t="s">
        <v>72</v>
      </c>
      <c r="G3521" s="43" t="s">
        <v>820</v>
      </c>
      <c r="H3521" s="43" t="s">
        <v>23</v>
      </c>
      <c r="I3521" s="43" t="s">
        <v>501</v>
      </c>
      <c r="J3521" s="16" t="s">
        <v>502</v>
      </c>
      <c r="K3521" s="16">
        <v>51306</v>
      </c>
      <c r="L3521" s="16">
        <v>0</v>
      </c>
      <c r="M3521" s="16">
        <v>51306</v>
      </c>
      <c r="N3521" s="16">
        <v>0</v>
      </c>
      <c r="O3521" s="47">
        <v>46831.77</v>
      </c>
      <c r="P3521" s="16">
        <v>4474.2299999999996</v>
      </c>
      <c r="Q3521" s="47">
        <v>4982.01</v>
      </c>
      <c r="R3521" s="16" t="s">
        <v>1949</v>
      </c>
      <c r="S3521" s="3" t="s">
        <v>1476</v>
      </c>
      <c r="T3521" s="2"/>
      <c r="U3521" s="2"/>
      <c r="V3521" s="2"/>
    </row>
    <row r="3522" spans="1:22" s="16" customFormat="1" ht="15" customHeight="1" x14ac:dyDescent="0.3">
      <c r="A3522" s="16" t="s">
        <v>465</v>
      </c>
      <c r="B3522" s="16" t="s">
        <v>18</v>
      </c>
      <c r="C3522" s="43" t="s">
        <v>819</v>
      </c>
      <c r="D3522" s="43" t="s">
        <v>70</v>
      </c>
      <c r="E3522" s="43" t="s">
        <v>71</v>
      </c>
      <c r="F3522" s="43" t="s">
        <v>72</v>
      </c>
      <c r="G3522" s="43" t="s">
        <v>820</v>
      </c>
      <c r="H3522" s="43" t="s">
        <v>23</v>
      </c>
      <c r="I3522" s="43" t="s">
        <v>493</v>
      </c>
      <c r="J3522" s="16" t="s">
        <v>494</v>
      </c>
      <c r="K3522" s="16">
        <v>0</v>
      </c>
      <c r="L3522" s="16">
        <v>0</v>
      </c>
      <c r="M3522" s="16">
        <v>0</v>
      </c>
      <c r="N3522" s="16">
        <v>0</v>
      </c>
      <c r="O3522" s="47">
        <v>0</v>
      </c>
      <c r="P3522" s="16">
        <v>0</v>
      </c>
      <c r="Q3522" s="47">
        <v>0</v>
      </c>
      <c r="R3522" s="16" t="s">
        <v>1949</v>
      </c>
      <c r="S3522" s="3" t="s">
        <v>1476</v>
      </c>
      <c r="T3522" s="2"/>
      <c r="U3522" s="2"/>
      <c r="V3522" s="2"/>
    </row>
    <row r="3523" spans="1:22" s="16" customFormat="1" ht="15" customHeight="1" x14ac:dyDescent="0.3">
      <c r="A3523" s="16" t="s">
        <v>465</v>
      </c>
      <c r="B3523" s="16" t="s">
        <v>18</v>
      </c>
      <c r="C3523" s="43" t="s">
        <v>819</v>
      </c>
      <c r="D3523" s="43" t="s">
        <v>70</v>
      </c>
      <c r="E3523" s="43" t="s">
        <v>71</v>
      </c>
      <c r="F3523" s="43" t="s">
        <v>72</v>
      </c>
      <c r="G3523" s="43" t="s">
        <v>820</v>
      </c>
      <c r="H3523" s="43" t="s">
        <v>23</v>
      </c>
      <c r="I3523" s="43">
        <v>5100</v>
      </c>
      <c r="J3523" s="16" t="s">
        <v>484</v>
      </c>
      <c r="K3523" s="16">
        <v>1000</v>
      </c>
      <c r="L3523" s="16">
        <v>0</v>
      </c>
      <c r="M3523" s="16">
        <v>1000</v>
      </c>
      <c r="N3523" s="16">
        <v>0</v>
      </c>
      <c r="O3523" s="47">
        <v>995.09</v>
      </c>
      <c r="P3523" s="16">
        <v>4.91</v>
      </c>
      <c r="Q3523" s="47">
        <v>169.01</v>
      </c>
      <c r="R3523" s="16" t="s">
        <v>1949</v>
      </c>
      <c r="S3523" s="3" t="s">
        <v>1476</v>
      </c>
      <c r="T3523" s="2"/>
      <c r="U3523" s="2"/>
      <c r="V3523" s="2"/>
    </row>
    <row r="3524" spans="1:22" s="16" customFormat="1" ht="15" customHeight="1" x14ac:dyDescent="0.3">
      <c r="A3524" s="16" t="s">
        <v>465</v>
      </c>
      <c r="B3524" s="16" t="s">
        <v>18</v>
      </c>
      <c r="C3524" s="43" t="s">
        <v>819</v>
      </c>
      <c r="D3524" s="43" t="s">
        <v>70</v>
      </c>
      <c r="E3524" s="43" t="s">
        <v>71</v>
      </c>
      <c r="F3524" s="43" t="s">
        <v>72</v>
      </c>
      <c r="G3524" s="43" t="s">
        <v>820</v>
      </c>
      <c r="H3524" s="43" t="s">
        <v>23</v>
      </c>
      <c r="I3524" s="43" t="s">
        <v>481</v>
      </c>
      <c r="J3524" s="16" t="s">
        <v>1040</v>
      </c>
      <c r="K3524" s="16">
        <v>300</v>
      </c>
      <c r="L3524" s="16">
        <v>0</v>
      </c>
      <c r="M3524" s="16">
        <v>300</v>
      </c>
      <c r="N3524" s="16">
        <v>0</v>
      </c>
      <c r="O3524" s="47">
        <v>100</v>
      </c>
      <c r="P3524" s="16">
        <v>200</v>
      </c>
      <c r="Q3524" s="47">
        <v>0</v>
      </c>
      <c r="R3524" s="16" t="s">
        <v>1949</v>
      </c>
      <c r="S3524" s="3" t="s">
        <v>1476</v>
      </c>
      <c r="T3524" s="2"/>
      <c r="U3524" s="2"/>
      <c r="V3524" s="2"/>
    </row>
    <row r="3525" spans="1:22" s="16" customFormat="1" ht="15" customHeight="1" x14ac:dyDescent="0.3">
      <c r="A3525" s="16" t="s">
        <v>465</v>
      </c>
      <c r="B3525" s="16" t="s">
        <v>18</v>
      </c>
      <c r="C3525" s="43" t="s">
        <v>819</v>
      </c>
      <c r="D3525" s="43" t="s">
        <v>70</v>
      </c>
      <c r="E3525" s="43" t="s">
        <v>71</v>
      </c>
      <c r="F3525" s="43" t="s">
        <v>72</v>
      </c>
      <c r="G3525" s="43" t="s">
        <v>820</v>
      </c>
      <c r="H3525" s="43" t="s">
        <v>23</v>
      </c>
      <c r="I3525" s="43" t="s">
        <v>1051</v>
      </c>
      <c r="J3525" s="16" t="s">
        <v>1052</v>
      </c>
      <c r="K3525" s="16">
        <v>880</v>
      </c>
      <c r="L3525" s="16">
        <v>0</v>
      </c>
      <c r="M3525" s="16">
        <v>880</v>
      </c>
      <c r="N3525" s="16">
        <v>0</v>
      </c>
      <c r="O3525" s="47">
        <v>880</v>
      </c>
      <c r="P3525" s="16">
        <v>0</v>
      </c>
      <c r="Q3525" s="47">
        <v>0</v>
      </c>
      <c r="R3525" s="16" t="s">
        <v>1949</v>
      </c>
      <c r="S3525" s="3" t="s">
        <v>1476</v>
      </c>
      <c r="T3525" s="2"/>
      <c r="U3525" s="2"/>
      <c r="V3525" s="2"/>
    </row>
    <row r="3526" spans="1:22" s="16" customFormat="1" ht="15" customHeight="1" x14ac:dyDescent="0.3">
      <c r="A3526" s="16" t="s">
        <v>465</v>
      </c>
      <c r="B3526" s="16" t="s">
        <v>18</v>
      </c>
      <c r="C3526" s="43" t="s">
        <v>819</v>
      </c>
      <c r="D3526" s="43" t="s">
        <v>70</v>
      </c>
      <c r="E3526" s="43" t="s">
        <v>71</v>
      </c>
      <c r="F3526" s="43" t="s">
        <v>72</v>
      </c>
      <c r="G3526" s="43" t="s">
        <v>820</v>
      </c>
      <c r="H3526" s="43" t="s">
        <v>23</v>
      </c>
      <c r="I3526" s="43" t="s">
        <v>473</v>
      </c>
      <c r="J3526" s="16" t="s">
        <v>1041</v>
      </c>
      <c r="K3526" s="16">
        <v>0</v>
      </c>
      <c r="L3526" s="16">
        <v>0</v>
      </c>
      <c r="M3526" s="16">
        <v>0</v>
      </c>
      <c r="N3526" s="16">
        <v>0</v>
      </c>
      <c r="O3526" s="47">
        <v>425</v>
      </c>
      <c r="P3526" s="16">
        <v>-425</v>
      </c>
      <c r="Q3526" s="47">
        <v>0</v>
      </c>
      <c r="R3526" s="16" t="s">
        <v>1949</v>
      </c>
      <c r="S3526" s="3" t="s">
        <v>1476</v>
      </c>
      <c r="T3526" s="2"/>
      <c r="U3526" s="2"/>
      <c r="V3526" s="2"/>
    </row>
    <row r="3527" spans="1:22" s="16" customFormat="1" ht="15" customHeight="1" x14ac:dyDescent="0.3">
      <c r="A3527" s="16" t="s">
        <v>465</v>
      </c>
      <c r="B3527" s="16" t="s">
        <v>18</v>
      </c>
      <c r="C3527" s="43" t="s">
        <v>819</v>
      </c>
      <c r="D3527" s="43" t="s">
        <v>70</v>
      </c>
      <c r="E3527" s="43" t="s">
        <v>71</v>
      </c>
      <c r="F3527" s="43" t="s">
        <v>72</v>
      </c>
      <c r="G3527" s="43" t="s">
        <v>820</v>
      </c>
      <c r="H3527" s="43" t="s">
        <v>23</v>
      </c>
      <c r="I3527" s="43" t="s">
        <v>474</v>
      </c>
      <c r="J3527" s="16" t="s">
        <v>475</v>
      </c>
      <c r="K3527" s="16">
        <v>4092</v>
      </c>
      <c r="L3527" s="16">
        <v>0</v>
      </c>
      <c r="M3527" s="16">
        <v>4092</v>
      </c>
      <c r="N3527" s="16">
        <v>0</v>
      </c>
      <c r="O3527" s="47">
        <v>3594.65</v>
      </c>
      <c r="P3527" s="16">
        <v>497.35</v>
      </c>
      <c r="Q3527" s="47">
        <v>375.8</v>
      </c>
      <c r="R3527" s="16" t="s">
        <v>1949</v>
      </c>
      <c r="S3527" s="3" t="s">
        <v>1476</v>
      </c>
      <c r="T3527" s="2"/>
      <c r="U3527" s="2"/>
      <c r="V3527" s="2"/>
    </row>
    <row r="3528" spans="1:22" s="16" customFormat="1" ht="15" customHeight="1" x14ac:dyDescent="0.3">
      <c r="A3528" s="16" t="s">
        <v>465</v>
      </c>
      <c r="B3528" s="16" t="s">
        <v>18</v>
      </c>
      <c r="C3528" s="43" t="s">
        <v>819</v>
      </c>
      <c r="D3528" s="43" t="s">
        <v>70</v>
      </c>
      <c r="E3528" s="43" t="s">
        <v>71</v>
      </c>
      <c r="F3528" s="43" t="s">
        <v>72</v>
      </c>
      <c r="G3528" s="43" t="s">
        <v>820</v>
      </c>
      <c r="H3528" s="43" t="s">
        <v>23</v>
      </c>
      <c r="I3528" s="43">
        <v>6000</v>
      </c>
      <c r="J3528" s="16" t="s">
        <v>539</v>
      </c>
      <c r="K3528" s="16">
        <v>6500</v>
      </c>
      <c r="L3528" s="16">
        <v>0</v>
      </c>
      <c r="M3528" s="16">
        <v>6500</v>
      </c>
      <c r="N3528" s="16">
        <v>657.8</v>
      </c>
      <c r="O3528" s="47">
        <v>3167.41</v>
      </c>
      <c r="P3528" s="16">
        <v>2674.79</v>
      </c>
      <c r="Q3528" s="47">
        <v>58.77</v>
      </c>
      <c r="R3528" s="16" t="s">
        <v>1949</v>
      </c>
      <c r="S3528" s="3" t="s">
        <v>1476</v>
      </c>
      <c r="T3528" s="2"/>
      <c r="U3528" s="2"/>
      <c r="V3528" s="2"/>
    </row>
    <row r="3529" spans="1:22" s="16" customFormat="1" ht="15" customHeight="1" x14ac:dyDescent="0.3">
      <c r="A3529" s="16" t="s">
        <v>465</v>
      </c>
      <c r="B3529" s="16" t="s">
        <v>18</v>
      </c>
      <c r="C3529" s="43" t="s">
        <v>819</v>
      </c>
      <c r="D3529" s="43" t="s">
        <v>70</v>
      </c>
      <c r="E3529" s="43" t="s">
        <v>71</v>
      </c>
      <c r="F3529" s="43" t="s">
        <v>72</v>
      </c>
      <c r="G3529" s="43" t="s">
        <v>820</v>
      </c>
      <c r="H3529" s="43" t="s">
        <v>23</v>
      </c>
      <c r="I3529" s="43">
        <v>6005</v>
      </c>
      <c r="J3529" s="16" t="s">
        <v>556</v>
      </c>
      <c r="K3529" s="16">
        <v>60000</v>
      </c>
      <c r="L3529" s="16">
        <v>0</v>
      </c>
      <c r="M3529" s="16">
        <v>60000</v>
      </c>
      <c r="N3529" s="16">
        <v>5652</v>
      </c>
      <c r="O3529" s="47">
        <v>50001.78</v>
      </c>
      <c r="P3529" s="16">
        <v>4346.22</v>
      </c>
      <c r="Q3529" s="47">
        <v>0</v>
      </c>
      <c r="R3529" s="16" t="s">
        <v>1949</v>
      </c>
      <c r="S3529" s="3" t="s">
        <v>1476</v>
      </c>
      <c r="T3529" s="2"/>
      <c r="U3529" s="2"/>
      <c r="V3529" s="2"/>
    </row>
    <row r="3530" spans="1:22" s="16" customFormat="1" ht="15" customHeight="1" x14ac:dyDescent="0.3">
      <c r="A3530" s="16" t="s">
        <v>465</v>
      </c>
      <c r="B3530" s="16" t="s">
        <v>18</v>
      </c>
      <c r="C3530" s="43" t="s">
        <v>819</v>
      </c>
      <c r="D3530" s="43" t="s">
        <v>70</v>
      </c>
      <c r="E3530" s="43" t="s">
        <v>71</v>
      </c>
      <c r="F3530" s="43" t="s">
        <v>72</v>
      </c>
      <c r="G3530" s="43" t="s">
        <v>820</v>
      </c>
      <c r="H3530" s="43" t="s">
        <v>23</v>
      </c>
      <c r="I3530" s="43">
        <v>6015</v>
      </c>
      <c r="J3530" s="16" t="s">
        <v>503</v>
      </c>
      <c r="K3530" s="16">
        <v>5500</v>
      </c>
      <c r="L3530" s="16">
        <v>0</v>
      </c>
      <c r="M3530" s="16">
        <v>5500</v>
      </c>
      <c r="N3530" s="16">
        <v>0</v>
      </c>
      <c r="O3530" s="47">
        <v>150</v>
      </c>
      <c r="P3530" s="16">
        <v>5350</v>
      </c>
      <c r="Q3530" s="47">
        <v>150</v>
      </c>
      <c r="R3530" s="16" t="s">
        <v>1949</v>
      </c>
      <c r="S3530" s="3" t="s">
        <v>1476</v>
      </c>
      <c r="T3530" s="2"/>
      <c r="U3530" s="2"/>
      <c r="V3530" s="2"/>
    </row>
    <row r="3531" spans="1:22" s="16" customFormat="1" ht="15" customHeight="1" x14ac:dyDescent="0.3">
      <c r="A3531" s="16" t="s">
        <v>465</v>
      </c>
      <c r="B3531" s="16" t="s">
        <v>18</v>
      </c>
      <c r="C3531" s="43" t="s">
        <v>819</v>
      </c>
      <c r="D3531" s="43" t="s">
        <v>70</v>
      </c>
      <c r="E3531" s="43" t="s">
        <v>71</v>
      </c>
      <c r="F3531" s="43" t="s">
        <v>72</v>
      </c>
      <c r="G3531" s="43" t="s">
        <v>820</v>
      </c>
      <c r="H3531" s="43" t="s">
        <v>23</v>
      </c>
      <c r="I3531" s="43">
        <v>6017</v>
      </c>
      <c r="J3531" s="16" t="s">
        <v>529</v>
      </c>
      <c r="K3531" s="16">
        <v>15045</v>
      </c>
      <c r="L3531" s="16">
        <v>0</v>
      </c>
      <c r="M3531" s="16">
        <v>15045</v>
      </c>
      <c r="N3531" s="16">
        <v>0</v>
      </c>
      <c r="O3531" s="47">
        <v>8461.86</v>
      </c>
      <c r="P3531" s="16">
        <v>6583.14</v>
      </c>
      <c r="Q3531" s="47">
        <v>0</v>
      </c>
      <c r="R3531" s="16" t="s">
        <v>1949</v>
      </c>
      <c r="S3531" s="3" t="s">
        <v>1476</v>
      </c>
      <c r="T3531" s="2"/>
      <c r="U3531" s="2"/>
      <c r="V3531" s="2"/>
    </row>
    <row r="3532" spans="1:22" s="16" customFormat="1" ht="15" customHeight="1" x14ac:dyDescent="0.3">
      <c r="A3532" s="16" t="s">
        <v>465</v>
      </c>
      <c r="B3532" s="16" t="s">
        <v>18</v>
      </c>
      <c r="C3532" s="43" t="s">
        <v>819</v>
      </c>
      <c r="D3532" s="43" t="s">
        <v>70</v>
      </c>
      <c r="E3532" s="43" t="s">
        <v>71</v>
      </c>
      <c r="F3532" s="43" t="s">
        <v>72</v>
      </c>
      <c r="G3532" s="43" t="s">
        <v>820</v>
      </c>
      <c r="H3532" s="43" t="s">
        <v>23</v>
      </c>
      <c r="I3532" s="43">
        <v>6202</v>
      </c>
      <c r="J3532" s="16" t="s">
        <v>558</v>
      </c>
      <c r="K3532" s="16">
        <v>15000</v>
      </c>
      <c r="L3532" s="16">
        <v>0</v>
      </c>
      <c r="M3532" s="16">
        <v>15000</v>
      </c>
      <c r="N3532" s="16">
        <v>0</v>
      </c>
      <c r="O3532" s="47">
        <v>10658.94</v>
      </c>
      <c r="P3532" s="16">
        <v>4341.0600000000004</v>
      </c>
      <c r="Q3532" s="47">
        <v>0</v>
      </c>
      <c r="R3532" s="16" t="s">
        <v>1949</v>
      </c>
      <c r="S3532" s="3" t="s">
        <v>1476</v>
      </c>
      <c r="T3532" s="2"/>
      <c r="U3532" s="2"/>
      <c r="V3532" s="2"/>
    </row>
    <row r="3533" spans="1:22" s="16" customFormat="1" ht="15" customHeight="1" x14ac:dyDescent="0.3">
      <c r="A3533" s="16" t="s">
        <v>465</v>
      </c>
      <c r="B3533" s="16" t="s">
        <v>18</v>
      </c>
      <c r="C3533" s="43" t="s">
        <v>819</v>
      </c>
      <c r="D3533" s="43" t="s">
        <v>70</v>
      </c>
      <c r="E3533" s="43" t="s">
        <v>71</v>
      </c>
      <c r="F3533" s="43" t="s">
        <v>72</v>
      </c>
      <c r="G3533" s="43" t="s">
        <v>820</v>
      </c>
      <c r="H3533" s="43" t="s">
        <v>23</v>
      </c>
      <c r="I3533" s="43">
        <v>6214</v>
      </c>
      <c r="J3533" s="16" t="s">
        <v>495</v>
      </c>
      <c r="K3533" s="16">
        <v>425</v>
      </c>
      <c r="L3533" s="16">
        <v>0</v>
      </c>
      <c r="M3533" s="16">
        <v>425</v>
      </c>
      <c r="N3533" s="16">
        <v>0</v>
      </c>
      <c r="O3533" s="47">
        <v>0</v>
      </c>
      <c r="P3533" s="16">
        <v>425</v>
      </c>
      <c r="Q3533" s="47">
        <v>0</v>
      </c>
      <c r="R3533" s="16" t="s">
        <v>1949</v>
      </c>
      <c r="S3533" s="3" t="s">
        <v>1476</v>
      </c>
      <c r="T3533" s="2"/>
      <c r="U3533" s="2"/>
      <c r="V3533" s="2"/>
    </row>
    <row r="3534" spans="1:22" s="16" customFormat="1" ht="15" customHeight="1" x14ac:dyDescent="0.3">
      <c r="A3534" s="16" t="s">
        <v>465</v>
      </c>
      <c r="B3534" s="16" t="s">
        <v>18</v>
      </c>
      <c r="C3534" s="43" t="s">
        <v>819</v>
      </c>
      <c r="D3534" s="43" t="s">
        <v>70</v>
      </c>
      <c r="E3534" s="43" t="s">
        <v>71</v>
      </c>
      <c r="F3534" s="43" t="s">
        <v>72</v>
      </c>
      <c r="G3534" s="43" t="s">
        <v>820</v>
      </c>
      <c r="H3534" s="43" t="s">
        <v>23</v>
      </c>
      <c r="I3534" s="43" t="s">
        <v>566</v>
      </c>
      <c r="J3534" s="16" t="s">
        <v>567</v>
      </c>
      <c r="K3534" s="16">
        <v>500</v>
      </c>
      <c r="L3534" s="16">
        <v>0</v>
      </c>
      <c r="M3534" s="16">
        <v>500</v>
      </c>
      <c r="N3534" s="16">
        <v>0</v>
      </c>
      <c r="O3534" s="47">
        <v>0</v>
      </c>
      <c r="P3534" s="16">
        <v>500</v>
      </c>
      <c r="Q3534" s="47">
        <v>0</v>
      </c>
      <c r="R3534" s="16" t="s">
        <v>1949</v>
      </c>
      <c r="S3534" s="3" t="s">
        <v>1476</v>
      </c>
      <c r="T3534" s="2"/>
      <c r="U3534" s="2"/>
      <c r="V3534" s="2"/>
    </row>
    <row r="3535" spans="1:22" s="16" customFormat="1" ht="15" customHeight="1" x14ac:dyDescent="0.3">
      <c r="A3535" s="16" t="s">
        <v>465</v>
      </c>
      <c r="B3535" s="16" t="s">
        <v>18</v>
      </c>
      <c r="C3535" s="43" t="s">
        <v>819</v>
      </c>
      <c r="D3535" s="43" t="s">
        <v>70</v>
      </c>
      <c r="E3535" s="43" t="s">
        <v>71</v>
      </c>
      <c r="F3535" s="43" t="s">
        <v>72</v>
      </c>
      <c r="G3535" s="43" t="s">
        <v>820</v>
      </c>
      <c r="H3535" s="43" t="s">
        <v>23</v>
      </c>
      <c r="I3535" s="43" t="s">
        <v>487</v>
      </c>
      <c r="J3535" s="16" t="s">
        <v>488</v>
      </c>
      <c r="K3535" s="16">
        <v>40600</v>
      </c>
      <c r="L3535" s="16">
        <v>0</v>
      </c>
      <c r="M3535" s="16">
        <v>40600</v>
      </c>
      <c r="N3535" s="16">
        <v>4121.2700000000004</v>
      </c>
      <c r="O3535" s="47">
        <v>46347.11</v>
      </c>
      <c r="P3535" s="16">
        <v>-9868.3799999999992</v>
      </c>
      <c r="Q3535" s="47">
        <v>4933.1499999999996</v>
      </c>
      <c r="R3535" s="16" t="s">
        <v>1949</v>
      </c>
      <c r="S3535" s="3" t="s">
        <v>1476</v>
      </c>
      <c r="T3535" s="2"/>
      <c r="U3535" s="2"/>
      <c r="V3535" s="2"/>
    </row>
    <row r="3536" spans="1:22" s="16" customFormat="1" ht="15" customHeight="1" x14ac:dyDescent="0.3">
      <c r="A3536" s="16" t="s">
        <v>465</v>
      </c>
      <c r="B3536" s="16" t="s">
        <v>18</v>
      </c>
      <c r="C3536" s="43" t="s">
        <v>819</v>
      </c>
      <c r="D3536" s="43" t="s">
        <v>70</v>
      </c>
      <c r="E3536" s="43" t="s">
        <v>71</v>
      </c>
      <c r="F3536" s="43" t="s">
        <v>72</v>
      </c>
      <c r="G3536" s="43" t="s">
        <v>820</v>
      </c>
      <c r="H3536" s="43" t="s">
        <v>23</v>
      </c>
      <c r="I3536" s="43">
        <v>9500</v>
      </c>
      <c r="J3536" s="16" t="s">
        <v>818</v>
      </c>
      <c r="K3536" s="16">
        <v>15000</v>
      </c>
      <c r="L3536" s="16">
        <v>2000</v>
      </c>
      <c r="M3536" s="16">
        <v>17000</v>
      </c>
      <c r="N3536" s="16">
        <v>0</v>
      </c>
      <c r="O3536" s="47">
        <v>0</v>
      </c>
      <c r="P3536" s="16">
        <v>17000</v>
      </c>
      <c r="Q3536" s="47">
        <v>0</v>
      </c>
      <c r="R3536" s="16" t="s">
        <v>1949</v>
      </c>
      <c r="S3536" s="3" t="s">
        <v>1476</v>
      </c>
      <c r="T3536" s="2"/>
      <c r="U3536" s="2"/>
      <c r="V3536" s="2"/>
    </row>
    <row r="3537" spans="1:22" s="16" customFormat="1" ht="15" customHeight="1" x14ac:dyDescent="0.3">
      <c r="A3537" s="16" t="s">
        <v>17</v>
      </c>
      <c r="B3537" s="16" t="s">
        <v>18</v>
      </c>
      <c r="C3537" s="43" t="s">
        <v>1788</v>
      </c>
      <c r="D3537" s="43" t="s">
        <v>1801</v>
      </c>
      <c r="E3537" s="43" t="s">
        <v>71</v>
      </c>
      <c r="F3537" s="43" t="s">
        <v>445</v>
      </c>
      <c r="G3537" s="43" t="s">
        <v>1129</v>
      </c>
      <c r="H3537" s="43" t="s">
        <v>23</v>
      </c>
      <c r="I3537" s="43">
        <v>4700</v>
      </c>
      <c r="J3537" s="16" t="s">
        <v>35</v>
      </c>
      <c r="K3537" s="16">
        <v>0</v>
      </c>
      <c r="L3537" s="16">
        <v>0</v>
      </c>
      <c r="M3537" s="16">
        <v>0</v>
      </c>
      <c r="N3537" s="16">
        <v>0</v>
      </c>
      <c r="O3537" s="47">
        <v>57690.48</v>
      </c>
      <c r="P3537" s="16">
        <v>-57690.48</v>
      </c>
      <c r="Q3537" s="47">
        <v>5465.27</v>
      </c>
      <c r="R3537" s="16" t="s">
        <v>1950</v>
      </c>
      <c r="S3537" s="3" t="s">
        <v>1802</v>
      </c>
      <c r="T3537" s="2"/>
      <c r="U3537" s="2"/>
      <c r="V3537" s="2"/>
    </row>
    <row r="3538" spans="1:22" s="16" customFormat="1" ht="15" customHeight="1" x14ac:dyDescent="0.3">
      <c r="A3538" s="16" t="s">
        <v>17</v>
      </c>
      <c r="B3538" s="16" t="s">
        <v>18</v>
      </c>
      <c r="C3538" s="43" t="s">
        <v>1788</v>
      </c>
      <c r="D3538" s="43" t="s">
        <v>1801</v>
      </c>
      <c r="E3538" s="43" t="s">
        <v>71</v>
      </c>
      <c r="F3538" s="43" t="s">
        <v>445</v>
      </c>
      <c r="G3538" s="43" t="s">
        <v>1129</v>
      </c>
      <c r="H3538" s="43" t="s">
        <v>23</v>
      </c>
      <c r="I3538" s="43">
        <v>4705</v>
      </c>
      <c r="J3538" s="16" t="s">
        <v>1277</v>
      </c>
      <c r="K3538" s="16">
        <v>0</v>
      </c>
      <c r="L3538" s="16">
        <v>0</v>
      </c>
      <c r="M3538" s="16">
        <v>0</v>
      </c>
      <c r="N3538" s="16">
        <v>0</v>
      </c>
      <c r="O3538" s="47">
        <v>5658.22</v>
      </c>
      <c r="P3538" s="16">
        <v>-5658.22</v>
      </c>
      <c r="Q3538" s="47">
        <v>1707.28</v>
      </c>
      <c r="R3538" s="16" t="s">
        <v>1950</v>
      </c>
      <c r="S3538" s="3" t="s">
        <v>1802</v>
      </c>
      <c r="T3538" s="2"/>
      <c r="U3538" s="2"/>
      <c r="V3538" s="2"/>
    </row>
    <row r="3539" spans="1:22" s="16" customFormat="1" ht="15" customHeight="1" x14ac:dyDescent="0.3">
      <c r="A3539" s="16" t="s">
        <v>465</v>
      </c>
      <c r="B3539" s="16" t="s">
        <v>18</v>
      </c>
      <c r="C3539" s="43" t="s">
        <v>1788</v>
      </c>
      <c r="D3539" s="43" t="s">
        <v>1801</v>
      </c>
      <c r="E3539" s="43" t="s">
        <v>71</v>
      </c>
      <c r="F3539" s="43" t="s">
        <v>445</v>
      </c>
      <c r="G3539" s="43" t="s">
        <v>1129</v>
      </c>
      <c r="H3539" s="43" t="s">
        <v>23</v>
      </c>
      <c r="I3539" s="43">
        <v>7002</v>
      </c>
      <c r="J3539" s="16" t="s">
        <v>746</v>
      </c>
      <c r="K3539" s="16">
        <v>0</v>
      </c>
      <c r="L3539" s="16">
        <v>0</v>
      </c>
      <c r="M3539" s="16">
        <v>0</v>
      </c>
      <c r="N3539" s="16">
        <v>0</v>
      </c>
      <c r="O3539" s="47">
        <v>0</v>
      </c>
      <c r="P3539" s="16">
        <v>0</v>
      </c>
      <c r="Q3539" s="47">
        <v>0</v>
      </c>
      <c r="R3539" s="16" t="s">
        <v>1950</v>
      </c>
      <c r="S3539" s="3" t="s">
        <v>1802</v>
      </c>
      <c r="T3539" s="2"/>
      <c r="U3539" s="2"/>
      <c r="V3539" s="2"/>
    </row>
    <row r="3540" spans="1:22" s="16" customFormat="1" ht="15" customHeight="1" x14ac:dyDescent="0.3">
      <c r="A3540" s="16" t="s">
        <v>465</v>
      </c>
      <c r="B3540" s="16" t="s">
        <v>18</v>
      </c>
      <c r="C3540" s="43" t="s">
        <v>1788</v>
      </c>
      <c r="D3540" s="43" t="s">
        <v>1801</v>
      </c>
      <c r="E3540" s="43" t="s">
        <v>71</v>
      </c>
      <c r="F3540" s="43" t="s">
        <v>445</v>
      </c>
      <c r="G3540" s="43" t="s">
        <v>1129</v>
      </c>
      <c r="H3540" s="43" t="s">
        <v>23</v>
      </c>
      <c r="I3540" s="43" t="s">
        <v>806</v>
      </c>
      <c r="J3540" s="16" t="s">
        <v>807</v>
      </c>
      <c r="K3540" s="16">
        <v>0</v>
      </c>
      <c r="L3540" s="16">
        <v>0</v>
      </c>
      <c r="M3540" s="16">
        <v>0</v>
      </c>
      <c r="N3540" s="16">
        <v>0</v>
      </c>
      <c r="O3540" s="47">
        <v>120000</v>
      </c>
      <c r="P3540" s="16">
        <v>-120000</v>
      </c>
      <c r="Q3540" s="47">
        <v>0</v>
      </c>
      <c r="R3540" s="16" t="s">
        <v>1950</v>
      </c>
      <c r="S3540" s="3" t="s">
        <v>1802</v>
      </c>
      <c r="T3540" s="2"/>
      <c r="U3540" s="2"/>
      <c r="V3540" s="2"/>
    </row>
    <row r="3541" spans="1:22" s="16" customFormat="1" ht="15" customHeight="1" x14ac:dyDescent="0.3">
      <c r="A3541" s="16" t="s">
        <v>465</v>
      </c>
      <c r="B3541" s="16" t="s">
        <v>18</v>
      </c>
      <c r="C3541" s="43" t="s">
        <v>1788</v>
      </c>
      <c r="D3541" s="43" t="s">
        <v>1801</v>
      </c>
      <c r="E3541" s="43" t="s">
        <v>71</v>
      </c>
      <c r="F3541" s="43" t="s">
        <v>445</v>
      </c>
      <c r="G3541" s="43" t="s">
        <v>1129</v>
      </c>
      <c r="H3541" s="43" t="s">
        <v>23</v>
      </c>
      <c r="I3541" s="43" t="s">
        <v>808</v>
      </c>
      <c r="J3541" s="16" t="s">
        <v>809</v>
      </c>
      <c r="K3541" s="16">
        <v>0</v>
      </c>
      <c r="L3541" s="16">
        <v>0</v>
      </c>
      <c r="M3541" s="16">
        <v>0</v>
      </c>
      <c r="N3541" s="16">
        <v>0</v>
      </c>
      <c r="O3541" s="47">
        <v>279789.58</v>
      </c>
      <c r="P3541" s="16">
        <v>-279789.58</v>
      </c>
      <c r="Q3541" s="47">
        <v>163425</v>
      </c>
      <c r="R3541" s="16" t="s">
        <v>1950</v>
      </c>
      <c r="S3541" s="3" t="s">
        <v>1802</v>
      </c>
      <c r="T3541" s="2"/>
      <c r="U3541" s="2"/>
      <c r="V3541" s="2"/>
    </row>
    <row r="3542" spans="1:22" s="16" customFormat="1" ht="15" customHeight="1" x14ac:dyDescent="0.3">
      <c r="A3542" s="16" t="s">
        <v>465</v>
      </c>
      <c r="B3542" s="16" t="s">
        <v>18</v>
      </c>
      <c r="C3542" s="43" t="s">
        <v>1788</v>
      </c>
      <c r="D3542" s="43" t="s">
        <v>1801</v>
      </c>
      <c r="E3542" s="43" t="s">
        <v>71</v>
      </c>
      <c r="F3542" s="43" t="s">
        <v>445</v>
      </c>
      <c r="G3542" s="43" t="s">
        <v>1129</v>
      </c>
      <c r="H3542" s="43" t="s">
        <v>23</v>
      </c>
      <c r="I3542" s="43" t="s">
        <v>1209</v>
      </c>
      <c r="J3542" s="16" t="s">
        <v>1210</v>
      </c>
      <c r="K3542" s="16">
        <v>0</v>
      </c>
      <c r="L3542" s="16">
        <v>0</v>
      </c>
      <c r="M3542" s="16">
        <v>0</v>
      </c>
      <c r="N3542" s="16">
        <v>0</v>
      </c>
      <c r="O3542" s="47">
        <v>74750</v>
      </c>
      <c r="P3542" s="16">
        <v>-74750</v>
      </c>
      <c r="Q3542" s="47">
        <v>0</v>
      </c>
      <c r="R3542" s="16" t="s">
        <v>1950</v>
      </c>
      <c r="S3542" s="3" t="s">
        <v>1802</v>
      </c>
      <c r="T3542" s="2"/>
      <c r="U3542" s="2"/>
      <c r="V3542" s="2"/>
    </row>
    <row r="3543" spans="1:22" s="16" customFormat="1" ht="15" customHeight="1" x14ac:dyDescent="0.3">
      <c r="A3543" s="16" t="s">
        <v>465</v>
      </c>
      <c r="B3543" s="16" t="s">
        <v>18</v>
      </c>
      <c r="C3543" s="43" t="s">
        <v>1788</v>
      </c>
      <c r="D3543" s="43" t="s">
        <v>1801</v>
      </c>
      <c r="E3543" s="43" t="s">
        <v>71</v>
      </c>
      <c r="F3543" s="43" t="s">
        <v>445</v>
      </c>
      <c r="G3543" s="43" t="s">
        <v>1129</v>
      </c>
      <c r="H3543" s="43" t="s">
        <v>23</v>
      </c>
      <c r="I3543" s="43" t="s">
        <v>797</v>
      </c>
      <c r="J3543" s="16" t="s">
        <v>798</v>
      </c>
      <c r="K3543" s="16">
        <v>0</v>
      </c>
      <c r="L3543" s="16">
        <v>4292434</v>
      </c>
      <c r="M3543" s="16">
        <v>4292434</v>
      </c>
      <c r="N3543" s="16">
        <v>1623099.05</v>
      </c>
      <c r="O3543" s="47">
        <v>2064049.23</v>
      </c>
      <c r="P3543" s="16">
        <v>605285.72</v>
      </c>
      <c r="Q3543" s="47">
        <v>0</v>
      </c>
      <c r="R3543" s="16" t="s">
        <v>1950</v>
      </c>
      <c r="S3543" s="3" t="s">
        <v>1802</v>
      </c>
      <c r="T3543" s="2"/>
      <c r="U3543" s="2"/>
      <c r="V3543" s="2"/>
    </row>
    <row r="3544" spans="1:22" s="16" customFormat="1" ht="15" customHeight="1" x14ac:dyDescent="0.3">
      <c r="A3544" s="16" t="s">
        <v>465</v>
      </c>
      <c r="B3544" s="16" t="s">
        <v>18</v>
      </c>
      <c r="C3544" s="43" t="s">
        <v>1788</v>
      </c>
      <c r="D3544" s="43" t="s">
        <v>1801</v>
      </c>
      <c r="E3544" s="43" t="s">
        <v>71</v>
      </c>
      <c r="F3544" s="43" t="s">
        <v>445</v>
      </c>
      <c r="G3544" s="43" t="s">
        <v>1129</v>
      </c>
      <c r="H3544" s="43" t="s">
        <v>23</v>
      </c>
      <c r="I3544" s="43" t="s">
        <v>1797</v>
      </c>
      <c r="J3544" s="16" t="s">
        <v>1798</v>
      </c>
      <c r="K3544" s="16">
        <v>0</v>
      </c>
      <c r="L3544" s="16">
        <v>0</v>
      </c>
      <c r="M3544" s="16">
        <v>0</v>
      </c>
      <c r="N3544" s="16">
        <v>0</v>
      </c>
      <c r="O3544" s="47">
        <v>0</v>
      </c>
      <c r="P3544" s="16">
        <v>0</v>
      </c>
      <c r="Q3544" s="47">
        <v>0</v>
      </c>
      <c r="R3544" s="16" t="s">
        <v>1950</v>
      </c>
      <c r="S3544" s="3" t="s">
        <v>1802</v>
      </c>
      <c r="T3544" s="2"/>
      <c r="U3544" s="2"/>
      <c r="V3544" s="2"/>
    </row>
    <row r="3545" spans="1:22" s="16" customFormat="1" ht="15" customHeight="1" x14ac:dyDescent="0.3">
      <c r="A3545" s="16" t="s">
        <v>17</v>
      </c>
      <c r="B3545" s="16" t="s">
        <v>18</v>
      </c>
      <c r="C3545" s="43" t="s">
        <v>449</v>
      </c>
      <c r="D3545" s="43" t="s">
        <v>431</v>
      </c>
      <c r="E3545" s="43" t="s">
        <v>71</v>
      </c>
      <c r="F3545" s="43" t="s">
        <v>450</v>
      </c>
      <c r="G3545" s="43" t="s">
        <v>22</v>
      </c>
      <c r="H3545" s="43" t="s">
        <v>23</v>
      </c>
      <c r="I3545" s="43">
        <v>4075</v>
      </c>
      <c r="J3545" s="16" t="s">
        <v>219</v>
      </c>
      <c r="K3545" s="16">
        <v>16000</v>
      </c>
      <c r="L3545" s="16">
        <v>0</v>
      </c>
      <c r="M3545" s="16">
        <v>16000</v>
      </c>
      <c r="N3545" s="16">
        <v>0</v>
      </c>
      <c r="O3545" s="47">
        <v>10763.32</v>
      </c>
      <c r="P3545" s="16">
        <v>5236.68</v>
      </c>
      <c r="Q3545" s="47">
        <v>0</v>
      </c>
      <c r="R3545" s="16" t="s">
        <v>1951</v>
      </c>
      <c r="S3545" s="3" t="s">
        <v>1477</v>
      </c>
      <c r="T3545" s="2"/>
      <c r="U3545" s="2"/>
      <c r="V3545" s="2"/>
    </row>
    <row r="3546" spans="1:22" s="16" customFormat="1" ht="15" customHeight="1" x14ac:dyDescent="0.3">
      <c r="A3546" s="16" t="s">
        <v>17</v>
      </c>
      <c r="B3546" s="16" t="s">
        <v>18</v>
      </c>
      <c r="C3546" s="43" t="s">
        <v>449</v>
      </c>
      <c r="D3546" s="43" t="s">
        <v>431</v>
      </c>
      <c r="E3546" s="43" t="s">
        <v>71</v>
      </c>
      <c r="F3546" s="43" t="s">
        <v>450</v>
      </c>
      <c r="G3546" s="43" t="s">
        <v>22</v>
      </c>
      <c r="H3546" s="43" t="s">
        <v>23</v>
      </c>
      <c r="I3546" s="43">
        <v>4270</v>
      </c>
      <c r="J3546" s="16" t="s">
        <v>451</v>
      </c>
      <c r="K3546" s="16">
        <v>125000</v>
      </c>
      <c r="L3546" s="16">
        <v>0</v>
      </c>
      <c r="M3546" s="16">
        <v>125000</v>
      </c>
      <c r="N3546" s="16">
        <v>0</v>
      </c>
      <c r="O3546" s="47">
        <v>79498.67</v>
      </c>
      <c r="P3546" s="16">
        <v>45501.33</v>
      </c>
      <c r="Q3546" s="47">
        <v>0</v>
      </c>
      <c r="R3546" s="16" t="s">
        <v>1951</v>
      </c>
      <c r="S3546" s="3" t="s">
        <v>1477</v>
      </c>
      <c r="T3546" s="2"/>
      <c r="U3546" s="2"/>
      <c r="V3546" s="2"/>
    </row>
    <row r="3547" spans="1:22" s="16" customFormat="1" ht="15" customHeight="1" x14ac:dyDescent="0.3">
      <c r="A3547" s="16" t="s">
        <v>17</v>
      </c>
      <c r="B3547" s="16" t="s">
        <v>18</v>
      </c>
      <c r="C3547" s="43" t="s">
        <v>449</v>
      </c>
      <c r="D3547" s="43" t="s">
        <v>431</v>
      </c>
      <c r="E3547" s="43" t="s">
        <v>71</v>
      </c>
      <c r="F3547" s="43" t="s">
        <v>450</v>
      </c>
      <c r="G3547" s="43" t="s">
        <v>22</v>
      </c>
      <c r="H3547" s="43" t="s">
        <v>23</v>
      </c>
      <c r="I3547" s="43">
        <v>4525</v>
      </c>
      <c r="J3547" s="16" t="s">
        <v>353</v>
      </c>
      <c r="K3547" s="16">
        <v>7604447</v>
      </c>
      <c r="L3547" s="16">
        <v>0</v>
      </c>
      <c r="M3547" s="16">
        <v>7604447</v>
      </c>
      <c r="N3547" s="16">
        <v>0</v>
      </c>
      <c r="O3547" s="47">
        <v>5590785.2800000003</v>
      </c>
      <c r="P3547" s="16">
        <v>2013661.72</v>
      </c>
      <c r="Q3547" s="47">
        <v>0</v>
      </c>
      <c r="R3547" s="16" t="s">
        <v>1951</v>
      </c>
      <c r="S3547" s="3" t="s">
        <v>1477</v>
      </c>
      <c r="T3547" s="2"/>
      <c r="U3547" s="2"/>
      <c r="V3547" s="2"/>
    </row>
    <row r="3548" spans="1:22" s="16" customFormat="1" ht="15" customHeight="1" x14ac:dyDescent="0.3">
      <c r="A3548" s="16" t="s">
        <v>17</v>
      </c>
      <c r="B3548" s="16" t="s">
        <v>18</v>
      </c>
      <c r="C3548" s="43" t="s">
        <v>449</v>
      </c>
      <c r="D3548" s="43" t="s">
        <v>431</v>
      </c>
      <c r="E3548" s="43" t="s">
        <v>71</v>
      </c>
      <c r="F3548" s="43" t="s">
        <v>450</v>
      </c>
      <c r="G3548" s="43" t="s">
        <v>22</v>
      </c>
      <c r="H3548" s="43" t="s">
        <v>23</v>
      </c>
      <c r="I3548" s="43">
        <v>4535</v>
      </c>
      <c r="J3548" s="16" t="s">
        <v>88</v>
      </c>
      <c r="K3548" s="16">
        <v>7000</v>
      </c>
      <c r="L3548" s="16">
        <v>18400</v>
      </c>
      <c r="M3548" s="16">
        <v>25400</v>
      </c>
      <c r="N3548" s="16">
        <v>0</v>
      </c>
      <c r="O3548" s="47">
        <v>25400</v>
      </c>
      <c r="P3548" s="16">
        <v>0</v>
      </c>
      <c r="Q3548" s="47">
        <v>0</v>
      </c>
      <c r="R3548" s="16" t="s">
        <v>1951</v>
      </c>
      <c r="S3548" s="3" t="s">
        <v>1477</v>
      </c>
      <c r="T3548" s="2"/>
      <c r="U3548" s="2"/>
      <c r="V3548" s="2"/>
    </row>
    <row r="3549" spans="1:22" s="16" customFormat="1" ht="15" customHeight="1" x14ac:dyDescent="0.3">
      <c r="A3549" s="16" t="s">
        <v>17</v>
      </c>
      <c r="B3549" s="16" t="s">
        <v>18</v>
      </c>
      <c r="C3549" s="43" t="s">
        <v>449</v>
      </c>
      <c r="D3549" s="43" t="s">
        <v>431</v>
      </c>
      <c r="E3549" s="43" t="s">
        <v>71</v>
      </c>
      <c r="F3549" s="43" t="s">
        <v>450</v>
      </c>
      <c r="G3549" s="43" t="s">
        <v>22</v>
      </c>
      <c r="H3549" s="43" t="s">
        <v>23</v>
      </c>
      <c r="I3549" s="43">
        <v>4703</v>
      </c>
      <c r="J3549" s="16" t="s">
        <v>1081</v>
      </c>
      <c r="K3549" s="16">
        <v>0</v>
      </c>
      <c r="L3549" s="16">
        <v>0</v>
      </c>
      <c r="M3549" s="16">
        <v>0</v>
      </c>
      <c r="N3549" s="16">
        <v>0</v>
      </c>
      <c r="O3549" s="47">
        <v>36490.99</v>
      </c>
      <c r="P3549" s="16">
        <v>-36490.99</v>
      </c>
      <c r="Q3549" s="47">
        <v>3734.31</v>
      </c>
      <c r="R3549" s="16" t="s">
        <v>1951</v>
      </c>
      <c r="S3549" s="3" t="s">
        <v>1477</v>
      </c>
      <c r="T3549" s="2"/>
      <c r="U3549" s="2"/>
      <c r="V3549" s="2"/>
    </row>
    <row r="3550" spans="1:22" s="16" customFormat="1" ht="15" customHeight="1" x14ac:dyDescent="0.3">
      <c r="A3550" s="16" t="s">
        <v>17</v>
      </c>
      <c r="B3550" s="16" t="s">
        <v>18</v>
      </c>
      <c r="C3550" s="43" t="s">
        <v>449</v>
      </c>
      <c r="D3550" s="43" t="s">
        <v>431</v>
      </c>
      <c r="E3550" s="43" t="s">
        <v>71</v>
      </c>
      <c r="F3550" s="43" t="s">
        <v>450</v>
      </c>
      <c r="G3550" s="43" t="s">
        <v>22</v>
      </c>
      <c r="H3550" s="43" t="s">
        <v>23</v>
      </c>
      <c r="I3550" s="43">
        <v>4750</v>
      </c>
      <c r="J3550" s="16" t="s">
        <v>1090</v>
      </c>
      <c r="K3550" s="16">
        <v>0</v>
      </c>
      <c r="L3550" s="16">
        <v>0</v>
      </c>
      <c r="M3550" s="16">
        <v>0</v>
      </c>
      <c r="N3550" s="16">
        <v>0</v>
      </c>
      <c r="O3550" s="47">
        <v>0</v>
      </c>
      <c r="P3550" s="16">
        <v>0</v>
      </c>
      <c r="Q3550" s="47">
        <v>0</v>
      </c>
      <c r="R3550" s="16" t="s">
        <v>1951</v>
      </c>
      <c r="S3550" s="3" t="s">
        <v>1477</v>
      </c>
      <c r="T3550" s="2"/>
      <c r="U3550" s="2"/>
      <c r="V3550" s="2"/>
    </row>
    <row r="3551" spans="1:22" s="16" customFormat="1" ht="15" customHeight="1" x14ac:dyDescent="0.3">
      <c r="A3551" s="16" t="s">
        <v>17</v>
      </c>
      <c r="B3551" s="16" t="s">
        <v>18</v>
      </c>
      <c r="C3551" s="43" t="s">
        <v>449</v>
      </c>
      <c r="D3551" s="43" t="s">
        <v>431</v>
      </c>
      <c r="E3551" s="43" t="s">
        <v>71</v>
      </c>
      <c r="F3551" s="43" t="s">
        <v>450</v>
      </c>
      <c r="G3551" s="43" t="s">
        <v>22</v>
      </c>
      <c r="H3551" s="43" t="s">
        <v>23</v>
      </c>
      <c r="I3551" s="43" t="s">
        <v>384</v>
      </c>
      <c r="J3551" s="16" t="s">
        <v>385</v>
      </c>
      <c r="K3551" s="16">
        <v>0</v>
      </c>
      <c r="L3551" s="16">
        <v>0</v>
      </c>
      <c r="M3551" s="16">
        <v>0</v>
      </c>
      <c r="N3551" s="16">
        <v>0</v>
      </c>
      <c r="O3551" s="47">
        <v>35.22</v>
      </c>
      <c r="P3551" s="16">
        <v>-35.22</v>
      </c>
      <c r="Q3551" s="47">
        <v>0</v>
      </c>
      <c r="R3551" s="16" t="s">
        <v>1951</v>
      </c>
      <c r="S3551" s="3" t="s">
        <v>1477</v>
      </c>
      <c r="T3551" s="2"/>
      <c r="U3551" s="2"/>
      <c r="V3551" s="2"/>
    </row>
    <row r="3552" spans="1:22" s="16" customFormat="1" ht="15" customHeight="1" x14ac:dyDescent="0.3">
      <c r="A3552" s="16" t="s">
        <v>17</v>
      </c>
      <c r="B3552" s="16" t="s">
        <v>18</v>
      </c>
      <c r="C3552" s="43" t="s">
        <v>449</v>
      </c>
      <c r="D3552" s="43" t="s">
        <v>431</v>
      </c>
      <c r="E3552" s="43" t="s">
        <v>71</v>
      </c>
      <c r="F3552" s="43" t="s">
        <v>450</v>
      </c>
      <c r="G3552" s="43" t="s">
        <v>22</v>
      </c>
      <c r="H3552" s="43" t="s">
        <v>23</v>
      </c>
      <c r="I3552" s="43">
        <v>4850</v>
      </c>
      <c r="J3552" s="16" t="s">
        <v>84</v>
      </c>
      <c r="K3552" s="16">
        <v>0</v>
      </c>
      <c r="L3552" s="16">
        <v>0</v>
      </c>
      <c r="M3552" s="16">
        <v>0</v>
      </c>
      <c r="N3552" s="16">
        <v>0</v>
      </c>
      <c r="O3552" s="47">
        <v>0</v>
      </c>
      <c r="P3552" s="16">
        <v>0</v>
      </c>
      <c r="Q3552" s="47">
        <v>0</v>
      </c>
      <c r="R3552" s="16" t="s">
        <v>1951</v>
      </c>
      <c r="S3552" s="3" t="s">
        <v>1477</v>
      </c>
      <c r="T3552" s="2"/>
      <c r="U3552" s="2"/>
      <c r="V3552" s="2"/>
    </row>
    <row r="3553" spans="1:22" s="16" customFormat="1" ht="15" customHeight="1" x14ac:dyDescent="0.3">
      <c r="A3553" s="16" t="s">
        <v>17</v>
      </c>
      <c r="B3553" s="16" t="s">
        <v>18</v>
      </c>
      <c r="C3553" s="43" t="s">
        <v>461</v>
      </c>
      <c r="D3553" s="43" t="s">
        <v>431</v>
      </c>
      <c r="E3553" s="43" t="s">
        <v>71</v>
      </c>
      <c r="F3553" s="43" t="s">
        <v>450</v>
      </c>
      <c r="G3553" s="43" t="s">
        <v>181</v>
      </c>
      <c r="H3553" s="43" t="s">
        <v>23</v>
      </c>
      <c r="I3553" s="43">
        <v>4307</v>
      </c>
      <c r="J3553" s="16" t="s">
        <v>1096</v>
      </c>
      <c r="K3553" s="16">
        <v>62000</v>
      </c>
      <c r="L3553" s="16">
        <v>0</v>
      </c>
      <c r="M3553" s="16">
        <v>62000</v>
      </c>
      <c r="N3553" s="16">
        <v>0</v>
      </c>
      <c r="O3553" s="47">
        <v>44420.95</v>
      </c>
      <c r="P3553" s="16">
        <v>17579.05</v>
      </c>
      <c r="Q3553" s="47">
        <v>0</v>
      </c>
      <c r="R3553" s="16" t="s">
        <v>1952</v>
      </c>
      <c r="S3553" s="3" t="s">
        <v>1477</v>
      </c>
      <c r="T3553" s="2"/>
      <c r="U3553" s="2"/>
      <c r="V3553" s="2"/>
    </row>
    <row r="3554" spans="1:22" s="16" customFormat="1" ht="15" customHeight="1" x14ac:dyDescent="0.3">
      <c r="A3554" s="16" t="s">
        <v>17</v>
      </c>
      <c r="B3554" s="16" t="s">
        <v>18</v>
      </c>
      <c r="C3554" s="43" t="s">
        <v>461</v>
      </c>
      <c r="D3554" s="43" t="s">
        <v>431</v>
      </c>
      <c r="E3554" s="43" t="s">
        <v>71</v>
      </c>
      <c r="F3554" s="43" t="s">
        <v>450</v>
      </c>
      <c r="G3554" s="43" t="s">
        <v>181</v>
      </c>
      <c r="H3554" s="43" t="s">
        <v>23</v>
      </c>
      <c r="I3554" s="43" t="s">
        <v>210</v>
      </c>
      <c r="J3554" s="16" t="s">
        <v>211</v>
      </c>
      <c r="K3554" s="16">
        <v>105000</v>
      </c>
      <c r="L3554" s="16">
        <v>0</v>
      </c>
      <c r="M3554" s="16">
        <v>105000</v>
      </c>
      <c r="N3554" s="16">
        <v>0</v>
      </c>
      <c r="O3554" s="47">
        <v>118467.09</v>
      </c>
      <c r="P3554" s="16">
        <v>-13467.09</v>
      </c>
      <c r="Q3554" s="47">
        <v>0</v>
      </c>
      <c r="R3554" s="16" t="s">
        <v>1952</v>
      </c>
      <c r="S3554" s="3" t="s">
        <v>1477</v>
      </c>
      <c r="T3554" s="2"/>
      <c r="U3554" s="2"/>
      <c r="V3554" s="2"/>
    </row>
    <row r="3555" spans="1:22" s="16" customFormat="1" ht="15" customHeight="1" x14ac:dyDescent="0.3">
      <c r="A3555" s="16" t="s">
        <v>17</v>
      </c>
      <c r="B3555" s="16" t="s">
        <v>18</v>
      </c>
      <c r="C3555" s="43" t="s">
        <v>454</v>
      </c>
      <c r="D3555" s="43" t="s">
        <v>431</v>
      </c>
      <c r="E3555" s="43" t="s">
        <v>71</v>
      </c>
      <c r="F3555" s="43" t="s">
        <v>450</v>
      </c>
      <c r="G3555" s="43" t="s">
        <v>176</v>
      </c>
      <c r="H3555" s="43" t="s">
        <v>23</v>
      </c>
      <c r="I3555" s="43">
        <v>4307</v>
      </c>
      <c r="J3555" s="16" t="s">
        <v>1096</v>
      </c>
      <c r="K3555" s="16">
        <v>250</v>
      </c>
      <c r="L3555" s="16">
        <v>0</v>
      </c>
      <c r="M3555" s="16">
        <v>250</v>
      </c>
      <c r="N3555" s="16">
        <v>0</v>
      </c>
      <c r="O3555" s="47">
        <v>0</v>
      </c>
      <c r="P3555" s="16">
        <v>250</v>
      </c>
      <c r="Q3555" s="47">
        <v>0</v>
      </c>
      <c r="R3555" s="16" t="s">
        <v>1953</v>
      </c>
      <c r="S3555" s="3" t="s">
        <v>1477</v>
      </c>
      <c r="T3555" s="2"/>
      <c r="U3555" s="2"/>
      <c r="V3555" s="2"/>
    </row>
    <row r="3556" spans="1:22" s="16" customFormat="1" ht="15" customHeight="1" x14ac:dyDescent="0.3">
      <c r="A3556" s="16" t="s">
        <v>17</v>
      </c>
      <c r="B3556" s="16" t="s">
        <v>18</v>
      </c>
      <c r="C3556" s="43" t="s">
        <v>454</v>
      </c>
      <c r="D3556" s="43" t="s">
        <v>431</v>
      </c>
      <c r="E3556" s="43" t="s">
        <v>71</v>
      </c>
      <c r="F3556" s="43" t="s">
        <v>450</v>
      </c>
      <c r="G3556" s="43" t="s">
        <v>176</v>
      </c>
      <c r="H3556" s="43" t="s">
        <v>23</v>
      </c>
      <c r="I3556" s="43">
        <v>4530</v>
      </c>
      <c r="J3556" s="16" t="s">
        <v>453</v>
      </c>
      <c r="K3556" s="16">
        <v>8000</v>
      </c>
      <c r="L3556" s="16">
        <v>0</v>
      </c>
      <c r="M3556" s="16">
        <v>8000</v>
      </c>
      <c r="N3556" s="16">
        <v>0</v>
      </c>
      <c r="O3556" s="47">
        <v>7385.69</v>
      </c>
      <c r="P3556" s="16">
        <v>614.30999999999995</v>
      </c>
      <c r="Q3556" s="47">
        <v>0</v>
      </c>
      <c r="R3556" s="16" t="s">
        <v>1953</v>
      </c>
      <c r="S3556" s="3" t="s">
        <v>1477</v>
      </c>
      <c r="T3556" s="2"/>
      <c r="U3556" s="2"/>
      <c r="V3556" s="2"/>
    </row>
    <row r="3557" spans="1:22" s="16" customFormat="1" ht="15" customHeight="1" x14ac:dyDescent="0.3">
      <c r="A3557" s="16" t="s">
        <v>17</v>
      </c>
      <c r="B3557" s="16" t="s">
        <v>18</v>
      </c>
      <c r="C3557" s="43" t="s">
        <v>452</v>
      </c>
      <c r="D3557" s="43" t="s">
        <v>431</v>
      </c>
      <c r="E3557" s="43" t="s">
        <v>71</v>
      </c>
      <c r="F3557" s="43" t="s">
        <v>450</v>
      </c>
      <c r="G3557" s="43" t="s">
        <v>185</v>
      </c>
      <c r="H3557" s="43" t="s">
        <v>23</v>
      </c>
      <c r="I3557" s="43">
        <v>4530</v>
      </c>
      <c r="J3557" s="16" t="s">
        <v>453</v>
      </c>
      <c r="K3557" s="16">
        <v>4000</v>
      </c>
      <c r="L3557" s="16">
        <v>0</v>
      </c>
      <c r="M3557" s="16">
        <v>4000</v>
      </c>
      <c r="N3557" s="16">
        <v>0</v>
      </c>
      <c r="O3557" s="47">
        <v>551.48</v>
      </c>
      <c r="P3557" s="16">
        <v>3448.52</v>
      </c>
      <c r="Q3557" s="47">
        <v>0</v>
      </c>
      <c r="R3557" s="16" t="s">
        <v>1954</v>
      </c>
      <c r="S3557" s="3" t="s">
        <v>1477</v>
      </c>
      <c r="T3557" s="2"/>
      <c r="U3557" s="2"/>
      <c r="V3557" s="2"/>
    </row>
    <row r="3558" spans="1:22" s="16" customFormat="1" ht="15" customHeight="1" x14ac:dyDescent="0.3">
      <c r="A3558" s="16" t="s">
        <v>465</v>
      </c>
      <c r="B3558" s="16" t="s">
        <v>18</v>
      </c>
      <c r="C3558" s="43" t="s">
        <v>449</v>
      </c>
      <c r="D3558" s="43" t="s">
        <v>431</v>
      </c>
      <c r="E3558" s="43" t="s">
        <v>71</v>
      </c>
      <c r="F3558" s="43" t="s">
        <v>450</v>
      </c>
      <c r="G3558" s="43" t="s">
        <v>22</v>
      </c>
      <c r="H3558" s="43" t="s">
        <v>23</v>
      </c>
      <c r="I3558" s="43" t="s">
        <v>501</v>
      </c>
      <c r="J3558" s="16" t="s">
        <v>502</v>
      </c>
      <c r="K3558" s="16">
        <v>382719</v>
      </c>
      <c r="L3558" s="16">
        <v>0</v>
      </c>
      <c r="M3558" s="16">
        <v>382719</v>
      </c>
      <c r="N3558" s="16">
        <v>0</v>
      </c>
      <c r="O3558" s="47">
        <v>339382.1</v>
      </c>
      <c r="P3558" s="16">
        <v>43336.9</v>
      </c>
      <c r="Q3558" s="47">
        <v>30784.13</v>
      </c>
      <c r="R3558" s="16" t="s">
        <v>1951</v>
      </c>
      <c r="S3558" s="3" t="s">
        <v>1477</v>
      </c>
      <c r="T3558" s="2"/>
      <c r="U3558" s="2"/>
      <c r="V3558" s="2"/>
    </row>
    <row r="3559" spans="1:22" s="16" customFormat="1" ht="15" customHeight="1" x14ac:dyDescent="0.3">
      <c r="A3559" s="16" t="s">
        <v>465</v>
      </c>
      <c r="B3559" s="16" t="s">
        <v>18</v>
      </c>
      <c r="C3559" s="43" t="s">
        <v>449</v>
      </c>
      <c r="D3559" s="43" t="s">
        <v>431</v>
      </c>
      <c r="E3559" s="43" t="s">
        <v>71</v>
      </c>
      <c r="F3559" s="43" t="s">
        <v>450</v>
      </c>
      <c r="G3559" s="43" t="s">
        <v>22</v>
      </c>
      <c r="H3559" s="43" t="s">
        <v>23</v>
      </c>
      <c r="I3559" s="43" t="s">
        <v>493</v>
      </c>
      <c r="J3559" s="16" t="s">
        <v>494</v>
      </c>
      <c r="K3559" s="16">
        <v>0</v>
      </c>
      <c r="L3559" s="16">
        <v>0</v>
      </c>
      <c r="M3559" s="16">
        <v>0</v>
      </c>
      <c r="N3559" s="16">
        <v>0</v>
      </c>
      <c r="O3559" s="47">
        <v>0</v>
      </c>
      <c r="P3559" s="16">
        <v>0</v>
      </c>
      <c r="Q3559" s="47">
        <v>0</v>
      </c>
      <c r="R3559" s="16" t="s">
        <v>1951</v>
      </c>
      <c r="S3559" s="3" t="s">
        <v>1477</v>
      </c>
      <c r="T3559" s="2"/>
      <c r="U3559" s="2"/>
      <c r="V3559" s="2"/>
    </row>
    <row r="3560" spans="1:22" s="16" customFormat="1" ht="15" customHeight="1" x14ac:dyDescent="0.3">
      <c r="A3560" s="16" t="s">
        <v>465</v>
      </c>
      <c r="B3560" s="16" t="s">
        <v>18</v>
      </c>
      <c r="C3560" s="43" t="s">
        <v>449</v>
      </c>
      <c r="D3560" s="43" t="s">
        <v>431</v>
      </c>
      <c r="E3560" s="43" t="s">
        <v>71</v>
      </c>
      <c r="F3560" s="43" t="s">
        <v>450</v>
      </c>
      <c r="G3560" s="43" t="s">
        <v>22</v>
      </c>
      <c r="H3560" s="43" t="s">
        <v>23</v>
      </c>
      <c r="I3560" s="43">
        <v>5100</v>
      </c>
      <c r="J3560" s="16" t="s">
        <v>484</v>
      </c>
      <c r="K3560" s="16">
        <v>2000</v>
      </c>
      <c r="L3560" s="16">
        <v>0</v>
      </c>
      <c r="M3560" s="16">
        <v>2000</v>
      </c>
      <c r="N3560" s="16">
        <v>0</v>
      </c>
      <c r="O3560" s="47">
        <v>21515.79</v>
      </c>
      <c r="P3560" s="16">
        <v>-19515.79</v>
      </c>
      <c r="Q3560" s="47">
        <v>8427.27</v>
      </c>
      <c r="R3560" s="16" t="s">
        <v>1951</v>
      </c>
      <c r="S3560" s="3" t="s">
        <v>1477</v>
      </c>
      <c r="T3560" s="2"/>
      <c r="U3560" s="2"/>
      <c r="V3560" s="2"/>
    </row>
    <row r="3561" spans="1:22" s="16" customFormat="1" ht="15" customHeight="1" x14ac:dyDescent="0.3">
      <c r="A3561" s="16" t="s">
        <v>465</v>
      </c>
      <c r="B3561" s="16" t="s">
        <v>18</v>
      </c>
      <c r="C3561" s="43" t="s">
        <v>449</v>
      </c>
      <c r="D3561" s="43" t="s">
        <v>431</v>
      </c>
      <c r="E3561" s="43" t="s">
        <v>71</v>
      </c>
      <c r="F3561" s="43" t="s">
        <v>450</v>
      </c>
      <c r="G3561" s="43" t="s">
        <v>22</v>
      </c>
      <c r="H3561" s="43" t="s">
        <v>23</v>
      </c>
      <c r="I3561" s="43" t="s">
        <v>481</v>
      </c>
      <c r="J3561" s="16" t="s">
        <v>1040</v>
      </c>
      <c r="K3561" s="16">
        <v>2700</v>
      </c>
      <c r="L3561" s="16">
        <v>0</v>
      </c>
      <c r="M3561" s="16">
        <v>2700</v>
      </c>
      <c r="N3561" s="16">
        <v>0</v>
      </c>
      <c r="O3561" s="47">
        <v>1157.8800000000001</v>
      </c>
      <c r="P3561" s="16">
        <v>1542.12</v>
      </c>
      <c r="Q3561" s="47">
        <v>40</v>
      </c>
      <c r="R3561" s="16" t="s">
        <v>1951</v>
      </c>
      <c r="S3561" s="3" t="s">
        <v>1477</v>
      </c>
      <c r="T3561" s="2"/>
      <c r="U3561" s="2"/>
      <c r="V3561" s="2"/>
    </row>
    <row r="3562" spans="1:22" s="16" customFormat="1" ht="15" customHeight="1" x14ac:dyDescent="0.3">
      <c r="A3562" s="16" t="s">
        <v>465</v>
      </c>
      <c r="B3562" s="16" t="s">
        <v>18</v>
      </c>
      <c r="C3562" s="43" t="s">
        <v>449</v>
      </c>
      <c r="D3562" s="43" t="s">
        <v>431</v>
      </c>
      <c r="E3562" s="43" t="s">
        <v>71</v>
      </c>
      <c r="F3562" s="43" t="s">
        <v>450</v>
      </c>
      <c r="G3562" s="43" t="s">
        <v>22</v>
      </c>
      <c r="H3562" s="43" t="s">
        <v>23</v>
      </c>
      <c r="I3562" s="43" t="s">
        <v>1051</v>
      </c>
      <c r="J3562" s="16" t="s">
        <v>1052</v>
      </c>
      <c r="K3562" s="16">
        <v>0</v>
      </c>
      <c r="L3562" s="16">
        <v>0</v>
      </c>
      <c r="M3562" s="16">
        <v>0</v>
      </c>
      <c r="N3562" s="16">
        <v>0</v>
      </c>
      <c r="O3562" s="47">
        <v>730</v>
      </c>
      <c r="P3562" s="16">
        <v>-730</v>
      </c>
      <c r="Q3562" s="47">
        <v>0</v>
      </c>
      <c r="R3562" s="16" t="s">
        <v>1951</v>
      </c>
      <c r="S3562" s="3" t="s">
        <v>1477</v>
      </c>
      <c r="T3562" s="2"/>
      <c r="U3562" s="2"/>
      <c r="V3562" s="2"/>
    </row>
    <row r="3563" spans="1:22" s="16" customFormat="1" ht="15" customHeight="1" x14ac:dyDescent="0.3">
      <c r="A3563" s="16" t="s">
        <v>465</v>
      </c>
      <c r="B3563" s="16" t="s">
        <v>18</v>
      </c>
      <c r="C3563" s="43" t="s">
        <v>449</v>
      </c>
      <c r="D3563" s="43" t="s">
        <v>431</v>
      </c>
      <c r="E3563" s="43" t="s">
        <v>71</v>
      </c>
      <c r="F3563" s="43" t="s">
        <v>450</v>
      </c>
      <c r="G3563" s="43" t="s">
        <v>22</v>
      </c>
      <c r="H3563" s="43" t="s">
        <v>23</v>
      </c>
      <c r="I3563" s="43" t="s">
        <v>469</v>
      </c>
      <c r="J3563" s="16" t="s">
        <v>1045</v>
      </c>
      <c r="K3563" s="16">
        <v>0</v>
      </c>
      <c r="L3563" s="16">
        <v>0</v>
      </c>
      <c r="M3563" s="16">
        <v>0</v>
      </c>
      <c r="N3563" s="16">
        <v>0</v>
      </c>
      <c r="O3563" s="47">
        <v>0</v>
      </c>
      <c r="P3563" s="16">
        <v>0</v>
      </c>
      <c r="Q3563" s="47">
        <v>0</v>
      </c>
      <c r="R3563" s="16" t="s">
        <v>1951</v>
      </c>
      <c r="S3563" s="3" t="s">
        <v>1477</v>
      </c>
      <c r="T3563" s="2"/>
      <c r="U3563" s="2"/>
      <c r="V3563" s="2"/>
    </row>
    <row r="3564" spans="1:22" s="16" customFormat="1" ht="15" customHeight="1" x14ac:dyDescent="0.3">
      <c r="A3564" s="16" t="s">
        <v>465</v>
      </c>
      <c r="B3564" s="16" t="s">
        <v>18</v>
      </c>
      <c r="C3564" s="43" t="s">
        <v>449</v>
      </c>
      <c r="D3564" s="43" t="s">
        <v>431</v>
      </c>
      <c r="E3564" s="43" t="s">
        <v>71</v>
      </c>
      <c r="F3564" s="43" t="s">
        <v>450</v>
      </c>
      <c r="G3564" s="43" t="s">
        <v>22</v>
      </c>
      <c r="H3564" s="43" t="s">
        <v>23</v>
      </c>
      <c r="I3564" s="43" t="s">
        <v>473</v>
      </c>
      <c r="J3564" s="16" t="s">
        <v>1041</v>
      </c>
      <c r="K3564" s="16">
        <v>0</v>
      </c>
      <c r="L3564" s="16">
        <v>0</v>
      </c>
      <c r="M3564" s="16">
        <v>0</v>
      </c>
      <c r="N3564" s="16">
        <v>0</v>
      </c>
      <c r="O3564" s="47">
        <v>1734.58</v>
      </c>
      <c r="P3564" s="16">
        <v>-1734.58</v>
      </c>
      <c r="Q3564" s="47">
        <v>76.92</v>
      </c>
      <c r="R3564" s="16" t="s">
        <v>1951</v>
      </c>
      <c r="S3564" s="3" t="s">
        <v>1477</v>
      </c>
      <c r="T3564" s="2"/>
      <c r="U3564" s="2"/>
      <c r="V3564" s="2"/>
    </row>
    <row r="3565" spans="1:22" s="16" customFormat="1" ht="15" customHeight="1" x14ac:dyDescent="0.3">
      <c r="A3565" s="16" t="s">
        <v>465</v>
      </c>
      <c r="B3565" s="16" t="s">
        <v>18</v>
      </c>
      <c r="C3565" s="43" t="s">
        <v>449</v>
      </c>
      <c r="D3565" s="43" t="s">
        <v>431</v>
      </c>
      <c r="E3565" s="43" t="s">
        <v>71</v>
      </c>
      <c r="F3565" s="43" t="s">
        <v>450</v>
      </c>
      <c r="G3565" s="43" t="s">
        <v>22</v>
      </c>
      <c r="H3565" s="43" t="s">
        <v>23</v>
      </c>
      <c r="I3565" s="43" t="s">
        <v>474</v>
      </c>
      <c r="J3565" s="16" t="s">
        <v>475</v>
      </c>
      <c r="K3565" s="16">
        <v>29638</v>
      </c>
      <c r="L3565" s="16">
        <v>0</v>
      </c>
      <c r="M3565" s="16">
        <v>29638</v>
      </c>
      <c r="N3565" s="16">
        <v>0</v>
      </c>
      <c r="O3565" s="47">
        <v>26970.65</v>
      </c>
      <c r="P3565" s="16">
        <v>2667.35</v>
      </c>
      <c r="Q3565" s="47">
        <v>2866.58</v>
      </c>
      <c r="R3565" s="16" t="s">
        <v>1951</v>
      </c>
      <c r="S3565" s="3" t="s">
        <v>1477</v>
      </c>
      <c r="T3565" s="2"/>
      <c r="U3565" s="2"/>
      <c r="V3565" s="2"/>
    </row>
    <row r="3566" spans="1:22" s="16" customFormat="1" ht="15" customHeight="1" x14ac:dyDescent="0.3">
      <c r="A3566" s="16" t="s">
        <v>465</v>
      </c>
      <c r="B3566" s="16" t="s">
        <v>18</v>
      </c>
      <c r="C3566" s="43" t="s">
        <v>449</v>
      </c>
      <c r="D3566" s="43" t="s">
        <v>431</v>
      </c>
      <c r="E3566" s="43" t="s">
        <v>71</v>
      </c>
      <c r="F3566" s="43" t="s">
        <v>450</v>
      </c>
      <c r="G3566" s="43" t="s">
        <v>22</v>
      </c>
      <c r="H3566" s="43" t="s">
        <v>23</v>
      </c>
      <c r="I3566" s="43" t="s">
        <v>531</v>
      </c>
      <c r="J3566" s="16" t="s">
        <v>532</v>
      </c>
      <c r="K3566" s="16">
        <v>115418</v>
      </c>
      <c r="L3566" s="16">
        <v>0</v>
      </c>
      <c r="M3566" s="16">
        <v>115418</v>
      </c>
      <c r="N3566" s="16">
        <v>0</v>
      </c>
      <c r="O3566" s="47">
        <v>105798</v>
      </c>
      <c r="P3566" s="16">
        <v>9620</v>
      </c>
      <c r="Q3566" s="47">
        <v>9618</v>
      </c>
      <c r="R3566" s="16" t="s">
        <v>1951</v>
      </c>
      <c r="S3566" s="3" t="s">
        <v>1477</v>
      </c>
      <c r="T3566" s="2"/>
      <c r="U3566" s="2"/>
      <c r="V3566" s="2"/>
    </row>
    <row r="3567" spans="1:22" s="16" customFormat="1" ht="15" customHeight="1" x14ac:dyDescent="0.3">
      <c r="A3567" s="16" t="s">
        <v>465</v>
      </c>
      <c r="B3567" s="16" t="s">
        <v>18</v>
      </c>
      <c r="C3567" s="43" t="s">
        <v>449</v>
      </c>
      <c r="D3567" s="43" t="s">
        <v>431</v>
      </c>
      <c r="E3567" s="43" t="s">
        <v>71</v>
      </c>
      <c r="F3567" s="43" t="s">
        <v>450</v>
      </c>
      <c r="G3567" s="43" t="s">
        <v>22</v>
      </c>
      <c r="H3567" s="43" t="s">
        <v>23</v>
      </c>
      <c r="I3567" s="43" t="s">
        <v>519</v>
      </c>
      <c r="J3567" s="16" t="s">
        <v>520</v>
      </c>
      <c r="K3567" s="16">
        <v>39785</v>
      </c>
      <c r="L3567" s="16">
        <v>0</v>
      </c>
      <c r="M3567" s="16">
        <v>39785</v>
      </c>
      <c r="N3567" s="16">
        <v>0</v>
      </c>
      <c r="O3567" s="47">
        <v>35035</v>
      </c>
      <c r="P3567" s="16">
        <v>4750</v>
      </c>
      <c r="Q3567" s="47">
        <v>3185</v>
      </c>
      <c r="R3567" s="16" t="s">
        <v>1951</v>
      </c>
      <c r="S3567" s="3" t="s">
        <v>1477</v>
      </c>
      <c r="T3567" s="2"/>
      <c r="U3567" s="2"/>
      <c r="V3567" s="2"/>
    </row>
    <row r="3568" spans="1:22" s="16" customFormat="1" ht="15" customHeight="1" x14ac:dyDescent="0.3">
      <c r="A3568" s="16" t="s">
        <v>465</v>
      </c>
      <c r="B3568" s="16" t="s">
        <v>18</v>
      </c>
      <c r="C3568" s="43" t="s">
        <v>449</v>
      </c>
      <c r="D3568" s="43" t="s">
        <v>431</v>
      </c>
      <c r="E3568" s="43" t="s">
        <v>71</v>
      </c>
      <c r="F3568" s="43" t="s">
        <v>450</v>
      </c>
      <c r="G3568" s="43" t="s">
        <v>22</v>
      </c>
      <c r="H3568" s="43" t="s">
        <v>23</v>
      </c>
      <c r="I3568" s="43" t="s">
        <v>638</v>
      </c>
      <c r="J3568" s="16" t="s">
        <v>639</v>
      </c>
      <c r="K3568" s="16">
        <v>225000</v>
      </c>
      <c r="L3568" s="16">
        <v>0</v>
      </c>
      <c r="M3568" s="16">
        <v>225000</v>
      </c>
      <c r="N3568" s="16">
        <v>0</v>
      </c>
      <c r="O3568" s="47">
        <v>206250</v>
      </c>
      <c r="P3568" s="16">
        <v>18750</v>
      </c>
      <c r="Q3568" s="47">
        <v>18750</v>
      </c>
      <c r="R3568" s="16" t="s">
        <v>1951</v>
      </c>
      <c r="S3568" s="3" t="s">
        <v>1477</v>
      </c>
      <c r="T3568" s="2"/>
      <c r="U3568" s="2"/>
      <c r="V3568" s="2"/>
    </row>
    <row r="3569" spans="1:22" s="16" customFormat="1" ht="15" customHeight="1" x14ac:dyDescent="0.3">
      <c r="A3569" s="16" t="s">
        <v>465</v>
      </c>
      <c r="B3569" s="16" t="s">
        <v>18</v>
      </c>
      <c r="C3569" s="43" t="s">
        <v>449</v>
      </c>
      <c r="D3569" s="43" t="s">
        <v>431</v>
      </c>
      <c r="E3569" s="43" t="s">
        <v>71</v>
      </c>
      <c r="F3569" s="43" t="s">
        <v>450</v>
      </c>
      <c r="G3569" s="43" t="s">
        <v>22</v>
      </c>
      <c r="H3569" s="43" t="s">
        <v>23</v>
      </c>
      <c r="I3569" s="43" t="s">
        <v>466</v>
      </c>
      <c r="J3569" s="16" t="s">
        <v>467</v>
      </c>
      <c r="K3569" s="16">
        <v>13446</v>
      </c>
      <c r="L3569" s="16">
        <v>0</v>
      </c>
      <c r="M3569" s="16">
        <v>13446</v>
      </c>
      <c r="N3569" s="16">
        <v>0</v>
      </c>
      <c r="O3569" s="47">
        <v>12331</v>
      </c>
      <c r="P3569" s="16">
        <v>1115</v>
      </c>
      <c r="Q3569" s="47">
        <v>1121</v>
      </c>
      <c r="R3569" s="16" t="s">
        <v>1951</v>
      </c>
      <c r="S3569" s="3" t="s">
        <v>1477</v>
      </c>
      <c r="T3569" s="2"/>
      <c r="U3569" s="2"/>
      <c r="V3569" s="2"/>
    </row>
    <row r="3570" spans="1:22" s="16" customFormat="1" ht="15" customHeight="1" x14ac:dyDescent="0.3">
      <c r="A3570" s="16" t="s">
        <v>465</v>
      </c>
      <c r="B3570" s="16" t="s">
        <v>18</v>
      </c>
      <c r="C3570" s="43" t="s">
        <v>449</v>
      </c>
      <c r="D3570" s="43" t="s">
        <v>431</v>
      </c>
      <c r="E3570" s="43" t="s">
        <v>71</v>
      </c>
      <c r="F3570" s="43" t="s">
        <v>450</v>
      </c>
      <c r="G3570" s="43" t="s">
        <v>22</v>
      </c>
      <c r="H3570" s="43" t="s">
        <v>23</v>
      </c>
      <c r="I3570" s="43" t="s">
        <v>470</v>
      </c>
      <c r="J3570" s="16" t="s">
        <v>471</v>
      </c>
      <c r="K3570" s="16">
        <v>1816</v>
      </c>
      <c r="L3570" s="16">
        <v>0</v>
      </c>
      <c r="M3570" s="16">
        <v>1816</v>
      </c>
      <c r="N3570" s="16">
        <v>0</v>
      </c>
      <c r="O3570" s="47">
        <v>1661</v>
      </c>
      <c r="P3570" s="16">
        <v>155</v>
      </c>
      <c r="Q3570" s="47">
        <v>151</v>
      </c>
      <c r="R3570" s="16" t="s">
        <v>1951</v>
      </c>
      <c r="S3570" s="3" t="s">
        <v>1477</v>
      </c>
      <c r="T3570" s="2"/>
      <c r="U3570" s="2"/>
      <c r="V3570" s="2"/>
    </row>
    <row r="3571" spans="1:22" s="16" customFormat="1" ht="15" customHeight="1" x14ac:dyDescent="0.3">
      <c r="A3571" s="16" t="s">
        <v>465</v>
      </c>
      <c r="B3571" s="16" t="s">
        <v>18</v>
      </c>
      <c r="C3571" s="43" t="s">
        <v>449</v>
      </c>
      <c r="D3571" s="43" t="s">
        <v>431</v>
      </c>
      <c r="E3571" s="43" t="s">
        <v>71</v>
      </c>
      <c r="F3571" s="43" t="s">
        <v>450</v>
      </c>
      <c r="G3571" s="43" t="s">
        <v>22</v>
      </c>
      <c r="H3571" s="43" t="s">
        <v>23</v>
      </c>
      <c r="I3571" s="43" t="s">
        <v>1250</v>
      </c>
      <c r="J3571" s="16" t="s">
        <v>1251</v>
      </c>
      <c r="K3571" s="16">
        <v>0</v>
      </c>
      <c r="L3571" s="16">
        <v>0</v>
      </c>
      <c r="M3571" s="16">
        <v>0</v>
      </c>
      <c r="N3571" s="16">
        <v>0</v>
      </c>
      <c r="O3571" s="47">
        <v>0</v>
      </c>
      <c r="P3571" s="16">
        <v>0</v>
      </c>
      <c r="Q3571" s="47">
        <v>0</v>
      </c>
      <c r="R3571" s="16" t="s">
        <v>1951</v>
      </c>
      <c r="S3571" s="3" t="s">
        <v>1477</v>
      </c>
      <c r="T3571" s="2"/>
      <c r="U3571" s="2"/>
      <c r="V3571" s="2"/>
    </row>
    <row r="3572" spans="1:22" s="16" customFormat="1" ht="15" customHeight="1" x14ac:dyDescent="0.3">
      <c r="A3572" s="16" t="s">
        <v>465</v>
      </c>
      <c r="B3572" s="16" t="s">
        <v>18</v>
      </c>
      <c r="C3572" s="43" t="s">
        <v>449</v>
      </c>
      <c r="D3572" s="43" t="s">
        <v>431</v>
      </c>
      <c r="E3572" s="43" t="s">
        <v>71</v>
      </c>
      <c r="F3572" s="43" t="s">
        <v>450</v>
      </c>
      <c r="G3572" s="43" t="s">
        <v>22</v>
      </c>
      <c r="H3572" s="43" t="s">
        <v>23</v>
      </c>
      <c r="I3572" s="43">
        <v>6000</v>
      </c>
      <c r="J3572" s="16" t="s">
        <v>539</v>
      </c>
      <c r="K3572" s="16">
        <v>3000</v>
      </c>
      <c r="L3572" s="16">
        <v>0</v>
      </c>
      <c r="M3572" s="16">
        <v>3000</v>
      </c>
      <c r="N3572" s="16">
        <v>180.08</v>
      </c>
      <c r="O3572" s="47">
        <v>2031.84</v>
      </c>
      <c r="P3572" s="16">
        <v>788.08</v>
      </c>
      <c r="Q3572" s="47">
        <v>0</v>
      </c>
      <c r="R3572" s="16" t="s">
        <v>1951</v>
      </c>
      <c r="S3572" s="3" t="s">
        <v>1477</v>
      </c>
      <c r="T3572" s="2"/>
      <c r="U3572" s="2"/>
      <c r="V3572" s="2"/>
    </row>
    <row r="3573" spans="1:22" s="16" customFormat="1" ht="15" customHeight="1" x14ac:dyDescent="0.3">
      <c r="A3573" s="16" t="s">
        <v>465</v>
      </c>
      <c r="B3573" s="16" t="s">
        <v>18</v>
      </c>
      <c r="C3573" s="43" t="s">
        <v>449</v>
      </c>
      <c r="D3573" s="43" t="s">
        <v>431</v>
      </c>
      <c r="E3573" s="43" t="s">
        <v>71</v>
      </c>
      <c r="F3573" s="43" t="s">
        <v>450</v>
      </c>
      <c r="G3573" s="43" t="s">
        <v>22</v>
      </c>
      <c r="H3573" s="43" t="s">
        <v>23</v>
      </c>
      <c r="I3573" s="43">
        <v>6010</v>
      </c>
      <c r="J3573" s="16" t="s">
        <v>504</v>
      </c>
      <c r="K3573" s="16">
        <v>3500</v>
      </c>
      <c r="L3573" s="16">
        <v>-995</v>
      </c>
      <c r="M3573" s="16">
        <v>2505</v>
      </c>
      <c r="N3573" s="16">
        <v>0</v>
      </c>
      <c r="O3573" s="47">
        <v>226.98</v>
      </c>
      <c r="P3573" s="16">
        <v>2278.02</v>
      </c>
      <c r="Q3573" s="47">
        <v>0</v>
      </c>
      <c r="R3573" s="16" t="s">
        <v>1951</v>
      </c>
      <c r="S3573" s="3" t="s">
        <v>1477</v>
      </c>
      <c r="T3573" s="2"/>
      <c r="U3573" s="2"/>
      <c r="V3573" s="2"/>
    </row>
    <row r="3574" spans="1:22" s="16" customFormat="1" ht="15" customHeight="1" x14ac:dyDescent="0.3">
      <c r="A3574" s="16" t="s">
        <v>465</v>
      </c>
      <c r="B3574" s="16" t="s">
        <v>18</v>
      </c>
      <c r="C3574" s="43" t="s">
        <v>449</v>
      </c>
      <c r="D3574" s="43" t="s">
        <v>431</v>
      </c>
      <c r="E3574" s="43" t="s">
        <v>71</v>
      </c>
      <c r="F3574" s="43" t="s">
        <v>450</v>
      </c>
      <c r="G3574" s="43" t="s">
        <v>22</v>
      </c>
      <c r="H3574" s="43" t="s">
        <v>23</v>
      </c>
      <c r="I3574" s="43">
        <v>6015</v>
      </c>
      <c r="J3574" s="16" t="s">
        <v>503</v>
      </c>
      <c r="K3574" s="16">
        <v>21555</v>
      </c>
      <c r="L3574" s="16">
        <v>0</v>
      </c>
      <c r="M3574" s="16">
        <v>21555</v>
      </c>
      <c r="N3574" s="16">
        <v>0</v>
      </c>
      <c r="O3574" s="47">
        <v>695.2</v>
      </c>
      <c r="P3574" s="16">
        <v>20859.8</v>
      </c>
      <c r="Q3574" s="47">
        <v>0</v>
      </c>
      <c r="R3574" s="16" t="s">
        <v>1951</v>
      </c>
      <c r="S3574" s="3" t="s">
        <v>1477</v>
      </c>
      <c r="T3574" s="2"/>
      <c r="U3574" s="2"/>
      <c r="V3574" s="2"/>
    </row>
    <row r="3575" spans="1:22" s="16" customFormat="1" ht="15" customHeight="1" x14ac:dyDescent="0.3">
      <c r="A3575" s="16" t="s">
        <v>465</v>
      </c>
      <c r="B3575" s="16" t="s">
        <v>18</v>
      </c>
      <c r="C3575" s="43" t="s">
        <v>449</v>
      </c>
      <c r="D3575" s="43" t="s">
        <v>431</v>
      </c>
      <c r="E3575" s="43" t="s">
        <v>71</v>
      </c>
      <c r="F3575" s="43" t="s">
        <v>450</v>
      </c>
      <c r="G3575" s="43" t="s">
        <v>22</v>
      </c>
      <c r="H3575" s="43" t="s">
        <v>23</v>
      </c>
      <c r="I3575" s="43">
        <v>6017</v>
      </c>
      <c r="J3575" s="16" t="s">
        <v>529</v>
      </c>
      <c r="K3575" s="16">
        <v>1000</v>
      </c>
      <c r="L3575" s="16">
        <v>995</v>
      </c>
      <c r="M3575" s="16">
        <v>1995</v>
      </c>
      <c r="N3575" s="16">
        <v>0</v>
      </c>
      <c r="O3575" s="47">
        <v>1995</v>
      </c>
      <c r="P3575" s="16">
        <v>0</v>
      </c>
      <c r="Q3575" s="47">
        <v>0</v>
      </c>
      <c r="R3575" s="16" t="s">
        <v>1951</v>
      </c>
      <c r="S3575" s="3" t="s">
        <v>1477</v>
      </c>
      <c r="T3575" s="2"/>
      <c r="U3575" s="2"/>
      <c r="V3575" s="2"/>
    </row>
    <row r="3576" spans="1:22" s="16" customFormat="1" ht="15" customHeight="1" x14ac:dyDescent="0.3">
      <c r="A3576" s="16" t="s">
        <v>465</v>
      </c>
      <c r="B3576" s="16" t="s">
        <v>18</v>
      </c>
      <c r="C3576" s="43" t="s">
        <v>449</v>
      </c>
      <c r="D3576" s="43" t="s">
        <v>431</v>
      </c>
      <c r="E3576" s="43" t="s">
        <v>71</v>
      </c>
      <c r="F3576" s="43" t="s">
        <v>450</v>
      </c>
      <c r="G3576" s="43" t="s">
        <v>22</v>
      </c>
      <c r="H3576" s="43" t="s">
        <v>23</v>
      </c>
      <c r="I3576" s="43">
        <v>6200</v>
      </c>
      <c r="J3576" s="16" t="s">
        <v>557</v>
      </c>
      <c r="K3576" s="16">
        <v>3100</v>
      </c>
      <c r="L3576" s="16">
        <v>0</v>
      </c>
      <c r="M3576" s="16">
        <v>3100</v>
      </c>
      <c r="N3576" s="16">
        <v>354.35</v>
      </c>
      <c r="O3576" s="47">
        <v>1135.6500000000001</v>
      </c>
      <c r="P3576" s="16">
        <v>1610</v>
      </c>
      <c r="Q3576" s="47">
        <v>162.66</v>
      </c>
      <c r="R3576" s="16" t="s">
        <v>1951</v>
      </c>
      <c r="S3576" s="3" t="s">
        <v>1477</v>
      </c>
      <c r="T3576" s="2"/>
      <c r="U3576" s="2"/>
      <c r="V3576" s="2"/>
    </row>
    <row r="3577" spans="1:22" s="16" customFormat="1" ht="15" customHeight="1" x14ac:dyDescent="0.3">
      <c r="A3577" s="16" t="s">
        <v>465</v>
      </c>
      <c r="B3577" s="16" t="s">
        <v>18</v>
      </c>
      <c r="C3577" s="43" t="s">
        <v>449</v>
      </c>
      <c r="D3577" s="43" t="s">
        <v>431</v>
      </c>
      <c r="E3577" s="43" t="s">
        <v>71</v>
      </c>
      <c r="F3577" s="43" t="s">
        <v>450</v>
      </c>
      <c r="G3577" s="43" t="s">
        <v>22</v>
      </c>
      <c r="H3577" s="43" t="s">
        <v>23</v>
      </c>
      <c r="I3577" s="43">
        <v>6202</v>
      </c>
      <c r="J3577" s="16" t="s">
        <v>558</v>
      </c>
      <c r="K3577" s="16">
        <v>1500</v>
      </c>
      <c r="L3577" s="16">
        <v>0</v>
      </c>
      <c r="M3577" s="16">
        <v>1500</v>
      </c>
      <c r="N3577" s="16">
        <v>0</v>
      </c>
      <c r="O3577" s="47">
        <v>1981.75</v>
      </c>
      <c r="P3577" s="16">
        <v>-481.75</v>
      </c>
      <c r="Q3577" s="47">
        <v>-97.86</v>
      </c>
      <c r="R3577" s="16" t="s">
        <v>1951</v>
      </c>
      <c r="S3577" s="3" t="s">
        <v>1477</v>
      </c>
      <c r="T3577" s="2"/>
      <c r="U3577" s="2"/>
      <c r="V3577" s="2"/>
    </row>
    <row r="3578" spans="1:22" s="16" customFormat="1" ht="15" customHeight="1" x14ac:dyDescent="0.3">
      <c r="A3578" s="16" t="s">
        <v>465</v>
      </c>
      <c r="B3578" s="16" t="s">
        <v>18</v>
      </c>
      <c r="C3578" s="43" t="s">
        <v>449</v>
      </c>
      <c r="D3578" s="43" t="s">
        <v>431</v>
      </c>
      <c r="E3578" s="43" t="s">
        <v>71</v>
      </c>
      <c r="F3578" s="43" t="s">
        <v>450</v>
      </c>
      <c r="G3578" s="43" t="s">
        <v>22</v>
      </c>
      <c r="H3578" s="43" t="s">
        <v>23</v>
      </c>
      <c r="I3578" s="43">
        <v>6203</v>
      </c>
      <c r="J3578" s="16" t="s">
        <v>559</v>
      </c>
      <c r="K3578" s="16">
        <v>1000</v>
      </c>
      <c r="L3578" s="16">
        <v>0</v>
      </c>
      <c r="M3578" s="16">
        <v>1000</v>
      </c>
      <c r="N3578" s="16">
        <v>0</v>
      </c>
      <c r="O3578" s="47">
        <v>645</v>
      </c>
      <c r="P3578" s="16">
        <v>355</v>
      </c>
      <c r="Q3578" s="47">
        <v>0</v>
      </c>
      <c r="R3578" s="16" t="s">
        <v>1951</v>
      </c>
      <c r="S3578" s="3" t="s">
        <v>1477</v>
      </c>
      <c r="T3578" s="2"/>
      <c r="U3578" s="2"/>
      <c r="V3578" s="2"/>
    </row>
    <row r="3579" spans="1:22" s="16" customFormat="1" ht="15" customHeight="1" x14ac:dyDescent="0.3">
      <c r="A3579" s="16" t="s">
        <v>465</v>
      </c>
      <c r="B3579" s="16" t="s">
        <v>18</v>
      </c>
      <c r="C3579" s="43" t="s">
        <v>449</v>
      </c>
      <c r="D3579" s="43" t="s">
        <v>431</v>
      </c>
      <c r="E3579" s="43" t="s">
        <v>71</v>
      </c>
      <c r="F3579" s="43" t="s">
        <v>450</v>
      </c>
      <c r="G3579" s="43" t="s">
        <v>22</v>
      </c>
      <c r="H3579" s="43" t="s">
        <v>23</v>
      </c>
      <c r="I3579" s="43">
        <v>6206</v>
      </c>
      <c r="J3579" s="16" t="s">
        <v>571</v>
      </c>
      <c r="K3579" s="16">
        <v>2000</v>
      </c>
      <c r="L3579" s="16">
        <v>0</v>
      </c>
      <c r="M3579" s="16">
        <v>2000</v>
      </c>
      <c r="N3579" s="16">
        <v>386.31</v>
      </c>
      <c r="O3579" s="47">
        <v>1608.27</v>
      </c>
      <c r="P3579" s="16">
        <v>5.42</v>
      </c>
      <c r="Q3579" s="47">
        <v>306.64999999999998</v>
      </c>
      <c r="R3579" s="16" t="s">
        <v>1951</v>
      </c>
      <c r="S3579" s="3" t="s">
        <v>1477</v>
      </c>
      <c r="T3579" s="2"/>
      <c r="U3579" s="2"/>
      <c r="V3579" s="2"/>
    </row>
    <row r="3580" spans="1:22" s="16" customFormat="1" ht="15" customHeight="1" x14ac:dyDescent="0.3">
      <c r="A3580" s="16" t="s">
        <v>465</v>
      </c>
      <c r="B3580" s="16" t="s">
        <v>18</v>
      </c>
      <c r="C3580" s="43" t="s">
        <v>449</v>
      </c>
      <c r="D3580" s="43" t="s">
        <v>431</v>
      </c>
      <c r="E3580" s="43" t="s">
        <v>71</v>
      </c>
      <c r="F3580" s="43" t="s">
        <v>450</v>
      </c>
      <c r="G3580" s="43" t="s">
        <v>22</v>
      </c>
      <c r="H3580" s="43" t="s">
        <v>23</v>
      </c>
      <c r="I3580" s="43">
        <v>6208</v>
      </c>
      <c r="J3580" s="16" t="s">
        <v>496</v>
      </c>
      <c r="K3580" s="16">
        <v>9500</v>
      </c>
      <c r="L3580" s="16">
        <v>0</v>
      </c>
      <c r="M3580" s="16">
        <v>9500</v>
      </c>
      <c r="N3580" s="16">
        <v>185</v>
      </c>
      <c r="O3580" s="47">
        <v>8823.61</v>
      </c>
      <c r="P3580" s="16">
        <v>491.39</v>
      </c>
      <c r="Q3580" s="47">
        <v>152.1</v>
      </c>
      <c r="R3580" s="16" t="s">
        <v>1951</v>
      </c>
      <c r="S3580" s="3" t="s">
        <v>1477</v>
      </c>
      <c r="T3580" s="2"/>
      <c r="U3580" s="2"/>
      <c r="V3580" s="2"/>
    </row>
    <row r="3581" spans="1:22" s="16" customFormat="1" ht="15" customHeight="1" x14ac:dyDescent="0.3">
      <c r="A3581" s="16" t="s">
        <v>465</v>
      </c>
      <c r="B3581" s="16" t="s">
        <v>18</v>
      </c>
      <c r="C3581" s="43" t="s">
        <v>449</v>
      </c>
      <c r="D3581" s="43" t="s">
        <v>431</v>
      </c>
      <c r="E3581" s="43" t="s">
        <v>71</v>
      </c>
      <c r="F3581" s="43" t="s">
        <v>450</v>
      </c>
      <c r="G3581" s="43" t="s">
        <v>22</v>
      </c>
      <c r="H3581" s="43" t="s">
        <v>23</v>
      </c>
      <c r="I3581" s="43" t="s">
        <v>665</v>
      </c>
      <c r="J3581" s="16" t="s">
        <v>666</v>
      </c>
      <c r="K3581" s="16">
        <v>22500</v>
      </c>
      <c r="L3581" s="16">
        <v>12000</v>
      </c>
      <c r="M3581" s="16">
        <v>34500</v>
      </c>
      <c r="N3581" s="16">
        <v>2941.03</v>
      </c>
      <c r="O3581" s="47">
        <v>9263.39</v>
      </c>
      <c r="P3581" s="16">
        <v>22295.58</v>
      </c>
      <c r="Q3581" s="47">
        <v>276.2</v>
      </c>
      <c r="R3581" s="16" t="s">
        <v>1951</v>
      </c>
      <c r="S3581" s="3" t="s">
        <v>1477</v>
      </c>
      <c r="T3581" s="2"/>
      <c r="U3581" s="2"/>
      <c r="V3581" s="2"/>
    </row>
    <row r="3582" spans="1:22" s="16" customFormat="1" ht="15" customHeight="1" x14ac:dyDescent="0.3">
      <c r="A3582" s="16" t="s">
        <v>465</v>
      </c>
      <c r="B3582" s="16" t="s">
        <v>18</v>
      </c>
      <c r="C3582" s="43" t="s">
        <v>449</v>
      </c>
      <c r="D3582" s="43" t="s">
        <v>431</v>
      </c>
      <c r="E3582" s="43" t="s">
        <v>71</v>
      </c>
      <c r="F3582" s="43" t="s">
        <v>450</v>
      </c>
      <c r="G3582" s="43" t="s">
        <v>22</v>
      </c>
      <c r="H3582" s="43" t="s">
        <v>23</v>
      </c>
      <c r="I3582" s="43">
        <v>6212</v>
      </c>
      <c r="J3582" s="16" t="s">
        <v>545</v>
      </c>
      <c r="K3582" s="16">
        <v>15000</v>
      </c>
      <c r="L3582" s="16">
        <v>0</v>
      </c>
      <c r="M3582" s="16">
        <v>15000</v>
      </c>
      <c r="N3582" s="16">
        <v>0</v>
      </c>
      <c r="O3582" s="47">
        <v>15425.36</v>
      </c>
      <c r="P3582" s="16">
        <v>-425.36</v>
      </c>
      <c r="Q3582" s="47">
        <v>1450.46</v>
      </c>
      <c r="R3582" s="16" t="s">
        <v>1951</v>
      </c>
      <c r="S3582" s="3" t="s">
        <v>1477</v>
      </c>
      <c r="T3582" s="2"/>
      <c r="U3582" s="2"/>
      <c r="V3582" s="2"/>
    </row>
    <row r="3583" spans="1:22" s="16" customFormat="1" ht="15" customHeight="1" x14ac:dyDescent="0.3">
      <c r="A3583" s="16" t="s">
        <v>465</v>
      </c>
      <c r="B3583" s="16" t="s">
        <v>18</v>
      </c>
      <c r="C3583" s="43" t="s">
        <v>449</v>
      </c>
      <c r="D3583" s="43" t="s">
        <v>431</v>
      </c>
      <c r="E3583" s="43" t="s">
        <v>71</v>
      </c>
      <c r="F3583" s="43" t="s">
        <v>450</v>
      </c>
      <c r="G3583" s="43" t="s">
        <v>22</v>
      </c>
      <c r="H3583" s="43" t="s">
        <v>23</v>
      </c>
      <c r="I3583" s="43">
        <v>6214</v>
      </c>
      <c r="J3583" s="16" t="s">
        <v>495</v>
      </c>
      <c r="K3583" s="16">
        <v>1400</v>
      </c>
      <c r="L3583" s="16">
        <v>0</v>
      </c>
      <c r="M3583" s="16">
        <v>1400</v>
      </c>
      <c r="N3583" s="16">
        <v>0</v>
      </c>
      <c r="O3583" s="47">
        <v>0</v>
      </c>
      <c r="P3583" s="16">
        <v>1400</v>
      </c>
      <c r="Q3583" s="47">
        <v>0</v>
      </c>
      <c r="R3583" s="16" t="s">
        <v>1951</v>
      </c>
      <c r="S3583" s="3" t="s">
        <v>1477</v>
      </c>
      <c r="T3583" s="2"/>
      <c r="U3583" s="2"/>
      <c r="V3583" s="2"/>
    </row>
    <row r="3584" spans="1:22" s="16" customFormat="1" ht="15" customHeight="1" x14ac:dyDescent="0.3">
      <c r="A3584" s="16" t="s">
        <v>465</v>
      </c>
      <c r="B3584" s="16" t="s">
        <v>18</v>
      </c>
      <c r="C3584" s="43" t="s">
        <v>449</v>
      </c>
      <c r="D3584" s="43" t="s">
        <v>431</v>
      </c>
      <c r="E3584" s="43" t="s">
        <v>71</v>
      </c>
      <c r="F3584" s="43" t="s">
        <v>450</v>
      </c>
      <c r="G3584" s="43" t="s">
        <v>22</v>
      </c>
      <c r="H3584" s="43" t="s">
        <v>23</v>
      </c>
      <c r="I3584" s="43" t="s">
        <v>566</v>
      </c>
      <c r="J3584" s="16" t="s">
        <v>567</v>
      </c>
      <c r="K3584" s="16">
        <v>14000</v>
      </c>
      <c r="L3584" s="16">
        <v>0</v>
      </c>
      <c r="M3584" s="16">
        <v>14000</v>
      </c>
      <c r="N3584" s="16">
        <v>264.11</v>
      </c>
      <c r="O3584" s="47">
        <v>11429.61</v>
      </c>
      <c r="P3584" s="16">
        <v>2306.2800000000002</v>
      </c>
      <c r="Q3584" s="47">
        <v>0</v>
      </c>
      <c r="R3584" s="16" t="s">
        <v>1951</v>
      </c>
      <c r="S3584" s="3" t="s">
        <v>1477</v>
      </c>
      <c r="T3584" s="2"/>
      <c r="U3584" s="2"/>
      <c r="V3584" s="2"/>
    </row>
    <row r="3585" spans="1:22" s="16" customFormat="1" ht="15" customHeight="1" x14ac:dyDescent="0.3">
      <c r="A3585" s="16" t="s">
        <v>465</v>
      </c>
      <c r="B3585" s="16" t="s">
        <v>18</v>
      </c>
      <c r="C3585" s="43" t="s">
        <v>449</v>
      </c>
      <c r="D3585" s="43" t="s">
        <v>431</v>
      </c>
      <c r="E3585" s="43" t="s">
        <v>71</v>
      </c>
      <c r="F3585" s="43" t="s">
        <v>450</v>
      </c>
      <c r="G3585" s="43" t="s">
        <v>22</v>
      </c>
      <c r="H3585" s="43" t="s">
        <v>23</v>
      </c>
      <c r="I3585" s="43" t="s">
        <v>865</v>
      </c>
      <c r="J3585" s="16" t="s">
        <v>866</v>
      </c>
      <c r="K3585" s="16">
        <v>45000</v>
      </c>
      <c r="L3585" s="16">
        <v>0</v>
      </c>
      <c r="M3585" s="16">
        <v>45000</v>
      </c>
      <c r="N3585" s="16">
        <v>5862.66</v>
      </c>
      <c r="O3585" s="47">
        <v>16437.34</v>
      </c>
      <c r="P3585" s="16">
        <v>22700</v>
      </c>
      <c r="Q3585" s="47">
        <v>0</v>
      </c>
      <c r="R3585" s="16" t="s">
        <v>1951</v>
      </c>
      <c r="S3585" s="3" t="s">
        <v>1477</v>
      </c>
      <c r="T3585" s="2"/>
      <c r="U3585" s="2"/>
      <c r="V3585" s="2"/>
    </row>
    <row r="3586" spans="1:22" s="16" customFormat="1" ht="15" customHeight="1" x14ac:dyDescent="0.3">
      <c r="A3586" s="16" t="s">
        <v>465</v>
      </c>
      <c r="B3586" s="16" t="s">
        <v>18</v>
      </c>
      <c r="C3586" s="43" t="s">
        <v>449</v>
      </c>
      <c r="D3586" s="43" t="s">
        <v>431</v>
      </c>
      <c r="E3586" s="43" t="s">
        <v>71</v>
      </c>
      <c r="F3586" s="43" t="s">
        <v>450</v>
      </c>
      <c r="G3586" s="43" t="s">
        <v>22</v>
      </c>
      <c r="H3586" s="43" t="s">
        <v>23</v>
      </c>
      <c r="I3586" s="43" t="s">
        <v>562</v>
      </c>
      <c r="J3586" s="16" t="s">
        <v>563</v>
      </c>
      <c r="K3586" s="16">
        <v>30000</v>
      </c>
      <c r="L3586" s="16">
        <v>0</v>
      </c>
      <c r="M3586" s="16">
        <v>30000</v>
      </c>
      <c r="N3586" s="16">
        <v>0</v>
      </c>
      <c r="O3586" s="47">
        <v>16502.2</v>
      </c>
      <c r="P3586" s="16">
        <v>13497.8</v>
      </c>
      <c r="Q3586" s="47">
        <v>3098</v>
      </c>
      <c r="R3586" s="16" t="s">
        <v>1951</v>
      </c>
      <c r="S3586" s="3" t="s">
        <v>1477</v>
      </c>
      <c r="T3586" s="2"/>
      <c r="U3586" s="2"/>
      <c r="V3586" s="2"/>
    </row>
    <row r="3587" spans="1:22" s="16" customFormat="1" ht="15" customHeight="1" x14ac:dyDescent="0.3">
      <c r="A3587" s="16" t="s">
        <v>465</v>
      </c>
      <c r="B3587" s="16" t="s">
        <v>18</v>
      </c>
      <c r="C3587" s="43" t="s">
        <v>449</v>
      </c>
      <c r="D3587" s="43" t="s">
        <v>431</v>
      </c>
      <c r="E3587" s="43" t="s">
        <v>71</v>
      </c>
      <c r="F3587" s="43" t="s">
        <v>450</v>
      </c>
      <c r="G3587" s="43" t="s">
        <v>22</v>
      </c>
      <c r="H3587" s="43" t="s">
        <v>23</v>
      </c>
      <c r="I3587" s="43">
        <v>6350</v>
      </c>
      <c r="J3587" s="16" t="s">
        <v>492</v>
      </c>
      <c r="K3587" s="16">
        <v>750</v>
      </c>
      <c r="L3587" s="16">
        <v>0</v>
      </c>
      <c r="M3587" s="16">
        <v>750</v>
      </c>
      <c r="N3587" s="16">
        <v>0</v>
      </c>
      <c r="O3587" s="47">
        <v>642.87</v>
      </c>
      <c r="P3587" s="16">
        <v>107.13</v>
      </c>
      <c r="Q3587" s="47">
        <v>642.87</v>
      </c>
      <c r="R3587" s="16" t="s">
        <v>1951</v>
      </c>
      <c r="S3587" s="3" t="s">
        <v>1477</v>
      </c>
      <c r="T3587" s="2"/>
      <c r="U3587" s="2"/>
      <c r="V3587" s="2"/>
    </row>
    <row r="3588" spans="1:22" s="16" customFormat="1" ht="15" customHeight="1" x14ac:dyDescent="0.3">
      <c r="A3588" s="16" t="s">
        <v>465</v>
      </c>
      <c r="B3588" s="16" t="s">
        <v>18</v>
      </c>
      <c r="C3588" s="43" t="s">
        <v>449</v>
      </c>
      <c r="D3588" s="43" t="s">
        <v>431</v>
      </c>
      <c r="E3588" s="43" t="s">
        <v>71</v>
      </c>
      <c r="F3588" s="43" t="s">
        <v>450</v>
      </c>
      <c r="G3588" s="43" t="s">
        <v>22</v>
      </c>
      <c r="H3588" s="43" t="s">
        <v>23</v>
      </c>
      <c r="I3588" s="43" t="s">
        <v>535</v>
      </c>
      <c r="J3588" s="16" t="s">
        <v>536</v>
      </c>
      <c r="K3588" s="16">
        <v>9925</v>
      </c>
      <c r="L3588" s="16">
        <v>0</v>
      </c>
      <c r="M3588" s="16">
        <v>9925</v>
      </c>
      <c r="N3588" s="16">
        <v>0</v>
      </c>
      <c r="O3588" s="47">
        <v>5826.54</v>
      </c>
      <c r="P3588" s="16">
        <v>4098.46</v>
      </c>
      <c r="Q3588" s="47">
        <v>0</v>
      </c>
      <c r="R3588" s="16" t="s">
        <v>1951</v>
      </c>
      <c r="S3588" s="3" t="s">
        <v>1477</v>
      </c>
      <c r="T3588" s="2"/>
      <c r="U3588" s="2"/>
      <c r="V3588" s="2"/>
    </row>
    <row r="3589" spans="1:22" s="16" customFormat="1" ht="15" customHeight="1" x14ac:dyDescent="0.3">
      <c r="A3589" s="16" t="s">
        <v>465</v>
      </c>
      <c r="B3589" s="16" t="s">
        <v>18</v>
      </c>
      <c r="C3589" s="43" t="s">
        <v>449</v>
      </c>
      <c r="D3589" s="43" t="s">
        <v>431</v>
      </c>
      <c r="E3589" s="43" t="s">
        <v>71</v>
      </c>
      <c r="F3589" s="43" t="s">
        <v>450</v>
      </c>
      <c r="G3589" s="43" t="s">
        <v>22</v>
      </c>
      <c r="H3589" s="43" t="s">
        <v>23</v>
      </c>
      <c r="I3589" s="43" t="s">
        <v>541</v>
      </c>
      <c r="J3589" s="16" t="s">
        <v>542</v>
      </c>
      <c r="K3589" s="16">
        <v>66000</v>
      </c>
      <c r="L3589" s="16">
        <v>0</v>
      </c>
      <c r="M3589" s="16">
        <v>66000</v>
      </c>
      <c r="N3589" s="16">
        <v>0</v>
      </c>
      <c r="O3589" s="47">
        <v>63955.13</v>
      </c>
      <c r="P3589" s="16">
        <v>2044.87</v>
      </c>
      <c r="Q3589" s="47">
        <v>10828.17</v>
      </c>
      <c r="R3589" s="16" t="s">
        <v>1951</v>
      </c>
      <c r="S3589" s="3" t="s">
        <v>1477</v>
      </c>
      <c r="T3589" s="2"/>
      <c r="U3589" s="2"/>
      <c r="V3589" s="2"/>
    </row>
    <row r="3590" spans="1:22" s="16" customFormat="1" ht="15" customHeight="1" x14ac:dyDescent="0.3">
      <c r="A3590" s="16" t="s">
        <v>465</v>
      </c>
      <c r="B3590" s="16" t="s">
        <v>18</v>
      </c>
      <c r="C3590" s="43" t="s">
        <v>449</v>
      </c>
      <c r="D3590" s="43" t="s">
        <v>431</v>
      </c>
      <c r="E3590" s="43" t="s">
        <v>71</v>
      </c>
      <c r="F3590" s="43" t="s">
        <v>450</v>
      </c>
      <c r="G3590" s="43" t="s">
        <v>22</v>
      </c>
      <c r="H3590" s="43" t="s">
        <v>23</v>
      </c>
      <c r="I3590" s="43" t="s">
        <v>616</v>
      </c>
      <c r="J3590" s="16" t="s">
        <v>617</v>
      </c>
      <c r="K3590" s="16">
        <v>19500</v>
      </c>
      <c r="L3590" s="16">
        <v>0</v>
      </c>
      <c r="M3590" s="16">
        <v>19500</v>
      </c>
      <c r="N3590" s="16">
        <v>0</v>
      </c>
      <c r="O3590" s="47">
        <v>21000</v>
      </c>
      <c r="P3590" s="16">
        <v>-1500</v>
      </c>
      <c r="Q3590" s="47">
        <v>0</v>
      </c>
      <c r="R3590" s="16" t="s">
        <v>1951</v>
      </c>
      <c r="S3590" s="3" t="s">
        <v>1477</v>
      </c>
      <c r="T3590" s="2"/>
      <c r="U3590" s="2"/>
      <c r="V3590" s="2"/>
    </row>
    <row r="3591" spans="1:22" s="16" customFormat="1" ht="15" customHeight="1" x14ac:dyDescent="0.3">
      <c r="A3591" s="16" t="s">
        <v>465</v>
      </c>
      <c r="B3591" s="16" t="s">
        <v>18</v>
      </c>
      <c r="C3591" s="43" t="s">
        <v>449</v>
      </c>
      <c r="D3591" s="43" t="s">
        <v>431</v>
      </c>
      <c r="E3591" s="43" t="s">
        <v>71</v>
      </c>
      <c r="F3591" s="43" t="s">
        <v>450</v>
      </c>
      <c r="G3591" s="43" t="s">
        <v>22</v>
      </c>
      <c r="H3591" s="43" t="s">
        <v>23</v>
      </c>
      <c r="I3591" s="43" t="s">
        <v>487</v>
      </c>
      <c r="J3591" s="16" t="s">
        <v>488</v>
      </c>
      <c r="K3591" s="16">
        <v>43000</v>
      </c>
      <c r="L3591" s="16">
        <v>0</v>
      </c>
      <c r="M3591" s="16">
        <v>43000</v>
      </c>
      <c r="N3591" s="16">
        <v>1275</v>
      </c>
      <c r="O3591" s="47">
        <v>41712.160000000003</v>
      </c>
      <c r="P3591" s="16">
        <v>12.84</v>
      </c>
      <c r="Q3591" s="47">
        <v>11132</v>
      </c>
      <c r="R3591" s="16" t="s">
        <v>1951</v>
      </c>
      <c r="S3591" s="3" t="s">
        <v>1477</v>
      </c>
      <c r="T3591" s="2"/>
      <c r="U3591" s="2"/>
      <c r="V3591" s="2"/>
    </row>
    <row r="3592" spans="1:22" s="16" customFormat="1" ht="15" customHeight="1" x14ac:dyDescent="0.3">
      <c r="A3592" s="16" t="s">
        <v>465</v>
      </c>
      <c r="B3592" s="16" t="s">
        <v>18</v>
      </c>
      <c r="C3592" s="43" t="s">
        <v>449</v>
      </c>
      <c r="D3592" s="43" t="s">
        <v>431</v>
      </c>
      <c r="E3592" s="43" t="s">
        <v>71</v>
      </c>
      <c r="F3592" s="43" t="s">
        <v>450</v>
      </c>
      <c r="G3592" s="43" t="s">
        <v>22</v>
      </c>
      <c r="H3592" s="43" t="s">
        <v>23</v>
      </c>
      <c r="I3592" s="43" t="s">
        <v>537</v>
      </c>
      <c r="J3592" s="16" t="s">
        <v>538</v>
      </c>
      <c r="K3592" s="16">
        <v>1500</v>
      </c>
      <c r="L3592" s="16">
        <v>0</v>
      </c>
      <c r="M3592" s="16">
        <v>1500</v>
      </c>
      <c r="N3592" s="16">
        <v>0</v>
      </c>
      <c r="O3592" s="47">
        <v>0</v>
      </c>
      <c r="P3592" s="16">
        <v>1500</v>
      </c>
      <c r="Q3592" s="47">
        <v>0</v>
      </c>
      <c r="R3592" s="16" t="s">
        <v>1951</v>
      </c>
      <c r="S3592" s="3" t="s">
        <v>1477</v>
      </c>
      <c r="T3592" s="2"/>
      <c r="U3592" s="2"/>
      <c r="V3592" s="2"/>
    </row>
    <row r="3593" spans="1:22" s="16" customFormat="1" ht="15" customHeight="1" x14ac:dyDescent="0.3">
      <c r="A3593" s="16" t="s">
        <v>465</v>
      </c>
      <c r="B3593" s="16" t="s">
        <v>18</v>
      </c>
      <c r="C3593" s="43" t="s">
        <v>449</v>
      </c>
      <c r="D3593" s="43" t="s">
        <v>431</v>
      </c>
      <c r="E3593" s="43" t="s">
        <v>71</v>
      </c>
      <c r="F3593" s="43" t="s">
        <v>450</v>
      </c>
      <c r="G3593" s="43" t="s">
        <v>22</v>
      </c>
      <c r="H3593" s="43" t="s">
        <v>23</v>
      </c>
      <c r="I3593" s="43">
        <v>6610</v>
      </c>
      <c r="J3593" s="16" t="s">
        <v>646</v>
      </c>
      <c r="K3593" s="16">
        <v>7000</v>
      </c>
      <c r="L3593" s="16">
        <v>0</v>
      </c>
      <c r="M3593" s="16">
        <v>7000</v>
      </c>
      <c r="N3593" s="16">
        <v>0</v>
      </c>
      <c r="O3593" s="47">
        <v>6840</v>
      </c>
      <c r="P3593" s="16">
        <v>160</v>
      </c>
      <c r="Q3593" s="47">
        <v>1710</v>
      </c>
      <c r="R3593" s="16" t="s">
        <v>1951</v>
      </c>
      <c r="S3593" s="3" t="s">
        <v>1477</v>
      </c>
      <c r="T3593" s="2"/>
      <c r="U3593" s="2"/>
      <c r="V3593" s="2"/>
    </row>
    <row r="3594" spans="1:22" s="16" customFormat="1" ht="15" customHeight="1" x14ac:dyDescent="0.3">
      <c r="A3594" s="16" t="s">
        <v>465</v>
      </c>
      <c r="B3594" s="16" t="s">
        <v>18</v>
      </c>
      <c r="C3594" s="43" t="s">
        <v>449</v>
      </c>
      <c r="D3594" s="43" t="s">
        <v>431</v>
      </c>
      <c r="E3594" s="43" t="s">
        <v>71</v>
      </c>
      <c r="F3594" s="43" t="s">
        <v>450</v>
      </c>
      <c r="G3594" s="43" t="s">
        <v>22</v>
      </c>
      <c r="H3594" s="43" t="s">
        <v>23</v>
      </c>
      <c r="I3594" s="43" t="s">
        <v>568</v>
      </c>
      <c r="J3594" s="16" t="s">
        <v>569</v>
      </c>
      <c r="K3594" s="16">
        <v>10000</v>
      </c>
      <c r="L3594" s="16">
        <v>0</v>
      </c>
      <c r="M3594" s="16">
        <v>10000</v>
      </c>
      <c r="N3594" s="16">
        <v>656</v>
      </c>
      <c r="O3594" s="47">
        <v>6691.19</v>
      </c>
      <c r="P3594" s="16">
        <v>2652.81</v>
      </c>
      <c r="Q3594" s="47">
        <v>0</v>
      </c>
      <c r="R3594" s="16" t="s">
        <v>1951</v>
      </c>
      <c r="S3594" s="3" t="s">
        <v>1477</v>
      </c>
      <c r="T3594" s="2"/>
      <c r="U3594" s="2"/>
      <c r="V3594" s="2"/>
    </row>
    <row r="3595" spans="1:22" s="16" customFormat="1" ht="15" customHeight="1" x14ac:dyDescent="0.3">
      <c r="A3595" s="16" t="s">
        <v>465</v>
      </c>
      <c r="B3595" s="16" t="s">
        <v>18</v>
      </c>
      <c r="C3595" s="43" t="s">
        <v>449</v>
      </c>
      <c r="D3595" s="43" t="s">
        <v>431</v>
      </c>
      <c r="E3595" s="43" t="s">
        <v>71</v>
      </c>
      <c r="F3595" s="43" t="s">
        <v>450</v>
      </c>
      <c r="G3595" s="43" t="s">
        <v>22</v>
      </c>
      <c r="H3595" s="43" t="s">
        <v>23</v>
      </c>
      <c r="I3595" s="43" t="s">
        <v>476</v>
      </c>
      <c r="J3595" s="16" t="s">
        <v>477</v>
      </c>
      <c r="K3595" s="16">
        <v>5000</v>
      </c>
      <c r="L3595" s="16">
        <v>0</v>
      </c>
      <c r="M3595" s="16">
        <v>5000</v>
      </c>
      <c r="N3595" s="16">
        <v>0</v>
      </c>
      <c r="O3595" s="47">
        <v>3506.21</v>
      </c>
      <c r="P3595" s="16">
        <v>1493.79</v>
      </c>
      <c r="Q3595" s="47">
        <v>0</v>
      </c>
      <c r="R3595" s="16" t="s">
        <v>1951</v>
      </c>
      <c r="S3595" s="3" t="s">
        <v>1477</v>
      </c>
      <c r="T3595" s="2"/>
      <c r="U3595" s="2"/>
      <c r="V3595" s="2"/>
    </row>
    <row r="3596" spans="1:22" s="16" customFormat="1" ht="15" customHeight="1" x14ac:dyDescent="0.3">
      <c r="A3596" s="16" t="s">
        <v>465</v>
      </c>
      <c r="B3596" s="16" t="s">
        <v>18</v>
      </c>
      <c r="C3596" s="43" t="s">
        <v>449</v>
      </c>
      <c r="D3596" s="43" t="s">
        <v>431</v>
      </c>
      <c r="E3596" s="43" t="s">
        <v>71</v>
      </c>
      <c r="F3596" s="43" t="s">
        <v>450</v>
      </c>
      <c r="G3596" s="43" t="s">
        <v>22</v>
      </c>
      <c r="H3596" s="43" t="s">
        <v>23</v>
      </c>
      <c r="I3596" s="43" t="s">
        <v>799</v>
      </c>
      <c r="J3596" s="16" t="s">
        <v>800</v>
      </c>
      <c r="K3596" s="16">
        <v>158000</v>
      </c>
      <c r="L3596" s="16">
        <v>0</v>
      </c>
      <c r="M3596" s="16">
        <v>158000</v>
      </c>
      <c r="N3596" s="16">
        <v>0</v>
      </c>
      <c r="O3596" s="47">
        <v>86326.61</v>
      </c>
      <c r="P3596" s="16">
        <v>71673.39</v>
      </c>
      <c r="Q3596" s="47">
        <v>0</v>
      </c>
      <c r="R3596" s="16" t="s">
        <v>1951</v>
      </c>
      <c r="S3596" s="3" t="s">
        <v>1477</v>
      </c>
      <c r="T3596" s="2"/>
      <c r="U3596" s="2"/>
      <c r="V3596" s="2"/>
    </row>
    <row r="3597" spans="1:22" s="16" customFormat="1" ht="15" customHeight="1" x14ac:dyDescent="0.3">
      <c r="A3597" s="16" t="s">
        <v>465</v>
      </c>
      <c r="B3597" s="16" t="s">
        <v>18</v>
      </c>
      <c r="C3597" s="43" t="s">
        <v>449</v>
      </c>
      <c r="D3597" s="43" t="s">
        <v>431</v>
      </c>
      <c r="E3597" s="43" t="s">
        <v>71</v>
      </c>
      <c r="F3597" s="43" t="s">
        <v>450</v>
      </c>
      <c r="G3597" s="43" t="s">
        <v>22</v>
      </c>
      <c r="H3597" s="43" t="s">
        <v>23</v>
      </c>
      <c r="I3597" s="43">
        <v>7010</v>
      </c>
      <c r="J3597" s="16" t="s">
        <v>1252</v>
      </c>
      <c r="K3597" s="16">
        <v>0</v>
      </c>
      <c r="L3597" s="16">
        <v>0</v>
      </c>
      <c r="M3597" s="16">
        <v>0</v>
      </c>
      <c r="N3597" s="16">
        <v>0</v>
      </c>
      <c r="O3597" s="47">
        <v>0</v>
      </c>
      <c r="P3597" s="16">
        <v>0</v>
      </c>
      <c r="Q3597" s="47">
        <v>0</v>
      </c>
      <c r="R3597" s="16" t="s">
        <v>1951</v>
      </c>
      <c r="S3597" s="3" t="s">
        <v>1477</v>
      </c>
      <c r="T3597" s="2"/>
      <c r="U3597" s="2"/>
      <c r="V3597" s="2"/>
    </row>
    <row r="3598" spans="1:22" s="16" customFormat="1" ht="15" customHeight="1" x14ac:dyDescent="0.3">
      <c r="A3598" s="16" t="s">
        <v>465</v>
      </c>
      <c r="B3598" s="16" t="s">
        <v>18</v>
      </c>
      <c r="C3598" s="43" t="s">
        <v>449</v>
      </c>
      <c r="D3598" s="43" t="s">
        <v>431</v>
      </c>
      <c r="E3598" s="43" t="s">
        <v>71</v>
      </c>
      <c r="F3598" s="43" t="s">
        <v>450</v>
      </c>
      <c r="G3598" s="43" t="s">
        <v>22</v>
      </c>
      <c r="H3598" s="43" t="s">
        <v>23</v>
      </c>
      <c r="I3598" s="43" t="s">
        <v>513</v>
      </c>
      <c r="J3598" s="16" t="s">
        <v>1203</v>
      </c>
      <c r="K3598" s="16">
        <v>21320</v>
      </c>
      <c r="L3598" s="16">
        <v>0</v>
      </c>
      <c r="M3598" s="16">
        <v>21320</v>
      </c>
      <c r="N3598" s="16">
        <v>456.33</v>
      </c>
      <c r="O3598" s="47">
        <v>3637.69</v>
      </c>
      <c r="P3598" s="16">
        <v>17225.98</v>
      </c>
      <c r="Q3598" s="47">
        <v>456.33</v>
      </c>
      <c r="R3598" s="16" t="s">
        <v>1951</v>
      </c>
      <c r="S3598" s="3" t="s">
        <v>1477</v>
      </c>
      <c r="T3598" s="2"/>
      <c r="U3598" s="2"/>
      <c r="V3598" s="2"/>
    </row>
    <row r="3599" spans="1:22" s="16" customFormat="1" ht="15" customHeight="1" x14ac:dyDescent="0.3">
      <c r="A3599" s="16" t="s">
        <v>465</v>
      </c>
      <c r="B3599" s="16" t="s">
        <v>18</v>
      </c>
      <c r="C3599" s="43" t="s">
        <v>449</v>
      </c>
      <c r="D3599" s="43" t="s">
        <v>431</v>
      </c>
      <c r="E3599" s="43" t="s">
        <v>71</v>
      </c>
      <c r="F3599" s="43" t="s">
        <v>450</v>
      </c>
      <c r="G3599" s="43" t="s">
        <v>22</v>
      </c>
      <c r="H3599" s="43" t="s">
        <v>23</v>
      </c>
      <c r="I3599" s="43" t="s">
        <v>651</v>
      </c>
      <c r="J3599" s="16" t="s">
        <v>652</v>
      </c>
      <c r="K3599" s="16">
        <v>3673</v>
      </c>
      <c r="L3599" s="16">
        <v>0</v>
      </c>
      <c r="M3599" s="16">
        <v>3673</v>
      </c>
      <c r="N3599" s="16">
        <v>0</v>
      </c>
      <c r="O3599" s="47">
        <v>3212</v>
      </c>
      <c r="P3599" s="16">
        <v>461</v>
      </c>
      <c r="Q3599" s="47">
        <v>292</v>
      </c>
      <c r="R3599" s="16" t="s">
        <v>1951</v>
      </c>
      <c r="S3599" s="3" t="s">
        <v>1477</v>
      </c>
      <c r="T3599" s="2"/>
      <c r="U3599" s="2"/>
      <c r="V3599" s="2"/>
    </row>
    <row r="3600" spans="1:22" s="16" customFormat="1" ht="15" customHeight="1" x14ac:dyDescent="0.3">
      <c r="A3600" s="16" t="s">
        <v>465</v>
      </c>
      <c r="B3600" s="16" t="s">
        <v>18</v>
      </c>
      <c r="C3600" s="43" t="s">
        <v>449</v>
      </c>
      <c r="D3600" s="43" t="s">
        <v>431</v>
      </c>
      <c r="E3600" s="43" t="s">
        <v>71</v>
      </c>
      <c r="F3600" s="43" t="s">
        <v>450</v>
      </c>
      <c r="G3600" s="43" t="s">
        <v>22</v>
      </c>
      <c r="H3600" s="43" t="s">
        <v>23</v>
      </c>
      <c r="I3600" s="43" t="s">
        <v>590</v>
      </c>
      <c r="J3600" s="16" t="s">
        <v>591</v>
      </c>
      <c r="K3600" s="16">
        <v>38346</v>
      </c>
      <c r="L3600" s="16">
        <v>0</v>
      </c>
      <c r="M3600" s="16">
        <v>38346</v>
      </c>
      <c r="N3600" s="16">
        <v>0</v>
      </c>
      <c r="O3600" s="47">
        <v>28413</v>
      </c>
      <c r="P3600" s="16">
        <v>9933</v>
      </c>
      <c r="Q3600" s="47">
        <v>2583</v>
      </c>
      <c r="R3600" s="16" t="s">
        <v>1951</v>
      </c>
      <c r="S3600" s="3" t="s">
        <v>1477</v>
      </c>
      <c r="T3600" s="2"/>
      <c r="U3600" s="2"/>
      <c r="V3600" s="2"/>
    </row>
    <row r="3601" spans="1:22" s="16" customFormat="1" ht="15" customHeight="1" x14ac:dyDescent="0.3">
      <c r="A3601" s="16" t="s">
        <v>465</v>
      </c>
      <c r="B3601" s="16" t="s">
        <v>18</v>
      </c>
      <c r="C3601" s="43" t="s">
        <v>449</v>
      </c>
      <c r="D3601" s="43" t="s">
        <v>431</v>
      </c>
      <c r="E3601" s="43" t="s">
        <v>71</v>
      </c>
      <c r="F3601" s="43" t="s">
        <v>450</v>
      </c>
      <c r="G3601" s="43" t="s">
        <v>22</v>
      </c>
      <c r="H3601" s="43" t="s">
        <v>23</v>
      </c>
      <c r="I3601" s="43" t="s">
        <v>608</v>
      </c>
      <c r="J3601" s="16" t="s">
        <v>609</v>
      </c>
      <c r="K3601" s="16">
        <v>24022</v>
      </c>
      <c r="L3601" s="16">
        <v>0</v>
      </c>
      <c r="M3601" s="16">
        <v>24022</v>
      </c>
      <c r="N3601" s="16">
        <v>0</v>
      </c>
      <c r="O3601" s="47">
        <v>20977</v>
      </c>
      <c r="P3601" s="16">
        <v>3045</v>
      </c>
      <c r="Q3601" s="47">
        <v>1907</v>
      </c>
      <c r="R3601" s="16" t="s">
        <v>1951</v>
      </c>
      <c r="S3601" s="3" t="s">
        <v>1477</v>
      </c>
      <c r="T3601" s="2"/>
      <c r="U3601" s="2"/>
      <c r="V3601" s="2"/>
    </row>
    <row r="3602" spans="1:22" s="16" customFormat="1" ht="15" customHeight="1" x14ac:dyDescent="0.3">
      <c r="A3602" s="16" t="s">
        <v>465</v>
      </c>
      <c r="B3602" s="16" t="s">
        <v>18</v>
      </c>
      <c r="C3602" s="43" t="s">
        <v>449</v>
      </c>
      <c r="D3602" s="43" t="s">
        <v>431</v>
      </c>
      <c r="E3602" s="43" t="s">
        <v>71</v>
      </c>
      <c r="F3602" s="43" t="s">
        <v>450</v>
      </c>
      <c r="G3602" s="43" t="s">
        <v>22</v>
      </c>
      <c r="H3602" s="43" t="s">
        <v>23</v>
      </c>
      <c r="I3602" s="43" t="s">
        <v>649</v>
      </c>
      <c r="J3602" s="16" t="s">
        <v>650</v>
      </c>
      <c r="K3602" s="16">
        <v>2082</v>
      </c>
      <c r="L3602" s="16">
        <v>0</v>
      </c>
      <c r="M3602" s="16">
        <v>2082</v>
      </c>
      <c r="N3602" s="16">
        <v>0</v>
      </c>
      <c r="O3602" s="47">
        <v>1903</v>
      </c>
      <c r="P3602" s="16">
        <v>179</v>
      </c>
      <c r="Q3602" s="47">
        <v>173</v>
      </c>
      <c r="R3602" s="16" t="s">
        <v>1951</v>
      </c>
      <c r="S3602" s="3" t="s">
        <v>1477</v>
      </c>
      <c r="T3602" s="2"/>
      <c r="U3602" s="2"/>
      <c r="V3602" s="2"/>
    </row>
    <row r="3603" spans="1:22" s="16" customFormat="1" ht="15" customHeight="1" x14ac:dyDescent="0.3">
      <c r="A3603" s="16" t="s">
        <v>465</v>
      </c>
      <c r="B3603" s="16" t="s">
        <v>18</v>
      </c>
      <c r="C3603" s="43" t="s">
        <v>449</v>
      </c>
      <c r="D3603" s="43" t="s">
        <v>431</v>
      </c>
      <c r="E3603" s="43" t="s">
        <v>71</v>
      </c>
      <c r="F3603" s="43" t="s">
        <v>450</v>
      </c>
      <c r="G3603" s="43" t="s">
        <v>22</v>
      </c>
      <c r="H3603" s="43" t="s">
        <v>23</v>
      </c>
      <c r="I3603" s="43" t="s">
        <v>592</v>
      </c>
      <c r="J3603" s="16" t="s">
        <v>593</v>
      </c>
      <c r="K3603" s="16">
        <v>18155</v>
      </c>
      <c r="L3603" s="16">
        <v>0</v>
      </c>
      <c r="M3603" s="16">
        <v>18155</v>
      </c>
      <c r="N3603" s="16">
        <v>0</v>
      </c>
      <c r="O3603" s="47">
        <v>16753</v>
      </c>
      <c r="P3603" s="16">
        <v>1402</v>
      </c>
      <c r="Q3603" s="47">
        <v>1523</v>
      </c>
      <c r="R3603" s="16" t="s">
        <v>1951</v>
      </c>
      <c r="S3603" s="3" t="s">
        <v>1477</v>
      </c>
      <c r="T3603" s="2"/>
      <c r="U3603" s="2"/>
      <c r="V3603" s="2"/>
    </row>
    <row r="3604" spans="1:22" s="16" customFormat="1" ht="15" customHeight="1" x14ac:dyDescent="0.3">
      <c r="A3604" s="16" t="s">
        <v>465</v>
      </c>
      <c r="B3604" s="16" t="s">
        <v>18</v>
      </c>
      <c r="C3604" s="43" t="s">
        <v>449</v>
      </c>
      <c r="D3604" s="43" t="s">
        <v>431</v>
      </c>
      <c r="E3604" s="43" t="s">
        <v>71</v>
      </c>
      <c r="F3604" s="43" t="s">
        <v>450</v>
      </c>
      <c r="G3604" s="43" t="s">
        <v>22</v>
      </c>
      <c r="H3604" s="43" t="s">
        <v>23</v>
      </c>
      <c r="I3604" s="43">
        <v>7250</v>
      </c>
      <c r="J3604" s="16" t="s">
        <v>1675</v>
      </c>
      <c r="K3604" s="16">
        <v>0</v>
      </c>
      <c r="L3604" s="16">
        <v>0</v>
      </c>
      <c r="M3604" s="16">
        <v>0</v>
      </c>
      <c r="N3604" s="16">
        <v>0</v>
      </c>
      <c r="O3604" s="47">
        <v>4167.7</v>
      </c>
      <c r="P3604" s="16">
        <v>-4167.7</v>
      </c>
      <c r="Q3604" s="47">
        <v>356.36</v>
      </c>
      <c r="R3604" s="16" t="s">
        <v>1951</v>
      </c>
      <c r="S3604" s="3" t="s">
        <v>1477</v>
      </c>
      <c r="T3604" s="2"/>
      <c r="U3604" s="2"/>
      <c r="V3604" s="2"/>
    </row>
    <row r="3605" spans="1:22" s="16" customFormat="1" ht="15" customHeight="1" x14ac:dyDescent="0.3">
      <c r="A3605" s="16" t="s">
        <v>465</v>
      </c>
      <c r="B3605" s="16" t="s">
        <v>18</v>
      </c>
      <c r="C3605" s="43" t="s">
        <v>449</v>
      </c>
      <c r="D3605" s="43" t="s">
        <v>431</v>
      </c>
      <c r="E3605" s="43" t="s">
        <v>71</v>
      </c>
      <c r="F3605" s="43" t="s">
        <v>450</v>
      </c>
      <c r="G3605" s="43" t="s">
        <v>22</v>
      </c>
      <c r="H3605" s="43" t="s">
        <v>23</v>
      </c>
      <c r="I3605" s="43" t="s">
        <v>806</v>
      </c>
      <c r="J3605" s="16" t="s">
        <v>807</v>
      </c>
      <c r="K3605" s="16">
        <v>732281</v>
      </c>
      <c r="L3605" s="16">
        <v>0</v>
      </c>
      <c r="M3605" s="16">
        <v>732281</v>
      </c>
      <c r="N3605" s="16">
        <v>0</v>
      </c>
      <c r="O3605" s="47">
        <v>0</v>
      </c>
      <c r="P3605" s="16">
        <v>732281</v>
      </c>
      <c r="Q3605" s="47">
        <v>0</v>
      </c>
      <c r="R3605" s="16" t="s">
        <v>1951</v>
      </c>
      <c r="S3605" s="3" t="s">
        <v>1477</v>
      </c>
      <c r="T3605" s="2"/>
      <c r="U3605" s="2"/>
      <c r="V3605" s="2"/>
    </row>
    <row r="3606" spans="1:22" s="16" customFormat="1" ht="15" customHeight="1" x14ac:dyDescent="0.3">
      <c r="A3606" s="16" t="s">
        <v>465</v>
      </c>
      <c r="B3606" s="16" t="s">
        <v>18</v>
      </c>
      <c r="C3606" s="43" t="s">
        <v>449</v>
      </c>
      <c r="D3606" s="43" t="s">
        <v>431</v>
      </c>
      <c r="E3606" s="43" t="s">
        <v>71</v>
      </c>
      <c r="F3606" s="43" t="s">
        <v>450</v>
      </c>
      <c r="G3606" s="43" t="s">
        <v>22</v>
      </c>
      <c r="H3606" s="43" t="s">
        <v>23</v>
      </c>
      <c r="I3606" s="43" t="s">
        <v>876</v>
      </c>
      <c r="J3606" s="16" t="s">
        <v>877</v>
      </c>
      <c r="K3606" s="16">
        <v>162013</v>
      </c>
      <c r="L3606" s="16">
        <v>0</v>
      </c>
      <c r="M3606" s="16">
        <v>162013</v>
      </c>
      <c r="N3606" s="16">
        <v>0</v>
      </c>
      <c r="O3606" s="47">
        <v>0</v>
      </c>
      <c r="P3606" s="16">
        <v>162013</v>
      </c>
      <c r="Q3606" s="47">
        <v>0</v>
      </c>
      <c r="R3606" s="16" t="s">
        <v>1951</v>
      </c>
      <c r="S3606" s="3" t="s">
        <v>1477</v>
      </c>
      <c r="T3606" s="2"/>
      <c r="U3606" s="2"/>
      <c r="V3606" s="2"/>
    </row>
    <row r="3607" spans="1:22" s="16" customFormat="1" ht="15" customHeight="1" x14ac:dyDescent="0.3">
      <c r="A3607" s="16" t="s">
        <v>465</v>
      </c>
      <c r="B3607" s="16" t="s">
        <v>18</v>
      </c>
      <c r="C3607" s="43" t="s">
        <v>449</v>
      </c>
      <c r="D3607" s="43" t="s">
        <v>431</v>
      </c>
      <c r="E3607" s="43" t="s">
        <v>71</v>
      </c>
      <c r="F3607" s="43" t="s">
        <v>450</v>
      </c>
      <c r="G3607" s="43" t="s">
        <v>22</v>
      </c>
      <c r="H3607" s="43" t="s">
        <v>23</v>
      </c>
      <c r="I3607" s="43" t="s">
        <v>808</v>
      </c>
      <c r="J3607" s="16" t="s">
        <v>809</v>
      </c>
      <c r="K3607" s="16">
        <v>425796</v>
      </c>
      <c r="L3607" s="16">
        <v>0</v>
      </c>
      <c r="M3607" s="16">
        <v>425796</v>
      </c>
      <c r="N3607" s="16">
        <v>0</v>
      </c>
      <c r="O3607" s="47">
        <v>216235.19</v>
      </c>
      <c r="P3607" s="16">
        <v>209560.81</v>
      </c>
      <c r="Q3607" s="47">
        <v>0</v>
      </c>
      <c r="R3607" s="16" t="s">
        <v>1951</v>
      </c>
      <c r="S3607" s="3" t="s">
        <v>1477</v>
      </c>
      <c r="T3607" s="2"/>
      <c r="U3607" s="2"/>
      <c r="V3607" s="2"/>
    </row>
    <row r="3608" spans="1:22" s="16" customFormat="1" ht="15" customHeight="1" x14ac:dyDescent="0.3">
      <c r="A3608" s="16" t="s">
        <v>465</v>
      </c>
      <c r="B3608" s="16" t="s">
        <v>18</v>
      </c>
      <c r="C3608" s="43" t="s">
        <v>449</v>
      </c>
      <c r="D3608" s="43" t="s">
        <v>431</v>
      </c>
      <c r="E3608" s="43" t="s">
        <v>71</v>
      </c>
      <c r="F3608" s="43" t="s">
        <v>450</v>
      </c>
      <c r="G3608" s="43" t="s">
        <v>22</v>
      </c>
      <c r="H3608" s="43" t="s">
        <v>23</v>
      </c>
      <c r="I3608" s="43">
        <v>7475</v>
      </c>
      <c r="J3608" s="16" t="s">
        <v>875</v>
      </c>
      <c r="K3608" s="16">
        <v>33856</v>
      </c>
      <c r="L3608" s="16">
        <v>0</v>
      </c>
      <c r="M3608" s="16">
        <v>33856</v>
      </c>
      <c r="N3608" s="16">
        <v>0</v>
      </c>
      <c r="O3608" s="47">
        <v>35424.33</v>
      </c>
      <c r="P3608" s="16">
        <v>-1568.33</v>
      </c>
      <c r="Q3608" s="47">
        <v>16582.28</v>
      </c>
      <c r="R3608" s="16" t="s">
        <v>1951</v>
      </c>
      <c r="S3608" s="3" t="s">
        <v>1477</v>
      </c>
      <c r="T3608" s="2"/>
      <c r="U3608" s="2"/>
      <c r="V3608" s="2"/>
    </row>
    <row r="3609" spans="1:22" s="16" customFormat="1" ht="15" customHeight="1" x14ac:dyDescent="0.3">
      <c r="A3609" s="16" t="s">
        <v>465</v>
      </c>
      <c r="B3609" s="16" t="s">
        <v>18</v>
      </c>
      <c r="C3609" s="43" t="s">
        <v>449</v>
      </c>
      <c r="D3609" s="43" t="s">
        <v>431</v>
      </c>
      <c r="E3609" s="43" t="s">
        <v>71</v>
      </c>
      <c r="F3609" s="43" t="s">
        <v>450</v>
      </c>
      <c r="G3609" s="43" t="s">
        <v>22</v>
      </c>
      <c r="H3609" s="43" t="s">
        <v>23</v>
      </c>
      <c r="I3609" s="43" t="s">
        <v>986</v>
      </c>
      <c r="J3609" s="16" t="s">
        <v>987</v>
      </c>
      <c r="K3609" s="16">
        <v>0</v>
      </c>
      <c r="L3609" s="16">
        <v>0</v>
      </c>
      <c r="M3609" s="16">
        <v>0</v>
      </c>
      <c r="N3609" s="16">
        <v>0</v>
      </c>
      <c r="O3609" s="47">
        <v>832.35</v>
      </c>
      <c r="P3609" s="16">
        <v>-832.35</v>
      </c>
      <c r="Q3609" s="47">
        <v>0</v>
      </c>
      <c r="R3609" s="16" t="s">
        <v>1951</v>
      </c>
      <c r="S3609" s="3" t="s">
        <v>1477</v>
      </c>
      <c r="T3609" s="2"/>
      <c r="U3609" s="2"/>
      <c r="V3609" s="2"/>
    </row>
    <row r="3610" spans="1:22" s="16" customFormat="1" ht="15" customHeight="1" x14ac:dyDescent="0.3">
      <c r="A3610" s="16" t="s">
        <v>465</v>
      </c>
      <c r="B3610" s="16" t="s">
        <v>18</v>
      </c>
      <c r="C3610" s="43" t="s">
        <v>449</v>
      </c>
      <c r="D3610" s="43" t="s">
        <v>431</v>
      </c>
      <c r="E3610" s="43" t="s">
        <v>71</v>
      </c>
      <c r="F3610" s="43" t="s">
        <v>450</v>
      </c>
      <c r="G3610" s="43" t="s">
        <v>22</v>
      </c>
      <c r="H3610" s="43" t="s">
        <v>23</v>
      </c>
      <c r="I3610" s="43">
        <v>8000</v>
      </c>
      <c r="J3610" s="16" t="s">
        <v>218</v>
      </c>
      <c r="K3610" s="16">
        <v>259396</v>
      </c>
      <c r="L3610" s="16">
        <v>0</v>
      </c>
      <c r="M3610" s="16">
        <v>259396</v>
      </c>
      <c r="N3610" s="16">
        <v>0</v>
      </c>
      <c r="O3610" s="47">
        <v>118133.48</v>
      </c>
      <c r="P3610" s="16">
        <v>141262.51999999999</v>
      </c>
      <c r="Q3610" s="47">
        <v>0</v>
      </c>
      <c r="R3610" s="16" t="s">
        <v>1951</v>
      </c>
      <c r="S3610" s="3" t="s">
        <v>1477</v>
      </c>
      <c r="T3610" s="2"/>
      <c r="U3610" s="2"/>
      <c r="V3610" s="2"/>
    </row>
    <row r="3611" spans="1:22" s="16" customFormat="1" ht="15" customHeight="1" x14ac:dyDescent="0.3">
      <c r="A3611" s="16" t="s">
        <v>465</v>
      </c>
      <c r="B3611" s="16" t="s">
        <v>18</v>
      </c>
      <c r="C3611" s="43" t="s">
        <v>449</v>
      </c>
      <c r="D3611" s="43" t="s">
        <v>431</v>
      </c>
      <c r="E3611" s="43" t="s">
        <v>71</v>
      </c>
      <c r="F3611" s="43" t="s">
        <v>450</v>
      </c>
      <c r="G3611" s="43" t="s">
        <v>22</v>
      </c>
      <c r="H3611" s="43" t="s">
        <v>23</v>
      </c>
      <c r="I3611" s="43">
        <v>8005</v>
      </c>
      <c r="J3611" s="16" t="s">
        <v>514</v>
      </c>
      <c r="K3611" s="16">
        <v>30000</v>
      </c>
      <c r="L3611" s="16">
        <v>0</v>
      </c>
      <c r="M3611" s="16">
        <v>30000</v>
      </c>
      <c r="N3611" s="16">
        <v>0</v>
      </c>
      <c r="O3611" s="47">
        <v>27057.94</v>
      </c>
      <c r="P3611" s="16">
        <v>2942.06</v>
      </c>
      <c r="Q3611" s="47">
        <v>3960.81</v>
      </c>
      <c r="R3611" s="16" t="s">
        <v>1951</v>
      </c>
      <c r="S3611" s="3" t="s">
        <v>1477</v>
      </c>
      <c r="T3611" s="2"/>
      <c r="U3611" s="2"/>
      <c r="V3611" s="2"/>
    </row>
    <row r="3612" spans="1:22" s="16" customFormat="1" ht="15" customHeight="1" x14ac:dyDescent="0.3">
      <c r="A3612" s="16" t="s">
        <v>465</v>
      </c>
      <c r="B3612" s="16" t="s">
        <v>18</v>
      </c>
      <c r="C3612" s="43" t="s">
        <v>449</v>
      </c>
      <c r="D3612" s="43" t="s">
        <v>431</v>
      </c>
      <c r="E3612" s="43" t="s">
        <v>71</v>
      </c>
      <c r="F3612" s="43" t="s">
        <v>450</v>
      </c>
      <c r="G3612" s="43" t="s">
        <v>22</v>
      </c>
      <c r="H3612" s="43" t="s">
        <v>23</v>
      </c>
      <c r="I3612" s="43">
        <v>8015</v>
      </c>
      <c r="J3612" s="16" t="s">
        <v>553</v>
      </c>
      <c r="K3612" s="16">
        <v>167329</v>
      </c>
      <c r="L3612" s="16">
        <v>0</v>
      </c>
      <c r="M3612" s="16">
        <v>167329</v>
      </c>
      <c r="N3612" s="16">
        <v>0</v>
      </c>
      <c r="O3612" s="47">
        <v>153384</v>
      </c>
      <c r="P3612" s="16">
        <v>13945</v>
      </c>
      <c r="Q3612" s="47">
        <v>13944</v>
      </c>
      <c r="R3612" s="16" t="s">
        <v>1951</v>
      </c>
      <c r="S3612" s="3" t="s">
        <v>1477</v>
      </c>
      <c r="T3612" s="2"/>
      <c r="U3612" s="2"/>
      <c r="V3612" s="2"/>
    </row>
    <row r="3613" spans="1:22" s="16" customFormat="1" ht="15" customHeight="1" x14ac:dyDescent="0.3">
      <c r="A3613" s="16" t="s">
        <v>465</v>
      </c>
      <c r="B3613" s="16" t="s">
        <v>18</v>
      </c>
      <c r="C3613" s="43" t="s">
        <v>449</v>
      </c>
      <c r="D3613" s="43" t="s">
        <v>431</v>
      </c>
      <c r="E3613" s="43" t="s">
        <v>71</v>
      </c>
      <c r="F3613" s="43" t="s">
        <v>450</v>
      </c>
      <c r="G3613" s="43" t="s">
        <v>22</v>
      </c>
      <c r="H3613" s="43" t="s">
        <v>23</v>
      </c>
      <c r="I3613" s="43">
        <v>8017</v>
      </c>
      <c r="J3613" s="16" t="s">
        <v>1056</v>
      </c>
      <c r="K3613" s="16">
        <v>19176</v>
      </c>
      <c r="L3613" s="16">
        <v>0</v>
      </c>
      <c r="M3613" s="16">
        <v>19176</v>
      </c>
      <c r="N3613" s="16">
        <v>0</v>
      </c>
      <c r="O3613" s="47">
        <v>17578</v>
      </c>
      <c r="P3613" s="16">
        <v>1598</v>
      </c>
      <c r="Q3613" s="47">
        <v>1598</v>
      </c>
      <c r="R3613" s="16" t="s">
        <v>1951</v>
      </c>
      <c r="S3613" s="3" t="s">
        <v>1477</v>
      </c>
      <c r="T3613" s="2"/>
      <c r="U3613" s="2"/>
      <c r="V3613" s="2"/>
    </row>
    <row r="3614" spans="1:22" s="16" customFormat="1" ht="15" customHeight="1" x14ac:dyDescent="0.3">
      <c r="A3614" s="16" t="s">
        <v>465</v>
      </c>
      <c r="B3614" s="16" t="s">
        <v>18</v>
      </c>
      <c r="C3614" s="43" t="s">
        <v>449</v>
      </c>
      <c r="D3614" s="43" t="s">
        <v>431</v>
      </c>
      <c r="E3614" s="43" t="s">
        <v>71</v>
      </c>
      <c r="F3614" s="43" t="s">
        <v>450</v>
      </c>
      <c r="G3614" s="43" t="s">
        <v>22</v>
      </c>
      <c r="H3614" s="43" t="s">
        <v>23</v>
      </c>
      <c r="I3614" s="43">
        <v>8025</v>
      </c>
      <c r="J3614" s="16" t="s">
        <v>841</v>
      </c>
      <c r="K3614" s="16">
        <v>26000</v>
      </c>
      <c r="L3614" s="16">
        <v>0</v>
      </c>
      <c r="M3614" s="16">
        <v>26000</v>
      </c>
      <c r="N3614" s="16">
        <v>0</v>
      </c>
      <c r="O3614" s="47">
        <v>23837</v>
      </c>
      <c r="P3614" s="16">
        <v>2163</v>
      </c>
      <c r="Q3614" s="47">
        <v>2167</v>
      </c>
      <c r="R3614" s="16" t="s">
        <v>1951</v>
      </c>
      <c r="S3614" s="3" t="s">
        <v>1477</v>
      </c>
      <c r="T3614" s="2"/>
      <c r="U3614" s="2"/>
      <c r="V3614" s="2"/>
    </row>
    <row r="3615" spans="1:22" s="16" customFormat="1" ht="15" customHeight="1" x14ac:dyDescent="0.3">
      <c r="A3615" s="16" t="s">
        <v>465</v>
      </c>
      <c r="B3615" s="16" t="s">
        <v>18</v>
      </c>
      <c r="C3615" s="43" t="s">
        <v>449</v>
      </c>
      <c r="D3615" s="43" t="s">
        <v>431</v>
      </c>
      <c r="E3615" s="43" t="s">
        <v>71</v>
      </c>
      <c r="F3615" s="43" t="s">
        <v>450</v>
      </c>
      <c r="G3615" s="43" t="s">
        <v>22</v>
      </c>
      <c r="H3615" s="43" t="s">
        <v>23</v>
      </c>
      <c r="I3615" s="43">
        <v>8030</v>
      </c>
      <c r="J3615" s="16" t="s">
        <v>845</v>
      </c>
      <c r="K3615" s="16">
        <v>1100928</v>
      </c>
      <c r="L3615" s="16">
        <v>0</v>
      </c>
      <c r="M3615" s="16">
        <v>1100928</v>
      </c>
      <c r="N3615" s="16">
        <v>0</v>
      </c>
      <c r="O3615" s="47">
        <v>1009019</v>
      </c>
      <c r="P3615" s="16">
        <v>91909</v>
      </c>
      <c r="Q3615" s="47">
        <v>91729</v>
      </c>
      <c r="R3615" s="16" t="s">
        <v>1951</v>
      </c>
      <c r="S3615" s="3" t="s">
        <v>1477</v>
      </c>
      <c r="T3615" s="2"/>
      <c r="U3615" s="2"/>
      <c r="V3615" s="2"/>
    </row>
    <row r="3616" spans="1:22" s="16" customFormat="1" ht="15" customHeight="1" x14ac:dyDescent="0.3">
      <c r="A3616" s="16" t="s">
        <v>465</v>
      </c>
      <c r="B3616" s="16" t="s">
        <v>18</v>
      </c>
      <c r="C3616" s="43" t="s">
        <v>449</v>
      </c>
      <c r="D3616" s="43" t="s">
        <v>431</v>
      </c>
      <c r="E3616" s="43" t="s">
        <v>71</v>
      </c>
      <c r="F3616" s="43" t="s">
        <v>450</v>
      </c>
      <c r="G3616" s="43" t="s">
        <v>22</v>
      </c>
      <c r="H3616" s="43" t="s">
        <v>23</v>
      </c>
      <c r="I3616" s="43">
        <v>8070</v>
      </c>
      <c r="J3616" s="16" t="s">
        <v>570</v>
      </c>
      <c r="K3616" s="16">
        <v>69239</v>
      </c>
      <c r="L3616" s="16">
        <v>0</v>
      </c>
      <c r="M3616" s="16">
        <v>69239</v>
      </c>
      <c r="N3616" s="16">
        <v>0</v>
      </c>
      <c r="O3616" s="47">
        <v>62887</v>
      </c>
      <c r="P3616" s="16">
        <v>6352</v>
      </c>
      <c r="Q3616" s="47">
        <v>5717</v>
      </c>
      <c r="R3616" s="16" t="s">
        <v>1951</v>
      </c>
      <c r="S3616" s="3" t="s">
        <v>1477</v>
      </c>
      <c r="T3616" s="2"/>
      <c r="U3616" s="2"/>
      <c r="V3616" s="2"/>
    </row>
    <row r="3617" spans="1:22" s="16" customFormat="1" ht="15" customHeight="1" x14ac:dyDescent="0.3">
      <c r="A3617" s="16" t="s">
        <v>465</v>
      </c>
      <c r="B3617" s="16" t="s">
        <v>18</v>
      </c>
      <c r="C3617" s="43" t="s">
        <v>449</v>
      </c>
      <c r="D3617" s="43" t="s">
        <v>431</v>
      </c>
      <c r="E3617" s="43" t="s">
        <v>71</v>
      </c>
      <c r="F3617" s="43" t="s">
        <v>450</v>
      </c>
      <c r="G3617" s="43" t="s">
        <v>22</v>
      </c>
      <c r="H3617" s="43" t="s">
        <v>23</v>
      </c>
      <c r="I3617" s="43">
        <v>8085</v>
      </c>
      <c r="J3617" s="16" t="s">
        <v>585</v>
      </c>
      <c r="K3617" s="16">
        <v>8800</v>
      </c>
      <c r="L3617" s="16">
        <v>0</v>
      </c>
      <c r="M3617" s="16">
        <v>8800</v>
      </c>
      <c r="N3617" s="16">
        <v>0</v>
      </c>
      <c r="O3617" s="47">
        <v>8063</v>
      </c>
      <c r="P3617" s="16">
        <v>737</v>
      </c>
      <c r="Q3617" s="47">
        <v>733</v>
      </c>
      <c r="R3617" s="16" t="s">
        <v>1951</v>
      </c>
      <c r="S3617" s="3" t="s">
        <v>1477</v>
      </c>
      <c r="T3617" s="2"/>
      <c r="U3617" s="2"/>
      <c r="V3617" s="2"/>
    </row>
    <row r="3618" spans="1:22" s="16" customFormat="1" ht="15" customHeight="1" x14ac:dyDescent="0.3">
      <c r="A3618" s="16" t="s">
        <v>465</v>
      </c>
      <c r="B3618" s="16" t="s">
        <v>18</v>
      </c>
      <c r="C3618" s="43" t="s">
        <v>449</v>
      </c>
      <c r="D3618" s="43" t="s">
        <v>431</v>
      </c>
      <c r="E3618" s="43" t="s">
        <v>71</v>
      </c>
      <c r="F3618" s="43" t="s">
        <v>450</v>
      </c>
      <c r="G3618" s="43" t="s">
        <v>22</v>
      </c>
      <c r="H3618" s="43" t="s">
        <v>23</v>
      </c>
      <c r="I3618" s="43">
        <v>9500</v>
      </c>
      <c r="J3618" s="16" t="s">
        <v>818</v>
      </c>
      <c r="K3618" s="16">
        <v>142000</v>
      </c>
      <c r="L3618" s="16">
        <v>27099</v>
      </c>
      <c r="M3618" s="16">
        <v>169099</v>
      </c>
      <c r="N3618" s="16">
        <v>0</v>
      </c>
      <c r="O3618" s="47">
        <v>41001.08</v>
      </c>
      <c r="P3618" s="16">
        <v>128097.92</v>
      </c>
      <c r="Q3618" s="47">
        <v>0</v>
      </c>
      <c r="R3618" s="16" t="s">
        <v>1951</v>
      </c>
      <c r="S3618" s="3" t="s">
        <v>1477</v>
      </c>
      <c r="T3618" s="2"/>
      <c r="U3618" s="2"/>
      <c r="V3618" s="2"/>
    </row>
    <row r="3619" spans="1:22" s="16" customFormat="1" ht="15" customHeight="1" x14ac:dyDescent="0.3">
      <c r="A3619" s="16" t="s">
        <v>465</v>
      </c>
      <c r="B3619" s="16" t="s">
        <v>18</v>
      </c>
      <c r="C3619" s="43" t="s">
        <v>449</v>
      </c>
      <c r="D3619" s="43" t="s">
        <v>431</v>
      </c>
      <c r="E3619" s="43" t="s">
        <v>71</v>
      </c>
      <c r="F3619" s="43" t="s">
        <v>450</v>
      </c>
      <c r="G3619" s="43" t="s">
        <v>22</v>
      </c>
      <c r="H3619" s="43" t="s">
        <v>23</v>
      </c>
      <c r="I3619" s="43" t="s">
        <v>1797</v>
      </c>
      <c r="J3619" s="16" t="s">
        <v>1798</v>
      </c>
      <c r="K3619" s="16">
        <v>0</v>
      </c>
      <c r="L3619" s="16">
        <v>0</v>
      </c>
      <c r="M3619" s="16">
        <v>0</v>
      </c>
      <c r="N3619" s="16">
        <v>0</v>
      </c>
      <c r="O3619" s="47">
        <v>0</v>
      </c>
      <c r="P3619" s="16">
        <v>0</v>
      </c>
      <c r="Q3619" s="47">
        <v>0</v>
      </c>
      <c r="R3619" s="16" t="s">
        <v>1951</v>
      </c>
      <c r="S3619" s="3" t="s">
        <v>1477</v>
      </c>
      <c r="T3619" s="2"/>
      <c r="U3619" s="2"/>
      <c r="V3619" s="2"/>
    </row>
    <row r="3620" spans="1:22" s="16" customFormat="1" ht="15" customHeight="1" x14ac:dyDescent="0.3">
      <c r="A3620" s="16" t="s">
        <v>465</v>
      </c>
      <c r="B3620" s="16" t="s">
        <v>18</v>
      </c>
      <c r="C3620" s="43" t="s">
        <v>461</v>
      </c>
      <c r="D3620" s="43" t="s">
        <v>431</v>
      </c>
      <c r="E3620" s="43" t="s">
        <v>71</v>
      </c>
      <c r="F3620" s="43" t="s">
        <v>450</v>
      </c>
      <c r="G3620" s="43" t="s">
        <v>181</v>
      </c>
      <c r="H3620" s="43" t="s">
        <v>23</v>
      </c>
      <c r="I3620" s="43" t="s">
        <v>501</v>
      </c>
      <c r="J3620" s="16" t="s">
        <v>502</v>
      </c>
      <c r="K3620" s="16">
        <v>375802</v>
      </c>
      <c r="L3620" s="16">
        <v>0</v>
      </c>
      <c r="M3620" s="16">
        <v>375802</v>
      </c>
      <c r="N3620" s="16">
        <v>0</v>
      </c>
      <c r="O3620" s="47">
        <v>332642.87</v>
      </c>
      <c r="P3620" s="16">
        <v>43159.13</v>
      </c>
      <c r="Q3620" s="47">
        <v>35565.43</v>
      </c>
      <c r="R3620" s="16" t="s">
        <v>1952</v>
      </c>
      <c r="S3620" s="3" t="s">
        <v>1477</v>
      </c>
      <c r="T3620" s="2"/>
      <c r="U3620" s="2"/>
      <c r="V3620" s="2"/>
    </row>
    <row r="3621" spans="1:22" s="16" customFormat="1" ht="15" customHeight="1" x14ac:dyDescent="0.3">
      <c r="A3621" s="16" t="s">
        <v>465</v>
      </c>
      <c r="B3621" s="16" t="s">
        <v>18</v>
      </c>
      <c r="C3621" s="43" t="s">
        <v>461</v>
      </c>
      <c r="D3621" s="43" t="s">
        <v>431</v>
      </c>
      <c r="E3621" s="43" t="s">
        <v>71</v>
      </c>
      <c r="F3621" s="43" t="s">
        <v>450</v>
      </c>
      <c r="G3621" s="43" t="s">
        <v>181</v>
      </c>
      <c r="H3621" s="43" t="s">
        <v>23</v>
      </c>
      <c r="I3621" s="43" t="s">
        <v>493</v>
      </c>
      <c r="J3621" s="16" t="s">
        <v>494</v>
      </c>
      <c r="K3621" s="16">
        <v>0</v>
      </c>
      <c r="L3621" s="16">
        <v>0</v>
      </c>
      <c r="M3621" s="16">
        <v>0</v>
      </c>
      <c r="N3621" s="16">
        <v>0</v>
      </c>
      <c r="O3621" s="47">
        <v>18488.32</v>
      </c>
      <c r="P3621" s="16">
        <v>-18488.32</v>
      </c>
      <c r="Q3621" s="47">
        <v>4528.2299999999996</v>
      </c>
      <c r="R3621" s="16" t="s">
        <v>1952</v>
      </c>
      <c r="S3621" s="3" t="s">
        <v>1477</v>
      </c>
      <c r="T3621" s="2"/>
      <c r="U3621" s="2"/>
      <c r="V3621" s="2"/>
    </row>
    <row r="3622" spans="1:22" s="16" customFormat="1" ht="15" customHeight="1" x14ac:dyDescent="0.3">
      <c r="A3622" s="16" t="s">
        <v>465</v>
      </c>
      <c r="B3622" s="16" t="s">
        <v>18</v>
      </c>
      <c r="C3622" s="43" t="s">
        <v>461</v>
      </c>
      <c r="D3622" s="43" t="s">
        <v>431</v>
      </c>
      <c r="E3622" s="43" t="s">
        <v>71</v>
      </c>
      <c r="F3622" s="43" t="s">
        <v>450</v>
      </c>
      <c r="G3622" s="43" t="s">
        <v>181</v>
      </c>
      <c r="H3622" s="43" t="s">
        <v>23</v>
      </c>
      <c r="I3622" s="43">
        <v>5100</v>
      </c>
      <c r="J3622" s="16" t="s">
        <v>484</v>
      </c>
      <c r="K3622" s="16">
        <v>28000</v>
      </c>
      <c r="L3622" s="16">
        <v>0</v>
      </c>
      <c r="M3622" s="16">
        <v>28000</v>
      </c>
      <c r="N3622" s="16">
        <v>0</v>
      </c>
      <c r="O3622" s="47">
        <v>28074.51</v>
      </c>
      <c r="P3622" s="16">
        <v>-74.510000000000005</v>
      </c>
      <c r="Q3622" s="47">
        <v>3691.14</v>
      </c>
      <c r="R3622" s="16" t="s">
        <v>1952</v>
      </c>
      <c r="S3622" s="3" t="s">
        <v>1477</v>
      </c>
      <c r="T3622" s="2"/>
      <c r="U3622" s="2"/>
      <c r="V3622" s="2"/>
    </row>
    <row r="3623" spans="1:22" s="16" customFormat="1" ht="15" customHeight="1" x14ac:dyDescent="0.3">
      <c r="A3623" s="16" t="s">
        <v>465</v>
      </c>
      <c r="B3623" s="16" t="s">
        <v>18</v>
      </c>
      <c r="C3623" s="43" t="s">
        <v>461</v>
      </c>
      <c r="D3623" s="43" t="s">
        <v>431</v>
      </c>
      <c r="E3623" s="43" t="s">
        <v>71</v>
      </c>
      <c r="F3623" s="43" t="s">
        <v>450</v>
      </c>
      <c r="G3623" s="43" t="s">
        <v>181</v>
      </c>
      <c r="H3623" s="43" t="s">
        <v>23</v>
      </c>
      <c r="I3623" s="43" t="s">
        <v>491</v>
      </c>
      <c r="J3623" s="16" t="s">
        <v>1043</v>
      </c>
      <c r="K3623" s="16">
        <v>12000</v>
      </c>
      <c r="L3623" s="16">
        <v>0</v>
      </c>
      <c r="M3623" s="16">
        <v>12000</v>
      </c>
      <c r="N3623" s="16">
        <v>0</v>
      </c>
      <c r="O3623" s="47">
        <v>10614</v>
      </c>
      <c r="P3623" s="16">
        <v>1386</v>
      </c>
      <c r="Q3623" s="47">
        <v>1155</v>
      </c>
      <c r="R3623" s="16" t="s">
        <v>1952</v>
      </c>
      <c r="S3623" s="3" t="s">
        <v>1477</v>
      </c>
      <c r="T3623" s="2"/>
      <c r="U3623" s="2"/>
      <c r="V3623" s="2"/>
    </row>
    <row r="3624" spans="1:22" s="16" customFormat="1" ht="15" customHeight="1" x14ac:dyDescent="0.3">
      <c r="A3624" s="16" t="s">
        <v>465</v>
      </c>
      <c r="B3624" s="16" t="s">
        <v>18</v>
      </c>
      <c r="C3624" s="43" t="s">
        <v>461</v>
      </c>
      <c r="D3624" s="43" t="s">
        <v>431</v>
      </c>
      <c r="E3624" s="43" t="s">
        <v>71</v>
      </c>
      <c r="F3624" s="43" t="s">
        <v>450</v>
      </c>
      <c r="G3624" s="43" t="s">
        <v>181</v>
      </c>
      <c r="H3624" s="43" t="s">
        <v>23</v>
      </c>
      <c r="I3624" s="43" t="s">
        <v>481</v>
      </c>
      <c r="J3624" s="16" t="s">
        <v>1040</v>
      </c>
      <c r="K3624" s="16">
        <v>3300</v>
      </c>
      <c r="L3624" s="16">
        <v>0</v>
      </c>
      <c r="M3624" s="16">
        <v>3300</v>
      </c>
      <c r="N3624" s="16">
        <v>0</v>
      </c>
      <c r="O3624" s="47">
        <v>2659.56</v>
      </c>
      <c r="P3624" s="16">
        <v>640.44000000000005</v>
      </c>
      <c r="Q3624" s="47">
        <v>0</v>
      </c>
      <c r="R3624" s="16" t="s">
        <v>1952</v>
      </c>
      <c r="S3624" s="3" t="s">
        <v>1477</v>
      </c>
      <c r="T3624" s="2"/>
      <c r="U3624" s="2"/>
      <c r="V3624" s="2"/>
    </row>
    <row r="3625" spans="1:22" s="16" customFormat="1" ht="15" customHeight="1" x14ac:dyDescent="0.3">
      <c r="A3625" s="16" t="s">
        <v>465</v>
      </c>
      <c r="B3625" s="16" t="s">
        <v>18</v>
      </c>
      <c r="C3625" s="43" t="s">
        <v>461</v>
      </c>
      <c r="D3625" s="43" t="s">
        <v>431</v>
      </c>
      <c r="E3625" s="43" t="s">
        <v>71</v>
      </c>
      <c r="F3625" s="43" t="s">
        <v>450</v>
      </c>
      <c r="G3625" s="43" t="s">
        <v>181</v>
      </c>
      <c r="H3625" s="43" t="s">
        <v>23</v>
      </c>
      <c r="I3625" s="43" t="s">
        <v>1051</v>
      </c>
      <c r="J3625" s="16" t="s">
        <v>1052</v>
      </c>
      <c r="K3625" s="16">
        <v>5150</v>
      </c>
      <c r="L3625" s="16">
        <v>0</v>
      </c>
      <c r="M3625" s="16">
        <v>5150</v>
      </c>
      <c r="N3625" s="16">
        <v>0</v>
      </c>
      <c r="O3625" s="47">
        <v>3970</v>
      </c>
      <c r="P3625" s="16">
        <v>1180</v>
      </c>
      <c r="Q3625" s="47">
        <v>440</v>
      </c>
      <c r="R3625" s="16" t="s">
        <v>1952</v>
      </c>
      <c r="S3625" s="3" t="s">
        <v>1477</v>
      </c>
      <c r="T3625" s="2"/>
      <c r="U3625" s="2"/>
      <c r="V3625" s="2"/>
    </row>
    <row r="3626" spans="1:22" s="16" customFormat="1" ht="15" customHeight="1" x14ac:dyDescent="0.3">
      <c r="A3626" s="16" t="s">
        <v>465</v>
      </c>
      <c r="B3626" s="16" t="s">
        <v>18</v>
      </c>
      <c r="C3626" s="43" t="s">
        <v>461</v>
      </c>
      <c r="D3626" s="43" t="s">
        <v>431</v>
      </c>
      <c r="E3626" s="43" t="s">
        <v>71</v>
      </c>
      <c r="F3626" s="43" t="s">
        <v>450</v>
      </c>
      <c r="G3626" s="43" t="s">
        <v>181</v>
      </c>
      <c r="H3626" s="43" t="s">
        <v>23</v>
      </c>
      <c r="I3626" s="43" t="s">
        <v>473</v>
      </c>
      <c r="J3626" s="16" t="s">
        <v>1041</v>
      </c>
      <c r="K3626" s="16">
        <v>0</v>
      </c>
      <c r="L3626" s="16">
        <v>0</v>
      </c>
      <c r="M3626" s="16">
        <v>0</v>
      </c>
      <c r="N3626" s="16">
        <v>0</v>
      </c>
      <c r="O3626" s="47">
        <v>4230.8100000000004</v>
      </c>
      <c r="P3626" s="16">
        <v>-4230.8100000000004</v>
      </c>
      <c r="Q3626" s="47">
        <v>96.15</v>
      </c>
      <c r="R3626" s="16" t="s">
        <v>1952</v>
      </c>
      <c r="S3626" s="3" t="s">
        <v>1477</v>
      </c>
      <c r="T3626" s="2"/>
      <c r="U3626" s="2"/>
      <c r="V3626" s="2"/>
    </row>
    <row r="3627" spans="1:22" s="16" customFormat="1" ht="15" customHeight="1" x14ac:dyDescent="0.3">
      <c r="A3627" s="16" t="s">
        <v>465</v>
      </c>
      <c r="B3627" s="16" t="s">
        <v>18</v>
      </c>
      <c r="C3627" s="43" t="s">
        <v>461</v>
      </c>
      <c r="D3627" s="43" t="s">
        <v>431</v>
      </c>
      <c r="E3627" s="43" t="s">
        <v>71</v>
      </c>
      <c r="F3627" s="43" t="s">
        <v>450</v>
      </c>
      <c r="G3627" s="43" t="s">
        <v>181</v>
      </c>
      <c r="H3627" s="43" t="s">
        <v>23</v>
      </c>
      <c r="I3627" s="43" t="s">
        <v>474</v>
      </c>
      <c r="J3627" s="16" t="s">
        <v>475</v>
      </c>
      <c r="K3627" s="16">
        <v>32455</v>
      </c>
      <c r="L3627" s="16">
        <v>0</v>
      </c>
      <c r="M3627" s="16">
        <v>32455</v>
      </c>
      <c r="N3627" s="16">
        <v>0</v>
      </c>
      <c r="O3627" s="47">
        <v>28896.75</v>
      </c>
      <c r="P3627" s="16">
        <v>3558.25</v>
      </c>
      <c r="Q3627" s="47">
        <v>3357.52</v>
      </c>
      <c r="R3627" s="16" t="s">
        <v>1952</v>
      </c>
      <c r="S3627" s="3" t="s">
        <v>1477</v>
      </c>
      <c r="T3627" s="2"/>
      <c r="U3627" s="2"/>
      <c r="V3627" s="2"/>
    </row>
    <row r="3628" spans="1:22" s="16" customFormat="1" ht="15" customHeight="1" x14ac:dyDescent="0.3">
      <c r="A3628" s="16" t="s">
        <v>465</v>
      </c>
      <c r="B3628" s="16" t="s">
        <v>18</v>
      </c>
      <c r="C3628" s="43" t="s">
        <v>461</v>
      </c>
      <c r="D3628" s="43" t="s">
        <v>431</v>
      </c>
      <c r="E3628" s="43" t="s">
        <v>71</v>
      </c>
      <c r="F3628" s="43" t="s">
        <v>450</v>
      </c>
      <c r="G3628" s="43" t="s">
        <v>181</v>
      </c>
      <c r="H3628" s="43" t="s">
        <v>23</v>
      </c>
      <c r="I3628" s="43">
        <v>6015</v>
      </c>
      <c r="J3628" s="16" t="s">
        <v>503</v>
      </c>
      <c r="K3628" s="16">
        <v>0</v>
      </c>
      <c r="L3628" s="16">
        <v>0</v>
      </c>
      <c r="M3628" s="16">
        <v>0</v>
      </c>
      <c r="N3628" s="16">
        <v>0</v>
      </c>
      <c r="O3628" s="47">
        <v>131.37</v>
      </c>
      <c r="P3628" s="16">
        <v>-131.37</v>
      </c>
      <c r="Q3628" s="47">
        <v>44</v>
      </c>
      <c r="R3628" s="16" t="s">
        <v>1952</v>
      </c>
      <c r="S3628" s="3" t="s">
        <v>1477</v>
      </c>
      <c r="T3628" s="2"/>
      <c r="U3628" s="2"/>
      <c r="V3628" s="2"/>
    </row>
    <row r="3629" spans="1:22" s="16" customFormat="1" ht="15" customHeight="1" x14ac:dyDescent="0.3">
      <c r="A3629" s="16" t="s">
        <v>465</v>
      </c>
      <c r="B3629" s="16" t="s">
        <v>18</v>
      </c>
      <c r="C3629" s="43" t="s">
        <v>461</v>
      </c>
      <c r="D3629" s="43" t="s">
        <v>431</v>
      </c>
      <c r="E3629" s="43" t="s">
        <v>71</v>
      </c>
      <c r="F3629" s="43" t="s">
        <v>450</v>
      </c>
      <c r="G3629" s="43" t="s">
        <v>181</v>
      </c>
      <c r="H3629" s="43" t="s">
        <v>23</v>
      </c>
      <c r="I3629" s="43">
        <v>6208</v>
      </c>
      <c r="J3629" s="16" t="s">
        <v>496</v>
      </c>
      <c r="K3629" s="16">
        <v>7000</v>
      </c>
      <c r="L3629" s="16">
        <v>0</v>
      </c>
      <c r="M3629" s="16">
        <v>7000</v>
      </c>
      <c r="N3629" s="16">
        <v>2246.4699999999998</v>
      </c>
      <c r="O3629" s="47">
        <v>4714.0200000000004</v>
      </c>
      <c r="P3629" s="16">
        <v>39.51</v>
      </c>
      <c r="Q3629" s="47">
        <v>292.05</v>
      </c>
      <c r="R3629" s="16" t="s">
        <v>1952</v>
      </c>
      <c r="S3629" s="3" t="s">
        <v>1477</v>
      </c>
      <c r="T3629" s="2"/>
      <c r="U3629" s="2"/>
      <c r="V3629" s="2"/>
    </row>
    <row r="3630" spans="1:22" s="16" customFormat="1" ht="15" customHeight="1" x14ac:dyDescent="0.3">
      <c r="A3630" s="16" t="s">
        <v>465</v>
      </c>
      <c r="B3630" s="16" t="s">
        <v>18</v>
      </c>
      <c r="C3630" s="43" t="s">
        <v>461</v>
      </c>
      <c r="D3630" s="43" t="s">
        <v>431</v>
      </c>
      <c r="E3630" s="43" t="s">
        <v>71</v>
      </c>
      <c r="F3630" s="43" t="s">
        <v>450</v>
      </c>
      <c r="G3630" s="43" t="s">
        <v>181</v>
      </c>
      <c r="H3630" s="43" t="s">
        <v>23</v>
      </c>
      <c r="I3630" s="43">
        <v>6210</v>
      </c>
      <c r="J3630" s="16" t="s">
        <v>565</v>
      </c>
      <c r="K3630" s="16">
        <v>2500</v>
      </c>
      <c r="L3630" s="16">
        <v>0</v>
      </c>
      <c r="M3630" s="16">
        <v>2500</v>
      </c>
      <c r="N3630" s="16">
        <v>0</v>
      </c>
      <c r="O3630" s="47">
        <v>2452.79</v>
      </c>
      <c r="P3630" s="16">
        <v>47.21</v>
      </c>
      <c r="Q3630" s="47">
        <v>0</v>
      </c>
      <c r="R3630" s="16" t="s">
        <v>1952</v>
      </c>
      <c r="S3630" s="3" t="s">
        <v>1477</v>
      </c>
      <c r="T3630" s="2"/>
      <c r="U3630" s="2"/>
      <c r="V3630" s="2"/>
    </row>
    <row r="3631" spans="1:22" s="16" customFormat="1" ht="15" customHeight="1" x14ac:dyDescent="0.3">
      <c r="A3631" s="16" t="s">
        <v>465</v>
      </c>
      <c r="B3631" s="16" t="s">
        <v>18</v>
      </c>
      <c r="C3631" s="43" t="s">
        <v>461</v>
      </c>
      <c r="D3631" s="43" t="s">
        <v>431</v>
      </c>
      <c r="E3631" s="43" t="s">
        <v>71</v>
      </c>
      <c r="F3631" s="43" t="s">
        <v>450</v>
      </c>
      <c r="G3631" s="43" t="s">
        <v>181</v>
      </c>
      <c r="H3631" s="43" t="s">
        <v>23</v>
      </c>
      <c r="I3631" s="43" t="s">
        <v>691</v>
      </c>
      <c r="J3631" s="16" t="s">
        <v>692</v>
      </c>
      <c r="K3631" s="16">
        <v>3000</v>
      </c>
      <c r="L3631" s="16">
        <v>0</v>
      </c>
      <c r="M3631" s="16">
        <v>3000</v>
      </c>
      <c r="N3631" s="16">
        <v>0</v>
      </c>
      <c r="O3631" s="47">
        <v>0</v>
      </c>
      <c r="P3631" s="16">
        <v>3000</v>
      </c>
      <c r="Q3631" s="47">
        <v>0</v>
      </c>
      <c r="R3631" s="16" t="s">
        <v>1952</v>
      </c>
      <c r="S3631" s="3" t="s">
        <v>1477</v>
      </c>
      <c r="T3631" s="2"/>
      <c r="U3631" s="2"/>
      <c r="V3631" s="2"/>
    </row>
    <row r="3632" spans="1:22" s="16" customFormat="1" ht="15" customHeight="1" x14ac:dyDescent="0.3">
      <c r="A3632" s="16" t="s">
        <v>465</v>
      </c>
      <c r="B3632" s="16" t="s">
        <v>18</v>
      </c>
      <c r="C3632" s="43" t="s">
        <v>461</v>
      </c>
      <c r="D3632" s="43" t="s">
        <v>431</v>
      </c>
      <c r="E3632" s="43" t="s">
        <v>71</v>
      </c>
      <c r="F3632" s="43" t="s">
        <v>450</v>
      </c>
      <c r="G3632" s="43" t="s">
        <v>181</v>
      </c>
      <c r="H3632" s="43" t="s">
        <v>23</v>
      </c>
      <c r="I3632" s="43">
        <v>6214</v>
      </c>
      <c r="J3632" s="16" t="s">
        <v>495</v>
      </c>
      <c r="K3632" s="16">
        <v>3750</v>
      </c>
      <c r="L3632" s="16">
        <v>0</v>
      </c>
      <c r="M3632" s="16">
        <v>3750</v>
      </c>
      <c r="N3632" s="16">
        <v>0</v>
      </c>
      <c r="O3632" s="47">
        <v>449</v>
      </c>
      <c r="P3632" s="16">
        <v>3301</v>
      </c>
      <c r="Q3632" s="47">
        <v>0</v>
      </c>
      <c r="R3632" s="16" t="s">
        <v>1952</v>
      </c>
      <c r="S3632" s="3" t="s">
        <v>1477</v>
      </c>
      <c r="T3632" s="2"/>
      <c r="U3632" s="2"/>
      <c r="V3632" s="2"/>
    </row>
    <row r="3633" spans="1:22" s="16" customFormat="1" ht="15" customHeight="1" x14ac:dyDescent="0.3">
      <c r="A3633" s="16" t="s">
        <v>465</v>
      </c>
      <c r="B3633" s="16" t="s">
        <v>18</v>
      </c>
      <c r="C3633" s="43" t="s">
        <v>461</v>
      </c>
      <c r="D3633" s="43" t="s">
        <v>431</v>
      </c>
      <c r="E3633" s="43" t="s">
        <v>71</v>
      </c>
      <c r="F3633" s="43" t="s">
        <v>450</v>
      </c>
      <c r="G3633" s="43" t="s">
        <v>181</v>
      </c>
      <c r="H3633" s="43" t="s">
        <v>23</v>
      </c>
      <c r="I3633" s="43" t="s">
        <v>882</v>
      </c>
      <c r="J3633" s="16" t="s">
        <v>883</v>
      </c>
      <c r="K3633" s="16">
        <v>75000</v>
      </c>
      <c r="L3633" s="16">
        <v>0</v>
      </c>
      <c r="M3633" s="16">
        <v>75000</v>
      </c>
      <c r="N3633" s="16">
        <v>23360.76</v>
      </c>
      <c r="O3633" s="47">
        <v>51639.24</v>
      </c>
      <c r="P3633" s="16">
        <v>0</v>
      </c>
      <c r="Q3633" s="47">
        <v>7834.26</v>
      </c>
      <c r="R3633" s="16" t="s">
        <v>1952</v>
      </c>
      <c r="S3633" s="3" t="s">
        <v>1477</v>
      </c>
      <c r="T3633" s="2"/>
      <c r="U3633" s="2"/>
      <c r="V3633" s="2"/>
    </row>
    <row r="3634" spans="1:22" s="16" customFormat="1" ht="15" customHeight="1" x14ac:dyDescent="0.3">
      <c r="A3634" s="16" t="s">
        <v>465</v>
      </c>
      <c r="B3634" s="16" t="s">
        <v>18</v>
      </c>
      <c r="C3634" s="43" t="s">
        <v>461</v>
      </c>
      <c r="D3634" s="43" t="s">
        <v>431</v>
      </c>
      <c r="E3634" s="43" t="s">
        <v>71</v>
      </c>
      <c r="F3634" s="43" t="s">
        <v>450</v>
      </c>
      <c r="G3634" s="43" t="s">
        <v>181</v>
      </c>
      <c r="H3634" s="43" t="s">
        <v>23</v>
      </c>
      <c r="I3634" s="43" t="s">
        <v>863</v>
      </c>
      <c r="J3634" s="16" t="s">
        <v>864</v>
      </c>
      <c r="K3634" s="16">
        <v>55000</v>
      </c>
      <c r="L3634" s="16">
        <v>0</v>
      </c>
      <c r="M3634" s="16">
        <v>55000</v>
      </c>
      <c r="N3634" s="16">
        <v>4987.99</v>
      </c>
      <c r="O3634" s="47">
        <v>30012.01</v>
      </c>
      <c r="P3634" s="16">
        <v>20000</v>
      </c>
      <c r="Q3634" s="47">
        <v>4665.78</v>
      </c>
      <c r="R3634" s="16" t="s">
        <v>1952</v>
      </c>
      <c r="S3634" s="3" t="s">
        <v>1477</v>
      </c>
      <c r="T3634" s="2"/>
      <c r="U3634" s="2"/>
      <c r="V3634" s="2"/>
    </row>
    <row r="3635" spans="1:22" s="16" customFormat="1" ht="15" customHeight="1" x14ac:dyDescent="0.3">
      <c r="A3635" s="16" t="s">
        <v>465</v>
      </c>
      <c r="B3635" s="16" t="s">
        <v>18</v>
      </c>
      <c r="C3635" s="43" t="s">
        <v>461</v>
      </c>
      <c r="D3635" s="43" t="s">
        <v>431</v>
      </c>
      <c r="E3635" s="43" t="s">
        <v>71</v>
      </c>
      <c r="F3635" s="43" t="s">
        <v>450</v>
      </c>
      <c r="G3635" s="43" t="s">
        <v>181</v>
      </c>
      <c r="H3635" s="43" t="s">
        <v>23</v>
      </c>
      <c r="I3635" s="43" t="s">
        <v>861</v>
      </c>
      <c r="J3635" s="16" t="s">
        <v>862</v>
      </c>
      <c r="K3635" s="16">
        <v>35000</v>
      </c>
      <c r="L3635" s="16">
        <v>0</v>
      </c>
      <c r="M3635" s="16">
        <v>35000</v>
      </c>
      <c r="N3635" s="16">
        <v>7736.29</v>
      </c>
      <c r="O3635" s="47">
        <v>27263.71</v>
      </c>
      <c r="P3635" s="16">
        <v>0</v>
      </c>
      <c r="Q3635" s="47">
        <v>3061.42</v>
      </c>
      <c r="R3635" s="16" t="s">
        <v>1952</v>
      </c>
      <c r="S3635" s="3" t="s">
        <v>1477</v>
      </c>
      <c r="T3635" s="2"/>
      <c r="U3635" s="2"/>
      <c r="V3635" s="2"/>
    </row>
    <row r="3636" spans="1:22" s="16" customFormat="1" ht="15" customHeight="1" x14ac:dyDescent="0.3">
      <c r="A3636" s="16" t="s">
        <v>465</v>
      </c>
      <c r="B3636" s="16" t="s">
        <v>18</v>
      </c>
      <c r="C3636" s="43" t="s">
        <v>461</v>
      </c>
      <c r="D3636" s="43" t="s">
        <v>431</v>
      </c>
      <c r="E3636" s="43" t="s">
        <v>71</v>
      </c>
      <c r="F3636" s="43" t="s">
        <v>450</v>
      </c>
      <c r="G3636" s="43" t="s">
        <v>181</v>
      </c>
      <c r="H3636" s="43" t="s">
        <v>23</v>
      </c>
      <c r="I3636" s="43" t="s">
        <v>869</v>
      </c>
      <c r="J3636" s="16" t="s">
        <v>870</v>
      </c>
      <c r="K3636" s="16">
        <v>20000</v>
      </c>
      <c r="L3636" s="16">
        <v>0</v>
      </c>
      <c r="M3636" s="16">
        <v>20000</v>
      </c>
      <c r="N3636" s="16">
        <v>4278</v>
      </c>
      <c r="O3636" s="47">
        <v>7722</v>
      </c>
      <c r="P3636" s="16">
        <v>8000</v>
      </c>
      <c r="Q3636" s="47">
        <v>500</v>
      </c>
      <c r="R3636" s="16" t="s">
        <v>1952</v>
      </c>
      <c r="S3636" s="3" t="s">
        <v>1477</v>
      </c>
      <c r="T3636" s="2"/>
      <c r="U3636" s="2"/>
      <c r="V3636" s="2"/>
    </row>
    <row r="3637" spans="1:22" s="16" customFormat="1" ht="15" customHeight="1" x14ac:dyDescent="0.3">
      <c r="A3637" s="16" t="s">
        <v>465</v>
      </c>
      <c r="B3637" s="16" t="s">
        <v>18</v>
      </c>
      <c r="C3637" s="43" t="s">
        <v>461</v>
      </c>
      <c r="D3637" s="43" t="s">
        <v>431</v>
      </c>
      <c r="E3637" s="43" t="s">
        <v>71</v>
      </c>
      <c r="F3637" s="43" t="s">
        <v>450</v>
      </c>
      <c r="G3637" s="43" t="s">
        <v>181</v>
      </c>
      <c r="H3637" s="43" t="s">
        <v>23</v>
      </c>
      <c r="I3637" s="43" t="s">
        <v>880</v>
      </c>
      <c r="J3637" s="16" t="s">
        <v>881</v>
      </c>
      <c r="K3637" s="16">
        <v>18000</v>
      </c>
      <c r="L3637" s="16">
        <v>0</v>
      </c>
      <c r="M3637" s="16">
        <v>18000</v>
      </c>
      <c r="N3637" s="16">
        <v>195</v>
      </c>
      <c r="O3637" s="47">
        <v>17055</v>
      </c>
      <c r="P3637" s="16">
        <v>750</v>
      </c>
      <c r="Q3637" s="47">
        <v>0</v>
      </c>
      <c r="R3637" s="16" t="s">
        <v>1952</v>
      </c>
      <c r="S3637" s="3" t="s">
        <v>1477</v>
      </c>
      <c r="T3637" s="2"/>
      <c r="U3637" s="2"/>
      <c r="V3637" s="2"/>
    </row>
    <row r="3638" spans="1:22" s="16" customFormat="1" ht="15" customHeight="1" x14ac:dyDescent="0.3">
      <c r="A3638" s="16" t="s">
        <v>465</v>
      </c>
      <c r="B3638" s="16" t="s">
        <v>18</v>
      </c>
      <c r="C3638" s="43" t="s">
        <v>461</v>
      </c>
      <c r="D3638" s="43" t="s">
        <v>431</v>
      </c>
      <c r="E3638" s="43" t="s">
        <v>71</v>
      </c>
      <c r="F3638" s="43" t="s">
        <v>450</v>
      </c>
      <c r="G3638" s="43" t="s">
        <v>181</v>
      </c>
      <c r="H3638" s="43" t="s">
        <v>23</v>
      </c>
      <c r="I3638" s="43" t="s">
        <v>884</v>
      </c>
      <c r="J3638" s="16" t="s">
        <v>885</v>
      </c>
      <c r="K3638" s="16">
        <v>35000</v>
      </c>
      <c r="L3638" s="16">
        <v>0</v>
      </c>
      <c r="M3638" s="16">
        <v>35000</v>
      </c>
      <c r="N3638" s="16">
        <v>0</v>
      </c>
      <c r="O3638" s="47">
        <v>25080</v>
      </c>
      <c r="P3638" s="16">
        <v>9920</v>
      </c>
      <c r="Q3638" s="47">
        <v>0</v>
      </c>
      <c r="R3638" s="16" t="s">
        <v>1952</v>
      </c>
      <c r="S3638" s="3" t="s">
        <v>1477</v>
      </c>
      <c r="T3638" s="2"/>
      <c r="U3638" s="2"/>
      <c r="V3638" s="2"/>
    </row>
    <row r="3639" spans="1:22" s="16" customFormat="1" ht="15" customHeight="1" x14ac:dyDescent="0.3">
      <c r="A3639" s="16" t="s">
        <v>465</v>
      </c>
      <c r="B3639" s="16" t="s">
        <v>18</v>
      </c>
      <c r="C3639" s="43" t="s">
        <v>461</v>
      </c>
      <c r="D3639" s="43" t="s">
        <v>431</v>
      </c>
      <c r="E3639" s="43" t="s">
        <v>71</v>
      </c>
      <c r="F3639" s="43" t="s">
        <v>450</v>
      </c>
      <c r="G3639" s="43" t="s">
        <v>181</v>
      </c>
      <c r="H3639" s="43" t="s">
        <v>23</v>
      </c>
      <c r="I3639" s="43" t="s">
        <v>871</v>
      </c>
      <c r="J3639" s="16" t="s">
        <v>872</v>
      </c>
      <c r="K3639" s="16">
        <v>0</v>
      </c>
      <c r="L3639" s="16">
        <v>0</v>
      </c>
      <c r="M3639" s="16">
        <v>0</v>
      </c>
      <c r="N3639" s="16">
        <v>0</v>
      </c>
      <c r="O3639" s="47">
        <v>0</v>
      </c>
      <c r="P3639" s="16">
        <v>0</v>
      </c>
      <c r="Q3639" s="47">
        <v>0</v>
      </c>
      <c r="R3639" s="16" t="s">
        <v>1952</v>
      </c>
      <c r="S3639" s="3" t="s">
        <v>1477</v>
      </c>
      <c r="T3639" s="2"/>
      <c r="U3639" s="2"/>
      <c r="V3639" s="2"/>
    </row>
    <row r="3640" spans="1:22" s="16" customFormat="1" ht="15" customHeight="1" x14ac:dyDescent="0.3">
      <c r="A3640" s="16" t="s">
        <v>465</v>
      </c>
      <c r="B3640" s="16" t="s">
        <v>18</v>
      </c>
      <c r="C3640" s="43" t="s">
        <v>461</v>
      </c>
      <c r="D3640" s="43" t="s">
        <v>431</v>
      </c>
      <c r="E3640" s="43" t="s">
        <v>71</v>
      </c>
      <c r="F3640" s="43" t="s">
        <v>450</v>
      </c>
      <c r="G3640" s="43" t="s">
        <v>181</v>
      </c>
      <c r="H3640" s="43" t="s">
        <v>23</v>
      </c>
      <c r="I3640" s="43" t="s">
        <v>566</v>
      </c>
      <c r="J3640" s="16" t="s">
        <v>567</v>
      </c>
      <c r="K3640" s="16">
        <v>95000</v>
      </c>
      <c r="L3640" s="16">
        <v>0</v>
      </c>
      <c r="M3640" s="16">
        <v>95000</v>
      </c>
      <c r="N3640" s="16">
        <v>7018.25</v>
      </c>
      <c r="O3640" s="47">
        <v>54427.42</v>
      </c>
      <c r="P3640" s="16">
        <v>33554.33</v>
      </c>
      <c r="Q3640" s="47">
        <v>3121.4</v>
      </c>
      <c r="R3640" s="16" t="s">
        <v>1952</v>
      </c>
      <c r="S3640" s="3" t="s">
        <v>1477</v>
      </c>
      <c r="T3640" s="2"/>
      <c r="U3640" s="2"/>
      <c r="V3640" s="2"/>
    </row>
    <row r="3641" spans="1:22" s="16" customFormat="1" ht="15" customHeight="1" x14ac:dyDescent="0.3">
      <c r="A3641" s="16" t="s">
        <v>465</v>
      </c>
      <c r="B3641" s="16" t="s">
        <v>18</v>
      </c>
      <c r="C3641" s="43" t="s">
        <v>461</v>
      </c>
      <c r="D3641" s="43" t="s">
        <v>431</v>
      </c>
      <c r="E3641" s="43" t="s">
        <v>71</v>
      </c>
      <c r="F3641" s="43" t="s">
        <v>450</v>
      </c>
      <c r="G3641" s="43" t="s">
        <v>181</v>
      </c>
      <c r="H3641" s="43" t="s">
        <v>23</v>
      </c>
      <c r="I3641" s="43" t="s">
        <v>573</v>
      </c>
      <c r="J3641" s="16" t="s">
        <v>574</v>
      </c>
      <c r="K3641" s="16">
        <v>10000</v>
      </c>
      <c r="L3641" s="16">
        <v>0</v>
      </c>
      <c r="M3641" s="16">
        <v>10000</v>
      </c>
      <c r="N3641" s="16">
        <v>0</v>
      </c>
      <c r="O3641" s="47">
        <v>443.54</v>
      </c>
      <c r="P3641" s="16">
        <v>9556.4599999999991</v>
      </c>
      <c r="Q3641" s="47">
        <v>0</v>
      </c>
      <c r="R3641" s="16" t="s">
        <v>1952</v>
      </c>
      <c r="S3641" s="3" t="s">
        <v>1477</v>
      </c>
      <c r="T3641" s="2"/>
      <c r="U3641" s="2"/>
      <c r="V3641" s="2"/>
    </row>
    <row r="3642" spans="1:22" s="16" customFormat="1" ht="15" customHeight="1" x14ac:dyDescent="0.3">
      <c r="A3642" s="16" t="s">
        <v>465</v>
      </c>
      <c r="B3642" s="16" t="s">
        <v>18</v>
      </c>
      <c r="C3642" s="43" t="s">
        <v>461</v>
      </c>
      <c r="D3642" s="43" t="s">
        <v>431</v>
      </c>
      <c r="E3642" s="43" t="s">
        <v>71</v>
      </c>
      <c r="F3642" s="43" t="s">
        <v>450</v>
      </c>
      <c r="G3642" s="43" t="s">
        <v>181</v>
      </c>
      <c r="H3642" s="43" t="s">
        <v>23</v>
      </c>
      <c r="I3642" s="43" t="s">
        <v>508</v>
      </c>
      <c r="J3642" s="16" t="s">
        <v>509</v>
      </c>
      <c r="K3642" s="16">
        <v>280000</v>
      </c>
      <c r="L3642" s="16">
        <v>0</v>
      </c>
      <c r="M3642" s="16">
        <v>280000</v>
      </c>
      <c r="N3642" s="16">
        <v>0</v>
      </c>
      <c r="O3642" s="47">
        <v>266285.88</v>
      </c>
      <c r="P3642" s="16">
        <v>13714.12</v>
      </c>
      <c r="Q3642" s="47">
        <v>0</v>
      </c>
      <c r="R3642" s="16" t="s">
        <v>1952</v>
      </c>
      <c r="S3642" s="3" t="s">
        <v>1477</v>
      </c>
      <c r="T3642" s="2"/>
      <c r="U3642" s="2"/>
      <c r="V3642" s="2"/>
    </row>
    <row r="3643" spans="1:22" s="16" customFormat="1" ht="15" customHeight="1" x14ac:dyDescent="0.3">
      <c r="A3643" s="16" t="s">
        <v>465</v>
      </c>
      <c r="B3643" s="16" t="s">
        <v>18</v>
      </c>
      <c r="C3643" s="43" t="s">
        <v>461</v>
      </c>
      <c r="D3643" s="43" t="s">
        <v>431</v>
      </c>
      <c r="E3643" s="43" t="s">
        <v>71</v>
      </c>
      <c r="F3643" s="43" t="s">
        <v>450</v>
      </c>
      <c r="G3643" s="43" t="s">
        <v>181</v>
      </c>
      <c r="H3643" s="43" t="s">
        <v>23</v>
      </c>
      <c r="I3643" s="43" t="s">
        <v>577</v>
      </c>
      <c r="J3643" s="16" t="s">
        <v>578</v>
      </c>
      <c r="K3643" s="16">
        <v>25000</v>
      </c>
      <c r="L3643" s="16">
        <v>0</v>
      </c>
      <c r="M3643" s="16">
        <v>25000</v>
      </c>
      <c r="N3643" s="16">
        <v>0</v>
      </c>
      <c r="O3643" s="47">
        <v>25589.55</v>
      </c>
      <c r="P3643" s="16">
        <v>-589.54999999999995</v>
      </c>
      <c r="Q3643" s="47">
        <v>1710.44</v>
      </c>
      <c r="R3643" s="16" t="s">
        <v>1952</v>
      </c>
      <c r="S3643" s="3" t="s">
        <v>1477</v>
      </c>
      <c r="T3643" s="2"/>
      <c r="U3643" s="2"/>
      <c r="V3643" s="2"/>
    </row>
    <row r="3644" spans="1:22" s="16" customFormat="1" ht="15" customHeight="1" x14ac:dyDescent="0.3">
      <c r="A3644" s="16" t="s">
        <v>465</v>
      </c>
      <c r="B3644" s="16" t="s">
        <v>18</v>
      </c>
      <c r="C3644" s="43" t="s">
        <v>461</v>
      </c>
      <c r="D3644" s="43" t="s">
        <v>431</v>
      </c>
      <c r="E3644" s="43" t="s">
        <v>71</v>
      </c>
      <c r="F3644" s="43" t="s">
        <v>450</v>
      </c>
      <c r="G3644" s="43" t="s">
        <v>181</v>
      </c>
      <c r="H3644" s="43" t="s">
        <v>23</v>
      </c>
      <c r="I3644" s="43" t="s">
        <v>594</v>
      </c>
      <c r="J3644" s="16" t="s">
        <v>595</v>
      </c>
      <c r="K3644" s="16">
        <v>500</v>
      </c>
      <c r="L3644" s="16">
        <v>0</v>
      </c>
      <c r="M3644" s="16">
        <v>500</v>
      </c>
      <c r="N3644" s="16">
        <v>0</v>
      </c>
      <c r="O3644" s="47">
        <v>0</v>
      </c>
      <c r="P3644" s="16">
        <v>500</v>
      </c>
      <c r="Q3644" s="47">
        <v>0</v>
      </c>
      <c r="R3644" s="16" t="s">
        <v>1952</v>
      </c>
      <c r="S3644" s="3" t="s">
        <v>1477</v>
      </c>
      <c r="T3644" s="2"/>
      <c r="U3644" s="2"/>
      <c r="V3644" s="2"/>
    </row>
    <row r="3645" spans="1:22" s="16" customFormat="1" ht="15" customHeight="1" x14ac:dyDescent="0.3">
      <c r="A3645" s="16" t="s">
        <v>465</v>
      </c>
      <c r="B3645" s="16" t="s">
        <v>18</v>
      </c>
      <c r="C3645" s="43" t="s">
        <v>461</v>
      </c>
      <c r="D3645" s="43" t="s">
        <v>431</v>
      </c>
      <c r="E3645" s="43" t="s">
        <v>71</v>
      </c>
      <c r="F3645" s="43" t="s">
        <v>450</v>
      </c>
      <c r="G3645" s="43" t="s">
        <v>181</v>
      </c>
      <c r="H3645" s="43" t="s">
        <v>23</v>
      </c>
      <c r="I3645" s="43" t="s">
        <v>505</v>
      </c>
      <c r="J3645" s="16" t="s">
        <v>506</v>
      </c>
      <c r="K3645" s="16">
        <v>1104</v>
      </c>
      <c r="L3645" s="16">
        <v>0</v>
      </c>
      <c r="M3645" s="16">
        <v>1104</v>
      </c>
      <c r="N3645" s="16">
        <v>0</v>
      </c>
      <c r="O3645" s="47">
        <v>309.39</v>
      </c>
      <c r="P3645" s="16">
        <v>794.61</v>
      </c>
      <c r="Q3645" s="47">
        <v>0</v>
      </c>
      <c r="R3645" s="16" t="s">
        <v>1952</v>
      </c>
      <c r="S3645" s="3" t="s">
        <v>1477</v>
      </c>
      <c r="T3645" s="2"/>
      <c r="U3645" s="2"/>
      <c r="V3645" s="2"/>
    </row>
    <row r="3646" spans="1:22" s="16" customFormat="1" ht="15" customHeight="1" x14ac:dyDescent="0.3">
      <c r="A3646" s="16" t="s">
        <v>465</v>
      </c>
      <c r="B3646" s="16" t="s">
        <v>18</v>
      </c>
      <c r="C3646" s="43" t="s">
        <v>461</v>
      </c>
      <c r="D3646" s="43" t="s">
        <v>431</v>
      </c>
      <c r="E3646" s="43" t="s">
        <v>71</v>
      </c>
      <c r="F3646" s="43" t="s">
        <v>450</v>
      </c>
      <c r="G3646" s="43" t="s">
        <v>181</v>
      </c>
      <c r="H3646" s="43" t="s">
        <v>23</v>
      </c>
      <c r="I3646" s="43">
        <v>6450</v>
      </c>
      <c r="J3646" s="16" t="s">
        <v>1075</v>
      </c>
      <c r="K3646" s="16">
        <v>35000</v>
      </c>
      <c r="L3646" s="16">
        <v>0</v>
      </c>
      <c r="M3646" s="16">
        <v>35000</v>
      </c>
      <c r="N3646" s="16">
        <v>2860.11</v>
      </c>
      <c r="O3646" s="47">
        <v>22139.89</v>
      </c>
      <c r="P3646" s="16">
        <v>10000</v>
      </c>
      <c r="Q3646" s="47">
        <v>1575.38</v>
      </c>
      <c r="R3646" s="16" t="s">
        <v>1952</v>
      </c>
      <c r="S3646" s="3" t="s">
        <v>1477</v>
      </c>
      <c r="T3646" s="2"/>
      <c r="U3646" s="2"/>
      <c r="V3646" s="2"/>
    </row>
    <row r="3647" spans="1:22" s="16" customFormat="1" ht="15" customHeight="1" x14ac:dyDescent="0.3">
      <c r="A3647" s="16" t="s">
        <v>465</v>
      </c>
      <c r="B3647" s="16" t="s">
        <v>18</v>
      </c>
      <c r="C3647" s="43" t="s">
        <v>461</v>
      </c>
      <c r="D3647" s="43" t="s">
        <v>431</v>
      </c>
      <c r="E3647" s="43" t="s">
        <v>71</v>
      </c>
      <c r="F3647" s="43" t="s">
        <v>450</v>
      </c>
      <c r="G3647" s="43" t="s">
        <v>181</v>
      </c>
      <c r="H3647" s="43" t="s">
        <v>23</v>
      </c>
      <c r="I3647" s="43" t="s">
        <v>487</v>
      </c>
      <c r="J3647" s="16" t="s">
        <v>488</v>
      </c>
      <c r="K3647" s="16">
        <v>22000</v>
      </c>
      <c r="L3647" s="16">
        <v>0</v>
      </c>
      <c r="M3647" s="16">
        <v>22000</v>
      </c>
      <c r="N3647" s="16">
        <v>2478.31</v>
      </c>
      <c r="O3647" s="47">
        <v>16876.39</v>
      </c>
      <c r="P3647" s="16">
        <v>2645.3</v>
      </c>
      <c r="Q3647" s="47">
        <v>970</v>
      </c>
      <c r="R3647" s="16" t="s">
        <v>1952</v>
      </c>
      <c r="S3647" s="3" t="s">
        <v>1477</v>
      </c>
      <c r="T3647" s="2"/>
      <c r="U3647" s="2"/>
      <c r="V3647" s="2"/>
    </row>
    <row r="3648" spans="1:22" s="16" customFormat="1" ht="15" customHeight="1" x14ac:dyDescent="0.3">
      <c r="A3648" s="16" t="s">
        <v>465</v>
      </c>
      <c r="B3648" s="16" t="s">
        <v>18</v>
      </c>
      <c r="C3648" s="43" t="s">
        <v>461</v>
      </c>
      <c r="D3648" s="43" t="s">
        <v>431</v>
      </c>
      <c r="E3648" s="43" t="s">
        <v>71</v>
      </c>
      <c r="F3648" s="43" t="s">
        <v>450</v>
      </c>
      <c r="G3648" s="43" t="s">
        <v>181</v>
      </c>
      <c r="H3648" s="43" t="s">
        <v>23</v>
      </c>
      <c r="I3648" s="43" t="s">
        <v>857</v>
      </c>
      <c r="J3648" s="16" t="s">
        <v>858</v>
      </c>
      <c r="K3648" s="16">
        <v>811000</v>
      </c>
      <c r="L3648" s="16">
        <v>0</v>
      </c>
      <c r="M3648" s="16">
        <v>811000</v>
      </c>
      <c r="N3648" s="16">
        <v>129539.79</v>
      </c>
      <c r="O3648" s="47">
        <v>650460.21</v>
      </c>
      <c r="P3648" s="16">
        <v>31000</v>
      </c>
      <c r="Q3648" s="47">
        <v>84723.88</v>
      </c>
      <c r="R3648" s="16" t="s">
        <v>1952</v>
      </c>
      <c r="S3648" s="3" t="s">
        <v>1477</v>
      </c>
      <c r="T3648" s="2"/>
      <c r="U3648" s="2"/>
      <c r="V3648" s="2"/>
    </row>
    <row r="3649" spans="1:22" s="16" customFormat="1" ht="15" customHeight="1" x14ac:dyDescent="0.3">
      <c r="A3649" s="16" t="s">
        <v>465</v>
      </c>
      <c r="B3649" s="16" t="s">
        <v>18</v>
      </c>
      <c r="C3649" s="43" t="s">
        <v>461</v>
      </c>
      <c r="D3649" s="43" t="s">
        <v>431</v>
      </c>
      <c r="E3649" s="43" t="s">
        <v>71</v>
      </c>
      <c r="F3649" s="43" t="s">
        <v>450</v>
      </c>
      <c r="G3649" s="43" t="s">
        <v>181</v>
      </c>
      <c r="H3649" s="43" t="s">
        <v>23</v>
      </c>
      <c r="I3649" s="43" t="s">
        <v>855</v>
      </c>
      <c r="J3649" s="16" t="s">
        <v>856</v>
      </c>
      <c r="K3649" s="16">
        <v>16000</v>
      </c>
      <c r="L3649" s="16">
        <v>0</v>
      </c>
      <c r="M3649" s="16">
        <v>16000</v>
      </c>
      <c r="N3649" s="16">
        <v>5900</v>
      </c>
      <c r="O3649" s="47">
        <v>9100</v>
      </c>
      <c r="P3649" s="16">
        <v>1000</v>
      </c>
      <c r="Q3649" s="47">
        <v>1092</v>
      </c>
      <c r="R3649" s="16" t="s">
        <v>1952</v>
      </c>
      <c r="S3649" s="3" t="s">
        <v>1477</v>
      </c>
      <c r="T3649" s="2"/>
      <c r="U3649" s="2"/>
      <c r="V3649" s="2"/>
    </row>
    <row r="3650" spans="1:22" s="16" customFormat="1" ht="15" customHeight="1" x14ac:dyDescent="0.3">
      <c r="A3650" s="16" t="s">
        <v>465</v>
      </c>
      <c r="B3650" s="16" t="s">
        <v>18</v>
      </c>
      <c r="C3650" s="43" t="s">
        <v>461</v>
      </c>
      <c r="D3650" s="43" t="s">
        <v>431</v>
      </c>
      <c r="E3650" s="43" t="s">
        <v>71</v>
      </c>
      <c r="F3650" s="43" t="s">
        <v>450</v>
      </c>
      <c r="G3650" s="43" t="s">
        <v>181</v>
      </c>
      <c r="H3650" s="43" t="s">
        <v>23</v>
      </c>
      <c r="I3650" s="43" t="s">
        <v>2349</v>
      </c>
      <c r="J3650" s="16" t="s">
        <v>2350</v>
      </c>
      <c r="K3650" s="16">
        <v>0</v>
      </c>
      <c r="L3650" s="16">
        <v>0</v>
      </c>
      <c r="M3650" s="16">
        <v>0</v>
      </c>
      <c r="N3650" s="16">
        <v>0</v>
      </c>
      <c r="O3650" s="47">
        <v>12.5</v>
      </c>
      <c r="P3650" s="16">
        <v>-12.5</v>
      </c>
      <c r="Q3650" s="47">
        <v>0</v>
      </c>
      <c r="R3650" s="16" t="s">
        <v>1952</v>
      </c>
      <c r="S3650" s="3" t="s">
        <v>1477</v>
      </c>
      <c r="T3650" s="2"/>
      <c r="U3650" s="2"/>
      <c r="V3650" s="2"/>
    </row>
    <row r="3651" spans="1:22" s="16" customFormat="1" ht="15" customHeight="1" x14ac:dyDescent="0.3">
      <c r="A3651" s="16" t="s">
        <v>465</v>
      </c>
      <c r="B3651" s="16" t="s">
        <v>18</v>
      </c>
      <c r="C3651" s="43" t="s">
        <v>461</v>
      </c>
      <c r="D3651" s="43" t="s">
        <v>431</v>
      </c>
      <c r="E3651" s="43" t="s">
        <v>71</v>
      </c>
      <c r="F3651" s="43" t="s">
        <v>450</v>
      </c>
      <c r="G3651" s="43" t="s">
        <v>181</v>
      </c>
      <c r="H3651" s="43" t="s">
        <v>23</v>
      </c>
      <c r="I3651" s="43" t="s">
        <v>602</v>
      </c>
      <c r="J3651" s="16" t="s">
        <v>603</v>
      </c>
      <c r="K3651" s="16">
        <v>13000</v>
      </c>
      <c r="L3651" s="16">
        <v>0</v>
      </c>
      <c r="M3651" s="16">
        <v>13000</v>
      </c>
      <c r="N3651" s="16">
        <v>0</v>
      </c>
      <c r="O3651" s="47">
        <v>50</v>
      </c>
      <c r="P3651" s="16">
        <v>12950</v>
      </c>
      <c r="Q3651" s="47">
        <v>0</v>
      </c>
      <c r="R3651" s="16" t="s">
        <v>1952</v>
      </c>
      <c r="S3651" s="3" t="s">
        <v>1477</v>
      </c>
      <c r="T3651" s="2"/>
      <c r="U3651" s="2"/>
      <c r="V3651" s="2"/>
    </row>
    <row r="3652" spans="1:22" s="16" customFormat="1" ht="15" customHeight="1" x14ac:dyDescent="0.3">
      <c r="A3652" s="16" t="s">
        <v>465</v>
      </c>
      <c r="B3652" s="16" t="s">
        <v>18</v>
      </c>
      <c r="C3652" s="43" t="s">
        <v>461</v>
      </c>
      <c r="D3652" s="43" t="s">
        <v>431</v>
      </c>
      <c r="E3652" s="43" t="s">
        <v>71</v>
      </c>
      <c r="F3652" s="43" t="s">
        <v>450</v>
      </c>
      <c r="G3652" s="43" t="s">
        <v>181</v>
      </c>
      <c r="H3652" s="43" t="s">
        <v>23</v>
      </c>
      <c r="I3652" s="43">
        <v>9500</v>
      </c>
      <c r="J3652" s="16" t="s">
        <v>818</v>
      </c>
      <c r="K3652" s="16">
        <v>173000</v>
      </c>
      <c r="L3652" s="16">
        <v>0</v>
      </c>
      <c r="M3652" s="16">
        <v>173000</v>
      </c>
      <c r="N3652" s="16">
        <v>5109.75</v>
      </c>
      <c r="O3652" s="47">
        <v>147781.76999999999</v>
      </c>
      <c r="P3652" s="16">
        <v>20108.48</v>
      </c>
      <c r="Q3652" s="47">
        <v>0</v>
      </c>
      <c r="R3652" s="16" t="s">
        <v>1952</v>
      </c>
      <c r="S3652" s="3" t="s">
        <v>1477</v>
      </c>
      <c r="T3652" s="2"/>
      <c r="U3652" s="2"/>
      <c r="V3652" s="2"/>
    </row>
    <row r="3653" spans="1:22" s="16" customFormat="1" ht="15" customHeight="1" x14ac:dyDescent="0.3">
      <c r="A3653" s="16" t="s">
        <v>465</v>
      </c>
      <c r="B3653" s="16" t="s">
        <v>18</v>
      </c>
      <c r="C3653" s="43" t="s">
        <v>461</v>
      </c>
      <c r="D3653" s="43" t="s">
        <v>431</v>
      </c>
      <c r="E3653" s="43" t="s">
        <v>71</v>
      </c>
      <c r="F3653" s="43" t="s">
        <v>450</v>
      </c>
      <c r="G3653" s="43" t="s">
        <v>181</v>
      </c>
      <c r="H3653" s="43" t="s">
        <v>23</v>
      </c>
      <c r="I3653" s="43" t="s">
        <v>1797</v>
      </c>
      <c r="J3653" s="16" t="s">
        <v>1798</v>
      </c>
      <c r="K3653" s="16">
        <v>0</v>
      </c>
      <c r="L3653" s="16">
        <v>0</v>
      </c>
      <c r="M3653" s="16">
        <v>0</v>
      </c>
      <c r="N3653" s="16">
        <v>0</v>
      </c>
      <c r="O3653" s="47">
        <v>0</v>
      </c>
      <c r="P3653" s="16">
        <v>0</v>
      </c>
      <c r="Q3653" s="47">
        <v>0</v>
      </c>
      <c r="R3653" s="16" t="s">
        <v>1952</v>
      </c>
      <c r="S3653" s="3" t="s">
        <v>1477</v>
      </c>
      <c r="T3653" s="2"/>
      <c r="U3653" s="2"/>
      <c r="V3653" s="2"/>
    </row>
    <row r="3654" spans="1:22" s="16" customFormat="1" ht="15" customHeight="1" x14ac:dyDescent="0.3">
      <c r="A3654" s="16" t="s">
        <v>465</v>
      </c>
      <c r="B3654" s="16" t="s">
        <v>18</v>
      </c>
      <c r="C3654" s="43" t="s">
        <v>454</v>
      </c>
      <c r="D3654" s="43" t="s">
        <v>431</v>
      </c>
      <c r="E3654" s="43" t="s">
        <v>71</v>
      </c>
      <c r="F3654" s="43" t="s">
        <v>450</v>
      </c>
      <c r="G3654" s="43" t="s">
        <v>176</v>
      </c>
      <c r="H3654" s="43" t="s">
        <v>23</v>
      </c>
      <c r="I3654" s="43" t="s">
        <v>501</v>
      </c>
      <c r="J3654" s="16" t="s">
        <v>502</v>
      </c>
      <c r="K3654" s="16">
        <v>114175</v>
      </c>
      <c r="L3654" s="16">
        <v>0</v>
      </c>
      <c r="M3654" s="16">
        <v>114175</v>
      </c>
      <c r="N3654" s="16">
        <v>0</v>
      </c>
      <c r="O3654" s="47">
        <v>105260.71</v>
      </c>
      <c r="P3654" s="16">
        <v>8914.2900000000009</v>
      </c>
      <c r="Q3654" s="47">
        <v>11235.76</v>
      </c>
      <c r="R3654" s="16" t="s">
        <v>1953</v>
      </c>
      <c r="S3654" s="3" t="s">
        <v>1477</v>
      </c>
      <c r="T3654" s="2"/>
      <c r="U3654" s="2"/>
      <c r="V3654" s="2"/>
    </row>
    <row r="3655" spans="1:22" s="16" customFormat="1" ht="15" customHeight="1" x14ac:dyDescent="0.3">
      <c r="A3655" s="16" t="s">
        <v>465</v>
      </c>
      <c r="B3655" s="16" t="s">
        <v>18</v>
      </c>
      <c r="C3655" s="43" t="s">
        <v>454</v>
      </c>
      <c r="D3655" s="43" t="s">
        <v>431</v>
      </c>
      <c r="E3655" s="43" t="s">
        <v>71</v>
      </c>
      <c r="F3655" s="43" t="s">
        <v>450</v>
      </c>
      <c r="G3655" s="43" t="s">
        <v>176</v>
      </c>
      <c r="H3655" s="43" t="s">
        <v>23</v>
      </c>
      <c r="I3655" s="43">
        <v>5100</v>
      </c>
      <c r="J3655" s="16" t="s">
        <v>484</v>
      </c>
      <c r="K3655" s="16">
        <v>14000</v>
      </c>
      <c r="L3655" s="16">
        <v>0</v>
      </c>
      <c r="M3655" s="16">
        <v>14000</v>
      </c>
      <c r="N3655" s="16">
        <v>0</v>
      </c>
      <c r="O3655" s="47">
        <v>9062.07</v>
      </c>
      <c r="P3655" s="16">
        <v>4937.93</v>
      </c>
      <c r="Q3655" s="47">
        <v>1144.29</v>
      </c>
      <c r="R3655" s="16" t="s">
        <v>1953</v>
      </c>
      <c r="S3655" s="3" t="s">
        <v>1477</v>
      </c>
      <c r="T3655" s="2"/>
      <c r="U3655" s="2"/>
      <c r="V3655" s="2"/>
    </row>
    <row r="3656" spans="1:22" s="16" customFormat="1" ht="15" customHeight="1" x14ac:dyDescent="0.3">
      <c r="A3656" s="16" t="s">
        <v>465</v>
      </c>
      <c r="B3656" s="16" t="s">
        <v>18</v>
      </c>
      <c r="C3656" s="43" t="s">
        <v>454</v>
      </c>
      <c r="D3656" s="43" t="s">
        <v>431</v>
      </c>
      <c r="E3656" s="43" t="s">
        <v>71</v>
      </c>
      <c r="F3656" s="43" t="s">
        <v>450</v>
      </c>
      <c r="G3656" s="43" t="s">
        <v>176</v>
      </c>
      <c r="H3656" s="43" t="s">
        <v>23</v>
      </c>
      <c r="I3656" s="43" t="s">
        <v>481</v>
      </c>
      <c r="J3656" s="16" t="s">
        <v>1040</v>
      </c>
      <c r="K3656" s="16">
        <v>1600</v>
      </c>
      <c r="L3656" s="16">
        <v>0</v>
      </c>
      <c r="M3656" s="16">
        <v>1600</v>
      </c>
      <c r="N3656" s="16">
        <v>0</v>
      </c>
      <c r="O3656" s="47">
        <v>1004.04</v>
      </c>
      <c r="P3656" s="16">
        <v>595.96</v>
      </c>
      <c r="Q3656" s="47">
        <v>0</v>
      </c>
      <c r="R3656" s="16" t="s">
        <v>1953</v>
      </c>
      <c r="S3656" s="3" t="s">
        <v>1477</v>
      </c>
      <c r="T3656" s="2"/>
      <c r="U3656" s="2"/>
      <c r="V3656" s="2"/>
    </row>
    <row r="3657" spans="1:22" s="16" customFormat="1" ht="15" customHeight="1" x14ac:dyDescent="0.3">
      <c r="A3657" s="16" t="s">
        <v>465</v>
      </c>
      <c r="B3657" s="16" t="s">
        <v>18</v>
      </c>
      <c r="C3657" s="43" t="s">
        <v>454</v>
      </c>
      <c r="D3657" s="43" t="s">
        <v>431</v>
      </c>
      <c r="E3657" s="43" t="s">
        <v>71</v>
      </c>
      <c r="F3657" s="43" t="s">
        <v>450</v>
      </c>
      <c r="G3657" s="43" t="s">
        <v>176</v>
      </c>
      <c r="H3657" s="43" t="s">
        <v>23</v>
      </c>
      <c r="I3657" s="43" t="s">
        <v>1051</v>
      </c>
      <c r="J3657" s="16" t="s">
        <v>1052</v>
      </c>
      <c r="K3657" s="16">
        <v>730</v>
      </c>
      <c r="L3657" s="16">
        <v>0</v>
      </c>
      <c r="M3657" s="16">
        <v>730</v>
      </c>
      <c r="N3657" s="16">
        <v>0</v>
      </c>
      <c r="O3657" s="47">
        <v>805.82</v>
      </c>
      <c r="P3657" s="16">
        <v>-75.819999999999993</v>
      </c>
      <c r="Q3657" s="47">
        <v>440</v>
      </c>
      <c r="R3657" s="16" t="s">
        <v>1953</v>
      </c>
      <c r="S3657" s="3" t="s">
        <v>1477</v>
      </c>
      <c r="T3657" s="2"/>
      <c r="U3657" s="2"/>
      <c r="V3657" s="2"/>
    </row>
    <row r="3658" spans="1:22" s="16" customFormat="1" ht="15" customHeight="1" x14ac:dyDescent="0.3">
      <c r="A3658" s="16" t="s">
        <v>465</v>
      </c>
      <c r="B3658" s="16" t="s">
        <v>18</v>
      </c>
      <c r="C3658" s="43" t="s">
        <v>454</v>
      </c>
      <c r="D3658" s="43" t="s">
        <v>431</v>
      </c>
      <c r="E3658" s="43" t="s">
        <v>71</v>
      </c>
      <c r="F3658" s="43" t="s">
        <v>450</v>
      </c>
      <c r="G3658" s="43" t="s">
        <v>176</v>
      </c>
      <c r="H3658" s="43" t="s">
        <v>23</v>
      </c>
      <c r="I3658" s="43" t="s">
        <v>473</v>
      </c>
      <c r="J3658" s="16" t="s">
        <v>1041</v>
      </c>
      <c r="K3658" s="16">
        <v>0</v>
      </c>
      <c r="L3658" s="16">
        <v>0</v>
      </c>
      <c r="M3658" s="16">
        <v>0</v>
      </c>
      <c r="N3658" s="16">
        <v>0</v>
      </c>
      <c r="O3658" s="47">
        <v>1250</v>
      </c>
      <c r="P3658" s="16">
        <v>-1250</v>
      </c>
      <c r="Q3658" s="47">
        <v>0</v>
      </c>
      <c r="R3658" s="16" t="s">
        <v>1953</v>
      </c>
      <c r="S3658" s="3" t="s">
        <v>1477</v>
      </c>
      <c r="T3658" s="2"/>
      <c r="U3658" s="2"/>
      <c r="V3658" s="2"/>
    </row>
    <row r="3659" spans="1:22" s="16" customFormat="1" ht="15" customHeight="1" x14ac:dyDescent="0.3">
      <c r="A3659" s="16" t="s">
        <v>465</v>
      </c>
      <c r="B3659" s="16" t="s">
        <v>18</v>
      </c>
      <c r="C3659" s="43" t="s">
        <v>454</v>
      </c>
      <c r="D3659" s="43" t="s">
        <v>431</v>
      </c>
      <c r="E3659" s="43" t="s">
        <v>71</v>
      </c>
      <c r="F3659" s="43" t="s">
        <v>450</v>
      </c>
      <c r="G3659" s="43" t="s">
        <v>176</v>
      </c>
      <c r="H3659" s="43" t="s">
        <v>23</v>
      </c>
      <c r="I3659" s="43" t="s">
        <v>474</v>
      </c>
      <c r="J3659" s="16" t="s">
        <v>475</v>
      </c>
      <c r="K3659" s="16">
        <v>9984</v>
      </c>
      <c r="L3659" s="16">
        <v>0</v>
      </c>
      <c r="M3659" s="16">
        <v>9984</v>
      </c>
      <c r="N3659" s="16">
        <v>0</v>
      </c>
      <c r="O3659" s="47">
        <v>9108.2999999999993</v>
      </c>
      <c r="P3659" s="16">
        <v>875.7</v>
      </c>
      <c r="Q3659" s="47">
        <v>994.19</v>
      </c>
      <c r="R3659" s="16" t="s">
        <v>1953</v>
      </c>
      <c r="S3659" s="3" t="s">
        <v>1477</v>
      </c>
      <c r="T3659" s="2"/>
      <c r="U3659" s="2"/>
      <c r="V3659" s="2"/>
    </row>
    <row r="3660" spans="1:22" s="16" customFormat="1" ht="15" customHeight="1" x14ac:dyDescent="0.3">
      <c r="A3660" s="16" t="s">
        <v>465</v>
      </c>
      <c r="B3660" s="16" t="s">
        <v>18</v>
      </c>
      <c r="C3660" s="43" t="s">
        <v>454</v>
      </c>
      <c r="D3660" s="43" t="s">
        <v>431</v>
      </c>
      <c r="E3660" s="43" t="s">
        <v>71</v>
      </c>
      <c r="F3660" s="43" t="s">
        <v>450</v>
      </c>
      <c r="G3660" s="43" t="s">
        <v>176</v>
      </c>
      <c r="H3660" s="43" t="s">
        <v>23</v>
      </c>
      <c r="I3660" s="43">
        <v>6208</v>
      </c>
      <c r="J3660" s="16" t="s">
        <v>496</v>
      </c>
      <c r="K3660" s="16">
        <v>2500</v>
      </c>
      <c r="L3660" s="16">
        <v>0</v>
      </c>
      <c r="M3660" s="16">
        <v>2500</v>
      </c>
      <c r="N3660" s="16">
        <v>190.4</v>
      </c>
      <c r="O3660" s="47">
        <v>1049.67</v>
      </c>
      <c r="P3660" s="16">
        <v>1259.93</v>
      </c>
      <c r="Q3660" s="47">
        <v>0</v>
      </c>
      <c r="R3660" s="16" t="s">
        <v>1953</v>
      </c>
      <c r="S3660" s="3" t="s">
        <v>1477</v>
      </c>
      <c r="T3660" s="2"/>
      <c r="U3660" s="2"/>
      <c r="V3660" s="2"/>
    </row>
    <row r="3661" spans="1:22" s="16" customFormat="1" ht="15" customHeight="1" x14ac:dyDescent="0.3">
      <c r="A3661" s="16" t="s">
        <v>465</v>
      </c>
      <c r="B3661" s="16" t="s">
        <v>18</v>
      </c>
      <c r="C3661" s="43" t="s">
        <v>454</v>
      </c>
      <c r="D3661" s="43" t="s">
        <v>431</v>
      </c>
      <c r="E3661" s="43" t="s">
        <v>71</v>
      </c>
      <c r="F3661" s="43" t="s">
        <v>450</v>
      </c>
      <c r="G3661" s="43" t="s">
        <v>176</v>
      </c>
      <c r="H3661" s="43" t="s">
        <v>23</v>
      </c>
      <c r="I3661" s="43">
        <v>6210</v>
      </c>
      <c r="J3661" s="16" t="s">
        <v>565</v>
      </c>
      <c r="K3661" s="16">
        <v>1000</v>
      </c>
      <c r="L3661" s="16">
        <v>0</v>
      </c>
      <c r="M3661" s="16">
        <v>1000</v>
      </c>
      <c r="N3661" s="16">
        <v>0</v>
      </c>
      <c r="O3661" s="47">
        <v>927.99</v>
      </c>
      <c r="P3661" s="16">
        <v>72.010000000000005</v>
      </c>
      <c r="Q3661" s="47">
        <v>0</v>
      </c>
      <c r="R3661" s="16" t="s">
        <v>1953</v>
      </c>
      <c r="S3661" s="3" t="s">
        <v>1477</v>
      </c>
      <c r="T3661" s="2"/>
      <c r="U3661" s="2"/>
      <c r="V3661" s="2"/>
    </row>
    <row r="3662" spans="1:22" s="16" customFormat="1" ht="15" customHeight="1" x14ac:dyDescent="0.3">
      <c r="A3662" s="16" t="s">
        <v>465</v>
      </c>
      <c r="B3662" s="16" t="s">
        <v>18</v>
      </c>
      <c r="C3662" s="43" t="s">
        <v>454</v>
      </c>
      <c r="D3662" s="43" t="s">
        <v>431</v>
      </c>
      <c r="E3662" s="43" t="s">
        <v>71</v>
      </c>
      <c r="F3662" s="43" t="s">
        <v>450</v>
      </c>
      <c r="G3662" s="43" t="s">
        <v>176</v>
      </c>
      <c r="H3662" s="43" t="s">
        <v>23</v>
      </c>
      <c r="I3662" s="43" t="s">
        <v>691</v>
      </c>
      <c r="J3662" s="16" t="s">
        <v>692</v>
      </c>
      <c r="K3662" s="16">
        <v>1000</v>
      </c>
      <c r="L3662" s="16">
        <v>0</v>
      </c>
      <c r="M3662" s="16">
        <v>1000</v>
      </c>
      <c r="N3662" s="16">
        <v>0</v>
      </c>
      <c r="O3662" s="47">
        <v>0</v>
      </c>
      <c r="P3662" s="16">
        <v>1000</v>
      </c>
      <c r="Q3662" s="47">
        <v>0</v>
      </c>
      <c r="R3662" s="16" t="s">
        <v>1953</v>
      </c>
      <c r="S3662" s="3" t="s">
        <v>1477</v>
      </c>
      <c r="T3662" s="2"/>
      <c r="U3662" s="2"/>
      <c r="V3662" s="2"/>
    </row>
    <row r="3663" spans="1:22" s="16" customFormat="1" ht="15" customHeight="1" x14ac:dyDescent="0.3">
      <c r="A3663" s="16" t="s">
        <v>465</v>
      </c>
      <c r="B3663" s="16" t="s">
        <v>18</v>
      </c>
      <c r="C3663" s="43" t="s">
        <v>454</v>
      </c>
      <c r="D3663" s="43" t="s">
        <v>431</v>
      </c>
      <c r="E3663" s="43" t="s">
        <v>71</v>
      </c>
      <c r="F3663" s="43" t="s">
        <v>450</v>
      </c>
      <c r="G3663" s="43" t="s">
        <v>176</v>
      </c>
      <c r="H3663" s="43" t="s">
        <v>23</v>
      </c>
      <c r="I3663" s="43">
        <v>6214</v>
      </c>
      <c r="J3663" s="16" t="s">
        <v>495</v>
      </c>
      <c r="K3663" s="16">
        <v>1250</v>
      </c>
      <c r="L3663" s="16">
        <v>0</v>
      </c>
      <c r="M3663" s="16">
        <v>1250</v>
      </c>
      <c r="N3663" s="16">
        <v>0</v>
      </c>
      <c r="O3663" s="47">
        <v>0</v>
      </c>
      <c r="P3663" s="16">
        <v>1250</v>
      </c>
      <c r="Q3663" s="47">
        <v>0</v>
      </c>
      <c r="R3663" s="16" t="s">
        <v>1953</v>
      </c>
      <c r="S3663" s="3" t="s">
        <v>1477</v>
      </c>
      <c r="T3663" s="2"/>
      <c r="U3663" s="2"/>
      <c r="V3663" s="2"/>
    </row>
    <row r="3664" spans="1:22" s="16" customFormat="1" ht="15" customHeight="1" x14ac:dyDescent="0.3">
      <c r="A3664" s="16" t="s">
        <v>465</v>
      </c>
      <c r="B3664" s="16" t="s">
        <v>18</v>
      </c>
      <c r="C3664" s="43" t="s">
        <v>454</v>
      </c>
      <c r="D3664" s="43" t="s">
        <v>431</v>
      </c>
      <c r="E3664" s="43" t="s">
        <v>71</v>
      </c>
      <c r="F3664" s="43" t="s">
        <v>450</v>
      </c>
      <c r="G3664" s="43" t="s">
        <v>176</v>
      </c>
      <c r="H3664" s="43" t="s">
        <v>23</v>
      </c>
      <c r="I3664" s="43" t="s">
        <v>882</v>
      </c>
      <c r="J3664" s="16" t="s">
        <v>883</v>
      </c>
      <c r="K3664" s="16">
        <v>25000</v>
      </c>
      <c r="L3664" s="16">
        <v>0</v>
      </c>
      <c r="M3664" s="16">
        <v>25000</v>
      </c>
      <c r="N3664" s="16">
        <v>8194.7900000000009</v>
      </c>
      <c r="O3664" s="47">
        <v>14240.07</v>
      </c>
      <c r="P3664" s="16">
        <v>2565.14</v>
      </c>
      <c r="Q3664" s="47">
        <v>0</v>
      </c>
      <c r="R3664" s="16" t="s">
        <v>1953</v>
      </c>
      <c r="S3664" s="3" t="s">
        <v>1477</v>
      </c>
      <c r="T3664" s="2"/>
      <c r="U3664" s="2"/>
      <c r="V3664" s="2"/>
    </row>
    <row r="3665" spans="1:22" s="16" customFormat="1" ht="15" customHeight="1" x14ac:dyDescent="0.3">
      <c r="A3665" s="16" t="s">
        <v>465</v>
      </c>
      <c r="B3665" s="16" t="s">
        <v>18</v>
      </c>
      <c r="C3665" s="43" t="s">
        <v>454</v>
      </c>
      <c r="D3665" s="43" t="s">
        <v>431</v>
      </c>
      <c r="E3665" s="43" t="s">
        <v>71</v>
      </c>
      <c r="F3665" s="43" t="s">
        <v>450</v>
      </c>
      <c r="G3665" s="43" t="s">
        <v>176</v>
      </c>
      <c r="H3665" s="43" t="s">
        <v>23</v>
      </c>
      <c r="I3665" s="43" t="s">
        <v>861</v>
      </c>
      <c r="J3665" s="16" t="s">
        <v>862</v>
      </c>
      <c r="K3665" s="16">
        <v>10000</v>
      </c>
      <c r="L3665" s="16">
        <v>0</v>
      </c>
      <c r="M3665" s="16">
        <v>10000</v>
      </c>
      <c r="N3665" s="16">
        <v>4554.46</v>
      </c>
      <c r="O3665" s="47">
        <v>5445.54</v>
      </c>
      <c r="P3665" s="16">
        <v>0</v>
      </c>
      <c r="Q3665" s="47">
        <v>383.85</v>
      </c>
      <c r="R3665" s="16" t="s">
        <v>1953</v>
      </c>
      <c r="S3665" s="3" t="s">
        <v>1477</v>
      </c>
      <c r="T3665" s="2"/>
      <c r="U3665" s="2"/>
      <c r="V3665" s="2"/>
    </row>
    <row r="3666" spans="1:22" s="16" customFormat="1" ht="15" customHeight="1" x14ac:dyDescent="0.3">
      <c r="A3666" s="16" t="s">
        <v>465</v>
      </c>
      <c r="B3666" s="16" t="s">
        <v>18</v>
      </c>
      <c r="C3666" s="43" t="s">
        <v>454</v>
      </c>
      <c r="D3666" s="43" t="s">
        <v>431</v>
      </c>
      <c r="E3666" s="43" t="s">
        <v>71</v>
      </c>
      <c r="F3666" s="43" t="s">
        <v>450</v>
      </c>
      <c r="G3666" s="43" t="s">
        <v>176</v>
      </c>
      <c r="H3666" s="43" t="s">
        <v>23</v>
      </c>
      <c r="I3666" s="43" t="s">
        <v>2266</v>
      </c>
      <c r="J3666" s="16" t="s">
        <v>2267</v>
      </c>
      <c r="K3666" s="16">
        <v>3000</v>
      </c>
      <c r="L3666" s="16">
        <v>0</v>
      </c>
      <c r="M3666" s="16">
        <v>3000</v>
      </c>
      <c r="N3666" s="16">
        <v>0</v>
      </c>
      <c r="O3666" s="47">
        <v>3000</v>
      </c>
      <c r="P3666" s="16">
        <v>0</v>
      </c>
      <c r="Q3666" s="47">
        <v>0</v>
      </c>
      <c r="R3666" s="16" t="s">
        <v>1953</v>
      </c>
      <c r="S3666" s="3" t="s">
        <v>1477</v>
      </c>
      <c r="T3666" s="2"/>
      <c r="U3666" s="2"/>
      <c r="V3666" s="2"/>
    </row>
    <row r="3667" spans="1:22" s="16" customFormat="1" ht="15" customHeight="1" x14ac:dyDescent="0.3">
      <c r="A3667" s="16" t="s">
        <v>465</v>
      </c>
      <c r="B3667" s="16" t="s">
        <v>18</v>
      </c>
      <c r="C3667" s="43" t="s">
        <v>454</v>
      </c>
      <c r="D3667" s="43" t="s">
        <v>431</v>
      </c>
      <c r="E3667" s="43" t="s">
        <v>71</v>
      </c>
      <c r="F3667" s="43" t="s">
        <v>450</v>
      </c>
      <c r="G3667" s="43" t="s">
        <v>176</v>
      </c>
      <c r="H3667" s="43" t="s">
        <v>23</v>
      </c>
      <c r="I3667" s="43" t="s">
        <v>566</v>
      </c>
      <c r="J3667" s="16" t="s">
        <v>567</v>
      </c>
      <c r="K3667" s="16">
        <v>18000</v>
      </c>
      <c r="L3667" s="16">
        <v>0</v>
      </c>
      <c r="M3667" s="16">
        <v>18000</v>
      </c>
      <c r="N3667" s="16">
        <v>2820.23</v>
      </c>
      <c r="O3667" s="47">
        <v>4119.0600000000004</v>
      </c>
      <c r="P3667" s="16">
        <v>11060.71</v>
      </c>
      <c r="Q3667" s="47">
        <v>29.15</v>
      </c>
      <c r="R3667" s="16" t="s">
        <v>1953</v>
      </c>
      <c r="S3667" s="3" t="s">
        <v>1477</v>
      </c>
      <c r="T3667" s="2"/>
      <c r="U3667" s="2"/>
      <c r="V3667" s="2"/>
    </row>
    <row r="3668" spans="1:22" s="16" customFormat="1" ht="15" customHeight="1" x14ac:dyDescent="0.3">
      <c r="A3668" s="16" t="s">
        <v>465</v>
      </c>
      <c r="B3668" s="16" t="s">
        <v>18</v>
      </c>
      <c r="C3668" s="43" t="s">
        <v>454</v>
      </c>
      <c r="D3668" s="43" t="s">
        <v>431</v>
      </c>
      <c r="E3668" s="43" t="s">
        <v>71</v>
      </c>
      <c r="F3668" s="43" t="s">
        <v>450</v>
      </c>
      <c r="G3668" s="43" t="s">
        <v>176</v>
      </c>
      <c r="H3668" s="43" t="s">
        <v>23</v>
      </c>
      <c r="I3668" s="43" t="s">
        <v>573</v>
      </c>
      <c r="J3668" s="16" t="s">
        <v>574</v>
      </c>
      <c r="K3668" s="16">
        <v>3000</v>
      </c>
      <c r="L3668" s="16">
        <v>0</v>
      </c>
      <c r="M3668" s="16">
        <v>3000</v>
      </c>
      <c r="N3668" s="16">
        <v>0</v>
      </c>
      <c r="O3668" s="47">
        <v>0</v>
      </c>
      <c r="P3668" s="16">
        <v>3000</v>
      </c>
      <c r="Q3668" s="47">
        <v>0</v>
      </c>
      <c r="R3668" s="16" t="s">
        <v>1953</v>
      </c>
      <c r="S3668" s="3" t="s">
        <v>1477</v>
      </c>
      <c r="T3668" s="2"/>
      <c r="U3668" s="2"/>
      <c r="V3668" s="2"/>
    </row>
    <row r="3669" spans="1:22" s="16" customFormat="1" ht="15" customHeight="1" x14ac:dyDescent="0.3">
      <c r="A3669" s="16" t="s">
        <v>465</v>
      </c>
      <c r="B3669" s="16" t="s">
        <v>18</v>
      </c>
      <c r="C3669" s="43" t="s">
        <v>454</v>
      </c>
      <c r="D3669" s="43" t="s">
        <v>431</v>
      </c>
      <c r="E3669" s="43" t="s">
        <v>71</v>
      </c>
      <c r="F3669" s="43" t="s">
        <v>450</v>
      </c>
      <c r="G3669" s="43" t="s">
        <v>176</v>
      </c>
      <c r="H3669" s="43" t="s">
        <v>23</v>
      </c>
      <c r="I3669" s="43" t="s">
        <v>508</v>
      </c>
      <c r="J3669" s="16" t="s">
        <v>509</v>
      </c>
      <c r="K3669" s="16">
        <v>86000</v>
      </c>
      <c r="L3669" s="16">
        <v>0</v>
      </c>
      <c r="M3669" s="16">
        <v>86000</v>
      </c>
      <c r="N3669" s="16">
        <v>0</v>
      </c>
      <c r="O3669" s="47">
        <v>78241.960000000006</v>
      </c>
      <c r="P3669" s="16">
        <v>7758.04</v>
      </c>
      <c r="Q3669" s="47">
        <v>6690.59</v>
      </c>
      <c r="R3669" s="16" t="s">
        <v>1953</v>
      </c>
      <c r="S3669" s="3" t="s">
        <v>1477</v>
      </c>
      <c r="T3669" s="2"/>
      <c r="U3669" s="2"/>
      <c r="V3669" s="2"/>
    </row>
    <row r="3670" spans="1:22" s="16" customFormat="1" ht="15" customHeight="1" x14ac:dyDescent="0.3">
      <c r="A3670" s="16" t="s">
        <v>465</v>
      </c>
      <c r="B3670" s="16" t="s">
        <v>18</v>
      </c>
      <c r="C3670" s="43" t="s">
        <v>454</v>
      </c>
      <c r="D3670" s="43" t="s">
        <v>431</v>
      </c>
      <c r="E3670" s="43" t="s">
        <v>71</v>
      </c>
      <c r="F3670" s="43" t="s">
        <v>450</v>
      </c>
      <c r="G3670" s="43" t="s">
        <v>176</v>
      </c>
      <c r="H3670" s="43" t="s">
        <v>23</v>
      </c>
      <c r="I3670" s="43" t="s">
        <v>577</v>
      </c>
      <c r="J3670" s="16" t="s">
        <v>578</v>
      </c>
      <c r="K3670" s="16">
        <v>12500</v>
      </c>
      <c r="L3670" s="16">
        <v>0</v>
      </c>
      <c r="M3670" s="16">
        <v>12500</v>
      </c>
      <c r="N3670" s="16">
        <v>0</v>
      </c>
      <c r="O3670" s="47">
        <v>5130.66</v>
      </c>
      <c r="P3670" s="16">
        <v>7369.34</v>
      </c>
      <c r="Q3670" s="47">
        <v>407.75</v>
      </c>
      <c r="R3670" s="16" t="s">
        <v>1953</v>
      </c>
      <c r="S3670" s="3" t="s">
        <v>1477</v>
      </c>
      <c r="T3670" s="2"/>
      <c r="U3670" s="2"/>
      <c r="V3670" s="2"/>
    </row>
    <row r="3671" spans="1:22" s="16" customFormat="1" ht="15" customHeight="1" x14ac:dyDescent="0.3">
      <c r="A3671" s="16" t="s">
        <v>465</v>
      </c>
      <c r="B3671" s="16" t="s">
        <v>18</v>
      </c>
      <c r="C3671" s="43" t="s">
        <v>454</v>
      </c>
      <c r="D3671" s="43" t="s">
        <v>431</v>
      </c>
      <c r="E3671" s="43" t="s">
        <v>71</v>
      </c>
      <c r="F3671" s="43" t="s">
        <v>450</v>
      </c>
      <c r="G3671" s="43" t="s">
        <v>176</v>
      </c>
      <c r="H3671" s="43" t="s">
        <v>23</v>
      </c>
      <c r="I3671" s="43" t="s">
        <v>873</v>
      </c>
      <c r="J3671" s="16" t="s">
        <v>874</v>
      </c>
      <c r="K3671" s="16">
        <v>1000</v>
      </c>
      <c r="L3671" s="16">
        <v>0</v>
      </c>
      <c r="M3671" s="16">
        <v>1000</v>
      </c>
      <c r="N3671" s="16">
        <v>0</v>
      </c>
      <c r="O3671" s="47">
        <v>0</v>
      </c>
      <c r="P3671" s="16">
        <v>1000</v>
      </c>
      <c r="Q3671" s="47">
        <v>0</v>
      </c>
      <c r="R3671" s="16" t="s">
        <v>1953</v>
      </c>
      <c r="S3671" s="3" t="s">
        <v>1477</v>
      </c>
      <c r="T3671" s="2"/>
      <c r="U3671" s="2"/>
      <c r="V3671" s="2"/>
    </row>
    <row r="3672" spans="1:22" s="16" customFormat="1" ht="15" customHeight="1" x14ac:dyDescent="0.3">
      <c r="A3672" s="16" t="s">
        <v>465</v>
      </c>
      <c r="B3672" s="16" t="s">
        <v>18</v>
      </c>
      <c r="C3672" s="43" t="s">
        <v>454</v>
      </c>
      <c r="D3672" s="43" t="s">
        <v>431</v>
      </c>
      <c r="E3672" s="43" t="s">
        <v>71</v>
      </c>
      <c r="F3672" s="43" t="s">
        <v>450</v>
      </c>
      <c r="G3672" s="43" t="s">
        <v>176</v>
      </c>
      <c r="H3672" s="43" t="s">
        <v>23</v>
      </c>
      <c r="I3672" s="43">
        <v>6450</v>
      </c>
      <c r="J3672" s="16" t="s">
        <v>1075</v>
      </c>
      <c r="K3672" s="16">
        <v>12000</v>
      </c>
      <c r="L3672" s="16">
        <v>0</v>
      </c>
      <c r="M3672" s="16">
        <v>12000</v>
      </c>
      <c r="N3672" s="16">
        <v>2652.68</v>
      </c>
      <c r="O3672" s="47">
        <v>9347.32</v>
      </c>
      <c r="P3672" s="16">
        <v>0</v>
      </c>
      <c r="Q3672" s="47">
        <v>854.28</v>
      </c>
      <c r="R3672" s="16" t="s">
        <v>1953</v>
      </c>
      <c r="S3672" s="3" t="s">
        <v>1477</v>
      </c>
      <c r="T3672" s="2"/>
      <c r="U3672" s="2"/>
      <c r="V3672" s="2"/>
    </row>
    <row r="3673" spans="1:22" s="16" customFormat="1" ht="15" customHeight="1" x14ac:dyDescent="0.3">
      <c r="A3673" s="16" t="s">
        <v>465</v>
      </c>
      <c r="B3673" s="16" t="s">
        <v>18</v>
      </c>
      <c r="C3673" s="43" t="s">
        <v>454</v>
      </c>
      <c r="D3673" s="43" t="s">
        <v>431</v>
      </c>
      <c r="E3673" s="43" t="s">
        <v>71</v>
      </c>
      <c r="F3673" s="43" t="s">
        <v>450</v>
      </c>
      <c r="G3673" s="43" t="s">
        <v>176</v>
      </c>
      <c r="H3673" s="43" t="s">
        <v>23</v>
      </c>
      <c r="I3673" s="43" t="s">
        <v>487</v>
      </c>
      <c r="J3673" s="16" t="s">
        <v>488</v>
      </c>
      <c r="K3673" s="16">
        <v>13000</v>
      </c>
      <c r="L3673" s="16">
        <v>0</v>
      </c>
      <c r="M3673" s="16">
        <v>13000</v>
      </c>
      <c r="N3673" s="16">
        <v>2760</v>
      </c>
      <c r="O3673" s="47">
        <v>4377.25</v>
      </c>
      <c r="P3673" s="16">
        <v>5862.75</v>
      </c>
      <c r="Q3673" s="47">
        <v>2315</v>
      </c>
      <c r="R3673" s="16" t="s">
        <v>1953</v>
      </c>
      <c r="S3673" s="3" t="s">
        <v>1477</v>
      </c>
      <c r="T3673" s="2"/>
      <c r="U3673" s="2"/>
      <c r="V3673" s="2"/>
    </row>
    <row r="3674" spans="1:22" s="16" customFormat="1" ht="15" customHeight="1" x14ac:dyDescent="0.3">
      <c r="A3674" s="16" t="s">
        <v>465</v>
      </c>
      <c r="B3674" s="16" t="s">
        <v>18</v>
      </c>
      <c r="C3674" s="43" t="s">
        <v>454</v>
      </c>
      <c r="D3674" s="43" t="s">
        <v>431</v>
      </c>
      <c r="E3674" s="43" t="s">
        <v>71</v>
      </c>
      <c r="F3674" s="43" t="s">
        <v>450</v>
      </c>
      <c r="G3674" s="43" t="s">
        <v>176</v>
      </c>
      <c r="H3674" s="43" t="s">
        <v>23</v>
      </c>
      <c r="I3674" s="43" t="s">
        <v>855</v>
      </c>
      <c r="J3674" s="16" t="s">
        <v>856</v>
      </c>
      <c r="K3674" s="16">
        <v>8000</v>
      </c>
      <c r="L3674" s="16">
        <v>0</v>
      </c>
      <c r="M3674" s="16">
        <v>8000</v>
      </c>
      <c r="N3674" s="16">
        <v>2038</v>
      </c>
      <c r="O3674" s="47">
        <v>4962</v>
      </c>
      <c r="P3674" s="16">
        <v>1000</v>
      </c>
      <c r="Q3674" s="47">
        <v>639</v>
      </c>
      <c r="R3674" s="16" t="s">
        <v>1953</v>
      </c>
      <c r="S3674" s="3" t="s">
        <v>1477</v>
      </c>
      <c r="T3674" s="2"/>
      <c r="U3674" s="2"/>
      <c r="V3674" s="2"/>
    </row>
    <row r="3675" spans="1:22" s="16" customFormat="1" ht="15" customHeight="1" x14ac:dyDescent="0.3">
      <c r="A3675" s="16" t="s">
        <v>465</v>
      </c>
      <c r="B3675" s="16" t="s">
        <v>18</v>
      </c>
      <c r="C3675" s="43" t="s">
        <v>454</v>
      </c>
      <c r="D3675" s="43" t="s">
        <v>431</v>
      </c>
      <c r="E3675" s="43" t="s">
        <v>71</v>
      </c>
      <c r="F3675" s="43" t="s">
        <v>450</v>
      </c>
      <c r="G3675" s="43" t="s">
        <v>176</v>
      </c>
      <c r="H3675" s="43" t="s">
        <v>23</v>
      </c>
      <c r="I3675" s="43" t="s">
        <v>476</v>
      </c>
      <c r="J3675" s="16" t="s">
        <v>477</v>
      </c>
      <c r="K3675" s="16">
        <v>500</v>
      </c>
      <c r="L3675" s="16">
        <v>0</v>
      </c>
      <c r="M3675" s="16">
        <v>500</v>
      </c>
      <c r="N3675" s="16">
        <v>0</v>
      </c>
      <c r="O3675" s="47">
        <v>0</v>
      </c>
      <c r="P3675" s="16">
        <v>500</v>
      </c>
      <c r="Q3675" s="47">
        <v>0</v>
      </c>
      <c r="R3675" s="16" t="s">
        <v>1953</v>
      </c>
      <c r="S3675" s="3" t="s">
        <v>1477</v>
      </c>
      <c r="T3675" s="2"/>
      <c r="U3675" s="2"/>
      <c r="V3675" s="2"/>
    </row>
    <row r="3676" spans="1:22" s="16" customFormat="1" ht="15" customHeight="1" x14ac:dyDescent="0.3">
      <c r="A3676" s="16" t="s">
        <v>465</v>
      </c>
      <c r="B3676" s="16" t="s">
        <v>18</v>
      </c>
      <c r="C3676" s="43" t="s">
        <v>454</v>
      </c>
      <c r="D3676" s="43" t="s">
        <v>431</v>
      </c>
      <c r="E3676" s="43" t="s">
        <v>71</v>
      </c>
      <c r="F3676" s="43" t="s">
        <v>450</v>
      </c>
      <c r="G3676" s="43" t="s">
        <v>176</v>
      </c>
      <c r="H3676" s="43" t="s">
        <v>23</v>
      </c>
      <c r="I3676" s="43" t="s">
        <v>602</v>
      </c>
      <c r="J3676" s="16" t="s">
        <v>603</v>
      </c>
      <c r="K3676" s="16">
        <v>6700</v>
      </c>
      <c r="L3676" s="16">
        <v>0</v>
      </c>
      <c r="M3676" s="16">
        <v>6700</v>
      </c>
      <c r="N3676" s="16">
        <v>0</v>
      </c>
      <c r="O3676" s="47">
        <v>6250</v>
      </c>
      <c r="P3676" s="16">
        <v>450</v>
      </c>
      <c r="Q3676" s="47">
        <v>0</v>
      </c>
      <c r="R3676" s="16" t="s">
        <v>1953</v>
      </c>
      <c r="S3676" s="3" t="s">
        <v>1477</v>
      </c>
      <c r="T3676" s="2"/>
      <c r="U3676" s="2"/>
      <c r="V3676" s="2"/>
    </row>
    <row r="3677" spans="1:22" s="16" customFormat="1" ht="15" customHeight="1" x14ac:dyDescent="0.3">
      <c r="A3677" s="16" t="s">
        <v>465</v>
      </c>
      <c r="B3677" s="16" t="s">
        <v>18</v>
      </c>
      <c r="C3677" s="43" t="s">
        <v>454</v>
      </c>
      <c r="D3677" s="43" t="s">
        <v>431</v>
      </c>
      <c r="E3677" s="43" t="s">
        <v>71</v>
      </c>
      <c r="F3677" s="43" t="s">
        <v>450</v>
      </c>
      <c r="G3677" s="43" t="s">
        <v>176</v>
      </c>
      <c r="H3677" s="43" t="s">
        <v>23</v>
      </c>
      <c r="I3677" s="43">
        <v>9500</v>
      </c>
      <c r="J3677" s="16" t="s">
        <v>818</v>
      </c>
      <c r="K3677" s="16">
        <v>35000</v>
      </c>
      <c r="L3677" s="16">
        <v>0</v>
      </c>
      <c r="M3677" s="16">
        <v>35000</v>
      </c>
      <c r="N3677" s="16">
        <v>0</v>
      </c>
      <c r="O3677" s="47">
        <v>2000</v>
      </c>
      <c r="P3677" s="16">
        <v>33000</v>
      </c>
      <c r="Q3677" s="47">
        <v>0</v>
      </c>
      <c r="R3677" s="16" t="s">
        <v>1953</v>
      </c>
      <c r="S3677" s="3" t="s">
        <v>1477</v>
      </c>
      <c r="T3677" s="2"/>
      <c r="U3677" s="2"/>
      <c r="V3677" s="2"/>
    </row>
    <row r="3678" spans="1:22" s="16" customFormat="1" ht="15" customHeight="1" x14ac:dyDescent="0.3">
      <c r="A3678" s="16" t="s">
        <v>465</v>
      </c>
      <c r="B3678" s="16" t="s">
        <v>18</v>
      </c>
      <c r="C3678" s="43" t="s">
        <v>452</v>
      </c>
      <c r="D3678" s="43" t="s">
        <v>431</v>
      </c>
      <c r="E3678" s="43" t="s">
        <v>71</v>
      </c>
      <c r="F3678" s="43" t="s">
        <v>450</v>
      </c>
      <c r="G3678" s="43" t="s">
        <v>185</v>
      </c>
      <c r="H3678" s="43" t="s">
        <v>23</v>
      </c>
      <c r="I3678" s="43" t="s">
        <v>501</v>
      </c>
      <c r="J3678" s="16" t="s">
        <v>502</v>
      </c>
      <c r="K3678" s="16">
        <v>117435</v>
      </c>
      <c r="L3678" s="16">
        <v>0</v>
      </c>
      <c r="M3678" s="16">
        <v>117435</v>
      </c>
      <c r="N3678" s="16">
        <v>0</v>
      </c>
      <c r="O3678" s="47">
        <v>84686.21</v>
      </c>
      <c r="P3678" s="16">
        <v>32748.79</v>
      </c>
      <c r="Q3678" s="47">
        <v>3632.42</v>
      </c>
      <c r="R3678" s="16" t="s">
        <v>1954</v>
      </c>
      <c r="S3678" s="3" t="s">
        <v>1477</v>
      </c>
      <c r="T3678" s="2"/>
      <c r="U3678" s="2"/>
      <c r="V3678" s="2"/>
    </row>
    <row r="3679" spans="1:22" s="16" customFormat="1" ht="15" customHeight="1" x14ac:dyDescent="0.3">
      <c r="A3679" s="16" t="s">
        <v>465</v>
      </c>
      <c r="B3679" s="16" t="s">
        <v>18</v>
      </c>
      <c r="C3679" s="43" t="s">
        <v>452</v>
      </c>
      <c r="D3679" s="43" t="s">
        <v>431</v>
      </c>
      <c r="E3679" s="43" t="s">
        <v>71</v>
      </c>
      <c r="F3679" s="43" t="s">
        <v>450</v>
      </c>
      <c r="G3679" s="43" t="s">
        <v>185</v>
      </c>
      <c r="H3679" s="43" t="s">
        <v>23</v>
      </c>
      <c r="I3679" s="43">
        <v>5100</v>
      </c>
      <c r="J3679" s="16" t="s">
        <v>484</v>
      </c>
      <c r="K3679" s="16">
        <v>13000</v>
      </c>
      <c r="L3679" s="16">
        <v>0</v>
      </c>
      <c r="M3679" s="16">
        <v>13000</v>
      </c>
      <c r="N3679" s="16">
        <v>0</v>
      </c>
      <c r="O3679" s="47">
        <v>10424.91</v>
      </c>
      <c r="P3679" s="16">
        <v>2575.09</v>
      </c>
      <c r="Q3679" s="47">
        <v>766.38</v>
      </c>
      <c r="R3679" s="16" t="s">
        <v>1954</v>
      </c>
      <c r="S3679" s="3" t="s">
        <v>1477</v>
      </c>
      <c r="T3679" s="2"/>
      <c r="U3679" s="2"/>
      <c r="V3679" s="2"/>
    </row>
    <row r="3680" spans="1:22" s="16" customFormat="1" ht="15" customHeight="1" x14ac:dyDescent="0.3">
      <c r="A3680" s="16" t="s">
        <v>465</v>
      </c>
      <c r="B3680" s="16" t="s">
        <v>18</v>
      </c>
      <c r="C3680" s="43" t="s">
        <v>452</v>
      </c>
      <c r="D3680" s="43" t="s">
        <v>431</v>
      </c>
      <c r="E3680" s="43" t="s">
        <v>71</v>
      </c>
      <c r="F3680" s="43" t="s">
        <v>450</v>
      </c>
      <c r="G3680" s="43" t="s">
        <v>185</v>
      </c>
      <c r="H3680" s="43" t="s">
        <v>23</v>
      </c>
      <c r="I3680" s="43" t="s">
        <v>491</v>
      </c>
      <c r="J3680" s="16" t="s">
        <v>1043</v>
      </c>
      <c r="K3680" s="16">
        <v>7500</v>
      </c>
      <c r="L3680" s="16">
        <v>0</v>
      </c>
      <c r="M3680" s="16">
        <v>7500</v>
      </c>
      <c r="N3680" s="16">
        <v>0</v>
      </c>
      <c r="O3680" s="47">
        <v>5400</v>
      </c>
      <c r="P3680" s="16">
        <v>2100</v>
      </c>
      <c r="Q3680" s="47">
        <v>693</v>
      </c>
      <c r="R3680" s="16" t="s">
        <v>1954</v>
      </c>
      <c r="S3680" s="3" t="s">
        <v>1477</v>
      </c>
      <c r="T3680" s="2"/>
      <c r="U3680" s="2"/>
      <c r="V3680" s="2"/>
    </row>
    <row r="3681" spans="1:22" s="16" customFormat="1" ht="15" customHeight="1" x14ac:dyDescent="0.3">
      <c r="A3681" s="16" t="s">
        <v>465</v>
      </c>
      <c r="B3681" s="16" t="s">
        <v>18</v>
      </c>
      <c r="C3681" s="43" t="s">
        <v>452</v>
      </c>
      <c r="D3681" s="43" t="s">
        <v>431</v>
      </c>
      <c r="E3681" s="43" t="s">
        <v>71</v>
      </c>
      <c r="F3681" s="43" t="s">
        <v>450</v>
      </c>
      <c r="G3681" s="43" t="s">
        <v>185</v>
      </c>
      <c r="H3681" s="43" t="s">
        <v>23</v>
      </c>
      <c r="I3681" s="43" t="s">
        <v>481</v>
      </c>
      <c r="J3681" s="16" t="s">
        <v>1040</v>
      </c>
      <c r="K3681" s="16">
        <v>1500</v>
      </c>
      <c r="L3681" s="16">
        <v>0</v>
      </c>
      <c r="M3681" s="16">
        <v>1500</v>
      </c>
      <c r="N3681" s="16">
        <v>0</v>
      </c>
      <c r="O3681" s="47">
        <v>1136.01</v>
      </c>
      <c r="P3681" s="16">
        <v>363.99</v>
      </c>
      <c r="Q3681" s="47">
        <v>0</v>
      </c>
      <c r="R3681" s="16" t="s">
        <v>1954</v>
      </c>
      <c r="S3681" s="3" t="s">
        <v>1477</v>
      </c>
      <c r="T3681" s="2"/>
      <c r="U3681" s="2"/>
      <c r="V3681" s="2"/>
    </row>
    <row r="3682" spans="1:22" s="16" customFormat="1" ht="15" customHeight="1" x14ac:dyDescent="0.3">
      <c r="A3682" s="16" t="s">
        <v>465</v>
      </c>
      <c r="B3682" s="16" t="s">
        <v>18</v>
      </c>
      <c r="C3682" s="43" t="s">
        <v>452</v>
      </c>
      <c r="D3682" s="43" t="s">
        <v>431</v>
      </c>
      <c r="E3682" s="43" t="s">
        <v>71</v>
      </c>
      <c r="F3682" s="43" t="s">
        <v>450</v>
      </c>
      <c r="G3682" s="43" t="s">
        <v>185</v>
      </c>
      <c r="H3682" s="43" t="s">
        <v>23</v>
      </c>
      <c r="I3682" s="43" t="s">
        <v>1051</v>
      </c>
      <c r="J3682" s="16" t="s">
        <v>1052</v>
      </c>
      <c r="K3682" s="16">
        <v>880</v>
      </c>
      <c r="L3682" s="16">
        <v>0</v>
      </c>
      <c r="M3682" s="16">
        <v>880</v>
      </c>
      <c r="N3682" s="16">
        <v>0</v>
      </c>
      <c r="O3682" s="47">
        <v>880</v>
      </c>
      <c r="P3682" s="16">
        <v>0</v>
      </c>
      <c r="Q3682" s="47">
        <v>440</v>
      </c>
      <c r="R3682" s="16" t="s">
        <v>1954</v>
      </c>
      <c r="S3682" s="3" t="s">
        <v>1477</v>
      </c>
      <c r="T3682" s="2"/>
      <c r="U3682" s="2"/>
      <c r="V3682" s="2"/>
    </row>
    <row r="3683" spans="1:22" s="16" customFormat="1" ht="15" customHeight="1" x14ac:dyDescent="0.3">
      <c r="A3683" s="16" t="s">
        <v>465</v>
      </c>
      <c r="B3683" s="16" t="s">
        <v>18</v>
      </c>
      <c r="C3683" s="43" t="s">
        <v>452</v>
      </c>
      <c r="D3683" s="43" t="s">
        <v>431</v>
      </c>
      <c r="E3683" s="43" t="s">
        <v>71</v>
      </c>
      <c r="F3683" s="43" t="s">
        <v>450</v>
      </c>
      <c r="G3683" s="43" t="s">
        <v>185</v>
      </c>
      <c r="H3683" s="43" t="s">
        <v>23</v>
      </c>
      <c r="I3683" s="43" t="s">
        <v>473</v>
      </c>
      <c r="J3683" s="16" t="s">
        <v>1041</v>
      </c>
      <c r="K3683" s="16">
        <v>1000</v>
      </c>
      <c r="L3683" s="16">
        <v>0</v>
      </c>
      <c r="M3683" s="16">
        <v>1000</v>
      </c>
      <c r="N3683" s="16">
        <v>0</v>
      </c>
      <c r="O3683" s="47">
        <v>1371.13</v>
      </c>
      <c r="P3683" s="16">
        <v>-371.13</v>
      </c>
      <c r="Q3683" s="47">
        <v>0</v>
      </c>
      <c r="R3683" s="16" t="s">
        <v>1954</v>
      </c>
      <c r="S3683" s="3" t="s">
        <v>1477</v>
      </c>
      <c r="T3683" s="2"/>
      <c r="U3683" s="2"/>
      <c r="V3683" s="2"/>
    </row>
    <row r="3684" spans="1:22" s="16" customFormat="1" ht="15" customHeight="1" x14ac:dyDescent="0.3">
      <c r="A3684" s="16" t="s">
        <v>465</v>
      </c>
      <c r="B3684" s="16" t="s">
        <v>18</v>
      </c>
      <c r="C3684" s="43" t="s">
        <v>452</v>
      </c>
      <c r="D3684" s="43" t="s">
        <v>431</v>
      </c>
      <c r="E3684" s="43" t="s">
        <v>71</v>
      </c>
      <c r="F3684" s="43" t="s">
        <v>450</v>
      </c>
      <c r="G3684" s="43" t="s">
        <v>185</v>
      </c>
      <c r="H3684" s="43" t="s">
        <v>23</v>
      </c>
      <c r="I3684" s="43" t="s">
        <v>474</v>
      </c>
      <c r="J3684" s="16" t="s">
        <v>475</v>
      </c>
      <c r="K3684" s="16">
        <v>10811</v>
      </c>
      <c r="L3684" s="16">
        <v>0</v>
      </c>
      <c r="M3684" s="16">
        <v>10811</v>
      </c>
      <c r="N3684" s="16">
        <v>0</v>
      </c>
      <c r="O3684" s="47">
        <v>7747.34</v>
      </c>
      <c r="P3684" s="16">
        <v>3063.66</v>
      </c>
      <c r="Q3684" s="47">
        <v>407.41</v>
      </c>
      <c r="R3684" s="16" t="s">
        <v>1954</v>
      </c>
      <c r="S3684" s="3" t="s">
        <v>1477</v>
      </c>
      <c r="T3684" s="2"/>
      <c r="U3684" s="2"/>
      <c r="V3684" s="2"/>
    </row>
    <row r="3685" spans="1:22" s="16" customFormat="1" ht="15" customHeight="1" x14ac:dyDescent="0.3">
      <c r="A3685" s="16" t="s">
        <v>465</v>
      </c>
      <c r="B3685" s="16" t="s">
        <v>18</v>
      </c>
      <c r="C3685" s="43" t="s">
        <v>452</v>
      </c>
      <c r="D3685" s="43" t="s">
        <v>431</v>
      </c>
      <c r="E3685" s="43" t="s">
        <v>71</v>
      </c>
      <c r="F3685" s="43" t="s">
        <v>450</v>
      </c>
      <c r="G3685" s="43" t="s">
        <v>185</v>
      </c>
      <c r="H3685" s="43" t="s">
        <v>23</v>
      </c>
      <c r="I3685" s="43">
        <v>6208</v>
      </c>
      <c r="J3685" s="16" t="s">
        <v>496</v>
      </c>
      <c r="K3685" s="16">
        <v>2500</v>
      </c>
      <c r="L3685" s="16">
        <v>0</v>
      </c>
      <c r="M3685" s="16">
        <v>2500</v>
      </c>
      <c r="N3685" s="16">
        <v>527.11</v>
      </c>
      <c r="O3685" s="47">
        <v>1601.27</v>
      </c>
      <c r="P3685" s="16">
        <v>371.62</v>
      </c>
      <c r="Q3685" s="47">
        <v>0</v>
      </c>
      <c r="R3685" s="16" t="s">
        <v>1954</v>
      </c>
      <c r="S3685" s="3" t="s">
        <v>1477</v>
      </c>
      <c r="T3685" s="2"/>
      <c r="U3685" s="2"/>
      <c r="V3685" s="2"/>
    </row>
    <row r="3686" spans="1:22" s="16" customFormat="1" ht="15" customHeight="1" x14ac:dyDescent="0.3">
      <c r="A3686" s="16" t="s">
        <v>465</v>
      </c>
      <c r="B3686" s="16" t="s">
        <v>18</v>
      </c>
      <c r="C3686" s="43" t="s">
        <v>452</v>
      </c>
      <c r="D3686" s="43" t="s">
        <v>431</v>
      </c>
      <c r="E3686" s="43" t="s">
        <v>71</v>
      </c>
      <c r="F3686" s="43" t="s">
        <v>450</v>
      </c>
      <c r="G3686" s="43" t="s">
        <v>185</v>
      </c>
      <c r="H3686" s="43" t="s">
        <v>23</v>
      </c>
      <c r="I3686" s="43">
        <v>6210</v>
      </c>
      <c r="J3686" s="16" t="s">
        <v>565</v>
      </c>
      <c r="K3686" s="16">
        <v>1000</v>
      </c>
      <c r="L3686" s="16">
        <v>0</v>
      </c>
      <c r="M3686" s="16">
        <v>1000</v>
      </c>
      <c r="N3686" s="16">
        <v>0</v>
      </c>
      <c r="O3686" s="47">
        <v>0</v>
      </c>
      <c r="P3686" s="16">
        <v>1000</v>
      </c>
      <c r="Q3686" s="47">
        <v>0</v>
      </c>
      <c r="R3686" s="16" t="s">
        <v>1954</v>
      </c>
      <c r="S3686" s="3" t="s">
        <v>1477</v>
      </c>
      <c r="T3686" s="2"/>
      <c r="U3686" s="2"/>
      <c r="V3686" s="2"/>
    </row>
    <row r="3687" spans="1:22" s="16" customFormat="1" ht="15" customHeight="1" x14ac:dyDescent="0.3">
      <c r="A3687" s="16" t="s">
        <v>465</v>
      </c>
      <c r="B3687" s="16" t="s">
        <v>18</v>
      </c>
      <c r="C3687" s="43" t="s">
        <v>452</v>
      </c>
      <c r="D3687" s="43" t="s">
        <v>431</v>
      </c>
      <c r="E3687" s="43" t="s">
        <v>71</v>
      </c>
      <c r="F3687" s="43" t="s">
        <v>450</v>
      </c>
      <c r="G3687" s="43" t="s">
        <v>185</v>
      </c>
      <c r="H3687" s="43" t="s">
        <v>23</v>
      </c>
      <c r="I3687" s="43" t="s">
        <v>691</v>
      </c>
      <c r="J3687" s="16" t="s">
        <v>692</v>
      </c>
      <c r="K3687" s="16">
        <v>1000</v>
      </c>
      <c r="L3687" s="16">
        <v>0</v>
      </c>
      <c r="M3687" s="16">
        <v>1000</v>
      </c>
      <c r="N3687" s="16">
        <v>0</v>
      </c>
      <c r="O3687" s="47">
        <v>483.18</v>
      </c>
      <c r="P3687" s="16">
        <v>516.82000000000005</v>
      </c>
      <c r="Q3687" s="47">
        <v>0</v>
      </c>
      <c r="R3687" s="16" t="s">
        <v>1954</v>
      </c>
      <c r="S3687" s="3" t="s">
        <v>1477</v>
      </c>
      <c r="T3687" s="2"/>
      <c r="U3687" s="2"/>
      <c r="V3687" s="2"/>
    </row>
    <row r="3688" spans="1:22" s="16" customFormat="1" ht="15" customHeight="1" x14ac:dyDescent="0.3">
      <c r="A3688" s="16" t="s">
        <v>465</v>
      </c>
      <c r="B3688" s="16" t="s">
        <v>18</v>
      </c>
      <c r="C3688" s="43" t="s">
        <v>452</v>
      </c>
      <c r="D3688" s="43" t="s">
        <v>431</v>
      </c>
      <c r="E3688" s="43" t="s">
        <v>71</v>
      </c>
      <c r="F3688" s="43" t="s">
        <v>450</v>
      </c>
      <c r="G3688" s="43" t="s">
        <v>185</v>
      </c>
      <c r="H3688" s="43" t="s">
        <v>23</v>
      </c>
      <c r="I3688" s="43">
        <v>6214</v>
      </c>
      <c r="J3688" s="16" t="s">
        <v>495</v>
      </c>
      <c r="K3688" s="16">
        <v>1250</v>
      </c>
      <c r="L3688" s="16">
        <v>0</v>
      </c>
      <c r="M3688" s="16">
        <v>1250</v>
      </c>
      <c r="N3688" s="16">
        <v>0</v>
      </c>
      <c r="O3688" s="47">
        <v>798.66</v>
      </c>
      <c r="P3688" s="16">
        <v>451.34</v>
      </c>
      <c r="Q3688" s="47">
        <v>0</v>
      </c>
      <c r="R3688" s="16" t="s">
        <v>1954</v>
      </c>
      <c r="S3688" s="3" t="s">
        <v>1477</v>
      </c>
      <c r="T3688" s="2"/>
      <c r="U3688" s="2"/>
      <c r="V3688" s="2"/>
    </row>
    <row r="3689" spans="1:22" s="16" customFormat="1" ht="15" customHeight="1" x14ac:dyDescent="0.3">
      <c r="A3689" s="16" t="s">
        <v>465</v>
      </c>
      <c r="B3689" s="16" t="s">
        <v>18</v>
      </c>
      <c r="C3689" s="43" t="s">
        <v>452</v>
      </c>
      <c r="D3689" s="43" t="s">
        <v>431</v>
      </c>
      <c r="E3689" s="43" t="s">
        <v>71</v>
      </c>
      <c r="F3689" s="43" t="s">
        <v>450</v>
      </c>
      <c r="G3689" s="43" t="s">
        <v>185</v>
      </c>
      <c r="H3689" s="43" t="s">
        <v>23</v>
      </c>
      <c r="I3689" s="43" t="s">
        <v>882</v>
      </c>
      <c r="J3689" s="16" t="s">
        <v>883</v>
      </c>
      <c r="K3689" s="16">
        <v>15000</v>
      </c>
      <c r="L3689" s="16">
        <v>-9648</v>
      </c>
      <c r="M3689" s="16">
        <v>5352</v>
      </c>
      <c r="N3689" s="16">
        <v>2917.14</v>
      </c>
      <c r="O3689" s="47">
        <v>2434.86</v>
      </c>
      <c r="P3689" s="16">
        <v>0</v>
      </c>
      <c r="Q3689" s="47">
        <v>0</v>
      </c>
      <c r="R3689" s="16" t="s">
        <v>1954</v>
      </c>
      <c r="S3689" s="3" t="s">
        <v>1477</v>
      </c>
      <c r="T3689" s="2"/>
      <c r="U3689" s="2"/>
      <c r="V3689" s="2"/>
    </row>
    <row r="3690" spans="1:22" s="16" customFormat="1" ht="15" customHeight="1" x14ac:dyDescent="0.3">
      <c r="A3690" s="16" t="s">
        <v>465</v>
      </c>
      <c r="B3690" s="16" t="s">
        <v>18</v>
      </c>
      <c r="C3690" s="43" t="s">
        <v>452</v>
      </c>
      <c r="D3690" s="43" t="s">
        <v>431</v>
      </c>
      <c r="E3690" s="43" t="s">
        <v>71</v>
      </c>
      <c r="F3690" s="43" t="s">
        <v>450</v>
      </c>
      <c r="G3690" s="43" t="s">
        <v>185</v>
      </c>
      <c r="H3690" s="43" t="s">
        <v>23</v>
      </c>
      <c r="I3690" s="43" t="s">
        <v>863</v>
      </c>
      <c r="J3690" s="16" t="s">
        <v>864</v>
      </c>
      <c r="K3690" s="16">
        <v>2000</v>
      </c>
      <c r="L3690" s="16">
        <v>0</v>
      </c>
      <c r="M3690" s="16">
        <v>2000</v>
      </c>
      <c r="N3690" s="16">
        <v>0</v>
      </c>
      <c r="O3690" s="47">
        <v>0</v>
      </c>
      <c r="P3690" s="16">
        <v>2000</v>
      </c>
      <c r="Q3690" s="47">
        <v>0</v>
      </c>
      <c r="R3690" s="16" t="s">
        <v>1954</v>
      </c>
      <c r="S3690" s="3" t="s">
        <v>1477</v>
      </c>
      <c r="T3690" s="2"/>
      <c r="U3690" s="2"/>
      <c r="V3690" s="2"/>
    </row>
    <row r="3691" spans="1:22" s="16" customFormat="1" ht="15" customHeight="1" x14ac:dyDescent="0.3">
      <c r="A3691" s="16" t="s">
        <v>465</v>
      </c>
      <c r="B3691" s="16" t="s">
        <v>18</v>
      </c>
      <c r="C3691" s="43" t="s">
        <v>452</v>
      </c>
      <c r="D3691" s="43" t="s">
        <v>431</v>
      </c>
      <c r="E3691" s="43" t="s">
        <v>71</v>
      </c>
      <c r="F3691" s="43" t="s">
        <v>450</v>
      </c>
      <c r="G3691" s="43" t="s">
        <v>185</v>
      </c>
      <c r="H3691" s="43" t="s">
        <v>23</v>
      </c>
      <c r="I3691" s="43" t="s">
        <v>861</v>
      </c>
      <c r="J3691" s="16" t="s">
        <v>862</v>
      </c>
      <c r="K3691" s="16">
        <v>4000</v>
      </c>
      <c r="L3691" s="16">
        <v>0</v>
      </c>
      <c r="M3691" s="16">
        <v>4000</v>
      </c>
      <c r="N3691" s="16">
        <v>3470.9</v>
      </c>
      <c r="O3691" s="47">
        <v>529.1</v>
      </c>
      <c r="P3691" s="16">
        <v>0</v>
      </c>
      <c r="Q3691" s="47">
        <v>0</v>
      </c>
      <c r="R3691" s="16" t="s">
        <v>1954</v>
      </c>
      <c r="S3691" s="3" t="s">
        <v>1477</v>
      </c>
      <c r="T3691" s="2"/>
      <c r="U3691" s="2"/>
      <c r="V3691" s="2"/>
    </row>
    <row r="3692" spans="1:22" s="16" customFormat="1" ht="15" customHeight="1" x14ac:dyDescent="0.3">
      <c r="A3692" s="16" t="s">
        <v>465</v>
      </c>
      <c r="B3692" s="16" t="s">
        <v>18</v>
      </c>
      <c r="C3692" s="43" t="s">
        <v>452</v>
      </c>
      <c r="D3692" s="43" t="s">
        <v>431</v>
      </c>
      <c r="E3692" s="43" t="s">
        <v>71</v>
      </c>
      <c r="F3692" s="43" t="s">
        <v>450</v>
      </c>
      <c r="G3692" s="43" t="s">
        <v>185</v>
      </c>
      <c r="H3692" s="43" t="s">
        <v>23</v>
      </c>
      <c r="I3692" s="43" t="s">
        <v>869</v>
      </c>
      <c r="J3692" s="16" t="s">
        <v>870</v>
      </c>
      <c r="K3692" s="16">
        <v>0</v>
      </c>
      <c r="L3692" s="16">
        <v>0</v>
      </c>
      <c r="M3692" s="16">
        <v>0</v>
      </c>
      <c r="N3692" s="16">
        <v>0</v>
      </c>
      <c r="O3692" s="47">
        <v>0</v>
      </c>
      <c r="P3692" s="16">
        <v>0</v>
      </c>
      <c r="Q3692" s="47">
        <v>0</v>
      </c>
      <c r="R3692" s="16" t="s">
        <v>1954</v>
      </c>
      <c r="S3692" s="3" t="s">
        <v>1477</v>
      </c>
      <c r="T3692" s="2"/>
      <c r="U3692" s="2"/>
      <c r="V3692" s="2"/>
    </row>
    <row r="3693" spans="1:22" s="16" customFormat="1" ht="15" customHeight="1" x14ac:dyDescent="0.3">
      <c r="A3693" s="16" t="s">
        <v>465</v>
      </c>
      <c r="B3693" s="16" t="s">
        <v>18</v>
      </c>
      <c r="C3693" s="43" t="s">
        <v>452</v>
      </c>
      <c r="D3693" s="43" t="s">
        <v>431</v>
      </c>
      <c r="E3693" s="43" t="s">
        <v>71</v>
      </c>
      <c r="F3693" s="43" t="s">
        <v>450</v>
      </c>
      <c r="G3693" s="43" t="s">
        <v>185</v>
      </c>
      <c r="H3693" s="43" t="s">
        <v>23</v>
      </c>
      <c r="I3693" s="43" t="s">
        <v>859</v>
      </c>
      <c r="J3693" s="16" t="s">
        <v>860</v>
      </c>
      <c r="K3693" s="16">
        <v>25000</v>
      </c>
      <c r="L3693" s="16">
        <v>16148</v>
      </c>
      <c r="M3693" s="16">
        <v>41148</v>
      </c>
      <c r="N3693" s="16">
        <v>994.23</v>
      </c>
      <c r="O3693" s="47">
        <v>33653.769999999997</v>
      </c>
      <c r="P3693" s="16">
        <v>6500</v>
      </c>
      <c r="Q3693" s="47">
        <v>6979.35</v>
      </c>
      <c r="R3693" s="16" t="s">
        <v>1954</v>
      </c>
      <c r="S3693" s="3" t="s">
        <v>1477</v>
      </c>
      <c r="T3693" s="2"/>
      <c r="U3693" s="2"/>
      <c r="V3693" s="2"/>
    </row>
    <row r="3694" spans="1:22" s="16" customFormat="1" ht="15" customHeight="1" x14ac:dyDescent="0.3">
      <c r="A3694" s="16" t="s">
        <v>465</v>
      </c>
      <c r="B3694" s="16" t="s">
        <v>18</v>
      </c>
      <c r="C3694" s="43" t="s">
        <v>452</v>
      </c>
      <c r="D3694" s="43" t="s">
        <v>431</v>
      </c>
      <c r="E3694" s="43" t="s">
        <v>71</v>
      </c>
      <c r="F3694" s="43" t="s">
        <v>450</v>
      </c>
      <c r="G3694" s="43" t="s">
        <v>185</v>
      </c>
      <c r="H3694" s="43" t="s">
        <v>23</v>
      </c>
      <c r="I3694" s="43" t="s">
        <v>2266</v>
      </c>
      <c r="J3694" s="16" t="s">
        <v>2267</v>
      </c>
      <c r="K3694" s="16">
        <v>3000</v>
      </c>
      <c r="L3694" s="16">
        <v>0</v>
      </c>
      <c r="M3694" s="16">
        <v>3000</v>
      </c>
      <c r="N3694" s="16">
        <v>0</v>
      </c>
      <c r="O3694" s="47">
        <v>3000</v>
      </c>
      <c r="P3694" s="16">
        <v>0</v>
      </c>
      <c r="Q3694" s="47">
        <v>0</v>
      </c>
      <c r="R3694" s="16" t="s">
        <v>1954</v>
      </c>
      <c r="S3694" s="3" t="s">
        <v>1477</v>
      </c>
      <c r="T3694" s="2"/>
      <c r="U3694" s="2"/>
      <c r="V3694" s="2"/>
    </row>
    <row r="3695" spans="1:22" s="16" customFormat="1" ht="15" customHeight="1" x14ac:dyDescent="0.3">
      <c r="A3695" s="16" t="s">
        <v>465</v>
      </c>
      <c r="B3695" s="16" t="s">
        <v>18</v>
      </c>
      <c r="C3695" s="43" t="s">
        <v>452</v>
      </c>
      <c r="D3695" s="43" t="s">
        <v>431</v>
      </c>
      <c r="E3695" s="43" t="s">
        <v>71</v>
      </c>
      <c r="F3695" s="43" t="s">
        <v>450</v>
      </c>
      <c r="G3695" s="43" t="s">
        <v>185</v>
      </c>
      <c r="H3695" s="43" t="s">
        <v>23</v>
      </c>
      <c r="I3695" s="43" t="s">
        <v>566</v>
      </c>
      <c r="J3695" s="16" t="s">
        <v>567</v>
      </c>
      <c r="K3695" s="16">
        <v>23000</v>
      </c>
      <c r="L3695" s="16">
        <v>-6500</v>
      </c>
      <c r="M3695" s="16">
        <v>16500</v>
      </c>
      <c r="N3695" s="16">
        <v>2924.48</v>
      </c>
      <c r="O3695" s="47">
        <v>8173.6</v>
      </c>
      <c r="P3695" s="16">
        <v>5401.92</v>
      </c>
      <c r="Q3695" s="47">
        <v>738.7</v>
      </c>
      <c r="R3695" s="16" t="s">
        <v>1954</v>
      </c>
      <c r="S3695" s="3" t="s">
        <v>1477</v>
      </c>
      <c r="T3695" s="2"/>
      <c r="U3695" s="2"/>
      <c r="V3695" s="2"/>
    </row>
    <row r="3696" spans="1:22" s="16" customFormat="1" ht="15" customHeight="1" x14ac:dyDescent="0.3">
      <c r="A3696" s="16" t="s">
        <v>465</v>
      </c>
      <c r="B3696" s="16" t="s">
        <v>18</v>
      </c>
      <c r="C3696" s="43" t="s">
        <v>452</v>
      </c>
      <c r="D3696" s="43" t="s">
        <v>431</v>
      </c>
      <c r="E3696" s="43" t="s">
        <v>71</v>
      </c>
      <c r="F3696" s="43" t="s">
        <v>450</v>
      </c>
      <c r="G3696" s="43" t="s">
        <v>185</v>
      </c>
      <c r="H3696" s="43" t="s">
        <v>23</v>
      </c>
      <c r="I3696" s="43" t="s">
        <v>573</v>
      </c>
      <c r="J3696" s="16" t="s">
        <v>574</v>
      </c>
      <c r="K3696" s="16">
        <v>3500</v>
      </c>
      <c r="L3696" s="16">
        <v>0</v>
      </c>
      <c r="M3696" s="16">
        <v>3500</v>
      </c>
      <c r="N3696" s="16">
        <v>0</v>
      </c>
      <c r="O3696" s="47">
        <v>376.4</v>
      </c>
      <c r="P3696" s="16">
        <v>3123.6</v>
      </c>
      <c r="Q3696" s="47">
        <v>0</v>
      </c>
      <c r="R3696" s="16" t="s">
        <v>1954</v>
      </c>
      <c r="S3696" s="3" t="s">
        <v>1477</v>
      </c>
      <c r="T3696" s="2"/>
      <c r="U3696" s="2"/>
      <c r="V3696" s="2"/>
    </row>
    <row r="3697" spans="1:22" s="16" customFormat="1" ht="15" customHeight="1" x14ac:dyDescent="0.3">
      <c r="A3697" s="16" t="s">
        <v>465</v>
      </c>
      <c r="B3697" s="16" t="s">
        <v>18</v>
      </c>
      <c r="C3697" s="43" t="s">
        <v>452</v>
      </c>
      <c r="D3697" s="43" t="s">
        <v>431</v>
      </c>
      <c r="E3697" s="43" t="s">
        <v>71</v>
      </c>
      <c r="F3697" s="43" t="s">
        <v>450</v>
      </c>
      <c r="G3697" s="43" t="s">
        <v>185</v>
      </c>
      <c r="H3697" s="43" t="s">
        <v>23</v>
      </c>
      <c r="I3697" s="43" t="s">
        <v>508</v>
      </c>
      <c r="J3697" s="16" t="s">
        <v>509</v>
      </c>
      <c r="K3697" s="16">
        <v>75000</v>
      </c>
      <c r="L3697" s="16">
        <v>0</v>
      </c>
      <c r="M3697" s="16">
        <v>75000</v>
      </c>
      <c r="N3697" s="16">
        <v>0</v>
      </c>
      <c r="O3697" s="47">
        <v>60815.07</v>
      </c>
      <c r="P3697" s="16">
        <v>14184.93</v>
      </c>
      <c r="Q3697" s="47">
        <v>6005.42</v>
      </c>
      <c r="R3697" s="16" t="s">
        <v>1954</v>
      </c>
      <c r="S3697" s="3" t="s">
        <v>1477</v>
      </c>
      <c r="T3697" s="2"/>
      <c r="U3697" s="2"/>
      <c r="V3697" s="2"/>
    </row>
    <row r="3698" spans="1:22" s="16" customFormat="1" ht="15" customHeight="1" x14ac:dyDescent="0.3">
      <c r="A3698" s="16" t="s">
        <v>465</v>
      </c>
      <c r="B3698" s="16" t="s">
        <v>18</v>
      </c>
      <c r="C3698" s="43" t="s">
        <v>452</v>
      </c>
      <c r="D3698" s="43" t="s">
        <v>431</v>
      </c>
      <c r="E3698" s="43" t="s">
        <v>71</v>
      </c>
      <c r="F3698" s="43" t="s">
        <v>450</v>
      </c>
      <c r="G3698" s="43" t="s">
        <v>185</v>
      </c>
      <c r="H3698" s="43" t="s">
        <v>23</v>
      </c>
      <c r="I3698" s="43" t="s">
        <v>577</v>
      </c>
      <c r="J3698" s="16" t="s">
        <v>578</v>
      </c>
      <c r="K3698" s="16">
        <v>8000</v>
      </c>
      <c r="L3698" s="16">
        <v>0</v>
      </c>
      <c r="M3698" s="16">
        <v>8000</v>
      </c>
      <c r="N3698" s="16">
        <v>0</v>
      </c>
      <c r="O3698" s="47">
        <v>6977.98</v>
      </c>
      <c r="P3698" s="16">
        <v>1022.02</v>
      </c>
      <c r="Q3698" s="47">
        <v>185.58</v>
      </c>
      <c r="R3698" s="16" t="s">
        <v>1954</v>
      </c>
      <c r="S3698" s="3" t="s">
        <v>1477</v>
      </c>
      <c r="T3698" s="2"/>
      <c r="U3698" s="2"/>
      <c r="V3698" s="2"/>
    </row>
    <row r="3699" spans="1:22" s="16" customFormat="1" ht="15" customHeight="1" x14ac:dyDescent="0.3">
      <c r="A3699" s="16" t="s">
        <v>465</v>
      </c>
      <c r="B3699" s="16" t="s">
        <v>18</v>
      </c>
      <c r="C3699" s="43" t="s">
        <v>452</v>
      </c>
      <c r="D3699" s="43" t="s">
        <v>431</v>
      </c>
      <c r="E3699" s="43" t="s">
        <v>71</v>
      </c>
      <c r="F3699" s="43" t="s">
        <v>450</v>
      </c>
      <c r="G3699" s="43" t="s">
        <v>185</v>
      </c>
      <c r="H3699" s="43" t="s">
        <v>23</v>
      </c>
      <c r="I3699" s="43">
        <v>6450</v>
      </c>
      <c r="J3699" s="16" t="s">
        <v>1075</v>
      </c>
      <c r="K3699" s="16">
        <v>14000</v>
      </c>
      <c r="L3699" s="16">
        <v>0</v>
      </c>
      <c r="M3699" s="16">
        <v>14000</v>
      </c>
      <c r="N3699" s="16">
        <v>2741.39</v>
      </c>
      <c r="O3699" s="47">
        <v>11258.61</v>
      </c>
      <c r="P3699" s="16">
        <v>0</v>
      </c>
      <c r="Q3699" s="47">
        <v>1023.51</v>
      </c>
      <c r="R3699" s="16" t="s">
        <v>1954</v>
      </c>
      <c r="S3699" s="3" t="s">
        <v>1477</v>
      </c>
      <c r="T3699" s="2"/>
      <c r="U3699" s="2"/>
      <c r="V3699" s="2"/>
    </row>
    <row r="3700" spans="1:22" s="16" customFormat="1" ht="15" customHeight="1" x14ac:dyDescent="0.3">
      <c r="A3700" s="16" t="s">
        <v>465</v>
      </c>
      <c r="B3700" s="16" t="s">
        <v>18</v>
      </c>
      <c r="C3700" s="43" t="s">
        <v>452</v>
      </c>
      <c r="D3700" s="43" t="s">
        <v>431</v>
      </c>
      <c r="E3700" s="43" t="s">
        <v>71</v>
      </c>
      <c r="F3700" s="43" t="s">
        <v>450</v>
      </c>
      <c r="G3700" s="43" t="s">
        <v>185</v>
      </c>
      <c r="H3700" s="43" t="s">
        <v>23</v>
      </c>
      <c r="I3700" s="43" t="s">
        <v>487</v>
      </c>
      <c r="J3700" s="16" t="s">
        <v>488</v>
      </c>
      <c r="K3700" s="16">
        <v>18000</v>
      </c>
      <c r="L3700" s="16">
        <v>0</v>
      </c>
      <c r="M3700" s="16">
        <v>18000</v>
      </c>
      <c r="N3700" s="16">
        <v>5075</v>
      </c>
      <c r="O3700" s="47">
        <v>2584.84</v>
      </c>
      <c r="P3700" s="16">
        <v>10340.16</v>
      </c>
      <c r="Q3700" s="47">
        <v>0</v>
      </c>
      <c r="R3700" s="16" t="s">
        <v>1954</v>
      </c>
      <c r="S3700" s="3" t="s">
        <v>1477</v>
      </c>
      <c r="T3700" s="2"/>
      <c r="U3700" s="2"/>
      <c r="V3700" s="2"/>
    </row>
    <row r="3701" spans="1:22" s="16" customFormat="1" ht="15" customHeight="1" x14ac:dyDescent="0.3">
      <c r="A3701" s="16" t="s">
        <v>465</v>
      </c>
      <c r="B3701" s="16" t="s">
        <v>18</v>
      </c>
      <c r="C3701" s="43" t="s">
        <v>452</v>
      </c>
      <c r="D3701" s="43" t="s">
        <v>431</v>
      </c>
      <c r="E3701" s="43" t="s">
        <v>71</v>
      </c>
      <c r="F3701" s="43" t="s">
        <v>450</v>
      </c>
      <c r="G3701" s="43" t="s">
        <v>185</v>
      </c>
      <c r="H3701" s="43" t="s">
        <v>23</v>
      </c>
      <c r="I3701" s="43" t="s">
        <v>855</v>
      </c>
      <c r="J3701" s="16" t="s">
        <v>856</v>
      </c>
      <c r="K3701" s="16">
        <v>8000</v>
      </c>
      <c r="L3701" s="16">
        <v>0</v>
      </c>
      <c r="M3701" s="16">
        <v>8000</v>
      </c>
      <c r="N3701" s="16">
        <v>2163</v>
      </c>
      <c r="O3701" s="47">
        <v>4837</v>
      </c>
      <c r="P3701" s="16">
        <v>1000</v>
      </c>
      <c r="Q3701" s="47">
        <v>539</v>
      </c>
      <c r="R3701" s="16" t="s">
        <v>1954</v>
      </c>
      <c r="S3701" s="3" t="s">
        <v>1477</v>
      </c>
      <c r="T3701" s="2"/>
      <c r="U3701" s="2"/>
      <c r="V3701" s="2"/>
    </row>
    <row r="3702" spans="1:22" s="16" customFormat="1" ht="15" customHeight="1" x14ac:dyDescent="0.3">
      <c r="A3702" s="16" t="s">
        <v>465</v>
      </c>
      <c r="B3702" s="16" t="s">
        <v>18</v>
      </c>
      <c r="C3702" s="43" t="s">
        <v>452</v>
      </c>
      <c r="D3702" s="43" t="s">
        <v>431</v>
      </c>
      <c r="E3702" s="43" t="s">
        <v>71</v>
      </c>
      <c r="F3702" s="43" t="s">
        <v>450</v>
      </c>
      <c r="G3702" s="43" t="s">
        <v>185</v>
      </c>
      <c r="H3702" s="43" t="s">
        <v>23</v>
      </c>
      <c r="I3702" s="43" t="s">
        <v>568</v>
      </c>
      <c r="J3702" s="16" t="s">
        <v>569</v>
      </c>
      <c r="K3702" s="16">
        <v>0</v>
      </c>
      <c r="L3702" s="16">
        <v>0</v>
      </c>
      <c r="M3702" s="16">
        <v>0</v>
      </c>
      <c r="N3702" s="16">
        <v>0</v>
      </c>
      <c r="O3702" s="47">
        <v>0</v>
      </c>
      <c r="P3702" s="16">
        <v>0</v>
      </c>
      <c r="Q3702" s="47">
        <v>0</v>
      </c>
      <c r="R3702" s="16" t="s">
        <v>1954</v>
      </c>
      <c r="S3702" s="3" t="s">
        <v>1477</v>
      </c>
      <c r="T3702" s="2"/>
      <c r="U3702" s="2"/>
      <c r="V3702" s="2"/>
    </row>
    <row r="3703" spans="1:22" s="16" customFormat="1" ht="15" customHeight="1" x14ac:dyDescent="0.3">
      <c r="A3703" s="16" t="s">
        <v>465</v>
      </c>
      <c r="B3703" s="16" t="s">
        <v>18</v>
      </c>
      <c r="C3703" s="43" t="s">
        <v>452</v>
      </c>
      <c r="D3703" s="43" t="s">
        <v>431</v>
      </c>
      <c r="E3703" s="43" t="s">
        <v>71</v>
      </c>
      <c r="F3703" s="43" t="s">
        <v>450</v>
      </c>
      <c r="G3703" s="43" t="s">
        <v>185</v>
      </c>
      <c r="H3703" s="43" t="s">
        <v>23</v>
      </c>
      <c r="I3703" s="43" t="s">
        <v>476</v>
      </c>
      <c r="J3703" s="16" t="s">
        <v>477</v>
      </c>
      <c r="K3703" s="16">
        <v>300</v>
      </c>
      <c r="L3703" s="16">
        <v>0</v>
      </c>
      <c r="M3703" s="16">
        <v>300</v>
      </c>
      <c r="N3703" s="16">
        <v>0</v>
      </c>
      <c r="O3703" s="47">
        <v>0</v>
      </c>
      <c r="P3703" s="16">
        <v>300</v>
      </c>
      <c r="Q3703" s="47">
        <v>0</v>
      </c>
      <c r="R3703" s="16" t="s">
        <v>1954</v>
      </c>
      <c r="S3703" s="3" t="s">
        <v>1477</v>
      </c>
      <c r="T3703" s="2"/>
      <c r="U3703" s="2"/>
      <c r="V3703" s="2"/>
    </row>
    <row r="3704" spans="1:22" s="16" customFormat="1" ht="15" customHeight="1" x14ac:dyDescent="0.3">
      <c r="A3704" s="16" t="s">
        <v>465</v>
      </c>
      <c r="B3704" s="16" t="s">
        <v>18</v>
      </c>
      <c r="C3704" s="43" t="s">
        <v>452</v>
      </c>
      <c r="D3704" s="43" t="s">
        <v>431</v>
      </c>
      <c r="E3704" s="43" t="s">
        <v>71</v>
      </c>
      <c r="F3704" s="43" t="s">
        <v>450</v>
      </c>
      <c r="G3704" s="43" t="s">
        <v>185</v>
      </c>
      <c r="H3704" s="43" t="s">
        <v>23</v>
      </c>
      <c r="I3704" s="43" t="s">
        <v>602</v>
      </c>
      <c r="J3704" s="16" t="s">
        <v>603</v>
      </c>
      <c r="K3704" s="16">
        <v>3600</v>
      </c>
      <c r="L3704" s="16">
        <v>0</v>
      </c>
      <c r="M3704" s="16">
        <v>3600</v>
      </c>
      <c r="N3704" s="16">
        <v>0</v>
      </c>
      <c r="O3704" s="47">
        <v>3600</v>
      </c>
      <c r="P3704" s="16">
        <v>0</v>
      </c>
      <c r="Q3704" s="47">
        <v>0</v>
      </c>
      <c r="R3704" s="16" t="s">
        <v>1954</v>
      </c>
      <c r="S3704" s="3" t="s">
        <v>1477</v>
      </c>
      <c r="T3704" s="2"/>
      <c r="U3704" s="2"/>
      <c r="V3704" s="2"/>
    </row>
    <row r="3705" spans="1:22" s="16" customFormat="1" ht="15" customHeight="1" x14ac:dyDescent="0.3">
      <c r="A3705" s="16" t="s">
        <v>465</v>
      </c>
      <c r="B3705" s="16" t="s">
        <v>18</v>
      </c>
      <c r="C3705" s="43" t="s">
        <v>452</v>
      </c>
      <c r="D3705" s="43" t="s">
        <v>431</v>
      </c>
      <c r="E3705" s="43" t="s">
        <v>71</v>
      </c>
      <c r="F3705" s="43" t="s">
        <v>450</v>
      </c>
      <c r="G3705" s="43" t="s">
        <v>185</v>
      </c>
      <c r="H3705" s="43" t="s">
        <v>23</v>
      </c>
      <c r="I3705" s="43">
        <v>9500</v>
      </c>
      <c r="J3705" s="16" t="s">
        <v>818</v>
      </c>
      <c r="K3705" s="16">
        <v>47000</v>
      </c>
      <c r="L3705" s="16">
        <v>0</v>
      </c>
      <c r="M3705" s="16">
        <v>47000</v>
      </c>
      <c r="N3705" s="16">
        <v>150</v>
      </c>
      <c r="O3705" s="47">
        <v>21476.16</v>
      </c>
      <c r="P3705" s="16">
        <v>25373.84</v>
      </c>
      <c r="Q3705" s="47">
        <v>0</v>
      </c>
      <c r="R3705" s="16" t="s">
        <v>1954</v>
      </c>
      <c r="S3705" s="3" t="s">
        <v>1477</v>
      </c>
      <c r="T3705" s="2"/>
      <c r="U3705" s="2"/>
      <c r="V3705" s="2"/>
    </row>
    <row r="3706" spans="1:22" s="16" customFormat="1" ht="15" customHeight="1" x14ac:dyDescent="0.3">
      <c r="A3706" s="16" t="s">
        <v>465</v>
      </c>
      <c r="B3706" s="16" t="s">
        <v>18</v>
      </c>
      <c r="C3706" s="43" t="s">
        <v>854</v>
      </c>
      <c r="D3706" s="43" t="s">
        <v>431</v>
      </c>
      <c r="E3706" s="43" t="s">
        <v>71</v>
      </c>
      <c r="F3706" s="43" t="s">
        <v>450</v>
      </c>
      <c r="G3706" s="43" t="s">
        <v>224</v>
      </c>
      <c r="H3706" s="43" t="s">
        <v>23</v>
      </c>
      <c r="I3706" s="43" t="s">
        <v>501</v>
      </c>
      <c r="J3706" s="16" t="s">
        <v>502</v>
      </c>
      <c r="K3706" s="16">
        <v>61829</v>
      </c>
      <c r="L3706" s="16">
        <v>0</v>
      </c>
      <c r="M3706" s="16">
        <v>61829</v>
      </c>
      <c r="N3706" s="16">
        <v>0</v>
      </c>
      <c r="O3706" s="47">
        <v>72992.639999999999</v>
      </c>
      <c r="P3706" s="16">
        <v>-11163.64</v>
      </c>
      <c r="Q3706" s="47">
        <v>8375.58</v>
      </c>
      <c r="R3706" s="16" t="s">
        <v>1955</v>
      </c>
      <c r="S3706" s="3" t="s">
        <v>1477</v>
      </c>
      <c r="T3706" s="2"/>
      <c r="U3706" s="2"/>
      <c r="V3706" s="2"/>
    </row>
    <row r="3707" spans="1:22" s="16" customFormat="1" ht="15" customHeight="1" x14ac:dyDescent="0.3">
      <c r="A3707" s="16" t="s">
        <v>465</v>
      </c>
      <c r="B3707" s="16" t="s">
        <v>18</v>
      </c>
      <c r="C3707" s="43" t="s">
        <v>854</v>
      </c>
      <c r="D3707" s="43" t="s">
        <v>431</v>
      </c>
      <c r="E3707" s="43" t="s">
        <v>71</v>
      </c>
      <c r="F3707" s="43" t="s">
        <v>450</v>
      </c>
      <c r="G3707" s="43" t="s">
        <v>224</v>
      </c>
      <c r="H3707" s="43" t="s">
        <v>23</v>
      </c>
      <c r="I3707" s="43">
        <v>5100</v>
      </c>
      <c r="J3707" s="16" t="s">
        <v>484</v>
      </c>
      <c r="K3707" s="16">
        <v>6000</v>
      </c>
      <c r="L3707" s="16">
        <v>0</v>
      </c>
      <c r="M3707" s="16">
        <v>6000</v>
      </c>
      <c r="N3707" s="16">
        <v>0</v>
      </c>
      <c r="O3707" s="47">
        <v>9663.59</v>
      </c>
      <c r="P3707" s="16">
        <v>-3663.59</v>
      </c>
      <c r="Q3707" s="47">
        <v>555.29999999999995</v>
      </c>
      <c r="R3707" s="16" t="s">
        <v>1955</v>
      </c>
      <c r="S3707" s="3" t="s">
        <v>1477</v>
      </c>
      <c r="T3707" s="2"/>
      <c r="U3707" s="2"/>
      <c r="V3707" s="2"/>
    </row>
    <row r="3708" spans="1:22" s="16" customFormat="1" ht="15" customHeight="1" x14ac:dyDescent="0.3">
      <c r="A3708" s="16" t="s">
        <v>465</v>
      </c>
      <c r="B3708" s="16" t="s">
        <v>18</v>
      </c>
      <c r="C3708" s="43" t="s">
        <v>854</v>
      </c>
      <c r="D3708" s="43" t="s">
        <v>431</v>
      </c>
      <c r="E3708" s="43" t="s">
        <v>71</v>
      </c>
      <c r="F3708" s="43" t="s">
        <v>450</v>
      </c>
      <c r="G3708" s="43" t="s">
        <v>224</v>
      </c>
      <c r="H3708" s="43" t="s">
        <v>23</v>
      </c>
      <c r="I3708" s="43" t="s">
        <v>491</v>
      </c>
      <c r="J3708" s="16" t="s">
        <v>1043</v>
      </c>
      <c r="K3708" s="16">
        <v>6500</v>
      </c>
      <c r="L3708" s="16">
        <v>0</v>
      </c>
      <c r="M3708" s="16">
        <v>6500</v>
      </c>
      <c r="N3708" s="16">
        <v>0</v>
      </c>
      <c r="O3708" s="47">
        <v>5220</v>
      </c>
      <c r="P3708" s="16">
        <v>1280</v>
      </c>
      <c r="Q3708" s="47">
        <v>462</v>
      </c>
      <c r="R3708" s="16" t="s">
        <v>1955</v>
      </c>
      <c r="S3708" s="3" t="s">
        <v>1477</v>
      </c>
      <c r="T3708" s="2"/>
      <c r="U3708" s="2"/>
      <c r="V3708" s="2"/>
    </row>
    <row r="3709" spans="1:22" s="16" customFormat="1" ht="15" customHeight="1" x14ac:dyDescent="0.3">
      <c r="A3709" s="16" t="s">
        <v>465</v>
      </c>
      <c r="B3709" s="16" t="s">
        <v>18</v>
      </c>
      <c r="C3709" s="43" t="s">
        <v>854</v>
      </c>
      <c r="D3709" s="43" t="s">
        <v>431</v>
      </c>
      <c r="E3709" s="43" t="s">
        <v>71</v>
      </c>
      <c r="F3709" s="43" t="s">
        <v>450</v>
      </c>
      <c r="G3709" s="43" t="s">
        <v>224</v>
      </c>
      <c r="H3709" s="43" t="s">
        <v>23</v>
      </c>
      <c r="I3709" s="43" t="s">
        <v>481</v>
      </c>
      <c r="J3709" s="16" t="s">
        <v>1040</v>
      </c>
      <c r="K3709" s="16">
        <v>300</v>
      </c>
      <c r="L3709" s="16">
        <v>0</v>
      </c>
      <c r="M3709" s="16">
        <v>300</v>
      </c>
      <c r="N3709" s="16">
        <v>0</v>
      </c>
      <c r="O3709" s="47">
        <v>1783.97</v>
      </c>
      <c r="P3709" s="16">
        <v>-1483.97</v>
      </c>
      <c r="Q3709" s="47">
        <v>0</v>
      </c>
      <c r="R3709" s="16" t="s">
        <v>1955</v>
      </c>
      <c r="S3709" s="3" t="s">
        <v>1477</v>
      </c>
      <c r="T3709" s="2"/>
      <c r="U3709" s="2"/>
      <c r="V3709" s="2"/>
    </row>
    <row r="3710" spans="1:22" s="16" customFormat="1" ht="15" customHeight="1" x14ac:dyDescent="0.3">
      <c r="A3710" s="16" t="s">
        <v>465</v>
      </c>
      <c r="B3710" s="16" t="s">
        <v>18</v>
      </c>
      <c r="C3710" s="43" t="s">
        <v>854</v>
      </c>
      <c r="D3710" s="43" t="s">
        <v>431</v>
      </c>
      <c r="E3710" s="43" t="s">
        <v>71</v>
      </c>
      <c r="F3710" s="43" t="s">
        <v>450</v>
      </c>
      <c r="G3710" s="43" t="s">
        <v>224</v>
      </c>
      <c r="H3710" s="43" t="s">
        <v>23</v>
      </c>
      <c r="I3710" s="43" t="s">
        <v>1051</v>
      </c>
      <c r="J3710" s="16" t="s">
        <v>1052</v>
      </c>
      <c r="K3710" s="16">
        <v>1330</v>
      </c>
      <c r="L3710" s="16">
        <v>0</v>
      </c>
      <c r="M3710" s="16">
        <v>1330</v>
      </c>
      <c r="N3710" s="16">
        <v>0</v>
      </c>
      <c r="O3710" s="47">
        <v>1330</v>
      </c>
      <c r="P3710" s="16">
        <v>0</v>
      </c>
      <c r="Q3710" s="47">
        <v>0</v>
      </c>
      <c r="R3710" s="16" t="s">
        <v>1955</v>
      </c>
      <c r="S3710" s="3" t="s">
        <v>1477</v>
      </c>
      <c r="T3710" s="2"/>
      <c r="U3710" s="2"/>
      <c r="V3710" s="2"/>
    </row>
    <row r="3711" spans="1:22" s="16" customFormat="1" ht="15" customHeight="1" x14ac:dyDescent="0.3">
      <c r="A3711" s="16" t="s">
        <v>465</v>
      </c>
      <c r="B3711" s="16" t="s">
        <v>18</v>
      </c>
      <c r="C3711" s="43" t="s">
        <v>854</v>
      </c>
      <c r="D3711" s="43" t="s">
        <v>431</v>
      </c>
      <c r="E3711" s="43" t="s">
        <v>71</v>
      </c>
      <c r="F3711" s="43" t="s">
        <v>450</v>
      </c>
      <c r="G3711" s="43" t="s">
        <v>224</v>
      </c>
      <c r="H3711" s="43" t="s">
        <v>23</v>
      </c>
      <c r="I3711" s="43" t="s">
        <v>473</v>
      </c>
      <c r="J3711" s="16" t="s">
        <v>1041</v>
      </c>
      <c r="K3711" s="16">
        <v>0</v>
      </c>
      <c r="L3711" s="16">
        <v>0</v>
      </c>
      <c r="M3711" s="16">
        <v>0</v>
      </c>
      <c r="N3711" s="16">
        <v>0</v>
      </c>
      <c r="O3711" s="47">
        <v>275.33999999999997</v>
      </c>
      <c r="P3711" s="16">
        <v>-275.33999999999997</v>
      </c>
      <c r="Q3711" s="47">
        <v>0</v>
      </c>
      <c r="R3711" s="16" t="s">
        <v>1955</v>
      </c>
      <c r="S3711" s="3" t="s">
        <v>1477</v>
      </c>
      <c r="T3711" s="2"/>
      <c r="U3711" s="2"/>
      <c r="V3711" s="2"/>
    </row>
    <row r="3712" spans="1:22" s="16" customFormat="1" ht="15" customHeight="1" x14ac:dyDescent="0.3">
      <c r="A3712" s="16" t="s">
        <v>465</v>
      </c>
      <c r="B3712" s="16" t="s">
        <v>18</v>
      </c>
      <c r="C3712" s="43" t="s">
        <v>854</v>
      </c>
      <c r="D3712" s="43" t="s">
        <v>431</v>
      </c>
      <c r="E3712" s="43" t="s">
        <v>71</v>
      </c>
      <c r="F3712" s="43" t="s">
        <v>450</v>
      </c>
      <c r="G3712" s="43" t="s">
        <v>224</v>
      </c>
      <c r="H3712" s="43" t="s">
        <v>23</v>
      </c>
      <c r="I3712" s="43" t="s">
        <v>474</v>
      </c>
      <c r="J3712" s="16" t="s">
        <v>475</v>
      </c>
      <c r="K3712" s="16">
        <v>5811</v>
      </c>
      <c r="L3712" s="16">
        <v>0</v>
      </c>
      <c r="M3712" s="16">
        <v>5811</v>
      </c>
      <c r="N3712" s="16">
        <v>0</v>
      </c>
      <c r="O3712" s="47">
        <v>6726.14</v>
      </c>
      <c r="P3712" s="16">
        <v>-915.14</v>
      </c>
      <c r="Q3712" s="47">
        <v>690.66</v>
      </c>
      <c r="R3712" s="16" t="s">
        <v>1955</v>
      </c>
      <c r="S3712" s="3" t="s">
        <v>1477</v>
      </c>
      <c r="T3712" s="2"/>
      <c r="U3712" s="2"/>
      <c r="V3712" s="2"/>
    </row>
    <row r="3713" spans="1:22" s="16" customFormat="1" ht="15" customHeight="1" x14ac:dyDescent="0.3">
      <c r="A3713" s="16" t="s">
        <v>465</v>
      </c>
      <c r="B3713" s="16" t="s">
        <v>18</v>
      </c>
      <c r="C3713" s="43" t="s">
        <v>854</v>
      </c>
      <c r="D3713" s="43" t="s">
        <v>431</v>
      </c>
      <c r="E3713" s="43" t="s">
        <v>71</v>
      </c>
      <c r="F3713" s="43" t="s">
        <v>450</v>
      </c>
      <c r="G3713" s="43" t="s">
        <v>224</v>
      </c>
      <c r="H3713" s="43" t="s">
        <v>23</v>
      </c>
      <c r="I3713" s="43">
        <v>6210</v>
      </c>
      <c r="J3713" s="16" t="s">
        <v>565</v>
      </c>
      <c r="K3713" s="16">
        <v>500</v>
      </c>
      <c r="L3713" s="16">
        <v>0</v>
      </c>
      <c r="M3713" s="16">
        <v>500</v>
      </c>
      <c r="N3713" s="16">
        <v>0</v>
      </c>
      <c r="O3713" s="47">
        <v>0</v>
      </c>
      <c r="P3713" s="16">
        <v>500</v>
      </c>
      <c r="Q3713" s="47">
        <v>0</v>
      </c>
      <c r="R3713" s="16" t="s">
        <v>1955</v>
      </c>
      <c r="S3713" s="3" t="s">
        <v>1477</v>
      </c>
      <c r="T3713" s="2"/>
      <c r="U3713" s="2"/>
      <c r="V3713" s="2"/>
    </row>
    <row r="3714" spans="1:22" s="16" customFormat="1" ht="15" customHeight="1" x14ac:dyDescent="0.3">
      <c r="A3714" s="16" t="s">
        <v>465</v>
      </c>
      <c r="B3714" s="16" t="s">
        <v>18</v>
      </c>
      <c r="C3714" s="43" t="s">
        <v>854</v>
      </c>
      <c r="D3714" s="43" t="s">
        <v>431</v>
      </c>
      <c r="E3714" s="43" t="s">
        <v>71</v>
      </c>
      <c r="F3714" s="43" t="s">
        <v>450</v>
      </c>
      <c r="G3714" s="43" t="s">
        <v>224</v>
      </c>
      <c r="H3714" s="43" t="s">
        <v>23</v>
      </c>
      <c r="I3714" s="43">
        <v>6214</v>
      </c>
      <c r="J3714" s="16" t="s">
        <v>495</v>
      </c>
      <c r="K3714" s="16">
        <v>625</v>
      </c>
      <c r="L3714" s="16">
        <v>0</v>
      </c>
      <c r="M3714" s="16">
        <v>625</v>
      </c>
      <c r="N3714" s="16">
        <v>0</v>
      </c>
      <c r="O3714" s="47">
        <v>0</v>
      </c>
      <c r="P3714" s="16">
        <v>625</v>
      </c>
      <c r="Q3714" s="47">
        <v>0</v>
      </c>
      <c r="R3714" s="16" t="s">
        <v>1955</v>
      </c>
      <c r="S3714" s="3" t="s">
        <v>1477</v>
      </c>
      <c r="T3714" s="2"/>
      <c r="U3714" s="2"/>
      <c r="V3714" s="2"/>
    </row>
    <row r="3715" spans="1:22" s="16" customFormat="1" ht="15" customHeight="1" x14ac:dyDescent="0.3">
      <c r="A3715" s="16" t="s">
        <v>465</v>
      </c>
      <c r="B3715" s="16" t="s">
        <v>18</v>
      </c>
      <c r="C3715" s="43" t="s">
        <v>854</v>
      </c>
      <c r="D3715" s="43" t="s">
        <v>431</v>
      </c>
      <c r="E3715" s="43" t="s">
        <v>71</v>
      </c>
      <c r="F3715" s="43" t="s">
        <v>450</v>
      </c>
      <c r="G3715" s="43" t="s">
        <v>224</v>
      </c>
      <c r="H3715" s="43" t="s">
        <v>23</v>
      </c>
      <c r="I3715" s="43" t="s">
        <v>566</v>
      </c>
      <c r="J3715" s="16" t="s">
        <v>567</v>
      </c>
      <c r="K3715" s="16">
        <v>16000</v>
      </c>
      <c r="L3715" s="16">
        <v>0</v>
      </c>
      <c r="M3715" s="16">
        <v>16000</v>
      </c>
      <c r="N3715" s="16">
        <v>2035.44</v>
      </c>
      <c r="O3715" s="47">
        <v>8825.01</v>
      </c>
      <c r="P3715" s="16">
        <v>5139.55</v>
      </c>
      <c r="Q3715" s="47">
        <v>1205.81</v>
      </c>
      <c r="R3715" s="16" t="s">
        <v>1955</v>
      </c>
      <c r="S3715" s="3" t="s">
        <v>1477</v>
      </c>
      <c r="T3715" s="2"/>
      <c r="U3715" s="2"/>
      <c r="V3715" s="2"/>
    </row>
    <row r="3716" spans="1:22" s="16" customFormat="1" ht="15" customHeight="1" x14ac:dyDescent="0.3">
      <c r="A3716" s="16" t="s">
        <v>465</v>
      </c>
      <c r="B3716" s="16" t="s">
        <v>18</v>
      </c>
      <c r="C3716" s="43" t="s">
        <v>854</v>
      </c>
      <c r="D3716" s="43" t="s">
        <v>431</v>
      </c>
      <c r="E3716" s="43" t="s">
        <v>71</v>
      </c>
      <c r="F3716" s="43" t="s">
        <v>450</v>
      </c>
      <c r="G3716" s="43" t="s">
        <v>224</v>
      </c>
      <c r="H3716" s="43" t="s">
        <v>23</v>
      </c>
      <c r="I3716" s="43" t="s">
        <v>865</v>
      </c>
      <c r="J3716" s="16" t="s">
        <v>866</v>
      </c>
      <c r="K3716" s="16">
        <v>0</v>
      </c>
      <c r="L3716" s="16">
        <v>0</v>
      </c>
      <c r="M3716" s="16">
        <v>0</v>
      </c>
      <c r="N3716" s="16">
        <v>0</v>
      </c>
      <c r="O3716" s="47">
        <v>0</v>
      </c>
      <c r="P3716" s="16">
        <v>0</v>
      </c>
      <c r="Q3716" s="47">
        <v>0</v>
      </c>
      <c r="R3716" s="16" t="s">
        <v>1955</v>
      </c>
      <c r="S3716" s="3" t="s">
        <v>1477</v>
      </c>
      <c r="T3716" s="2"/>
      <c r="U3716" s="2"/>
      <c r="V3716" s="2"/>
    </row>
    <row r="3717" spans="1:22" s="16" customFormat="1" ht="15" customHeight="1" x14ac:dyDescent="0.3">
      <c r="A3717" s="16" t="s">
        <v>465</v>
      </c>
      <c r="B3717" s="16" t="s">
        <v>18</v>
      </c>
      <c r="C3717" s="43" t="s">
        <v>854</v>
      </c>
      <c r="D3717" s="43" t="s">
        <v>431</v>
      </c>
      <c r="E3717" s="43" t="s">
        <v>71</v>
      </c>
      <c r="F3717" s="43" t="s">
        <v>450</v>
      </c>
      <c r="G3717" s="43" t="s">
        <v>224</v>
      </c>
      <c r="H3717" s="43" t="s">
        <v>23</v>
      </c>
      <c r="I3717" s="43" t="s">
        <v>508</v>
      </c>
      <c r="J3717" s="16" t="s">
        <v>509</v>
      </c>
      <c r="K3717" s="16">
        <v>22000</v>
      </c>
      <c r="L3717" s="16">
        <v>0</v>
      </c>
      <c r="M3717" s="16">
        <v>22000</v>
      </c>
      <c r="N3717" s="16">
        <v>0</v>
      </c>
      <c r="O3717" s="47">
        <v>16396.04</v>
      </c>
      <c r="P3717" s="16">
        <v>5603.96</v>
      </c>
      <c r="Q3717" s="47">
        <v>3594.03</v>
      </c>
      <c r="R3717" s="16" t="s">
        <v>1955</v>
      </c>
      <c r="S3717" s="3" t="s">
        <v>1477</v>
      </c>
      <c r="T3717" s="2"/>
      <c r="U3717" s="2"/>
      <c r="V3717" s="2"/>
    </row>
    <row r="3718" spans="1:22" s="16" customFormat="1" ht="15" customHeight="1" x14ac:dyDescent="0.3">
      <c r="A3718" s="16" t="s">
        <v>465</v>
      </c>
      <c r="B3718" s="16" t="s">
        <v>18</v>
      </c>
      <c r="C3718" s="43" t="s">
        <v>854</v>
      </c>
      <c r="D3718" s="43" t="s">
        <v>431</v>
      </c>
      <c r="E3718" s="43" t="s">
        <v>71</v>
      </c>
      <c r="F3718" s="43" t="s">
        <v>450</v>
      </c>
      <c r="G3718" s="43" t="s">
        <v>224</v>
      </c>
      <c r="H3718" s="43" t="s">
        <v>23</v>
      </c>
      <c r="I3718" s="43" t="s">
        <v>568</v>
      </c>
      <c r="J3718" s="16" t="s">
        <v>569</v>
      </c>
      <c r="K3718" s="16">
        <v>0</v>
      </c>
      <c r="L3718" s="16">
        <v>0</v>
      </c>
      <c r="M3718" s="16">
        <v>0</v>
      </c>
      <c r="N3718" s="16">
        <v>0</v>
      </c>
      <c r="O3718" s="47">
        <v>0</v>
      </c>
      <c r="P3718" s="16">
        <v>0</v>
      </c>
      <c r="Q3718" s="47">
        <v>0</v>
      </c>
      <c r="R3718" s="16" t="s">
        <v>1955</v>
      </c>
      <c r="S3718" s="3" t="s">
        <v>1477</v>
      </c>
      <c r="T3718" s="2"/>
      <c r="U3718" s="2"/>
      <c r="V3718" s="2"/>
    </row>
    <row r="3719" spans="1:22" s="16" customFormat="1" ht="15" customHeight="1" x14ac:dyDescent="0.3">
      <c r="A3719" s="16" t="s">
        <v>465</v>
      </c>
      <c r="B3719" s="16" t="s">
        <v>18</v>
      </c>
      <c r="C3719" s="43" t="s">
        <v>854</v>
      </c>
      <c r="D3719" s="43" t="s">
        <v>431</v>
      </c>
      <c r="E3719" s="43" t="s">
        <v>71</v>
      </c>
      <c r="F3719" s="43" t="s">
        <v>450</v>
      </c>
      <c r="G3719" s="43" t="s">
        <v>224</v>
      </c>
      <c r="H3719" s="43" t="s">
        <v>23</v>
      </c>
      <c r="I3719" s="43">
        <v>9500</v>
      </c>
      <c r="J3719" s="16" t="s">
        <v>818</v>
      </c>
      <c r="K3719" s="16">
        <v>235000</v>
      </c>
      <c r="L3719" s="16">
        <v>0</v>
      </c>
      <c r="M3719" s="16">
        <v>235000</v>
      </c>
      <c r="N3719" s="16">
        <v>3822.08</v>
      </c>
      <c r="O3719" s="47">
        <v>228382.43</v>
      </c>
      <c r="P3719" s="16">
        <v>2795.49</v>
      </c>
      <c r="Q3719" s="47">
        <v>0</v>
      </c>
      <c r="R3719" s="16" t="s">
        <v>1955</v>
      </c>
      <c r="S3719" s="3" t="s">
        <v>1477</v>
      </c>
      <c r="T3719" s="2"/>
      <c r="U3719" s="2"/>
      <c r="V3719" s="2"/>
    </row>
    <row r="3720" spans="1:22" s="16" customFormat="1" ht="15" customHeight="1" x14ac:dyDescent="0.3">
      <c r="A3720" s="16" t="s">
        <v>465</v>
      </c>
      <c r="B3720" s="16" t="s">
        <v>18</v>
      </c>
      <c r="C3720" s="43" t="s">
        <v>854</v>
      </c>
      <c r="D3720" s="43" t="s">
        <v>431</v>
      </c>
      <c r="E3720" s="43" t="s">
        <v>71</v>
      </c>
      <c r="F3720" s="43" t="s">
        <v>450</v>
      </c>
      <c r="G3720" s="43" t="s">
        <v>224</v>
      </c>
      <c r="H3720" s="43" t="s">
        <v>23</v>
      </c>
      <c r="I3720" s="43" t="s">
        <v>1797</v>
      </c>
      <c r="J3720" s="16" t="s">
        <v>1798</v>
      </c>
      <c r="K3720" s="16">
        <v>0</v>
      </c>
      <c r="L3720" s="16">
        <v>0</v>
      </c>
      <c r="M3720" s="16">
        <v>0</v>
      </c>
      <c r="N3720" s="16">
        <v>0</v>
      </c>
      <c r="O3720" s="47">
        <v>0</v>
      </c>
      <c r="P3720" s="16">
        <v>0</v>
      </c>
      <c r="Q3720" s="47">
        <v>0</v>
      </c>
      <c r="R3720" s="16" t="s">
        <v>1955</v>
      </c>
      <c r="S3720" s="3" t="s">
        <v>1477</v>
      </c>
      <c r="T3720" s="2"/>
      <c r="U3720" s="2"/>
      <c r="V3720" s="2"/>
    </row>
    <row r="3721" spans="1:22" s="16" customFormat="1" ht="15" customHeight="1" x14ac:dyDescent="0.3">
      <c r="A3721" s="16" t="s">
        <v>465</v>
      </c>
      <c r="B3721" s="16" t="s">
        <v>18</v>
      </c>
      <c r="C3721" s="43" t="s">
        <v>1435</v>
      </c>
      <c r="D3721" s="43" t="s">
        <v>417</v>
      </c>
      <c r="E3721" s="43" t="s">
        <v>71</v>
      </c>
      <c r="F3721" s="43" t="s">
        <v>445</v>
      </c>
      <c r="G3721" s="43" t="s">
        <v>22</v>
      </c>
      <c r="H3721" s="43" t="s">
        <v>23</v>
      </c>
      <c r="I3721" s="43" t="s">
        <v>487</v>
      </c>
      <c r="J3721" s="16" t="s">
        <v>488</v>
      </c>
      <c r="K3721" s="16">
        <v>0</v>
      </c>
      <c r="L3721" s="16">
        <v>548184</v>
      </c>
      <c r="M3721" s="16">
        <v>548184</v>
      </c>
      <c r="N3721" s="16">
        <v>339944.3</v>
      </c>
      <c r="O3721" s="47">
        <v>207192.56</v>
      </c>
      <c r="P3721" s="16">
        <v>1047.1400000000001</v>
      </c>
      <c r="Q3721" s="47">
        <v>0</v>
      </c>
      <c r="R3721" s="16" t="s">
        <v>1956</v>
      </c>
      <c r="S3721" s="3" t="s">
        <v>1478</v>
      </c>
      <c r="T3721" s="2"/>
      <c r="U3721" s="2"/>
      <c r="V3721" s="2"/>
    </row>
    <row r="3722" spans="1:22" s="16" customFormat="1" ht="15" customHeight="1" x14ac:dyDescent="0.3">
      <c r="A3722" s="16" t="s">
        <v>17</v>
      </c>
      <c r="B3722" s="16" t="s">
        <v>18</v>
      </c>
      <c r="C3722" s="43" t="s">
        <v>1016</v>
      </c>
      <c r="D3722" s="43" t="s">
        <v>2060</v>
      </c>
      <c r="E3722" s="43" t="s">
        <v>2054</v>
      </c>
      <c r="F3722" s="43" t="s">
        <v>22</v>
      </c>
      <c r="G3722" s="43" t="s">
        <v>23</v>
      </c>
      <c r="H3722" s="43" t="s">
        <v>23</v>
      </c>
      <c r="I3722" s="43">
        <v>4952</v>
      </c>
      <c r="J3722" s="16" t="s">
        <v>51</v>
      </c>
      <c r="K3722" s="16">
        <v>0</v>
      </c>
      <c r="L3722" s="16">
        <v>0</v>
      </c>
      <c r="M3722" s="16">
        <v>0</v>
      </c>
      <c r="N3722" s="16">
        <v>0</v>
      </c>
      <c r="O3722" s="47">
        <v>1542376.61</v>
      </c>
      <c r="P3722" s="16">
        <v>-1542376.61</v>
      </c>
      <c r="Q3722" s="47">
        <v>0</v>
      </c>
      <c r="R3722" s="16" t="s">
        <v>2061</v>
      </c>
      <c r="S3722" s="3" t="s">
        <v>2062</v>
      </c>
      <c r="T3722" s="2"/>
      <c r="U3722" s="2"/>
      <c r="V3722" s="2"/>
    </row>
    <row r="3723" spans="1:22" s="16" customFormat="1" ht="15" customHeight="1" x14ac:dyDescent="0.3">
      <c r="A3723" s="16" t="s">
        <v>465</v>
      </c>
      <c r="B3723" s="16" t="s">
        <v>18</v>
      </c>
      <c r="C3723" s="43" t="s">
        <v>1016</v>
      </c>
      <c r="D3723" s="43" t="s">
        <v>2060</v>
      </c>
      <c r="E3723" s="43" t="s">
        <v>2054</v>
      </c>
      <c r="F3723" s="43" t="s">
        <v>22</v>
      </c>
      <c r="G3723" s="43" t="s">
        <v>23</v>
      </c>
      <c r="H3723" s="43" t="s">
        <v>23</v>
      </c>
      <c r="I3723" s="43" t="s">
        <v>501</v>
      </c>
      <c r="J3723" s="16" t="s">
        <v>502</v>
      </c>
      <c r="K3723" s="16">
        <v>187424</v>
      </c>
      <c r="L3723" s="16">
        <v>1856</v>
      </c>
      <c r="M3723" s="16">
        <v>189280</v>
      </c>
      <c r="N3723" s="16">
        <v>0</v>
      </c>
      <c r="O3723" s="47">
        <v>128290.38</v>
      </c>
      <c r="P3723" s="16">
        <v>60989.62</v>
      </c>
      <c r="Q3723" s="47">
        <v>0</v>
      </c>
      <c r="R3723" s="16" t="s">
        <v>2061</v>
      </c>
      <c r="S3723" s="3" t="s">
        <v>2062</v>
      </c>
      <c r="T3723" s="2"/>
      <c r="U3723" s="2"/>
      <c r="V3723" s="2"/>
    </row>
    <row r="3724" spans="1:22" s="16" customFormat="1" ht="15" customHeight="1" x14ac:dyDescent="0.3">
      <c r="A3724" s="16" t="s">
        <v>465</v>
      </c>
      <c r="B3724" s="16" t="s">
        <v>18</v>
      </c>
      <c r="C3724" s="43" t="s">
        <v>1016</v>
      </c>
      <c r="D3724" s="43" t="s">
        <v>2060</v>
      </c>
      <c r="E3724" s="43" t="s">
        <v>2054</v>
      </c>
      <c r="F3724" s="43" t="s">
        <v>22</v>
      </c>
      <c r="G3724" s="43" t="s">
        <v>23</v>
      </c>
      <c r="H3724" s="43" t="s">
        <v>23</v>
      </c>
      <c r="I3724" s="43">
        <v>5100</v>
      </c>
      <c r="J3724" s="16" t="s">
        <v>484</v>
      </c>
      <c r="K3724" s="16">
        <v>0</v>
      </c>
      <c r="L3724" s="16">
        <v>0</v>
      </c>
      <c r="M3724" s="16">
        <v>0</v>
      </c>
      <c r="N3724" s="16">
        <v>0</v>
      </c>
      <c r="O3724" s="47">
        <v>509.45</v>
      </c>
      <c r="P3724" s="16">
        <v>-509.45</v>
      </c>
      <c r="Q3724" s="47">
        <v>0</v>
      </c>
      <c r="R3724" s="16" t="s">
        <v>2061</v>
      </c>
      <c r="S3724" s="3" t="s">
        <v>2062</v>
      </c>
      <c r="T3724" s="2"/>
      <c r="U3724" s="2"/>
      <c r="V3724" s="2"/>
    </row>
    <row r="3725" spans="1:22" s="16" customFormat="1" ht="15" customHeight="1" x14ac:dyDescent="0.3">
      <c r="A3725" s="16" t="s">
        <v>465</v>
      </c>
      <c r="B3725" s="16" t="s">
        <v>18</v>
      </c>
      <c r="C3725" s="43" t="s">
        <v>1016</v>
      </c>
      <c r="D3725" s="43" t="s">
        <v>2060</v>
      </c>
      <c r="E3725" s="43" t="s">
        <v>2054</v>
      </c>
      <c r="F3725" s="43" t="s">
        <v>22</v>
      </c>
      <c r="G3725" s="43" t="s">
        <v>23</v>
      </c>
      <c r="H3725" s="43" t="s">
        <v>23</v>
      </c>
      <c r="I3725" s="43" t="s">
        <v>481</v>
      </c>
      <c r="J3725" s="16" t="s">
        <v>1040</v>
      </c>
      <c r="K3725" s="16">
        <v>0</v>
      </c>
      <c r="L3725" s="16">
        <v>0</v>
      </c>
      <c r="M3725" s="16">
        <v>0</v>
      </c>
      <c r="N3725" s="16">
        <v>0</v>
      </c>
      <c r="O3725" s="47">
        <v>115434.48</v>
      </c>
      <c r="P3725" s="16">
        <v>-115434.48</v>
      </c>
      <c r="Q3725" s="47">
        <v>0</v>
      </c>
      <c r="R3725" s="16" t="s">
        <v>2061</v>
      </c>
      <c r="S3725" s="3" t="s">
        <v>2062</v>
      </c>
      <c r="T3725" s="2"/>
      <c r="U3725" s="2"/>
      <c r="V3725" s="2"/>
    </row>
    <row r="3726" spans="1:22" s="16" customFormat="1" ht="15" customHeight="1" x14ac:dyDescent="0.3">
      <c r="A3726" s="16" t="s">
        <v>465</v>
      </c>
      <c r="B3726" s="16" t="s">
        <v>18</v>
      </c>
      <c r="C3726" s="43" t="s">
        <v>1016</v>
      </c>
      <c r="D3726" s="43" t="s">
        <v>2060</v>
      </c>
      <c r="E3726" s="43" t="s">
        <v>2054</v>
      </c>
      <c r="F3726" s="43" t="s">
        <v>22</v>
      </c>
      <c r="G3726" s="43" t="s">
        <v>23</v>
      </c>
      <c r="H3726" s="43" t="s">
        <v>23</v>
      </c>
      <c r="I3726" s="43" t="s">
        <v>473</v>
      </c>
      <c r="J3726" s="16" t="s">
        <v>1041</v>
      </c>
      <c r="K3726" s="16">
        <v>0</v>
      </c>
      <c r="L3726" s="16">
        <v>0</v>
      </c>
      <c r="M3726" s="16">
        <v>0</v>
      </c>
      <c r="N3726" s="16">
        <v>0</v>
      </c>
      <c r="O3726" s="47">
        <v>730.74</v>
      </c>
      <c r="P3726" s="16">
        <v>-730.74</v>
      </c>
      <c r="Q3726" s="47">
        <v>0</v>
      </c>
      <c r="R3726" s="16" t="s">
        <v>2061</v>
      </c>
      <c r="S3726" s="3" t="s">
        <v>2062</v>
      </c>
      <c r="T3726" s="2"/>
      <c r="U3726" s="2"/>
      <c r="V3726" s="2"/>
    </row>
    <row r="3727" spans="1:22" s="16" customFormat="1" ht="15" customHeight="1" x14ac:dyDescent="0.3">
      <c r="A3727" s="16" t="s">
        <v>465</v>
      </c>
      <c r="B3727" s="16" t="s">
        <v>18</v>
      </c>
      <c r="C3727" s="43" t="s">
        <v>1016</v>
      </c>
      <c r="D3727" s="43" t="s">
        <v>2060</v>
      </c>
      <c r="E3727" s="43" t="s">
        <v>2054</v>
      </c>
      <c r="F3727" s="43" t="s">
        <v>22</v>
      </c>
      <c r="G3727" s="43" t="s">
        <v>23</v>
      </c>
      <c r="H3727" s="43" t="s">
        <v>23</v>
      </c>
      <c r="I3727" s="43" t="s">
        <v>474</v>
      </c>
      <c r="J3727" s="16" t="s">
        <v>475</v>
      </c>
      <c r="K3727" s="16">
        <v>14480</v>
      </c>
      <c r="L3727" s="16">
        <v>143</v>
      </c>
      <c r="M3727" s="16">
        <v>14623</v>
      </c>
      <c r="N3727" s="16">
        <v>0</v>
      </c>
      <c r="O3727" s="47">
        <v>18435.080000000002</v>
      </c>
      <c r="P3727" s="16">
        <v>-3812.08</v>
      </c>
      <c r="Q3727" s="47">
        <v>0</v>
      </c>
      <c r="R3727" s="16" t="s">
        <v>2061</v>
      </c>
      <c r="S3727" s="3" t="s">
        <v>2062</v>
      </c>
      <c r="T3727" s="2"/>
      <c r="U3727" s="2"/>
      <c r="V3727" s="2"/>
    </row>
    <row r="3728" spans="1:22" s="16" customFormat="1" ht="15" customHeight="1" x14ac:dyDescent="0.3">
      <c r="A3728" s="16" t="s">
        <v>465</v>
      </c>
      <c r="B3728" s="16" t="s">
        <v>18</v>
      </c>
      <c r="C3728" s="43" t="s">
        <v>1016</v>
      </c>
      <c r="D3728" s="43" t="s">
        <v>2060</v>
      </c>
      <c r="E3728" s="43" t="s">
        <v>2054</v>
      </c>
      <c r="F3728" s="43" t="s">
        <v>22</v>
      </c>
      <c r="G3728" s="43" t="s">
        <v>23</v>
      </c>
      <c r="H3728" s="43" t="s">
        <v>23</v>
      </c>
      <c r="I3728" s="43" t="s">
        <v>531</v>
      </c>
      <c r="J3728" s="16" t="s">
        <v>532</v>
      </c>
      <c r="K3728" s="16">
        <v>6587</v>
      </c>
      <c r="L3728" s="16">
        <v>0</v>
      </c>
      <c r="M3728" s="16">
        <v>6587</v>
      </c>
      <c r="N3728" s="16">
        <v>0</v>
      </c>
      <c r="O3728" s="47">
        <v>63284.13</v>
      </c>
      <c r="P3728" s="16">
        <v>-56697.13</v>
      </c>
      <c r="Q3728" s="47">
        <v>0</v>
      </c>
      <c r="R3728" s="16" t="s">
        <v>2061</v>
      </c>
      <c r="S3728" s="3" t="s">
        <v>2062</v>
      </c>
      <c r="T3728" s="2"/>
      <c r="U3728" s="2"/>
      <c r="V3728" s="2"/>
    </row>
    <row r="3729" spans="1:22" s="16" customFormat="1" ht="15" customHeight="1" x14ac:dyDescent="0.3">
      <c r="A3729" s="16" t="s">
        <v>465</v>
      </c>
      <c r="B3729" s="16" t="s">
        <v>18</v>
      </c>
      <c r="C3729" s="43" t="s">
        <v>1016</v>
      </c>
      <c r="D3729" s="43" t="s">
        <v>2060</v>
      </c>
      <c r="E3729" s="43" t="s">
        <v>2054</v>
      </c>
      <c r="F3729" s="43" t="s">
        <v>22</v>
      </c>
      <c r="G3729" s="43" t="s">
        <v>23</v>
      </c>
      <c r="H3729" s="43" t="s">
        <v>23</v>
      </c>
      <c r="I3729" s="43" t="s">
        <v>638</v>
      </c>
      <c r="J3729" s="16" t="s">
        <v>639</v>
      </c>
      <c r="K3729" s="16">
        <v>21325</v>
      </c>
      <c r="L3729" s="16">
        <v>0</v>
      </c>
      <c r="M3729" s="16">
        <v>21325</v>
      </c>
      <c r="N3729" s="16">
        <v>0</v>
      </c>
      <c r="O3729" s="47">
        <v>183706.67</v>
      </c>
      <c r="P3729" s="16">
        <v>-162381.67000000001</v>
      </c>
      <c r="Q3729" s="47">
        <v>0</v>
      </c>
      <c r="R3729" s="16" t="s">
        <v>2061</v>
      </c>
      <c r="S3729" s="3" t="s">
        <v>2062</v>
      </c>
      <c r="T3729" s="2"/>
      <c r="U3729" s="2"/>
      <c r="V3729" s="2"/>
    </row>
    <row r="3730" spans="1:22" s="16" customFormat="1" ht="15" customHeight="1" x14ac:dyDescent="0.3">
      <c r="A3730" s="16" t="s">
        <v>465</v>
      </c>
      <c r="B3730" s="16" t="s">
        <v>18</v>
      </c>
      <c r="C3730" s="43" t="s">
        <v>1016</v>
      </c>
      <c r="D3730" s="43" t="s">
        <v>2060</v>
      </c>
      <c r="E3730" s="43" t="s">
        <v>2054</v>
      </c>
      <c r="F3730" s="43" t="s">
        <v>22</v>
      </c>
      <c r="G3730" s="43" t="s">
        <v>23</v>
      </c>
      <c r="H3730" s="43" t="s">
        <v>23</v>
      </c>
      <c r="I3730" s="43" t="s">
        <v>466</v>
      </c>
      <c r="J3730" s="16" t="s">
        <v>467</v>
      </c>
      <c r="K3730" s="16">
        <v>1900</v>
      </c>
      <c r="L3730" s="16">
        <v>0</v>
      </c>
      <c r="M3730" s="16">
        <v>1900</v>
      </c>
      <c r="N3730" s="16">
        <v>0</v>
      </c>
      <c r="O3730" s="47">
        <v>17726.349999999999</v>
      </c>
      <c r="P3730" s="16">
        <v>-15826.35</v>
      </c>
      <c r="Q3730" s="47">
        <v>0</v>
      </c>
      <c r="R3730" s="16" t="s">
        <v>2061</v>
      </c>
      <c r="S3730" s="3" t="s">
        <v>2062</v>
      </c>
      <c r="T3730" s="2"/>
      <c r="U3730" s="2"/>
      <c r="V3730" s="2"/>
    </row>
    <row r="3731" spans="1:22" s="16" customFormat="1" ht="15" customHeight="1" x14ac:dyDescent="0.3">
      <c r="A3731" s="16" t="s">
        <v>465</v>
      </c>
      <c r="B3731" s="16" t="s">
        <v>18</v>
      </c>
      <c r="C3731" s="43" t="s">
        <v>1016</v>
      </c>
      <c r="D3731" s="43" t="s">
        <v>2060</v>
      </c>
      <c r="E3731" s="43" t="s">
        <v>2054</v>
      </c>
      <c r="F3731" s="43" t="s">
        <v>22</v>
      </c>
      <c r="G3731" s="43" t="s">
        <v>23</v>
      </c>
      <c r="H3731" s="43" t="s">
        <v>23</v>
      </c>
      <c r="I3731" s="43" t="s">
        <v>470</v>
      </c>
      <c r="J3731" s="16" t="s">
        <v>471</v>
      </c>
      <c r="K3731" s="16">
        <v>328</v>
      </c>
      <c r="L3731" s="16">
        <v>0</v>
      </c>
      <c r="M3731" s="16">
        <v>328</v>
      </c>
      <c r="N3731" s="16">
        <v>0</v>
      </c>
      <c r="O3731" s="47">
        <v>1754.8</v>
      </c>
      <c r="P3731" s="16">
        <v>-1426.8</v>
      </c>
      <c r="Q3731" s="47">
        <v>0</v>
      </c>
      <c r="R3731" s="16" t="s">
        <v>2061</v>
      </c>
      <c r="S3731" s="3" t="s">
        <v>2062</v>
      </c>
      <c r="T3731" s="2"/>
      <c r="U3731" s="2"/>
      <c r="V3731" s="2"/>
    </row>
    <row r="3732" spans="1:22" s="16" customFormat="1" ht="15" customHeight="1" x14ac:dyDescent="0.3">
      <c r="A3732" s="16" t="s">
        <v>465</v>
      </c>
      <c r="B3732" s="16" t="s">
        <v>18</v>
      </c>
      <c r="C3732" s="43" t="s">
        <v>1016</v>
      </c>
      <c r="D3732" s="43" t="s">
        <v>2060</v>
      </c>
      <c r="E3732" s="43" t="s">
        <v>2054</v>
      </c>
      <c r="F3732" s="43" t="s">
        <v>22</v>
      </c>
      <c r="G3732" s="43" t="s">
        <v>23</v>
      </c>
      <c r="H3732" s="43" t="s">
        <v>23</v>
      </c>
      <c r="I3732" s="43" t="s">
        <v>525</v>
      </c>
      <c r="J3732" s="16" t="s">
        <v>526</v>
      </c>
      <c r="K3732" s="16">
        <v>0</v>
      </c>
      <c r="L3732" s="16">
        <v>0</v>
      </c>
      <c r="M3732" s="16">
        <v>0</v>
      </c>
      <c r="N3732" s="16">
        <v>0</v>
      </c>
      <c r="O3732" s="47">
        <v>0</v>
      </c>
      <c r="P3732" s="16">
        <v>0</v>
      </c>
      <c r="Q3732" s="47">
        <v>0</v>
      </c>
      <c r="R3732" s="16" t="s">
        <v>2061</v>
      </c>
      <c r="S3732" s="3" t="s">
        <v>2062</v>
      </c>
      <c r="T3732" s="2"/>
      <c r="U3732" s="2"/>
      <c r="V3732" s="2"/>
    </row>
    <row r="3733" spans="1:22" s="16" customFormat="1" ht="15" customHeight="1" x14ac:dyDescent="0.3">
      <c r="A3733" s="16" t="s">
        <v>465</v>
      </c>
      <c r="B3733" s="16" t="s">
        <v>18</v>
      </c>
      <c r="C3733" s="43" t="s">
        <v>1016</v>
      </c>
      <c r="D3733" s="43" t="s">
        <v>2060</v>
      </c>
      <c r="E3733" s="43" t="s">
        <v>2054</v>
      </c>
      <c r="F3733" s="43" t="s">
        <v>22</v>
      </c>
      <c r="G3733" s="43" t="s">
        <v>23</v>
      </c>
      <c r="H3733" s="43" t="s">
        <v>23</v>
      </c>
      <c r="I3733" s="43">
        <v>6000</v>
      </c>
      <c r="J3733" s="16" t="s">
        <v>539</v>
      </c>
      <c r="K3733" s="16">
        <v>0</v>
      </c>
      <c r="L3733" s="16">
        <v>0</v>
      </c>
      <c r="M3733" s="16">
        <v>0</v>
      </c>
      <c r="N3733" s="16">
        <v>0</v>
      </c>
      <c r="O3733" s="47">
        <v>38144.68</v>
      </c>
      <c r="P3733" s="16">
        <v>-38144.68</v>
      </c>
      <c r="Q3733" s="47">
        <v>0</v>
      </c>
      <c r="R3733" s="16" t="s">
        <v>2061</v>
      </c>
      <c r="S3733" s="3" t="s">
        <v>2062</v>
      </c>
      <c r="T3733" s="2"/>
      <c r="U3733" s="2"/>
      <c r="V3733" s="2"/>
    </row>
    <row r="3734" spans="1:22" s="16" customFormat="1" ht="15" customHeight="1" x14ac:dyDescent="0.3">
      <c r="A3734" s="16" t="s">
        <v>465</v>
      </c>
      <c r="B3734" s="16" t="s">
        <v>18</v>
      </c>
      <c r="C3734" s="43" t="s">
        <v>1016</v>
      </c>
      <c r="D3734" s="43" t="s">
        <v>2060</v>
      </c>
      <c r="E3734" s="43" t="s">
        <v>2054</v>
      </c>
      <c r="F3734" s="43" t="s">
        <v>22</v>
      </c>
      <c r="G3734" s="43" t="s">
        <v>23</v>
      </c>
      <c r="H3734" s="43" t="s">
        <v>23</v>
      </c>
      <c r="I3734" s="43">
        <v>6005</v>
      </c>
      <c r="J3734" s="16" t="s">
        <v>556</v>
      </c>
      <c r="K3734" s="16">
        <v>0</v>
      </c>
      <c r="L3734" s="16">
        <v>0</v>
      </c>
      <c r="M3734" s="16">
        <v>0</v>
      </c>
      <c r="N3734" s="16">
        <v>0</v>
      </c>
      <c r="O3734" s="47">
        <v>4628.38</v>
      </c>
      <c r="P3734" s="16">
        <v>-4628.38</v>
      </c>
      <c r="Q3734" s="47">
        <v>0</v>
      </c>
      <c r="R3734" s="16" t="s">
        <v>2061</v>
      </c>
      <c r="S3734" s="3" t="s">
        <v>2062</v>
      </c>
      <c r="T3734" s="2"/>
      <c r="U3734" s="2"/>
      <c r="V3734" s="2"/>
    </row>
    <row r="3735" spans="1:22" s="16" customFormat="1" ht="15" customHeight="1" x14ac:dyDescent="0.3">
      <c r="A3735" s="16" t="s">
        <v>465</v>
      </c>
      <c r="B3735" s="16" t="s">
        <v>18</v>
      </c>
      <c r="C3735" s="43" t="s">
        <v>1016</v>
      </c>
      <c r="D3735" s="43" t="s">
        <v>2060</v>
      </c>
      <c r="E3735" s="43" t="s">
        <v>2054</v>
      </c>
      <c r="F3735" s="43" t="s">
        <v>22</v>
      </c>
      <c r="G3735" s="43" t="s">
        <v>23</v>
      </c>
      <c r="H3735" s="43" t="s">
        <v>23</v>
      </c>
      <c r="I3735" s="43">
        <v>6202</v>
      </c>
      <c r="J3735" s="16" t="s">
        <v>558</v>
      </c>
      <c r="K3735" s="16">
        <v>0</v>
      </c>
      <c r="L3735" s="16">
        <v>0</v>
      </c>
      <c r="M3735" s="16">
        <v>0</v>
      </c>
      <c r="N3735" s="16">
        <v>0</v>
      </c>
      <c r="O3735" s="47">
        <v>481.6</v>
      </c>
      <c r="P3735" s="16">
        <v>-481.6</v>
      </c>
      <c r="Q3735" s="47">
        <v>0</v>
      </c>
      <c r="R3735" s="16" t="s">
        <v>2061</v>
      </c>
      <c r="S3735" s="3" t="s">
        <v>2062</v>
      </c>
      <c r="T3735" s="2"/>
      <c r="U3735" s="2"/>
      <c r="V3735" s="2"/>
    </row>
    <row r="3736" spans="1:22" s="16" customFormat="1" ht="15" customHeight="1" x14ac:dyDescent="0.3">
      <c r="A3736" s="16" t="s">
        <v>465</v>
      </c>
      <c r="B3736" s="16" t="s">
        <v>18</v>
      </c>
      <c r="C3736" s="43" t="s">
        <v>1016</v>
      </c>
      <c r="D3736" s="43" t="s">
        <v>2060</v>
      </c>
      <c r="E3736" s="43" t="s">
        <v>2054</v>
      </c>
      <c r="F3736" s="43" t="s">
        <v>22</v>
      </c>
      <c r="G3736" s="43" t="s">
        <v>23</v>
      </c>
      <c r="H3736" s="43" t="s">
        <v>23</v>
      </c>
      <c r="I3736" s="43" t="s">
        <v>616</v>
      </c>
      <c r="J3736" s="16" t="s">
        <v>617</v>
      </c>
      <c r="K3736" s="16">
        <v>0</v>
      </c>
      <c r="L3736" s="16">
        <v>0</v>
      </c>
      <c r="M3736" s="16">
        <v>0</v>
      </c>
      <c r="N3736" s="16">
        <v>0</v>
      </c>
      <c r="O3736" s="47">
        <v>25000</v>
      </c>
      <c r="P3736" s="16">
        <v>-25000</v>
      </c>
      <c r="Q3736" s="47">
        <v>0</v>
      </c>
      <c r="R3736" s="16" t="s">
        <v>2061</v>
      </c>
      <c r="S3736" s="3" t="s">
        <v>2062</v>
      </c>
      <c r="T3736" s="2"/>
      <c r="U3736" s="2"/>
      <c r="V3736" s="2"/>
    </row>
    <row r="3737" spans="1:22" s="16" customFormat="1" ht="15" customHeight="1" x14ac:dyDescent="0.3">
      <c r="A3737" s="16" t="s">
        <v>465</v>
      </c>
      <c r="B3737" s="16" t="s">
        <v>18</v>
      </c>
      <c r="C3737" s="43" t="s">
        <v>1016</v>
      </c>
      <c r="D3737" s="43" t="s">
        <v>2060</v>
      </c>
      <c r="E3737" s="43" t="s">
        <v>2054</v>
      </c>
      <c r="F3737" s="43" t="s">
        <v>22</v>
      </c>
      <c r="G3737" s="43" t="s">
        <v>23</v>
      </c>
      <c r="H3737" s="43" t="s">
        <v>23</v>
      </c>
      <c r="I3737" s="43">
        <v>7000</v>
      </c>
      <c r="J3737" s="16" t="s">
        <v>580</v>
      </c>
      <c r="K3737" s="16">
        <v>0</v>
      </c>
      <c r="L3737" s="16">
        <v>0</v>
      </c>
      <c r="M3737" s="16">
        <v>0</v>
      </c>
      <c r="N3737" s="16">
        <v>0</v>
      </c>
      <c r="O3737" s="47">
        <v>0</v>
      </c>
      <c r="P3737" s="16">
        <v>0</v>
      </c>
      <c r="Q3737" s="47">
        <v>0</v>
      </c>
      <c r="R3737" s="16" t="s">
        <v>2061</v>
      </c>
      <c r="S3737" s="3" t="s">
        <v>2062</v>
      </c>
      <c r="T3737" s="2"/>
      <c r="U3737" s="2"/>
      <c r="V3737" s="2"/>
    </row>
    <row r="3738" spans="1:22" s="16" customFormat="1" ht="15" customHeight="1" x14ac:dyDescent="0.3">
      <c r="A3738" s="16" t="s">
        <v>465</v>
      </c>
      <c r="B3738" s="16" t="s">
        <v>18</v>
      </c>
      <c r="C3738" s="43" t="s">
        <v>1016</v>
      </c>
      <c r="D3738" s="43" t="s">
        <v>2060</v>
      </c>
      <c r="E3738" s="43" t="s">
        <v>2054</v>
      </c>
      <c r="F3738" s="43" t="s">
        <v>22</v>
      </c>
      <c r="G3738" s="43" t="s">
        <v>23</v>
      </c>
      <c r="H3738" s="43" t="s">
        <v>23</v>
      </c>
      <c r="I3738" s="43" t="s">
        <v>513</v>
      </c>
      <c r="J3738" s="16" t="s">
        <v>1203</v>
      </c>
      <c r="K3738" s="16">
        <v>0</v>
      </c>
      <c r="L3738" s="16">
        <v>0</v>
      </c>
      <c r="M3738" s="16">
        <v>0</v>
      </c>
      <c r="N3738" s="16">
        <v>0</v>
      </c>
      <c r="O3738" s="47">
        <v>1129.32</v>
      </c>
      <c r="P3738" s="16">
        <v>-1129.32</v>
      </c>
      <c r="Q3738" s="47">
        <v>0</v>
      </c>
      <c r="R3738" s="16" t="s">
        <v>2061</v>
      </c>
      <c r="S3738" s="3" t="s">
        <v>2062</v>
      </c>
      <c r="T3738" s="2"/>
      <c r="U3738" s="2"/>
      <c r="V3738" s="2"/>
    </row>
    <row r="3739" spans="1:22" s="16" customFormat="1" ht="15" customHeight="1" x14ac:dyDescent="0.3">
      <c r="A3739" s="16" t="s">
        <v>465</v>
      </c>
      <c r="B3739" s="16" t="s">
        <v>18</v>
      </c>
      <c r="C3739" s="43" t="s">
        <v>1016</v>
      </c>
      <c r="D3739" s="43" t="s">
        <v>2060</v>
      </c>
      <c r="E3739" s="43" t="s">
        <v>2054</v>
      </c>
      <c r="F3739" s="43" t="s">
        <v>22</v>
      </c>
      <c r="G3739" s="43" t="s">
        <v>23</v>
      </c>
      <c r="H3739" s="43" t="s">
        <v>23</v>
      </c>
      <c r="I3739" s="43">
        <v>8015</v>
      </c>
      <c r="J3739" s="16" t="s">
        <v>553</v>
      </c>
      <c r="K3739" s="16">
        <v>0</v>
      </c>
      <c r="L3739" s="16">
        <v>0</v>
      </c>
      <c r="M3739" s="16">
        <v>0</v>
      </c>
      <c r="N3739" s="16">
        <v>0</v>
      </c>
      <c r="O3739" s="47">
        <v>8913.44</v>
      </c>
      <c r="P3739" s="16">
        <v>-8913.44</v>
      </c>
      <c r="Q3739" s="47">
        <v>0</v>
      </c>
      <c r="R3739" s="16" t="s">
        <v>2061</v>
      </c>
      <c r="S3739" s="3" t="s">
        <v>2062</v>
      </c>
      <c r="T3739" s="2"/>
      <c r="U3739" s="2"/>
      <c r="V3739" s="2"/>
    </row>
    <row r="3740" spans="1:22" s="16" customFormat="1" ht="15" customHeight="1" x14ac:dyDescent="0.3">
      <c r="A3740" s="16" t="s">
        <v>465</v>
      </c>
      <c r="B3740" s="16" t="s">
        <v>18</v>
      </c>
      <c r="C3740" s="43" t="s">
        <v>1031</v>
      </c>
      <c r="D3740" s="43" t="s">
        <v>2060</v>
      </c>
      <c r="E3740" s="43" t="s">
        <v>2054</v>
      </c>
      <c r="F3740" s="43" t="s">
        <v>70</v>
      </c>
      <c r="G3740" s="43" t="s">
        <v>23</v>
      </c>
      <c r="H3740" s="43" t="s">
        <v>23</v>
      </c>
      <c r="I3740" s="43" t="s">
        <v>501</v>
      </c>
      <c r="J3740" s="16" t="s">
        <v>502</v>
      </c>
      <c r="K3740" s="16">
        <v>284273</v>
      </c>
      <c r="L3740" s="16">
        <v>2815</v>
      </c>
      <c r="M3740" s="16">
        <v>287088</v>
      </c>
      <c r="N3740" s="16">
        <v>0</v>
      </c>
      <c r="O3740" s="47">
        <v>132813.41</v>
      </c>
      <c r="P3740" s="16">
        <v>154274.59</v>
      </c>
      <c r="Q3740" s="47">
        <v>0</v>
      </c>
      <c r="R3740" s="16" t="s">
        <v>2063</v>
      </c>
      <c r="S3740" s="3" t="s">
        <v>2062</v>
      </c>
      <c r="T3740" s="2"/>
      <c r="U3740" s="2"/>
      <c r="V3740" s="2"/>
    </row>
    <row r="3741" spans="1:22" s="16" customFormat="1" ht="15" customHeight="1" x14ac:dyDescent="0.3">
      <c r="A3741" s="16" t="s">
        <v>465</v>
      </c>
      <c r="B3741" s="16" t="s">
        <v>18</v>
      </c>
      <c r="C3741" s="43" t="s">
        <v>1031</v>
      </c>
      <c r="D3741" s="43" t="s">
        <v>2060</v>
      </c>
      <c r="E3741" s="43" t="s">
        <v>2054</v>
      </c>
      <c r="F3741" s="43" t="s">
        <v>70</v>
      </c>
      <c r="G3741" s="43" t="s">
        <v>23</v>
      </c>
      <c r="H3741" s="43" t="s">
        <v>23</v>
      </c>
      <c r="I3741" s="43" t="s">
        <v>493</v>
      </c>
      <c r="J3741" s="16" t="s">
        <v>494</v>
      </c>
      <c r="K3741" s="16">
        <v>0</v>
      </c>
      <c r="L3741" s="16">
        <v>0</v>
      </c>
      <c r="M3741" s="16">
        <v>0</v>
      </c>
      <c r="N3741" s="16">
        <v>0</v>
      </c>
      <c r="O3741" s="47">
        <v>40391.96</v>
      </c>
      <c r="P3741" s="16">
        <v>-40391.96</v>
      </c>
      <c r="Q3741" s="47">
        <v>0</v>
      </c>
      <c r="R3741" s="16" t="s">
        <v>2063</v>
      </c>
      <c r="S3741" s="3" t="s">
        <v>2062</v>
      </c>
      <c r="T3741" s="2"/>
      <c r="U3741" s="2"/>
      <c r="V3741" s="2"/>
    </row>
    <row r="3742" spans="1:22" s="16" customFormat="1" ht="15" customHeight="1" x14ac:dyDescent="0.3">
      <c r="A3742" s="16" t="s">
        <v>465</v>
      </c>
      <c r="B3742" s="16" t="s">
        <v>18</v>
      </c>
      <c r="C3742" s="43" t="s">
        <v>1031</v>
      </c>
      <c r="D3742" s="43" t="s">
        <v>2060</v>
      </c>
      <c r="E3742" s="43" t="s">
        <v>2054</v>
      </c>
      <c r="F3742" s="43" t="s">
        <v>70</v>
      </c>
      <c r="G3742" s="43" t="s">
        <v>23</v>
      </c>
      <c r="H3742" s="43" t="s">
        <v>23</v>
      </c>
      <c r="I3742" s="43">
        <v>5100</v>
      </c>
      <c r="J3742" s="16" t="s">
        <v>484</v>
      </c>
      <c r="K3742" s="16">
        <v>0</v>
      </c>
      <c r="L3742" s="16">
        <v>0</v>
      </c>
      <c r="M3742" s="16">
        <v>0</v>
      </c>
      <c r="N3742" s="16">
        <v>0</v>
      </c>
      <c r="O3742" s="47">
        <v>9002.7199999999993</v>
      </c>
      <c r="P3742" s="16">
        <v>-9002.7199999999993</v>
      </c>
      <c r="Q3742" s="47">
        <v>0</v>
      </c>
      <c r="R3742" s="16" t="s">
        <v>2063</v>
      </c>
      <c r="S3742" s="3" t="s">
        <v>2062</v>
      </c>
      <c r="T3742" s="2"/>
      <c r="U3742" s="2"/>
      <c r="V3742" s="2"/>
    </row>
    <row r="3743" spans="1:22" s="16" customFormat="1" ht="15" customHeight="1" x14ac:dyDescent="0.3">
      <c r="A3743" s="16" t="s">
        <v>465</v>
      </c>
      <c r="B3743" s="16" t="s">
        <v>18</v>
      </c>
      <c r="C3743" s="43" t="s">
        <v>1031</v>
      </c>
      <c r="D3743" s="43" t="s">
        <v>2060</v>
      </c>
      <c r="E3743" s="43" t="s">
        <v>2054</v>
      </c>
      <c r="F3743" s="43" t="s">
        <v>70</v>
      </c>
      <c r="G3743" s="43" t="s">
        <v>23</v>
      </c>
      <c r="H3743" s="43" t="s">
        <v>23</v>
      </c>
      <c r="I3743" s="43" t="s">
        <v>481</v>
      </c>
      <c r="J3743" s="16" t="s">
        <v>1040</v>
      </c>
      <c r="K3743" s="16">
        <v>0</v>
      </c>
      <c r="L3743" s="16">
        <v>0</v>
      </c>
      <c r="M3743" s="16">
        <v>0</v>
      </c>
      <c r="N3743" s="16">
        <v>0</v>
      </c>
      <c r="O3743" s="47">
        <v>3238.49</v>
      </c>
      <c r="P3743" s="16">
        <v>-3238.49</v>
      </c>
      <c r="Q3743" s="47">
        <v>0</v>
      </c>
      <c r="R3743" s="16" t="s">
        <v>2063</v>
      </c>
      <c r="S3743" s="3" t="s">
        <v>2062</v>
      </c>
      <c r="T3743" s="2"/>
      <c r="U3743" s="2"/>
      <c r="V3743" s="2"/>
    </row>
    <row r="3744" spans="1:22" s="16" customFormat="1" ht="15" customHeight="1" x14ac:dyDescent="0.3">
      <c r="A3744" s="16" t="s">
        <v>465</v>
      </c>
      <c r="B3744" s="16" t="s">
        <v>18</v>
      </c>
      <c r="C3744" s="43" t="s">
        <v>1031</v>
      </c>
      <c r="D3744" s="43" t="s">
        <v>2060</v>
      </c>
      <c r="E3744" s="43" t="s">
        <v>2054</v>
      </c>
      <c r="F3744" s="43" t="s">
        <v>70</v>
      </c>
      <c r="G3744" s="43" t="s">
        <v>23</v>
      </c>
      <c r="H3744" s="43" t="s">
        <v>23</v>
      </c>
      <c r="I3744" s="43" t="s">
        <v>474</v>
      </c>
      <c r="J3744" s="16" t="s">
        <v>475</v>
      </c>
      <c r="K3744" s="16">
        <v>21963</v>
      </c>
      <c r="L3744" s="16">
        <v>217</v>
      </c>
      <c r="M3744" s="16">
        <v>22180</v>
      </c>
      <c r="N3744" s="16">
        <v>0</v>
      </c>
      <c r="O3744" s="47">
        <v>13730.5</v>
      </c>
      <c r="P3744" s="16">
        <v>8449.5</v>
      </c>
      <c r="Q3744" s="47">
        <v>0</v>
      </c>
      <c r="R3744" s="16" t="s">
        <v>2063</v>
      </c>
      <c r="S3744" s="3" t="s">
        <v>2062</v>
      </c>
      <c r="T3744" s="2"/>
      <c r="U3744" s="2"/>
      <c r="V3744" s="2"/>
    </row>
    <row r="3745" spans="1:22" s="16" customFormat="1" ht="15" customHeight="1" x14ac:dyDescent="0.3">
      <c r="A3745" s="16" t="s">
        <v>465</v>
      </c>
      <c r="B3745" s="16" t="s">
        <v>18</v>
      </c>
      <c r="C3745" s="43" t="s">
        <v>1031</v>
      </c>
      <c r="D3745" s="43" t="s">
        <v>2060</v>
      </c>
      <c r="E3745" s="43" t="s">
        <v>2054</v>
      </c>
      <c r="F3745" s="43" t="s">
        <v>70</v>
      </c>
      <c r="G3745" s="43" t="s">
        <v>23</v>
      </c>
      <c r="H3745" s="43" t="s">
        <v>23</v>
      </c>
      <c r="I3745" s="43" t="s">
        <v>531</v>
      </c>
      <c r="J3745" s="16" t="s">
        <v>532</v>
      </c>
      <c r="K3745" s="16">
        <v>22454</v>
      </c>
      <c r="L3745" s="16">
        <v>0</v>
      </c>
      <c r="M3745" s="16">
        <v>22454</v>
      </c>
      <c r="N3745" s="16">
        <v>0</v>
      </c>
      <c r="O3745" s="47">
        <v>0</v>
      </c>
      <c r="P3745" s="16">
        <v>22454</v>
      </c>
      <c r="Q3745" s="47">
        <v>0</v>
      </c>
      <c r="R3745" s="16" t="s">
        <v>2063</v>
      </c>
      <c r="S3745" s="3" t="s">
        <v>2062</v>
      </c>
      <c r="T3745" s="2"/>
      <c r="U3745" s="2"/>
      <c r="V3745" s="2"/>
    </row>
    <row r="3746" spans="1:22" s="16" customFormat="1" ht="15" customHeight="1" x14ac:dyDescent="0.3">
      <c r="A3746" s="16" t="s">
        <v>465</v>
      </c>
      <c r="B3746" s="16" t="s">
        <v>18</v>
      </c>
      <c r="C3746" s="43" t="s">
        <v>1031</v>
      </c>
      <c r="D3746" s="43" t="s">
        <v>2060</v>
      </c>
      <c r="E3746" s="43" t="s">
        <v>2054</v>
      </c>
      <c r="F3746" s="43" t="s">
        <v>70</v>
      </c>
      <c r="G3746" s="43" t="s">
        <v>23</v>
      </c>
      <c r="H3746" s="43" t="s">
        <v>23</v>
      </c>
      <c r="I3746" s="43" t="s">
        <v>638</v>
      </c>
      <c r="J3746" s="16" t="s">
        <v>639</v>
      </c>
      <c r="K3746" s="16">
        <v>76476</v>
      </c>
      <c r="L3746" s="16">
        <v>0</v>
      </c>
      <c r="M3746" s="16">
        <v>76476</v>
      </c>
      <c r="N3746" s="16">
        <v>0</v>
      </c>
      <c r="O3746" s="47">
        <v>0</v>
      </c>
      <c r="P3746" s="16">
        <v>76476</v>
      </c>
      <c r="Q3746" s="47">
        <v>0</v>
      </c>
      <c r="R3746" s="16" t="s">
        <v>2063</v>
      </c>
      <c r="S3746" s="3" t="s">
        <v>2062</v>
      </c>
      <c r="T3746" s="2"/>
      <c r="U3746" s="2"/>
      <c r="V3746" s="2"/>
    </row>
    <row r="3747" spans="1:22" s="16" customFormat="1" ht="15" customHeight="1" x14ac:dyDescent="0.3">
      <c r="A3747" s="16" t="s">
        <v>465</v>
      </c>
      <c r="B3747" s="16" t="s">
        <v>18</v>
      </c>
      <c r="C3747" s="43" t="s">
        <v>1031</v>
      </c>
      <c r="D3747" s="43" t="s">
        <v>2060</v>
      </c>
      <c r="E3747" s="43" t="s">
        <v>2054</v>
      </c>
      <c r="F3747" s="43" t="s">
        <v>70</v>
      </c>
      <c r="G3747" s="43" t="s">
        <v>23</v>
      </c>
      <c r="H3747" s="43" t="s">
        <v>23</v>
      </c>
      <c r="I3747" s="43" t="s">
        <v>466</v>
      </c>
      <c r="J3747" s="16" t="s">
        <v>467</v>
      </c>
      <c r="K3747" s="16">
        <v>4172</v>
      </c>
      <c r="L3747" s="16">
        <v>0</v>
      </c>
      <c r="M3747" s="16">
        <v>4172</v>
      </c>
      <c r="N3747" s="16">
        <v>0</v>
      </c>
      <c r="O3747" s="47">
        <v>0</v>
      </c>
      <c r="P3747" s="16">
        <v>4172</v>
      </c>
      <c r="Q3747" s="47">
        <v>0</v>
      </c>
      <c r="R3747" s="16" t="s">
        <v>2063</v>
      </c>
      <c r="S3747" s="3" t="s">
        <v>2062</v>
      </c>
      <c r="T3747" s="2"/>
      <c r="U3747" s="2"/>
      <c r="V3747" s="2"/>
    </row>
    <row r="3748" spans="1:22" s="16" customFormat="1" ht="15" customHeight="1" x14ac:dyDescent="0.3">
      <c r="A3748" s="16" t="s">
        <v>465</v>
      </c>
      <c r="B3748" s="16" t="s">
        <v>18</v>
      </c>
      <c r="C3748" s="43" t="s">
        <v>1031</v>
      </c>
      <c r="D3748" s="43" t="s">
        <v>2060</v>
      </c>
      <c r="E3748" s="43" t="s">
        <v>2054</v>
      </c>
      <c r="F3748" s="43" t="s">
        <v>70</v>
      </c>
      <c r="G3748" s="43" t="s">
        <v>23</v>
      </c>
      <c r="H3748" s="43" t="s">
        <v>23</v>
      </c>
      <c r="I3748" s="43" t="s">
        <v>470</v>
      </c>
      <c r="J3748" s="16" t="s">
        <v>471</v>
      </c>
      <c r="K3748" s="16">
        <v>546</v>
      </c>
      <c r="L3748" s="16">
        <v>0</v>
      </c>
      <c r="M3748" s="16">
        <v>546</v>
      </c>
      <c r="N3748" s="16">
        <v>0</v>
      </c>
      <c r="O3748" s="47">
        <v>0</v>
      </c>
      <c r="P3748" s="16">
        <v>546</v>
      </c>
      <c r="Q3748" s="47">
        <v>0</v>
      </c>
      <c r="R3748" s="16" t="s">
        <v>2063</v>
      </c>
      <c r="S3748" s="3" t="s">
        <v>2062</v>
      </c>
      <c r="T3748" s="2"/>
      <c r="U3748" s="2"/>
      <c r="V3748" s="2"/>
    </row>
    <row r="3749" spans="1:22" s="16" customFormat="1" ht="15" customHeight="1" x14ac:dyDescent="0.3">
      <c r="A3749" s="16" t="s">
        <v>465</v>
      </c>
      <c r="B3749" s="16" t="s">
        <v>18</v>
      </c>
      <c r="C3749" s="43" t="s">
        <v>1032</v>
      </c>
      <c r="D3749" s="43" t="s">
        <v>2060</v>
      </c>
      <c r="E3749" s="43" t="s">
        <v>2054</v>
      </c>
      <c r="F3749" s="43" t="s">
        <v>1801</v>
      </c>
      <c r="G3749" s="43" t="s">
        <v>23</v>
      </c>
      <c r="H3749" s="43" t="s">
        <v>23</v>
      </c>
      <c r="I3749" s="43" t="s">
        <v>501</v>
      </c>
      <c r="J3749" s="16" t="s">
        <v>502</v>
      </c>
      <c r="K3749" s="16">
        <v>539482</v>
      </c>
      <c r="L3749" s="16">
        <v>5341</v>
      </c>
      <c r="M3749" s="16">
        <v>544823</v>
      </c>
      <c r="N3749" s="16">
        <v>0</v>
      </c>
      <c r="O3749" s="47">
        <v>238887.14</v>
      </c>
      <c r="P3749" s="16">
        <v>305935.86</v>
      </c>
      <c r="Q3749" s="47">
        <v>0</v>
      </c>
      <c r="R3749" s="16" t="s">
        <v>2064</v>
      </c>
      <c r="S3749" s="3" t="s">
        <v>2062</v>
      </c>
      <c r="T3749" s="2"/>
      <c r="U3749" s="2"/>
      <c r="V3749" s="2"/>
    </row>
    <row r="3750" spans="1:22" s="16" customFormat="1" ht="15" customHeight="1" x14ac:dyDescent="0.3">
      <c r="A3750" s="16" t="s">
        <v>465</v>
      </c>
      <c r="B3750" s="16" t="s">
        <v>18</v>
      </c>
      <c r="C3750" s="43" t="s">
        <v>1032</v>
      </c>
      <c r="D3750" s="43" t="s">
        <v>2060</v>
      </c>
      <c r="E3750" s="43" t="s">
        <v>2054</v>
      </c>
      <c r="F3750" s="43" t="s">
        <v>1801</v>
      </c>
      <c r="G3750" s="43" t="s">
        <v>23</v>
      </c>
      <c r="H3750" s="43" t="s">
        <v>23</v>
      </c>
      <c r="I3750" s="43">
        <v>5100</v>
      </c>
      <c r="J3750" s="16" t="s">
        <v>484</v>
      </c>
      <c r="K3750" s="16">
        <v>0</v>
      </c>
      <c r="L3750" s="16">
        <v>0</v>
      </c>
      <c r="M3750" s="16">
        <v>0</v>
      </c>
      <c r="N3750" s="16">
        <v>0</v>
      </c>
      <c r="O3750" s="47">
        <v>25055.200000000001</v>
      </c>
      <c r="P3750" s="16">
        <v>-25055.200000000001</v>
      </c>
      <c r="Q3750" s="47">
        <v>0</v>
      </c>
      <c r="R3750" s="16" t="s">
        <v>2064</v>
      </c>
      <c r="S3750" s="3" t="s">
        <v>2062</v>
      </c>
      <c r="T3750" s="2"/>
      <c r="U3750" s="2"/>
      <c r="V3750" s="2"/>
    </row>
    <row r="3751" spans="1:22" s="16" customFormat="1" ht="15" customHeight="1" x14ac:dyDescent="0.3">
      <c r="A3751" s="16" t="s">
        <v>465</v>
      </c>
      <c r="B3751" s="16" t="s">
        <v>18</v>
      </c>
      <c r="C3751" s="43" t="s">
        <v>1032</v>
      </c>
      <c r="D3751" s="43" t="s">
        <v>2060</v>
      </c>
      <c r="E3751" s="43" t="s">
        <v>2054</v>
      </c>
      <c r="F3751" s="43" t="s">
        <v>1801</v>
      </c>
      <c r="G3751" s="43" t="s">
        <v>23</v>
      </c>
      <c r="H3751" s="43" t="s">
        <v>23</v>
      </c>
      <c r="I3751" s="43" t="s">
        <v>2065</v>
      </c>
      <c r="J3751" s="16" t="s">
        <v>2066</v>
      </c>
      <c r="K3751" s="16">
        <v>0</v>
      </c>
      <c r="L3751" s="16">
        <v>0</v>
      </c>
      <c r="M3751" s="16">
        <v>0</v>
      </c>
      <c r="N3751" s="16">
        <v>0</v>
      </c>
      <c r="O3751" s="47">
        <v>0</v>
      </c>
      <c r="P3751" s="16">
        <v>0</v>
      </c>
      <c r="Q3751" s="47">
        <v>0</v>
      </c>
      <c r="R3751" s="16" t="s">
        <v>2064</v>
      </c>
      <c r="S3751" s="3" t="s">
        <v>2062</v>
      </c>
      <c r="T3751" s="2"/>
      <c r="U3751" s="2"/>
      <c r="V3751" s="2"/>
    </row>
    <row r="3752" spans="1:22" s="16" customFormat="1" ht="15" customHeight="1" x14ac:dyDescent="0.3">
      <c r="A3752" s="16" t="s">
        <v>465</v>
      </c>
      <c r="B3752" s="16" t="s">
        <v>18</v>
      </c>
      <c r="C3752" s="43" t="s">
        <v>1032</v>
      </c>
      <c r="D3752" s="43" t="s">
        <v>2060</v>
      </c>
      <c r="E3752" s="43" t="s">
        <v>2054</v>
      </c>
      <c r="F3752" s="43" t="s">
        <v>1801</v>
      </c>
      <c r="G3752" s="43" t="s">
        <v>23</v>
      </c>
      <c r="H3752" s="43" t="s">
        <v>23</v>
      </c>
      <c r="I3752" s="43" t="s">
        <v>491</v>
      </c>
      <c r="J3752" s="16" t="s">
        <v>1043</v>
      </c>
      <c r="K3752" s="16">
        <v>0</v>
      </c>
      <c r="L3752" s="16">
        <v>0</v>
      </c>
      <c r="M3752" s="16">
        <v>0</v>
      </c>
      <c r="N3752" s="16">
        <v>0</v>
      </c>
      <c r="O3752" s="47">
        <v>4380</v>
      </c>
      <c r="P3752" s="16">
        <v>-4380</v>
      </c>
      <c r="Q3752" s="47">
        <v>0</v>
      </c>
      <c r="R3752" s="16" t="s">
        <v>2064</v>
      </c>
      <c r="S3752" s="3" t="s">
        <v>2062</v>
      </c>
      <c r="T3752" s="2"/>
      <c r="U3752" s="2"/>
      <c r="V3752" s="2"/>
    </row>
    <row r="3753" spans="1:22" s="16" customFormat="1" ht="15" customHeight="1" x14ac:dyDescent="0.3">
      <c r="A3753" s="16" t="s">
        <v>465</v>
      </c>
      <c r="B3753" s="16" t="s">
        <v>18</v>
      </c>
      <c r="C3753" s="43" t="s">
        <v>1032</v>
      </c>
      <c r="D3753" s="43" t="s">
        <v>2060</v>
      </c>
      <c r="E3753" s="43" t="s">
        <v>2054</v>
      </c>
      <c r="F3753" s="43" t="s">
        <v>1801</v>
      </c>
      <c r="G3753" s="43" t="s">
        <v>23</v>
      </c>
      <c r="H3753" s="43" t="s">
        <v>23</v>
      </c>
      <c r="I3753" s="43" t="s">
        <v>481</v>
      </c>
      <c r="J3753" s="16" t="s">
        <v>1040</v>
      </c>
      <c r="K3753" s="16">
        <v>0</v>
      </c>
      <c r="L3753" s="16">
        <v>0</v>
      </c>
      <c r="M3753" s="16">
        <v>0</v>
      </c>
      <c r="N3753" s="16">
        <v>0</v>
      </c>
      <c r="O3753" s="47">
        <v>113457.22</v>
      </c>
      <c r="P3753" s="16">
        <v>-113457.22</v>
      </c>
      <c r="Q3753" s="47">
        <v>0</v>
      </c>
      <c r="R3753" s="16" t="s">
        <v>2064</v>
      </c>
      <c r="S3753" s="3" t="s">
        <v>2062</v>
      </c>
      <c r="T3753" s="2"/>
      <c r="U3753" s="2"/>
      <c r="V3753" s="2"/>
    </row>
    <row r="3754" spans="1:22" s="16" customFormat="1" ht="15" customHeight="1" x14ac:dyDescent="0.3">
      <c r="A3754" s="16" t="s">
        <v>465</v>
      </c>
      <c r="B3754" s="16" t="s">
        <v>18</v>
      </c>
      <c r="C3754" s="43" t="s">
        <v>1032</v>
      </c>
      <c r="D3754" s="43" t="s">
        <v>2060</v>
      </c>
      <c r="E3754" s="43" t="s">
        <v>2054</v>
      </c>
      <c r="F3754" s="43" t="s">
        <v>1801</v>
      </c>
      <c r="G3754" s="43" t="s">
        <v>23</v>
      </c>
      <c r="H3754" s="43" t="s">
        <v>23</v>
      </c>
      <c r="I3754" s="43" t="s">
        <v>474</v>
      </c>
      <c r="J3754" s="16" t="s">
        <v>475</v>
      </c>
      <c r="K3754" s="16">
        <v>41679</v>
      </c>
      <c r="L3754" s="16">
        <v>413</v>
      </c>
      <c r="M3754" s="16">
        <v>42092</v>
      </c>
      <c r="N3754" s="16">
        <v>0</v>
      </c>
      <c r="O3754" s="47">
        <v>27515.279999999999</v>
      </c>
      <c r="P3754" s="16">
        <v>14576.72</v>
      </c>
      <c r="Q3754" s="47">
        <v>0</v>
      </c>
      <c r="R3754" s="16" t="s">
        <v>2064</v>
      </c>
      <c r="S3754" s="3" t="s">
        <v>2062</v>
      </c>
      <c r="T3754" s="2"/>
      <c r="U3754" s="2"/>
      <c r="V3754" s="2"/>
    </row>
    <row r="3755" spans="1:22" s="16" customFormat="1" ht="15" customHeight="1" x14ac:dyDescent="0.3">
      <c r="A3755" s="16" t="s">
        <v>465</v>
      </c>
      <c r="B3755" s="16" t="s">
        <v>18</v>
      </c>
      <c r="C3755" s="43" t="s">
        <v>1032</v>
      </c>
      <c r="D3755" s="43" t="s">
        <v>2060</v>
      </c>
      <c r="E3755" s="43" t="s">
        <v>2054</v>
      </c>
      <c r="F3755" s="43" t="s">
        <v>1801</v>
      </c>
      <c r="G3755" s="43" t="s">
        <v>23</v>
      </c>
      <c r="H3755" s="43" t="s">
        <v>23</v>
      </c>
      <c r="I3755" s="43" t="s">
        <v>531</v>
      </c>
      <c r="J3755" s="16" t="s">
        <v>532</v>
      </c>
      <c r="K3755" s="16">
        <v>26784</v>
      </c>
      <c r="L3755" s="16">
        <v>0</v>
      </c>
      <c r="M3755" s="16">
        <v>26784</v>
      </c>
      <c r="N3755" s="16">
        <v>0</v>
      </c>
      <c r="O3755" s="47">
        <v>0</v>
      </c>
      <c r="P3755" s="16">
        <v>26784</v>
      </c>
      <c r="Q3755" s="47">
        <v>0</v>
      </c>
      <c r="R3755" s="16" t="s">
        <v>2064</v>
      </c>
      <c r="S3755" s="3" t="s">
        <v>2062</v>
      </c>
      <c r="T3755" s="2"/>
      <c r="U3755" s="2"/>
      <c r="V3755" s="2"/>
    </row>
    <row r="3756" spans="1:22" s="16" customFormat="1" ht="15" customHeight="1" x14ac:dyDescent="0.3">
      <c r="A3756" s="16" t="s">
        <v>465</v>
      </c>
      <c r="B3756" s="16" t="s">
        <v>18</v>
      </c>
      <c r="C3756" s="43" t="s">
        <v>1032</v>
      </c>
      <c r="D3756" s="43" t="s">
        <v>2060</v>
      </c>
      <c r="E3756" s="43" t="s">
        <v>2054</v>
      </c>
      <c r="F3756" s="43" t="s">
        <v>1801</v>
      </c>
      <c r="G3756" s="43" t="s">
        <v>23</v>
      </c>
      <c r="H3756" s="43" t="s">
        <v>23</v>
      </c>
      <c r="I3756" s="43" t="s">
        <v>638</v>
      </c>
      <c r="J3756" s="16" t="s">
        <v>639</v>
      </c>
      <c r="K3756" s="16">
        <v>84565</v>
      </c>
      <c r="L3756" s="16">
        <v>0</v>
      </c>
      <c r="M3756" s="16">
        <v>84565</v>
      </c>
      <c r="N3756" s="16">
        <v>0</v>
      </c>
      <c r="O3756" s="47">
        <v>0</v>
      </c>
      <c r="P3756" s="16">
        <v>84565</v>
      </c>
      <c r="Q3756" s="47">
        <v>0</v>
      </c>
      <c r="R3756" s="16" t="s">
        <v>2064</v>
      </c>
      <c r="S3756" s="3" t="s">
        <v>2062</v>
      </c>
      <c r="T3756" s="2"/>
      <c r="U3756" s="2"/>
      <c r="V3756" s="2"/>
    </row>
    <row r="3757" spans="1:22" s="16" customFormat="1" ht="15" customHeight="1" x14ac:dyDescent="0.3">
      <c r="A3757" s="16" t="s">
        <v>465</v>
      </c>
      <c r="B3757" s="16" t="s">
        <v>18</v>
      </c>
      <c r="C3757" s="43" t="s">
        <v>1032</v>
      </c>
      <c r="D3757" s="43" t="s">
        <v>2060</v>
      </c>
      <c r="E3757" s="43" t="s">
        <v>2054</v>
      </c>
      <c r="F3757" s="43" t="s">
        <v>1801</v>
      </c>
      <c r="G3757" s="43" t="s">
        <v>23</v>
      </c>
      <c r="H3757" s="43" t="s">
        <v>23</v>
      </c>
      <c r="I3757" s="43" t="s">
        <v>466</v>
      </c>
      <c r="J3757" s="16" t="s">
        <v>467</v>
      </c>
      <c r="K3757" s="16">
        <v>5172</v>
      </c>
      <c r="L3757" s="16">
        <v>0</v>
      </c>
      <c r="M3757" s="16">
        <v>5172</v>
      </c>
      <c r="N3757" s="16">
        <v>0</v>
      </c>
      <c r="O3757" s="47">
        <v>0</v>
      </c>
      <c r="P3757" s="16">
        <v>5172</v>
      </c>
      <c r="Q3757" s="47">
        <v>0</v>
      </c>
      <c r="R3757" s="16" t="s">
        <v>2064</v>
      </c>
      <c r="S3757" s="3" t="s">
        <v>2062</v>
      </c>
      <c r="T3757" s="2"/>
      <c r="U3757" s="2"/>
      <c r="V3757" s="2"/>
    </row>
    <row r="3758" spans="1:22" s="16" customFormat="1" ht="15" customHeight="1" x14ac:dyDescent="0.3">
      <c r="A3758" s="16" t="s">
        <v>465</v>
      </c>
      <c r="B3758" s="16" t="s">
        <v>18</v>
      </c>
      <c r="C3758" s="43" t="s">
        <v>1032</v>
      </c>
      <c r="D3758" s="43" t="s">
        <v>2060</v>
      </c>
      <c r="E3758" s="43" t="s">
        <v>2054</v>
      </c>
      <c r="F3758" s="43" t="s">
        <v>1801</v>
      </c>
      <c r="G3758" s="43" t="s">
        <v>23</v>
      </c>
      <c r="H3758" s="43" t="s">
        <v>23</v>
      </c>
      <c r="I3758" s="43" t="s">
        <v>470</v>
      </c>
      <c r="J3758" s="16" t="s">
        <v>471</v>
      </c>
      <c r="K3758" s="16">
        <v>765</v>
      </c>
      <c r="L3758" s="16">
        <v>0</v>
      </c>
      <c r="M3758" s="16">
        <v>765</v>
      </c>
      <c r="N3758" s="16">
        <v>0</v>
      </c>
      <c r="O3758" s="47">
        <v>0</v>
      </c>
      <c r="P3758" s="16">
        <v>765</v>
      </c>
      <c r="Q3758" s="47">
        <v>0</v>
      </c>
      <c r="R3758" s="16" t="s">
        <v>2064</v>
      </c>
      <c r="S3758" s="3" t="s">
        <v>2062</v>
      </c>
      <c r="T3758" s="2"/>
      <c r="U3758" s="2"/>
      <c r="V3758" s="2"/>
    </row>
    <row r="3759" spans="1:22" s="16" customFormat="1" ht="15" customHeight="1" x14ac:dyDescent="0.3">
      <c r="A3759" s="16" t="s">
        <v>465</v>
      </c>
      <c r="B3759" s="16" t="s">
        <v>18</v>
      </c>
      <c r="C3759" s="43" t="s">
        <v>1017</v>
      </c>
      <c r="D3759" s="43" t="s">
        <v>2060</v>
      </c>
      <c r="E3759" s="43" t="s">
        <v>2054</v>
      </c>
      <c r="F3759" s="43" t="s">
        <v>2067</v>
      </c>
      <c r="G3759" s="43" t="s">
        <v>23</v>
      </c>
      <c r="H3759" s="43" t="s">
        <v>23</v>
      </c>
      <c r="I3759" s="43" t="s">
        <v>501</v>
      </c>
      <c r="J3759" s="16" t="s">
        <v>502</v>
      </c>
      <c r="K3759" s="16">
        <v>70166</v>
      </c>
      <c r="L3759" s="16">
        <v>695</v>
      </c>
      <c r="M3759" s="16">
        <v>70861</v>
      </c>
      <c r="N3759" s="16">
        <v>0</v>
      </c>
      <c r="O3759" s="47">
        <v>62206.94</v>
      </c>
      <c r="P3759" s="16">
        <v>8654.06</v>
      </c>
      <c r="Q3759" s="47">
        <v>0</v>
      </c>
      <c r="R3759" s="16" t="s">
        <v>2068</v>
      </c>
      <c r="S3759" s="3" t="s">
        <v>2062</v>
      </c>
      <c r="T3759" s="2"/>
      <c r="U3759" s="2"/>
      <c r="V3759" s="2"/>
    </row>
    <row r="3760" spans="1:22" s="16" customFormat="1" ht="15" customHeight="1" x14ac:dyDescent="0.3">
      <c r="A3760" s="16" t="s">
        <v>465</v>
      </c>
      <c r="B3760" s="16" t="s">
        <v>18</v>
      </c>
      <c r="C3760" s="43" t="s">
        <v>1017</v>
      </c>
      <c r="D3760" s="43" t="s">
        <v>2060</v>
      </c>
      <c r="E3760" s="43" t="s">
        <v>2054</v>
      </c>
      <c r="F3760" s="43" t="s">
        <v>2067</v>
      </c>
      <c r="G3760" s="43" t="s">
        <v>23</v>
      </c>
      <c r="H3760" s="43" t="s">
        <v>23</v>
      </c>
      <c r="I3760" s="43" t="s">
        <v>2065</v>
      </c>
      <c r="J3760" s="16" t="s">
        <v>2066</v>
      </c>
      <c r="K3760" s="16">
        <v>0</v>
      </c>
      <c r="L3760" s="16">
        <v>0</v>
      </c>
      <c r="M3760" s="16">
        <v>0</v>
      </c>
      <c r="N3760" s="16">
        <v>0</v>
      </c>
      <c r="O3760" s="47">
        <v>6198.2</v>
      </c>
      <c r="P3760" s="16">
        <v>-6198.2</v>
      </c>
      <c r="Q3760" s="47">
        <v>0</v>
      </c>
      <c r="R3760" s="16" t="s">
        <v>2068</v>
      </c>
      <c r="S3760" s="3" t="s">
        <v>2062</v>
      </c>
      <c r="T3760" s="2"/>
      <c r="U3760" s="2"/>
      <c r="V3760" s="2"/>
    </row>
    <row r="3761" spans="1:22" s="16" customFormat="1" ht="15" customHeight="1" x14ac:dyDescent="0.3">
      <c r="A3761" s="16" t="s">
        <v>465</v>
      </c>
      <c r="B3761" s="16" t="s">
        <v>18</v>
      </c>
      <c r="C3761" s="43" t="s">
        <v>1017</v>
      </c>
      <c r="D3761" s="43" t="s">
        <v>2060</v>
      </c>
      <c r="E3761" s="43" t="s">
        <v>2054</v>
      </c>
      <c r="F3761" s="43" t="s">
        <v>2067</v>
      </c>
      <c r="G3761" s="43" t="s">
        <v>23</v>
      </c>
      <c r="H3761" s="43" t="s">
        <v>23</v>
      </c>
      <c r="I3761" s="43" t="s">
        <v>481</v>
      </c>
      <c r="J3761" s="16" t="s">
        <v>1040</v>
      </c>
      <c r="K3761" s="16">
        <v>0</v>
      </c>
      <c r="L3761" s="16">
        <v>0</v>
      </c>
      <c r="M3761" s="16">
        <v>0</v>
      </c>
      <c r="N3761" s="16">
        <v>0</v>
      </c>
      <c r="O3761" s="47">
        <v>59744.76</v>
      </c>
      <c r="P3761" s="16">
        <v>-59744.76</v>
      </c>
      <c r="Q3761" s="47">
        <v>0</v>
      </c>
      <c r="R3761" s="16" t="s">
        <v>2068</v>
      </c>
      <c r="S3761" s="3" t="s">
        <v>2062</v>
      </c>
      <c r="T3761" s="2"/>
      <c r="U3761" s="2"/>
      <c r="V3761" s="2"/>
    </row>
    <row r="3762" spans="1:22" s="16" customFormat="1" ht="15" customHeight="1" x14ac:dyDescent="0.3">
      <c r="A3762" s="16" t="s">
        <v>465</v>
      </c>
      <c r="B3762" s="16" t="s">
        <v>18</v>
      </c>
      <c r="C3762" s="43" t="s">
        <v>1017</v>
      </c>
      <c r="D3762" s="43" t="s">
        <v>2060</v>
      </c>
      <c r="E3762" s="43" t="s">
        <v>2054</v>
      </c>
      <c r="F3762" s="43" t="s">
        <v>2067</v>
      </c>
      <c r="G3762" s="43" t="s">
        <v>23</v>
      </c>
      <c r="H3762" s="43" t="s">
        <v>23</v>
      </c>
      <c r="I3762" s="43" t="s">
        <v>474</v>
      </c>
      <c r="J3762" s="16" t="s">
        <v>475</v>
      </c>
      <c r="K3762" s="16">
        <v>5421</v>
      </c>
      <c r="L3762" s="16">
        <v>54</v>
      </c>
      <c r="M3762" s="16">
        <v>5475</v>
      </c>
      <c r="N3762" s="16">
        <v>0</v>
      </c>
      <c r="O3762" s="47">
        <v>9612.81</v>
      </c>
      <c r="P3762" s="16">
        <v>-4137.8100000000004</v>
      </c>
      <c r="Q3762" s="47">
        <v>0</v>
      </c>
      <c r="R3762" s="16" t="s">
        <v>2068</v>
      </c>
      <c r="S3762" s="3" t="s">
        <v>2062</v>
      </c>
      <c r="T3762" s="2"/>
      <c r="U3762" s="2"/>
      <c r="V3762" s="2"/>
    </row>
    <row r="3763" spans="1:22" s="16" customFormat="1" ht="15" customHeight="1" x14ac:dyDescent="0.3">
      <c r="A3763" s="16" t="s">
        <v>465</v>
      </c>
      <c r="B3763" s="16" t="s">
        <v>18</v>
      </c>
      <c r="C3763" s="43" t="s">
        <v>1017</v>
      </c>
      <c r="D3763" s="43" t="s">
        <v>2060</v>
      </c>
      <c r="E3763" s="43" t="s">
        <v>2054</v>
      </c>
      <c r="F3763" s="43" t="s">
        <v>2067</v>
      </c>
      <c r="G3763" s="43" t="s">
        <v>23</v>
      </c>
      <c r="H3763" s="43" t="s">
        <v>23</v>
      </c>
      <c r="I3763" s="43" t="s">
        <v>531</v>
      </c>
      <c r="J3763" s="16" t="s">
        <v>532</v>
      </c>
      <c r="K3763" s="16">
        <v>8350</v>
      </c>
      <c r="L3763" s="16">
        <v>0</v>
      </c>
      <c r="M3763" s="16">
        <v>8350</v>
      </c>
      <c r="N3763" s="16">
        <v>0</v>
      </c>
      <c r="O3763" s="47">
        <v>0</v>
      </c>
      <c r="P3763" s="16">
        <v>8350</v>
      </c>
      <c r="Q3763" s="47">
        <v>0</v>
      </c>
      <c r="R3763" s="16" t="s">
        <v>2068</v>
      </c>
      <c r="S3763" s="3" t="s">
        <v>2062</v>
      </c>
      <c r="T3763" s="2"/>
      <c r="U3763" s="2"/>
      <c r="V3763" s="2"/>
    </row>
    <row r="3764" spans="1:22" s="16" customFormat="1" ht="15" customHeight="1" x14ac:dyDescent="0.3">
      <c r="A3764" s="16" t="s">
        <v>465</v>
      </c>
      <c r="B3764" s="16" t="s">
        <v>18</v>
      </c>
      <c r="C3764" s="43" t="s">
        <v>1017</v>
      </c>
      <c r="D3764" s="43" t="s">
        <v>2060</v>
      </c>
      <c r="E3764" s="43" t="s">
        <v>2054</v>
      </c>
      <c r="F3764" s="43" t="s">
        <v>2067</v>
      </c>
      <c r="G3764" s="43" t="s">
        <v>23</v>
      </c>
      <c r="H3764" s="43" t="s">
        <v>23</v>
      </c>
      <c r="I3764" s="43" t="s">
        <v>638</v>
      </c>
      <c r="J3764" s="16" t="s">
        <v>639</v>
      </c>
      <c r="K3764" s="16">
        <v>20590</v>
      </c>
      <c r="L3764" s="16">
        <v>0</v>
      </c>
      <c r="M3764" s="16">
        <v>20590</v>
      </c>
      <c r="N3764" s="16">
        <v>0</v>
      </c>
      <c r="O3764" s="47">
        <v>0</v>
      </c>
      <c r="P3764" s="16">
        <v>20590</v>
      </c>
      <c r="Q3764" s="47">
        <v>0</v>
      </c>
      <c r="R3764" s="16" t="s">
        <v>2068</v>
      </c>
      <c r="S3764" s="3" t="s">
        <v>2062</v>
      </c>
      <c r="T3764" s="2"/>
      <c r="U3764" s="2"/>
      <c r="V3764" s="2"/>
    </row>
    <row r="3765" spans="1:22" s="16" customFormat="1" ht="15" customHeight="1" x14ac:dyDescent="0.3">
      <c r="A3765" s="16" t="s">
        <v>465</v>
      </c>
      <c r="B3765" s="16" t="s">
        <v>18</v>
      </c>
      <c r="C3765" s="43" t="s">
        <v>1017</v>
      </c>
      <c r="D3765" s="43" t="s">
        <v>2060</v>
      </c>
      <c r="E3765" s="43" t="s">
        <v>2054</v>
      </c>
      <c r="F3765" s="43" t="s">
        <v>2067</v>
      </c>
      <c r="G3765" s="43" t="s">
        <v>23</v>
      </c>
      <c r="H3765" s="43" t="s">
        <v>23</v>
      </c>
      <c r="I3765" s="43" t="s">
        <v>466</v>
      </c>
      <c r="J3765" s="16" t="s">
        <v>467</v>
      </c>
      <c r="K3765" s="16">
        <v>1058</v>
      </c>
      <c r="L3765" s="16">
        <v>0</v>
      </c>
      <c r="M3765" s="16">
        <v>1058</v>
      </c>
      <c r="N3765" s="16">
        <v>0</v>
      </c>
      <c r="O3765" s="47">
        <v>0</v>
      </c>
      <c r="P3765" s="16">
        <v>1058</v>
      </c>
      <c r="Q3765" s="47">
        <v>0</v>
      </c>
      <c r="R3765" s="16" t="s">
        <v>2068</v>
      </c>
      <c r="S3765" s="3" t="s">
        <v>2062</v>
      </c>
      <c r="T3765" s="2"/>
      <c r="U3765" s="2"/>
      <c r="V3765" s="2"/>
    </row>
    <row r="3766" spans="1:22" s="16" customFormat="1" ht="15" customHeight="1" x14ac:dyDescent="0.3">
      <c r="A3766" s="16" t="s">
        <v>465</v>
      </c>
      <c r="B3766" s="16" t="s">
        <v>18</v>
      </c>
      <c r="C3766" s="43" t="s">
        <v>1017</v>
      </c>
      <c r="D3766" s="43" t="s">
        <v>2060</v>
      </c>
      <c r="E3766" s="43" t="s">
        <v>2054</v>
      </c>
      <c r="F3766" s="43" t="s">
        <v>2067</v>
      </c>
      <c r="G3766" s="43" t="s">
        <v>23</v>
      </c>
      <c r="H3766" s="43" t="s">
        <v>23</v>
      </c>
      <c r="I3766" s="43" t="s">
        <v>470</v>
      </c>
      <c r="J3766" s="16" t="s">
        <v>471</v>
      </c>
      <c r="K3766" s="16">
        <v>110</v>
      </c>
      <c r="L3766" s="16">
        <v>0</v>
      </c>
      <c r="M3766" s="16">
        <v>110</v>
      </c>
      <c r="N3766" s="16">
        <v>0</v>
      </c>
      <c r="O3766" s="47">
        <v>0</v>
      </c>
      <c r="P3766" s="16">
        <v>110</v>
      </c>
      <c r="Q3766" s="47">
        <v>0</v>
      </c>
      <c r="R3766" s="16" t="s">
        <v>2068</v>
      </c>
      <c r="S3766" s="3" t="s">
        <v>2062</v>
      </c>
      <c r="T3766" s="2"/>
      <c r="U3766" s="2"/>
      <c r="V3766" s="2"/>
    </row>
    <row r="3767" spans="1:22" s="16" customFormat="1" ht="15" customHeight="1" x14ac:dyDescent="0.3">
      <c r="A3767" s="16" t="s">
        <v>465</v>
      </c>
      <c r="B3767" s="16" t="s">
        <v>18</v>
      </c>
      <c r="C3767" s="43" t="s">
        <v>1401</v>
      </c>
      <c r="D3767" s="43" t="s">
        <v>2060</v>
      </c>
      <c r="E3767" s="43" t="s">
        <v>2054</v>
      </c>
      <c r="F3767" s="43" t="s">
        <v>2069</v>
      </c>
      <c r="G3767" s="43" t="s">
        <v>23</v>
      </c>
      <c r="H3767" s="43" t="s">
        <v>23</v>
      </c>
      <c r="I3767" s="43" t="s">
        <v>501</v>
      </c>
      <c r="J3767" s="16" t="s">
        <v>502</v>
      </c>
      <c r="K3767" s="16">
        <v>239734</v>
      </c>
      <c r="L3767" s="16">
        <v>2374</v>
      </c>
      <c r="M3767" s="16">
        <v>242108</v>
      </c>
      <c r="N3767" s="16">
        <v>0</v>
      </c>
      <c r="O3767" s="47">
        <v>266858.75</v>
      </c>
      <c r="P3767" s="16">
        <v>-24750.75</v>
      </c>
      <c r="Q3767" s="47">
        <v>0</v>
      </c>
      <c r="R3767" s="16" t="s">
        <v>2070</v>
      </c>
      <c r="S3767" s="3" t="s">
        <v>2062</v>
      </c>
      <c r="T3767" s="2"/>
      <c r="U3767" s="2"/>
      <c r="V3767" s="2"/>
    </row>
    <row r="3768" spans="1:22" s="16" customFormat="1" ht="15" customHeight="1" x14ac:dyDescent="0.3">
      <c r="A3768" s="16" t="s">
        <v>465</v>
      </c>
      <c r="B3768" s="16" t="s">
        <v>18</v>
      </c>
      <c r="C3768" s="43" t="s">
        <v>1401</v>
      </c>
      <c r="D3768" s="43" t="s">
        <v>2060</v>
      </c>
      <c r="E3768" s="43" t="s">
        <v>2054</v>
      </c>
      <c r="F3768" s="43" t="s">
        <v>2069</v>
      </c>
      <c r="G3768" s="43" t="s">
        <v>23</v>
      </c>
      <c r="H3768" s="43" t="s">
        <v>23</v>
      </c>
      <c r="I3768" s="43" t="s">
        <v>493</v>
      </c>
      <c r="J3768" s="16" t="s">
        <v>494</v>
      </c>
      <c r="K3768" s="16">
        <v>0</v>
      </c>
      <c r="L3768" s="16">
        <v>0</v>
      </c>
      <c r="M3768" s="16">
        <v>0</v>
      </c>
      <c r="N3768" s="16">
        <v>0</v>
      </c>
      <c r="O3768" s="47">
        <v>2168.46</v>
      </c>
      <c r="P3768" s="16">
        <v>-2168.46</v>
      </c>
      <c r="Q3768" s="47">
        <v>0</v>
      </c>
      <c r="R3768" s="16" t="s">
        <v>2070</v>
      </c>
      <c r="S3768" s="3" t="s">
        <v>2062</v>
      </c>
      <c r="T3768" s="2"/>
      <c r="U3768" s="2"/>
      <c r="V3768" s="2"/>
    </row>
    <row r="3769" spans="1:22" s="16" customFormat="1" ht="15" customHeight="1" x14ac:dyDescent="0.3">
      <c r="A3769" s="16" t="s">
        <v>465</v>
      </c>
      <c r="B3769" s="16" t="s">
        <v>18</v>
      </c>
      <c r="C3769" s="43" t="s">
        <v>1401</v>
      </c>
      <c r="D3769" s="43" t="s">
        <v>2060</v>
      </c>
      <c r="E3769" s="43" t="s">
        <v>2054</v>
      </c>
      <c r="F3769" s="43" t="s">
        <v>2069</v>
      </c>
      <c r="G3769" s="43" t="s">
        <v>23</v>
      </c>
      <c r="H3769" s="43" t="s">
        <v>23</v>
      </c>
      <c r="I3769" s="43">
        <v>5100</v>
      </c>
      <c r="J3769" s="16" t="s">
        <v>484</v>
      </c>
      <c r="K3769" s="16">
        <v>0</v>
      </c>
      <c r="L3769" s="16">
        <v>0</v>
      </c>
      <c r="M3769" s="16">
        <v>0</v>
      </c>
      <c r="N3769" s="16">
        <v>0</v>
      </c>
      <c r="O3769" s="47">
        <v>8852.18</v>
      </c>
      <c r="P3769" s="16">
        <v>-8852.18</v>
      </c>
      <c r="Q3769" s="47">
        <v>0</v>
      </c>
      <c r="R3769" s="16" t="s">
        <v>2070</v>
      </c>
      <c r="S3769" s="3" t="s">
        <v>2062</v>
      </c>
      <c r="T3769" s="2"/>
      <c r="U3769" s="2"/>
      <c r="V3769" s="2"/>
    </row>
    <row r="3770" spans="1:22" s="16" customFormat="1" ht="15" customHeight="1" x14ac:dyDescent="0.3">
      <c r="A3770" s="16" t="s">
        <v>465</v>
      </c>
      <c r="B3770" s="16" t="s">
        <v>18</v>
      </c>
      <c r="C3770" s="43" t="s">
        <v>1401</v>
      </c>
      <c r="D3770" s="43" t="s">
        <v>2060</v>
      </c>
      <c r="E3770" s="43" t="s">
        <v>2054</v>
      </c>
      <c r="F3770" s="43" t="s">
        <v>2069</v>
      </c>
      <c r="G3770" s="43" t="s">
        <v>23</v>
      </c>
      <c r="H3770" s="43" t="s">
        <v>23</v>
      </c>
      <c r="I3770" s="43" t="s">
        <v>481</v>
      </c>
      <c r="J3770" s="16" t="s">
        <v>1040</v>
      </c>
      <c r="K3770" s="16">
        <v>0</v>
      </c>
      <c r="L3770" s="16">
        <v>0</v>
      </c>
      <c r="M3770" s="16">
        <v>0</v>
      </c>
      <c r="N3770" s="16">
        <v>0</v>
      </c>
      <c r="O3770" s="47">
        <v>100947.66</v>
      </c>
      <c r="P3770" s="16">
        <v>-100947.66</v>
      </c>
      <c r="Q3770" s="47">
        <v>0</v>
      </c>
      <c r="R3770" s="16" t="s">
        <v>2070</v>
      </c>
      <c r="S3770" s="3" t="s">
        <v>2062</v>
      </c>
      <c r="T3770" s="2"/>
      <c r="U3770" s="2"/>
      <c r="V3770" s="2"/>
    </row>
    <row r="3771" spans="1:22" s="16" customFormat="1" ht="15" customHeight="1" x14ac:dyDescent="0.3">
      <c r="A3771" s="16" t="s">
        <v>465</v>
      </c>
      <c r="B3771" s="16" t="s">
        <v>18</v>
      </c>
      <c r="C3771" s="43" t="s">
        <v>1401</v>
      </c>
      <c r="D3771" s="43" t="s">
        <v>2060</v>
      </c>
      <c r="E3771" s="43" t="s">
        <v>2054</v>
      </c>
      <c r="F3771" s="43" t="s">
        <v>2069</v>
      </c>
      <c r="G3771" s="43" t="s">
        <v>23</v>
      </c>
      <c r="H3771" s="43" t="s">
        <v>23</v>
      </c>
      <c r="I3771" s="43" t="s">
        <v>474</v>
      </c>
      <c r="J3771" s="16" t="s">
        <v>475</v>
      </c>
      <c r="K3771" s="16">
        <v>18522</v>
      </c>
      <c r="L3771" s="16">
        <v>183</v>
      </c>
      <c r="M3771" s="16">
        <v>18705</v>
      </c>
      <c r="N3771" s="16">
        <v>0</v>
      </c>
      <c r="O3771" s="47">
        <v>28064.54</v>
      </c>
      <c r="P3771" s="16">
        <v>-9359.5400000000009</v>
      </c>
      <c r="Q3771" s="47">
        <v>0</v>
      </c>
      <c r="R3771" s="16" t="s">
        <v>2070</v>
      </c>
      <c r="S3771" s="3" t="s">
        <v>2062</v>
      </c>
      <c r="T3771" s="2"/>
      <c r="U3771" s="2"/>
      <c r="V3771" s="2"/>
    </row>
    <row r="3772" spans="1:22" s="16" customFormat="1" ht="15" customHeight="1" x14ac:dyDescent="0.3">
      <c r="A3772" s="16" t="s">
        <v>465</v>
      </c>
      <c r="B3772" s="16" t="s">
        <v>18</v>
      </c>
      <c r="C3772" s="43" t="s">
        <v>1401</v>
      </c>
      <c r="D3772" s="43" t="s">
        <v>2060</v>
      </c>
      <c r="E3772" s="43" t="s">
        <v>2054</v>
      </c>
      <c r="F3772" s="43" t="s">
        <v>2069</v>
      </c>
      <c r="G3772" s="43" t="s">
        <v>23</v>
      </c>
      <c r="H3772" s="43" t="s">
        <v>23</v>
      </c>
      <c r="I3772" s="43" t="s">
        <v>531</v>
      </c>
      <c r="J3772" s="16" t="s">
        <v>532</v>
      </c>
      <c r="K3772" s="16">
        <v>21475</v>
      </c>
      <c r="L3772" s="16">
        <v>0</v>
      </c>
      <c r="M3772" s="16">
        <v>21475</v>
      </c>
      <c r="N3772" s="16">
        <v>0</v>
      </c>
      <c r="O3772" s="47">
        <v>0</v>
      </c>
      <c r="P3772" s="16">
        <v>21475</v>
      </c>
      <c r="Q3772" s="47">
        <v>0</v>
      </c>
      <c r="R3772" s="16" t="s">
        <v>2070</v>
      </c>
      <c r="S3772" s="3" t="s">
        <v>2062</v>
      </c>
      <c r="T3772" s="2"/>
      <c r="U3772" s="2"/>
      <c r="V3772" s="2"/>
    </row>
    <row r="3773" spans="1:22" s="16" customFormat="1" ht="15" customHeight="1" x14ac:dyDescent="0.3">
      <c r="A3773" s="16" t="s">
        <v>465</v>
      </c>
      <c r="B3773" s="16" t="s">
        <v>18</v>
      </c>
      <c r="C3773" s="43" t="s">
        <v>1401</v>
      </c>
      <c r="D3773" s="43" t="s">
        <v>2060</v>
      </c>
      <c r="E3773" s="43" t="s">
        <v>2054</v>
      </c>
      <c r="F3773" s="43" t="s">
        <v>2069</v>
      </c>
      <c r="G3773" s="43" t="s">
        <v>23</v>
      </c>
      <c r="H3773" s="43" t="s">
        <v>23</v>
      </c>
      <c r="I3773" s="43" t="s">
        <v>638</v>
      </c>
      <c r="J3773" s="16" t="s">
        <v>639</v>
      </c>
      <c r="K3773" s="16">
        <v>82359</v>
      </c>
      <c r="L3773" s="16">
        <v>0</v>
      </c>
      <c r="M3773" s="16">
        <v>82359</v>
      </c>
      <c r="N3773" s="16">
        <v>0</v>
      </c>
      <c r="O3773" s="47">
        <v>0</v>
      </c>
      <c r="P3773" s="16">
        <v>82359</v>
      </c>
      <c r="Q3773" s="47">
        <v>0</v>
      </c>
      <c r="R3773" s="16" t="s">
        <v>2070</v>
      </c>
      <c r="S3773" s="3" t="s">
        <v>2062</v>
      </c>
      <c r="T3773" s="2"/>
      <c r="U3773" s="2"/>
      <c r="V3773" s="2"/>
    </row>
    <row r="3774" spans="1:22" s="16" customFormat="1" ht="15" customHeight="1" x14ac:dyDescent="0.3">
      <c r="A3774" s="16" t="s">
        <v>465</v>
      </c>
      <c r="B3774" s="16" t="s">
        <v>18</v>
      </c>
      <c r="C3774" s="43" t="s">
        <v>1401</v>
      </c>
      <c r="D3774" s="43" t="s">
        <v>2060</v>
      </c>
      <c r="E3774" s="43" t="s">
        <v>2054</v>
      </c>
      <c r="F3774" s="43" t="s">
        <v>2069</v>
      </c>
      <c r="G3774" s="43" t="s">
        <v>23</v>
      </c>
      <c r="H3774" s="43" t="s">
        <v>23</v>
      </c>
      <c r="I3774" s="43" t="s">
        <v>466</v>
      </c>
      <c r="J3774" s="16" t="s">
        <v>467</v>
      </c>
      <c r="K3774" s="16">
        <v>4229</v>
      </c>
      <c r="L3774" s="16">
        <v>0</v>
      </c>
      <c r="M3774" s="16">
        <v>4229</v>
      </c>
      <c r="N3774" s="16">
        <v>0</v>
      </c>
      <c r="O3774" s="47">
        <v>0</v>
      </c>
      <c r="P3774" s="16">
        <v>4229</v>
      </c>
      <c r="Q3774" s="47">
        <v>0</v>
      </c>
      <c r="R3774" s="16" t="s">
        <v>2070</v>
      </c>
      <c r="S3774" s="3" t="s">
        <v>2062</v>
      </c>
      <c r="T3774" s="2"/>
      <c r="U3774" s="2"/>
      <c r="V3774" s="2"/>
    </row>
    <row r="3775" spans="1:22" s="16" customFormat="1" ht="15" customHeight="1" x14ac:dyDescent="0.3">
      <c r="A3775" s="16" t="s">
        <v>465</v>
      </c>
      <c r="B3775" s="16" t="s">
        <v>18</v>
      </c>
      <c r="C3775" s="43" t="s">
        <v>1401</v>
      </c>
      <c r="D3775" s="43" t="s">
        <v>2060</v>
      </c>
      <c r="E3775" s="43" t="s">
        <v>2054</v>
      </c>
      <c r="F3775" s="43" t="s">
        <v>2069</v>
      </c>
      <c r="G3775" s="43" t="s">
        <v>23</v>
      </c>
      <c r="H3775" s="43" t="s">
        <v>23</v>
      </c>
      <c r="I3775" s="43" t="s">
        <v>470</v>
      </c>
      <c r="J3775" s="16" t="s">
        <v>471</v>
      </c>
      <c r="K3775" s="16">
        <v>437</v>
      </c>
      <c r="L3775" s="16">
        <v>0</v>
      </c>
      <c r="M3775" s="16">
        <v>437</v>
      </c>
      <c r="N3775" s="16">
        <v>0</v>
      </c>
      <c r="O3775" s="47">
        <v>0</v>
      </c>
      <c r="P3775" s="16">
        <v>437</v>
      </c>
      <c r="Q3775" s="47">
        <v>0</v>
      </c>
      <c r="R3775" s="16" t="s">
        <v>2070</v>
      </c>
      <c r="S3775" s="3" t="s">
        <v>2062</v>
      </c>
      <c r="T3775" s="2"/>
      <c r="U3775" s="2"/>
      <c r="V3775" s="2"/>
    </row>
    <row r="3776" spans="1:22" s="16" customFormat="1" ht="15" customHeight="1" x14ac:dyDescent="0.3">
      <c r="A3776" s="16" t="s">
        <v>465</v>
      </c>
      <c r="B3776" s="16" t="s">
        <v>18</v>
      </c>
      <c r="C3776" s="43" t="s">
        <v>1018</v>
      </c>
      <c r="D3776" s="43" t="s">
        <v>2060</v>
      </c>
      <c r="E3776" s="43" t="s">
        <v>2054</v>
      </c>
      <c r="F3776" s="43" t="s">
        <v>2071</v>
      </c>
      <c r="G3776" s="43" t="s">
        <v>23</v>
      </c>
      <c r="H3776" s="43" t="s">
        <v>23</v>
      </c>
      <c r="I3776" s="43" t="s">
        <v>501</v>
      </c>
      <c r="J3776" s="16" t="s">
        <v>502</v>
      </c>
      <c r="K3776" s="16">
        <v>416042</v>
      </c>
      <c r="L3776" s="16">
        <v>4119</v>
      </c>
      <c r="M3776" s="16">
        <v>420161</v>
      </c>
      <c r="N3776" s="16">
        <v>0</v>
      </c>
      <c r="O3776" s="47">
        <v>246032.7</v>
      </c>
      <c r="P3776" s="16">
        <v>174128.3</v>
      </c>
      <c r="Q3776" s="47">
        <v>0</v>
      </c>
      <c r="R3776" s="16" t="s">
        <v>2072</v>
      </c>
      <c r="S3776" s="3" t="s">
        <v>2062</v>
      </c>
      <c r="T3776" s="2"/>
      <c r="U3776" s="2"/>
      <c r="V3776" s="2"/>
    </row>
    <row r="3777" spans="1:22" s="16" customFormat="1" ht="15" customHeight="1" x14ac:dyDescent="0.3">
      <c r="A3777" s="16" t="s">
        <v>465</v>
      </c>
      <c r="B3777" s="16" t="s">
        <v>18</v>
      </c>
      <c r="C3777" s="43" t="s">
        <v>1018</v>
      </c>
      <c r="D3777" s="43" t="s">
        <v>2060</v>
      </c>
      <c r="E3777" s="43" t="s">
        <v>2054</v>
      </c>
      <c r="F3777" s="43" t="s">
        <v>2071</v>
      </c>
      <c r="G3777" s="43" t="s">
        <v>23</v>
      </c>
      <c r="H3777" s="43" t="s">
        <v>23</v>
      </c>
      <c r="I3777" s="43" t="s">
        <v>493</v>
      </c>
      <c r="J3777" s="16" t="s">
        <v>494</v>
      </c>
      <c r="K3777" s="16">
        <v>0</v>
      </c>
      <c r="L3777" s="16">
        <v>0</v>
      </c>
      <c r="M3777" s="16">
        <v>0</v>
      </c>
      <c r="N3777" s="16">
        <v>0</v>
      </c>
      <c r="O3777" s="47">
        <v>0</v>
      </c>
      <c r="P3777" s="16">
        <v>0</v>
      </c>
      <c r="Q3777" s="47">
        <v>0</v>
      </c>
      <c r="R3777" s="16" t="s">
        <v>2072</v>
      </c>
      <c r="S3777" s="3" t="s">
        <v>2062</v>
      </c>
      <c r="T3777" s="2"/>
      <c r="U3777" s="2"/>
      <c r="V3777" s="2"/>
    </row>
    <row r="3778" spans="1:22" s="16" customFormat="1" ht="15" customHeight="1" x14ac:dyDescent="0.3">
      <c r="A3778" s="16" t="s">
        <v>465</v>
      </c>
      <c r="B3778" s="16" t="s">
        <v>18</v>
      </c>
      <c r="C3778" s="43" t="s">
        <v>1018</v>
      </c>
      <c r="D3778" s="43" t="s">
        <v>2060</v>
      </c>
      <c r="E3778" s="43" t="s">
        <v>2054</v>
      </c>
      <c r="F3778" s="43" t="s">
        <v>2071</v>
      </c>
      <c r="G3778" s="43" t="s">
        <v>23</v>
      </c>
      <c r="H3778" s="43" t="s">
        <v>23</v>
      </c>
      <c r="I3778" s="43">
        <v>5100</v>
      </c>
      <c r="J3778" s="16" t="s">
        <v>484</v>
      </c>
      <c r="K3778" s="16">
        <v>0</v>
      </c>
      <c r="L3778" s="16">
        <v>0</v>
      </c>
      <c r="M3778" s="16">
        <v>0</v>
      </c>
      <c r="N3778" s="16">
        <v>0</v>
      </c>
      <c r="O3778" s="47">
        <v>15891.69</v>
      </c>
      <c r="P3778" s="16">
        <v>-15891.69</v>
      </c>
      <c r="Q3778" s="47">
        <v>0</v>
      </c>
      <c r="R3778" s="16" t="s">
        <v>2072</v>
      </c>
      <c r="S3778" s="3" t="s">
        <v>2062</v>
      </c>
      <c r="T3778" s="2"/>
      <c r="U3778" s="2"/>
      <c r="V3778" s="2"/>
    </row>
    <row r="3779" spans="1:22" s="16" customFormat="1" ht="15" customHeight="1" x14ac:dyDescent="0.3">
      <c r="A3779" s="16" t="s">
        <v>465</v>
      </c>
      <c r="B3779" s="16" t="s">
        <v>18</v>
      </c>
      <c r="C3779" s="43" t="s">
        <v>1018</v>
      </c>
      <c r="D3779" s="43" t="s">
        <v>2060</v>
      </c>
      <c r="E3779" s="43" t="s">
        <v>2054</v>
      </c>
      <c r="F3779" s="43" t="s">
        <v>2071</v>
      </c>
      <c r="G3779" s="43" t="s">
        <v>23</v>
      </c>
      <c r="H3779" s="43" t="s">
        <v>23</v>
      </c>
      <c r="I3779" s="43" t="s">
        <v>491</v>
      </c>
      <c r="J3779" s="16" t="s">
        <v>1043</v>
      </c>
      <c r="K3779" s="16">
        <v>0</v>
      </c>
      <c r="L3779" s="16">
        <v>0</v>
      </c>
      <c r="M3779" s="16">
        <v>0</v>
      </c>
      <c r="N3779" s="16">
        <v>0</v>
      </c>
      <c r="O3779" s="47">
        <v>1470</v>
      </c>
      <c r="P3779" s="16">
        <v>-1470</v>
      </c>
      <c r="Q3779" s="47">
        <v>0</v>
      </c>
      <c r="R3779" s="16" t="s">
        <v>2072</v>
      </c>
      <c r="S3779" s="3" t="s">
        <v>2062</v>
      </c>
      <c r="T3779" s="2"/>
      <c r="U3779" s="2"/>
      <c r="V3779" s="2"/>
    </row>
    <row r="3780" spans="1:22" s="16" customFormat="1" ht="15" customHeight="1" x14ac:dyDescent="0.3">
      <c r="A3780" s="16" t="s">
        <v>465</v>
      </c>
      <c r="B3780" s="16" t="s">
        <v>18</v>
      </c>
      <c r="C3780" s="43" t="s">
        <v>1018</v>
      </c>
      <c r="D3780" s="43" t="s">
        <v>2060</v>
      </c>
      <c r="E3780" s="43" t="s">
        <v>2054</v>
      </c>
      <c r="F3780" s="43" t="s">
        <v>2071</v>
      </c>
      <c r="G3780" s="43" t="s">
        <v>23</v>
      </c>
      <c r="H3780" s="43" t="s">
        <v>23</v>
      </c>
      <c r="I3780" s="43" t="s">
        <v>481</v>
      </c>
      <c r="J3780" s="16" t="s">
        <v>1040</v>
      </c>
      <c r="K3780" s="16">
        <v>0</v>
      </c>
      <c r="L3780" s="16">
        <v>0</v>
      </c>
      <c r="M3780" s="16">
        <v>0</v>
      </c>
      <c r="N3780" s="16">
        <v>0</v>
      </c>
      <c r="O3780" s="47">
        <v>1160</v>
      </c>
      <c r="P3780" s="16">
        <v>-1160</v>
      </c>
      <c r="Q3780" s="47">
        <v>0</v>
      </c>
      <c r="R3780" s="16" t="s">
        <v>2072</v>
      </c>
      <c r="S3780" s="3" t="s">
        <v>2062</v>
      </c>
      <c r="T3780" s="2"/>
      <c r="U3780" s="2"/>
      <c r="V3780" s="2"/>
    </row>
    <row r="3781" spans="1:22" s="16" customFormat="1" ht="15" customHeight="1" x14ac:dyDescent="0.3">
      <c r="A3781" s="16" t="s">
        <v>465</v>
      </c>
      <c r="B3781" s="16" t="s">
        <v>18</v>
      </c>
      <c r="C3781" s="43" t="s">
        <v>1018</v>
      </c>
      <c r="D3781" s="43" t="s">
        <v>2060</v>
      </c>
      <c r="E3781" s="43" t="s">
        <v>2054</v>
      </c>
      <c r="F3781" s="43" t="s">
        <v>2071</v>
      </c>
      <c r="G3781" s="43" t="s">
        <v>23</v>
      </c>
      <c r="H3781" s="43" t="s">
        <v>23</v>
      </c>
      <c r="I3781" s="43" t="s">
        <v>473</v>
      </c>
      <c r="J3781" s="16" t="s">
        <v>1041</v>
      </c>
      <c r="K3781" s="16">
        <v>0</v>
      </c>
      <c r="L3781" s="16">
        <v>0</v>
      </c>
      <c r="M3781" s="16">
        <v>0</v>
      </c>
      <c r="N3781" s="16">
        <v>0</v>
      </c>
      <c r="O3781" s="47">
        <v>730.74</v>
      </c>
      <c r="P3781" s="16">
        <v>-730.74</v>
      </c>
      <c r="Q3781" s="47">
        <v>0</v>
      </c>
      <c r="R3781" s="16" t="s">
        <v>2072</v>
      </c>
      <c r="S3781" s="3" t="s">
        <v>2062</v>
      </c>
      <c r="T3781" s="2"/>
      <c r="U3781" s="2"/>
      <c r="V3781" s="2"/>
    </row>
    <row r="3782" spans="1:22" s="16" customFormat="1" ht="15" customHeight="1" x14ac:dyDescent="0.3">
      <c r="A3782" s="16" t="s">
        <v>465</v>
      </c>
      <c r="B3782" s="16" t="s">
        <v>18</v>
      </c>
      <c r="C3782" s="43" t="s">
        <v>1018</v>
      </c>
      <c r="D3782" s="43" t="s">
        <v>2060</v>
      </c>
      <c r="E3782" s="43" t="s">
        <v>2054</v>
      </c>
      <c r="F3782" s="43" t="s">
        <v>2071</v>
      </c>
      <c r="G3782" s="43" t="s">
        <v>23</v>
      </c>
      <c r="H3782" s="43" t="s">
        <v>23</v>
      </c>
      <c r="I3782" s="43" t="s">
        <v>474</v>
      </c>
      <c r="J3782" s="16" t="s">
        <v>475</v>
      </c>
      <c r="K3782" s="16">
        <v>32143</v>
      </c>
      <c r="L3782" s="16">
        <v>318</v>
      </c>
      <c r="M3782" s="16">
        <v>32461</v>
      </c>
      <c r="N3782" s="16">
        <v>0</v>
      </c>
      <c r="O3782" s="47">
        <v>19532.71</v>
      </c>
      <c r="P3782" s="16">
        <v>12928.29</v>
      </c>
      <c r="Q3782" s="47">
        <v>0</v>
      </c>
      <c r="R3782" s="16" t="s">
        <v>2072</v>
      </c>
      <c r="S3782" s="3" t="s">
        <v>2062</v>
      </c>
      <c r="T3782" s="2"/>
      <c r="U3782" s="2"/>
      <c r="V3782" s="2"/>
    </row>
    <row r="3783" spans="1:22" s="16" customFormat="1" ht="15" customHeight="1" x14ac:dyDescent="0.3">
      <c r="A3783" s="16" t="s">
        <v>465</v>
      </c>
      <c r="B3783" s="16" t="s">
        <v>18</v>
      </c>
      <c r="C3783" s="43" t="s">
        <v>1018</v>
      </c>
      <c r="D3783" s="43" t="s">
        <v>2060</v>
      </c>
      <c r="E3783" s="43" t="s">
        <v>2054</v>
      </c>
      <c r="F3783" s="43" t="s">
        <v>2071</v>
      </c>
      <c r="G3783" s="43" t="s">
        <v>23</v>
      </c>
      <c r="H3783" s="43" t="s">
        <v>23</v>
      </c>
      <c r="I3783" s="43" t="s">
        <v>531</v>
      </c>
      <c r="J3783" s="16" t="s">
        <v>532</v>
      </c>
      <c r="K3783" s="16">
        <v>16373</v>
      </c>
      <c r="L3783" s="16">
        <v>0</v>
      </c>
      <c r="M3783" s="16">
        <v>16373</v>
      </c>
      <c r="N3783" s="16">
        <v>0</v>
      </c>
      <c r="O3783" s="47">
        <v>0</v>
      </c>
      <c r="P3783" s="16">
        <v>16373</v>
      </c>
      <c r="Q3783" s="47">
        <v>0</v>
      </c>
      <c r="R3783" s="16" t="s">
        <v>2072</v>
      </c>
      <c r="S3783" s="3" t="s">
        <v>2062</v>
      </c>
      <c r="T3783" s="2"/>
      <c r="U3783" s="2"/>
      <c r="V3783" s="2"/>
    </row>
    <row r="3784" spans="1:22" s="16" customFormat="1" ht="15" customHeight="1" x14ac:dyDescent="0.3">
      <c r="A3784" s="16" t="s">
        <v>465</v>
      </c>
      <c r="B3784" s="16" t="s">
        <v>18</v>
      </c>
      <c r="C3784" s="43" t="s">
        <v>1018</v>
      </c>
      <c r="D3784" s="43" t="s">
        <v>2060</v>
      </c>
      <c r="E3784" s="43" t="s">
        <v>2054</v>
      </c>
      <c r="F3784" s="43" t="s">
        <v>2071</v>
      </c>
      <c r="G3784" s="43" t="s">
        <v>23</v>
      </c>
      <c r="H3784" s="43" t="s">
        <v>23</v>
      </c>
      <c r="I3784" s="43" t="s">
        <v>638</v>
      </c>
      <c r="J3784" s="16" t="s">
        <v>639</v>
      </c>
      <c r="K3784" s="16">
        <v>58828</v>
      </c>
      <c r="L3784" s="16">
        <v>0</v>
      </c>
      <c r="M3784" s="16">
        <v>58828</v>
      </c>
      <c r="N3784" s="16">
        <v>0</v>
      </c>
      <c r="O3784" s="47">
        <v>0</v>
      </c>
      <c r="P3784" s="16">
        <v>58828</v>
      </c>
      <c r="Q3784" s="47">
        <v>0</v>
      </c>
      <c r="R3784" s="16" t="s">
        <v>2072</v>
      </c>
      <c r="S3784" s="3" t="s">
        <v>2062</v>
      </c>
      <c r="T3784" s="2"/>
      <c r="U3784" s="2"/>
      <c r="V3784" s="2"/>
    </row>
    <row r="3785" spans="1:22" s="16" customFormat="1" ht="15" customHeight="1" x14ac:dyDescent="0.3">
      <c r="A3785" s="16" t="s">
        <v>465</v>
      </c>
      <c r="B3785" s="16" t="s">
        <v>18</v>
      </c>
      <c r="C3785" s="43" t="s">
        <v>1018</v>
      </c>
      <c r="D3785" s="43" t="s">
        <v>2060</v>
      </c>
      <c r="E3785" s="43" t="s">
        <v>2054</v>
      </c>
      <c r="F3785" s="43" t="s">
        <v>2071</v>
      </c>
      <c r="G3785" s="43" t="s">
        <v>23</v>
      </c>
      <c r="H3785" s="43" t="s">
        <v>23</v>
      </c>
      <c r="I3785" s="43" t="s">
        <v>466</v>
      </c>
      <c r="J3785" s="16" t="s">
        <v>467</v>
      </c>
      <c r="K3785" s="16">
        <v>5258</v>
      </c>
      <c r="L3785" s="16">
        <v>0</v>
      </c>
      <c r="M3785" s="16">
        <v>5258</v>
      </c>
      <c r="N3785" s="16">
        <v>0</v>
      </c>
      <c r="O3785" s="47">
        <v>0</v>
      </c>
      <c r="P3785" s="16">
        <v>5258</v>
      </c>
      <c r="Q3785" s="47">
        <v>0</v>
      </c>
      <c r="R3785" s="16" t="s">
        <v>2072</v>
      </c>
      <c r="S3785" s="3" t="s">
        <v>2062</v>
      </c>
      <c r="T3785" s="2"/>
      <c r="U3785" s="2"/>
      <c r="V3785" s="2"/>
    </row>
    <row r="3786" spans="1:22" s="16" customFormat="1" ht="15" customHeight="1" x14ac:dyDescent="0.3">
      <c r="A3786" s="16" t="s">
        <v>465</v>
      </c>
      <c r="B3786" s="16" t="s">
        <v>18</v>
      </c>
      <c r="C3786" s="43" t="s">
        <v>1018</v>
      </c>
      <c r="D3786" s="43" t="s">
        <v>2060</v>
      </c>
      <c r="E3786" s="43" t="s">
        <v>2054</v>
      </c>
      <c r="F3786" s="43" t="s">
        <v>2071</v>
      </c>
      <c r="G3786" s="43" t="s">
        <v>23</v>
      </c>
      <c r="H3786" s="43" t="s">
        <v>23</v>
      </c>
      <c r="I3786" s="43" t="s">
        <v>470</v>
      </c>
      <c r="J3786" s="16" t="s">
        <v>471</v>
      </c>
      <c r="K3786" s="16">
        <v>983</v>
      </c>
      <c r="L3786" s="16">
        <v>0</v>
      </c>
      <c r="M3786" s="16">
        <v>983</v>
      </c>
      <c r="N3786" s="16">
        <v>0</v>
      </c>
      <c r="O3786" s="47">
        <v>0</v>
      </c>
      <c r="P3786" s="16">
        <v>983</v>
      </c>
      <c r="Q3786" s="47">
        <v>0</v>
      </c>
      <c r="R3786" s="16" t="s">
        <v>2072</v>
      </c>
      <c r="S3786" s="3" t="s">
        <v>2062</v>
      </c>
      <c r="T3786" s="2"/>
      <c r="U3786" s="2"/>
      <c r="V3786" s="2"/>
    </row>
    <row r="3787" spans="1:22" s="16" customFormat="1" ht="15" customHeight="1" x14ac:dyDescent="0.3">
      <c r="A3787" s="16" t="s">
        <v>465</v>
      </c>
      <c r="B3787" s="16" t="s">
        <v>18</v>
      </c>
      <c r="C3787" s="43" t="s">
        <v>1408</v>
      </c>
      <c r="D3787" s="43" t="s">
        <v>2060</v>
      </c>
      <c r="E3787" s="43" t="s">
        <v>2054</v>
      </c>
      <c r="F3787" s="43" t="s">
        <v>2073</v>
      </c>
      <c r="G3787" s="43" t="s">
        <v>23</v>
      </c>
      <c r="H3787" s="43" t="s">
        <v>23</v>
      </c>
      <c r="I3787" s="43" t="s">
        <v>501</v>
      </c>
      <c r="J3787" s="16" t="s">
        <v>502</v>
      </c>
      <c r="K3787" s="16">
        <v>82251</v>
      </c>
      <c r="L3787" s="16">
        <v>814</v>
      </c>
      <c r="M3787" s="16">
        <v>83065</v>
      </c>
      <c r="N3787" s="16">
        <v>0</v>
      </c>
      <c r="O3787" s="47">
        <v>59631.67</v>
      </c>
      <c r="P3787" s="16">
        <v>23433.33</v>
      </c>
      <c r="Q3787" s="47">
        <v>0</v>
      </c>
      <c r="R3787" s="16" t="s">
        <v>2074</v>
      </c>
      <c r="S3787" s="3" t="s">
        <v>2062</v>
      </c>
      <c r="T3787" s="2"/>
      <c r="U3787" s="2"/>
      <c r="V3787" s="2"/>
    </row>
    <row r="3788" spans="1:22" s="16" customFormat="1" ht="15" customHeight="1" x14ac:dyDescent="0.3">
      <c r="A3788" s="16" t="s">
        <v>465</v>
      </c>
      <c r="B3788" s="16" t="s">
        <v>18</v>
      </c>
      <c r="C3788" s="43" t="s">
        <v>1408</v>
      </c>
      <c r="D3788" s="43" t="s">
        <v>2060</v>
      </c>
      <c r="E3788" s="43" t="s">
        <v>2054</v>
      </c>
      <c r="F3788" s="43" t="s">
        <v>2073</v>
      </c>
      <c r="G3788" s="43" t="s">
        <v>23</v>
      </c>
      <c r="H3788" s="43" t="s">
        <v>23</v>
      </c>
      <c r="I3788" s="43" t="s">
        <v>493</v>
      </c>
      <c r="J3788" s="16" t="s">
        <v>494</v>
      </c>
      <c r="K3788" s="16">
        <v>0</v>
      </c>
      <c r="L3788" s="16">
        <v>0</v>
      </c>
      <c r="M3788" s="16">
        <v>0</v>
      </c>
      <c r="N3788" s="16">
        <v>0</v>
      </c>
      <c r="O3788" s="47">
        <v>204.75</v>
      </c>
      <c r="P3788" s="16">
        <v>-204.75</v>
      </c>
      <c r="Q3788" s="47">
        <v>0</v>
      </c>
      <c r="R3788" s="16" t="s">
        <v>2074</v>
      </c>
      <c r="S3788" s="3" t="s">
        <v>2062</v>
      </c>
      <c r="T3788" s="2"/>
      <c r="U3788" s="2"/>
      <c r="V3788" s="2"/>
    </row>
    <row r="3789" spans="1:22" s="16" customFormat="1" ht="15" customHeight="1" x14ac:dyDescent="0.3">
      <c r="A3789" s="16" t="s">
        <v>465</v>
      </c>
      <c r="B3789" s="16" t="s">
        <v>18</v>
      </c>
      <c r="C3789" s="43" t="s">
        <v>1408</v>
      </c>
      <c r="D3789" s="43" t="s">
        <v>2060</v>
      </c>
      <c r="E3789" s="43" t="s">
        <v>2054</v>
      </c>
      <c r="F3789" s="43" t="s">
        <v>2073</v>
      </c>
      <c r="G3789" s="43" t="s">
        <v>23</v>
      </c>
      <c r="H3789" s="43" t="s">
        <v>23</v>
      </c>
      <c r="I3789" s="43" t="s">
        <v>481</v>
      </c>
      <c r="J3789" s="16" t="s">
        <v>1040</v>
      </c>
      <c r="K3789" s="16">
        <v>0</v>
      </c>
      <c r="L3789" s="16">
        <v>0</v>
      </c>
      <c r="M3789" s="16">
        <v>0</v>
      </c>
      <c r="N3789" s="16">
        <v>0</v>
      </c>
      <c r="O3789" s="47">
        <v>99636.13</v>
      </c>
      <c r="P3789" s="16">
        <v>-99636.13</v>
      </c>
      <c r="Q3789" s="47">
        <v>0</v>
      </c>
      <c r="R3789" s="16" t="s">
        <v>2074</v>
      </c>
      <c r="S3789" s="3" t="s">
        <v>2062</v>
      </c>
      <c r="T3789" s="2"/>
      <c r="U3789" s="2"/>
      <c r="V3789" s="2"/>
    </row>
    <row r="3790" spans="1:22" s="16" customFormat="1" ht="15" customHeight="1" x14ac:dyDescent="0.3">
      <c r="A3790" s="16" t="s">
        <v>465</v>
      </c>
      <c r="B3790" s="16" t="s">
        <v>18</v>
      </c>
      <c r="C3790" s="43" t="s">
        <v>1408</v>
      </c>
      <c r="D3790" s="43" t="s">
        <v>2060</v>
      </c>
      <c r="E3790" s="43" t="s">
        <v>2054</v>
      </c>
      <c r="F3790" s="43" t="s">
        <v>2073</v>
      </c>
      <c r="G3790" s="43" t="s">
        <v>23</v>
      </c>
      <c r="H3790" s="43" t="s">
        <v>23</v>
      </c>
      <c r="I3790" s="43" t="s">
        <v>473</v>
      </c>
      <c r="J3790" s="16" t="s">
        <v>1041</v>
      </c>
      <c r="K3790" s="16">
        <v>0</v>
      </c>
      <c r="L3790" s="16">
        <v>0</v>
      </c>
      <c r="M3790" s="16">
        <v>0</v>
      </c>
      <c r="N3790" s="16">
        <v>0</v>
      </c>
      <c r="O3790" s="47">
        <v>538.44000000000005</v>
      </c>
      <c r="P3790" s="16">
        <v>-538.44000000000005</v>
      </c>
      <c r="Q3790" s="47">
        <v>0</v>
      </c>
      <c r="R3790" s="16" t="s">
        <v>2074</v>
      </c>
      <c r="S3790" s="3" t="s">
        <v>2062</v>
      </c>
      <c r="T3790" s="2"/>
      <c r="U3790" s="2"/>
      <c r="V3790" s="2"/>
    </row>
    <row r="3791" spans="1:22" s="16" customFormat="1" ht="15" customHeight="1" x14ac:dyDescent="0.3">
      <c r="A3791" s="16" t="s">
        <v>465</v>
      </c>
      <c r="B3791" s="16" t="s">
        <v>18</v>
      </c>
      <c r="C3791" s="43" t="s">
        <v>1408</v>
      </c>
      <c r="D3791" s="43" t="s">
        <v>2060</v>
      </c>
      <c r="E3791" s="43" t="s">
        <v>2054</v>
      </c>
      <c r="F3791" s="43" t="s">
        <v>2073</v>
      </c>
      <c r="G3791" s="43" t="s">
        <v>23</v>
      </c>
      <c r="H3791" s="43" t="s">
        <v>23</v>
      </c>
      <c r="I3791" s="43" t="s">
        <v>474</v>
      </c>
      <c r="J3791" s="16" t="s">
        <v>475</v>
      </c>
      <c r="K3791" s="16">
        <v>6355</v>
      </c>
      <c r="L3791" s="16">
        <v>63</v>
      </c>
      <c r="M3791" s="16">
        <v>6418</v>
      </c>
      <c r="N3791" s="16">
        <v>0</v>
      </c>
      <c r="O3791" s="47">
        <v>12185.36</v>
      </c>
      <c r="P3791" s="16">
        <v>-5767.36</v>
      </c>
      <c r="Q3791" s="47">
        <v>0</v>
      </c>
      <c r="R3791" s="16" t="s">
        <v>2074</v>
      </c>
      <c r="S3791" s="3" t="s">
        <v>2062</v>
      </c>
      <c r="T3791" s="2"/>
      <c r="U3791" s="2"/>
      <c r="V3791" s="2"/>
    </row>
    <row r="3792" spans="1:22" s="16" customFormat="1" ht="15" customHeight="1" x14ac:dyDescent="0.3">
      <c r="A3792" s="16" t="s">
        <v>465</v>
      </c>
      <c r="B3792" s="16" t="s">
        <v>18</v>
      </c>
      <c r="C3792" s="43" t="s">
        <v>1408</v>
      </c>
      <c r="D3792" s="43" t="s">
        <v>2060</v>
      </c>
      <c r="E3792" s="43" t="s">
        <v>2054</v>
      </c>
      <c r="F3792" s="43" t="s">
        <v>2073</v>
      </c>
      <c r="G3792" s="43" t="s">
        <v>23</v>
      </c>
      <c r="H3792" s="43" t="s">
        <v>23</v>
      </c>
      <c r="I3792" s="43" t="s">
        <v>466</v>
      </c>
      <c r="J3792" s="16" t="s">
        <v>467</v>
      </c>
      <c r="K3792" s="16">
        <v>1058</v>
      </c>
      <c r="L3792" s="16">
        <v>0</v>
      </c>
      <c r="M3792" s="16">
        <v>1058</v>
      </c>
      <c r="N3792" s="16">
        <v>0</v>
      </c>
      <c r="O3792" s="47">
        <v>0</v>
      </c>
      <c r="P3792" s="16">
        <v>1058</v>
      </c>
      <c r="Q3792" s="47">
        <v>0</v>
      </c>
      <c r="R3792" s="16" t="s">
        <v>2074</v>
      </c>
      <c r="S3792" s="3" t="s">
        <v>2062</v>
      </c>
      <c r="T3792" s="2"/>
      <c r="U3792" s="2"/>
      <c r="V3792" s="2"/>
    </row>
    <row r="3793" spans="1:22" s="16" customFormat="1" ht="15" customHeight="1" x14ac:dyDescent="0.3">
      <c r="A3793" s="16" t="s">
        <v>465</v>
      </c>
      <c r="B3793" s="16" t="s">
        <v>18</v>
      </c>
      <c r="C3793" s="43" t="s">
        <v>1408</v>
      </c>
      <c r="D3793" s="43" t="s">
        <v>2060</v>
      </c>
      <c r="E3793" s="43" t="s">
        <v>2054</v>
      </c>
      <c r="F3793" s="43" t="s">
        <v>2073</v>
      </c>
      <c r="G3793" s="43" t="s">
        <v>23</v>
      </c>
      <c r="H3793" s="43" t="s">
        <v>23</v>
      </c>
      <c r="I3793" s="43" t="s">
        <v>470</v>
      </c>
      <c r="J3793" s="16" t="s">
        <v>471</v>
      </c>
      <c r="K3793" s="16">
        <v>110</v>
      </c>
      <c r="L3793" s="16">
        <v>0</v>
      </c>
      <c r="M3793" s="16">
        <v>110</v>
      </c>
      <c r="N3793" s="16">
        <v>0</v>
      </c>
      <c r="O3793" s="47">
        <v>0</v>
      </c>
      <c r="P3793" s="16">
        <v>110</v>
      </c>
      <c r="Q3793" s="47">
        <v>0</v>
      </c>
      <c r="R3793" s="16" t="s">
        <v>2074</v>
      </c>
      <c r="S3793" s="3" t="s">
        <v>2062</v>
      </c>
      <c r="T3793" s="2"/>
      <c r="U3793" s="2"/>
      <c r="V3793" s="2"/>
    </row>
    <row r="3794" spans="1:22" s="16" customFormat="1" ht="15" customHeight="1" x14ac:dyDescent="0.3">
      <c r="A3794" s="16" t="s">
        <v>17</v>
      </c>
      <c r="B3794" s="16" t="s">
        <v>18</v>
      </c>
      <c r="C3794" s="43" t="s">
        <v>457</v>
      </c>
      <c r="D3794" s="43" t="s">
        <v>458</v>
      </c>
      <c r="E3794" s="43" t="s">
        <v>109</v>
      </c>
      <c r="F3794" s="43" t="s">
        <v>22</v>
      </c>
      <c r="G3794" s="43" t="s">
        <v>23</v>
      </c>
      <c r="H3794" s="43" t="s">
        <v>23</v>
      </c>
      <c r="I3794" s="43">
        <v>4290</v>
      </c>
      <c r="J3794" s="16" t="s">
        <v>1098</v>
      </c>
      <c r="K3794" s="16">
        <v>0</v>
      </c>
      <c r="L3794" s="16">
        <v>0</v>
      </c>
      <c r="M3794" s="16">
        <v>0</v>
      </c>
      <c r="N3794" s="16">
        <v>0</v>
      </c>
      <c r="O3794" s="47">
        <v>16722</v>
      </c>
      <c r="P3794" s="16">
        <v>-16722</v>
      </c>
      <c r="Q3794" s="47">
        <v>236</v>
      </c>
      <c r="R3794" s="16" t="s">
        <v>1957</v>
      </c>
      <c r="S3794" s="3" t="s">
        <v>1479</v>
      </c>
      <c r="T3794" s="2"/>
      <c r="U3794" s="2"/>
      <c r="V3794" s="2"/>
    </row>
    <row r="3795" spans="1:22" s="16" customFormat="1" ht="15" customHeight="1" x14ac:dyDescent="0.3">
      <c r="A3795" s="16" t="s">
        <v>17</v>
      </c>
      <c r="B3795" s="16" t="s">
        <v>18</v>
      </c>
      <c r="C3795" s="43" t="s">
        <v>457</v>
      </c>
      <c r="D3795" s="43" t="s">
        <v>458</v>
      </c>
      <c r="E3795" s="43" t="s">
        <v>109</v>
      </c>
      <c r="F3795" s="43" t="s">
        <v>22</v>
      </c>
      <c r="G3795" s="43" t="s">
        <v>23</v>
      </c>
      <c r="H3795" s="43" t="s">
        <v>23</v>
      </c>
      <c r="I3795" s="43">
        <v>4700</v>
      </c>
      <c r="J3795" s="16" t="s">
        <v>35</v>
      </c>
      <c r="K3795" s="16">
        <v>0</v>
      </c>
      <c r="L3795" s="16">
        <v>0</v>
      </c>
      <c r="M3795" s="16">
        <v>0</v>
      </c>
      <c r="N3795" s="16">
        <v>0</v>
      </c>
      <c r="O3795" s="47">
        <v>27079.439999999999</v>
      </c>
      <c r="P3795" s="16">
        <v>-27079.439999999999</v>
      </c>
      <c r="Q3795" s="47">
        <v>0</v>
      </c>
      <c r="R3795" s="16" t="s">
        <v>1957</v>
      </c>
      <c r="S3795" s="3" t="s">
        <v>1479</v>
      </c>
      <c r="T3795" s="2"/>
      <c r="U3795" s="2"/>
      <c r="V3795" s="2"/>
    </row>
    <row r="3796" spans="1:22" s="16" customFormat="1" ht="15" customHeight="1" x14ac:dyDescent="0.3">
      <c r="A3796" s="16" t="s">
        <v>17</v>
      </c>
      <c r="B3796" s="16" t="s">
        <v>18</v>
      </c>
      <c r="C3796" s="43" t="s">
        <v>457</v>
      </c>
      <c r="D3796" s="43" t="s">
        <v>458</v>
      </c>
      <c r="E3796" s="43" t="s">
        <v>109</v>
      </c>
      <c r="F3796" s="43" t="s">
        <v>22</v>
      </c>
      <c r="G3796" s="43" t="s">
        <v>23</v>
      </c>
      <c r="H3796" s="43" t="s">
        <v>23</v>
      </c>
      <c r="I3796" s="43">
        <v>4705</v>
      </c>
      <c r="J3796" s="16" t="s">
        <v>1277</v>
      </c>
      <c r="K3796" s="16">
        <v>0</v>
      </c>
      <c r="L3796" s="16">
        <v>0</v>
      </c>
      <c r="M3796" s="16">
        <v>0</v>
      </c>
      <c r="N3796" s="16">
        <v>0</v>
      </c>
      <c r="O3796" s="47">
        <v>19160.490000000002</v>
      </c>
      <c r="P3796" s="16">
        <v>-19160.490000000002</v>
      </c>
      <c r="Q3796" s="47">
        <v>0</v>
      </c>
      <c r="R3796" s="16" t="s">
        <v>1957</v>
      </c>
      <c r="S3796" s="3" t="s">
        <v>1479</v>
      </c>
      <c r="T3796" s="2"/>
      <c r="U3796" s="2"/>
      <c r="V3796" s="2"/>
    </row>
    <row r="3797" spans="1:22" s="16" customFormat="1" ht="15" customHeight="1" x14ac:dyDescent="0.3">
      <c r="A3797" s="16" t="s">
        <v>17</v>
      </c>
      <c r="B3797" s="16" t="s">
        <v>18</v>
      </c>
      <c r="C3797" s="43" t="s">
        <v>457</v>
      </c>
      <c r="D3797" s="43" t="s">
        <v>458</v>
      </c>
      <c r="E3797" s="43" t="s">
        <v>109</v>
      </c>
      <c r="F3797" s="43" t="s">
        <v>22</v>
      </c>
      <c r="G3797" s="43" t="s">
        <v>23</v>
      </c>
      <c r="H3797" s="43" t="s">
        <v>23</v>
      </c>
      <c r="I3797" s="43" t="s">
        <v>384</v>
      </c>
      <c r="J3797" s="16" t="s">
        <v>385</v>
      </c>
      <c r="K3797" s="16">
        <v>0</v>
      </c>
      <c r="L3797" s="16">
        <v>0</v>
      </c>
      <c r="M3797" s="16">
        <v>0</v>
      </c>
      <c r="N3797" s="16">
        <v>0</v>
      </c>
      <c r="O3797" s="47">
        <v>20.51</v>
      </c>
      <c r="P3797" s="16">
        <v>-20.51</v>
      </c>
      <c r="Q3797" s="47">
        <v>0</v>
      </c>
      <c r="R3797" s="16" t="s">
        <v>1957</v>
      </c>
      <c r="S3797" s="3" t="s">
        <v>1479</v>
      </c>
      <c r="T3797" s="2"/>
      <c r="U3797" s="2"/>
      <c r="V3797" s="2"/>
    </row>
    <row r="3798" spans="1:22" s="16" customFormat="1" ht="15" customHeight="1" x14ac:dyDescent="0.3">
      <c r="A3798" s="16" t="s">
        <v>465</v>
      </c>
      <c r="B3798" s="16" t="s">
        <v>18</v>
      </c>
      <c r="C3798" s="43" t="s">
        <v>457</v>
      </c>
      <c r="D3798" s="43" t="s">
        <v>458</v>
      </c>
      <c r="E3798" s="43" t="s">
        <v>109</v>
      </c>
      <c r="F3798" s="43" t="s">
        <v>22</v>
      </c>
      <c r="G3798" s="43" t="s">
        <v>23</v>
      </c>
      <c r="H3798" s="43" t="s">
        <v>23</v>
      </c>
      <c r="I3798" s="43">
        <v>7900</v>
      </c>
      <c r="J3798" s="16" t="s">
        <v>1232</v>
      </c>
      <c r="K3798" s="16">
        <v>0</v>
      </c>
      <c r="L3798" s="16">
        <v>0</v>
      </c>
      <c r="M3798" s="16">
        <v>0</v>
      </c>
      <c r="N3798" s="16">
        <v>0</v>
      </c>
      <c r="O3798" s="47">
        <v>0</v>
      </c>
      <c r="P3798" s="16">
        <v>0</v>
      </c>
      <c r="Q3798" s="47">
        <v>0</v>
      </c>
      <c r="R3798" s="16" t="s">
        <v>1957</v>
      </c>
      <c r="S3798" s="3" t="s">
        <v>1479</v>
      </c>
      <c r="T3798" s="2"/>
      <c r="U3798" s="2"/>
      <c r="V3798" s="2"/>
    </row>
    <row r="3799" spans="1:22" s="16" customFormat="1" ht="15" customHeight="1" x14ac:dyDescent="0.3">
      <c r="A3799" s="16" t="s">
        <v>17</v>
      </c>
      <c r="B3799" s="16" t="s">
        <v>18</v>
      </c>
      <c r="C3799" s="43" t="s">
        <v>1374</v>
      </c>
      <c r="D3799" s="43" t="s">
        <v>1375</v>
      </c>
      <c r="E3799" s="43" t="s">
        <v>109</v>
      </c>
      <c r="F3799" s="43" t="s">
        <v>22</v>
      </c>
      <c r="G3799" s="43" t="s">
        <v>23</v>
      </c>
      <c r="H3799" s="43" t="s">
        <v>23</v>
      </c>
      <c r="I3799" s="43">
        <v>4700</v>
      </c>
      <c r="J3799" s="16" t="s">
        <v>35</v>
      </c>
      <c r="K3799" s="16">
        <v>0</v>
      </c>
      <c r="L3799" s="16">
        <v>0</v>
      </c>
      <c r="M3799" s="16">
        <v>0</v>
      </c>
      <c r="N3799" s="16">
        <v>0</v>
      </c>
      <c r="O3799" s="47">
        <v>11.1</v>
      </c>
      <c r="P3799" s="16">
        <v>-11.1</v>
      </c>
      <c r="Q3799" s="47">
        <v>0</v>
      </c>
      <c r="R3799" s="16" t="s">
        <v>1958</v>
      </c>
      <c r="S3799" s="3" t="s">
        <v>1480</v>
      </c>
      <c r="T3799" s="2"/>
      <c r="U3799" s="2"/>
      <c r="V3799" s="2"/>
    </row>
    <row r="3800" spans="1:22" s="16" customFormat="1" ht="15" customHeight="1" x14ac:dyDescent="0.3">
      <c r="A3800" s="16" t="s">
        <v>17</v>
      </c>
      <c r="B3800" s="16" t="s">
        <v>18</v>
      </c>
      <c r="C3800" s="43" t="s">
        <v>1376</v>
      </c>
      <c r="D3800" s="43" t="s">
        <v>1377</v>
      </c>
      <c r="E3800" s="43" t="s">
        <v>109</v>
      </c>
      <c r="F3800" s="43" t="s">
        <v>22</v>
      </c>
      <c r="G3800" s="43" t="s">
        <v>23</v>
      </c>
      <c r="H3800" s="43" t="s">
        <v>23</v>
      </c>
      <c r="I3800" s="43">
        <v>4700</v>
      </c>
      <c r="J3800" s="16" t="s">
        <v>35</v>
      </c>
      <c r="K3800" s="16">
        <v>0</v>
      </c>
      <c r="L3800" s="16">
        <v>0</v>
      </c>
      <c r="M3800" s="16">
        <v>0</v>
      </c>
      <c r="N3800" s="16">
        <v>0</v>
      </c>
      <c r="O3800" s="47">
        <v>3.48</v>
      </c>
      <c r="P3800" s="16">
        <v>-3.48</v>
      </c>
      <c r="Q3800" s="47">
        <v>0</v>
      </c>
      <c r="R3800" s="16" t="s">
        <v>1959</v>
      </c>
      <c r="S3800" s="3" t="s">
        <v>1481</v>
      </c>
      <c r="T3800" s="2"/>
      <c r="U3800" s="2"/>
      <c r="V3800" s="2"/>
    </row>
    <row r="3801" spans="1:22" s="16" customFormat="1" ht="15" customHeight="1" x14ac:dyDescent="0.3">
      <c r="A3801" s="16" t="s">
        <v>17</v>
      </c>
      <c r="B3801" s="16" t="s">
        <v>18</v>
      </c>
      <c r="C3801" s="43" t="s">
        <v>1378</v>
      </c>
      <c r="D3801" s="43" t="s">
        <v>1379</v>
      </c>
      <c r="E3801" s="43" t="s">
        <v>109</v>
      </c>
      <c r="F3801" s="43" t="s">
        <v>22</v>
      </c>
      <c r="G3801" s="43" t="s">
        <v>23</v>
      </c>
      <c r="H3801" s="43" t="s">
        <v>23</v>
      </c>
      <c r="I3801" s="43">
        <v>4700</v>
      </c>
      <c r="J3801" s="16" t="s">
        <v>35</v>
      </c>
      <c r="K3801" s="16">
        <v>0</v>
      </c>
      <c r="L3801" s="16">
        <v>0</v>
      </c>
      <c r="M3801" s="16">
        <v>0</v>
      </c>
      <c r="N3801" s="16">
        <v>0</v>
      </c>
      <c r="O3801" s="47">
        <v>24.14</v>
      </c>
      <c r="P3801" s="16">
        <v>-24.14</v>
      </c>
      <c r="Q3801" s="47">
        <v>0</v>
      </c>
      <c r="R3801" s="16" t="s">
        <v>1960</v>
      </c>
      <c r="S3801" s="3" t="s">
        <v>1482</v>
      </c>
      <c r="T3801" s="2"/>
      <c r="U3801" s="2"/>
      <c r="V3801" s="2"/>
    </row>
    <row r="3802" spans="1:22" s="16" customFormat="1" ht="15" customHeight="1" x14ac:dyDescent="0.3">
      <c r="A3802" s="16" t="s">
        <v>17</v>
      </c>
      <c r="B3802" s="16" t="s">
        <v>18</v>
      </c>
      <c r="C3802" s="43" t="s">
        <v>1380</v>
      </c>
      <c r="D3802" s="43" t="s">
        <v>2268</v>
      </c>
      <c r="E3802" s="43" t="s">
        <v>109</v>
      </c>
      <c r="F3802" s="43" t="s">
        <v>22</v>
      </c>
      <c r="G3802" s="43" t="s">
        <v>23</v>
      </c>
      <c r="H3802" s="43" t="s">
        <v>23</v>
      </c>
      <c r="I3802" s="43">
        <v>4700</v>
      </c>
      <c r="J3802" s="16" t="s">
        <v>35</v>
      </c>
      <c r="K3802" s="16">
        <v>0</v>
      </c>
      <c r="L3802" s="16">
        <v>0</v>
      </c>
      <c r="M3802" s="16">
        <v>0</v>
      </c>
      <c r="N3802" s="16">
        <v>0</v>
      </c>
      <c r="O3802" s="47">
        <v>1.35</v>
      </c>
      <c r="P3802" s="16">
        <v>-1.35</v>
      </c>
      <c r="Q3802" s="47">
        <v>0</v>
      </c>
      <c r="R3802" s="16" t="s">
        <v>2269</v>
      </c>
      <c r="S3802" s="3" t="s">
        <v>2270</v>
      </c>
      <c r="T3802" s="2"/>
      <c r="U3802" s="2"/>
      <c r="V3802" s="2"/>
    </row>
    <row r="3803" spans="1:22" s="16" customFormat="1" ht="15" customHeight="1" x14ac:dyDescent="0.3">
      <c r="A3803" s="16" t="s">
        <v>17</v>
      </c>
      <c r="B3803" s="16" t="s">
        <v>18</v>
      </c>
      <c r="C3803" s="43" t="s">
        <v>1381</v>
      </c>
      <c r="D3803" s="43" t="s">
        <v>1382</v>
      </c>
      <c r="E3803" s="43" t="s">
        <v>109</v>
      </c>
      <c r="F3803" s="43" t="s">
        <v>22</v>
      </c>
      <c r="G3803" s="43" t="s">
        <v>23</v>
      </c>
      <c r="H3803" s="43" t="s">
        <v>23</v>
      </c>
      <c r="I3803" s="43">
        <v>4700</v>
      </c>
      <c r="J3803" s="16" t="s">
        <v>35</v>
      </c>
      <c r="K3803" s="16">
        <v>0</v>
      </c>
      <c r="L3803" s="16">
        <v>0</v>
      </c>
      <c r="M3803" s="16">
        <v>0</v>
      </c>
      <c r="N3803" s="16">
        <v>0</v>
      </c>
      <c r="O3803" s="47">
        <v>60.31</v>
      </c>
      <c r="P3803" s="16">
        <v>-60.31</v>
      </c>
      <c r="Q3803" s="47">
        <v>0</v>
      </c>
      <c r="R3803" s="16" t="s">
        <v>1961</v>
      </c>
      <c r="S3803" s="3" t="s">
        <v>1483</v>
      </c>
      <c r="T3803" s="2"/>
      <c r="U3803" s="2"/>
      <c r="V3803" s="2"/>
    </row>
    <row r="3804" spans="1:22" s="16" customFormat="1" ht="15" customHeight="1" x14ac:dyDescent="0.3">
      <c r="A3804" s="16" t="s">
        <v>17</v>
      </c>
      <c r="B3804" s="16" t="s">
        <v>18</v>
      </c>
      <c r="C3804" s="43" t="s">
        <v>446</v>
      </c>
      <c r="D3804" s="43" t="s">
        <v>447</v>
      </c>
      <c r="E3804" s="43" t="s">
        <v>448</v>
      </c>
      <c r="F3804" s="43" t="s">
        <v>225</v>
      </c>
      <c r="G3804" s="43" t="s">
        <v>23</v>
      </c>
      <c r="H3804" s="43" t="s">
        <v>23</v>
      </c>
      <c r="I3804" s="43">
        <v>4275</v>
      </c>
      <c r="J3804" s="16" t="s">
        <v>53</v>
      </c>
      <c r="K3804" s="16">
        <v>0</v>
      </c>
      <c r="L3804" s="16">
        <v>0</v>
      </c>
      <c r="M3804" s="16">
        <v>0</v>
      </c>
      <c r="N3804" s="16">
        <v>0</v>
      </c>
      <c r="O3804" s="47">
        <v>328166.63</v>
      </c>
      <c r="P3804" s="16">
        <v>-328166.63</v>
      </c>
      <c r="Q3804" s="47">
        <v>29833.33</v>
      </c>
      <c r="R3804" s="16" t="s">
        <v>1962</v>
      </c>
      <c r="S3804" s="3" t="s">
        <v>1484</v>
      </c>
      <c r="T3804" s="2"/>
      <c r="U3804" s="2"/>
      <c r="V3804" s="2"/>
    </row>
    <row r="3805" spans="1:22" s="16" customFormat="1" ht="15" customHeight="1" x14ac:dyDescent="0.3">
      <c r="A3805" s="16" t="s">
        <v>17</v>
      </c>
      <c r="B3805" s="16" t="s">
        <v>18</v>
      </c>
      <c r="C3805" s="43" t="s">
        <v>446</v>
      </c>
      <c r="D3805" s="43" t="s">
        <v>447</v>
      </c>
      <c r="E3805" s="43" t="s">
        <v>448</v>
      </c>
      <c r="F3805" s="43" t="s">
        <v>225</v>
      </c>
      <c r="G3805" s="43" t="s">
        <v>23</v>
      </c>
      <c r="H3805" s="43" t="s">
        <v>23</v>
      </c>
      <c r="I3805" s="43">
        <v>4276</v>
      </c>
      <c r="J3805" s="16" t="s">
        <v>2271</v>
      </c>
      <c r="K3805" s="16">
        <v>0</v>
      </c>
      <c r="L3805" s="16">
        <v>0</v>
      </c>
      <c r="M3805" s="16">
        <v>0</v>
      </c>
      <c r="N3805" s="16">
        <v>0</v>
      </c>
      <c r="O3805" s="47">
        <v>0</v>
      </c>
      <c r="P3805" s="16">
        <v>0</v>
      </c>
      <c r="Q3805" s="47">
        <v>0</v>
      </c>
      <c r="R3805" s="16" t="s">
        <v>1962</v>
      </c>
      <c r="S3805" s="3" t="s">
        <v>1484</v>
      </c>
      <c r="T3805" s="2"/>
      <c r="U3805" s="2"/>
      <c r="V3805" s="2"/>
    </row>
    <row r="3806" spans="1:22" s="16" customFormat="1" ht="15" customHeight="1" x14ac:dyDescent="0.3">
      <c r="A3806" s="16" t="s">
        <v>17</v>
      </c>
      <c r="B3806" s="16" t="s">
        <v>18</v>
      </c>
      <c r="C3806" s="43" t="s">
        <v>446</v>
      </c>
      <c r="D3806" s="43" t="s">
        <v>447</v>
      </c>
      <c r="E3806" s="43" t="s">
        <v>448</v>
      </c>
      <c r="F3806" s="43" t="s">
        <v>225</v>
      </c>
      <c r="G3806" s="43" t="s">
        <v>23</v>
      </c>
      <c r="H3806" s="43" t="s">
        <v>23</v>
      </c>
      <c r="I3806" s="43">
        <v>4277</v>
      </c>
      <c r="J3806" s="16" t="s">
        <v>1225</v>
      </c>
      <c r="K3806" s="16">
        <v>0</v>
      </c>
      <c r="L3806" s="16">
        <v>0</v>
      </c>
      <c r="M3806" s="16">
        <v>0</v>
      </c>
      <c r="N3806" s="16">
        <v>0</v>
      </c>
      <c r="O3806" s="47">
        <v>15107.51</v>
      </c>
      <c r="P3806" s="16">
        <v>-15107.51</v>
      </c>
      <c r="Q3806" s="47">
        <v>0</v>
      </c>
      <c r="R3806" s="16" t="s">
        <v>1962</v>
      </c>
      <c r="S3806" s="3" t="s">
        <v>1484</v>
      </c>
      <c r="T3806" s="2"/>
      <c r="U3806" s="2"/>
      <c r="V3806" s="2"/>
    </row>
    <row r="3807" spans="1:22" s="16" customFormat="1" ht="15" customHeight="1" x14ac:dyDescent="0.3">
      <c r="A3807" s="16" t="s">
        <v>17</v>
      </c>
      <c r="B3807" s="16" t="s">
        <v>18</v>
      </c>
      <c r="C3807" s="43" t="s">
        <v>446</v>
      </c>
      <c r="D3807" s="43" t="s">
        <v>447</v>
      </c>
      <c r="E3807" s="43" t="s">
        <v>448</v>
      </c>
      <c r="F3807" s="43" t="s">
        <v>225</v>
      </c>
      <c r="G3807" s="43" t="s">
        <v>23</v>
      </c>
      <c r="H3807" s="43" t="s">
        <v>23</v>
      </c>
      <c r="I3807" s="43">
        <v>4535</v>
      </c>
      <c r="J3807" s="16" t="s">
        <v>88</v>
      </c>
      <c r="K3807" s="16">
        <v>0</v>
      </c>
      <c r="L3807" s="16">
        <v>0</v>
      </c>
      <c r="M3807" s="16">
        <v>0</v>
      </c>
      <c r="N3807" s="16">
        <v>0</v>
      </c>
      <c r="O3807" s="47">
        <v>500</v>
      </c>
      <c r="P3807" s="16">
        <v>-500</v>
      </c>
      <c r="Q3807" s="47">
        <v>500</v>
      </c>
      <c r="R3807" s="16" t="s">
        <v>1962</v>
      </c>
      <c r="S3807" s="3" t="s">
        <v>1484</v>
      </c>
      <c r="T3807" s="2"/>
      <c r="U3807" s="2"/>
      <c r="V3807" s="2"/>
    </row>
    <row r="3808" spans="1:22" s="16" customFormat="1" ht="15" customHeight="1" x14ac:dyDescent="0.3">
      <c r="A3808" s="16" t="s">
        <v>17</v>
      </c>
      <c r="B3808" s="16" t="s">
        <v>18</v>
      </c>
      <c r="C3808" s="43" t="s">
        <v>446</v>
      </c>
      <c r="D3808" s="43" t="s">
        <v>447</v>
      </c>
      <c r="E3808" s="43" t="s">
        <v>448</v>
      </c>
      <c r="F3808" s="43" t="s">
        <v>225</v>
      </c>
      <c r="G3808" s="43" t="s">
        <v>23</v>
      </c>
      <c r="H3808" s="43" t="s">
        <v>23</v>
      </c>
      <c r="I3808" s="43">
        <v>4700</v>
      </c>
      <c r="J3808" s="16" t="s">
        <v>35</v>
      </c>
      <c r="K3808" s="16">
        <v>0</v>
      </c>
      <c r="L3808" s="16">
        <v>0</v>
      </c>
      <c r="M3808" s="16">
        <v>0</v>
      </c>
      <c r="N3808" s="16">
        <v>0</v>
      </c>
      <c r="O3808" s="47">
        <v>0</v>
      </c>
      <c r="P3808" s="16">
        <v>0</v>
      </c>
      <c r="Q3808" s="47">
        <v>0</v>
      </c>
      <c r="R3808" s="16" t="s">
        <v>1962</v>
      </c>
      <c r="S3808" s="3" t="s">
        <v>1484</v>
      </c>
      <c r="T3808" s="2"/>
      <c r="U3808" s="2"/>
      <c r="V3808" s="2"/>
    </row>
    <row r="3809" spans="1:22" s="16" customFormat="1" ht="15" customHeight="1" x14ac:dyDescent="0.3">
      <c r="A3809" s="16" t="s">
        <v>17</v>
      </c>
      <c r="B3809" s="16" t="s">
        <v>18</v>
      </c>
      <c r="C3809" s="43" t="s">
        <v>446</v>
      </c>
      <c r="D3809" s="43" t="s">
        <v>447</v>
      </c>
      <c r="E3809" s="43" t="s">
        <v>448</v>
      </c>
      <c r="F3809" s="43" t="s">
        <v>225</v>
      </c>
      <c r="G3809" s="43" t="s">
        <v>23</v>
      </c>
      <c r="H3809" s="43" t="s">
        <v>23</v>
      </c>
      <c r="I3809" s="43">
        <v>4952</v>
      </c>
      <c r="J3809" s="16" t="s">
        <v>51</v>
      </c>
      <c r="K3809" s="16">
        <v>0</v>
      </c>
      <c r="L3809" s="16">
        <v>0</v>
      </c>
      <c r="M3809" s="16">
        <v>0</v>
      </c>
      <c r="N3809" s="16">
        <v>0</v>
      </c>
      <c r="O3809" s="47">
        <v>0</v>
      </c>
      <c r="P3809" s="16">
        <v>0</v>
      </c>
      <c r="Q3809" s="47">
        <v>0</v>
      </c>
      <c r="R3809" s="16" t="s">
        <v>1962</v>
      </c>
      <c r="S3809" s="3" t="s">
        <v>1484</v>
      </c>
      <c r="T3809" s="2"/>
      <c r="U3809" s="2"/>
      <c r="V3809" s="2"/>
    </row>
    <row r="3810" spans="1:22" s="16" customFormat="1" ht="15" customHeight="1" x14ac:dyDescent="0.3">
      <c r="A3810" s="16" t="s">
        <v>17</v>
      </c>
      <c r="B3810" s="16" t="s">
        <v>18</v>
      </c>
      <c r="C3810" s="43" t="s">
        <v>446</v>
      </c>
      <c r="D3810" s="43" t="s">
        <v>447</v>
      </c>
      <c r="E3810" s="43" t="s">
        <v>448</v>
      </c>
      <c r="F3810" s="43" t="s">
        <v>225</v>
      </c>
      <c r="G3810" s="43" t="s">
        <v>23</v>
      </c>
      <c r="H3810" s="43" t="s">
        <v>23</v>
      </c>
      <c r="I3810" s="43">
        <v>4955</v>
      </c>
      <c r="J3810" s="16" t="s">
        <v>1253</v>
      </c>
      <c r="K3810" s="16">
        <v>0</v>
      </c>
      <c r="L3810" s="16">
        <v>0</v>
      </c>
      <c r="M3810" s="16">
        <v>0</v>
      </c>
      <c r="N3810" s="16">
        <v>0</v>
      </c>
      <c r="O3810" s="47">
        <v>0</v>
      </c>
      <c r="P3810" s="16">
        <v>0</v>
      </c>
      <c r="Q3810" s="47">
        <v>0</v>
      </c>
      <c r="R3810" s="16" t="s">
        <v>1962</v>
      </c>
      <c r="S3810" s="3" t="s">
        <v>1484</v>
      </c>
      <c r="T3810" s="2"/>
      <c r="U3810" s="2"/>
      <c r="V3810" s="2"/>
    </row>
    <row r="3811" spans="1:22" s="16" customFormat="1" ht="15" customHeight="1" x14ac:dyDescent="0.3">
      <c r="A3811" s="16" t="s">
        <v>465</v>
      </c>
      <c r="B3811" s="16" t="s">
        <v>18</v>
      </c>
      <c r="C3811" s="43" t="s">
        <v>446</v>
      </c>
      <c r="D3811" s="43" t="s">
        <v>447</v>
      </c>
      <c r="E3811" s="43" t="s">
        <v>448</v>
      </c>
      <c r="F3811" s="43" t="s">
        <v>225</v>
      </c>
      <c r="G3811" s="43" t="s">
        <v>23</v>
      </c>
      <c r="H3811" s="43" t="s">
        <v>23</v>
      </c>
      <c r="I3811" s="43" t="s">
        <v>616</v>
      </c>
      <c r="J3811" s="16" t="s">
        <v>617</v>
      </c>
      <c r="K3811" s="16">
        <v>0</v>
      </c>
      <c r="L3811" s="16">
        <v>0</v>
      </c>
      <c r="M3811" s="16">
        <v>0</v>
      </c>
      <c r="N3811" s="16">
        <v>0</v>
      </c>
      <c r="O3811" s="47">
        <v>8000</v>
      </c>
      <c r="P3811" s="16">
        <v>-8000</v>
      </c>
      <c r="Q3811" s="47">
        <v>0</v>
      </c>
      <c r="R3811" s="16" t="s">
        <v>1962</v>
      </c>
      <c r="S3811" s="3" t="s">
        <v>1484</v>
      </c>
      <c r="T3811" s="2"/>
      <c r="U3811" s="2"/>
      <c r="V3811" s="2"/>
    </row>
    <row r="3812" spans="1:22" s="16" customFormat="1" ht="15" customHeight="1" x14ac:dyDescent="0.3">
      <c r="A3812" s="16" t="s">
        <v>465</v>
      </c>
      <c r="B3812" s="16" t="s">
        <v>18</v>
      </c>
      <c r="C3812" s="43" t="s">
        <v>446</v>
      </c>
      <c r="D3812" s="43" t="s">
        <v>447</v>
      </c>
      <c r="E3812" s="43" t="s">
        <v>448</v>
      </c>
      <c r="F3812" s="43" t="s">
        <v>225</v>
      </c>
      <c r="G3812" s="43" t="s">
        <v>23</v>
      </c>
      <c r="H3812" s="43" t="s">
        <v>23</v>
      </c>
      <c r="I3812" s="43">
        <v>7002</v>
      </c>
      <c r="J3812" s="16" t="s">
        <v>746</v>
      </c>
      <c r="K3812" s="16">
        <v>0</v>
      </c>
      <c r="L3812" s="16">
        <v>0</v>
      </c>
      <c r="M3812" s="16">
        <v>0</v>
      </c>
      <c r="N3812" s="16">
        <v>0</v>
      </c>
      <c r="O3812" s="47">
        <v>4812.42</v>
      </c>
      <c r="P3812" s="16">
        <v>-4812.42</v>
      </c>
      <c r="Q3812" s="47">
        <v>0</v>
      </c>
      <c r="R3812" s="16" t="s">
        <v>1962</v>
      </c>
      <c r="S3812" s="3" t="s">
        <v>1484</v>
      </c>
      <c r="T3812" s="2"/>
      <c r="U3812" s="2"/>
      <c r="V3812" s="2"/>
    </row>
    <row r="3813" spans="1:22" s="16" customFormat="1" ht="15" customHeight="1" x14ac:dyDescent="0.3">
      <c r="A3813" s="16" t="s">
        <v>465</v>
      </c>
      <c r="B3813" s="16" t="s">
        <v>18</v>
      </c>
      <c r="C3813" s="43" t="s">
        <v>446</v>
      </c>
      <c r="D3813" s="43" t="s">
        <v>447</v>
      </c>
      <c r="E3813" s="43" t="s">
        <v>448</v>
      </c>
      <c r="F3813" s="43" t="s">
        <v>225</v>
      </c>
      <c r="G3813" s="43" t="s">
        <v>23</v>
      </c>
      <c r="H3813" s="43" t="s">
        <v>23</v>
      </c>
      <c r="I3813" s="43">
        <v>7312</v>
      </c>
      <c r="J3813" s="16" t="s">
        <v>814</v>
      </c>
      <c r="K3813" s="16">
        <v>0</v>
      </c>
      <c r="L3813" s="16">
        <v>0</v>
      </c>
      <c r="M3813" s="16">
        <v>0</v>
      </c>
      <c r="N3813" s="16">
        <v>0</v>
      </c>
      <c r="O3813" s="47">
        <v>11719.92</v>
      </c>
      <c r="P3813" s="16">
        <v>-11719.92</v>
      </c>
      <c r="Q3813" s="47">
        <v>0</v>
      </c>
      <c r="R3813" s="16" t="s">
        <v>1962</v>
      </c>
      <c r="S3813" s="3" t="s">
        <v>1484</v>
      </c>
      <c r="T3813" s="2"/>
      <c r="U3813" s="2"/>
      <c r="V3813" s="2"/>
    </row>
    <row r="3814" spans="1:22" s="16" customFormat="1" ht="15" customHeight="1" x14ac:dyDescent="0.3">
      <c r="A3814" s="16" t="s">
        <v>465</v>
      </c>
      <c r="B3814" s="16" t="s">
        <v>18</v>
      </c>
      <c r="C3814" s="43" t="s">
        <v>446</v>
      </c>
      <c r="D3814" s="43" t="s">
        <v>447</v>
      </c>
      <c r="E3814" s="43" t="s">
        <v>448</v>
      </c>
      <c r="F3814" s="43" t="s">
        <v>225</v>
      </c>
      <c r="G3814" s="43" t="s">
        <v>23</v>
      </c>
      <c r="H3814" s="43" t="s">
        <v>23</v>
      </c>
      <c r="I3814" s="43" t="s">
        <v>790</v>
      </c>
      <c r="J3814" s="16" t="s">
        <v>791</v>
      </c>
      <c r="K3814" s="16">
        <v>0</v>
      </c>
      <c r="L3814" s="16">
        <v>0</v>
      </c>
      <c r="M3814" s="16">
        <v>0</v>
      </c>
      <c r="N3814" s="16">
        <v>0</v>
      </c>
      <c r="O3814" s="47">
        <v>68050.84</v>
      </c>
      <c r="P3814" s="16">
        <v>-68050.84</v>
      </c>
      <c r="Q3814" s="47">
        <v>6263.96</v>
      </c>
      <c r="R3814" s="16" t="s">
        <v>1962</v>
      </c>
      <c r="S3814" s="3" t="s">
        <v>1484</v>
      </c>
      <c r="T3814" s="2"/>
      <c r="U3814" s="2"/>
      <c r="V3814" s="2"/>
    </row>
    <row r="3815" spans="1:22" s="16" customFormat="1" ht="15" customHeight="1" x14ac:dyDescent="0.3">
      <c r="A3815" s="16" t="s">
        <v>465</v>
      </c>
      <c r="B3815" s="16" t="s">
        <v>18</v>
      </c>
      <c r="C3815" s="43" t="s">
        <v>446</v>
      </c>
      <c r="D3815" s="43" t="s">
        <v>447</v>
      </c>
      <c r="E3815" s="43" t="s">
        <v>448</v>
      </c>
      <c r="F3815" s="43" t="s">
        <v>225</v>
      </c>
      <c r="G3815" s="43" t="s">
        <v>23</v>
      </c>
      <c r="H3815" s="43" t="s">
        <v>23</v>
      </c>
      <c r="I3815" s="43" t="s">
        <v>804</v>
      </c>
      <c r="J3815" s="16" t="s">
        <v>805</v>
      </c>
      <c r="K3815" s="16">
        <v>0</v>
      </c>
      <c r="L3815" s="16">
        <v>0</v>
      </c>
      <c r="M3815" s="16">
        <v>0</v>
      </c>
      <c r="N3815" s="16">
        <v>0</v>
      </c>
      <c r="O3815" s="47">
        <v>28315.69</v>
      </c>
      <c r="P3815" s="16">
        <v>-28315.69</v>
      </c>
      <c r="Q3815" s="47">
        <v>2437.5</v>
      </c>
      <c r="R3815" s="16" t="s">
        <v>1962</v>
      </c>
      <c r="S3815" s="3" t="s">
        <v>1484</v>
      </c>
      <c r="T3815" s="2"/>
      <c r="U3815" s="2"/>
      <c r="V3815" s="2"/>
    </row>
    <row r="3816" spans="1:22" s="16" customFormat="1" ht="15" customHeight="1" x14ac:dyDescent="0.3">
      <c r="A3816" s="16" t="s">
        <v>465</v>
      </c>
      <c r="B3816" s="16" t="s">
        <v>18</v>
      </c>
      <c r="C3816" s="43" t="s">
        <v>446</v>
      </c>
      <c r="D3816" s="43" t="s">
        <v>447</v>
      </c>
      <c r="E3816" s="43" t="s">
        <v>448</v>
      </c>
      <c r="F3816" s="43" t="s">
        <v>225</v>
      </c>
      <c r="G3816" s="43" t="s">
        <v>23</v>
      </c>
      <c r="H3816" s="43" t="s">
        <v>23</v>
      </c>
      <c r="I3816" s="43" t="s">
        <v>1087</v>
      </c>
      <c r="J3816" s="16" t="s">
        <v>1088</v>
      </c>
      <c r="K3816" s="16">
        <v>0</v>
      </c>
      <c r="L3816" s="16">
        <v>0</v>
      </c>
      <c r="M3816" s="16">
        <v>0</v>
      </c>
      <c r="N3816" s="16">
        <v>0</v>
      </c>
      <c r="O3816" s="47">
        <v>70294.899999999994</v>
      </c>
      <c r="P3816" s="16">
        <v>-70294.899999999994</v>
      </c>
      <c r="Q3816" s="47">
        <v>0</v>
      </c>
      <c r="R3816" s="16" t="s">
        <v>1962</v>
      </c>
      <c r="S3816" s="3" t="s">
        <v>1484</v>
      </c>
      <c r="T3816" s="2"/>
      <c r="U3816" s="2"/>
      <c r="V3816" s="2"/>
    </row>
    <row r="3817" spans="1:22" s="16" customFormat="1" ht="15" customHeight="1" x14ac:dyDescent="0.3">
      <c r="A3817" s="16" t="s">
        <v>465</v>
      </c>
      <c r="B3817" s="16" t="s">
        <v>18</v>
      </c>
      <c r="C3817" s="43" t="s">
        <v>446</v>
      </c>
      <c r="D3817" s="43" t="s">
        <v>447</v>
      </c>
      <c r="E3817" s="43" t="s">
        <v>448</v>
      </c>
      <c r="F3817" s="43" t="s">
        <v>225</v>
      </c>
      <c r="G3817" s="43" t="s">
        <v>23</v>
      </c>
      <c r="H3817" s="43" t="s">
        <v>23</v>
      </c>
      <c r="I3817" s="43" t="s">
        <v>1082</v>
      </c>
      <c r="J3817" s="16" t="s">
        <v>1083</v>
      </c>
      <c r="K3817" s="16">
        <v>0</v>
      </c>
      <c r="L3817" s="16">
        <v>0</v>
      </c>
      <c r="M3817" s="16">
        <v>0</v>
      </c>
      <c r="N3817" s="16">
        <v>0</v>
      </c>
      <c r="O3817" s="47">
        <v>20928.62</v>
      </c>
      <c r="P3817" s="16">
        <v>-20928.62</v>
      </c>
      <c r="Q3817" s="47">
        <v>1965.99</v>
      </c>
      <c r="R3817" s="16" t="s">
        <v>1962</v>
      </c>
      <c r="S3817" s="3" t="s">
        <v>1484</v>
      </c>
      <c r="T3817" s="2"/>
      <c r="U3817" s="2"/>
      <c r="V3817" s="2"/>
    </row>
    <row r="3818" spans="1:22" s="16" customFormat="1" ht="15" customHeight="1" x14ac:dyDescent="0.3">
      <c r="A3818" s="16" t="s">
        <v>465</v>
      </c>
      <c r="B3818" s="16" t="s">
        <v>18</v>
      </c>
      <c r="C3818" s="43" t="s">
        <v>446</v>
      </c>
      <c r="D3818" s="43" t="s">
        <v>447</v>
      </c>
      <c r="E3818" s="43" t="s">
        <v>448</v>
      </c>
      <c r="F3818" s="43" t="s">
        <v>225</v>
      </c>
      <c r="G3818" s="43" t="s">
        <v>23</v>
      </c>
      <c r="H3818" s="43" t="s">
        <v>23</v>
      </c>
      <c r="I3818" s="43" t="s">
        <v>1226</v>
      </c>
      <c r="J3818" s="16" t="s">
        <v>1227</v>
      </c>
      <c r="K3818" s="16">
        <v>0</v>
      </c>
      <c r="L3818" s="16">
        <v>0</v>
      </c>
      <c r="M3818" s="16">
        <v>0</v>
      </c>
      <c r="N3818" s="16">
        <v>0</v>
      </c>
      <c r="O3818" s="47">
        <v>15107.51</v>
      </c>
      <c r="P3818" s="16">
        <v>-15107.51</v>
      </c>
      <c r="Q3818" s="47">
        <v>0</v>
      </c>
      <c r="R3818" s="16" t="s">
        <v>1962</v>
      </c>
      <c r="S3818" s="3" t="s">
        <v>1484</v>
      </c>
      <c r="T3818" s="2"/>
      <c r="U3818" s="2"/>
      <c r="V3818" s="2"/>
    </row>
    <row r="3819" spans="1:22" s="16" customFormat="1" ht="15" customHeight="1" x14ac:dyDescent="0.3">
      <c r="A3819" s="16" t="s">
        <v>17</v>
      </c>
      <c r="B3819" s="16" t="s">
        <v>18</v>
      </c>
      <c r="C3819" s="43" t="s">
        <v>1103</v>
      </c>
      <c r="D3819" s="43" t="s">
        <v>445</v>
      </c>
      <c r="E3819" s="43" t="s">
        <v>90</v>
      </c>
      <c r="F3819" s="43" t="s">
        <v>22</v>
      </c>
      <c r="G3819" s="43" t="s">
        <v>1104</v>
      </c>
      <c r="H3819" s="43" t="s">
        <v>23</v>
      </c>
      <c r="I3819" s="43">
        <v>4720</v>
      </c>
      <c r="J3819" s="16" t="s">
        <v>1396</v>
      </c>
      <c r="K3819" s="16">
        <v>86102</v>
      </c>
      <c r="L3819" s="16">
        <v>0</v>
      </c>
      <c r="M3819" s="16">
        <v>86102</v>
      </c>
      <c r="N3819" s="16">
        <v>0</v>
      </c>
      <c r="O3819" s="47">
        <v>0</v>
      </c>
      <c r="P3819" s="16">
        <v>86102</v>
      </c>
      <c r="Q3819" s="47">
        <v>0</v>
      </c>
      <c r="R3819" s="16" t="s">
        <v>1963</v>
      </c>
      <c r="S3819" s="3" t="s">
        <v>1485</v>
      </c>
      <c r="T3819" s="2"/>
      <c r="U3819" s="2"/>
      <c r="V3819" s="2"/>
    </row>
    <row r="3820" spans="1:22" s="16" customFormat="1" ht="15" customHeight="1" x14ac:dyDescent="0.3">
      <c r="A3820" s="16" t="s">
        <v>17</v>
      </c>
      <c r="B3820" s="16" t="s">
        <v>18</v>
      </c>
      <c r="C3820" s="43" t="s">
        <v>1103</v>
      </c>
      <c r="D3820" s="43" t="s">
        <v>445</v>
      </c>
      <c r="E3820" s="43" t="s">
        <v>90</v>
      </c>
      <c r="F3820" s="43" t="s">
        <v>22</v>
      </c>
      <c r="G3820" s="43" t="s">
        <v>1104</v>
      </c>
      <c r="H3820" s="43" t="s">
        <v>23</v>
      </c>
      <c r="I3820" s="43" t="s">
        <v>2311</v>
      </c>
      <c r="J3820" s="16" t="s">
        <v>2312</v>
      </c>
      <c r="K3820" s="16">
        <v>0</v>
      </c>
      <c r="L3820" s="16">
        <v>0</v>
      </c>
      <c r="M3820" s="16">
        <v>0</v>
      </c>
      <c r="N3820" s="16">
        <v>0</v>
      </c>
      <c r="O3820" s="47">
        <v>30250</v>
      </c>
      <c r="P3820" s="16">
        <v>-30250</v>
      </c>
      <c r="Q3820" s="47">
        <v>250</v>
      </c>
      <c r="R3820" s="16" t="s">
        <v>1963</v>
      </c>
      <c r="S3820" s="3" t="s">
        <v>1485</v>
      </c>
      <c r="T3820" s="2"/>
      <c r="U3820" s="2"/>
      <c r="V3820" s="2"/>
    </row>
    <row r="3821" spans="1:22" s="16" customFormat="1" ht="15" customHeight="1" x14ac:dyDescent="0.3">
      <c r="A3821" s="16" t="s">
        <v>17</v>
      </c>
      <c r="B3821" s="16" t="s">
        <v>18</v>
      </c>
      <c r="C3821" s="43" t="s">
        <v>1103</v>
      </c>
      <c r="D3821" s="43" t="s">
        <v>445</v>
      </c>
      <c r="E3821" s="43" t="s">
        <v>90</v>
      </c>
      <c r="F3821" s="43" t="s">
        <v>22</v>
      </c>
      <c r="G3821" s="43" t="s">
        <v>1104</v>
      </c>
      <c r="H3821" s="43" t="s">
        <v>23</v>
      </c>
      <c r="I3821" s="43">
        <v>4950</v>
      </c>
      <c r="J3821" s="16" t="s">
        <v>50</v>
      </c>
      <c r="K3821" s="16">
        <v>0</v>
      </c>
      <c r="L3821" s="16">
        <v>0</v>
      </c>
      <c r="M3821" s="16">
        <v>0</v>
      </c>
      <c r="N3821" s="16">
        <v>0</v>
      </c>
      <c r="O3821" s="47">
        <v>24000</v>
      </c>
      <c r="P3821" s="16">
        <v>-24000</v>
      </c>
      <c r="Q3821" s="47">
        <v>0</v>
      </c>
      <c r="R3821" s="16" t="s">
        <v>1963</v>
      </c>
      <c r="S3821" s="3" t="s">
        <v>1485</v>
      </c>
      <c r="T3821" s="2"/>
      <c r="U3821" s="2"/>
      <c r="V3821" s="2"/>
    </row>
    <row r="3822" spans="1:22" s="16" customFormat="1" ht="15" customHeight="1" x14ac:dyDescent="0.3">
      <c r="A3822" s="16" t="s">
        <v>17</v>
      </c>
      <c r="B3822" s="16" t="s">
        <v>18</v>
      </c>
      <c r="C3822" s="43" t="s">
        <v>1103</v>
      </c>
      <c r="D3822" s="43" t="s">
        <v>445</v>
      </c>
      <c r="E3822" s="43" t="s">
        <v>90</v>
      </c>
      <c r="F3822" s="43" t="s">
        <v>22</v>
      </c>
      <c r="G3822" s="43" t="s">
        <v>1104</v>
      </c>
      <c r="H3822" s="43" t="s">
        <v>23</v>
      </c>
      <c r="I3822" s="43" t="s">
        <v>318</v>
      </c>
      <c r="J3822" s="16" t="s">
        <v>319</v>
      </c>
      <c r="K3822" s="16">
        <v>371096</v>
      </c>
      <c r="L3822" s="16">
        <v>0</v>
      </c>
      <c r="M3822" s="16">
        <v>371096</v>
      </c>
      <c r="N3822" s="16">
        <v>0</v>
      </c>
      <c r="O3822" s="47">
        <v>331661</v>
      </c>
      <c r="P3822" s="16">
        <v>39435</v>
      </c>
      <c r="Q3822" s="47">
        <v>30151</v>
      </c>
      <c r="R3822" s="16" t="s">
        <v>1963</v>
      </c>
      <c r="S3822" s="3" t="s">
        <v>1485</v>
      </c>
      <c r="T3822" s="2"/>
      <c r="U3822" s="2"/>
      <c r="V3822" s="2"/>
    </row>
    <row r="3823" spans="1:22" s="16" customFormat="1" ht="15" customHeight="1" x14ac:dyDescent="0.3">
      <c r="A3823" s="16" t="s">
        <v>17</v>
      </c>
      <c r="B3823" s="16" t="s">
        <v>18</v>
      </c>
      <c r="C3823" s="43" t="s">
        <v>1105</v>
      </c>
      <c r="D3823" s="43" t="s">
        <v>445</v>
      </c>
      <c r="E3823" s="43" t="s">
        <v>90</v>
      </c>
      <c r="F3823" s="43" t="s">
        <v>22</v>
      </c>
      <c r="G3823" s="43" t="s">
        <v>1106</v>
      </c>
      <c r="H3823" s="43" t="s">
        <v>23</v>
      </c>
      <c r="I3823" s="43">
        <v>4535</v>
      </c>
      <c r="J3823" s="16" t="s">
        <v>88</v>
      </c>
      <c r="K3823" s="16">
        <v>0</v>
      </c>
      <c r="L3823" s="16">
        <v>0</v>
      </c>
      <c r="M3823" s="16">
        <v>0</v>
      </c>
      <c r="N3823" s="16">
        <v>0</v>
      </c>
      <c r="O3823" s="47">
        <v>1920</v>
      </c>
      <c r="P3823" s="16">
        <v>-1920</v>
      </c>
      <c r="Q3823" s="47">
        <v>1000</v>
      </c>
      <c r="R3823" s="16" t="s">
        <v>1964</v>
      </c>
      <c r="S3823" s="3" t="s">
        <v>1485</v>
      </c>
      <c r="T3823" s="2"/>
      <c r="U3823" s="2"/>
      <c r="V3823" s="2"/>
    </row>
    <row r="3824" spans="1:22" s="16" customFormat="1" ht="15" customHeight="1" x14ac:dyDescent="0.3">
      <c r="A3824" s="16" t="s">
        <v>17</v>
      </c>
      <c r="B3824" s="16" t="s">
        <v>18</v>
      </c>
      <c r="C3824" s="43" t="s">
        <v>1105</v>
      </c>
      <c r="D3824" s="43" t="s">
        <v>445</v>
      </c>
      <c r="E3824" s="43" t="s">
        <v>90</v>
      </c>
      <c r="F3824" s="43" t="s">
        <v>22</v>
      </c>
      <c r="G3824" s="43" t="s">
        <v>1106</v>
      </c>
      <c r="H3824" s="43" t="s">
        <v>23</v>
      </c>
      <c r="I3824" s="43">
        <v>4720</v>
      </c>
      <c r="J3824" s="16" t="s">
        <v>1396</v>
      </c>
      <c r="K3824" s="16">
        <v>148000</v>
      </c>
      <c r="L3824" s="16">
        <v>0</v>
      </c>
      <c r="M3824" s="16">
        <v>148000</v>
      </c>
      <c r="N3824" s="16">
        <v>0</v>
      </c>
      <c r="O3824" s="47">
        <v>0</v>
      </c>
      <c r="P3824" s="16">
        <v>148000</v>
      </c>
      <c r="Q3824" s="47">
        <v>0</v>
      </c>
      <c r="R3824" s="16" t="s">
        <v>1964</v>
      </c>
      <c r="S3824" s="3" t="s">
        <v>1485</v>
      </c>
      <c r="T3824" s="2"/>
      <c r="U3824" s="2"/>
      <c r="V3824" s="2"/>
    </row>
    <row r="3825" spans="1:22" s="16" customFormat="1" ht="15" customHeight="1" x14ac:dyDescent="0.3">
      <c r="A3825" s="16" t="s">
        <v>17</v>
      </c>
      <c r="B3825" s="16" t="s">
        <v>18</v>
      </c>
      <c r="C3825" s="43" t="s">
        <v>1105</v>
      </c>
      <c r="D3825" s="43" t="s">
        <v>445</v>
      </c>
      <c r="E3825" s="43" t="s">
        <v>90</v>
      </c>
      <c r="F3825" s="43" t="s">
        <v>22</v>
      </c>
      <c r="G3825" s="43" t="s">
        <v>1106</v>
      </c>
      <c r="H3825" s="43" t="s">
        <v>23</v>
      </c>
      <c r="I3825" s="43">
        <v>4990</v>
      </c>
      <c r="J3825" s="16" t="s">
        <v>65</v>
      </c>
      <c r="K3825" s="16">
        <v>147000</v>
      </c>
      <c r="L3825" s="16">
        <v>0</v>
      </c>
      <c r="M3825" s="16">
        <v>147000</v>
      </c>
      <c r="N3825" s="16">
        <v>0</v>
      </c>
      <c r="O3825" s="47">
        <v>132704.54999999999</v>
      </c>
      <c r="P3825" s="16">
        <v>14295.45</v>
      </c>
      <c r="Q3825" s="47">
        <v>12064.05</v>
      </c>
      <c r="R3825" s="16" t="s">
        <v>1964</v>
      </c>
      <c r="S3825" s="3" t="s">
        <v>1485</v>
      </c>
      <c r="T3825" s="2"/>
      <c r="U3825" s="2"/>
      <c r="V3825" s="2"/>
    </row>
    <row r="3826" spans="1:22" s="16" customFormat="1" ht="15" customHeight="1" x14ac:dyDescent="0.3">
      <c r="A3826" s="16" t="s">
        <v>17</v>
      </c>
      <c r="B3826" s="16" t="s">
        <v>18</v>
      </c>
      <c r="C3826" s="43" t="s">
        <v>1107</v>
      </c>
      <c r="D3826" s="43" t="s">
        <v>445</v>
      </c>
      <c r="E3826" s="43" t="s">
        <v>90</v>
      </c>
      <c r="F3826" s="43" t="s">
        <v>22</v>
      </c>
      <c r="G3826" s="43" t="s">
        <v>1108</v>
      </c>
      <c r="H3826" s="43" t="s">
        <v>23</v>
      </c>
      <c r="I3826" s="43">
        <v>4535</v>
      </c>
      <c r="J3826" s="16" t="s">
        <v>88</v>
      </c>
      <c r="K3826" s="16">
        <v>0</v>
      </c>
      <c r="L3826" s="16">
        <v>0</v>
      </c>
      <c r="M3826" s="16">
        <v>0</v>
      </c>
      <c r="N3826" s="16">
        <v>0</v>
      </c>
      <c r="O3826" s="47">
        <v>8726.02</v>
      </c>
      <c r="P3826" s="16">
        <v>-8726.02</v>
      </c>
      <c r="Q3826" s="47">
        <v>0</v>
      </c>
      <c r="R3826" s="16" t="s">
        <v>1965</v>
      </c>
      <c r="S3826" s="3" t="s">
        <v>1485</v>
      </c>
      <c r="T3826" s="2"/>
      <c r="U3826" s="2"/>
      <c r="V3826" s="2"/>
    </row>
    <row r="3827" spans="1:22" s="16" customFormat="1" ht="15" customHeight="1" x14ac:dyDescent="0.3">
      <c r="A3827" s="16" t="s">
        <v>17</v>
      </c>
      <c r="B3827" s="16" t="s">
        <v>18</v>
      </c>
      <c r="C3827" s="43" t="s">
        <v>1107</v>
      </c>
      <c r="D3827" s="43" t="s">
        <v>445</v>
      </c>
      <c r="E3827" s="43" t="s">
        <v>90</v>
      </c>
      <c r="F3827" s="43" t="s">
        <v>22</v>
      </c>
      <c r="G3827" s="43" t="s">
        <v>1108</v>
      </c>
      <c r="H3827" s="43" t="s">
        <v>23</v>
      </c>
      <c r="I3827" s="43" t="s">
        <v>164</v>
      </c>
      <c r="J3827" s="16" t="s">
        <v>165</v>
      </c>
      <c r="K3827" s="16">
        <v>0</v>
      </c>
      <c r="L3827" s="16">
        <v>0</v>
      </c>
      <c r="M3827" s="16">
        <v>0</v>
      </c>
      <c r="N3827" s="16">
        <v>0</v>
      </c>
      <c r="O3827" s="47">
        <v>500000</v>
      </c>
      <c r="P3827" s="16">
        <v>-500000</v>
      </c>
      <c r="Q3827" s="47">
        <v>0</v>
      </c>
      <c r="R3827" s="16" t="s">
        <v>1965</v>
      </c>
      <c r="S3827" s="3" t="s">
        <v>1485</v>
      </c>
      <c r="T3827" s="2"/>
      <c r="U3827" s="2"/>
      <c r="V3827" s="2"/>
    </row>
    <row r="3828" spans="1:22" s="16" customFormat="1" ht="15" customHeight="1" x14ac:dyDescent="0.3">
      <c r="A3828" s="16" t="s">
        <v>17</v>
      </c>
      <c r="B3828" s="16" t="s">
        <v>18</v>
      </c>
      <c r="C3828" s="43" t="s">
        <v>1107</v>
      </c>
      <c r="D3828" s="43" t="s">
        <v>445</v>
      </c>
      <c r="E3828" s="43" t="s">
        <v>90</v>
      </c>
      <c r="F3828" s="43" t="s">
        <v>22</v>
      </c>
      <c r="G3828" s="43" t="s">
        <v>1108</v>
      </c>
      <c r="H3828" s="43" t="s">
        <v>23</v>
      </c>
      <c r="I3828" s="43">
        <v>4990</v>
      </c>
      <c r="J3828" s="16" t="s">
        <v>65</v>
      </c>
      <c r="K3828" s="16">
        <v>200382</v>
      </c>
      <c r="L3828" s="16">
        <v>0</v>
      </c>
      <c r="M3828" s="16">
        <v>200382</v>
      </c>
      <c r="N3828" s="16">
        <v>0</v>
      </c>
      <c r="O3828" s="47">
        <v>179091</v>
      </c>
      <c r="P3828" s="16">
        <v>21291</v>
      </c>
      <c r="Q3828" s="47">
        <v>16281</v>
      </c>
      <c r="R3828" s="16" t="s">
        <v>1965</v>
      </c>
      <c r="S3828" s="3" t="s">
        <v>1485</v>
      </c>
      <c r="T3828" s="2"/>
      <c r="U3828" s="2"/>
      <c r="V3828" s="2"/>
    </row>
    <row r="3829" spans="1:22" s="16" customFormat="1" ht="15" customHeight="1" x14ac:dyDescent="0.3">
      <c r="A3829" s="16" t="s">
        <v>17</v>
      </c>
      <c r="B3829" s="16" t="s">
        <v>18</v>
      </c>
      <c r="C3829" s="43" t="s">
        <v>1109</v>
      </c>
      <c r="D3829" s="43" t="s">
        <v>445</v>
      </c>
      <c r="E3829" s="43" t="s">
        <v>90</v>
      </c>
      <c r="F3829" s="43" t="s">
        <v>22</v>
      </c>
      <c r="G3829" s="43" t="s">
        <v>1110</v>
      </c>
      <c r="H3829" s="43" t="s">
        <v>23</v>
      </c>
      <c r="I3829" s="43" t="s">
        <v>318</v>
      </c>
      <c r="J3829" s="16" t="s">
        <v>319</v>
      </c>
      <c r="K3829" s="16">
        <v>184543</v>
      </c>
      <c r="L3829" s="16">
        <v>0</v>
      </c>
      <c r="M3829" s="16">
        <v>184543</v>
      </c>
      <c r="N3829" s="16">
        <v>0</v>
      </c>
      <c r="O3829" s="47">
        <v>169169</v>
      </c>
      <c r="P3829" s="16">
        <v>15374</v>
      </c>
      <c r="Q3829" s="47">
        <v>15379</v>
      </c>
      <c r="R3829" s="16" t="s">
        <v>1966</v>
      </c>
      <c r="S3829" s="3" t="s">
        <v>1485</v>
      </c>
      <c r="T3829" s="2"/>
      <c r="U3829" s="2"/>
      <c r="V3829" s="2"/>
    </row>
    <row r="3830" spans="1:22" s="16" customFormat="1" ht="15" customHeight="1" x14ac:dyDescent="0.3">
      <c r="A3830" s="16" t="s">
        <v>17</v>
      </c>
      <c r="B3830" s="16" t="s">
        <v>18</v>
      </c>
      <c r="C3830" s="43" t="s">
        <v>1383</v>
      </c>
      <c r="D3830" s="43" t="s">
        <v>445</v>
      </c>
      <c r="E3830" s="43" t="s">
        <v>90</v>
      </c>
      <c r="F3830" s="43" t="s">
        <v>22</v>
      </c>
      <c r="G3830" s="43" t="s">
        <v>1384</v>
      </c>
      <c r="H3830" s="43" t="s">
        <v>23</v>
      </c>
      <c r="I3830" s="43">
        <v>4720</v>
      </c>
      <c r="J3830" s="16" t="s">
        <v>1396</v>
      </c>
      <c r="K3830" s="16">
        <v>3391000</v>
      </c>
      <c r="L3830" s="16">
        <v>0</v>
      </c>
      <c r="M3830" s="16">
        <v>3391000</v>
      </c>
      <c r="N3830" s="16">
        <v>0</v>
      </c>
      <c r="O3830" s="47">
        <v>0</v>
      </c>
      <c r="P3830" s="16">
        <v>3391000</v>
      </c>
      <c r="Q3830" s="47">
        <v>0</v>
      </c>
      <c r="R3830" s="16" t="s">
        <v>1967</v>
      </c>
      <c r="S3830" s="3" t="s">
        <v>1485</v>
      </c>
      <c r="T3830" s="2"/>
      <c r="U3830" s="2"/>
      <c r="V3830" s="2"/>
    </row>
    <row r="3831" spans="1:22" s="16" customFormat="1" ht="15" customHeight="1" x14ac:dyDescent="0.3">
      <c r="A3831" s="16" t="s">
        <v>17</v>
      </c>
      <c r="B3831" s="16" t="s">
        <v>18</v>
      </c>
      <c r="C3831" s="43" t="s">
        <v>1383</v>
      </c>
      <c r="D3831" s="43" t="s">
        <v>445</v>
      </c>
      <c r="E3831" s="43" t="s">
        <v>90</v>
      </c>
      <c r="F3831" s="43" t="s">
        <v>22</v>
      </c>
      <c r="G3831" s="43" t="s">
        <v>1384</v>
      </c>
      <c r="H3831" s="43" t="s">
        <v>23</v>
      </c>
      <c r="I3831" s="43" t="s">
        <v>382</v>
      </c>
      <c r="J3831" s="16" t="s">
        <v>383</v>
      </c>
      <c r="K3831" s="16">
        <v>320000</v>
      </c>
      <c r="L3831" s="16">
        <v>0</v>
      </c>
      <c r="M3831" s="16">
        <v>320000</v>
      </c>
      <c r="N3831" s="16">
        <v>0</v>
      </c>
      <c r="O3831" s="47">
        <v>0</v>
      </c>
      <c r="P3831" s="16">
        <v>320000</v>
      </c>
      <c r="Q3831" s="47">
        <v>0</v>
      </c>
      <c r="R3831" s="16" t="s">
        <v>1967</v>
      </c>
      <c r="S3831" s="3" t="s">
        <v>1485</v>
      </c>
      <c r="T3831" s="2"/>
      <c r="U3831" s="2"/>
      <c r="V3831" s="2"/>
    </row>
    <row r="3832" spans="1:22" s="16" customFormat="1" ht="15" customHeight="1" x14ac:dyDescent="0.3">
      <c r="A3832" s="16" t="s">
        <v>17</v>
      </c>
      <c r="B3832" s="16" t="s">
        <v>18</v>
      </c>
      <c r="C3832" s="43" t="s">
        <v>1383</v>
      </c>
      <c r="D3832" s="43" t="s">
        <v>445</v>
      </c>
      <c r="E3832" s="43" t="s">
        <v>90</v>
      </c>
      <c r="F3832" s="43" t="s">
        <v>22</v>
      </c>
      <c r="G3832" s="43" t="s">
        <v>1384</v>
      </c>
      <c r="H3832" s="43" t="s">
        <v>23</v>
      </c>
      <c r="I3832" s="43" t="s">
        <v>1223</v>
      </c>
      <c r="J3832" s="16" t="s">
        <v>1224</v>
      </c>
      <c r="K3832" s="16">
        <v>0</v>
      </c>
      <c r="L3832" s="16">
        <v>0</v>
      </c>
      <c r="M3832" s="16">
        <v>0</v>
      </c>
      <c r="N3832" s="16">
        <v>0</v>
      </c>
      <c r="O3832" s="47">
        <v>300564.64</v>
      </c>
      <c r="P3832" s="16">
        <v>-300564.64</v>
      </c>
      <c r="Q3832" s="47">
        <v>0</v>
      </c>
      <c r="R3832" s="16" t="s">
        <v>1967</v>
      </c>
      <c r="S3832" s="3" t="s">
        <v>1485</v>
      </c>
      <c r="T3832" s="2"/>
      <c r="U3832" s="2"/>
      <c r="V3832" s="2"/>
    </row>
    <row r="3833" spans="1:22" s="16" customFormat="1" ht="15" customHeight="1" x14ac:dyDescent="0.3">
      <c r="A3833" s="16" t="s">
        <v>17</v>
      </c>
      <c r="B3833" s="16" t="s">
        <v>18</v>
      </c>
      <c r="C3833" s="43" t="s">
        <v>1383</v>
      </c>
      <c r="D3833" s="43" t="s">
        <v>445</v>
      </c>
      <c r="E3833" s="43" t="s">
        <v>90</v>
      </c>
      <c r="F3833" s="43" t="s">
        <v>22</v>
      </c>
      <c r="G3833" s="43" t="s">
        <v>1384</v>
      </c>
      <c r="H3833" s="43" t="s">
        <v>23</v>
      </c>
      <c r="I3833" s="43" t="s">
        <v>1239</v>
      </c>
      <c r="J3833" s="16" t="s">
        <v>1240</v>
      </c>
      <c r="K3833" s="16">
        <v>0</v>
      </c>
      <c r="L3833" s="16">
        <v>0</v>
      </c>
      <c r="M3833" s="16">
        <v>0</v>
      </c>
      <c r="N3833" s="16">
        <v>0</v>
      </c>
      <c r="O3833" s="47">
        <v>139520</v>
      </c>
      <c r="P3833" s="16">
        <v>-139520</v>
      </c>
      <c r="Q3833" s="47">
        <v>100000</v>
      </c>
      <c r="R3833" s="16" t="s">
        <v>1967</v>
      </c>
      <c r="S3833" s="3" t="s">
        <v>1485</v>
      </c>
      <c r="T3833" s="2"/>
      <c r="U3833" s="2"/>
      <c r="V3833" s="2"/>
    </row>
    <row r="3834" spans="1:22" s="16" customFormat="1" ht="15" customHeight="1" x14ac:dyDescent="0.3">
      <c r="A3834" s="16" t="s">
        <v>17</v>
      </c>
      <c r="B3834" s="16" t="s">
        <v>18</v>
      </c>
      <c r="C3834" s="43" t="s">
        <v>1383</v>
      </c>
      <c r="D3834" s="43" t="s">
        <v>445</v>
      </c>
      <c r="E3834" s="43" t="s">
        <v>90</v>
      </c>
      <c r="F3834" s="43" t="s">
        <v>22</v>
      </c>
      <c r="G3834" s="43" t="s">
        <v>1384</v>
      </c>
      <c r="H3834" s="43" t="s">
        <v>23</v>
      </c>
      <c r="I3834" s="43" t="s">
        <v>1091</v>
      </c>
      <c r="J3834" s="16" t="s">
        <v>1092</v>
      </c>
      <c r="K3834" s="16">
        <v>0</v>
      </c>
      <c r="L3834" s="16">
        <v>0</v>
      </c>
      <c r="M3834" s="16">
        <v>0</v>
      </c>
      <c r="N3834" s="16">
        <v>0</v>
      </c>
      <c r="O3834" s="47">
        <v>0</v>
      </c>
      <c r="P3834" s="16">
        <v>0</v>
      </c>
      <c r="Q3834" s="47">
        <v>0</v>
      </c>
      <c r="R3834" s="16" t="s">
        <v>1967</v>
      </c>
      <c r="S3834" s="3" t="s">
        <v>1485</v>
      </c>
      <c r="T3834" s="2"/>
      <c r="U3834" s="2"/>
      <c r="V3834" s="2"/>
    </row>
    <row r="3835" spans="1:22" s="16" customFormat="1" ht="15" customHeight="1" x14ac:dyDescent="0.3">
      <c r="A3835" s="16" t="s">
        <v>465</v>
      </c>
      <c r="B3835" s="16" t="s">
        <v>18</v>
      </c>
      <c r="C3835" s="43" t="s">
        <v>1102</v>
      </c>
      <c r="D3835" s="43" t="s">
        <v>445</v>
      </c>
      <c r="E3835" s="43" t="s">
        <v>67</v>
      </c>
      <c r="F3835" s="43" t="s">
        <v>445</v>
      </c>
      <c r="G3835" s="43" t="s">
        <v>23</v>
      </c>
      <c r="H3835" s="43" t="s">
        <v>23</v>
      </c>
      <c r="I3835" s="43" t="s">
        <v>797</v>
      </c>
      <c r="J3835" s="16" t="s">
        <v>798</v>
      </c>
      <c r="K3835" s="16">
        <v>0</v>
      </c>
      <c r="L3835" s="16">
        <v>0</v>
      </c>
      <c r="M3835" s="16">
        <v>0</v>
      </c>
      <c r="N3835" s="16">
        <v>0</v>
      </c>
      <c r="O3835" s="47">
        <v>1096</v>
      </c>
      <c r="P3835" s="16">
        <v>-1096</v>
      </c>
      <c r="Q3835" s="47">
        <v>0</v>
      </c>
      <c r="R3835" s="16" t="s">
        <v>2272</v>
      </c>
      <c r="S3835" s="3" t="s">
        <v>2273</v>
      </c>
      <c r="T3835" s="2"/>
      <c r="U3835" s="2"/>
      <c r="V3835" s="2"/>
    </row>
    <row r="3836" spans="1:22" s="16" customFormat="1" ht="15" customHeight="1" x14ac:dyDescent="0.3">
      <c r="A3836" s="16" t="s">
        <v>465</v>
      </c>
      <c r="B3836" s="16" t="s">
        <v>18</v>
      </c>
      <c r="C3836" s="43" t="s">
        <v>2033</v>
      </c>
      <c r="D3836" s="43" t="s">
        <v>445</v>
      </c>
      <c r="E3836" s="43" t="s">
        <v>71</v>
      </c>
      <c r="F3836" s="43" t="s">
        <v>445</v>
      </c>
      <c r="G3836" s="43" t="s">
        <v>22</v>
      </c>
      <c r="H3836" s="43" t="s">
        <v>23</v>
      </c>
      <c r="I3836" s="43" t="s">
        <v>501</v>
      </c>
      <c r="J3836" s="16" t="s">
        <v>502</v>
      </c>
      <c r="K3836" s="16">
        <v>215831</v>
      </c>
      <c r="L3836" s="16">
        <v>2137</v>
      </c>
      <c r="M3836" s="16">
        <v>217968</v>
      </c>
      <c r="N3836" s="16">
        <v>0</v>
      </c>
      <c r="O3836" s="47">
        <v>190326.9</v>
      </c>
      <c r="P3836" s="16">
        <v>27641.1</v>
      </c>
      <c r="Q3836" s="47">
        <v>18038.990000000002</v>
      </c>
      <c r="R3836" s="16" t="s">
        <v>2274</v>
      </c>
      <c r="S3836" s="3" t="s">
        <v>2275</v>
      </c>
      <c r="T3836" s="2"/>
      <c r="U3836" s="2"/>
      <c r="V3836" s="2"/>
    </row>
    <row r="3837" spans="1:22" s="16" customFormat="1" ht="15" customHeight="1" x14ac:dyDescent="0.3">
      <c r="A3837" s="16" t="s">
        <v>465</v>
      </c>
      <c r="B3837" s="16" t="s">
        <v>18</v>
      </c>
      <c r="C3837" s="43" t="s">
        <v>2033</v>
      </c>
      <c r="D3837" s="43" t="s">
        <v>445</v>
      </c>
      <c r="E3837" s="43" t="s">
        <v>71</v>
      </c>
      <c r="F3837" s="43" t="s">
        <v>445</v>
      </c>
      <c r="G3837" s="43" t="s">
        <v>22</v>
      </c>
      <c r="H3837" s="43" t="s">
        <v>23</v>
      </c>
      <c r="I3837" s="43">
        <v>5100</v>
      </c>
      <c r="J3837" s="16" t="s">
        <v>484</v>
      </c>
      <c r="K3837" s="16">
        <v>0</v>
      </c>
      <c r="L3837" s="16">
        <v>0</v>
      </c>
      <c r="M3837" s="16">
        <v>0</v>
      </c>
      <c r="N3837" s="16">
        <v>0</v>
      </c>
      <c r="O3837" s="47">
        <v>738.1</v>
      </c>
      <c r="P3837" s="16">
        <v>-738.1</v>
      </c>
      <c r="Q3837" s="47">
        <v>122.06</v>
      </c>
      <c r="R3837" s="16" t="s">
        <v>2274</v>
      </c>
      <c r="S3837" s="3" t="s">
        <v>2275</v>
      </c>
      <c r="T3837" s="2"/>
      <c r="U3837" s="2"/>
      <c r="V3837" s="2"/>
    </row>
    <row r="3838" spans="1:22" s="16" customFormat="1" ht="15" customHeight="1" x14ac:dyDescent="0.3">
      <c r="A3838" s="16" t="s">
        <v>465</v>
      </c>
      <c r="B3838" s="16" t="s">
        <v>18</v>
      </c>
      <c r="C3838" s="43" t="s">
        <v>2033</v>
      </c>
      <c r="D3838" s="43" t="s">
        <v>445</v>
      </c>
      <c r="E3838" s="43" t="s">
        <v>71</v>
      </c>
      <c r="F3838" s="43" t="s">
        <v>445</v>
      </c>
      <c r="G3838" s="43" t="s">
        <v>22</v>
      </c>
      <c r="H3838" s="43" t="s">
        <v>23</v>
      </c>
      <c r="I3838" s="43">
        <v>5200</v>
      </c>
      <c r="J3838" s="16" t="s">
        <v>2313</v>
      </c>
      <c r="K3838" s="16">
        <v>0</v>
      </c>
      <c r="L3838" s="16">
        <v>0</v>
      </c>
      <c r="M3838" s="16">
        <v>0</v>
      </c>
      <c r="N3838" s="16">
        <v>0</v>
      </c>
      <c r="O3838" s="47">
        <v>100</v>
      </c>
      <c r="P3838" s="16">
        <v>-100</v>
      </c>
      <c r="Q3838" s="47">
        <v>0</v>
      </c>
      <c r="R3838" s="16" t="s">
        <v>2274</v>
      </c>
      <c r="S3838" s="3" t="s">
        <v>2275</v>
      </c>
      <c r="T3838" s="2"/>
      <c r="U3838" s="2"/>
      <c r="V3838" s="2"/>
    </row>
    <row r="3839" spans="1:22" s="16" customFormat="1" ht="15" customHeight="1" x14ac:dyDescent="0.3">
      <c r="A3839" s="16" t="s">
        <v>465</v>
      </c>
      <c r="B3839" s="16" t="s">
        <v>18</v>
      </c>
      <c r="C3839" s="43" t="s">
        <v>2033</v>
      </c>
      <c r="D3839" s="43" t="s">
        <v>445</v>
      </c>
      <c r="E3839" s="43" t="s">
        <v>71</v>
      </c>
      <c r="F3839" s="43" t="s">
        <v>445</v>
      </c>
      <c r="G3839" s="43" t="s">
        <v>22</v>
      </c>
      <c r="H3839" s="43" t="s">
        <v>23</v>
      </c>
      <c r="I3839" s="43" t="s">
        <v>481</v>
      </c>
      <c r="J3839" s="16" t="s">
        <v>1040</v>
      </c>
      <c r="K3839" s="16">
        <v>0</v>
      </c>
      <c r="L3839" s="16">
        <v>0</v>
      </c>
      <c r="M3839" s="16">
        <v>0</v>
      </c>
      <c r="N3839" s="16">
        <v>0</v>
      </c>
      <c r="O3839" s="47">
        <v>300</v>
      </c>
      <c r="P3839" s="16">
        <v>-300</v>
      </c>
      <c r="Q3839" s="47">
        <v>0</v>
      </c>
      <c r="R3839" s="16" t="s">
        <v>2274</v>
      </c>
      <c r="S3839" s="3" t="s">
        <v>2275</v>
      </c>
      <c r="T3839" s="2"/>
      <c r="U3839" s="2"/>
      <c r="V3839" s="2"/>
    </row>
    <row r="3840" spans="1:22" s="16" customFormat="1" ht="15" customHeight="1" x14ac:dyDescent="0.3">
      <c r="A3840" s="16" t="s">
        <v>465</v>
      </c>
      <c r="B3840" s="16" t="s">
        <v>18</v>
      </c>
      <c r="C3840" s="43" t="s">
        <v>2033</v>
      </c>
      <c r="D3840" s="43" t="s">
        <v>445</v>
      </c>
      <c r="E3840" s="43" t="s">
        <v>71</v>
      </c>
      <c r="F3840" s="43" t="s">
        <v>445</v>
      </c>
      <c r="G3840" s="43" t="s">
        <v>22</v>
      </c>
      <c r="H3840" s="43" t="s">
        <v>23</v>
      </c>
      <c r="I3840" s="43" t="s">
        <v>474</v>
      </c>
      <c r="J3840" s="16" t="s">
        <v>475</v>
      </c>
      <c r="K3840" s="16">
        <v>16675</v>
      </c>
      <c r="L3840" s="16">
        <v>165</v>
      </c>
      <c r="M3840" s="16">
        <v>16840</v>
      </c>
      <c r="N3840" s="16">
        <v>0</v>
      </c>
      <c r="O3840" s="47">
        <v>14875.64</v>
      </c>
      <c r="P3840" s="16">
        <v>1964.36</v>
      </c>
      <c r="Q3840" s="47">
        <v>1378.15</v>
      </c>
      <c r="R3840" s="16" t="s">
        <v>2274</v>
      </c>
      <c r="S3840" s="3" t="s">
        <v>2275</v>
      </c>
      <c r="T3840" s="2"/>
      <c r="U3840" s="2"/>
      <c r="V3840" s="2"/>
    </row>
    <row r="3841" spans="1:22" s="16" customFormat="1" ht="15" customHeight="1" x14ac:dyDescent="0.3">
      <c r="A3841" s="16" t="s">
        <v>465</v>
      </c>
      <c r="B3841" s="16" t="s">
        <v>18</v>
      </c>
      <c r="C3841" s="43" t="s">
        <v>2033</v>
      </c>
      <c r="D3841" s="43" t="s">
        <v>445</v>
      </c>
      <c r="E3841" s="43" t="s">
        <v>71</v>
      </c>
      <c r="F3841" s="43" t="s">
        <v>445</v>
      </c>
      <c r="G3841" s="43" t="s">
        <v>22</v>
      </c>
      <c r="H3841" s="43" t="s">
        <v>23</v>
      </c>
      <c r="I3841" s="43" t="s">
        <v>638</v>
      </c>
      <c r="J3841" s="16" t="s">
        <v>639</v>
      </c>
      <c r="K3841" s="16">
        <v>75741</v>
      </c>
      <c r="L3841" s="16">
        <v>0</v>
      </c>
      <c r="M3841" s="16">
        <v>75741</v>
      </c>
      <c r="N3841" s="16">
        <v>0</v>
      </c>
      <c r="O3841" s="47">
        <v>69432</v>
      </c>
      <c r="P3841" s="16">
        <v>6309</v>
      </c>
      <c r="Q3841" s="47">
        <v>6312</v>
      </c>
      <c r="R3841" s="16" t="s">
        <v>2274</v>
      </c>
      <c r="S3841" s="3" t="s">
        <v>2275</v>
      </c>
      <c r="T3841" s="2"/>
      <c r="U3841" s="2"/>
      <c r="V3841" s="2"/>
    </row>
    <row r="3842" spans="1:22" s="16" customFormat="1" ht="15" customHeight="1" x14ac:dyDescent="0.3">
      <c r="A3842" s="16" t="s">
        <v>465</v>
      </c>
      <c r="B3842" s="16" t="s">
        <v>18</v>
      </c>
      <c r="C3842" s="43" t="s">
        <v>2033</v>
      </c>
      <c r="D3842" s="43" t="s">
        <v>445</v>
      </c>
      <c r="E3842" s="43" t="s">
        <v>71</v>
      </c>
      <c r="F3842" s="43" t="s">
        <v>445</v>
      </c>
      <c r="G3842" s="43" t="s">
        <v>22</v>
      </c>
      <c r="H3842" s="43" t="s">
        <v>23</v>
      </c>
      <c r="I3842" s="43" t="s">
        <v>466</v>
      </c>
      <c r="J3842" s="16" t="s">
        <v>467</v>
      </c>
      <c r="K3842" s="16">
        <v>3872</v>
      </c>
      <c r="L3842" s="16">
        <v>0</v>
      </c>
      <c r="M3842" s="16">
        <v>3872</v>
      </c>
      <c r="N3842" s="16">
        <v>0</v>
      </c>
      <c r="O3842" s="47">
        <v>3553</v>
      </c>
      <c r="P3842" s="16">
        <v>319</v>
      </c>
      <c r="Q3842" s="47">
        <v>323</v>
      </c>
      <c r="R3842" s="16" t="s">
        <v>2274</v>
      </c>
      <c r="S3842" s="3" t="s">
        <v>2275</v>
      </c>
      <c r="T3842" s="2"/>
      <c r="U3842" s="2"/>
      <c r="V3842" s="2"/>
    </row>
    <row r="3843" spans="1:22" s="16" customFormat="1" ht="15" customHeight="1" x14ac:dyDescent="0.3">
      <c r="A3843" s="16" t="s">
        <v>465</v>
      </c>
      <c r="B3843" s="16" t="s">
        <v>18</v>
      </c>
      <c r="C3843" s="43" t="s">
        <v>2033</v>
      </c>
      <c r="D3843" s="43" t="s">
        <v>445</v>
      </c>
      <c r="E3843" s="43" t="s">
        <v>71</v>
      </c>
      <c r="F3843" s="43" t="s">
        <v>445</v>
      </c>
      <c r="G3843" s="43" t="s">
        <v>22</v>
      </c>
      <c r="H3843" s="43" t="s">
        <v>23</v>
      </c>
      <c r="I3843" s="43" t="s">
        <v>470</v>
      </c>
      <c r="J3843" s="16" t="s">
        <v>471</v>
      </c>
      <c r="K3843" s="16">
        <v>437</v>
      </c>
      <c r="L3843" s="16">
        <v>0</v>
      </c>
      <c r="M3843" s="16">
        <v>437</v>
      </c>
      <c r="N3843" s="16">
        <v>0</v>
      </c>
      <c r="O3843" s="47">
        <v>396</v>
      </c>
      <c r="P3843" s="16">
        <v>41</v>
      </c>
      <c r="Q3843" s="47">
        <v>36</v>
      </c>
      <c r="R3843" s="16" t="s">
        <v>2274</v>
      </c>
      <c r="S3843" s="3" t="s">
        <v>2275</v>
      </c>
      <c r="T3843" s="2"/>
      <c r="U3843" s="2"/>
      <c r="V3843" s="2"/>
    </row>
    <row r="3844" spans="1:22" s="16" customFormat="1" ht="15" customHeight="1" x14ac:dyDescent="0.3">
      <c r="A3844" s="16" t="s">
        <v>465</v>
      </c>
      <c r="B3844" s="16" t="s">
        <v>18</v>
      </c>
      <c r="C3844" s="43" t="s">
        <v>1103</v>
      </c>
      <c r="D3844" s="43" t="s">
        <v>445</v>
      </c>
      <c r="E3844" s="43" t="s">
        <v>90</v>
      </c>
      <c r="F3844" s="43" t="s">
        <v>22</v>
      </c>
      <c r="G3844" s="43" t="s">
        <v>1104</v>
      </c>
      <c r="H3844" s="43" t="s">
        <v>23</v>
      </c>
      <c r="I3844" s="43" t="s">
        <v>501</v>
      </c>
      <c r="J3844" s="16" t="s">
        <v>502</v>
      </c>
      <c r="K3844" s="16">
        <v>0</v>
      </c>
      <c r="L3844" s="16">
        <v>0</v>
      </c>
      <c r="M3844" s="16">
        <v>0</v>
      </c>
      <c r="N3844" s="16">
        <v>0</v>
      </c>
      <c r="O3844" s="47">
        <v>7950.13</v>
      </c>
      <c r="P3844" s="16">
        <v>-7950.13</v>
      </c>
      <c r="Q3844" s="47">
        <v>1061.4000000000001</v>
      </c>
      <c r="R3844" s="16" t="s">
        <v>1963</v>
      </c>
      <c r="S3844" s="3" t="s">
        <v>1485</v>
      </c>
      <c r="T3844" s="2"/>
      <c r="U3844" s="2"/>
      <c r="V3844" s="2"/>
    </row>
    <row r="3845" spans="1:22" s="16" customFormat="1" ht="15" customHeight="1" x14ac:dyDescent="0.3">
      <c r="A3845" s="16" t="s">
        <v>465</v>
      </c>
      <c r="B3845" s="16" t="s">
        <v>18</v>
      </c>
      <c r="C3845" s="43" t="s">
        <v>1103</v>
      </c>
      <c r="D3845" s="43" t="s">
        <v>445</v>
      </c>
      <c r="E3845" s="43" t="s">
        <v>90</v>
      </c>
      <c r="F3845" s="43" t="s">
        <v>22</v>
      </c>
      <c r="G3845" s="43" t="s">
        <v>1104</v>
      </c>
      <c r="H3845" s="43" t="s">
        <v>23</v>
      </c>
      <c r="I3845" s="43" t="s">
        <v>481</v>
      </c>
      <c r="J3845" s="16" t="s">
        <v>1040</v>
      </c>
      <c r="K3845" s="16">
        <v>0</v>
      </c>
      <c r="L3845" s="16">
        <v>0</v>
      </c>
      <c r="M3845" s="16">
        <v>0</v>
      </c>
      <c r="N3845" s="16">
        <v>0</v>
      </c>
      <c r="O3845" s="47">
        <v>25</v>
      </c>
      <c r="P3845" s="16">
        <v>-25</v>
      </c>
      <c r="Q3845" s="47">
        <v>0</v>
      </c>
      <c r="R3845" s="16" t="s">
        <v>1963</v>
      </c>
      <c r="S3845" s="3" t="s">
        <v>1485</v>
      </c>
      <c r="T3845" s="2"/>
      <c r="U3845" s="2"/>
      <c r="V3845" s="2"/>
    </row>
    <row r="3846" spans="1:22" s="16" customFormat="1" ht="15" customHeight="1" x14ac:dyDescent="0.3">
      <c r="A3846" s="16" t="s">
        <v>465</v>
      </c>
      <c r="B3846" s="16" t="s">
        <v>18</v>
      </c>
      <c r="C3846" s="43" t="s">
        <v>1103</v>
      </c>
      <c r="D3846" s="43" t="s">
        <v>445</v>
      </c>
      <c r="E3846" s="43" t="s">
        <v>90</v>
      </c>
      <c r="F3846" s="43" t="s">
        <v>22</v>
      </c>
      <c r="G3846" s="43" t="s">
        <v>1104</v>
      </c>
      <c r="H3846" s="43" t="s">
        <v>23</v>
      </c>
      <c r="I3846" s="43" t="s">
        <v>474</v>
      </c>
      <c r="J3846" s="16" t="s">
        <v>475</v>
      </c>
      <c r="K3846" s="16">
        <v>0</v>
      </c>
      <c r="L3846" s="16">
        <v>0</v>
      </c>
      <c r="M3846" s="16">
        <v>0</v>
      </c>
      <c r="N3846" s="16">
        <v>0</v>
      </c>
      <c r="O3846" s="47">
        <v>581.02</v>
      </c>
      <c r="P3846" s="16">
        <v>-581.02</v>
      </c>
      <c r="Q3846" s="47">
        <v>77.319999999999993</v>
      </c>
      <c r="R3846" s="16" t="s">
        <v>1963</v>
      </c>
      <c r="S3846" s="3" t="s">
        <v>1485</v>
      </c>
      <c r="T3846" s="2"/>
      <c r="U3846" s="2"/>
      <c r="V3846" s="2"/>
    </row>
    <row r="3847" spans="1:22" s="16" customFormat="1" ht="15" customHeight="1" x14ac:dyDescent="0.3">
      <c r="A3847" s="16" t="s">
        <v>465</v>
      </c>
      <c r="B3847" s="16" t="s">
        <v>18</v>
      </c>
      <c r="C3847" s="43" t="s">
        <v>1103</v>
      </c>
      <c r="D3847" s="43" t="s">
        <v>445</v>
      </c>
      <c r="E3847" s="43" t="s">
        <v>90</v>
      </c>
      <c r="F3847" s="43" t="s">
        <v>22</v>
      </c>
      <c r="G3847" s="43" t="s">
        <v>1104</v>
      </c>
      <c r="H3847" s="43" t="s">
        <v>23</v>
      </c>
      <c r="I3847" s="43" t="s">
        <v>797</v>
      </c>
      <c r="J3847" s="16" t="s">
        <v>798</v>
      </c>
      <c r="K3847" s="16">
        <v>457198</v>
      </c>
      <c r="L3847" s="16">
        <v>0</v>
      </c>
      <c r="M3847" s="16">
        <v>457198</v>
      </c>
      <c r="N3847" s="16">
        <v>46067.26</v>
      </c>
      <c r="O3847" s="47">
        <v>192687.39</v>
      </c>
      <c r="P3847" s="16">
        <v>218443.35</v>
      </c>
      <c r="Q3847" s="47">
        <v>8512.61</v>
      </c>
      <c r="R3847" s="16" t="s">
        <v>1963</v>
      </c>
      <c r="S3847" s="3" t="s">
        <v>1485</v>
      </c>
      <c r="T3847" s="2"/>
      <c r="U3847" s="2"/>
      <c r="V3847" s="2"/>
    </row>
    <row r="3848" spans="1:22" s="16" customFormat="1" ht="15" customHeight="1" x14ac:dyDescent="0.3">
      <c r="A3848" s="16" t="s">
        <v>465</v>
      </c>
      <c r="B3848" s="16" t="s">
        <v>18</v>
      </c>
      <c r="C3848" s="43" t="s">
        <v>1105</v>
      </c>
      <c r="D3848" s="43" t="s">
        <v>445</v>
      </c>
      <c r="E3848" s="43" t="s">
        <v>90</v>
      </c>
      <c r="F3848" s="43" t="s">
        <v>22</v>
      </c>
      <c r="G3848" s="43" t="s">
        <v>1106</v>
      </c>
      <c r="H3848" s="43" t="s">
        <v>23</v>
      </c>
      <c r="I3848" s="43" t="s">
        <v>501</v>
      </c>
      <c r="J3848" s="16" t="s">
        <v>502</v>
      </c>
      <c r="K3848" s="16">
        <v>57970</v>
      </c>
      <c r="L3848" s="16">
        <v>574</v>
      </c>
      <c r="M3848" s="16">
        <v>58544</v>
      </c>
      <c r="N3848" s="16">
        <v>0</v>
      </c>
      <c r="O3848" s="47">
        <v>60864.47</v>
      </c>
      <c r="P3848" s="16">
        <v>-2320.4699999999998</v>
      </c>
      <c r="Q3848" s="47">
        <v>6690.65</v>
      </c>
      <c r="R3848" s="16" t="s">
        <v>1964</v>
      </c>
      <c r="S3848" s="3" t="s">
        <v>1485</v>
      </c>
      <c r="T3848" s="2"/>
      <c r="U3848" s="2"/>
      <c r="V3848" s="2"/>
    </row>
    <row r="3849" spans="1:22" s="16" customFormat="1" ht="15" customHeight="1" x14ac:dyDescent="0.3">
      <c r="A3849" s="16" t="s">
        <v>465</v>
      </c>
      <c r="B3849" s="16" t="s">
        <v>18</v>
      </c>
      <c r="C3849" s="43" t="s">
        <v>1105</v>
      </c>
      <c r="D3849" s="43" t="s">
        <v>445</v>
      </c>
      <c r="E3849" s="43" t="s">
        <v>90</v>
      </c>
      <c r="F3849" s="43" t="s">
        <v>22</v>
      </c>
      <c r="G3849" s="43" t="s">
        <v>1106</v>
      </c>
      <c r="H3849" s="43" t="s">
        <v>23</v>
      </c>
      <c r="I3849" s="43" t="s">
        <v>493</v>
      </c>
      <c r="J3849" s="16" t="s">
        <v>494</v>
      </c>
      <c r="K3849" s="16">
        <v>40000</v>
      </c>
      <c r="L3849" s="16">
        <v>0</v>
      </c>
      <c r="M3849" s="16">
        <v>40000</v>
      </c>
      <c r="N3849" s="16">
        <v>0</v>
      </c>
      <c r="O3849" s="47">
        <v>37216.75</v>
      </c>
      <c r="P3849" s="16">
        <v>2783.25</v>
      </c>
      <c r="Q3849" s="47">
        <v>2840</v>
      </c>
      <c r="R3849" s="16" t="s">
        <v>1964</v>
      </c>
      <c r="S3849" s="3" t="s">
        <v>1485</v>
      </c>
      <c r="T3849" s="2"/>
      <c r="U3849" s="2"/>
      <c r="V3849" s="2"/>
    </row>
    <row r="3850" spans="1:22" s="16" customFormat="1" ht="15" customHeight="1" x14ac:dyDescent="0.3">
      <c r="A3850" s="16" t="s">
        <v>465</v>
      </c>
      <c r="B3850" s="16" t="s">
        <v>18</v>
      </c>
      <c r="C3850" s="43" t="s">
        <v>1105</v>
      </c>
      <c r="D3850" s="43" t="s">
        <v>445</v>
      </c>
      <c r="E3850" s="43" t="s">
        <v>90</v>
      </c>
      <c r="F3850" s="43" t="s">
        <v>22</v>
      </c>
      <c r="G3850" s="43" t="s">
        <v>1106</v>
      </c>
      <c r="H3850" s="43" t="s">
        <v>23</v>
      </c>
      <c r="I3850" s="43">
        <v>5100</v>
      </c>
      <c r="J3850" s="16" t="s">
        <v>484</v>
      </c>
      <c r="K3850" s="16">
        <v>1700</v>
      </c>
      <c r="L3850" s="16">
        <v>0</v>
      </c>
      <c r="M3850" s="16">
        <v>1700</v>
      </c>
      <c r="N3850" s="16">
        <v>0</v>
      </c>
      <c r="O3850" s="47">
        <v>3404.42</v>
      </c>
      <c r="P3850" s="16">
        <v>-1704.42</v>
      </c>
      <c r="Q3850" s="47">
        <v>443.29</v>
      </c>
      <c r="R3850" s="16" t="s">
        <v>1964</v>
      </c>
      <c r="S3850" s="3" t="s">
        <v>1485</v>
      </c>
      <c r="T3850" s="2"/>
      <c r="U3850" s="2"/>
      <c r="V3850" s="2"/>
    </row>
    <row r="3851" spans="1:22" s="16" customFormat="1" ht="15" customHeight="1" x14ac:dyDescent="0.3">
      <c r="A3851" s="16" t="s">
        <v>465</v>
      </c>
      <c r="B3851" s="16" t="s">
        <v>18</v>
      </c>
      <c r="C3851" s="43" t="s">
        <v>1105</v>
      </c>
      <c r="D3851" s="43" t="s">
        <v>445</v>
      </c>
      <c r="E3851" s="43" t="s">
        <v>90</v>
      </c>
      <c r="F3851" s="43" t="s">
        <v>22</v>
      </c>
      <c r="G3851" s="43" t="s">
        <v>1106</v>
      </c>
      <c r="H3851" s="43" t="s">
        <v>23</v>
      </c>
      <c r="I3851" s="43" t="s">
        <v>491</v>
      </c>
      <c r="J3851" s="16" t="s">
        <v>1043</v>
      </c>
      <c r="K3851" s="16">
        <v>500</v>
      </c>
      <c r="L3851" s="16">
        <v>0</v>
      </c>
      <c r="M3851" s="16">
        <v>500</v>
      </c>
      <c r="N3851" s="16">
        <v>0</v>
      </c>
      <c r="O3851" s="47">
        <v>441</v>
      </c>
      <c r="P3851" s="16">
        <v>59</v>
      </c>
      <c r="Q3851" s="47">
        <v>0</v>
      </c>
      <c r="R3851" s="16" t="s">
        <v>1964</v>
      </c>
      <c r="S3851" s="3" t="s">
        <v>1485</v>
      </c>
      <c r="T3851" s="2"/>
      <c r="U3851" s="2"/>
      <c r="V3851" s="2"/>
    </row>
    <row r="3852" spans="1:22" s="16" customFormat="1" ht="15" customHeight="1" x14ac:dyDescent="0.3">
      <c r="A3852" s="16" t="s">
        <v>465</v>
      </c>
      <c r="B3852" s="16" t="s">
        <v>18</v>
      </c>
      <c r="C3852" s="43" t="s">
        <v>1105</v>
      </c>
      <c r="D3852" s="43" t="s">
        <v>445</v>
      </c>
      <c r="E3852" s="43" t="s">
        <v>90</v>
      </c>
      <c r="F3852" s="43" t="s">
        <v>22</v>
      </c>
      <c r="G3852" s="43" t="s">
        <v>1106</v>
      </c>
      <c r="H3852" s="43" t="s">
        <v>23</v>
      </c>
      <c r="I3852" s="43" t="s">
        <v>481</v>
      </c>
      <c r="J3852" s="16" t="s">
        <v>1040</v>
      </c>
      <c r="K3852" s="16">
        <v>250</v>
      </c>
      <c r="L3852" s="16">
        <v>0</v>
      </c>
      <c r="M3852" s="16">
        <v>250</v>
      </c>
      <c r="N3852" s="16">
        <v>0</v>
      </c>
      <c r="O3852" s="47">
        <v>404.97</v>
      </c>
      <c r="P3852" s="16">
        <v>-154.97</v>
      </c>
      <c r="Q3852" s="47">
        <v>0</v>
      </c>
      <c r="R3852" s="16" t="s">
        <v>1964</v>
      </c>
      <c r="S3852" s="3" t="s">
        <v>1485</v>
      </c>
      <c r="T3852" s="2"/>
      <c r="U3852" s="2"/>
      <c r="V3852" s="2"/>
    </row>
    <row r="3853" spans="1:22" s="16" customFormat="1" ht="15" customHeight="1" x14ac:dyDescent="0.3">
      <c r="A3853" s="16" t="s">
        <v>465</v>
      </c>
      <c r="B3853" s="16" t="s">
        <v>18</v>
      </c>
      <c r="C3853" s="43" t="s">
        <v>1105</v>
      </c>
      <c r="D3853" s="43" t="s">
        <v>445</v>
      </c>
      <c r="E3853" s="43" t="s">
        <v>90</v>
      </c>
      <c r="F3853" s="43" t="s">
        <v>22</v>
      </c>
      <c r="G3853" s="43" t="s">
        <v>1106</v>
      </c>
      <c r="H3853" s="43" t="s">
        <v>23</v>
      </c>
      <c r="I3853" s="43" t="s">
        <v>1051</v>
      </c>
      <c r="J3853" s="16" t="s">
        <v>1052</v>
      </c>
      <c r="K3853" s="16">
        <v>1031</v>
      </c>
      <c r="L3853" s="16">
        <v>0</v>
      </c>
      <c r="M3853" s="16">
        <v>1031</v>
      </c>
      <c r="N3853" s="16">
        <v>0</v>
      </c>
      <c r="O3853" s="47">
        <v>1057.6099999999999</v>
      </c>
      <c r="P3853" s="16">
        <v>-26.61</v>
      </c>
      <c r="Q3853" s="47">
        <v>542.61</v>
      </c>
      <c r="R3853" s="16" t="s">
        <v>1964</v>
      </c>
      <c r="S3853" s="3" t="s">
        <v>1485</v>
      </c>
      <c r="T3853" s="2"/>
      <c r="U3853" s="2"/>
      <c r="V3853" s="2"/>
    </row>
    <row r="3854" spans="1:22" s="16" customFormat="1" ht="15" customHeight="1" x14ac:dyDescent="0.3">
      <c r="A3854" s="16" t="s">
        <v>465</v>
      </c>
      <c r="B3854" s="16" t="s">
        <v>18</v>
      </c>
      <c r="C3854" s="43" t="s">
        <v>1105</v>
      </c>
      <c r="D3854" s="43" t="s">
        <v>445</v>
      </c>
      <c r="E3854" s="43" t="s">
        <v>90</v>
      </c>
      <c r="F3854" s="43" t="s">
        <v>22</v>
      </c>
      <c r="G3854" s="43" t="s">
        <v>1106</v>
      </c>
      <c r="H3854" s="43" t="s">
        <v>23</v>
      </c>
      <c r="I3854" s="43" t="s">
        <v>473</v>
      </c>
      <c r="J3854" s="16" t="s">
        <v>1041</v>
      </c>
      <c r="K3854" s="16">
        <v>425</v>
      </c>
      <c r="L3854" s="16">
        <v>0</v>
      </c>
      <c r="M3854" s="16">
        <v>425</v>
      </c>
      <c r="N3854" s="16">
        <v>0</v>
      </c>
      <c r="O3854" s="47">
        <v>625</v>
      </c>
      <c r="P3854" s="16">
        <v>-200</v>
      </c>
      <c r="Q3854" s="47">
        <v>0</v>
      </c>
      <c r="R3854" s="16" t="s">
        <v>1964</v>
      </c>
      <c r="S3854" s="3" t="s">
        <v>1485</v>
      </c>
      <c r="T3854" s="2"/>
      <c r="U3854" s="2"/>
      <c r="V3854" s="2"/>
    </row>
    <row r="3855" spans="1:22" s="16" customFormat="1" ht="15" customHeight="1" x14ac:dyDescent="0.3">
      <c r="A3855" s="16" t="s">
        <v>465</v>
      </c>
      <c r="B3855" s="16" t="s">
        <v>18</v>
      </c>
      <c r="C3855" s="43" t="s">
        <v>1105</v>
      </c>
      <c r="D3855" s="43" t="s">
        <v>445</v>
      </c>
      <c r="E3855" s="43" t="s">
        <v>90</v>
      </c>
      <c r="F3855" s="43" t="s">
        <v>22</v>
      </c>
      <c r="G3855" s="43" t="s">
        <v>1106</v>
      </c>
      <c r="H3855" s="43" t="s">
        <v>23</v>
      </c>
      <c r="I3855" s="43" t="s">
        <v>474</v>
      </c>
      <c r="J3855" s="16" t="s">
        <v>475</v>
      </c>
      <c r="K3855" s="16">
        <v>7838</v>
      </c>
      <c r="L3855" s="16">
        <v>78</v>
      </c>
      <c r="M3855" s="16">
        <v>7916</v>
      </c>
      <c r="N3855" s="16">
        <v>0</v>
      </c>
      <c r="O3855" s="47">
        <v>7734.11</v>
      </c>
      <c r="P3855" s="16">
        <v>181.89</v>
      </c>
      <c r="Q3855" s="47">
        <v>780.01</v>
      </c>
      <c r="R3855" s="16" t="s">
        <v>1964</v>
      </c>
      <c r="S3855" s="3" t="s">
        <v>1485</v>
      </c>
      <c r="T3855" s="2"/>
      <c r="U3855" s="2"/>
      <c r="V3855" s="2"/>
    </row>
    <row r="3856" spans="1:22" s="16" customFormat="1" ht="15" customHeight="1" x14ac:dyDescent="0.3">
      <c r="A3856" s="16" t="s">
        <v>465</v>
      </c>
      <c r="B3856" s="16" t="s">
        <v>18</v>
      </c>
      <c r="C3856" s="43" t="s">
        <v>1105</v>
      </c>
      <c r="D3856" s="43" t="s">
        <v>445</v>
      </c>
      <c r="E3856" s="43" t="s">
        <v>90</v>
      </c>
      <c r="F3856" s="43" t="s">
        <v>22</v>
      </c>
      <c r="G3856" s="43" t="s">
        <v>1106</v>
      </c>
      <c r="H3856" s="43" t="s">
        <v>23</v>
      </c>
      <c r="I3856" s="43" t="s">
        <v>519</v>
      </c>
      <c r="J3856" s="16" t="s">
        <v>520</v>
      </c>
      <c r="K3856" s="16">
        <v>1705</v>
      </c>
      <c r="L3856" s="16">
        <v>0</v>
      </c>
      <c r="M3856" s="16">
        <v>1705</v>
      </c>
      <c r="N3856" s="16">
        <v>0</v>
      </c>
      <c r="O3856" s="47">
        <v>2035</v>
      </c>
      <c r="P3856" s="16">
        <v>-330</v>
      </c>
      <c r="Q3856" s="47">
        <v>185</v>
      </c>
      <c r="R3856" s="16" t="s">
        <v>1964</v>
      </c>
      <c r="S3856" s="3" t="s">
        <v>1485</v>
      </c>
      <c r="T3856" s="2"/>
      <c r="U3856" s="2"/>
      <c r="V3856" s="2"/>
    </row>
    <row r="3857" spans="1:22" s="16" customFormat="1" ht="15" customHeight="1" x14ac:dyDescent="0.3">
      <c r="A3857" s="16" t="s">
        <v>465</v>
      </c>
      <c r="B3857" s="16" t="s">
        <v>18</v>
      </c>
      <c r="C3857" s="43" t="s">
        <v>1105</v>
      </c>
      <c r="D3857" s="43" t="s">
        <v>445</v>
      </c>
      <c r="E3857" s="43" t="s">
        <v>90</v>
      </c>
      <c r="F3857" s="43" t="s">
        <v>22</v>
      </c>
      <c r="G3857" s="43" t="s">
        <v>1106</v>
      </c>
      <c r="H3857" s="43" t="s">
        <v>23</v>
      </c>
      <c r="I3857" s="43" t="s">
        <v>638</v>
      </c>
      <c r="J3857" s="16" t="s">
        <v>639</v>
      </c>
      <c r="K3857" s="16">
        <v>20590</v>
      </c>
      <c r="L3857" s="16">
        <v>0</v>
      </c>
      <c r="M3857" s="16">
        <v>20590</v>
      </c>
      <c r="N3857" s="16">
        <v>0</v>
      </c>
      <c r="O3857" s="47">
        <v>18876</v>
      </c>
      <c r="P3857" s="16">
        <v>1714</v>
      </c>
      <c r="Q3857" s="47">
        <v>1716</v>
      </c>
      <c r="R3857" s="16" t="s">
        <v>1964</v>
      </c>
      <c r="S3857" s="3" t="s">
        <v>1485</v>
      </c>
      <c r="T3857" s="2"/>
      <c r="U3857" s="2"/>
      <c r="V3857" s="2"/>
    </row>
    <row r="3858" spans="1:22" s="16" customFormat="1" ht="15" customHeight="1" x14ac:dyDescent="0.3">
      <c r="A3858" s="16" t="s">
        <v>465</v>
      </c>
      <c r="B3858" s="16" t="s">
        <v>18</v>
      </c>
      <c r="C3858" s="43" t="s">
        <v>1105</v>
      </c>
      <c r="D3858" s="43" t="s">
        <v>445</v>
      </c>
      <c r="E3858" s="43" t="s">
        <v>90</v>
      </c>
      <c r="F3858" s="43" t="s">
        <v>22</v>
      </c>
      <c r="G3858" s="43" t="s">
        <v>1106</v>
      </c>
      <c r="H3858" s="43" t="s">
        <v>23</v>
      </c>
      <c r="I3858" s="43" t="s">
        <v>466</v>
      </c>
      <c r="J3858" s="16" t="s">
        <v>467</v>
      </c>
      <c r="K3858" s="16">
        <v>1058</v>
      </c>
      <c r="L3858" s="16">
        <v>0</v>
      </c>
      <c r="M3858" s="16">
        <v>1058</v>
      </c>
      <c r="N3858" s="16">
        <v>0</v>
      </c>
      <c r="O3858" s="47">
        <v>968</v>
      </c>
      <c r="P3858" s="16">
        <v>90</v>
      </c>
      <c r="Q3858" s="47">
        <v>88</v>
      </c>
      <c r="R3858" s="16" t="s">
        <v>1964</v>
      </c>
      <c r="S3858" s="3" t="s">
        <v>1485</v>
      </c>
      <c r="T3858" s="2"/>
      <c r="U3858" s="2"/>
      <c r="V3858" s="2"/>
    </row>
    <row r="3859" spans="1:22" s="16" customFormat="1" ht="15" customHeight="1" x14ac:dyDescent="0.3">
      <c r="A3859" s="16" t="s">
        <v>465</v>
      </c>
      <c r="B3859" s="16" t="s">
        <v>18</v>
      </c>
      <c r="C3859" s="43" t="s">
        <v>1105</v>
      </c>
      <c r="D3859" s="43" t="s">
        <v>445</v>
      </c>
      <c r="E3859" s="43" t="s">
        <v>90</v>
      </c>
      <c r="F3859" s="43" t="s">
        <v>22</v>
      </c>
      <c r="G3859" s="43" t="s">
        <v>1106</v>
      </c>
      <c r="H3859" s="43" t="s">
        <v>23</v>
      </c>
      <c r="I3859" s="43" t="s">
        <v>470</v>
      </c>
      <c r="J3859" s="16" t="s">
        <v>471</v>
      </c>
      <c r="K3859" s="16">
        <v>110</v>
      </c>
      <c r="L3859" s="16">
        <v>0</v>
      </c>
      <c r="M3859" s="16">
        <v>110</v>
      </c>
      <c r="N3859" s="16">
        <v>0</v>
      </c>
      <c r="O3859" s="47">
        <v>99</v>
      </c>
      <c r="P3859" s="16">
        <v>11</v>
      </c>
      <c r="Q3859" s="47">
        <v>9</v>
      </c>
      <c r="R3859" s="16" t="s">
        <v>1964</v>
      </c>
      <c r="S3859" s="3" t="s">
        <v>1485</v>
      </c>
      <c r="T3859" s="2"/>
      <c r="U3859" s="2"/>
      <c r="V3859" s="2"/>
    </row>
    <row r="3860" spans="1:22" s="16" customFormat="1" ht="15" customHeight="1" x14ac:dyDescent="0.3">
      <c r="A3860" s="16" t="s">
        <v>465</v>
      </c>
      <c r="B3860" s="16" t="s">
        <v>18</v>
      </c>
      <c r="C3860" s="43" t="s">
        <v>1105</v>
      </c>
      <c r="D3860" s="43" t="s">
        <v>445</v>
      </c>
      <c r="E3860" s="43" t="s">
        <v>90</v>
      </c>
      <c r="F3860" s="43" t="s">
        <v>22</v>
      </c>
      <c r="G3860" s="43" t="s">
        <v>1106</v>
      </c>
      <c r="H3860" s="43" t="s">
        <v>23</v>
      </c>
      <c r="I3860" s="43">
        <v>6203</v>
      </c>
      <c r="J3860" s="16" t="s">
        <v>559</v>
      </c>
      <c r="K3860" s="16">
        <v>2000</v>
      </c>
      <c r="L3860" s="16">
        <v>0</v>
      </c>
      <c r="M3860" s="16">
        <v>2000</v>
      </c>
      <c r="N3860" s="16">
        <v>48.5</v>
      </c>
      <c r="O3860" s="47">
        <v>1200.82</v>
      </c>
      <c r="P3860" s="16">
        <v>750.68</v>
      </c>
      <c r="Q3860" s="47">
        <v>0</v>
      </c>
      <c r="R3860" s="16" t="s">
        <v>1964</v>
      </c>
      <c r="S3860" s="3" t="s">
        <v>1485</v>
      </c>
      <c r="T3860" s="2"/>
      <c r="U3860" s="2"/>
      <c r="V3860" s="2"/>
    </row>
    <row r="3861" spans="1:22" s="16" customFormat="1" ht="15" customHeight="1" x14ac:dyDescent="0.3">
      <c r="A3861" s="16" t="s">
        <v>465</v>
      </c>
      <c r="B3861" s="16" t="s">
        <v>18</v>
      </c>
      <c r="C3861" s="43" t="s">
        <v>1105</v>
      </c>
      <c r="D3861" s="43" t="s">
        <v>445</v>
      </c>
      <c r="E3861" s="43" t="s">
        <v>90</v>
      </c>
      <c r="F3861" s="43" t="s">
        <v>22</v>
      </c>
      <c r="G3861" s="43" t="s">
        <v>1106</v>
      </c>
      <c r="H3861" s="43" t="s">
        <v>23</v>
      </c>
      <c r="I3861" s="43">
        <v>6210</v>
      </c>
      <c r="J3861" s="16" t="s">
        <v>565</v>
      </c>
      <c r="K3861" s="16">
        <v>4000</v>
      </c>
      <c r="L3861" s="16">
        <v>3600</v>
      </c>
      <c r="M3861" s="16">
        <v>7600</v>
      </c>
      <c r="N3861" s="16">
        <v>267.27</v>
      </c>
      <c r="O3861" s="47">
        <v>5471.09</v>
      </c>
      <c r="P3861" s="16">
        <v>1861.64</v>
      </c>
      <c r="Q3861" s="47">
        <v>0</v>
      </c>
      <c r="R3861" s="16" t="s">
        <v>1964</v>
      </c>
      <c r="S3861" s="3" t="s">
        <v>1485</v>
      </c>
      <c r="T3861" s="2"/>
      <c r="U3861" s="2"/>
      <c r="V3861" s="2"/>
    </row>
    <row r="3862" spans="1:22" s="16" customFormat="1" ht="15" customHeight="1" x14ac:dyDescent="0.3">
      <c r="A3862" s="16" t="s">
        <v>465</v>
      </c>
      <c r="B3862" s="16" t="s">
        <v>18</v>
      </c>
      <c r="C3862" s="43" t="s">
        <v>1105</v>
      </c>
      <c r="D3862" s="43" t="s">
        <v>445</v>
      </c>
      <c r="E3862" s="43" t="s">
        <v>90</v>
      </c>
      <c r="F3862" s="43" t="s">
        <v>22</v>
      </c>
      <c r="G3862" s="43" t="s">
        <v>1106</v>
      </c>
      <c r="H3862" s="43" t="s">
        <v>23</v>
      </c>
      <c r="I3862" s="43">
        <v>6214</v>
      </c>
      <c r="J3862" s="16" t="s">
        <v>495</v>
      </c>
      <c r="K3862" s="16">
        <v>900</v>
      </c>
      <c r="L3862" s="16">
        <v>0</v>
      </c>
      <c r="M3862" s="16">
        <v>900</v>
      </c>
      <c r="N3862" s="16">
        <v>0</v>
      </c>
      <c r="O3862" s="47">
        <v>0</v>
      </c>
      <c r="P3862" s="16">
        <v>900</v>
      </c>
      <c r="Q3862" s="47">
        <v>0</v>
      </c>
      <c r="R3862" s="16" t="s">
        <v>1964</v>
      </c>
      <c r="S3862" s="3" t="s">
        <v>1485</v>
      </c>
      <c r="T3862" s="2"/>
      <c r="U3862" s="2"/>
      <c r="V3862" s="2"/>
    </row>
    <row r="3863" spans="1:22" s="16" customFormat="1" ht="15" customHeight="1" x14ac:dyDescent="0.3">
      <c r="A3863" s="16" t="s">
        <v>465</v>
      </c>
      <c r="B3863" s="16" t="s">
        <v>18</v>
      </c>
      <c r="C3863" s="43" t="s">
        <v>1105</v>
      </c>
      <c r="D3863" s="43" t="s">
        <v>445</v>
      </c>
      <c r="E3863" s="43" t="s">
        <v>90</v>
      </c>
      <c r="F3863" s="43" t="s">
        <v>22</v>
      </c>
      <c r="G3863" s="43" t="s">
        <v>1106</v>
      </c>
      <c r="H3863" s="43" t="s">
        <v>23</v>
      </c>
      <c r="I3863" s="43">
        <v>6220</v>
      </c>
      <c r="J3863" s="16" t="s">
        <v>682</v>
      </c>
      <c r="K3863" s="16">
        <v>1300</v>
      </c>
      <c r="L3863" s="16">
        <v>0</v>
      </c>
      <c r="M3863" s="16">
        <v>1300</v>
      </c>
      <c r="N3863" s="16">
        <v>0</v>
      </c>
      <c r="O3863" s="47">
        <v>0</v>
      </c>
      <c r="P3863" s="16">
        <v>1300</v>
      </c>
      <c r="Q3863" s="47">
        <v>0</v>
      </c>
      <c r="R3863" s="16" t="s">
        <v>1964</v>
      </c>
      <c r="S3863" s="3" t="s">
        <v>1485</v>
      </c>
      <c r="T3863" s="2"/>
      <c r="U3863" s="2"/>
      <c r="V3863" s="2"/>
    </row>
    <row r="3864" spans="1:22" s="16" customFormat="1" ht="15" customHeight="1" x14ac:dyDescent="0.3">
      <c r="A3864" s="16" t="s">
        <v>465</v>
      </c>
      <c r="B3864" s="16" t="s">
        <v>18</v>
      </c>
      <c r="C3864" s="43" t="s">
        <v>1105</v>
      </c>
      <c r="D3864" s="43" t="s">
        <v>445</v>
      </c>
      <c r="E3864" s="43" t="s">
        <v>90</v>
      </c>
      <c r="F3864" s="43" t="s">
        <v>22</v>
      </c>
      <c r="G3864" s="43" t="s">
        <v>1106</v>
      </c>
      <c r="H3864" s="43" t="s">
        <v>23</v>
      </c>
      <c r="I3864" s="43">
        <v>6276</v>
      </c>
      <c r="J3864" s="16" t="s">
        <v>589</v>
      </c>
      <c r="K3864" s="16">
        <v>2000</v>
      </c>
      <c r="L3864" s="16">
        <v>0</v>
      </c>
      <c r="M3864" s="16">
        <v>2000</v>
      </c>
      <c r="N3864" s="16">
        <v>0</v>
      </c>
      <c r="O3864" s="47">
        <v>324.5</v>
      </c>
      <c r="P3864" s="16">
        <v>1675.5</v>
      </c>
      <c r="Q3864" s="47">
        <v>0</v>
      </c>
      <c r="R3864" s="16" t="s">
        <v>1964</v>
      </c>
      <c r="S3864" s="3" t="s">
        <v>1485</v>
      </c>
      <c r="T3864" s="2"/>
      <c r="U3864" s="2"/>
      <c r="V3864" s="2"/>
    </row>
    <row r="3865" spans="1:22" s="16" customFormat="1" ht="15" customHeight="1" x14ac:dyDescent="0.3">
      <c r="A3865" s="16" t="s">
        <v>465</v>
      </c>
      <c r="B3865" s="16" t="s">
        <v>18</v>
      </c>
      <c r="C3865" s="43" t="s">
        <v>1105</v>
      </c>
      <c r="D3865" s="43" t="s">
        <v>445</v>
      </c>
      <c r="E3865" s="43" t="s">
        <v>90</v>
      </c>
      <c r="F3865" s="43" t="s">
        <v>22</v>
      </c>
      <c r="G3865" s="43" t="s">
        <v>1106</v>
      </c>
      <c r="H3865" s="43" t="s">
        <v>23</v>
      </c>
      <c r="I3865" s="43" t="s">
        <v>562</v>
      </c>
      <c r="J3865" s="16" t="s">
        <v>563</v>
      </c>
      <c r="K3865" s="16">
        <v>122523</v>
      </c>
      <c r="L3865" s="16">
        <v>-3600</v>
      </c>
      <c r="M3865" s="16">
        <v>118923</v>
      </c>
      <c r="N3865" s="16">
        <v>10890.85</v>
      </c>
      <c r="O3865" s="47">
        <v>103281.99</v>
      </c>
      <c r="P3865" s="16">
        <v>4750.16</v>
      </c>
      <c r="Q3865" s="47">
        <v>29980.639999999999</v>
      </c>
      <c r="R3865" s="16" t="s">
        <v>1964</v>
      </c>
      <c r="S3865" s="3" t="s">
        <v>1485</v>
      </c>
      <c r="T3865" s="2"/>
      <c r="U3865" s="2"/>
      <c r="V3865" s="2"/>
    </row>
    <row r="3866" spans="1:22" s="16" customFormat="1" ht="15" customHeight="1" x14ac:dyDescent="0.3">
      <c r="A3866" s="16" t="s">
        <v>465</v>
      </c>
      <c r="B3866" s="16" t="s">
        <v>18</v>
      </c>
      <c r="C3866" s="43" t="s">
        <v>1105</v>
      </c>
      <c r="D3866" s="43" t="s">
        <v>445</v>
      </c>
      <c r="E3866" s="43" t="s">
        <v>90</v>
      </c>
      <c r="F3866" s="43" t="s">
        <v>22</v>
      </c>
      <c r="G3866" s="43" t="s">
        <v>1106</v>
      </c>
      <c r="H3866" s="43" t="s">
        <v>23</v>
      </c>
      <c r="I3866" s="43" t="s">
        <v>505</v>
      </c>
      <c r="J3866" s="16" t="s">
        <v>506</v>
      </c>
      <c r="K3866" s="16">
        <v>3300</v>
      </c>
      <c r="L3866" s="16">
        <v>0</v>
      </c>
      <c r="M3866" s="16">
        <v>3300</v>
      </c>
      <c r="N3866" s="16">
        <v>0</v>
      </c>
      <c r="O3866" s="47">
        <v>1266.0899999999999</v>
      </c>
      <c r="P3866" s="16">
        <v>2033.91</v>
      </c>
      <c r="Q3866" s="47">
        <v>0</v>
      </c>
      <c r="R3866" s="16" t="s">
        <v>1964</v>
      </c>
      <c r="S3866" s="3" t="s">
        <v>1485</v>
      </c>
      <c r="T3866" s="2"/>
      <c r="U3866" s="2"/>
      <c r="V3866" s="2"/>
    </row>
    <row r="3867" spans="1:22" s="16" customFormat="1" ht="15" customHeight="1" x14ac:dyDescent="0.3">
      <c r="A3867" s="16" t="s">
        <v>465</v>
      </c>
      <c r="B3867" s="16" t="s">
        <v>18</v>
      </c>
      <c r="C3867" s="43" t="s">
        <v>1105</v>
      </c>
      <c r="D3867" s="43" t="s">
        <v>445</v>
      </c>
      <c r="E3867" s="43" t="s">
        <v>90</v>
      </c>
      <c r="F3867" s="43" t="s">
        <v>22</v>
      </c>
      <c r="G3867" s="43" t="s">
        <v>1106</v>
      </c>
      <c r="H3867" s="43" t="s">
        <v>23</v>
      </c>
      <c r="I3867" s="43" t="s">
        <v>487</v>
      </c>
      <c r="J3867" s="16" t="s">
        <v>488</v>
      </c>
      <c r="K3867" s="16">
        <v>20000</v>
      </c>
      <c r="L3867" s="16">
        <v>-2500</v>
      </c>
      <c r="M3867" s="16">
        <v>17500</v>
      </c>
      <c r="N3867" s="16">
        <v>0</v>
      </c>
      <c r="O3867" s="47">
        <v>200</v>
      </c>
      <c r="P3867" s="16">
        <v>17300</v>
      </c>
      <c r="Q3867" s="47">
        <v>0</v>
      </c>
      <c r="R3867" s="16" t="s">
        <v>1964</v>
      </c>
      <c r="S3867" s="3" t="s">
        <v>1485</v>
      </c>
      <c r="T3867" s="2"/>
      <c r="U3867" s="2"/>
      <c r="V3867" s="2"/>
    </row>
    <row r="3868" spans="1:22" s="16" customFormat="1" ht="15" customHeight="1" x14ac:dyDescent="0.3">
      <c r="A3868" s="16" t="s">
        <v>465</v>
      </c>
      <c r="B3868" s="16" t="s">
        <v>18</v>
      </c>
      <c r="C3868" s="43" t="s">
        <v>1105</v>
      </c>
      <c r="D3868" s="43" t="s">
        <v>445</v>
      </c>
      <c r="E3868" s="43" t="s">
        <v>90</v>
      </c>
      <c r="F3868" s="43" t="s">
        <v>22</v>
      </c>
      <c r="G3868" s="43" t="s">
        <v>1106</v>
      </c>
      <c r="H3868" s="43" t="s">
        <v>23</v>
      </c>
      <c r="I3868" s="43" t="s">
        <v>1213</v>
      </c>
      <c r="J3868" s="16" t="s">
        <v>1214</v>
      </c>
      <c r="K3868" s="16">
        <v>5000</v>
      </c>
      <c r="L3868" s="16">
        <v>0</v>
      </c>
      <c r="M3868" s="16">
        <v>5000</v>
      </c>
      <c r="N3868" s="16">
        <v>127.93</v>
      </c>
      <c r="O3868" s="47">
        <v>1072.07</v>
      </c>
      <c r="P3868" s="16">
        <v>3800</v>
      </c>
      <c r="Q3868" s="47">
        <v>1072.07</v>
      </c>
      <c r="R3868" s="16" t="s">
        <v>1964</v>
      </c>
      <c r="S3868" s="3" t="s">
        <v>1485</v>
      </c>
      <c r="T3868" s="2"/>
      <c r="U3868" s="2"/>
      <c r="V3868" s="2"/>
    </row>
    <row r="3869" spans="1:22" s="16" customFormat="1" ht="15" customHeight="1" x14ac:dyDescent="0.3">
      <c r="A3869" s="16" t="s">
        <v>465</v>
      </c>
      <c r="B3869" s="16" t="s">
        <v>18</v>
      </c>
      <c r="C3869" s="43" t="s">
        <v>1105</v>
      </c>
      <c r="D3869" s="43" t="s">
        <v>445</v>
      </c>
      <c r="E3869" s="43" t="s">
        <v>90</v>
      </c>
      <c r="F3869" s="43" t="s">
        <v>22</v>
      </c>
      <c r="G3869" s="43" t="s">
        <v>1106</v>
      </c>
      <c r="H3869" s="43" t="s">
        <v>23</v>
      </c>
      <c r="I3869" s="43">
        <v>6600</v>
      </c>
      <c r="J3869" s="16" t="s">
        <v>530</v>
      </c>
      <c r="K3869" s="16">
        <v>800</v>
      </c>
      <c r="L3869" s="16">
        <v>0</v>
      </c>
      <c r="M3869" s="16">
        <v>800</v>
      </c>
      <c r="N3869" s="16">
        <v>0</v>
      </c>
      <c r="O3869" s="47">
        <v>800</v>
      </c>
      <c r="P3869" s="16">
        <v>0</v>
      </c>
      <c r="Q3869" s="47">
        <v>0</v>
      </c>
      <c r="R3869" s="16" t="s">
        <v>1964</v>
      </c>
      <c r="S3869" s="3" t="s">
        <v>1485</v>
      </c>
      <c r="T3869" s="2"/>
      <c r="U3869" s="2"/>
      <c r="V3869" s="2"/>
    </row>
    <row r="3870" spans="1:22" s="16" customFormat="1" ht="15" customHeight="1" x14ac:dyDescent="0.3">
      <c r="A3870" s="16" t="s">
        <v>465</v>
      </c>
      <c r="B3870" s="16" t="s">
        <v>18</v>
      </c>
      <c r="C3870" s="43" t="s">
        <v>1105</v>
      </c>
      <c r="D3870" s="43" t="s">
        <v>445</v>
      </c>
      <c r="E3870" s="43" t="s">
        <v>90</v>
      </c>
      <c r="F3870" s="43" t="s">
        <v>22</v>
      </c>
      <c r="G3870" s="43" t="s">
        <v>1106</v>
      </c>
      <c r="H3870" s="43" t="s">
        <v>23</v>
      </c>
      <c r="I3870" s="43" t="s">
        <v>498</v>
      </c>
      <c r="J3870" s="16" t="s">
        <v>499</v>
      </c>
      <c r="K3870" s="16">
        <v>0</v>
      </c>
      <c r="L3870" s="16">
        <v>2500</v>
      </c>
      <c r="M3870" s="16">
        <v>2500</v>
      </c>
      <c r="N3870" s="16">
        <v>0</v>
      </c>
      <c r="O3870" s="47">
        <v>3866.69</v>
      </c>
      <c r="P3870" s="16">
        <v>-1366.69</v>
      </c>
      <c r="Q3870" s="47">
        <v>0</v>
      </c>
      <c r="R3870" s="16" t="s">
        <v>1964</v>
      </c>
      <c r="S3870" s="3" t="s">
        <v>1485</v>
      </c>
      <c r="T3870" s="2"/>
      <c r="U3870" s="2"/>
      <c r="V3870" s="2"/>
    </row>
    <row r="3871" spans="1:22" s="16" customFormat="1" ht="15" customHeight="1" x14ac:dyDescent="0.3">
      <c r="A3871" s="16" t="s">
        <v>465</v>
      </c>
      <c r="B3871" s="16" t="s">
        <v>18</v>
      </c>
      <c r="C3871" s="43" t="s">
        <v>1105</v>
      </c>
      <c r="D3871" s="43" t="s">
        <v>445</v>
      </c>
      <c r="E3871" s="43" t="s">
        <v>90</v>
      </c>
      <c r="F3871" s="43" t="s">
        <v>22</v>
      </c>
      <c r="G3871" s="43" t="s">
        <v>1106</v>
      </c>
      <c r="H3871" s="43" t="s">
        <v>23</v>
      </c>
      <c r="I3871" s="43" t="s">
        <v>797</v>
      </c>
      <c r="J3871" s="16" t="s">
        <v>798</v>
      </c>
      <c r="K3871" s="16">
        <v>0</v>
      </c>
      <c r="L3871" s="16">
        <v>0</v>
      </c>
      <c r="M3871" s="16">
        <v>0</v>
      </c>
      <c r="N3871" s="16">
        <v>0</v>
      </c>
      <c r="O3871" s="47">
        <v>0</v>
      </c>
      <c r="P3871" s="16">
        <v>0</v>
      </c>
      <c r="Q3871" s="47">
        <v>0</v>
      </c>
      <c r="R3871" s="16" t="s">
        <v>1964</v>
      </c>
      <c r="S3871" s="3" t="s">
        <v>1485</v>
      </c>
      <c r="T3871" s="2"/>
      <c r="U3871" s="2"/>
      <c r="V3871" s="2"/>
    </row>
    <row r="3872" spans="1:22" s="16" customFormat="1" ht="15" customHeight="1" x14ac:dyDescent="0.3">
      <c r="A3872" s="16" t="s">
        <v>465</v>
      </c>
      <c r="B3872" s="16" t="s">
        <v>18</v>
      </c>
      <c r="C3872" s="43" t="s">
        <v>1107</v>
      </c>
      <c r="D3872" s="43" t="s">
        <v>445</v>
      </c>
      <c r="E3872" s="43" t="s">
        <v>90</v>
      </c>
      <c r="F3872" s="43" t="s">
        <v>22</v>
      </c>
      <c r="G3872" s="43" t="s">
        <v>1108</v>
      </c>
      <c r="H3872" s="43" t="s">
        <v>23</v>
      </c>
      <c r="I3872" s="43" t="s">
        <v>501</v>
      </c>
      <c r="J3872" s="16" t="s">
        <v>502</v>
      </c>
      <c r="K3872" s="16">
        <v>45167</v>
      </c>
      <c r="L3872" s="16">
        <v>447</v>
      </c>
      <c r="M3872" s="16">
        <v>45614</v>
      </c>
      <c r="N3872" s="16">
        <v>0</v>
      </c>
      <c r="O3872" s="47">
        <v>48275.01</v>
      </c>
      <c r="P3872" s="16">
        <v>-2661.01</v>
      </c>
      <c r="Q3872" s="47">
        <v>4586.74</v>
      </c>
      <c r="R3872" s="16" t="s">
        <v>1965</v>
      </c>
      <c r="S3872" s="3" t="s">
        <v>1485</v>
      </c>
      <c r="T3872" s="2"/>
      <c r="U3872" s="2"/>
      <c r="V3872" s="2"/>
    </row>
    <row r="3873" spans="1:22" s="16" customFormat="1" ht="15" customHeight="1" x14ac:dyDescent="0.3">
      <c r="A3873" s="16" t="s">
        <v>465</v>
      </c>
      <c r="B3873" s="16" t="s">
        <v>18</v>
      </c>
      <c r="C3873" s="43" t="s">
        <v>1107</v>
      </c>
      <c r="D3873" s="43" t="s">
        <v>445</v>
      </c>
      <c r="E3873" s="43" t="s">
        <v>90</v>
      </c>
      <c r="F3873" s="43" t="s">
        <v>22</v>
      </c>
      <c r="G3873" s="43" t="s">
        <v>1108</v>
      </c>
      <c r="H3873" s="43" t="s">
        <v>23</v>
      </c>
      <c r="I3873" s="43" t="s">
        <v>493</v>
      </c>
      <c r="J3873" s="16" t="s">
        <v>494</v>
      </c>
      <c r="K3873" s="16">
        <v>2820</v>
      </c>
      <c r="L3873" s="16">
        <v>0</v>
      </c>
      <c r="M3873" s="16">
        <v>2820</v>
      </c>
      <c r="N3873" s="16">
        <v>0</v>
      </c>
      <c r="O3873" s="47">
        <v>8152.08</v>
      </c>
      <c r="P3873" s="16">
        <v>-5332.08</v>
      </c>
      <c r="Q3873" s="47">
        <v>4371.28</v>
      </c>
      <c r="R3873" s="16" t="s">
        <v>1965</v>
      </c>
      <c r="S3873" s="3" t="s">
        <v>1485</v>
      </c>
      <c r="T3873" s="2"/>
      <c r="U3873" s="2"/>
      <c r="V3873" s="2"/>
    </row>
    <row r="3874" spans="1:22" s="16" customFormat="1" ht="15" customHeight="1" x14ac:dyDescent="0.3">
      <c r="A3874" s="16" t="s">
        <v>465</v>
      </c>
      <c r="B3874" s="16" t="s">
        <v>18</v>
      </c>
      <c r="C3874" s="43" t="s">
        <v>1107</v>
      </c>
      <c r="D3874" s="43" t="s">
        <v>445</v>
      </c>
      <c r="E3874" s="43" t="s">
        <v>90</v>
      </c>
      <c r="F3874" s="43" t="s">
        <v>22</v>
      </c>
      <c r="G3874" s="43" t="s">
        <v>1108</v>
      </c>
      <c r="H3874" s="43" t="s">
        <v>23</v>
      </c>
      <c r="I3874" s="43">
        <v>5100</v>
      </c>
      <c r="J3874" s="16" t="s">
        <v>484</v>
      </c>
      <c r="K3874" s="16">
        <v>0</v>
      </c>
      <c r="L3874" s="16">
        <v>0</v>
      </c>
      <c r="M3874" s="16">
        <v>0</v>
      </c>
      <c r="N3874" s="16">
        <v>0</v>
      </c>
      <c r="O3874" s="47">
        <v>29.06</v>
      </c>
      <c r="P3874" s="16">
        <v>-29.06</v>
      </c>
      <c r="Q3874" s="47">
        <v>29.06</v>
      </c>
      <c r="R3874" s="16" t="s">
        <v>1965</v>
      </c>
      <c r="S3874" s="3" t="s">
        <v>1485</v>
      </c>
      <c r="T3874" s="2"/>
      <c r="U3874" s="2"/>
      <c r="V3874" s="2"/>
    </row>
    <row r="3875" spans="1:22" s="16" customFormat="1" ht="15" customHeight="1" x14ac:dyDescent="0.3">
      <c r="A3875" s="16" t="s">
        <v>465</v>
      </c>
      <c r="B3875" s="16" t="s">
        <v>18</v>
      </c>
      <c r="C3875" s="43" t="s">
        <v>1107</v>
      </c>
      <c r="D3875" s="43" t="s">
        <v>445</v>
      </c>
      <c r="E3875" s="43" t="s">
        <v>90</v>
      </c>
      <c r="F3875" s="43" t="s">
        <v>22</v>
      </c>
      <c r="G3875" s="43" t="s">
        <v>1108</v>
      </c>
      <c r="H3875" s="43" t="s">
        <v>23</v>
      </c>
      <c r="I3875" s="43" t="s">
        <v>481</v>
      </c>
      <c r="J3875" s="16" t="s">
        <v>1040</v>
      </c>
      <c r="K3875" s="16">
        <v>300</v>
      </c>
      <c r="L3875" s="16">
        <v>0</v>
      </c>
      <c r="M3875" s="16">
        <v>300</v>
      </c>
      <c r="N3875" s="16">
        <v>0</v>
      </c>
      <c r="O3875" s="47">
        <v>95</v>
      </c>
      <c r="P3875" s="16">
        <v>205</v>
      </c>
      <c r="Q3875" s="47">
        <v>0</v>
      </c>
      <c r="R3875" s="16" t="s">
        <v>1965</v>
      </c>
      <c r="S3875" s="3" t="s">
        <v>1485</v>
      </c>
      <c r="T3875" s="2"/>
      <c r="U3875" s="2"/>
      <c r="V3875" s="2"/>
    </row>
    <row r="3876" spans="1:22" s="16" customFormat="1" ht="15" customHeight="1" x14ac:dyDescent="0.3">
      <c r="A3876" s="16" t="s">
        <v>465</v>
      </c>
      <c r="B3876" s="16" t="s">
        <v>18</v>
      </c>
      <c r="C3876" s="43" t="s">
        <v>1107</v>
      </c>
      <c r="D3876" s="43" t="s">
        <v>445</v>
      </c>
      <c r="E3876" s="43" t="s">
        <v>90</v>
      </c>
      <c r="F3876" s="43" t="s">
        <v>22</v>
      </c>
      <c r="G3876" s="43" t="s">
        <v>1108</v>
      </c>
      <c r="H3876" s="43" t="s">
        <v>23</v>
      </c>
      <c r="I3876" s="43" t="s">
        <v>474</v>
      </c>
      <c r="J3876" s="16" t="s">
        <v>475</v>
      </c>
      <c r="K3876" s="16">
        <v>3694</v>
      </c>
      <c r="L3876" s="16">
        <v>37</v>
      </c>
      <c r="M3876" s="16">
        <v>3731</v>
      </c>
      <c r="N3876" s="16">
        <v>0</v>
      </c>
      <c r="O3876" s="47">
        <v>4149.38</v>
      </c>
      <c r="P3876" s="16">
        <v>-418.38</v>
      </c>
      <c r="Q3876" s="47">
        <v>670.72</v>
      </c>
      <c r="R3876" s="16" t="s">
        <v>1965</v>
      </c>
      <c r="S3876" s="3" t="s">
        <v>1485</v>
      </c>
      <c r="T3876" s="2"/>
      <c r="U3876" s="2"/>
      <c r="V3876" s="2"/>
    </row>
    <row r="3877" spans="1:22" s="16" customFormat="1" ht="15" customHeight="1" x14ac:dyDescent="0.3">
      <c r="A3877" s="16" t="s">
        <v>465</v>
      </c>
      <c r="B3877" s="16" t="s">
        <v>18</v>
      </c>
      <c r="C3877" s="43" t="s">
        <v>1107</v>
      </c>
      <c r="D3877" s="43" t="s">
        <v>445</v>
      </c>
      <c r="E3877" s="43" t="s">
        <v>90</v>
      </c>
      <c r="F3877" s="43" t="s">
        <v>22</v>
      </c>
      <c r="G3877" s="43" t="s">
        <v>1108</v>
      </c>
      <c r="H3877" s="43" t="s">
        <v>23</v>
      </c>
      <c r="I3877" s="43" t="s">
        <v>519</v>
      </c>
      <c r="J3877" s="16" t="s">
        <v>520</v>
      </c>
      <c r="K3877" s="16">
        <v>1384</v>
      </c>
      <c r="L3877" s="16">
        <v>0</v>
      </c>
      <c r="M3877" s="16">
        <v>1384</v>
      </c>
      <c r="N3877" s="16">
        <v>0</v>
      </c>
      <c r="O3877" s="47">
        <v>1661</v>
      </c>
      <c r="P3877" s="16">
        <v>-277</v>
      </c>
      <c r="Q3877" s="47">
        <v>151</v>
      </c>
      <c r="R3877" s="16" t="s">
        <v>1965</v>
      </c>
      <c r="S3877" s="3" t="s">
        <v>1485</v>
      </c>
      <c r="T3877" s="2"/>
      <c r="U3877" s="2"/>
      <c r="V3877" s="2"/>
    </row>
    <row r="3878" spans="1:22" s="16" customFormat="1" ht="15" customHeight="1" x14ac:dyDescent="0.3">
      <c r="A3878" s="16" t="s">
        <v>465</v>
      </c>
      <c r="B3878" s="16" t="s">
        <v>18</v>
      </c>
      <c r="C3878" s="43" t="s">
        <v>1107</v>
      </c>
      <c r="D3878" s="43" t="s">
        <v>445</v>
      </c>
      <c r="E3878" s="43" t="s">
        <v>90</v>
      </c>
      <c r="F3878" s="43" t="s">
        <v>22</v>
      </c>
      <c r="G3878" s="43" t="s">
        <v>1108</v>
      </c>
      <c r="H3878" s="43" t="s">
        <v>23</v>
      </c>
      <c r="I3878" s="43" t="s">
        <v>638</v>
      </c>
      <c r="J3878" s="16" t="s">
        <v>639</v>
      </c>
      <c r="K3878" s="16">
        <v>5148</v>
      </c>
      <c r="L3878" s="16">
        <v>0</v>
      </c>
      <c r="M3878" s="16">
        <v>5148</v>
      </c>
      <c r="N3878" s="16">
        <v>0</v>
      </c>
      <c r="O3878" s="47">
        <v>4719</v>
      </c>
      <c r="P3878" s="16">
        <v>429</v>
      </c>
      <c r="Q3878" s="47">
        <v>429</v>
      </c>
      <c r="R3878" s="16" t="s">
        <v>1965</v>
      </c>
      <c r="S3878" s="3" t="s">
        <v>1485</v>
      </c>
      <c r="T3878" s="2"/>
      <c r="U3878" s="2"/>
      <c r="V3878" s="2"/>
    </row>
    <row r="3879" spans="1:22" s="16" customFormat="1" ht="15" customHeight="1" x14ac:dyDescent="0.3">
      <c r="A3879" s="16" t="s">
        <v>465</v>
      </c>
      <c r="B3879" s="16" t="s">
        <v>18</v>
      </c>
      <c r="C3879" s="43" t="s">
        <v>1107</v>
      </c>
      <c r="D3879" s="43" t="s">
        <v>445</v>
      </c>
      <c r="E3879" s="43" t="s">
        <v>90</v>
      </c>
      <c r="F3879" s="43" t="s">
        <v>22</v>
      </c>
      <c r="G3879" s="43" t="s">
        <v>1108</v>
      </c>
      <c r="H3879" s="43" t="s">
        <v>23</v>
      </c>
      <c r="I3879" s="43" t="s">
        <v>466</v>
      </c>
      <c r="J3879" s="16" t="s">
        <v>467</v>
      </c>
      <c r="K3879" s="16">
        <v>350</v>
      </c>
      <c r="L3879" s="16">
        <v>0</v>
      </c>
      <c r="M3879" s="16">
        <v>350</v>
      </c>
      <c r="N3879" s="16">
        <v>0</v>
      </c>
      <c r="O3879" s="47">
        <v>319</v>
      </c>
      <c r="P3879" s="16">
        <v>31</v>
      </c>
      <c r="Q3879" s="47">
        <v>29</v>
      </c>
      <c r="R3879" s="16" t="s">
        <v>1965</v>
      </c>
      <c r="S3879" s="3" t="s">
        <v>1485</v>
      </c>
      <c r="T3879" s="2"/>
      <c r="U3879" s="2"/>
      <c r="V3879" s="2"/>
    </row>
    <row r="3880" spans="1:22" s="16" customFormat="1" ht="15" customHeight="1" x14ac:dyDescent="0.3">
      <c r="A3880" s="16" t="s">
        <v>465</v>
      </c>
      <c r="B3880" s="16" t="s">
        <v>18</v>
      </c>
      <c r="C3880" s="43" t="s">
        <v>1107</v>
      </c>
      <c r="D3880" s="43" t="s">
        <v>445</v>
      </c>
      <c r="E3880" s="43" t="s">
        <v>90</v>
      </c>
      <c r="F3880" s="43" t="s">
        <v>22</v>
      </c>
      <c r="G3880" s="43" t="s">
        <v>1108</v>
      </c>
      <c r="H3880" s="43" t="s">
        <v>23</v>
      </c>
      <c r="I3880" s="43" t="s">
        <v>470</v>
      </c>
      <c r="J3880" s="16" t="s">
        <v>471</v>
      </c>
      <c r="K3880" s="16">
        <v>77</v>
      </c>
      <c r="L3880" s="16">
        <v>0</v>
      </c>
      <c r="M3880" s="16">
        <v>77</v>
      </c>
      <c r="N3880" s="16">
        <v>0</v>
      </c>
      <c r="O3880" s="47">
        <v>66</v>
      </c>
      <c r="P3880" s="16">
        <v>11</v>
      </c>
      <c r="Q3880" s="47">
        <v>6</v>
      </c>
      <c r="R3880" s="16" t="s">
        <v>1965</v>
      </c>
      <c r="S3880" s="3" t="s">
        <v>1485</v>
      </c>
      <c r="T3880" s="2"/>
      <c r="U3880" s="2"/>
      <c r="V3880" s="2"/>
    </row>
    <row r="3881" spans="1:22" s="16" customFormat="1" ht="15" customHeight="1" x14ac:dyDescent="0.3">
      <c r="A3881" s="16" t="s">
        <v>465</v>
      </c>
      <c r="B3881" s="16" t="s">
        <v>18</v>
      </c>
      <c r="C3881" s="43" t="s">
        <v>1107</v>
      </c>
      <c r="D3881" s="43" t="s">
        <v>445</v>
      </c>
      <c r="E3881" s="43" t="s">
        <v>90</v>
      </c>
      <c r="F3881" s="43" t="s">
        <v>22</v>
      </c>
      <c r="G3881" s="43" t="s">
        <v>1108</v>
      </c>
      <c r="H3881" s="43" t="s">
        <v>23</v>
      </c>
      <c r="I3881" s="43" t="s">
        <v>598</v>
      </c>
      <c r="J3881" s="16" t="s">
        <v>599</v>
      </c>
      <c r="K3881" s="16">
        <v>853</v>
      </c>
      <c r="L3881" s="16">
        <v>0</v>
      </c>
      <c r="M3881" s="16">
        <v>853</v>
      </c>
      <c r="N3881" s="16">
        <v>0</v>
      </c>
      <c r="O3881" s="47">
        <v>-100.93</v>
      </c>
      <c r="P3881" s="16">
        <v>953.93</v>
      </c>
      <c r="Q3881" s="47">
        <v>0</v>
      </c>
      <c r="R3881" s="16" t="s">
        <v>1965</v>
      </c>
      <c r="S3881" s="3" t="s">
        <v>1485</v>
      </c>
      <c r="T3881" s="2"/>
      <c r="U3881" s="2"/>
      <c r="V3881" s="2"/>
    </row>
    <row r="3882" spans="1:22" s="16" customFormat="1" ht="15" customHeight="1" x14ac:dyDescent="0.3">
      <c r="A3882" s="16" t="s">
        <v>465</v>
      </c>
      <c r="B3882" s="16" t="s">
        <v>18</v>
      </c>
      <c r="C3882" s="43" t="s">
        <v>1107</v>
      </c>
      <c r="D3882" s="43" t="s">
        <v>445</v>
      </c>
      <c r="E3882" s="43" t="s">
        <v>90</v>
      </c>
      <c r="F3882" s="43" t="s">
        <v>22</v>
      </c>
      <c r="G3882" s="43" t="s">
        <v>1108</v>
      </c>
      <c r="H3882" s="43" t="s">
        <v>23</v>
      </c>
      <c r="I3882" s="43" t="s">
        <v>797</v>
      </c>
      <c r="J3882" s="16" t="s">
        <v>798</v>
      </c>
      <c r="K3882" s="16">
        <v>139515</v>
      </c>
      <c r="L3882" s="16">
        <v>565210</v>
      </c>
      <c r="M3882" s="16">
        <v>704725</v>
      </c>
      <c r="N3882" s="16">
        <v>3198.01</v>
      </c>
      <c r="O3882" s="47">
        <v>832010</v>
      </c>
      <c r="P3882" s="16">
        <v>-130483.01</v>
      </c>
      <c r="Q3882" s="47">
        <v>0</v>
      </c>
      <c r="R3882" s="16" t="s">
        <v>1965</v>
      </c>
      <c r="S3882" s="3" t="s">
        <v>1485</v>
      </c>
      <c r="T3882" s="2"/>
      <c r="U3882" s="2"/>
      <c r="V3882" s="2"/>
    </row>
    <row r="3883" spans="1:22" s="16" customFormat="1" ht="15" customHeight="1" x14ac:dyDescent="0.3">
      <c r="A3883" s="16" t="s">
        <v>465</v>
      </c>
      <c r="B3883" s="16" t="s">
        <v>18</v>
      </c>
      <c r="C3883" s="43" t="s">
        <v>1109</v>
      </c>
      <c r="D3883" s="43" t="s">
        <v>445</v>
      </c>
      <c r="E3883" s="43" t="s">
        <v>90</v>
      </c>
      <c r="F3883" s="43" t="s">
        <v>22</v>
      </c>
      <c r="G3883" s="43" t="s">
        <v>1110</v>
      </c>
      <c r="H3883" s="43" t="s">
        <v>23</v>
      </c>
      <c r="I3883" s="43" t="s">
        <v>501</v>
      </c>
      <c r="J3883" s="16" t="s">
        <v>502</v>
      </c>
      <c r="K3883" s="16">
        <v>65673</v>
      </c>
      <c r="L3883" s="16">
        <v>650</v>
      </c>
      <c r="M3883" s="16">
        <v>66323</v>
      </c>
      <c r="N3883" s="16">
        <v>0</v>
      </c>
      <c r="O3883" s="47">
        <v>68275.520000000004</v>
      </c>
      <c r="P3883" s="16">
        <v>-1952.52</v>
      </c>
      <c r="Q3883" s="47">
        <v>7184.05</v>
      </c>
      <c r="R3883" s="16" t="s">
        <v>1966</v>
      </c>
      <c r="S3883" s="3" t="s">
        <v>1485</v>
      </c>
      <c r="T3883" s="2"/>
      <c r="U3883" s="2"/>
      <c r="V3883" s="2"/>
    </row>
    <row r="3884" spans="1:22" s="16" customFormat="1" ht="15" customHeight="1" x14ac:dyDescent="0.3">
      <c r="A3884" s="16" t="s">
        <v>465</v>
      </c>
      <c r="B3884" s="16" t="s">
        <v>18</v>
      </c>
      <c r="C3884" s="43" t="s">
        <v>1109</v>
      </c>
      <c r="D3884" s="43" t="s">
        <v>445</v>
      </c>
      <c r="E3884" s="43" t="s">
        <v>90</v>
      </c>
      <c r="F3884" s="43" t="s">
        <v>22</v>
      </c>
      <c r="G3884" s="43" t="s">
        <v>1110</v>
      </c>
      <c r="H3884" s="43" t="s">
        <v>23</v>
      </c>
      <c r="I3884" s="43" t="s">
        <v>493</v>
      </c>
      <c r="J3884" s="16" t="s">
        <v>494</v>
      </c>
      <c r="K3884" s="16">
        <v>10000</v>
      </c>
      <c r="L3884" s="16">
        <v>10000</v>
      </c>
      <c r="M3884" s="16">
        <v>20000</v>
      </c>
      <c r="N3884" s="16">
        <v>0</v>
      </c>
      <c r="O3884" s="47">
        <v>19336</v>
      </c>
      <c r="P3884" s="16">
        <v>664</v>
      </c>
      <c r="Q3884" s="47">
        <v>0</v>
      </c>
      <c r="R3884" s="16" t="s">
        <v>1966</v>
      </c>
      <c r="S3884" s="3" t="s">
        <v>1485</v>
      </c>
      <c r="T3884" s="2"/>
      <c r="U3884" s="2"/>
      <c r="V3884" s="2"/>
    </row>
    <row r="3885" spans="1:22" s="16" customFormat="1" ht="15" customHeight="1" x14ac:dyDescent="0.3">
      <c r="A3885" s="16" t="s">
        <v>465</v>
      </c>
      <c r="B3885" s="16" t="s">
        <v>18</v>
      </c>
      <c r="C3885" s="43" t="s">
        <v>1109</v>
      </c>
      <c r="D3885" s="43" t="s">
        <v>445</v>
      </c>
      <c r="E3885" s="43" t="s">
        <v>90</v>
      </c>
      <c r="F3885" s="43" t="s">
        <v>22</v>
      </c>
      <c r="G3885" s="43" t="s">
        <v>1110</v>
      </c>
      <c r="H3885" s="43" t="s">
        <v>23</v>
      </c>
      <c r="I3885" s="43">
        <v>5100</v>
      </c>
      <c r="J3885" s="16" t="s">
        <v>484</v>
      </c>
      <c r="K3885" s="16">
        <v>1800</v>
      </c>
      <c r="L3885" s="16">
        <v>0</v>
      </c>
      <c r="M3885" s="16">
        <v>1800</v>
      </c>
      <c r="N3885" s="16">
        <v>0</v>
      </c>
      <c r="O3885" s="47">
        <v>3575.19</v>
      </c>
      <c r="P3885" s="16">
        <v>-1775.19</v>
      </c>
      <c r="Q3885" s="47">
        <v>821.49</v>
      </c>
      <c r="R3885" s="16" t="s">
        <v>1966</v>
      </c>
      <c r="S3885" s="3" t="s">
        <v>1485</v>
      </c>
      <c r="T3885" s="2"/>
      <c r="U3885" s="2"/>
      <c r="V3885" s="2"/>
    </row>
    <row r="3886" spans="1:22" s="16" customFormat="1" ht="15" customHeight="1" x14ac:dyDescent="0.3">
      <c r="A3886" s="16" t="s">
        <v>465</v>
      </c>
      <c r="B3886" s="16" t="s">
        <v>18</v>
      </c>
      <c r="C3886" s="43" t="s">
        <v>1109</v>
      </c>
      <c r="D3886" s="43" t="s">
        <v>445</v>
      </c>
      <c r="E3886" s="43" t="s">
        <v>90</v>
      </c>
      <c r="F3886" s="43" t="s">
        <v>22</v>
      </c>
      <c r="G3886" s="43" t="s">
        <v>1110</v>
      </c>
      <c r="H3886" s="43" t="s">
        <v>23</v>
      </c>
      <c r="I3886" s="43" t="s">
        <v>491</v>
      </c>
      <c r="J3886" s="16" t="s">
        <v>1043</v>
      </c>
      <c r="K3886" s="16">
        <v>500</v>
      </c>
      <c r="L3886" s="16">
        <v>0</v>
      </c>
      <c r="M3886" s="16">
        <v>500</v>
      </c>
      <c r="N3886" s="16">
        <v>0</v>
      </c>
      <c r="O3886" s="47">
        <v>540</v>
      </c>
      <c r="P3886" s="16">
        <v>-40</v>
      </c>
      <c r="Q3886" s="47">
        <v>0</v>
      </c>
      <c r="R3886" s="16" t="s">
        <v>1966</v>
      </c>
      <c r="S3886" s="3" t="s">
        <v>1485</v>
      </c>
      <c r="T3886" s="2"/>
      <c r="U3886" s="2"/>
      <c r="V3886" s="2"/>
    </row>
    <row r="3887" spans="1:22" s="16" customFormat="1" ht="15" customHeight="1" x14ac:dyDescent="0.3">
      <c r="A3887" s="16" t="s">
        <v>465</v>
      </c>
      <c r="B3887" s="16" t="s">
        <v>18</v>
      </c>
      <c r="C3887" s="43" t="s">
        <v>1109</v>
      </c>
      <c r="D3887" s="43" t="s">
        <v>445</v>
      </c>
      <c r="E3887" s="43" t="s">
        <v>90</v>
      </c>
      <c r="F3887" s="43" t="s">
        <v>22</v>
      </c>
      <c r="G3887" s="43" t="s">
        <v>1110</v>
      </c>
      <c r="H3887" s="43" t="s">
        <v>23</v>
      </c>
      <c r="I3887" s="43" t="s">
        <v>481</v>
      </c>
      <c r="J3887" s="16" t="s">
        <v>1040</v>
      </c>
      <c r="K3887" s="16">
        <v>750</v>
      </c>
      <c r="L3887" s="16">
        <v>0</v>
      </c>
      <c r="M3887" s="16">
        <v>750</v>
      </c>
      <c r="N3887" s="16">
        <v>0</v>
      </c>
      <c r="O3887" s="47">
        <v>1197.18</v>
      </c>
      <c r="P3887" s="16">
        <v>-447.18</v>
      </c>
      <c r="Q3887" s="47">
        <v>16.14</v>
      </c>
      <c r="R3887" s="16" t="s">
        <v>1966</v>
      </c>
      <c r="S3887" s="3" t="s">
        <v>1485</v>
      </c>
      <c r="T3887" s="2"/>
      <c r="U3887" s="2"/>
      <c r="V3887" s="2"/>
    </row>
    <row r="3888" spans="1:22" s="16" customFormat="1" ht="15" customHeight="1" x14ac:dyDescent="0.3">
      <c r="A3888" s="16" t="s">
        <v>465</v>
      </c>
      <c r="B3888" s="16" t="s">
        <v>18</v>
      </c>
      <c r="C3888" s="43" t="s">
        <v>1109</v>
      </c>
      <c r="D3888" s="43" t="s">
        <v>445</v>
      </c>
      <c r="E3888" s="43" t="s">
        <v>90</v>
      </c>
      <c r="F3888" s="43" t="s">
        <v>22</v>
      </c>
      <c r="G3888" s="43" t="s">
        <v>1110</v>
      </c>
      <c r="H3888" s="43" t="s">
        <v>23</v>
      </c>
      <c r="I3888" s="43" t="s">
        <v>469</v>
      </c>
      <c r="J3888" s="16" t="s">
        <v>1045</v>
      </c>
      <c r="K3888" s="16">
        <v>150</v>
      </c>
      <c r="L3888" s="16">
        <v>0</v>
      </c>
      <c r="M3888" s="16">
        <v>150</v>
      </c>
      <c r="N3888" s="16">
        <v>0</v>
      </c>
      <c r="O3888" s="47">
        <v>12.75</v>
      </c>
      <c r="P3888" s="16">
        <v>137.25</v>
      </c>
      <c r="Q3888" s="47">
        <v>0</v>
      </c>
      <c r="R3888" s="16" t="s">
        <v>1966</v>
      </c>
      <c r="S3888" s="3" t="s">
        <v>1485</v>
      </c>
      <c r="T3888" s="2"/>
      <c r="U3888" s="2"/>
      <c r="V3888" s="2"/>
    </row>
    <row r="3889" spans="1:22" s="16" customFormat="1" ht="15" customHeight="1" x14ac:dyDescent="0.3">
      <c r="A3889" s="16" t="s">
        <v>465</v>
      </c>
      <c r="B3889" s="16" t="s">
        <v>18</v>
      </c>
      <c r="C3889" s="43" t="s">
        <v>1109</v>
      </c>
      <c r="D3889" s="43" t="s">
        <v>445</v>
      </c>
      <c r="E3889" s="43" t="s">
        <v>90</v>
      </c>
      <c r="F3889" s="43" t="s">
        <v>22</v>
      </c>
      <c r="G3889" s="43" t="s">
        <v>1110</v>
      </c>
      <c r="H3889" s="43" t="s">
        <v>23</v>
      </c>
      <c r="I3889" s="43" t="s">
        <v>473</v>
      </c>
      <c r="J3889" s="16" t="s">
        <v>1041</v>
      </c>
      <c r="K3889" s="16">
        <v>600</v>
      </c>
      <c r="L3889" s="16">
        <v>0</v>
      </c>
      <c r="M3889" s="16">
        <v>600</v>
      </c>
      <c r="N3889" s="16">
        <v>0</v>
      </c>
      <c r="O3889" s="47">
        <v>625</v>
      </c>
      <c r="P3889" s="16">
        <v>-25</v>
      </c>
      <c r="Q3889" s="47">
        <v>0</v>
      </c>
      <c r="R3889" s="16" t="s">
        <v>1966</v>
      </c>
      <c r="S3889" s="3" t="s">
        <v>1485</v>
      </c>
      <c r="T3889" s="2"/>
      <c r="U3889" s="2"/>
      <c r="V3889" s="2"/>
    </row>
    <row r="3890" spans="1:22" s="16" customFormat="1" ht="15" customHeight="1" x14ac:dyDescent="0.3">
      <c r="A3890" s="16" t="s">
        <v>465</v>
      </c>
      <c r="B3890" s="16" t="s">
        <v>18</v>
      </c>
      <c r="C3890" s="43" t="s">
        <v>1109</v>
      </c>
      <c r="D3890" s="43" t="s">
        <v>445</v>
      </c>
      <c r="E3890" s="43" t="s">
        <v>90</v>
      </c>
      <c r="F3890" s="43" t="s">
        <v>22</v>
      </c>
      <c r="G3890" s="43" t="s">
        <v>1110</v>
      </c>
      <c r="H3890" s="43" t="s">
        <v>23</v>
      </c>
      <c r="I3890" s="43" t="s">
        <v>474</v>
      </c>
      <c r="J3890" s="16" t="s">
        <v>475</v>
      </c>
      <c r="K3890" s="16">
        <v>6164</v>
      </c>
      <c r="L3890" s="16">
        <v>61</v>
      </c>
      <c r="M3890" s="16">
        <v>6225</v>
      </c>
      <c r="N3890" s="16">
        <v>0</v>
      </c>
      <c r="O3890" s="47">
        <v>7403.83</v>
      </c>
      <c r="P3890" s="16">
        <v>-1178.83</v>
      </c>
      <c r="Q3890" s="47">
        <v>640.14</v>
      </c>
      <c r="R3890" s="16" t="s">
        <v>1966</v>
      </c>
      <c r="S3890" s="3" t="s">
        <v>1485</v>
      </c>
      <c r="T3890" s="2"/>
      <c r="U3890" s="2"/>
      <c r="V3890" s="2"/>
    </row>
    <row r="3891" spans="1:22" s="16" customFormat="1" ht="15" customHeight="1" x14ac:dyDescent="0.3">
      <c r="A3891" s="16" t="s">
        <v>465</v>
      </c>
      <c r="B3891" s="16" t="s">
        <v>18</v>
      </c>
      <c r="C3891" s="43" t="s">
        <v>1109</v>
      </c>
      <c r="D3891" s="43" t="s">
        <v>445</v>
      </c>
      <c r="E3891" s="43" t="s">
        <v>90</v>
      </c>
      <c r="F3891" s="43" t="s">
        <v>22</v>
      </c>
      <c r="G3891" s="43" t="s">
        <v>1110</v>
      </c>
      <c r="H3891" s="43" t="s">
        <v>23</v>
      </c>
      <c r="I3891" s="43" t="s">
        <v>519</v>
      </c>
      <c r="J3891" s="16" t="s">
        <v>520</v>
      </c>
      <c r="K3891" s="16">
        <v>1947</v>
      </c>
      <c r="L3891" s="16">
        <v>0</v>
      </c>
      <c r="M3891" s="16">
        <v>1947</v>
      </c>
      <c r="N3891" s="16">
        <v>0</v>
      </c>
      <c r="O3891" s="47">
        <v>2332</v>
      </c>
      <c r="P3891" s="16">
        <v>-385</v>
      </c>
      <c r="Q3891" s="47">
        <v>212</v>
      </c>
      <c r="R3891" s="16" t="s">
        <v>1966</v>
      </c>
      <c r="S3891" s="3" t="s">
        <v>1485</v>
      </c>
      <c r="T3891" s="2"/>
      <c r="U3891" s="2"/>
      <c r="V3891" s="2"/>
    </row>
    <row r="3892" spans="1:22" s="16" customFormat="1" ht="15" customHeight="1" x14ac:dyDescent="0.3">
      <c r="A3892" s="16" t="s">
        <v>465</v>
      </c>
      <c r="B3892" s="16" t="s">
        <v>18</v>
      </c>
      <c r="C3892" s="43" t="s">
        <v>1109</v>
      </c>
      <c r="D3892" s="43" t="s">
        <v>445</v>
      </c>
      <c r="E3892" s="43" t="s">
        <v>90</v>
      </c>
      <c r="F3892" s="43" t="s">
        <v>22</v>
      </c>
      <c r="G3892" s="43" t="s">
        <v>1110</v>
      </c>
      <c r="H3892" s="43" t="s">
        <v>23</v>
      </c>
      <c r="I3892" s="43" t="s">
        <v>638</v>
      </c>
      <c r="J3892" s="16" t="s">
        <v>639</v>
      </c>
      <c r="K3892" s="16">
        <v>16178</v>
      </c>
      <c r="L3892" s="16">
        <v>0</v>
      </c>
      <c r="M3892" s="16">
        <v>16178</v>
      </c>
      <c r="N3892" s="16">
        <v>0</v>
      </c>
      <c r="O3892" s="47">
        <v>14828</v>
      </c>
      <c r="P3892" s="16">
        <v>1350</v>
      </c>
      <c r="Q3892" s="47">
        <v>1348</v>
      </c>
      <c r="R3892" s="16" t="s">
        <v>1966</v>
      </c>
      <c r="S3892" s="3" t="s">
        <v>1485</v>
      </c>
      <c r="T3892" s="2"/>
      <c r="U3892" s="2"/>
      <c r="V3892" s="2"/>
    </row>
    <row r="3893" spans="1:22" s="16" customFormat="1" ht="15" customHeight="1" x14ac:dyDescent="0.3">
      <c r="A3893" s="16" t="s">
        <v>465</v>
      </c>
      <c r="B3893" s="16" t="s">
        <v>18</v>
      </c>
      <c r="C3893" s="43" t="s">
        <v>1109</v>
      </c>
      <c r="D3893" s="43" t="s">
        <v>445</v>
      </c>
      <c r="E3893" s="43" t="s">
        <v>90</v>
      </c>
      <c r="F3893" s="43" t="s">
        <v>22</v>
      </c>
      <c r="G3893" s="43" t="s">
        <v>1110</v>
      </c>
      <c r="H3893" s="43" t="s">
        <v>23</v>
      </c>
      <c r="I3893" s="43" t="s">
        <v>466</v>
      </c>
      <c r="J3893" s="16" t="s">
        <v>467</v>
      </c>
      <c r="K3893" s="16">
        <v>650</v>
      </c>
      <c r="L3893" s="16">
        <v>0</v>
      </c>
      <c r="M3893" s="16">
        <v>650</v>
      </c>
      <c r="N3893" s="16">
        <v>0</v>
      </c>
      <c r="O3893" s="47">
        <v>594</v>
      </c>
      <c r="P3893" s="16">
        <v>56</v>
      </c>
      <c r="Q3893" s="47">
        <v>54</v>
      </c>
      <c r="R3893" s="16" t="s">
        <v>1966</v>
      </c>
      <c r="S3893" s="3" t="s">
        <v>1485</v>
      </c>
      <c r="T3893" s="2"/>
      <c r="U3893" s="2"/>
      <c r="V3893" s="2"/>
    </row>
    <row r="3894" spans="1:22" s="16" customFormat="1" ht="15" customHeight="1" x14ac:dyDescent="0.3">
      <c r="A3894" s="16" t="s">
        <v>465</v>
      </c>
      <c r="B3894" s="16" t="s">
        <v>18</v>
      </c>
      <c r="C3894" s="43" t="s">
        <v>1109</v>
      </c>
      <c r="D3894" s="43" t="s">
        <v>445</v>
      </c>
      <c r="E3894" s="43" t="s">
        <v>90</v>
      </c>
      <c r="F3894" s="43" t="s">
        <v>22</v>
      </c>
      <c r="G3894" s="43" t="s">
        <v>1110</v>
      </c>
      <c r="H3894" s="43" t="s">
        <v>23</v>
      </c>
      <c r="I3894" s="43" t="s">
        <v>470</v>
      </c>
      <c r="J3894" s="16" t="s">
        <v>471</v>
      </c>
      <c r="K3894" s="16">
        <v>142</v>
      </c>
      <c r="L3894" s="16">
        <v>0</v>
      </c>
      <c r="M3894" s="16">
        <v>142</v>
      </c>
      <c r="N3894" s="16">
        <v>0</v>
      </c>
      <c r="O3894" s="47">
        <v>132</v>
      </c>
      <c r="P3894" s="16">
        <v>10</v>
      </c>
      <c r="Q3894" s="47">
        <v>12</v>
      </c>
      <c r="R3894" s="16" t="s">
        <v>1966</v>
      </c>
      <c r="S3894" s="3" t="s">
        <v>1485</v>
      </c>
      <c r="T3894" s="2"/>
      <c r="U3894" s="2"/>
      <c r="V3894" s="2"/>
    </row>
    <row r="3895" spans="1:22" s="16" customFormat="1" ht="15" customHeight="1" x14ac:dyDescent="0.3">
      <c r="A3895" s="16" t="s">
        <v>465</v>
      </c>
      <c r="B3895" s="16" t="s">
        <v>18</v>
      </c>
      <c r="C3895" s="43" t="s">
        <v>1109</v>
      </c>
      <c r="D3895" s="43" t="s">
        <v>445</v>
      </c>
      <c r="E3895" s="43" t="s">
        <v>90</v>
      </c>
      <c r="F3895" s="43" t="s">
        <v>22</v>
      </c>
      <c r="G3895" s="43" t="s">
        <v>1110</v>
      </c>
      <c r="H3895" s="43" t="s">
        <v>23</v>
      </c>
      <c r="I3895" s="43">
        <v>6211</v>
      </c>
      <c r="J3895" s="16" t="s">
        <v>497</v>
      </c>
      <c r="K3895" s="16">
        <v>1500</v>
      </c>
      <c r="L3895" s="16">
        <v>0</v>
      </c>
      <c r="M3895" s="16">
        <v>1500</v>
      </c>
      <c r="N3895" s="16">
        <v>0</v>
      </c>
      <c r="O3895" s="47">
        <v>0</v>
      </c>
      <c r="P3895" s="16">
        <v>1500</v>
      </c>
      <c r="Q3895" s="47">
        <v>0</v>
      </c>
      <c r="R3895" s="16" t="s">
        <v>1966</v>
      </c>
      <c r="S3895" s="3" t="s">
        <v>1485</v>
      </c>
      <c r="T3895" s="2"/>
      <c r="U3895" s="2"/>
      <c r="V3895" s="2"/>
    </row>
    <row r="3896" spans="1:22" s="16" customFormat="1" ht="15" customHeight="1" x14ac:dyDescent="0.3">
      <c r="A3896" s="16" t="s">
        <v>465</v>
      </c>
      <c r="B3896" s="16" t="s">
        <v>18</v>
      </c>
      <c r="C3896" s="43" t="s">
        <v>1109</v>
      </c>
      <c r="D3896" s="43" t="s">
        <v>445</v>
      </c>
      <c r="E3896" s="43" t="s">
        <v>90</v>
      </c>
      <c r="F3896" s="43" t="s">
        <v>22</v>
      </c>
      <c r="G3896" s="43" t="s">
        <v>1110</v>
      </c>
      <c r="H3896" s="43" t="s">
        <v>23</v>
      </c>
      <c r="I3896" s="43" t="s">
        <v>562</v>
      </c>
      <c r="J3896" s="16" t="s">
        <v>563</v>
      </c>
      <c r="K3896" s="16">
        <v>17489</v>
      </c>
      <c r="L3896" s="16">
        <v>-10000</v>
      </c>
      <c r="M3896" s="16">
        <v>7489</v>
      </c>
      <c r="N3896" s="16">
        <v>489.58</v>
      </c>
      <c r="O3896" s="47">
        <v>6836.99</v>
      </c>
      <c r="P3896" s="16">
        <v>162.43</v>
      </c>
      <c r="Q3896" s="47">
        <v>0</v>
      </c>
      <c r="R3896" s="16" t="s">
        <v>1966</v>
      </c>
      <c r="S3896" s="3" t="s">
        <v>1485</v>
      </c>
      <c r="T3896" s="2"/>
      <c r="U3896" s="2"/>
      <c r="V3896" s="2"/>
    </row>
    <row r="3897" spans="1:22" s="16" customFormat="1" ht="15" customHeight="1" x14ac:dyDescent="0.3">
      <c r="A3897" s="16" t="s">
        <v>465</v>
      </c>
      <c r="B3897" s="16" t="s">
        <v>18</v>
      </c>
      <c r="C3897" s="43" t="s">
        <v>1109</v>
      </c>
      <c r="D3897" s="43" t="s">
        <v>445</v>
      </c>
      <c r="E3897" s="43" t="s">
        <v>90</v>
      </c>
      <c r="F3897" s="43" t="s">
        <v>22</v>
      </c>
      <c r="G3897" s="43" t="s">
        <v>1110</v>
      </c>
      <c r="H3897" s="43" t="s">
        <v>23</v>
      </c>
      <c r="I3897" s="43">
        <v>6600</v>
      </c>
      <c r="J3897" s="16" t="s">
        <v>530</v>
      </c>
      <c r="K3897" s="16">
        <v>20000</v>
      </c>
      <c r="L3897" s="16">
        <v>0</v>
      </c>
      <c r="M3897" s="16">
        <v>20000</v>
      </c>
      <c r="N3897" s="16">
        <v>0</v>
      </c>
      <c r="O3897" s="47">
        <v>20000</v>
      </c>
      <c r="P3897" s="16">
        <v>0</v>
      </c>
      <c r="Q3897" s="47">
        <v>0</v>
      </c>
      <c r="R3897" s="16" t="s">
        <v>1966</v>
      </c>
      <c r="S3897" s="3" t="s">
        <v>1485</v>
      </c>
      <c r="T3897" s="2"/>
      <c r="U3897" s="2"/>
      <c r="V3897" s="2"/>
    </row>
    <row r="3898" spans="1:22" s="16" customFormat="1" ht="15" customHeight="1" x14ac:dyDescent="0.3">
      <c r="A3898" s="16" t="s">
        <v>465</v>
      </c>
      <c r="B3898" s="16" t="s">
        <v>18</v>
      </c>
      <c r="C3898" s="43" t="s">
        <v>1109</v>
      </c>
      <c r="D3898" s="43" t="s">
        <v>445</v>
      </c>
      <c r="E3898" s="43" t="s">
        <v>90</v>
      </c>
      <c r="F3898" s="43" t="s">
        <v>22</v>
      </c>
      <c r="G3898" s="43" t="s">
        <v>1110</v>
      </c>
      <c r="H3898" s="43" t="s">
        <v>23</v>
      </c>
      <c r="I3898" s="43">
        <v>9500</v>
      </c>
      <c r="J3898" s="16" t="s">
        <v>818</v>
      </c>
      <c r="K3898" s="16">
        <v>41000</v>
      </c>
      <c r="L3898" s="16">
        <v>0</v>
      </c>
      <c r="M3898" s="16">
        <v>41000</v>
      </c>
      <c r="N3898" s="16">
        <v>3451.93</v>
      </c>
      <c r="O3898" s="47">
        <v>6730.59</v>
      </c>
      <c r="P3898" s="16">
        <v>30817.48</v>
      </c>
      <c r="Q3898" s="47">
        <v>5096.4799999999996</v>
      </c>
      <c r="R3898" s="16" t="s">
        <v>1966</v>
      </c>
      <c r="S3898" s="3" t="s">
        <v>1485</v>
      </c>
      <c r="T3898" s="2"/>
      <c r="U3898" s="2"/>
      <c r="V3898" s="2"/>
    </row>
    <row r="3899" spans="1:22" s="16" customFormat="1" ht="15" customHeight="1" x14ac:dyDescent="0.3">
      <c r="A3899" s="16" t="s">
        <v>465</v>
      </c>
      <c r="B3899" s="16" t="s">
        <v>18</v>
      </c>
      <c r="C3899" s="43" t="s">
        <v>1383</v>
      </c>
      <c r="D3899" s="43" t="s">
        <v>445</v>
      </c>
      <c r="E3899" s="43" t="s">
        <v>90</v>
      </c>
      <c r="F3899" s="43" t="s">
        <v>22</v>
      </c>
      <c r="G3899" s="43" t="s">
        <v>1384</v>
      </c>
      <c r="H3899" s="43" t="s">
        <v>23</v>
      </c>
      <c r="I3899" s="43" t="s">
        <v>531</v>
      </c>
      <c r="J3899" s="16" t="s">
        <v>532</v>
      </c>
      <c r="K3899" s="16">
        <v>0</v>
      </c>
      <c r="L3899" s="16">
        <v>0</v>
      </c>
      <c r="M3899" s="16">
        <v>0</v>
      </c>
      <c r="N3899" s="16">
        <v>0</v>
      </c>
      <c r="O3899" s="47">
        <v>0</v>
      </c>
      <c r="P3899" s="16">
        <v>0</v>
      </c>
      <c r="Q3899" s="47">
        <v>0</v>
      </c>
      <c r="R3899" s="16" t="s">
        <v>1967</v>
      </c>
      <c r="S3899" s="3" t="s">
        <v>1485</v>
      </c>
      <c r="T3899" s="2"/>
      <c r="U3899" s="2"/>
      <c r="V3899" s="2"/>
    </row>
    <row r="3900" spans="1:22" s="16" customFormat="1" ht="15" customHeight="1" x14ac:dyDescent="0.3">
      <c r="A3900" s="16" t="s">
        <v>465</v>
      </c>
      <c r="B3900" s="16" t="s">
        <v>18</v>
      </c>
      <c r="C3900" s="43" t="s">
        <v>1383</v>
      </c>
      <c r="D3900" s="43" t="s">
        <v>445</v>
      </c>
      <c r="E3900" s="43" t="s">
        <v>90</v>
      </c>
      <c r="F3900" s="43" t="s">
        <v>22</v>
      </c>
      <c r="G3900" s="43" t="s">
        <v>1384</v>
      </c>
      <c r="H3900" s="43" t="s">
        <v>23</v>
      </c>
      <c r="I3900" s="43" t="s">
        <v>519</v>
      </c>
      <c r="J3900" s="16" t="s">
        <v>520</v>
      </c>
      <c r="K3900" s="16">
        <v>0</v>
      </c>
      <c r="L3900" s="16">
        <v>0</v>
      </c>
      <c r="M3900" s="16">
        <v>0</v>
      </c>
      <c r="N3900" s="16">
        <v>0</v>
      </c>
      <c r="O3900" s="47">
        <v>0</v>
      </c>
      <c r="P3900" s="16">
        <v>0</v>
      </c>
      <c r="Q3900" s="47">
        <v>0</v>
      </c>
      <c r="R3900" s="16" t="s">
        <v>1967</v>
      </c>
      <c r="S3900" s="3" t="s">
        <v>1485</v>
      </c>
      <c r="T3900" s="2"/>
      <c r="U3900" s="2"/>
      <c r="V3900" s="2"/>
    </row>
    <row r="3901" spans="1:22" s="16" customFormat="1" ht="15" customHeight="1" x14ac:dyDescent="0.3">
      <c r="A3901" s="16" t="s">
        <v>465</v>
      </c>
      <c r="B3901" s="16" t="s">
        <v>18</v>
      </c>
      <c r="C3901" s="43" t="s">
        <v>1383</v>
      </c>
      <c r="D3901" s="43" t="s">
        <v>445</v>
      </c>
      <c r="E3901" s="43" t="s">
        <v>90</v>
      </c>
      <c r="F3901" s="43" t="s">
        <v>22</v>
      </c>
      <c r="G3901" s="43" t="s">
        <v>1384</v>
      </c>
      <c r="H3901" s="43" t="s">
        <v>23</v>
      </c>
      <c r="I3901" s="43" t="s">
        <v>638</v>
      </c>
      <c r="J3901" s="16" t="s">
        <v>639</v>
      </c>
      <c r="K3901" s="16">
        <v>0</v>
      </c>
      <c r="L3901" s="16">
        <v>0</v>
      </c>
      <c r="M3901" s="16">
        <v>0</v>
      </c>
      <c r="N3901" s="16">
        <v>0</v>
      </c>
      <c r="O3901" s="47">
        <v>0</v>
      </c>
      <c r="P3901" s="16">
        <v>0</v>
      </c>
      <c r="Q3901" s="47">
        <v>0</v>
      </c>
      <c r="R3901" s="16" t="s">
        <v>1967</v>
      </c>
      <c r="S3901" s="3" t="s">
        <v>1485</v>
      </c>
      <c r="T3901" s="2"/>
      <c r="U3901" s="2"/>
      <c r="V3901" s="2"/>
    </row>
    <row r="3902" spans="1:22" s="16" customFormat="1" ht="15" customHeight="1" x14ac:dyDescent="0.3">
      <c r="A3902" s="16" t="s">
        <v>465</v>
      </c>
      <c r="B3902" s="16" t="s">
        <v>18</v>
      </c>
      <c r="C3902" s="43" t="s">
        <v>1383</v>
      </c>
      <c r="D3902" s="43" t="s">
        <v>445</v>
      </c>
      <c r="E3902" s="43" t="s">
        <v>90</v>
      </c>
      <c r="F3902" s="43" t="s">
        <v>22</v>
      </c>
      <c r="G3902" s="43" t="s">
        <v>1384</v>
      </c>
      <c r="H3902" s="43" t="s">
        <v>23</v>
      </c>
      <c r="I3902" s="43" t="s">
        <v>466</v>
      </c>
      <c r="J3902" s="16" t="s">
        <v>467</v>
      </c>
      <c r="K3902" s="16">
        <v>0</v>
      </c>
      <c r="L3902" s="16">
        <v>0</v>
      </c>
      <c r="M3902" s="16">
        <v>0</v>
      </c>
      <c r="N3902" s="16">
        <v>0</v>
      </c>
      <c r="O3902" s="47">
        <v>0</v>
      </c>
      <c r="P3902" s="16">
        <v>0</v>
      </c>
      <c r="Q3902" s="47">
        <v>0</v>
      </c>
      <c r="R3902" s="16" t="s">
        <v>1967</v>
      </c>
      <c r="S3902" s="3" t="s">
        <v>1485</v>
      </c>
      <c r="T3902" s="2"/>
      <c r="U3902" s="2"/>
      <c r="V3902" s="2"/>
    </row>
    <row r="3903" spans="1:22" s="16" customFormat="1" ht="15" customHeight="1" x14ac:dyDescent="0.3">
      <c r="A3903" s="16" t="s">
        <v>465</v>
      </c>
      <c r="B3903" s="16" t="s">
        <v>18</v>
      </c>
      <c r="C3903" s="43" t="s">
        <v>1383</v>
      </c>
      <c r="D3903" s="43" t="s">
        <v>445</v>
      </c>
      <c r="E3903" s="43" t="s">
        <v>90</v>
      </c>
      <c r="F3903" s="43" t="s">
        <v>22</v>
      </c>
      <c r="G3903" s="43" t="s">
        <v>1384</v>
      </c>
      <c r="H3903" s="43" t="s">
        <v>23</v>
      </c>
      <c r="I3903" s="43" t="s">
        <v>470</v>
      </c>
      <c r="J3903" s="16" t="s">
        <v>471</v>
      </c>
      <c r="K3903" s="16">
        <v>0</v>
      </c>
      <c r="L3903" s="16">
        <v>0</v>
      </c>
      <c r="M3903" s="16">
        <v>0</v>
      </c>
      <c r="N3903" s="16">
        <v>0</v>
      </c>
      <c r="O3903" s="47">
        <v>0</v>
      </c>
      <c r="P3903" s="16">
        <v>0</v>
      </c>
      <c r="Q3903" s="47">
        <v>0</v>
      </c>
      <c r="R3903" s="16" t="s">
        <v>1967</v>
      </c>
      <c r="S3903" s="3" t="s">
        <v>1485</v>
      </c>
      <c r="T3903" s="2"/>
      <c r="U3903" s="2"/>
      <c r="V3903" s="2"/>
    </row>
    <row r="3904" spans="1:22" s="16" customFormat="1" ht="15" customHeight="1" x14ac:dyDescent="0.3">
      <c r="A3904" s="16" t="s">
        <v>465</v>
      </c>
      <c r="B3904" s="16" t="s">
        <v>18</v>
      </c>
      <c r="C3904" s="43" t="s">
        <v>1383</v>
      </c>
      <c r="D3904" s="43" t="s">
        <v>445</v>
      </c>
      <c r="E3904" s="43" t="s">
        <v>90</v>
      </c>
      <c r="F3904" s="43" t="s">
        <v>22</v>
      </c>
      <c r="G3904" s="43" t="s">
        <v>1384</v>
      </c>
      <c r="H3904" s="43" t="s">
        <v>23</v>
      </c>
      <c r="I3904" s="43">
        <v>8015</v>
      </c>
      <c r="J3904" s="16" t="s">
        <v>553</v>
      </c>
      <c r="K3904" s="16">
        <v>0</v>
      </c>
      <c r="L3904" s="16">
        <v>0</v>
      </c>
      <c r="M3904" s="16">
        <v>0</v>
      </c>
      <c r="N3904" s="16">
        <v>0</v>
      </c>
      <c r="O3904" s="47">
        <v>0</v>
      </c>
      <c r="P3904" s="16">
        <v>0</v>
      </c>
      <c r="Q3904" s="47">
        <v>0</v>
      </c>
      <c r="R3904" s="16" t="s">
        <v>1967</v>
      </c>
      <c r="S3904" s="3" t="s">
        <v>1485</v>
      </c>
      <c r="T3904" s="2"/>
      <c r="U3904" s="2"/>
      <c r="V3904" s="2"/>
    </row>
    <row r="3905" spans="1:22" s="16" customFormat="1" ht="15" customHeight="1" x14ac:dyDescent="0.3">
      <c r="A3905" s="16" t="s">
        <v>465</v>
      </c>
      <c r="B3905" s="16" t="s">
        <v>18</v>
      </c>
      <c r="C3905" s="43" t="s">
        <v>1383</v>
      </c>
      <c r="D3905" s="43" t="s">
        <v>445</v>
      </c>
      <c r="E3905" s="43" t="s">
        <v>90</v>
      </c>
      <c r="F3905" s="43" t="s">
        <v>22</v>
      </c>
      <c r="G3905" s="43" t="s">
        <v>1384</v>
      </c>
      <c r="H3905" s="43" t="s">
        <v>23</v>
      </c>
      <c r="I3905" s="43" t="s">
        <v>797</v>
      </c>
      <c r="J3905" s="16" t="s">
        <v>798</v>
      </c>
      <c r="K3905" s="16">
        <v>3711000</v>
      </c>
      <c r="L3905" s="16">
        <v>0</v>
      </c>
      <c r="M3905" s="16">
        <v>3711000</v>
      </c>
      <c r="N3905" s="16">
        <v>994930.56</v>
      </c>
      <c r="O3905" s="47">
        <v>804911.52</v>
      </c>
      <c r="P3905" s="16">
        <v>1911157.92</v>
      </c>
      <c r="Q3905" s="47">
        <v>231405.14</v>
      </c>
      <c r="R3905" s="16" t="s">
        <v>1967</v>
      </c>
      <c r="S3905" s="3" t="s">
        <v>1485</v>
      </c>
      <c r="T3905" s="2"/>
      <c r="U3905" s="2"/>
      <c r="V3905" s="2"/>
    </row>
    <row r="3906" spans="1:22" s="16" customFormat="1" ht="15" customHeight="1" x14ac:dyDescent="0.3">
      <c r="A3906" s="16" t="s">
        <v>17</v>
      </c>
      <c r="B3906" s="16" t="s">
        <v>18</v>
      </c>
      <c r="C3906" s="43" t="s">
        <v>1019</v>
      </c>
      <c r="D3906" s="43" t="s">
        <v>1104</v>
      </c>
      <c r="E3906" s="43" t="s">
        <v>71</v>
      </c>
      <c r="F3906" s="43" t="s">
        <v>445</v>
      </c>
      <c r="G3906" s="43" t="s">
        <v>23</v>
      </c>
      <c r="H3906" s="43" t="s">
        <v>23</v>
      </c>
      <c r="I3906" s="43">
        <v>4990</v>
      </c>
      <c r="J3906" s="16" t="s">
        <v>65</v>
      </c>
      <c r="K3906" s="16">
        <v>0</v>
      </c>
      <c r="L3906" s="16">
        <v>0</v>
      </c>
      <c r="M3906" s="16">
        <v>0</v>
      </c>
      <c r="N3906" s="16">
        <v>0</v>
      </c>
      <c r="O3906" s="47">
        <v>0</v>
      </c>
      <c r="P3906" s="16">
        <v>0</v>
      </c>
      <c r="Q3906" s="47">
        <v>0</v>
      </c>
      <c r="R3906" s="16" t="s">
        <v>2115</v>
      </c>
      <c r="S3906" s="3" t="s">
        <v>2116</v>
      </c>
      <c r="T3906" s="2"/>
      <c r="U3906" s="2"/>
      <c r="V3906" s="2"/>
    </row>
    <row r="3907" spans="1:22" s="16" customFormat="1" ht="15" customHeight="1" x14ac:dyDescent="0.3">
      <c r="A3907" s="16" t="s">
        <v>465</v>
      </c>
      <c r="B3907" s="16" t="s">
        <v>18</v>
      </c>
      <c r="C3907" s="43" t="s">
        <v>1020</v>
      </c>
      <c r="D3907" s="43" t="s">
        <v>1106</v>
      </c>
      <c r="E3907" s="43" t="s">
        <v>71</v>
      </c>
      <c r="F3907" s="43" t="s">
        <v>445</v>
      </c>
      <c r="G3907" s="43" t="s">
        <v>23</v>
      </c>
      <c r="H3907" s="43" t="s">
        <v>23</v>
      </c>
      <c r="I3907" s="43" t="s">
        <v>797</v>
      </c>
      <c r="J3907" s="16" t="s">
        <v>798</v>
      </c>
      <c r="K3907" s="16">
        <v>0</v>
      </c>
      <c r="L3907" s="16">
        <v>0</v>
      </c>
      <c r="M3907" s="16">
        <v>0</v>
      </c>
      <c r="N3907" s="16">
        <v>0</v>
      </c>
      <c r="O3907" s="47">
        <v>0</v>
      </c>
      <c r="P3907" s="16">
        <v>0</v>
      </c>
      <c r="Q3907" s="47">
        <v>0</v>
      </c>
      <c r="R3907" s="16" t="s">
        <v>2117</v>
      </c>
      <c r="S3907" s="3" t="s">
        <v>2118</v>
      </c>
      <c r="T3907" s="2"/>
      <c r="U3907" s="2"/>
      <c r="V3907" s="2"/>
    </row>
    <row r="3908" spans="1:22" s="16" customFormat="1" ht="15" customHeight="1" x14ac:dyDescent="0.3">
      <c r="A3908" s="16" t="s">
        <v>17</v>
      </c>
      <c r="B3908" s="16" t="s">
        <v>18</v>
      </c>
      <c r="C3908" s="43" t="s">
        <v>1022</v>
      </c>
      <c r="D3908" s="43" t="s">
        <v>1110</v>
      </c>
      <c r="E3908" s="43" t="s">
        <v>71</v>
      </c>
      <c r="F3908" s="43" t="s">
        <v>445</v>
      </c>
      <c r="G3908" s="43" t="s">
        <v>23</v>
      </c>
      <c r="H3908" s="43" t="s">
        <v>23</v>
      </c>
      <c r="I3908" s="43" t="s">
        <v>384</v>
      </c>
      <c r="J3908" s="16" t="s">
        <v>385</v>
      </c>
      <c r="K3908" s="16">
        <v>0</v>
      </c>
      <c r="L3908" s="16">
        <v>0</v>
      </c>
      <c r="M3908" s="16">
        <v>0</v>
      </c>
      <c r="N3908" s="16">
        <v>0</v>
      </c>
      <c r="O3908" s="47">
        <v>314.70999999999998</v>
      </c>
      <c r="P3908" s="16">
        <v>-314.70999999999998</v>
      </c>
      <c r="Q3908" s="47">
        <v>0</v>
      </c>
      <c r="R3908" s="16" t="s">
        <v>1968</v>
      </c>
      <c r="S3908" s="3" t="s">
        <v>1752</v>
      </c>
      <c r="T3908" s="2"/>
      <c r="U3908" s="2"/>
      <c r="V3908" s="2"/>
    </row>
    <row r="3909" spans="1:22" s="16" customFormat="1" ht="15" customHeight="1" x14ac:dyDescent="0.3">
      <c r="A3909" s="16" t="s">
        <v>17</v>
      </c>
      <c r="B3909" s="16" t="s">
        <v>18</v>
      </c>
      <c r="C3909" s="43" t="s">
        <v>1111</v>
      </c>
      <c r="D3909" s="43" t="s">
        <v>1112</v>
      </c>
      <c r="E3909" s="43" t="s">
        <v>71</v>
      </c>
      <c r="F3909" s="43" t="s">
        <v>316</v>
      </c>
      <c r="G3909" s="43" t="s">
        <v>445</v>
      </c>
      <c r="H3909" s="43" t="s">
        <v>23</v>
      </c>
      <c r="I3909" s="43">
        <v>4235</v>
      </c>
      <c r="J3909" s="16" t="s">
        <v>1113</v>
      </c>
      <c r="K3909" s="16">
        <v>300000</v>
      </c>
      <c r="L3909" s="16">
        <v>0</v>
      </c>
      <c r="M3909" s="16">
        <v>300000</v>
      </c>
      <c r="N3909" s="16">
        <v>0</v>
      </c>
      <c r="O3909" s="47">
        <v>280669.15000000002</v>
      </c>
      <c r="P3909" s="16">
        <v>19330.849999999999</v>
      </c>
      <c r="Q3909" s="47">
        <v>53816.98</v>
      </c>
      <c r="R3909" s="16" t="s">
        <v>1969</v>
      </c>
      <c r="S3909" s="3" t="s">
        <v>1486</v>
      </c>
      <c r="T3909" s="2"/>
      <c r="U3909" s="2"/>
      <c r="V3909" s="2"/>
    </row>
    <row r="3910" spans="1:22" s="16" customFormat="1" ht="15" customHeight="1" x14ac:dyDescent="0.3">
      <c r="A3910" s="16" t="s">
        <v>17</v>
      </c>
      <c r="B3910" s="16" t="s">
        <v>18</v>
      </c>
      <c r="C3910" s="43" t="s">
        <v>1111</v>
      </c>
      <c r="D3910" s="43" t="s">
        <v>1112</v>
      </c>
      <c r="E3910" s="43" t="s">
        <v>71</v>
      </c>
      <c r="F3910" s="43" t="s">
        <v>316</v>
      </c>
      <c r="G3910" s="43" t="s">
        <v>445</v>
      </c>
      <c r="H3910" s="43" t="s">
        <v>23</v>
      </c>
      <c r="I3910" s="43">
        <v>4247</v>
      </c>
      <c r="J3910" s="16" t="s">
        <v>233</v>
      </c>
      <c r="K3910" s="16">
        <v>20000</v>
      </c>
      <c r="L3910" s="16">
        <v>0</v>
      </c>
      <c r="M3910" s="16">
        <v>20000</v>
      </c>
      <c r="N3910" s="16">
        <v>0</v>
      </c>
      <c r="O3910" s="47">
        <v>6686.14</v>
      </c>
      <c r="P3910" s="16">
        <v>13313.86</v>
      </c>
      <c r="Q3910" s="47">
        <v>230</v>
      </c>
      <c r="R3910" s="16" t="s">
        <v>1969</v>
      </c>
      <c r="S3910" s="3" t="s">
        <v>1486</v>
      </c>
      <c r="T3910" s="2"/>
      <c r="U3910" s="2"/>
      <c r="V3910" s="2"/>
    </row>
    <row r="3911" spans="1:22" s="16" customFormat="1" ht="15" customHeight="1" x14ac:dyDescent="0.3">
      <c r="A3911" s="16" t="s">
        <v>17</v>
      </c>
      <c r="B3911" s="16" t="s">
        <v>18</v>
      </c>
      <c r="C3911" s="43" t="s">
        <v>1111</v>
      </c>
      <c r="D3911" s="43" t="s">
        <v>1112</v>
      </c>
      <c r="E3911" s="43" t="s">
        <v>71</v>
      </c>
      <c r="F3911" s="43" t="s">
        <v>316</v>
      </c>
      <c r="G3911" s="43" t="s">
        <v>445</v>
      </c>
      <c r="H3911" s="43" t="s">
        <v>23</v>
      </c>
      <c r="I3911" s="43" t="s">
        <v>29</v>
      </c>
      <c r="J3911" s="16" t="s">
        <v>30</v>
      </c>
      <c r="K3911" s="16">
        <v>0</v>
      </c>
      <c r="L3911" s="16">
        <v>0</v>
      </c>
      <c r="M3911" s="16">
        <v>0</v>
      </c>
      <c r="N3911" s="16">
        <v>0</v>
      </c>
      <c r="O3911" s="47">
        <v>82.55</v>
      </c>
      <c r="P3911" s="16">
        <v>-82.55</v>
      </c>
      <c r="Q3911" s="47">
        <v>0</v>
      </c>
      <c r="R3911" s="16" t="s">
        <v>1969</v>
      </c>
      <c r="S3911" s="3" t="s">
        <v>1486</v>
      </c>
      <c r="T3911" s="2"/>
      <c r="U3911" s="2"/>
      <c r="V3911" s="2"/>
    </row>
    <row r="3912" spans="1:22" s="16" customFormat="1" ht="15" customHeight="1" x14ac:dyDescent="0.3">
      <c r="A3912" s="16" t="s">
        <v>17</v>
      </c>
      <c r="B3912" s="16" t="s">
        <v>18</v>
      </c>
      <c r="C3912" s="43" t="s">
        <v>1111</v>
      </c>
      <c r="D3912" s="43" t="s">
        <v>1112</v>
      </c>
      <c r="E3912" s="43" t="s">
        <v>71</v>
      </c>
      <c r="F3912" s="43" t="s">
        <v>316</v>
      </c>
      <c r="G3912" s="43" t="s">
        <v>445</v>
      </c>
      <c r="H3912" s="43" t="s">
        <v>23</v>
      </c>
      <c r="I3912" s="43">
        <v>4720</v>
      </c>
      <c r="J3912" s="16" t="s">
        <v>1396</v>
      </c>
      <c r="K3912" s="16">
        <v>697540</v>
      </c>
      <c r="L3912" s="16">
        <v>0</v>
      </c>
      <c r="M3912" s="16">
        <v>697540</v>
      </c>
      <c r="N3912" s="16">
        <v>0</v>
      </c>
      <c r="O3912" s="47">
        <v>0</v>
      </c>
      <c r="P3912" s="16">
        <v>697540</v>
      </c>
      <c r="Q3912" s="47">
        <v>0</v>
      </c>
      <c r="R3912" s="16" t="s">
        <v>1969</v>
      </c>
      <c r="S3912" s="3" t="s">
        <v>1486</v>
      </c>
      <c r="T3912" s="2"/>
      <c r="U3912" s="2"/>
      <c r="V3912" s="2"/>
    </row>
    <row r="3913" spans="1:22" s="16" customFormat="1" ht="15" customHeight="1" x14ac:dyDescent="0.3">
      <c r="A3913" s="16" t="s">
        <v>17</v>
      </c>
      <c r="B3913" s="16" t="s">
        <v>18</v>
      </c>
      <c r="C3913" s="43" t="s">
        <v>1111</v>
      </c>
      <c r="D3913" s="43" t="s">
        <v>1112</v>
      </c>
      <c r="E3913" s="43" t="s">
        <v>71</v>
      </c>
      <c r="F3913" s="43" t="s">
        <v>316</v>
      </c>
      <c r="G3913" s="43" t="s">
        <v>445</v>
      </c>
      <c r="H3913" s="43" t="s">
        <v>23</v>
      </c>
      <c r="I3913" s="43">
        <v>4990</v>
      </c>
      <c r="J3913" s="16" t="s">
        <v>65</v>
      </c>
      <c r="K3913" s="16">
        <v>2124610</v>
      </c>
      <c r="L3913" s="16">
        <v>0</v>
      </c>
      <c r="M3913" s="16">
        <v>2124610</v>
      </c>
      <c r="N3913" s="16">
        <v>0</v>
      </c>
      <c r="O3913" s="47">
        <v>1913625.45</v>
      </c>
      <c r="P3913" s="16">
        <v>210984.55</v>
      </c>
      <c r="Q3913" s="47">
        <v>173965.95</v>
      </c>
      <c r="R3913" s="16" t="s">
        <v>1969</v>
      </c>
      <c r="S3913" s="3" t="s">
        <v>1486</v>
      </c>
      <c r="T3913" s="2"/>
      <c r="U3913" s="2"/>
      <c r="V3913" s="2"/>
    </row>
    <row r="3914" spans="1:22" s="16" customFormat="1" ht="15" customHeight="1" x14ac:dyDescent="0.3">
      <c r="A3914" s="16" t="s">
        <v>17</v>
      </c>
      <c r="B3914" s="16" t="s">
        <v>18</v>
      </c>
      <c r="C3914" s="43" t="s">
        <v>1117</v>
      </c>
      <c r="D3914" s="43" t="s">
        <v>1112</v>
      </c>
      <c r="E3914" s="43" t="s">
        <v>71</v>
      </c>
      <c r="F3914" s="43" t="s">
        <v>316</v>
      </c>
      <c r="G3914" s="43" t="s">
        <v>1118</v>
      </c>
      <c r="H3914" s="43" t="s">
        <v>23</v>
      </c>
      <c r="I3914" s="43" t="s">
        <v>967</v>
      </c>
      <c r="J3914" s="16" t="s">
        <v>968</v>
      </c>
      <c r="K3914" s="16">
        <v>0</v>
      </c>
      <c r="L3914" s="16">
        <v>0</v>
      </c>
      <c r="M3914" s="16">
        <v>0</v>
      </c>
      <c r="N3914" s="16">
        <v>0</v>
      </c>
      <c r="O3914" s="47">
        <v>0</v>
      </c>
      <c r="P3914" s="16">
        <v>0</v>
      </c>
      <c r="Q3914" s="47">
        <v>0</v>
      </c>
      <c r="R3914" s="16" t="s">
        <v>1970</v>
      </c>
      <c r="S3914" s="3" t="s">
        <v>1486</v>
      </c>
      <c r="T3914" s="2"/>
      <c r="U3914" s="2"/>
      <c r="V3914" s="2"/>
    </row>
    <row r="3915" spans="1:22" s="16" customFormat="1" ht="15" customHeight="1" x14ac:dyDescent="0.3">
      <c r="A3915" s="16" t="s">
        <v>17</v>
      </c>
      <c r="B3915" s="16" t="s">
        <v>18</v>
      </c>
      <c r="C3915" s="43" t="s">
        <v>1117</v>
      </c>
      <c r="D3915" s="43" t="s">
        <v>1112</v>
      </c>
      <c r="E3915" s="43" t="s">
        <v>71</v>
      </c>
      <c r="F3915" s="43" t="s">
        <v>316</v>
      </c>
      <c r="G3915" s="43" t="s">
        <v>1118</v>
      </c>
      <c r="H3915" s="43" t="s">
        <v>23</v>
      </c>
      <c r="I3915" s="43">
        <v>4990</v>
      </c>
      <c r="J3915" s="16" t="s">
        <v>65</v>
      </c>
      <c r="K3915" s="16">
        <v>50000</v>
      </c>
      <c r="L3915" s="16">
        <v>0</v>
      </c>
      <c r="M3915" s="16">
        <v>50000</v>
      </c>
      <c r="N3915" s="16">
        <v>0</v>
      </c>
      <c r="O3915" s="47">
        <v>0</v>
      </c>
      <c r="P3915" s="16">
        <v>50000</v>
      </c>
      <c r="Q3915" s="47">
        <v>0</v>
      </c>
      <c r="R3915" s="16" t="s">
        <v>1970</v>
      </c>
      <c r="S3915" s="3" t="s">
        <v>1486</v>
      </c>
      <c r="T3915" s="2"/>
      <c r="U3915" s="2"/>
      <c r="V3915" s="2"/>
    </row>
    <row r="3916" spans="1:22" s="16" customFormat="1" ht="15" customHeight="1" x14ac:dyDescent="0.3">
      <c r="A3916" s="16" t="s">
        <v>17</v>
      </c>
      <c r="B3916" s="16" t="s">
        <v>18</v>
      </c>
      <c r="C3916" s="43" t="s">
        <v>1386</v>
      </c>
      <c r="D3916" s="43" t="s">
        <v>1112</v>
      </c>
      <c r="E3916" s="43" t="s">
        <v>71</v>
      </c>
      <c r="F3916" s="43" t="s">
        <v>316</v>
      </c>
      <c r="G3916" s="43" t="s">
        <v>1387</v>
      </c>
      <c r="H3916" s="43" t="s">
        <v>23</v>
      </c>
      <c r="I3916" s="43" t="s">
        <v>967</v>
      </c>
      <c r="J3916" s="16" t="s">
        <v>968</v>
      </c>
      <c r="K3916" s="16">
        <v>642261</v>
      </c>
      <c r="L3916" s="16">
        <v>0</v>
      </c>
      <c r="M3916" s="16">
        <v>642261</v>
      </c>
      <c r="N3916" s="16">
        <v>0</v>
      </c>
      <c r="O3916" s="47">
        <v>23750.54</v>
      </c>
      <c r="P3916" s="16">
        <v>618510.46</v>
      </c>
      <c r="Q3916" s="47">
        <v>10179.98</v>
      </c>
      <c r="R3916" s="16" t="s">
        <v>1971</v>
      </c>
      <c r="S3916" s="3" t="s">
        <v>1486</v>
      </c>
      <c r="T3916" s="2"/>
      <c r="U3916" s="2"/>
      <c r="V3916" s="2"/>
    </row>
    <row r="3917" spans="1:22" s="16" customFormat="1" ht="15" customHeight="1" x14ac:dyDescent="0.3">
      <c r="A3917" s="16" t="s">
        <v>17</v>
      </c>
      <c r="B3917" s="16" t="s">
        <v>18</v>
      </c>
      <c r="C3917" s="43" t="s">
        <v>1386</v>
      </c>
      <c r="D3917" s="43" t="s">
        <v>1112</v>
      </c>
      <c r="E3917" s="43" t="s">
        <v>71</v>
      </c>
      <c r="F3917" s="43" t="s">
        <v>316</v>
      </c>
      <c r="G3917" s="43" t="s">
        <v>1387</v>
      </c>
      <c r="H3917" s="43" t="s">
        <v>23</v>
      </c>
      <c r="I3917" s="43" t="s">
        <v>164</v>
      </c>
      <c r="J3917" s="16" t="s">
        <v>165</v>
      </c>
      <c r="K3917" s="16">
        <v>66799</v>
      </c>
      <c r="L3917" s="16">
        <v>0</v>
      </c>
      <c r="M3917" s="16">
        <v>66799</v>
      </c>
      <c r="N3917" s="16">
        <v>0</v>
      </c>
      <c r="O3917" s="47">
        <v>1196.8900000000001</v>
      </c>
      <c r="P3917" s="16">
        <v>65602.11</v>
      </c>
      <c r="Q3917" s="47">
        <v>337.06</v>
      </c>
      <c r="R3917" s="16" t="s">
        <v>1971</v>
      </c>
      <c r="S3917" s="3" t="s">
        <v>1486</v>
      </c>
      <c r="T3917" s="2"/>
      <c r="U3917" s="2"/>
      <c r="V3917" s="2"/>
    </row>
    <row r="3918" spans="1:22" s="16" customFormat="1" ht="15" customHeight="1" x14ac:dyDescent="0.3">
      <c r="A3918" s="16" t="s">
        <v>17</v>
      </c>
      <c r="B3918" s="16" t="s">
        <v>18</v>
      </c>
      <c r="C3918" s="43" t="s">
        <v>1386</v>
      </c>
      <c r="D3918" s="43" t="s">
        <v>1112</v>
      </c>
      <c r="E3918" s="43" t="s">
        <v>71</v>
      </c>
      <c r="F3918" s="43" t="s">
        <v>316</v>
      </c>
      <c r="G3918" s="43" t="s">
        <v>1387</v>
      </c>
      <c r="H3918" s="43" t="s">
        <v>23</v>
      </c>
      <c r="I3918" s="43">
        <v>4990</v>
      </c>
      <c r="J3918" s="16" t="s">
        <v>65</v>
      </c>
      <c r="K3918" s="16">
        <v>239032</v>
      </c>
      <c r="L3918" s="16">
        <v>0</v>
      </c>
      <c r="M3918" s="16">
        <v>239032</v>
      </c>
      <c r="N3918" s="16">
        <v>0</v>
      </c>
      <c r="O3918" s="47">
        <v>4559.62</v>
      </c>
      <c r="P3918" s="16">
        <v>234472.38</v>
      </c>
      <c r="Q3918" s="47">
        <v>2156.92</v>
      </c>
      <c r="R3918" s="16" t="s">
        <v>1971</v>
      </c>
      <c r="S3918" s="3" t="s">
        <v>1486</v>
      </c>
      <c r="T3918" s="2"/>
      <c r="U3918" s="2"/>
      <c r="V3918" s="2"/>
    </row>
    <row r="3919" spans="1:22" s="16" customFormat="1" ht="15" customHeight="1" x14ac:dyDescent="0.3">
      <c r="A3919" s="16" t="s">
        <v>17</v>
      </c>
      <c r="B3919" s="16" t="s">
        <v>18</v>
      </c>
      <c r="C3919" s="43" t="s">
        <v>1119</v>
      </c>
      <c r="D3919" s="43" t="s">
        <v>1112</v>
      </c>
      <c r="E3919" s="43" t="s">
        <v>71</v>
      </c>
      <c r="F3919" s="43" t="s">
        <v>316</v>
      </c>
      <c r="G3919" s="43" t="s">
        <v>1120</v>
      </c>
      <c r="H3919" s="43" t="s">
        <v>23</v>
      </c>
      <c r="I3919" s="43" t="s">
        <v>967</v>
      </c>
      <c r="J3919" s="16" t="s">
        <v>968</v>
      </c>
      <c r="K3919" s="16">
        <v>234187</v>
      </c>
      <c r="L3919" s="16">
        <v>0</v>
      </c>
      <c r="M3919" s="16">
        <v>234187</v>
      </c>
      <c r="N3919" s="16">
        <v>0</v>
      </c>
      <c r="O3919" s="47">
        <v>6026.44</v>
      </c>
      <c r="P3919" s="16">
        <v>228160.56</v>
      </c>
      <c r="Q3919" s="47">
        <v>2551.17</v>
      </c>
      <c r="R3919" s="16" t="s">
        <v>1972</v>
      </c>
      <c r="S3919" s="3" t="s">
        <v>1486</v>
      </c>
      <c r="T3919" s="2"/>
      <c r="U3919" s="2"/>
      <c r="V3919" s="2"/>
    </row>
    <row r="3920" spans="1:22" s="16" customFormat="1" ht="15" customHeight="1" x14ac:dyDescent="0.3">
      <c r="A3920" s="16" t="s">
        <v>17</v>
      </c>
      <c r="B3920" s="16" t="s">
        <v>18</v>
      </c>
      <c r="C3920" s="43" t="s">
        <v>1119</v>
      </c>
      <c r="D3920" s="43" t="s">
        <v>1112</v>
      </c>
      <c r="E3920" s="43" t="s">
        <v>71</v>
      </c>
      <c r="F3920" s="43" t="s">
        <v>316</v>
      </c>
      <c r="G3920" s="43" t="s">
        <v>1120</v>
      </c>
      <c r="H3920" s="43" t="s">
        <v>23</v>
      </c>
      <c r="I3920" s="43" t="s">
        <v>164</v>
      </c>
      <c r="J3920" s="16" t="s">
        <v>165</v>
      </c>
      <c r="K3920" s="16">
        <v>8563</v>
      </c>
      <c r="L3920" s="16">
        <v>0</v>
      </c>
      <c r="M3920" s="16">
        <v>8563</v>
      </c>
      <c r="N3920" s="16">
        <v>0</v>
      </c>
      <c r="O3920" s="47">
        <v>0</v>
      </c>
      <c r="P3920" s="16">
        <v>8563</v>
      </c>
      <c r="Q3920" s="47">
        <v>0</v>
      </c>
      <c r="R3920" s="16" t="s">
        <v>1972</v>
      </c>
      <c r="S3920" s="3" t="s">
        <v>1486</v>
      </c>
      <c r="T3920" s="2"/>
      <c r="U3920" s="2"/>
      <c r="V3920" s="2"/>
    </row>
    <row r="3921" spans="1:22" s="16" customFormat="1" ht="15" customHeight="1" x14ac:dyDescent="0.3">
      <c r="A3921" s="16" t="s">
        <v>17</v>
      </c>
      <c r="B3921" s="16" t="s">
        <v>18</v>
      </c>
      <c r="C3921" s="43" t="s">
        <v>1119</v>
      </c>
      <c r="D3921" s="43" t="s">
        <v>1112</v>
      </c>
      <c r="E3921" s="43" t="s">
        <v>71</v>
      </c>
      <c r="F3921" s="43" t="s">
        <v>316</v>
      </c>
      <c r="G3921" s="43" t="s">
        <v>1120</v>
      </c>
      <c r="H3921" s="43" t="s">
        <v>23</v>
      </c>
      <c r="I3921" s="43" t="s">
        <v>42</v>
      </c>
      <c r="J3921" s="16" t="s">
        <v>43</v>
      </c>
      <c r="K3921" s="16">
        <v>10000</v>
      </c>
      <c r="L3921" s="16">
        <v>0</v>
      </c>
      <c r="M3921" s="16">
        <v>10000</v>
      </c>
      <c r="N3921" s="16">
        <v>0</v>
      </c>
      <c r="O3921" s="47">
        <v>0</v>
      </c>
      <c r="P3921" s="16">
        <v>10000</v>
      </c>
      <c r="Q3921" s="47">
        <v>0</v>
      </c>
      <c r="R3921" s="16" t="s">
        <v>1972</v>
      </c>
      <c r="S3921" s="3" t="s">
        <v>1486</v>
      </c>
      <c r="T3921" s="2"/>
      <c r="U3921" s="2"/>
      <c r="V3921" s="2"/>
    </row>
    <row r="3922" spans="1:22" s="16" customFormat="1" ht="15" customHeight="1" x14ac:dyDescent="0.3">
      <c r="A3922" s="16" t="s">
        <v>17</v>
      </c>
      <c r="B3922" s="16" t="s">
        <v>18</v>
      </c>
      <c r="C3922" s="43" t="s">
        <v>1119</v>
      </c>
      <c r="D3922" s="43" t="s">
        <v>1112</v>
      </c>
      <c r="E3922" s="43" t="s">
        <v>71</v>
      </c>
      <c r="F3922" s="43" t="s">
        <v>316</v>
      </c>
      <c r="G3922" s="43" t="s">
        <v>1120</v>
      </c>
      <c r="H3922" s="43" t="s">
        <v>23</v>
      </c>
      <c r="I3922" s="43" t="s">
        <v>1079</v>
      </c>
      <c r="J3922" s="16" t="s">
        <v>1080</v>
      </c>
      <c r="K3922" s="16">
        <v>68687</v>
      </c>
      <c r="L3922" s="16">
        <v>0</v>
      </c>
      <c r="M3922" s="16">
        <v>68687</v>
      </c>
      <c r="N3922" s="16">
        <v>0</v>
      </c>
      <c r="O3922" s="47">
        <v>1506.62</v>
      </c>
      <c r="P3922" s="16">
        <v>67180.38</v>
      </c>
      <c r="Q3922" s="47">
        <v>637.79</v>
      </c>
      <c r="R3922" s="16" t="s">
        <v>1972</v>
      </c>
      <c r="S3922" s="3" t="s">
        <v>1486</v>
      </c>
      <c r="T3922" s="2"/>
      <c r="U3922" s="2"/>
      <c r="V3922" s="2"/>
    </row>
    <row r="3923" spans="1:22" s="16" customFormat="1" ht="15" customHeight="1" x14ac:dyDescent="0.3">
      <c r="A3923" s="16" t="s">
        <v>17</v>
      </c>
      <c r="B3923" s="16" t="s">
        <v>18</v>
      </c>
      <c r="C3923" s="43" t="s">
        <v>1132</v>
      </c>
      <c r="D3923" s="43" t="s">
        <v>1112</v>
      </c>
      <c r="E3923" s="43" t="s">
        <v>71</v>
      </c>
      <c r="F3923" s="43" t="s">
        <v>316</v>
      </c>
      <c r="G3923" s="43" t="s">
        <v>1147</v>
      </c>
      <c r="H3923" s="43" t="s">
        <v>23</v>
      </c>
      <c r="I3923" s="43" t="s">
        <v>459</v>
      </c>
      <c r="J3923" s="16" t="s">
        <v>460</v>
      </c>
      <c r="K3923" s="16">
        <v>0</v>
      </c>
      <c r="L3923" s="16">
        <v>0</v>
      </c>
      <c r="M3923" s="16">
        <v>0</v>
      </c>
      <c r="N3923" s="16">
        <v>0</v>
      </c>
      <c r="O3923" s="47">
        <v>0</v>
      </c>
      <c r="P3923" s="16">
        <v>0</v>
      </c>
      <c r="Q3923" s="47">
        <v>0</v>
      </c>
      <c r="R3923" s="16" t="s">
        <v>1973</v>
      </c>
      <c r="S3923" s="3" t="s">
        <v>1486</v>
      </c>
      <c r="T3923" s="2"/>
      <c r="U3923" s="2"/>
      <c r="V3923" s="2"/>
    </row>
    <row r="3924" spans="1:22" s="16" customFormat="1" ht="15" customHeight="1" x14ac:dyDescent="0.3">
      <c r="A3924" s="16" t="s">
        <v>17</v>
      </c>
      <c r="B3924" s="16" t="s">
        <v>18</v>
      </c>
      <c r="C3924" s="43" t="s">
        <v>1132</v>
      </c>
      <c r="D3924" s="43" t="s">
        <v>1112</v>
      </c>
      <c r="E3924" s="43" t="s">
        <v>71</v>
      </c>
      <c r="F3924" s="43" t="s">
        <v>316</v>
      </c>
      <c r="G3924" s="43" t="s">
        <v>1147</v>
      </c>
      <c r="H3924" s="43" t="s">
        <v>23</v>
      </c>
      <c r="I3924" s="43" t="s">
        <v>1803</v>
      </c>
      <c r="J3924" s="16" t="s">
        <v>1804</v>
      </c>
      <c r="K3924" s="16">
        <v>0</v>
      </c>
      <c r="L3924" s="16">
        <v>0</v>
      </c>
      <c r="M3924" s="16">
        <v>0</v>
      </c>
      <c r="N3924" s="16">
        <v>0</v>
      </c>
      <c r="O3924" s="47">
        <v>0</v>
      </c>
      <c r="P3924" s="16">
        <v>0</v>
      </c>
      <c r="Q3924" s="47">
        <v>0</v>
      </c>
      <c r="R3924" s="16" t="s">
        <v>1973</v>
      </c>
      <c r="S3924" s="3" t="s">
        <v>1486</v>
      </c>
      <c r="T3924" s="2"/>
      <c r="U3924" s="2"/>
      <c r="V3924" s="2"/>
    </row>
    <row r="3925" spans="1:22" s="16" customFormat="1" ht="15" customHeight="1" x14ac:dyDescent="0.3">
      <c r="A3925" s="16" t="s">
        <v>17</v>
      </c>
      <c r="B3925" s="16" t="s">
        <v>18</v>
      </c>
      <c r="C3925" s="43" t="s">
        <v>1132</v>
      </c>
      <c r="D3925" s="43" t="s">
        <v>1112</v>
      </c>
      <c r="E3925" s="43" t="s">
        <v>71</v>
      </c>
      <c r="F3925" s="43" t="s">
        <v>316</v>
      </c>
      <c r="G3925" s="43" t="s">
        <v>1147</v>
      </c>
      <c r="H3925" s="43" t="s">
        <v>23</v>
      </c>
      <c r="I3925" s="43">
        <v>4990</v>
      </c>
      <c r="J3925" s="16" t="s">
        <v>65</v>
      </c>
      <c r="K3925" s="16">
        <v>0</v>
      </c>
      <c r="L3925" s="16">
        <v>0</v>
      </c>
      <c r="M3925" s="16">
        <v>0</v>
      </c>
      <c r="N3925" s="16">
        <v>0</v>
      </c>
      <c r="O3925" s="47">
        <v>0</v>
      </c>
      <c r="P3925" s="16">
        <v>0</v>
      </c>
      <c r="Q3925" s="47">
        <v>0</v>
      </c>
      <c r="R3925" s="16" t="s">
        <v>1973</v>
      </c>
      <c r="S3925" s="3" t="s">
        <v>1486</v>
      </c>
      <c r="T3925" s="2"/>
      <c r="U3925" s="2"/>
      <c r="V3925" s="2"/>
    </row>
    <row r="3926" spans="1:22" s="16" customFormat="1" ht="15" customHeight="1" x14ac:dyDescent="0.3">
      <c r="A3926" s="16" t="s">
        <v>17</v>
      </c>
      <c r="B3926" s="16" t="s">
        <v>18</v>
      </c>
      <c r="C3926" s="43" t="s">
        <v>1121</v>
      </c>
      <c r="D3926" s="43" t="s">
        <v>1112</v>
      </c>
      <c r="E3926" s="43" t="s">
        <v>71</v>
      </c>
      <c r="F3926" s="43" t="s">
        <v>445</v>
      </c>
      <c r="G3926" s="43" t="s">
        <v>23</v>
      </c>
      <c r="H3926" s="43" t="s">
        <v>23</v>
      </c>
      <c r="I3926" s="43" t="s">
        <v>967</v>
      </c>
      <c r="J3926" s="16" t="s">
        <v>968</v>
      </c>
      <c r="K3926" s="16">
        <v>0</v>
      </c>
      <c r="L3926" s="16">
        <v>0</v>
      </c>
      <c r="M3926" s="16">
        <v>0</v>
      </c>
      <c r="N3926" s="16">
        <v>0</v>
      </c>
      <c r="O3926" s="47">
        <v>0</v>
      </c>
      <c r="P3926" s="16">
        <v>0</v>
      </c>
      <c r="Q3926" s="47">
        <v>0</v>
      </c>
      <c r="R3926" s="16" t="s">
        <v>1974</v>
      </c>
      <c r="S3926" s="3" t="s">
        <v>1486</v>
      </c>
      <c r="T3926" s="2"/>
      <c r="U3926" s="2"/>
      <c r="V3926" s="2"/>
    </row>
    <row r="3927" spans="1:22" s="16" customFormat="1" ht="15" customHeight="1" x14ac:dyDescent="0.3">
      <c r="A3927" s="16" t="s">
        <v>17</v>
      </c>
      <c r="B3927" s="16" t="s">
        <v>18</v>
      </c>
      <c r="C3927" s="43" t="s">
        <v>2101</v>
      </c>
      <c r="D3927" s="43" t="s">
        <v>1112</v>
      </c>
      <c r="E3927" s="43" t="s">
        <v>71</v>
      </c>
      <c r="F3927" s="43" t="s">
        <v>445</v>
      </c>
      <c r="G3927" s="43" t="s">
        <v>22</v>
      </c>
      <c r="H3927" s="43" t="s">
        <v>23</v>
      </c>
      <c r="I3927" s="43">
        <v>4720</v>
      </c>
      <c r="J3927" s="16" t="s">
        <v>1396</v>
      </c>
      <c r="K3927" s="16">
        <v>312556</v>
      </c>
      <c r="L3927" s="16">
        <v>0</v>
      </c>
      <c r="M3927" s="16">
        <v>312556</v>
      </c>
      <c r="N3927" s="16">
        <v>0</v>
      </c>
      <c r="O3927" s="47">
        <v>0</v>
      </c>
      <c r="P3927" s="16">
        <v>312556</v>
      </c>
      <c r="Q3927" s="47">
        <v>0</v>
      </c>
      <c r="R3927" s="16" t="s">
        <v>2119</v>
      </c>
      <c r="S3927" s="3" t="s">
        <v>1486</v>
      </c>
      <c r="T3927" s="2"/>
      <c r="U3927" s="2"/>
      <c r="V3927" s="2"/>
    </row>
    <row r="3928" spans="1:22" s="16" customFormat="1" ht="15" customHeight="1" x14ac:dyDescent="0.3">
      <c r="A3928" s="16" t="s">
        <v>17</v>
      </c>
      <c r="B3928" s="16" t="s">
        <v>18</v>
      </c>
      <c r="C3928" s="43" t="s">
        <v>2101</v>
      </c>
      <c r="D3928" s="43" t="s">
        <v>1112</v>
      </c>
      <c r="E3928" s="43" t="s">
        <v>71</v>
      </c>
      <c r="F3928" s="43" t="s">
        <v>445</v>
      </c>
      <c r="G3928" s="43" t="s">
        <v>22</v>
      </c>
      <c r="H3928" s="43" t="s">
        <v>23</v>
      </c>
      <c r="I3928" s="43" t="s">
        <v>382</v>
      </c>
      <c r="J3928" s="16" t="s">
        <v>383</v>
      </c>
      <c r="K3928" s="16">
        <v>0</v>
      </c>
      <c r="L3928" s="16">
        <v>0</v>
      </c>
      <c r="M3928" s="16">
        <v>0</v>
      </c>
      <c r="N3928" s="16">
        <v>0</v>
      </c>
      <c r="O3928" s="47">
        <v>0</v>
      </c>
      <c r="P3928" s="16">
        <v>0</v>
      </c>
      <c r="Q3928" s="47">
        <v>0</v>
      </c>
      <c r="R3928" s="16" t="s">
        <v>2119</v>
      </c>
      <c r="S3928" s="3" t="s">
        <v>1486</v>
      </c>
      <c r="T3928" s="2"/>
      <c r="U3928" s="2"/>
      <c r="V3928" s="2"/>
    </row>
    <row r="3929" spans="1:22" s="16" customFormat="1" ht="15" customHeight="1" x14ac:dyDescent="0.3">
      <c r="A3929" s="16" t="s">
        <v>17</v>
      </c>
      <c r="B3929" s="16" t="s">
        <v>18</v>
      </c>
      <c r="C3929" s="43" t="s">
        <v>1122</v>
      </c>
      <c r="D3929" s="43" t="s">
        <v>1112</v>
      </c>
      <c r="E3929" s="43" t="s">
        <v>71</v>
      </c>
      <c r="F3929" s="43" t="s">
        <v>445</v>
      </c>
      <c r="G3929" s="43" t="s">
        <v>1123</v>
      </c>
      <c r="H3929" s="43" t="s">
        <v>23</v>
      </c>
      <c r="I3929" s="43">
        <v>4720</v>
      </c>
      <c r="J3929" s="16" t="s">
        <v>1396</v>
      </c>
      <c r="K3929" s="16">
        <v>1200000</v>
      </c>
      <c r="L3929" s="16">
        <v>0</v>
      </c>
      <c r="M3929" s="16">
        <v>1200000</v>
      </c>
      <c r="N3929" s="16">
        <v>0</v>
      </c>
      <c r="O3929" s="47">
        <v>0</v>
      </c>
      <c r="P3929" s="16">
        <v>1200000</v>
      </c>
      <c r="Q3929" s="47">
        <v>0</v>
      </c>
      <c r="R3929" s="16" t="s">
        <v>1975</v>
      </c>
      <c r="S3929" s="3" t="s">
        <v>1486</v>
      </c>
      <c r="T3929" s="2"/>
      <c r="U3929" s="2"/>
      <c r="V3929" s="2"/>
    </row>
    <row r="3930" spans="1:22" s="16" customFormat="1" ht="15" customHeight="1" x14ac:dyDescent="0.3">
      <c r="A3930" s="16" t="s">
        <v>17</v>
      </c>
      <c r="B3930" s="16" t="s">
        <v>18</v>
      </c>
      <c r="C3930" s="43" t="s">
        <v>1125</v>
      </c>
      <c r="D3930" s="43" t="s">
        <v>1112</v>
      </c>
      <c r="E3930" s="43" t="s">
        <v>71</v>
      </c>
      <c r="F3930" s="43" t="s">
        <v>445</v>
      </c>
      <c r="G3930" s="43" t="s">
        <v>1126</v>
      </c>
      <c r="H3930" s="43" t="s">
        <v>23</v>
      </c>
      <c r="I3930" s="43">
        <v>4065</v>
      </c>
      <c r="J3930" s="16" t="s">
        <v>1127</v>
      </c>
      <c r="K3930" s="16">
        <v>0</v>
      </c>
      <c r="L3930" s="16">
        <v>0</v>
      </c>
      <c r="M3930" s="16">
        <v>0</v>
      </c>
      <c r="N3930" s="16">
        <v>0</v>
      </c>
      <c r="O3930" s="47">
        <v>857</v>
      </c>
      <c r="P3930" s="16">
        <v>-857</v>
      </c>
      <c r="Q3930" s="47">
        <v>0</v>
      </c>
      <c r="R3930" s="16" t="s">
        <v>1976</v>
      </c>
      <c r="S3930" s="3" t="s">
        <v>1486</v>
      </c>
      <c r="T3930" s="2"/>
      <c r="U3930" s="2"/>
      <c r="V3930" s="2"/>
    </row>
    <row r="3931" spans="1:22" s="16" customFormat="1" ht="15" customHeight="1" x14ac:dyDescent="0.3">
      <c r="A3931" s="16" t="s">
        <v>17</v>
      </c>
      <c r="B3931" s="16" t="s">
        <v>18</v>
      </c>
      <c r="C3931" s="43" t="s">
        <v>1125</v>
      </c>
      <c r="D3931" s="43" t="s">
        <v>1112</v>
      </c>
      <c r="E3931" s="43" t="s">
        <v>71</v>
      </c>
      <c r="F3931" s="43" t="s">
        <v>445</v>
      </c>
      <c r="G3931" s="43" t="s">
        <v>1126</v>
      </c>
      <c r="H3931" s="43" t="s">
        <v>23</v>
      </c>
      <c r="I3931" s="43">
        <v>4720</v>
      </c>
      <c r="J3931" s="16" t="s">
        <v>1396</v>
      </c>
      <c r="K3931" s="16">
        <v>1160934</v>
      </c>
      <c r="L3931" s="16">
        <v>0</v>
      </c>
      <c r="M3931" s="16">
        <v>1160934</v>
      </c>
      <c r="N3931" s="16">
        <v>0</v>
      </c>
      <c r="O3931" s="47">
        <v>0</v>
      </c>
      <c r="P3931" s="16">
        <v>1160934</v>
      </c>
      <c r="Q3931" s="47">
        <v>0</v>
      </c>
      <c r="R3931" s="16" t="s">
        <v>1976</v>
      </c>
      <c r="S3931" s="3" t="s">
        <v>1486</v>
      </c>
      <c r="T3931" s="2"/>
      <c r="U3931" s="2"/>
      <c r="V3931" s="2"/>
    </row>
    <row r="3932" spans="1:22" s="16" customFormat="1" ht="15" customHeight="1" x14ac:dyDescent="0.3">
      <c r="A3932" s="16" t="s">
        <v>17</v>
      </c>
      <c r="B3932" s="16" t="s">
        <v>18</v>
      </c>
      <c r="C3932" s="43" t="s">
        <v>1125</v>
      </c>
      <c r="D3932" s="43" t="s">
        <v>1112</v>
      </c>
      <c r="E3932" s="43" t="s">
        <v>71</v>
      </c>
      <c r="F3932" s="43" t="s">
        <v>445</v>
      </c>
      <c r="G3932" s="43" t="s">
        <v>1126</v>
      </c>
      <c r="H3932" s="43" t="s">
        <v>23</v>
      </c>
      <c r="I3932" s="43" t="s">
        <v>382</v>
      </c>
      <c r="J3932" s="16" t="s">
        <v>383</v>
      </c>
      <c r="K3932" s="16">
        <v>858967</v>
      </c>
      <c r="L3932" s="16">
        <v>0</v>
      </c>
      <c r="M3932" s="16">
        <v>858967</v>
      </c>
      <c r="N3932" s="16">
        <v>0</v>
      </c>
      <c r="O3932" s="47">
        <v>0</v>
      </c>
      <c r="P3932" s="16">
        <v>858967</v>
      </c>
      <c r="Q3932" s="47">
        <v>0</v>
      </c>
      <c r="R3932" s="16" t="s">
        <v>1976</v>
      </c>
      <c r="S3932" s="3" t="s">
        <v>1486</v>
      </c>
      <c r="T3932" s="2"/>
      <c r="U3932" s="2"/>
      <c r="V3932" s="2"/>
    </row>
    <row r="3933" spans="1:22" s="16" customFormat="1" ht="15" customHeight="1" x14ac:dyDescent="0.3">
      <c r="A3933" s="16" t="s">
        <v>17</v>
      </c>
      <c r="B3933" s="16" t="s">
        <v>18</v>
      </c>
      <c r="C3933" s="43" t="s">
        <v>1128</v>
      </c>
      <c r="D3933" s="43" t="s">
        <v>1112</v>
      </c>
      <c r="E3933" s="43" t="s">
        <v>71</v>
      </c>
      <c r="F3933" s="43" t="s">
        <v>445</v>
      </c>
      <c r="G3933" s="43" t="s">
        <v>1129</v>
      </c>
      <c r="H3933" s="43" t="s">
        <v>23</v>
      </c>
      <c r="I3933" s="43">
        <v>4720</v>
      </c>
      <c r="J3933" s="16" t="s">
        <v>1396</v>
      </c>
      <c r="K3933" s="16">
        <v>5195908</v>
      </c>
      <c r="L3933" s="16">
        <v>0</v>
      </c>
      <c r="M3933" s="16">
        <v>5195908</v>
      </c>
      <c r="N3933" s="16">
        <v>0</v>
      </c>
      <c r="O3933" s="47">
        <v>0</v>
      </c>
      <c r="P3933" s="16">
        <v>5195908</v>
      </c>
      <c r="Q3933" s="47">
        <v>0</v>
      </c>
      <c r="R3933" s="16" t="s">
        <v>1977</v>
      </c>
      <c r="S3933" s="3" t="s">
        <v>1486</v>
      </c>
      <c r="T3933" s="2"/>
      <c r="U3933" s="2"/>
      <c r="V3933" s="2"/>
    </row>
    <row r="3934" spans="1:22" s="16" customFormat="1" ht="15" customHeight="1" x14ac:dyDescent="0.3">
      <c r="A3934" s="16" t="s">
        <v>17</v>
      </c>
      <c r="B3934" s="16" t="s">
        <v>18</v>
      </c>
      <c r="C3934" s="43" t="s">
        <v>1128</v>
      </c>
      <c r="D3934" s="43" t="s">
        <v>1112</v>
      </c>
      <c r="E3934" s="43" t="s">
        <v>71</v>
      </c>
      <c r="F3934" s="43" t="s">
        <v>445</v>
      </c>
      <c r="G3934" s="43" t="s">
        <v>1129</v>
      </c>
      <c r="H3934" s="43" t="s">
        <v>23</v>
      </c>
      <c r="I3934" s="43" t="s">
        <v>382</v>
      </c>
      <c r="J3934" s="16" t="s">
        <v>383</v>
      </c>
      <c r="K3934" s="16">
        <v>459000</v>
      </c>
      <c r="L3934" s="16">
        <v>0</v>
      </c>
      <c r="M3934" s="16">
        <v>459000</v>
      </c>
      <c r="N3934" s="16">
        <v>0</v>
      </c>
      <c r="O3934" s="47">
        <v>0</v>
      </c>
      <c r="P3934" s="16">
        <v>459000</v>
      </c>
      <c r="Q3934" s="47">
        <v>0</v>
      </c>
      <c r="R3934" s="16" t="s">
        <v>1977</v>
      </c>
      <c r="S3934" s="3" t="s">
        <v>1486</v>
      </c>
      <c r="T3934" s="2"/>
      <c r="U3934" s="2"/>
      <c r="V3934" s="2"/>
    </row>
    <row r="3935" spans="1:22" s="16" customFormat="1" ht="15" customHeight="1" x14ac:dyDescent="0.3">
      <c r="A3935" s="16" t="s">
        <v>17</v>
      </c>
      <c r="B3935" s="16" t="s">
        <v>18</v>
      </c>
      <c r="C3935" s="43" t="s">
        <v>1130</v>
      </c>
      <c r="D3935" s="43" t="s">
        <v>1112</v>
      </c>
      <c r="E3935" s="43" t="s">
        <v>71</v>
      </c>
      <c r="F3935" s="43" t="s">
        <v>445</v>
      </c>
      <c r="G3935" s="43" t="s">
        <v>1112</v>
      </c>
      <c r="H3935" s="43" t="s">
        <v>23</v>
      </c>
      <c r="I3935" s="43">
        <v>4535</v>
      </c>
      <c r="J3935" s="16" t="s">
        <v>88</v>
      </c>
      <c r="K3935" s="16">
        <v>0</v>
      </c>
      <c r="L3935" s="16">
        <v>0</v>
      </c>
      <c r="M3935" s="16">
        <v>0</v>
      </c>
      <c r="N3935" s="16">
        <v>0</v>
      </c>
      <c r="O3935" s="47">
        <v>4157.43</v>
      </c>
      <c r="P3935" s="16">
        <v>-4157.43</v>
      </c>
      <c r="Q3935" s="47">
        <v>0</v>
      </c>
      <c r="R3935" s="16" t="s">
        <v>1978</v>
      </c>
      <c r="S3935" s="3" t="s">
        <v>1486</v>
      </c>
      <c r="T3935" s="2"/>
      <c r="U3935" s="2"/>
      <c r="V3935" s="2"/>
    </row>
    <row r="3936" spans="1:22" s="16" customFormat="1" ht="15" customHeight="1" x14ac:dyDescent="0.3">
      <c r="A3936" s="16" t="s">
        <v>17</v>
      </c>
      <c r="B3936" s="16" t="s">
        <v>18</v>
      </c>
      <c r="C3936" s="43" t="s">
        <v>1130</v>
      </c>
      <c r="D3936" s="43" t="s">
        <v>1112</v>
      </c>
      <c r="E3936" s="43" t="s">
        <v>71</v>
      </c>
      <c r="F3936" s="43" t="s">
        <v>445</v>
      </c>
      <c r="G3936" s="43" t="s">
        <v>1112</v>
      </c>
      <c r="H3936" s="43" t="s">
        <v>23</v>
      </c>
      <c r="I3936" s="43">
        <v>4720</v>
      </c>
      <c r="J3936" s="16" t="s">
        <v>1396</v>
      </c>
      <c r="K3936" s="16">
        <v>4730517</v>
      </c>
      <c r="L3936" s="16">
        <v>0</v>
      </c>
      <c r="M3936" s="16">
        <v>4730517</v>
      </c>
      <c r="N3936" s="16">
        <v>0</v>
      </c>
      <c r="O3936" s="47">
        <v>0</v>
      </c>
      <c r="P3936" s="16">
        <v>4730517</v>
      </c>
      <c r="Q3936" s="47">
        <v>0</v>
      </c>
      <c r="R3936" s="16" t="s">
        <v>1978</v>
      </c>
      <c r="S3936" s="3" t="s">
        <v>1486</v>
      </c>
      <c r="T3936" s="2"/>
      <c r="U3936" s="2"/>
      <c r="V3936" s="2"/>
    </row>
    <row r="3937" spans="1:22" s="16" customFormat="1" ht="15" customHeight="1" x14ac:dyDescent="0.3">
      <c r="A3937" s="16" t="s">
        <v>17</v>
      </c>
      <c r="B3937" s="16" t="s">
        <v>18</v>
      </c>
      <c r="C3937" s="43" t="s">
        <v>1130</v>
      </c>
      <c r="D3937" s="43" t="s">
        <v>1112</v>
      </c>
      <c r="E3937" s="43" t="s">
        <v>71</v>
      </c>
      <c r="F3937" s="43" t="s">
        <v>445</v>
      </c>
      <c r="G3937" s="43" t="s">
        <v>1112</v>
      </c>
      <c r="H3937" s="43" t="s">
        <v>23</v>
      </c>
      <c r="I3937" s="43">
        <v>4750</v>
      </c>
      <c r="J3937" s="16" t="s">
        <v>1090</v>
      </c>
      <c r="K3937" s="16">
        <v>0</v>
      </c>
      <c r="L3937" s="16">
        <v>0</v>
      </c>
      <c r="M3937" s="16">
        <v>0</v>
      </c>
      <c r="N3937" s="16">
        <v>0</v>
      </c>
      <c r="O3937" s="47">
        <v>0</v>
      </c>
      <c r="P3937" s="16">
        <v>0</v>
      </c>
      <c r="Q3937" s="47">
        <v>0</v>
      </c>
      <c r="R3937" s="16" t="s">
        <v>1978</v>
      </c>
      <c r="S3937" s="3" t="s">
        <v>1486</v>
      </c>
      <c r="T3937" s="2"/>
      <c r="U3937" s="2"/>
      <c r="V3937" s="2"/>
    </row>
    <row r="3938" spans="1:22" s="16" customFormat="1" ht="15" customHeight="1" x14ac:dyDescent="0.3">
      <c r="A3938" s="16" t="s">
        <v>17</v>
      </c>
      <c r="B3938" s="16" t="s">
        <v>18</v>
      </c>
      <c r="C3938" s="43" t="s">
        <v>1130</v>
      </c>
      <c r="D3938" s="43" t="s">
        <v>1112</v>
      </c>
      <c r="E3938" s="43" t="s">
        <v>71</v>
      </c>
      <c r="F3938" s="43" t="s">
        <v>445</v>
      </c>
      <c r="G3938" s="43" t="s">
        <v>1112</v>
      </c>
      <c r="H3938" s="43" t="s">
        <v>23</v>
      </c>
      <c r="I3938" s="43" t="s">
        <v>382</v>
      </c>
      <c r="J3938" s="16" t="s">
        <v>383</v>
      </c>
      <c r="K3938" s="16">
        <v>390000</v>
      </c>
      <c r="L3938" s="16">
        <v>0</v>
      </c>
      <c r="M3938" s="16">
        <v>390000</v>
      </c>
      <c r="N3938" s="16">
        <v>0</v>
      </c>
      <c r="O3938" s="47">
        <v>0</v>
      </c>
      <c r="P3938" s="16">
        <v>390000</v>
      </c>
      <c r="Q3938" s="47">
        <v>0</v>
      </c>
      <c r="R3938" s="16" t="s">
        <v>1978</v>
      </c>
      <c r="S3938" s="3" t="s">
        <v>1486</v>
      </c>
      <c r="T3938" s="2"/>
      <c r="U3938" s="2"/>
      <c r="V3938" s="2"/>
    </row>
    <row r="3939" spans="1:22" s="16" customFormat="1" ht="15" customHeight="1" x14ac:dyDescent="0.3">
      <c r="A3939" s="16" t="s">
        <v>17</v>
      </c>
      <c r="B3939" s="16" t="s">
        <v>18</v>
      </c>
      <c r="C3939" s="43" t="s">
        <v>1130</v>
      </c>
      <c r="D3939" s="43" t="s">
        <v>1112</v>
      </c>
      <c r="E3939" s="43" t="s">
        <v>71</v>
      </c>
      <c r="F3939" s="43" t="s">
        <v>445</v>
      </c>
      <c r="G3939" s="43" t="s">
        <v>1112</v>
      </c>
      <c r="H3939" s="43" t="s">
        <v>23</v>
      </c>
      <c r="I3939" s="43">
        <v>4950</v>
      </c>
      <c r="J3939" s="16" t="s">
        <v>50</v>
      </c>
      <c r="K3939" s="16">
        <v>0</v>
      </c>
      <c r="L3939" s="16">
        <v>0</v>
      </c>
      <c r="M3939" s="16">
        <v>0</v>
      </c>
      <c r="N3939" s="16">
        <v>0</v>
      </c>
      <c r="O3939" s="47">
        <v>0</v>
      </c>
      <c r="P3939" s="16">
        <v>0</v>
      </c>
      <c r="Q3939" s="47">
        <v>0</v>
      </c>
      <c r="R3939" s="16" t="s">
        <v>1978</v>
      </c>
      <c r="S3939" s="3" t="s">
        <v>1486</v>
      </c>
      <c r="T3939" s="2"/>
      <c r="U3939" s="2"/>
      <c r="V3939" s="2"/>
    </row>
    <row r="3940" spans="1:22" s="16" customFormat="1" ht="15" customHeight="1" x14ac:dyDescent="0.3">
      <c r="A3940" s="16" t="s">
        <v>17</v>
      </c>
      <c r="B3940" s="16" t="s">
        <v>18</v>
      </c>
      <c r="C3940" s="43" t="s">
        <v>1130</v>
      </c>
      <c r="D3940" s="43" t="s">
        <v>1112</v>
      </c>
      <c r="E3940" s="43" t="s">
        <v>71</v>
      </c>
      <c r="F3940" s="43" t="s">
        <v>445</v>
      </c>
      <c r="G3940" s="43" t="s">
        <v>1112</v>
      </c>
      <c r="H3940" s="43" t="s">
        <v>23</v>
      </c>
      <c r="I3940" s="43" t="s">
        <v>318</v>
      </c>
      <c r="J3940" s="16" t="s">
        <v>319</v>
      </c>
      <c r="K3940" s="16">
        <v>0</v>
      </c>
      <c r="L3940" s="16">
        <v>0</v>
      </c>
      <c r="M3940" s="16">
        <v>0</v>
      </c>
      <c r="N3940" s="16">
        <v>0</v>
      </c>
      <c r="O3940" s="47">
        <v>0</v>
      </c>
      <c r="P3940" s="16">
        <v>0</v>
      </c>
      <c r="Q3940" s="47">
        <v>0</v>
      </c>
      <c r="R3940" s="16" t="s">
        <v>1978</v>
      </c>
      <c r="S3940" s="3" t="s">
        <v>1486</v>
      </c>
      <c r="T3940" s="2"/>
      <c r="U3940" s="2"/>
      <c r="V3940" s="2"/>
    </row>
    <row r="3941" spans="1:22" s="16" customFormat="1" ht="15" customHeight="1" x14ac:dyDescent="0.3">
      <c r="A3941" s="16" t="s">
        <v>17</v>
      </c>
      <c r="B3941" s="16" t="s">
        <v>18</v>
      </c>
      <c r="C3941" s="43" t="s">
        <v>1388</v>
      </c>
      <c r="D3941" s="43" t="s">
        <v>1112</v>
      </c>
      <c r="E3941" s="43" t="s">
        <v>71</v>
      </c>
      <c r="F3941" s="43" t="s">
        <v>445</v>
      </c>
      <c r="G3941" s="43" t="s">
        <v>1389</v>
      </c>
      <c r="H3941" s="43" t="s">
        <v>23</v>
      </c>
      <c r="I3941" s="43">
        <v>4720</v>
      </c>
      <c r="J3941" s="16" t="s">
        <v>1396</v>
      </c>
      <c r="K3941" s="16">
        <v>460000</v>
      </c>
      <c r="L3941" s="16">
        <v>0</v>
      </c>
      <c r="M3941" s="16">
        <v>460000</v>
      </c>
      <c r="N3941" s="16">
        <v>0</v>
      </c>
      <c r="O3941" s="47">
        <v>0</v>
      </c>
      <c r="P3941" s="16">
        <v>460000</v>
      </c>
      <c r="Q3941" s="47">
        <v>0</v>
      </c>
      <c r="R3941" s="16" t="s">
        <v>1979</v>
      </c>
      <c r="S3941" s="3" t="s">
        <v>1486</v>
      </c>
      <c r="T3941" s="2"/>
      <c r="U3941" s="2"/>
      <c r="V3941" s="2"/>
    </row>
    <row r="3942" spans="1:22" s="16" customFormat="1" ht="15" customHeight="1" x14ac:dyDescent="0.3">
      <c r="A3942" s="16" t="s">
        <v>17</v>
      </c>
      <c r="B3942" s="16" t="s">
        <v>18</v>
      </c>
      <c r="C3942" s="43" t="s">
        <v>1388</v>
      </c>
      <c r="D3942" s="43" t="s">
        <v>1112</v>
      </c>
      <c r="E3942" s="43" t="s">
        <v>71</v>
      </c>
      <c r="F3942" s="43" t="s">
        <v>445</v>
      </c>
      <c r="G3942" s="43" t="s">
        <v>1389</v>
      </c>
      <c r="H3942" s="43" t="s">
        <v>23</v>
      </c>
      <c r="I3942" s="43" t="s">
        <v>382</v>
      </c>
      <c r="J3942" s="16" t="s">
        <v>383</v>
      </c>
      <c r="K3942" s="16">
        <v>0</v>
      </c>
      <c r="L3942" s="16">
        <v>0</v>
      </c>
      <c r="M3942" s="16">
        <v>0</v>
      </c>
      <c r="N3942" s="16">
        <v>0</v>
      </c>
      <c r="O3942" s="47">
        <v>0</v>
      </c>
      <c r="P3942" s="16">
        <v>0</v>
      </c>
      <c r="Q3942" s="47">
        <v>0</v>
      </c>
      <c r="R3942" s="16" t="s">
        <v>1979</v>
      </c>
      <c r="S3942" s="3" t="s">
        <v>1486</v>
      </c>
      <c r="T3942" s="2"/>
      <c r="U3942" s="2"/>
      <c r="V3942" s="2"/>
    </row>
    <row r="3943" spans="1:22" s="16" customFormat="1" ht="15" customHeight="1" x14ac:dyDescent="0.3">
      <c r="A3943" s="16" t="s">
        <v>17</v>
      </c>
      <c r="B3943" s="16" t="s">
        <v>18</v>
      </c>
      <c r="C3943" s="43" t="s">
        <v>1750</v>
      </c>
      <c r="D3943" s="43" t="s">
        <v>1112</v>
      </c>
      <c r="E3943" s="43" t="s">
        <v>71</v>
      </c>
      <c r="F3943" s="43" t="s">
        <v>445</v>
      </c>
      <c r="G3943" s="43" t="s">
        <v>1786</v>
      </c>
      <c r="H3943" s="43" t="s">
        <v>23</v>
      </c>
      <c r="I3943" s="43">
        <v>4065</v>
      </c>
      <c r="J3943" s="16" t="s">
        <v>1127</v>
      </c>
      <c r="K3943" s="16">
        <v>0</v>
      </c>
      <c r="L3943" s="16">
        <v>0</v>
      </c>
      <c r="M3943" s="16">
        <v>0</v>
      </c>
      <c r="N3943" s="16">
        <v>0</v>
      </c>
      <c r="O3943" s="47">
        <v>435</v>
      </c>
      <c r="P3943" s="16">
        <v>-435</v>
      </c>
      <c r="Q3943" s="47">
        <v>0</v>
      </c>
      <c r="R3943" s="16" t="s">
        <v>1980</v>
      </c>
      <c r="S3943" s="3" t="s">
        <v>1486</v>
      </c>
      <c r="T3943" s="2"/>
      <c r="U3943" s="2"/>
      <c r="V3943" s="2"/>
    </row>
    <row r="3944" spans="1:22" s="16" customFormat="1" ht="15" customHeight="1" x14ac:dyDescent="0.3">
      <c r="A3944" s="16" t="s">
        <v>17</v>
      </c>
      <c r="B3944" s="16" t="s">
        <v>18</v>
      </c>
      <c r="C3944" s="43" t="s">
        <v>1750</v>
      </c>
      <c r="D3944" s="43" t="s">
        <v>1112</v>
      </c>
      <c r="E3944" s="43" t="s">
        <v>71</v>
      </c>
      <c r="F3944" s="43" t="s">
        <v>445</v>
      </c>
      <c r="G3944" s="43" t="s">
        <v>1786</v>
      </c>
      <c r="H3944" s="43" t="s">
        <v>23</v>
      </c>
      <c r="I3944" s="43">
        <v>4720</v>
      </c>
      <c r="J3944" s="16" t="s">
        <v>1396</v>
      </c>
      <c r="K3944" s="16">
        <v>321000</v>
      </c>
      <c r="L3944" s="16">
        <v>0</v>
      </c>
      <c r="M3944" s="16">
        <v>321000</v>
      </c>
      <c r="N3944" s="16">
        <v>0</v>
      </c>
      <c r="O3944" s="47">
        <v>0</v>
      </c>
      <c r="P3944" s="16">
        <v>321000</v>
      </c>
      <c r="Q3944" s="47">
        <v>0</v>
      </c>
      <c r="R3944" s="16" t="s">
        <v>1980</v>
      </c>
      <c r="S3944" s="3" t="s">
        <v>1486</v>
      </c>
      <c r="T3944" s="2"/>
      <c r="U3944" s="2"/>
      <c r="V3944" s="2"/>
    </row>
    <row r="3945" spans="1:22" s="16" customFormat="1" ht="15" customHeight="1" x14ac:dyDescent="0.3">
      <c r="A3945" s="16" t="s">
        <v>17</v>
      </c>
      <c r="B3945" s="16" t="s">
        <v>18</v>
      </c>
      <c r="C3945" s="43" t="s">
        <v>1750</v>
      </c>
      <c r="D3945" s="43" t="s">
        <v>1112</v>
      </c>
      <c r="E3945" s="43" t="s">
        <v>71</v>
      </c>
      <c r="F3945" s="43" t="s">
        <v>445</v>
      </c>
      <c r="G3945" s="43" t="s">
        <v>1786</v>
      </c>
      <c r="H3945" s="43" t="s">
        <v>23</v>
      </c>
      <c r="I3945" s="43" t="s">
        <v>318</v>
      </c>
      <c r="J3945" s="16" t="s">
        <v>319</v>
      </c>
      <c r="K3945" s="16">
        <v>0</v>
      </c>
      <c r="L3945" s="16">
        <v>0</v>
      </c>
      <c r="M3945" s="16">
        <v>0</v>
      </c>
      <c r="N3945" s="16">
        <v>0</v>
      </c>
      <c r="O3945" s="47">
        <v>0</v>
      </c>
      <c r="P3945" s="16">
        <v>0</v>
      </c>
      <c r="Q3945" s="47">
        <v>0</v>
      </c>
      <c r="R3945" s="16" t="s">
        <v>1980</v>
      </c>
      <c r="S3945" s="3" t="s">
        <v>1486</v>
      </c>
      <c r="T3945" s="2"/>
      <c r="U3945" s="2"/>
      <c r="V3945" s="2"/>
    </row>
    <row r="3946" spans="1:22" s="16" customFormat="1" ht="15" customHeight="1" x14ac:dyDescent="0.3">
      <c r="A3946" s="16" t="s">
        <v>17</v>
      </c>
      <c r="B3946" s="16" t="s">
        <v>18</v>
      </c>
      <c r="C3946" s="43" t="s">
        <v>1751</v>
      </c>
      <c r="D3946" s="43" t="s">
        <v>1112</v>
      </c>
      <c r="E3946" s="43" t="s">
        <v>71</v>
      </c>
      <c r="F3946" s="43" t="s">
        <v>445</v>
      </c>
      <c r="G3946" s="43" t="s">
        <v>1787</v>
      </c>
      <c r="H3946" s="43" t="s">
        <v>23</v>
      </c>
      <c r="I3946" s="43">
        <v>4720</v>
      </c>
      <c r="J3946" s="16" t="s">
        <v>1396</v>
      </c>
      <c r="K3946" s="16">
        <v>250000</v>
      </c>
      <c r="L3946" s="16">
        <v>0</v>
      </c>
      <c r="M3946" s="16">
        <v>250000</v>
      </c>
      <c r="N3946" s="16">
        <v>0</v>
      </c>
      <c r="O3946" s="47">
        <v>0</v>
      </c>
      <c r="P3946" s="16">
        <v>250000</v>
      </c>
      <c r="Q3946" s="47">
        <v>0</v>
      </c>
      <c r="R3946" s="16" t="s">
        <v>1981</v>
      </c>
      <c r="S3946" s="3" t="s">
        <v>1486</v>
      </c>
      <c r="T3946" s="2"/>
      <c r="U3946" s="2"/>
      <c r="V3946" s="2"/>
    </row>
    <row r="3947" spans="1:22" s="16" customFormat="1" ht="15" customHeight="1" x14ac:dyDescent="0.3">
      <c r="A3947" s="16" t="s">
        <v>17</v>
      </c>
      <c r="B3947" s="16" t="s">
        <v>18</v>
      </c>
      <c r="C3947" s="43" t="s">
        <v>1751</v>
      </c>
      <c r="D3947" s="43" t="s">
        <v>1112</v>
      </c>
      <c r="E3947" s="43" t="s">
        <v>71</v>
      </c>
      <c r="F3947" s="43" t="s">
        <v>445</v>
      </c>
      <c r="G3947" s="43" t="s">
        <v>1787</v>
      </c>
      <c r="H3947" s="43" t="s">
        <v>23</v>
      </c>
      <c r="I3947" s="43">
        <v>4750</v>
      </c>
      <c r="J3947" s="16" t="s">
        <v>1090</v>
      </c>
      <c r="K3947" s="16">
        <v>127000</v>
      </c>
      <c r="L3947" s="16">
        <v>0</v>
      </c>
      <c r="M3947" s="16">
        <v>127000</v>
      </c>
      <c r="N3947" s="16">
        <v>0</v>
      </c>
      <c r="O3947" s="47">
        <v>12065</v>
      </c>
      <c r="P3947" s="16">
        <v>114935</v>
      </c>
      <c r="Q3947" s="47">
        <v>0</v>
      </c>
      <c r="R3947" s="16" t="s">
        <v>1981</v>
      </c>
      <c r="S3947" s="3" t="s">
        <v>1486</v>
      </c>
      <c r="T3947" s="2"/>
      <c r="U3947" s="2"/>
      <c r="V3947" s="2"/>
    </row>
    <row r="3948" spans="1:22" s="16" customFormat="1" ht="15" customHeight="1" x14ac:dyDescent="0.3">
      <c r="A3948" s="16" t="s">
        <v>17</v>
      </c>
      <c r="B3948" s="16" t="s">
        <v>18</v>
      </c>
      <c r="C3948" s="43" t="s">
        <v>1751</v>
      </c>
      <c r="D3948" s="43" t="s">
        <v>1112</v>
      </c>
      <c r="E3948" s="43" t="s">
        <v>71</v>
      </c>
      <c r="F3948" s="43" t="s">
        <v>445</v>
      </c>
      <c r="G3948" s="43" t="s">
        <v>1787</v>
      </c>
      <c r="H3948" s="43" t="s">
        <v>23</v>
      </c>
      <c r="I3948" s="43" t="s">
        <v>382</v>
      </c>
      <c r="J3948" s="16" t="s">
        <v>383</v>
      </c>
      <c r="K3948" s="16">
        <v>0</v>
      </c>
      <c r="L3948" s="16">
        <v>0</v>
      </c>
      <c r="M3948" s="16">
        <v>0</v>
      </c>
      <c r="N3948" s="16">
        <v>0</v>
      </c>
      <c r="O3948" s="47">
        <v>0</v>
      </c>
      <c r="P3948" s="16">
        <v>0</v>
      </c>
      <c r="Q3948" s="47">
        <v>0</v>
      </c>
      <c r="R3948" s="16" t="s">
        <v>1981</v>
      </c>
      <c r="S3948" s="3" t="s">
        <v>1486</v>
      </c>
      <c r="T3948" s="2"/>
      <c r="U3948" s="2"/>
      <c r="V3948" s="2"/>
    </row>
    <row r="3949" spans="1:22" s="16" customFormat="1" ht="15" customHeight="1" x14ac:dyDescent="0.3">
      <c r="A3949" s="16" t="s">
        <v>465</v>
      </c>
      <c r="B3949" s="16" t="s">
        <v>18</v>
      </c>
      <c r="C3949" s="43" t="s">
        <v>1111</v>
      </c>
      <c r="D3949" s="43" t="s">
        <v>1112</v>
      </c>
      <c r="E3949" s="43" t="s">
        <v>71</v>
      </c>
      <c r="F3949" s="43" t="s">
        <v>316</v>
      </c>
      <c r="G3949" s="43" t="s">
        <v>445</v>
      </c>
      <c r="H3949" s="43" t="s">
        <v>23</v>
      </c>
      <c r="I3949" s="43" t="s">
        <v>493</v>
      </c>
      <c r="J3949" s="16" t="s">
        <v>494</v>
      </c>
      <c r="K3949" s="16">
        <v>60000</v>
      </c>
      <c r="L3949" s="16">
        <v>0</v>
      </c>
      <c r="M3949" s="16">
        <v>60000</v>
      </c>
      <c r="N3949" s="16">
        <v>0</v>
      </c>
      <c r="O3949" s="47">
        <v>25339.06</v>
      </c>
      <c r="P3949" s="16">
        <v>34660.94</v>
      </c>
      <c r="Q3949" s="47">
        <v>3418.75</v>
      </c>
      <c r="R3949" s="16" t="s">
        <v>1969</v>
      </c>
      <c r="S3949" s="3" t="s">
        <v>1486</v>
      </c>
      <c r="T3949" s="2"/>
      <c r="U3949" s="2"/>
      <c r="V3949" s="2"/>
    </row>
    <row r="3950" spans="1:22" s="16" customFormat="1" ht="15" customHeight="1" x14ac:dyDescent="0.3">
      <c r="A3950" s="16" t="s">
        <v>465</v>
      </c>
      <c r="B3950" s="16" t="s">
        <v>18</v>
      </c>
      <c r="C3950" s="43" t="s">
        <v>1111</v>
      </c>
      <c r="D3950" s="43" t="s">
        <v>1112</v>
      </c>
      <c r="E3950" s="43" t="s">
        <v>71</v>
      </c>
      <c r="F3950" s="43" t="s">
        <v>316</v>
      </c>
      <c r="G3950" s="43" t="s">
        <v>445</v>
      </c>
      <c r="H3950" s="43" t="s">
        <v>23</v>
      </c>
      <c r="I3950" s="43">
        <v>5100</v>
      </c>
      <c r="J3950" s="16" t="s">
        <v>484</v>
      </c>
      <c r="K3950" s="16">
        <v>18000</v>
      </c>
      <c r="L3950" s="16">
        <v>0</v>
      </c>
      <c r="M3950" s="16">
        <v>18000</v>
      </c>
      <c r="N3950" s="16">
        <v>0</v>
      </c>
      <c r="O3950" s="47">
        <v>2133.0100000000002</v>
      </c>
      <c r="P3950" s="16">
        <v>15866.99</v>
      </c>
      <c r="Q3950" s="47">
        <v>75</v>
      </c>
      <c r="R3950" s="16" t="s">
        <v>1969</v>
      </c>
      <c r="S3950" s="3" t="s">
        <v>1486</v>
      </c>
      <c r="T3950" s="2"/>
      <c r="U3950" s="2"/>
      <c r="V3950" s="2"/>
    </row>
    <row r="3951" spans="1:22" s="16" customFormat="1" ht="15" customHeight="1" x14ac:dyDescent="0.3">
      <c r="A3951" s="16" t="s">
        <v>465</v>
      </c>
      <c r="B3951" s="16" t="s">
        <v>18</v>
      </c>
      <c r="C3951" s="43" t="s">
        <v>1111</v>
      </c>
      <c r="D3951" s="43" t="s">
        <v>1112</v>
      </c>
      <c r="E3951" s="43" t="s">
        <v>71</v>
      </c>
      <c r="F3951" s="43" t="s">
        <v>316</v>
      </c>
      <c r="G3951" s="43" t="s">
        <v>445</v>
      </c>
      <c r="H3951" s="43" t="s">
        <v>23</v>
      </c>
      <c r="I3951" s="43" t="s">
        <v>474</v>
      </c>
      <c r="J3951" s="16" t="s">
        <v>475</v>
      </c>
      <c r="K3951" s="16">
        <v>5967</v>
      </c>
      <c r="L3951" s="16">
        <v>59</v>
      </c>
      <c r="M3951" s="16">
        <v>6026</v>
      </c>
      <c r="N3951" s="16">
        <v>0</v>
      </c>
      <c r="O3951" s="47">
        <v>2101.6</v>
      </c>
      <c r="P3951" s="16">
        <v>3924.4</v>
      </c>
      <c r="Q3951" s="47">
        <v>267.26</v>
      </c>
      <c r="R3951" s="16" t="s">
        <v>1969</v>
      </c>
      <c r="S3951" s="3" t="s">
        <v>1486</v>
      </c>
      <c r="T3951" s="2"/>
      <c r="U3951" s="2"/>
      <c r="V3951" s="2"/>
    </row>
    <row r="3952" spans="1:22" s="16" customFormat="1" ht="15" customHeight="1" x14ac:dyDescent="0.3">
      <c r="A3952" s="16" t="s">
        <v>465</v>
      </c>
      <c r="B3952" s="16" t="s">
        <v>18</v>
      </c>
      <c r="C3952" s="43" t="s">
        <v>1111</v>
      </c>
      <c r="D3952" s="43" t="s">
        <v>1112</v>
      </c>
      <c r="E3952" s="43" t="s">
        <v>71</v>
      </c>
      <c r="F3952" s="43" t="s">
        <v>316</v>
      </c>
      <c r="G3952" s="43" t="s">
        <v>445</v>
      </c>
      <c r="H3952" s="43" t="s">
        <v>23</v>
      </c>
      <c r="I3952" s="43">
        <v>6017</v>
      </c>
      <c r="J3952" s="16" t="s">
        <v>529</v>
      </c>
      <c r="K3952" s="16">
        <v>550</v>
      </c>
      <c r="L3952" s="16">
        <v>0</v>
      </c>
      <c r="M3952" s="16">
        <v>550</v>
      </c>
      <c r="N3952" s="16">
        <v>0</v>
      </c>
      <c r="O3952" s="47">
        <v>0</v>
      </c>
      <c r="P3952" s="16">
        <v>550</v>
      </c>
      <c r="Q3952" s="47">
        <v>0</v>
      </c>
      <c r="R3952" s="16" t="s">
        <v>1969</v>
      </c>
      <c r="S3952" s="3" t="s">
        <v>1486</v>
      </c>
      <c r="T3952" s="2"/>
      <c r="U3952" s="2"/>
      <c r="V3952" s="2"/>
    </row>
    <row r="3953" spans="1:22" s="16" customFormat="1" ht="15" customHeight="1" x14ac:dyDescent="0.3">
      <c r="A3953" s="16" t="s">
        <v>465</v>
      </c>
      <c r="B3953" s="16" t="s">
        <v>18</v>
      </c>
      <c r="C3953" s="43" t="s">
        <v>1111</v>
      </c>
      <c r="D3953" s="43" t="s">
        <v>1112</v>
      </c>
      <c r="E3953" s="43" t="s">
        <v>71</v>
      </c>
      <c r="F3953" s="43" t="s">
        <v>316</v>
      </c>
      <c r="G3953" s="43" t="s">
        <v>445</v>
      </c>
      <c r="H3953" s="43" t="s">
        <v>23</v>
      </c>
      <c r="I3953" s="43">
        <v>6202</v>
      </c>
      <c r="J3953" s="16" t="s">
        <v>558</v>
      </c>
      <c r="K3953" s="16">
        <v>2000</v>
      </c>
      <c r="L3953" s="16">
        <v>0</v>
      </c>
      <c r="M3953" s="16">
        <v>2000</v>
      </c>
      <c r="N3953" s="16">
        <v>0</v>
      </c>
      <c r="O3953" s="47">
        <v>0</v>
      </c>
      <c r="P3953" s="16">
        <v>2000</v>
      </c>
      <c r="Q3953" s="47">
        <v>0</v>
      </c>
      <c r="R3953" s="16" t="s">
        <v>1969</v>
      </c>
      <c r="S3953" s="3" t="s">
        <v>1486</v>
      </c>
      <c r="T3953" s="2"/>
      <c r="U3953" s="2"/>
      <c r="V3953" s="2"/>
    </row>
    <row r="3954" spans="1:22" s="16" customFormat="1" ht="15" customHeight="1" x14ac:dyDescent="0.3">
      <c r="A3954" s="16" t="s">
        <v>465</v>
      </c>
      <c r="B3954" s="16" t="s">
        <v>18</v>
      </c>
      <c r="C3954" s="43" t="s">
        <v>1111</v>
      </c>
      <c r="D3954" s="43" t="s">
        <v>1112</v>
      </c>
      <c r="E3954" s="43" t="s">
        <v>71</v>
      </c>
      <c r="F3954" s="43" t="s">
        <v>316</v>
      </c>
      <c r="G3954" s="43" t="s">
        <v>445</v>
      </c>
      <c r="H3954" s="43" t="s">
        <v>23</v>
      </c>
      <c r="I3954" s="43" t="s">
        <v>575</v>
      </c>
      <c r="J3954" s="16" t="s">
        <v>576</v>
      </c>
      <c r="K3954" s="16">
        <v>2000</v>
      </c>
      <c r="L3954" s="16">
        <v>0</v>
      </c>
      <c r="M3954" s="16">
        <v>2000</v>
      </c>
      <c r="N3954" s="16">
        <v>690.87</v>
      </c>
      <c r="O3954" s="47">
        <v>1309.1300000000001</v>
      </c>
      <c r="P3954" s="16">
        <v>0</v>
      </c>
      <c r="Q3954" s="47">
        <v>0</v>
      </c>
      <c r="R3954" s="16" t="s">
        <v>1969</v>
      </c>
      <c r="S3954" s="3" t="s">
        <v>1486</v>
      </c>
      <c r="T3954" s="2"/>
      <c r="U3954" s="2"/>
      <c r="V3954" s="2"/>
    </row>
    <row r="3955" spans="1:22" s="16" customFormat="1" ht="15" customHeight="1" x14ac:dyDescent="0.3">
      <c r="A3955" s="16" t="s">
        <v>465</v>
      </c>
      <c r="B3955" s="16" t="s">
        <v>18</v>
      </c>
      <c r="C3955" s="43" t="s">
        <v>1111</v>
      </c>
      <c r="D3955" s="43" t="s">
        <v>1112</v>
      </c>
      <c r="E3955" s="43" t="s">
        <v>71</v>
      </c>
      <c r="F3955" s="43" t="s">
        <v>316</v>
      </c>
      <c r="G3955" s="43" t="s">
        <v>445</v>
      </c>
      <c r="H3955" s="43" t="s">
        <v>23</v>
      </c>
      <c r="I3955" s="43" t="s">
        <v>723</v>
      </c>
      <c r="J3955" s="16" t="s">
        <v>724</v>
      </c>
      <c r="K3955" s="16">
        <v>75000</v>
      </c>
      <c r="L3955" s="16">
        <v>0</v>
      </c>
      <c r="M3955" s="16">
        <v>75000</v>
      </c>
      <c r="N3955" s="16">
        <v>0</v>
      </c>
      <c r="O3955" s="47">
        <v>49726.48</v>
      </c>
      <c r="P3955" s="16">
        <v>25273.52</v>
      </c>
      <c r="Q3955" s="47">
        <v>0</v>
      </c>
      <c r="R3955" s="16" t="s">
        <v>1969</v>
      </c>
      <c r="S3955" s="3" t="s">
        <v>1486</v>
      </c>
      <c r="T3955" s="2"/>
      <c r="U3955" s="2"/>
      <c r="V3955" s="2"/>
    </row>
    <row r="3956" spans="1:22" s="16" customFormat="1" ht="15" customHeight="1" x14ac:dyDescent="0.3">
      <c r="A3956" s="16" t="s">
        <v>465</v>
      </c>
      <c r="B3956" s="16" t="s">
        <v>18</v>
      </c>
      <c r="C3956" s="43" t="s">
        <v>1111</v>
      </c>
      <c r="D3956" s="43" t="s">
        <v>1112</v>
      </c>
      <c r="E3956" s="43" t="s">
        <v>71</v>
      </c>
      <c r="F3956" s="43" t="s">
        <v>316</v>
      </c>
      <c r="G3956" s="43" t="s">
        <v>445</v>
      </c>
      <c r="H3956" s="43" t="s">
        <v>23</v>
      </c>
      <c r="I3956" s="43">
        <v>6350</v>
      </c>
      <c r="J3956" s="16" t="s">
        <v>492</v>
      </c>
      <c r="K3956" s="16">
        <v>500</v>
      </c>
      <c r="L3956" s="16">
        <v>0</v>
      </c>
      <c r="M3956" s="16">
        <v>500</v>
      </c>
      <c r="N3956" s="16">
        <v>0</v>
      </c>
      <c r="O3956" s="47">
        <v>0</v>
      </c>
      <c r="P3956" s="16">
        <v>500</v>
      </c>
      <c r="Q3956" s="47">
        <v>0</v>
      </c>
      <c r="R3956" s="16" t="s">
        <v>1969</v>
      </c>
      <c r="S3956" s="3" t="s">
        <v>1486</v>
      </c>
      <c r="T3956" s="2"/>
      <c r="U3956" s="2"/>
      <c r="V3956" s="2"/>
    </row>
    <row r="3957" spans="1:22" s="16" customFormat="1" ht="15" customHeight="1" x14ac:dyDescent="0.3">
      <c r="A3957" s="16" t="s">
        <v>465</v>
      </c>
      <c r="B3957" s="16" t="s">
        <v>18</v>
      </c>
      <c r="C3957" s="43" t="s">
        <v>1111</v>
      </c>
      <c r="D3957" s="43" t="s">
        <v>1112</v>
      </c>
      <c r="E3957" s="43" t="s">
        <v>71</v>
      </c>
      <c r="F3957" s="43" t="s">
        <v>316</v>
      </c>
      <c r="G3957" s="43" t="s">
        <v>445</v>
      </c>
      <c r="H3957" s="43" t="s">
        <v>23</v>
      </c>
      <c r="I3957" s="43" t="s">
        <v>541</v>
      </c>
      <c r="J3957" s="16" t="s">
        <v>542</v>
      </c>
      <c r="K3957" s="16">
        <v>1000</v>
      </c>
      <c r="L3957" s="16">
        <v>0</v>
      </c>
      <c r="M3957" s="16">
        <v>1000</v>
      </c>
      <c r="N3957" s="16">
        <v>0</v>
      </c>
      <c r="O3957" s="47">
        <v>827.74</v>
      </c>
      <c r="P3957" s="16">
        <v>172.26</v>
      </c>
      <c r="Q3957" s="47">
        <v>76.38</v>
      </c>
      <c r="R3957" s="16" t="s">
        <v>1969</v>
      </c>
      <c r="S3957" s="3" t="s">
        <v>1486</v>
      </c>
      <c r="T3957" s="2"/>
      <c r="U3957" s="2"/>
      <c r="V3957" s="2"/>
    </row>
    <row r="3958" spans="1:22" s="16" customFormat="1" ht="15" customHeight="1" x14ac:dyDescent="0.3">
      <c r="A3958" s="16" t="s">
        <v>465</v>
      </c>
      <c r="B3958" s="16" t="s">
        <v>18</v>
      </c>
      <c r="C3958" s="43" t="s">
        <v>1111</v>
      </c>
      <c r="D3958" s="43" t="s">
        <v>1112</v>
      </c>
      <c r="E3958" s="43" t="s">
        <v>71</v>
      </c>
      <c r="F3958" s="43" t="s">
        <v>316</v>
      </c>
      <c r="G3958" s="43" t="s">
        <v>445</v>
      </c>
      <c r="H3958" s="43" t="s">
        <v>23</v>
      </c>
      <c r="I3958" s="43" t="s">
        <v>487</v>
      </c>
      <c r="J3958" s="16" t="s">
        <v>488</v>
      </c>
      <c r="K3958" s="16">
        <v>37996</v>
      </c>
      <c r="L3958" s="16">
        <v>0</v>
      </c>
      <c r="M3958" s="16">
        <v>37996</v>
      </c>
      <c r="N3958" s="16">
        <v>301.7</v>
      </c>
      <c r="O3958" s="47">
        <v>698.3</v>
      </c>
      <c r="P3958" s="16">
        <v>36996</v>
      </c>
      <c r="Q3958" s="47">
        <v>0</v>
      </c>
      <c r="R3958" s="16" t="s">
        <v>1969</v>
      </c>
      <c r="S3958" s="3" t="s">
        <v>1486</v>
      </c>
      <c r="T3958" s="2"/>
      <c r="U3958" s="2"/>
      <c r="V3958" s="2"/>
    </row>
    <row r="3959" spans="1:22" s="16" customFormat="1" ht="15" customHeight="1" x14ac:dyDescent="0.3">
      <c r="A3959" s="16" t="s">
        <v>465</v>
      </c>
      <c r="B3959" s="16" t="s">
        <v>18</v>
      </c>
      <c r="C3959" s="43" t="s">
        <v>1111</v>
      </c>
      <c r="D3959" s="43" t="s">
        <v>1112</v>
      </c>
      <c r="E3959" s="43" t="s">
        <v>71</v>
      </c>
      <c r="F3959" s="43" t="s">
        <v>316</v>
      </c>
      <c r="G3959" s="43" t="s">
        <v>445</v>
      </c>
      <c r="H3959" s="43" t="s">
        <v>23</v>
      </c>
      <c r="I3959" s="43" t="s">
        <v>498</v>
      </c>
      <c r="J3959" s="16" t="s">
        <v>499</v>
      </c>
      <c r="K3959" s="16">
        <v>5000</v>
      </c>
      <c r="L3959" s="16">
        <v>0</v>
      </c>
      <c r="M3959" s="16">
        <v>5000</v>
      </c>
      <c r="N3959" s="16">
        <v>28</v>
      </c>
      <c r="O3959" s="47">
        <v>172</v>
      </c>
      <c r="P3959" s="16">
        <v>4800</v>
      </c>
      <c r="Q3959" s="47">
        <v>172</v>
      </c>
      <c r="R3959" s="16" t="s">
        <v>1969</v>
      </c>
      <c r="S3959" s="3" t="s">
        <v>1486</v>
      </c>
      <c r="T3959" s="2"/>
      <c r="U3959" s="2"/>
      <c r="V3959" s="2"/>
    </row>
    <row r="3960" spans="1:22" s="16" customFormat="1" ht="15" customHeight="1" x14ac:dyDescent="0.3">
      <c r="A3960" s="16" t="s">
        <v>465</v>
      </c>
      <c r="B3960" s="16" t="s">
        <v>18</v>
      </c>
      <c r="C3960" s="43" t="s">
        <v>1111</v>
      </c>
      <c r="D3960" s="43" t="s">
        <v>1112</v>
      </c>
      <c r="E3960" s="43" t="s">
        <v>71</v>
      </c>
      <c r="F3960" s="43" t="s">
        <v>316</v>
      </c>
      <c r="G3960" s="43" t="s">
        <v>445</v>
      </c>
      <c r="H3960" s="43" t="s">
        <v>23</v>
      </c>
      <c r="I3960" s="43" t="s">
        <v>510</v>
      </c>
      <c r="J3960" s="16" t="s">
        <v>511</v>
      </c>
      <c r="K3960" s="16">
        <v>2000</v>
      </c>
      <c r="L3960" s="16">
        <v>0</v>
      </c>
      <c r="M3960" s="16">
        <v>2000</v>
      </c>
      <c r="N3960" s="16">
        <v>608.92999999999995</v>
      </c>
      <c r="O3960" s="47">
        <v>1391.07</v>
      </c>
      <c r="P3960" s="16">
        <v>0</v>
      </c>
      <c r="Q3960" s="47">
        <v>0</v>
      </c>
      <c r="R3960" s="16" t="s">
        <v>1969</v>
      </c>
      <c r="S3960" s="3" t="s">
        <v>1486</v>
      </c>
      <c r="T3960" s="2"/>
      <c r="U3960" s="2"/>
      <c r="V3960" s="2"/>
    </row>
    <row r="3961" spans="1:22" s="16" customFormat="1" ht="15" customHeight="1" x14ac:dyDescent="0.3">
      <c r="A3961" s="16" t="s">
        <v>465</v>
      </c>
      <c r="B3961" s="16" t="s">
        <v>18</v>
      </c>
      <c r="C3961" s="43" t="s">
        <v>1111</v>
      </c>
      <c r="D3961" s="43" t="s">
        <v>1112</v>
      </c>
      <c r="E3961" s="43" t="s">
        <v>71</v>
      </c>
      <c r="F3961" s="43" t="s">
        <v>316</v>
      </c>
      <c r="G3961" s="43" t="s">
        <v>445</v>
      </c>
      <c r="H3961" s="43" t="s">
        <v>23</v>
      </c>
      <c r="I3961" s="43">
        <v>8040</v>
      </c>
      <c r="J3961" s="16" t="s">
        <v>1116</v>
      </c>
      <c r="K3961" s="16">
        <v>2512540</v>
      </c>
      <c r="L3961" s="16">
        <v>0</v>
      </c>
      <c r="M3961" s="16">
        <v>2512540</v>
      </c>
      <c r="N3961" s="16">
        <v>653090.98</v>
      </c>
      <c r="O3961" s="47">
        <v>1806909.02</v>
      </c>
      <c r="P3961" s="16">
        <v>52540</v>
      </c>
      <c r="Q3961" s="47">
        <v>0</v>
      </c>
      <c r="R3961" s="16" t="s">
        <v>1969</v>
      </c>
      <c r="S3961" s="3" t="s">
        <v>1486</v>
      </c>
      <c r="T3961" s="2"/>
      <c r="U3961" s="2"/>
      <c r="V3961" s="2"/>
    </row>
    <row r="3962" spans="1:22" s="16" customFormat="1" ht="15" customHeight="1" x14ac:dyDescent="0.3">
      <c r="A3962" s="16" t="s">
        <v>465</v>
      </c>
      <c r="B3962" s="16" t="s">
        <v>18</v>
      </c>
      <c r="C3962" s="43" t="s">
        <v>1111</v>
      </c>
      <c r="D3962" s="43" t="s">
        <v>1112</v>
      </c>
      <c r="E3962" s="43" t="s">
        <v>71</v>
      </c>
      <c r="F3962" s="43" t="s">
        <v>316</v>
      </c>
      <c r="G3962" s="43" t="s">
        <v>445</v>
      </c>
      <c r="H3962" s="43" t="s">
        <v>23</v>
      </c>
      <c r="I3962" s="43">
        <v>8075</v>
      </c>
      <c r="J3962" s="16" t="s">
        <v>686</v>
      </c>
      <c r="K3962" s="16">
        <v>279564</v>
      </c>
      <c r="L3962" s="16">
        <v>0</v>
      </c>
      <c r="M3962" s="16">
        <v>279564</v>
      </c>
      <c r="N3962" s="16">
        <v>0</v>
      </c>
      <c r="O3962" s="47">
        <v>292343.48</v>
      </c>
      <c r="P3962" s="16">
        <v>-12779.48</v>
      </c>
      <c r="Q3962" s="47">
        <v>0</v>
      </c>
      <c r="R3962" s="16" t="s">
        <v>1969</v>
      </c>
      <c r="S3962" s="3" t="s">
        <v>1486</v>
      </c>
      <c r="T3962" s="2"/>
      <c r="U3962" s="2"/>
      <c r="V3962" s="2"/>
    </row>
    <row r="3963" spans="1:22" s="16" customFormat="1" ht="15" customHeight="1" x14ac:dyDescent="0.3">
      <c r="A3963" s="16" t="s">
        <v>465</v>
      </c>
      <c r="B3963" s="16" t="s">
        <v>18</v>
      </c>
      <c r="C3963" s="43" t="s">
        <v>1111</v>
      </c>
      <c r="D3963" s="43" t="s">
        <v>1112</v>
      </c>
      <c r="E3963" s="43" t="s">
        <v>71</v>
      </c>
      <c r="F3963" s="43" t="s">
        <v>316</v>
      </c>
      <c r="G3963" s="43" t="s">
        <v>445</v>
      </c>
      <c r="H3963" s="43" t="s">
        <v>23</v>
      </c>
      <c r="I3963" s="43">
        <v>8160</v>
      </c>
      <c r="J3963" s="16" t="s">
        <v>1114</v>
      </c>
      <c r="K3963" s="16">
        <v>140000</v>
      </c>
      <c r="L3963" s="16">
        <v>0</v>
      </c>
      <c r="M3963" s="16">
        <v>140000</v>
      </c>
      <c r="N3963" s="16">
        <v>0</v>
      </c>
      <c r="O3963" s="47">
        <v>6066.24</v>
      </c>
      <c r="P3963" s="16">
        <v>133933.76000000001</v>
      </c>
      <c r="Q3963" s="47">
        <v>2794.71</v>
      </c>
      <c r="R3963" s="16" t="s">
        <v>1969</v>
      </c>
      <c r="S3963" s="3" t="s">
        <v>1486</v>
      </c>
      <c r="T3963" s="2"/>
      <c r="U3963" s="2"/>
      <c r="V3963" s="2"/>
    </row>
    <row r="3964" spans="1:22" s="16" customFormat="1" ht="15" customHeight="1" x14ac:dyDescent="0.3">
      <c r="A3964" s="16" t="s">
        <v>465</v>
      </c>
      <c r="B3964" s="16" t="s">
        <v>18</v>
      </c>
      <c r="C3964" s="43" t="s">
        <v>1117</v>
      </c>
      <c r="D3964" s="43" t="s">
        <v>1112</v>
      </c>
      <c r="E3964" s="43" t="s">
        <v>71</v>
      </c>
      <c r="F3964" s="43" t="s">
        <v>316</v>
      </c>
      <c r="G3964" s="43" t="s">
        <v>1118</v>
      </c>
      <c r="H3964" s="43" t="s">
        <v>23</v>
      </c>
      <c r="I3964" s="43" t="s">
        <v>1099</v>
      </c>
      <c r="J3964" s="16" t="s">
        <v>1100</v>
      </c>
      <c r="K3964" s="16">
        <v>50000</v>
      </c>
      <c r="L3964" s="16">
        <v>0</v>
      </c>
      <c r="M3964" s="16">
        <v>50000</v>
      </c>
      <c r="N3964" s="16">
        <v>0</v>
      </c>
      <c r="O3964" s="47">
        <v>0</v>
      </c>
      <c r="P3964" s="16">
        <v>50000</v>
      </c>
      <c r="Q3964" s="47">
        <v>0</v>
      </c>
      <c r="R3964" s="16" t="s">
        <v>1970</v>
      </c>
      <c r="S3964" s="3" t="s">
        <v>1486</v>
      </c>
      <c r="T3964" s="2"/>
      <c r="U3964" s="2"/>
      <c r="V3964" s="2"/>
    </row>
    <row r="3965" spans="1:22" s="16" customFormat="1" ht="15" customHeight="1" x14ac:dyDescent="0.3">
      <c r="A3965" s="16" t="s">
        <v>465</v>
      </c>
      <c r="B3965" s="16" t="s">
        <v>18</v>
      </c>
      <c r="C3965" s="43" t="s">
        <v>1386</v>
      </c>
      <c r="D3965" s="43" t="s">
        <v>1112</v>
      </c>
      <c r="E3965" s="43" t="s">
        <v>71</v>
      </c>
      <c r="F3965" s="43" t="s">
        <v>316</v>
      </c>
      <c r="G3965" s="43" t="s">
        <v>1387</v>
      </c>
      <c r="H3965" s="43" t="s">
        <v>23</v>
      </c>
      <c r="I3965" s="43" t="s">
        <v>1099</v>
      </c>
      <c r="J3965" s="16" t="s">
        <v>1100</v>
      </c>
      <c r="K3965" s="16">
        <v>948092</v>
      </c>
      <c r="L3965" s="16">
        <v>0</v>
      </c>
      <c r="M3965" s="16">
        <v>948092</v>
      </c>
      <c r="N3965" s="16">
        <v>265679.63</v>
      </c>
      <c r="O3965" s="47">
        <v>216805.89</v>
      </c>
      <c r="P3965" s="16">
        <v>465606.48</v>
      </c>
      <c r="Q3965" s="47">
        <v>0</v>
      </c>
      <c r="R3965" s="16" t="s">
        <v>1971</v>
      </c>
      <c r="S3965" s="3" t="s">
        <v>1486</v>
      </c>
      <c r="T3965" s="2"/>
      <c r="U3965" s="2"/>
      <c r="V3965" s="2"/>
    </row>
    <row r="3966" spans="1:22" s="16" customFormat="1" ht="15" customHeight="1" x14ac:dyDescent="0.3">
      <c r="A3966" s="16" t="s">
        <v>465</v>
      </c>
      <c r="B3966" s="16" t="s">
        <v>18</v>
      </c>
      <c r="C3966" s="43" t="s">
        <v>1119</v>
      </c>
      <c r="D3966" s="43" t="s">
        <v>1112</v>
      </c>
      <c r="E3966" s="43" t="s">
        <v>71</v>
      </c>
      <c r="F3966" s="43" t="s">
        <v>316</v>
      </c>
      <c r="G3966" s="43" t="s">
        <v>1120</v>
      </c>
      <c r="H3966" s="43" t="s">
        <v>23</v>
      </c>
      <c r="I3966" s="43">
        <v>9500</v>
      </c>
      <c r="J3966" s="16" t="s">
        <v>818</v>
      </c>
      <c r="K3966" s="16">
        <v>321437</v>
      </c>
      <c r="L3966" s="16">
        <v>0</v>
      </c>
      <c r="M3966" s="16">
        <v>321437</v>
      </c>
      <c r="N3966" s="16">
        <v>2279.6999999999998</v>
      </c>
      <c r="O3966" s="47">
        <v>10891.74</v>
      </c>
      <c r="P3966" s="16">
        <v>308265.56</v>
      </c>
      <c r="Q3966" s="47">
        <v>3188.96</v>
      </c>
      <c r="R3966" s="16" t="s">
        <v>1972</v>
      </c>
      <c r="S3966" s="3" t="s">
        <v>1486</v>
      </c>
      <c r="T3966" s="2"/>
      <c r="U3966" s="2"/>
      <c r="V3966" s="2"/>
    </row>
    <row r="3967" spans="1:22" s="16" customFormat="1" ht="15" customHeight="1" x14ac:dyDescent="0.3">
      <c r="A3967" s="16" t="s">
        <v>465</v>
      </c>
      <c r="B3967" s="16" t="s">
        <v>18</v>
      </c>
      <c r="C3967" s="43" t="s">
        <v>1132</v>
      </c>
      <c r="D3967" s="43" t="s">
        <v>1112</v>
      </c>
      <c r="E3967" s="43" t="s">
        <v>71</v>
      </c>
      <c r="F3967" s="43" t="s">
        <v>316</v>
      </c>
      <c r="G3967" s="43" t="s">
        <v>1147</v>
      </c>
      <c r="H3967" s="43" t="s">
        <v>23</v>
      </c>
      <c r="I3967" s="43">
        <v>9500</v>
      </c>
      <c r="J3967" s="16" t="s">
        <v>818</v>
      </c>
      <c r="K3967" s="16">
        <v>0</v>
      </c>
      <c r="L3967" s="16">
        <v>0</v>
      </c>
      <c r="M3967" s="16">
        <v>0</v>
      </c>
      <c r="N3967" s="16">
        <v>0</v>
      </c>
      <c r="O3967" s="47">
        <v>0</v>
      </c>
      <c r="P3967" s="16">
        <v>0</v>
      </c>
      <c r="Q3967" s="47">
        <v>0</v>
      </c>
      <c r="R3967" s="16" t="s">
        <v>1973</v>
      </c>
      <c r="S3967" s="3" t="s">
        <v>1486</v>
      </c>
      <c r="T3967" s="2"/>
      <c r="U3967" s="2"/>
      <c r="V3967" s="2"/>
    </row>
    <row r="3968" spans="1:22" s="16" customFormat="1" ht="15" customHeight="1" x14ac:dyDescent="0.3">
      <c r="A3968" s="16" t="s">
        <v>465</v>
      </c>
      <c r="B3968" s="16" t="s">
        <v>18</v>
      </c>
      <c r="C3968" s="43" t="s">
        <v>1121</v>
      </c>
      <c r="D3968" s="43" t="s">
        <v>1112</v>
      </c>
      <c r="E3968" s="43" t="s">
        <v>71</v>
      </c>
      <c r="F3968" s="43" t="s">
        <v>445</v>
      </c>
      <c r="G3968" s="43" t="s">
        <v>23</v>
      </c>
      <c r="H3968" s="43" t="s">
        <v>23</v>
      </c>
      <c r="I3968" s="43" t="s">
        <v>797</v>
      </c>
      <c r="J3968" s="16" t="s">
        <v>798</v>
      </c>
      <c r="K3968" s="16">
        <v>0</v>
      </c>
      <c r="L3968" s="16">
        <v>0</v>
      </c>
      <c r="M3968" s="16">
        <v>0</v>
      </c>
      <c r="N3968" s="16">
        <v>0</v>
      </c>
      <c r="O3968" s="47">
        <v>20.100000000000001</v>
      </c>
      <c r="P3968" s="16">
        <v>-20.100000000000001</v>
      </c>
      <c r="Q3968" s="47">
        <v>20.100000000000001</v>
      </c>
      <c r="R3968" s="16" t="s">
        <v>1974</v>
      </c>
      <c r="S3968" s="3" t="s">
        <v>1486</v>
      </c>
      <c r="T3968" s="2"/>
      <c r="U3968" s="2"/>
      <c r="V3968" s="2"/>
    </row>
    <row r="3969" spans="1:22" s="16" customFormat="1" ht="15" customHeight="1" x14ac:dyDescent="0.3">
      <c r="A3969" s="16" t="s">
        <v>465</v>
      </c>
      <c r="B3969" s="16" t="s">
        <v>18</v>
      </c>
      <c r="C3969" s="43" t="s">
        <v>1122</v>
      </c>
      <c r="D3969" s="43" t="s">
        <v>1112</v>
      </c>
      <c r="E3969" s="43" t="s">
        <v>71</v>
      </c>
      <c r="F3969" s="43" t="s">
        <v>445</v>
      </c>
      <c r="G3969" s="43" t="s">
        <v>1123</v>
      </c>
      <c r="H3969" s="43" t="s">
        <v>23</v>
      </c>
      <c r="I3969" s="43" t="s">
        <v>797</v>
      </c>
      <c r="J3969" s="16" t="s">
        <v>798</v>
      </c>
      <c r="K3969" s="16">
        <v>1000000</v>
      </c>
      <c r="L3969" s="16">
        <v>0</v>
      </c>
      <c r="M3969" s="16">
        <v>1000000</v>
      </c>
      <c r="N3969" s="16">
        <v>153920</v>
      </c>
      <c r="O3969" s="47">
        <v>58420.98</v>
      </c>
      <c r="P3969" s="16">
        <v>787659.02</v>
      </c>
      <c r="Q3969" s="47">
        <v>5146.1000000000004</v>
      </c>
      <c r="R3969" s="16" t="s">
        <v>1975</v>
      </c>
      <c r="S3969" s="3" t="s">
        <v>1486</v>
      </c>
      <c r="T3969" s="2"/>
      <c r="U3969" s="2"/>
      <c r="V3969" s="2"/>
    </row>
    <row r="3970" spans="1:22" s="16" customFormat="1" ht="15" customHeight="1" x14ac:dyDescent="0.3">
      <c r="A3970" s="16" t="s">
        <v>465</v>
      </c>
      <c r="B3970" s="16" t="s">
        <v>18</v>
      </c>
      <c r="C3970" s="43" t="s">
        <v>1125</v>
      </c>
      <c r="D3970" s="43" t="s">
        <v>1112</v>
      </c>
      <c r="E3970" s="43" t="s">
        <v>71</v>
      </c>
      <c r="F3970" s="43" t="s">
        <v>445</v>
      </c>
      <c r="G3970" s="43" t="s">
        <v>1126</v>
      </c>
      <c r="H3970" s="43" t="s">
        <v>23</v>
      </c>
      <c r="I3970" s="43" t="s">
        <v>797</v>
      </c>
      <c r="J3970" s="16" t="s">
        <v>798</v>
      </c>
      <c r="K3970" s="16">
        <v>1985501</v>
      </c>
      <c r="L3970" s="16">
        <v>0</v>
      </c>
      <c r="M3970" s="16">
        <v>1985501</v>
      </c>
      <c r="N3970" s="16">
        <v>534537.63</v>
      </c>
      <c r="O3970" s="47">
        <v>498117.14</v>
      </c>
      <c r="P3970" s="16">
        <v>952846.23</v>
      </c>
      <c r="Q3970" s="47">
        <v>62756.82</v>
      </c>
      <c r="R3970" s="16" t="s">
        <v>1976</v>
      </c>
      <c r="S3970" s="3" t="s">
        <v>1486</v>
      </c>
      <c r="T3970" s="2"/>
      <c r="U3970" s="2"/>
      <c r="V3970" s="2"/>
    </row>
    <row r="3971" spans="1:22" s="16" customFormat="1" ht="15" customHeight="1" x14ac:dyDescent="0.3">
      <c r="A3971" s="16" t="s">
        <v>465</v>
      </c>
      <c r="B3971" s="16" t="s">
        <v>18</v>
      </c>
      <c r="C3971" s="43" t="s">
        <v>1128</v>
      </c>
      <c r="D3971" s="43" t="s">
        <v>1112</v>
      </c>
      <c r="E3971" s="43" t="s">
        <v>71</v>
      </c>
      <c r="F3971" s="43" t="s">
        <v>445</v>
      </c>
      <c r="G3971" s="43" t="s">
        <v>1129</v>
      </c>
      <c r="H3971" s="43" t="s">
        <v>23</v>
      </c>
      <c r="I3971" s="43" t="s">
        <v>1047</v>
      </c>
      <c r="J3971" s="16" t="s">
        <v>1048</v>
      </c>
      <c r="K3971" s="16">
        <v>0</v>
      </c>
      <c r="L3971" s="16">
        <v>0</v>
      </c>
      <c r="M3971" s="16">
        <v>0</v>
      </c>
      <c r="N3971" s="16">
        <v>0</v>
      </c>
      <c r="O3971" s="47">
        <v>0</v>
      </c>
      <c r="P3971" s="16">
        <v>0</v>
      </c>
      <c r="Q3971" s="47">
        <v>0</v>
      </c>
      <c r="R3971" s="16" t="s">
        <v>1977</v>
      </c>
      <c r="S3971" s="3" t="s">
        <v>1486</v>
      </c>
      <c r="T3971" s="2"/>
      <c r="U3971" s="2"/>
      <c r="V3971" s="2"/>
    </row>
    <row r="3972" spans="1:22" s="16" customFormat="1" ht="15" customHeight="1" x14ac:dyDescent="0.3">
      <c r="A3972" s="16" t="s">
        <v>465</v>
      </c>
      <c r="B3972" s="16" t="s">
        <v>18</v>
      </c>
      <c r="C3972" s="43" t="s">
        <v>1128</v>
      </c>
      <c r="D3972" s="43" t="s">
        <v>1112</v>
      </c>
      <c r="E3972" s="43" t="s">
        <v>71</v>
      </c>
      <c r="F3972" s="43" t="s">
        <v>445</v>
      </c>
      <c r="G3972" s="43" t="s">
        <v>1129</v>
      </c>
      <c r="H3972" s="43" t="s">
        <v>23</v>
      </c>
      <c r="I3972" s="43" t="s">
        <v>797</v>
      </c>
      <c r="J3972" s="16" t="s">
        <v>798</v>
      </c>
      <c r="K3972" s="16">
        <v>5654908</v>
      </c>
      <c r="L3972" s="16">
        <v>0</v>
      </c>
      <c r="M3972" s="16">
        <v>5654908</v>
      </c>
      <c r="N3972" s="16">
        <v>838636.18</v>
      </c>
      <c r="O3972" s="47">
        <v>1477394.41</v>
      </c>
      <c r="P3972" s="16">
        <v>3338877.41</v>
      </c>
      <c r="Q3972" s="47">
        <v>4325.24</v>
      </c>
      <c r="R3972" s="16" t="s">
        <v>1977</v>
      </c>
      <c r="S3972" s="3" t="s">
        <v>1486</v>
      </c>
      <c r="T3972" s="2"/>
      <c r="U3972" s="2"/>
      <c r="V3972" s="2"/>
    </row>
    <row r="3973" spans="1:22" s="16" customFormat="1" ht="15" customHeight="1" x14ac:dyDescent="0.3">
      <c r="A3973" s="16" t="s">
        <v>465</v>
      </c>
      <c r="B3973" s="16" t="s">
        <v>18</v>
      </c>
      <c r="C3973" s="43" t="s">
        <v>1130</v>
      </c>
      <c r="D3973" s="43" t="s">
        <v>1112</v>
      </c>
      <c r="E3973" s="43" t="s">
        <v>71</v>
      </c>
      <c r="F3973" s="43" t="s">
        <v>445</v>
      </c>
      <c r="G3973" s="43" t="s">
        <v>1112</v>
      </c>
      <c r="H3973" s="43" t="s">
        <v>23</v>
      </c>
      <c r="I3973" s="43" t="s">
        <v>1794</v>
      </c>
      <c r="J3973" s="16" t="s">
        <v>1795</v>
      </c>
      <c r="K3973" s="16">
        <v>0</v>
      </c>
      <c r="L3973" s="16">
        <v>96900</v>
      </c>
      <c r="M3973" s="16">
        <v>96900</v>
      </c>
      <c r="N3973" s="16">
        <v>0</v>
      </c>
      <c r="O3973" s="47">
        <v>0</v>
      </c>
      <c r="P3973" s="16">
        <v>96900</v>
      </c>
      <c r="Q3973" s="47">
        <v>0</v>
      </c>
      <c r="R3973" s="16" t="s">
        <v>1978</v>
      </c>
      <c r="S3973" s="3" t="s">
        <v>1486</v>
      </c>
      <c r="T3973" s="2"/>
      <c r="U3973" s="2"/>
      <c r="V3973" s="2"/>
    </row>
    <row r="3974" spans="1:22" s="16" customFormat="1" ht="15" customHeight="1" x14ac:dyDescent="0.3">
      <c r="A3974" s="16" t="s">
        <v>465</v>
      </c>
      <c r="B3974" s="16" t="s">
        <v>18</v>
      </c>
      <c r="C3974" s="43" t="s">
        <v>1130</v>
      </c>
      <c r="D3974" s="43" t="s">
        <v>1112</v>
      </c>
      <c r="E3974" s="43" t="s">
        <v>71</v>
      </c>
      <c r="F3974" s="43" t="s">
        <v>445</v>
      </c>
      <c r="G3974" s="43" t="s">
        <v>1112</v>
      </c>
      <c r="H3974" s="43" t="s">
        <v>23</v>
      </c>
      <c r="I3974" s="43" t="s">
        <v>797</v>
      </c>
      <c r="J3974" s="16" t="s">
        <v>798</v>
      </c>
      <c r="K3974" s="16">
        <v>5120517</v>
      </c>
      <c r="L3974" s="16">
        <v>-96900</v>
      </c>
      <c r="M3974" s="16">
        <v>5023617</v>
      </c>
      <c r="N3974" s="16">
        <v>304146.48</v>
      </c>
      <c r="O3974" s="47">
        <v>702346.66</v>
      </c>
      <c r="P3974" s="16">
        <v>4017123.86</v>
      </c>
      <c r="Q3974" s="47">
        <v>0</v>
      </c>
      <c r="R3974" s="16" t="s">
        <v>1978</v>
      </c>
      <c r="S3974" s="3" t="s">
        <v>1486</v>
      </c>
      <c r="T3974" s="2"/>
      <c r="U3974" s="2"/>
      <c r="V3974" s="2"/>
    </row>
    <row r="3975" spans="1:22" s="16" customFormat="1" ht="15" customHeight="1" x14ac:dyDescent="0.3">
      <c r="A3975" s="16" t="s">
        <v>465</v>
      </c>
      <c r="B3975" s="16" t="s">
        <v>18</v>
      </c>
      <c r="C3975" s="43" t="s">
        <v>1388</v>
      </c>
      <c r="D3975" s="43" t="s">
        <v>1112</v>
      </c>
      <c r="E3975" s="43" t="s">
        <v>71</v>
      </c>
      <c r="F3975" s="43" t="s">
        <v>445</v>
      </c>
      <c r="G3975" s="43" t="s">
        <v>1389</v>
      </c>
      <c r="H3975" s="43" t="s">
        <v>23</v>
      </c>
      <c r="I3975" s="43">
        <v>6040</v>
      </c>
      <c r="J3975" s="16" t="s">
        <v>2276</v>
      </c>
      <c r="K3975" s="16">
        <v>50000</v>
      </c>
      <c r="L3975" s="16">
        <v>-50000</v>
      </c>
      <c r="M3975" s="16">
        <v>0</v>
      </c>
      <c r="N3975" s="16">
        <v>0</v>
      </c>
      <c r="O3975" s="47">
        <v>0</v>
      </c>
      <c r="P3975" s="16">
        <v>0</v>
      </c>
      <c r="Q3975" s="47">
        <v>0</v>
      </c>
      <c r="R3975" s="16" t="s">
        <v>1979</v>
      </c>
      <c r="S3975" s="3" t="s">
        <v>1486</v>
      </c>
      <c r="T3975" s="2"/>
      <c r="U3975" s="2"/>
      <c r="V3975" s="2"/>
    </row>
    <row r="3976" spans="1:22" s="16" customFormat="1" ht="15" customHeight="1" x14ac:dyDescent="0.3">
      <c r="A3976" s="16" t="s">
        <v>465</v>
      </c>
      <c r="B3976" s="16" t="s">
        <v>18</v>
      </c>
      <c r="C3976" s="43" t="s">
        <v>1388</v>
      </c>
      <c r="D3976" s="43" t="s">
        <v>1112</v>
      </c>
      <c r="E3976" s="43" t="s">
        <v>71</v>
      </c>
      <c r="F3976" s="43" t="s">
        <v>445</v>
      </c>
      <c r="G3976" s="43" t="s">
        <v>1389</v>
      </c>
      <c r="H3976" s="43" t="s">
        <v>23</v>
      </c>
      <c r="I3976" s="43">
        <v>8140</v>
      </c>
      <c r="J3976" s="16" t="s">
        <v>1115</v>
      </c>
      <c r="K3976" s="16">
        <v>100000</v>
      </c>
      <c r="L3976" s="16">
        <v>-100000</v>
      </c>
      <c r="M3976" s="16">
        <v>0</v>
      </c>
      <c r="N3976" s="16">
        <v>0</v>
      </c>
      <c r="O3976" s="47">
        <v>0</v>
      </c>
      <c r="P3976" s="16">
        <v>0</v>
      </c>
      <c r="Q3976" s="47">
        <v>0</v>
      </c>
      <c r="R3976" s="16" t="s">
        <v>1979</v>
      </c>
      <c r="S3976" s="3" t="s">
        <v>1486</v>
      </c>
      <c r="T3976" s="2"/>
      <c r="U3976" s="2"/>
      <c r="V3976" s="2"/>
    </row>
    <row r="3977" spans="1:22" s="16" customFormat="1" ht="15" customHeight="1" x14ac:dyDescent="0.3">
      <c r="A3977" s="16" t="s">
        <v>465</v>
      </c>
      <c r="B3977" s="16" t="s">
        <v>18</v>
      </c>
      <c r="C3977" s="43" t="s">
        <v>1388</v>
      </c>
      <c r="D3977" s="43" t="s">
        <v>1112</v>
      </c>
      <c r="E3977" s="43" t="s">
        <v>71</v>
      </c>
      <c r="F3977" s="43" t="s">
        <v>445</v>
      </c>
      <c r="G3977" s="43" t="s">
        <v>1389</v>
      </c>
      <c r="H3977" s="43" t="s">
        <v>23</v>
      </c>
      <c r="I3977" s="43" t="s">
        <v>797</v>
      </c>
      <c r="J3977" s="16" t="s">
        <v>798</v>
      </c>
      <c r="K3977" s="16">
        <v>310000</v>
      </c>
      <c r="L3977" s="16">
        <v>360955</v>
      </c>
      <c r="M3977" s="16">
        <v>670955</v>
      </c>
      <c r="N3977" s="16">
        <v>125003.53</v>
      </c>
      <c r="O3977" s="47">
        <v>252340.78</v>
      </c>
      <c r="P3977" s="16">
        <v>293610.69</v>
      </c>
      <c r="Q3977" s="47">
        <v>4260.3900000000003</v>
      </c>
      <c r="R3977" s="16" t="s">
        <v>1979</v>
      </c>
      <c r="S3977" s="3" t="s">
        <v>1486</v>
      </c>
      <c r="T3977" s="2"/>
      <c r="U3977" s="2"/>
      <c r="V3977" s="2"/>
    </row>
    <row r="3978" spans="1:22" s="16" customFormat="1" ht="15" customHeight="1" x14ac:dyDescent="0.3">
      <c r="A3978" s="16" t="s">
        <v>465</v>
      </c>
      <c r="B3978" s="16" t="s">
        <v>18</v>
      </c>
      <c r="C3978" s="43" t="s">
        <v>1750</v>
      </c>
      <c r="D3978" s="43" t="s">
        <v>1112</v>
      </c>
      <c r="E3978" s="43" t="s">
        <v>71</v>
      </c>
      <c r="F3978" s="43" t="s">
        <v>445</v>
      </c>
      <c r="G3978" s="43" t="s">
        <v>1786</v>
      </c>
      <c r="H3978" s="43" t="s">
        <v>23</v>
      </c>
      <c r="I3978" s="43" t="s">
        <v>797</v>
      </c>
      <c r="J3978" s="16" t="s">
        <v>798</v>
      </c>
      <c r="K3978" s="16">
        <v>321000</v>
      </c>
      <c r="L3978" s="16">
        <v>0</v>
      </c>
      <c r="M3978" s="16">
        <v>321000</v>
      </c>
      <c r="N3978" s="16">
        <v>0</v>
      </c>
      <c r="O3978" s="47">
        <v>0</v>
      </c>
      <c r="P3978" s="16">
        <v>321000</v>
      </c>
      <c r="Q3978" s="47">
        <v>0</v>
      </c>
      <c r="R3978" s="16" t="s">
        <v>1980</v>
      </c>
      <c r="S3978" s="3" t="s">
        <v>1486</v>
      </c>
      <c r="T3978" s="2"/>
      <c r="U3978" s="2"/>
      <c r="V3978" s="2"/>
    </row>
    <row r="3979" spans="1:22" s="16" customFormat="1" ht="15" customHeight="1" x14ac:dyDescent="0.3">
      <c r="A3979" s="16" t="s">
        <v>465</v>
      </c>
      <c r="B3979" s="16" t="s">
        <v>18</v>
      </c>
      <c r="C3979" s="43" t="s">
        <v>1751</v>
      </c>
      <c r="D3979" s="43" t="s">
        <v>1112</v>
      </c>
      <c r="E3979" s="43" t="s">
        <v>71</v>
      </c>
      <c r="F3979" s="43" t="s">
        <v>445</v>
      </c>
      <c r="G3979" s="43" t="s">
        <v>1787</v>
      </c>
      <c r="H3979" s="43" t="s">
        <v>23</v>
      </c>
      <c r="I3979" s="43" t="s">
        <v>513</v>
      </c>
      <c r="J3979" s="16" t="s">
        <v>1203</v>
      </c>
      <c r="K3979" s="16">
        <v>377000</v>
      </c>
      <c r="L3979" s="16">
        <v>0</v>
      </c>
      <c r="M3979" s="16">
        <v>377000</v>
      </c>
      <c r="N3979" s="16">
        <v>0</v>
      </c>
      <c r="O3979" s="47">
        <v>227041.6</v>
      </c>
      <c r="P3979" s="16">
        <v>149958.39999999999</v>
      </c>
      <c r="Q3979" s="47">
        <v>0</v>
      </c>
      <c r="R3979" s="16" t="s">
        <v>1981</v>
      </c>
      <c r="S3979" s="3" t="s">
        <v>1486</v>
      </c>
      <c r="T3979" s="2"/>
      <c r="U3979" s="2"/>
      <c r="V3979" s="2"/>
    </row>
    <row r="3980" spans="1:22" s="16" customFormat="1" ht="15" customHeight="1" x14ac:dyDescent="0.3">
      <c r="A3980" s="16" t="s">
        <v>465</v>
      </c>
      <c r="B3980" s="16" t="s">
        <v>18</v>
      </c>
      <c r="C3980" s="43" t="s">
        <v>1751</v>
      </c>
      <c r="D3980" s="43" t="s">
        <v>1112</v>
      </c>
      <c r="E3980" s="43" t="s">
        <v>71</v>
      </c>
      <c r="F3980" s="43" t="s">
        <v>445</v>
      </c>
      <c r="G3980" s="43" t="s">
        <v>1787</v>
      </c>
      <c r="H3980" s="43" t="s">
        <v>23</v>
      </c>
      <c r="I3980" s="43">
        <v>7250</v>
      </c>
      <c r="J3980" s="16" t="s">
        <v>1675</v>
      </c>
      <c r="K3980" s="16">
        <v>0</v>
      </c>
      <c r="L3980" s="16">
        <v>0</v>
      </c>
      <c r="M3980" s="16">
        <v>0</v>
      </c>
      <c r="N3980" s="16">
        <v>0</v>
      </c>
      <c r="O3980" s="47">
        <v>31193.53</v>
      </c>
      <c r="P3980" s="16">
        <v>-31193.53</v>
      </c>
      <c r="Q3980" s="47">
        <v>0</v>
      </c>
      <c r="R3980" s="16" t="s">
        <v>1981</v>
      </c>
      <c r="S3980" s="3" t="s">
        <v>1486</v>
      </c>
      <c r="T3980" s="2"/>
      <c r="U3980" s="2"/>
      <c r="V3980" s="2"/>
    </row>
    <row r="3981" spans="1:22" s="16" customFormat="1" ht="15" customHeight="1" x14ac:dyDescent="0.3">
      <c r="A3981" s="16" t="s">
        <v>465</v>
      </c>
      <c r="B3981" s="16" t="s">
        <v>18</v>
      </c>
      <c r="C3981" s="43" t="s">
        <v>1751</v>
      </c>
      <c r="D3981" s="43" t="s">
        <v>1112</v>
      </c>
      <c r="E3981" s="43" t="s">
        <v>71</v>
      </c>
      <c r="F3981" s="43" t="s">
        <v>445</v>
      </c>
      <c r="G3981" s="43" t="s">
        <v>1787</v>
      </c>
      <c r="H3981" s="43" t="s">
        <v>23</v>
      </c>
      <c r="I3981" s="43" t="s">
        <v>1099</v>
      </c>
      <c r="J3981" s="16" t="s">
        <v>1100</v>
      </c>
      <c r="K3981" s="16">
        <v>0</v>
      </c>
      <c r="L3981" s="16">
        <v>0</v>
      </c>
      <c r="M3981" s="16">
        <v>0</v>
      </c>
      <c r="N3981" s="16">
        <v>0</v>
      </c>
      <c r="O3981" s="47">
        <v>0</v>
      </c>
      <c r="P3981" s="16">
        <v>0</v>
      </c>
      <c r="Q3981" s="47">
        <v>0</v>
      </c>
      <c r="R3981" s="16" t="s">
        <v>1981</v>
      </c>
      <c r="S3981" s="3" t="s">
        <v>1486</v>
      </c>
      <c r="T3981" s="2"/>
      <c r="U3981" s="2"/>
      <c r="V3981" s="2"/>
    </row>
    <row r="3982" spans="1:22" s="16" customFormat="1" ht="15" customHeight="1" x14ac:dyDescent="0.3">
      <c r="A3982" s="16" t="s">
        <v>465</v>
      </c>
      <c r="B3982" s="16" t="s">
        <v>18</v>
      </c>
      <c r="C3982" s="43" t="s">
        <v>1751</v>
      </c>
      <c r="D3982" s="43" t="s">
        <v>1112</v>
      </c>
      <c r="E3982" s="43" t="s">
        <v>71</v>
      </c>
      <c r="F3982" s="43" t="s">
        <v>445</v>
      </c>
      <c r="G3982" s="43" t="s">
        <v>1787</v>
      </c>
      <c r="H3982" s="43" t="s">
        <v>23</v>
      </c>
      <c r="I3982" s="43" t="s">
        <v>1145</v>
      </c>
      <c r="J3982" s="16" t="s">
        <v>1146</v>
      </c>
      <c r="K3982" s="16">
        <v>0</v>
      </c>
      <c r="L3982" s="16">
        <v>0</v>
      </c>
      <c r="M3982" s="16">
        <v>0</v>
      </c>
      <c r="N3982" s="16">
        <v>0</v>
      </c>
      <c r="O3982" s="47">
        <v>126400</v>
      </c>
      <c r="P3982" s="16">
        <v>-126400</v>
      </c>
      <c r="Q3982" s="47">
        <v>0</v>
      </c>
      <c r="R3982" s="16" t="s">
        <v>1981</v>
      </c>
      <c r="S3982" s="3" t="s">
        <v>1486</v>
      </c>
      <c r="T3982" s="2"/>
      <c r="U3982" s="2"/>
      <c r="V3982" s="2"/>
    </row>
    <row r="3983" spans="1:22" s="16" customFormat="1" ht="15" customHeight="1" x14ac:dyDescent="0.3">
      <c r="A3983" s="16" t="s">
        <v>17</v>
      </c>
      <c r="B3983" s="16" t="s">
        <v>18</v>
      </c>
      <c r="C3983" s="43" t="s">
        <v>1391</v>
      </c>
      <c r="D3983" s="43" t="s">
        <v>1389</v>
      </c>
      <c r="E3983" s="43" t="s">
        <v>71</v>
      </c>
      <c r="F3983" s="43" t="s">
        <v>316</v>
      </c>
      <c r="G3983" s="43" t="s">
        <v>445</v>
      </c>
      <c r="H3983" s="43" t="s">
        <v>23</v>
      </c>
      <c r="I3983" s="43" t="s">
        <v>1803</v>
      </c>
      <c r="J3983" s="16" t="s">
        <v>1804</v>
      </c>
      <c r="K3983" s="16">
        <v>0</v>
      </c>
      <c r="L3983" s="16">
        <v>0</v>
      </c>
      <c r="M3983" s="16">
        <v>0</v>
      </c>
      <c r="N3983" s="16">
        <v>0</v>
      </c>
      <c r="O3983" s="47">
        <v>25950</v>
      </c>
      <c r="P3983" s="16">
        <v>-25950</v>
      </c>
      <c r="Q3983" s="47">
        <v>0</v>
      </c>
      <c r="R3983" s="16" t="s">
        <v>1982</v>
      </c>
      <c r="S3983" s="3" t="s">
        <v>1487</v>
      </c>
      <c r="T3983" s="2"/>
      <c r="U3983" s="2"/>
      <c r="V3983" s="2"/>
    </row>
    <row r="3984" spans="1:22" s="16" customFormat="1" ht="15" customHeight="1" x14ac:dyDescent="0.3">
      <c r="A3984" s="16" t="s">
        <v>17</v>
      </c>
      <c r="B3984" s="16" t="s">
        <v>18</v>
      </c>
      <c r="C3984" s="43" t="s">
        <v>1391</v>
      </c>
      <c r="D3984" s="43" t="s">
        <v>1389</v>
      </c>
      <c r="E3984" s="43" t="s">
        <v>71</v>
      </c>
      <c r="F3984" s="43" t="s">
        <v>316</v>
      </c>
      <c r="G3984" s="43" t="s">
        <v>445</v>
      </c>
      <c r="H3984" s="43" t="s">
        <v>23</v>
      </c>
      <c r="I3984" s="43" t="s">
        <v>1223</v>
      </c>
      <c r="J3984" s="16" t="s">
        <v>1224</v>
      </c>
      <c r="K3984" s="16">
        <v>0</v>
      </c>
      <c r="L3984" s="16">
        <v>0</v>
      </c>
      <c r="M3984" s="16">
        <v>0</v>
      </c>
      <c r="N3984" s="16">
        <v>0</v>
      </c>
      <c r="O3984" s="47">
        <v>0</v>
      </c>
      <c r="P3984" s="16">
        <v>0</v>
      </c>
      <c r="Q3984" s="47">
        <v>0</v>
      </c>
      <c r="R3984" s="16" t="s">
        <v>1982</v>
      </c>
      <c r="S3984" s="3" t="s">
        <v>1487</v>
      </c>
      <c r="T3984" s="2"/>
      <c r="U3984" s="2"/>
      <c r="V3984" s="2"/>
    </row>
    <row r="3985" spans="1:22" s="16" customFormat="1" ht="15" customHeight="1" x14ac:dyDescent="0.3">
      <c r="A3985" s="16" t="s">
        <v>17</v>
      </c>
      <c r="B3985" s="16" t="s">
        <v>18</v>
      </c>
      <c r="C3985" s="43" t="s">
        <v>1391</v>
      </c>
      <c r="D3985" s="43" t="s">
        <v>1389</v>
      </c>
      <c r="E3985" s="43" t="s">
        <v>71</v>
      </c>
      <c r="F3985" s="43" t="s">
        <v>316</v>
      </c>
      <c r="G3985" s="43" t="s">
        <v>445</v>
      </c>
      <c r="H3985" s="43" t="s">
        <v>23</v>
      </c>
      <c r="I3985" s="43">
        <v>4937</v>
      </c>
      <c r="J3985" s="16" t="s">
        <v>1208</v>
      </c>
      <c r="K3985" s="16">
        <v>0</v>
      </c>
      <c r="L3985" s="16">
        <v>0</v>
      </c>
      <c r="M3985" s="16">
        <v>0</v>
      </c>
      <c r="N3985" s="16">
        <v>0</v>
      </c>
      <c r="O3985" s="47">
        <v>0</v>
      </c>
      <c r="P3985" s="16">
        <v>0</v>
      </c>
      <c r="Q3985" s="47">
        <v>0</v>
      </c>
      <c r="R3985" s="16" t="s">
        <v>1982</v>
      </c>
      <c r="S3985" s="3" t="s">
        <v>1487</v>
      </c>
      <c r="T3985" s="2"/>
      <c r="U3985" s="2"/>
      <c r="V3985" s="2"/>
    </row>
    <row r="3986" spans="1:22" s="16" customFormat="1" ht="15" customHeight="1" x14ac:dyDescent="0.3">
      <c r="A3986" s="16" t="s">
        <v>17</v>
      </c>
      <c r="B3986" s="16" t="s">
        <v>18</v>
      </c>
      <c r="C3986" s="43" t="s">
        <v>1391</v>
      </c>
      <c r="D3986" s="43" t="s">
        <v>1389</v>
      </c>
      <c r="E3986" s="43" t="s">
        <v>71</v>
      </c>
      <c r="F3986" s="43" t="s">
        <v>316</v>
      </c>
      <c r="G3986" s="43" t="s">
        <v>445</v>
      </c>
      <c r="H3986" s="43" t="s">
        <v>23</v>
      </c>
      <c r="I3986" s="43">
        <v>4990</v>
      </c>
      <c r="J3986" s="16" t="s">
        <v>65</v>
      </c>
      <c r="K3986" s="16">
        <v>0</v>
      </c>
      <c r="L3986" s="16">
        <v>0</v>
      </c>
      <c r="M3986" s="16">
        <v>0</v>
      </c>
      <c r="N3986" s="16">
        <v>0</v>
      </c>
      <c r="O3986" s="47">
        <v>0</v>
      </c>
      <c r="P3986" s="16">
        <v>0</v>
      </c>
      <c r="Q3986" s="47">
        <v>0</v>
      </c>
      <c r="R3986" s="16" t="s">
        <v>1982</v>
      </c>
      <c r="S3986" s="3" t="s">
        <v>1487</v>
      </c>
      <c r="T3986" s="2"/>
      <c r="U3986" s="2"/>
      <c r="V3986" s="2"/>
    </row>
    <row r="3987" spans="1:22" s="16" customFormat="1" ht="15" customHeight="1" x14ac:dyDescent="0.3">
      <c r="A3987" s="16" t="s">
        <v>17</v>
      </c>
      <c r="B3987" s="16" t="s">
        <v>18</v>
      </c>
      <c r="C3987" s="43" t="s">
        <v>1391</v>
      </c>
      <c r="D3987" s="43" t="s">
        <v>1389</v>
      </c>
      <c r="E3987" s="43" t="s">
        <v>71</v>
      </c>
      <c r="F3987" s="43" t="s">
        <v>316</v>
      </c>
      <c r="G3987" s="43" t="s">
        <v>445</v>
      </c>
      <c r="H3987" s="43" t="s">
        <v>23</v>
      </c>
      <c r="I3987" s="43" t="s">
        <v>318</v>
      </c>
      <c r="J3987" s="16" t="s">
        <v>319</v>
      </c>
      <c r="K3987" s="16">
        <v>1887025</v>
      </c>
      <c r="L3987" s="16">
        <v>0</v>
      </c>
      <c r="M3987" s="16">
        <v>1887025</v>
      </c>
      <c r="N3987" s="16">
        <v>0</v>
      </c>
      <c r="O3987" s="47">
        <v>0</v>
      </c>
      <c r="P3987" s="16">
        <v>1887025</v>
      </c>
      <c r="Q3987" s="47">
        <v>0</v>
      </c>
      <c r="R3987" s="16" t="s">
        <v>1982</v>
      </c>
      <c r="S3987" s="3" t="s">
        <v>1487</v>
      </c>
      <c r="T3987" s="2"/>
      <c r="U3987" s="2"/>
      <c r="V3987" s="2"/>
    </row>
    <row r="3988" spans="1:22" s="16" customFormat="1" ht="15" customHeight="1" x14ac:dyDescent="0.3">
      <c r="A3988" s="16" t="s">
        <v>17</v>
      </c>
      <c r="B3988" s="16" t="s">
        <v>18</v>
      </c>
      <c r="C3988" s="43" t="s">
        <v>1391</v>
      </c>
      <c r="D3988" s="43" t="s">
        <v>1389</v>
      </c>
      <c r="E3988" s="43" t="s">
        <v>71</v>
      </c>
      <c r="F3988" s="43" t="s">
        <v>316</v>
      </c>
      <c r="G3988" s="43" t="s">
        <v>445</v>
      </c>
      <c r="H3988" s="43" t="s">
        <v>23</v>
      </c>
      <c r="I3988" s="43" t="s">
        <v>1302</v>
      </c>
      <c r="J3988" s="16" t="s">
        <v>1303</v>
      </c>
      <c r="K3988" s="16">
        <v>0</v>
      </c>
      <c r="L3988" s="16">
        <v>0</v>
      </c>
      <c r="M3988" s="16">
        <v>0</v>
      </c>
      <c r="N3988" s="16">
        <v>0</v>
      </c>
      <c r="O3988" s="47">
        <v>0</v>
      </c>
      <c r="P3988" s="16">
        <v>0</v>
      </c>
      <c r="Q3988" s="47">
        <v>0</v>
      </c>
      <c r="R3988" s="16" t="s">
        <v>1982</v>
      </c>
      <c r="S3988" s="3" t="s">
        <v>1487</v>
      </c>
      <c r="T3988" s="2"/>
      <c r="U3988" s="2"/>
      <c r="V3988" s="2"/>
    </row>
    <row r="3989" spans="1:22" s="16" customFormat="1" ht="15" customHeight="1" x14ac:dyDescent="0.3">
      <c r="A3989" s="16" t="s">
        <v>17</v>
      </c>
      <c r="B3989" s="16" t="s">
        <v>18</v>
      </c>
      <c r="C3989" s="43" t="s">
        <v>1391</v>
      </c>
      <c r="D3989" s="43" t="s">
        <v>1389</v>
      </c>
      <c r="E3989" s="43" t="s">
        <v>71</v>
      </c>
      <c r="F3989" s="43" t="s">
        <v>316</v>
      </c>
      <c r="G3989" s="43" t="s">
        <v>445</v>
      </c>
      <c r="H3989" s="43" t="s">
        <v>23</v>
      </c>
      <c r="I3989" s="43" t="s">
        <v>1392</v>
      </c>
      <c r="J3989" s="16" t="s">
        <v>1393</v>
      </c>
      <c r="K3989" s="16">
        <v>3316655</v>
      </c>
      <c r="L3989" s="16">
        <v>0</v>
      </c>
      <c r="M3989" s="16">
        <v>3316655</v>
      </c>
      <c r="N3989" s="16">
        <v>0</v>
      </c>
      <c r="O3989" s="47">
        <v>0</v>
      </c>
      <c r="P3989" s="16">
        <v>3316655</v>
      </c>
      <c r="Q3989" s="47">
        <v>0</v>
      </c>
      <c r="R3989" s="16" t="s">
        <v>1982</v>
      </c>
      <c r="S3989" s="3" t="s">
        <v>1487</v>
      </c>
      <c r="T3989" s="2"/>
      <c r="U3989" s="2"/>
      <c r="V3989" s="2"/>
    </row>
    <row r="3990" spans="1:22" s="16" customFormat="1" ht="15" customHeight="1" x14ac:dyDescent="0.3">
      <c r="A3990" s="16" t="s">
        <v>465</v>
      </c>
      <c r="B3990" s="16" t="s">
        <v>18</v>
      </c>
      <c r="C3990" s="43" t="s">
        <v>1391</v>
      </c>
      <c r="D3990" s="43" t="s">
        <v>1389</v>
      </c>
      <c r="E3990" s="43" t="s">
        <v>71</v>
      </c>
      <c r="F3990" s="43" t="s">
        <v>316</v>
      </c>
      <c r="G3990" s="43" t="s">
        <v>445</v>
      </c>
      <c r="H3990" s="43" t="s">
        <v>23</v>
      </c>
      <c r="I3990" s="43" t="s">
        <v>1209</v>
      </c>
      <c r="J3990" s="16" t="s">
        <v>1210</v>
      </c>
      <c r="K3990" s="16">
        <v>0</v>
      </c>
      <c r="L3990" s="16">
        <v>0</v>
      </c>
      <c r="M3990" s="16">
        <v>0</v>
      </c>
      <c r="N3990" s="16">
        <v>0</v>
      </c>
      <c r="O3990" s="47">
        <v>0</v>
      </c>
      <c r="P3990" s="16">
        <v>0</v>
      </c>
      <c r="Q3990" s="47">
        <v>0</v>
      </c>
      <c r="R3990" s="16" t="s">
        <v>1982</v>
      </c>
      <c r="S3990" s="3" t="s">
        <v>1487</v>
      </c>
      <c r="T3990" s="2"/>
      <c r="U3990" s="2"/>
      <c r="V3990" s="2"/>
    </row>
    <row r="3991" spans="1:22" s="16" customFormat="1" ht="15" customHeight="1" x14ac:dyDescent="0.3">
      <c r="A3991" s="16" t="s">
        <v>465</v>
      </c>
      <c r="B3991" s="16" t="s">
        <v>18</v>
      </c>
      <c r="C3991" s="43" t="s">
        <v>1391</v>
      </c>
      <c r="D3991" s="43" t="s">
        <v>1389</v>
      </c>
      <c r="E3991" s="43" t="s">
        <v>71</v>
      </c>
      <c r="F3991" s="43" t="s">
        <v>316</v>
      </c>
      <c r="G3991" s="43" t="s">
        <v>445</v>
      </c>
      <c r="H3991" s="43" t="s">
        <v>23</v>
      </c>
      <c r="I3991" s="43" t="s">
        <v>1099</v>
      </c>
      <c r="J3991" s="16" t="s">
        <v>1100</v>
      </c>
      <c r="K3991" s="16">
        <v>5203680</v>
      </c>
      <c r="L3991" s="16">
        <v>0</v>
      </c>
      <c r="M3991" s="16">
        <v>5203680</v>
      </c>
      <c r="N3991" s="16">
        <v>2569084.69</v>
      </c>
      <c r="O3991" s="47">
        <v>1672591.19</v>
      </c>
      <c r="P3991" s="16">
        <v>962004.12</v>
      </c>
      <c r="Q3991" s="47">
        <v>43142.84</v>
      </c>
      <c r="R3991" s="16" t="s">
        <v>1982</v>
      </c>
      <c r="S3991" s="3" t="s">
        <v>1487</v>
      </c>
      <c r="T3991" s="2"/>
      <c r="U3991" s="2"/>
      <c r="V3991" s="2"/>
    </row>
    <row r="3992" spans="1:22" s="16" customFormat="1" ht="15" customHeight="1" x14ac:dyDescent="0.3">
      <c r="A3992" s="16" t="s">
        <v>17</v>
      </c>
      <c r="B3992" s="16" t="s">
        <v>18</v>
      </c>
      <c r="C3992" s="43" t="s">
        <v>2120</v>
      </c>
      <c r="D3992" s="43" t="s">
        <v>1787</v>
      </c>
      <c r="E3992" s="43" t="s">
        <v>71</v>
      </c>
      <c r="F3992" s="43" t="s">
        <v>316</v>
      </c>
      <c r="G3992" s="43" t="s">
        <v>445</v>
      </c>
      <c r="H3992" s="43" t="s">
        <v>23</v>
      </c>
      <c r="I3992" s="43" t="s">
        <v>1035</v>
      </c>
      <c r="J3992" s="16" t="s">
        <v>1036</v>
      </c>
      <c r="K3992" s="16">
        <v>0</v>
      </c>
      <c r="L3992" s="16">
        <v>1000000</v>
      </c>
      <c r="M3992" s="16">
        <v>1000000</v>
      </c>
      <c r="N3992" s="16">
        <v>0</v>
      </c>
      <c r="O3992" s="47">
        <v>0</v>
      </c>
      <c r="P3992" s="16">
        <v>1000000</v>
      </c>
      <c r="Q3992" s="47">
        <v>0</v>
      </c>
      <c r="R3992" s="16" t="s">
        <v>2121</v>
      </c>
      <c r="S3992" s="3" t="s">
        <v>2122</v>
      </c>
      <c r="T3992" s="2"/>
      <c r="U3992" s="2"/>
      <c r="V3992" s="2"/>
    </row>
    <row r="3993" spans="1:22" s="16" customFormat="1" ht="15" customHeight="1" x14ac:dyDescent="0.3">
      <c r="A3993" s="16" t="s">
        <v>465</v>
      </c>
      <c r="B3993" s="16" t="s">
        <v>18</v>
      </c>
      <c r="C3993" s="43" t="s">
        <v>2120</v>
      </c>
      <c r="D3993" s="43" t="s">
        <v>1787</v>
      </c>
      <c r="E3993" s="43" t="s">
        <v>71</v>
      </c>
      <c r="F3993" s="43" t="s">
        <v>316</v>
      </c>
      <c r="G3993" s="43" t="s">
        <v>445</v>
      </c>
      <c r="H3993" s="43" t="s">
        <v>23</v>
      </c>
      <c r="I3993" s="43" t="s">
        <v>797</v>
      </c>
      <c r="J3993" s="16" t="s">
        <v>798</v>
      </c>
      <c r="K3993" s="16">
        <v>0</v>
      </c>
      <c r="L3993" s="16">
        <v>1000000</v>
      </c>
      <c r="M3993" s="16">
        <v>1000000</v>
      </c>
      <c r="N3993" s="16">
        <v>420396.51</v>
      </c>
      <c r="O3993" s="47">
        <v>579603.49</v>
      </c>
      <c r="P3993" s="16">
        <v>0</v>
      </c>
      <c r="Q3993" s="47">
        <v>11350.56</v>
      </c>
      <c r="R3993" s="16" t="s">
        <v>2121</v>
      </c>
      <c r="S3993" s="3" t="s">
        <v>2122</v>
      </c>
      <c r="T3993" s="2"/>
      <c r="U3993" s="2"/>
      <c r="V3993" s="2"/>
    </row>
    <row r="3994" spans="1:22" s="16" customFormat="1" ht="15" customHeight="1" x14ac:dyDescent="0.3">
      <c r="A3994" s="16" t="s">
        <v>17</v>
      </c>
      <c r="B3994" s="16" t="s">
        <v>18</v>
      </c>
      <c r="C3994" s="43" t="s">
        <v>852</v>
      </c>
      <c r="D3994" s="43" t="s">
        <v>853</v>
      </c>
      <c r="E3994" s="43" t="s">
        <v>71</v>
      </c>
      <c r="F3994" s="43" t="s">
        <v>445</v>
      </c>
      <c r="G3994" s="43" t="s">
        <v>23</v>
      </c>
      <c r="H3994" s="43" t="s">
        <v>23</v>
      </c>
      <c r="I3994" s="43" t="s">
        <v>382</v>
      </c>
      <c r="J3994" s="16" t="s">
        <v>383</v>
      </c>
      <c r="K3994" s="16">
        <v>0</v>
      </c>
      <c r="L3994" s="16">
        <v>0</v>
      </c>
      <c r="M3994" s="16">
        <v>0</v>
      </c>
      <c r="N3994" s="16">
        <v>0</v>
      </c>
      <c r="O3994" s="47">
        <v>70000</v>
      </c>
      <c r="P3994" s="16">
        <v>-70000</v>
      </c>
      <c r="Q3994" s="47">
        <v>0</v>
      </c>
      <c r="R3994" s="16" t="s">
        <v>1983</v>
      </c>
      <c r="S3994" s="3" t="s">
        <v>1488</v>
      </c>
      <c r="T3994" s="2"/>
      <c r="U3994" s="2"/>
      <c r="V3994" s="2"/>
    </row>
    <row r="3995" spans="1:22" s="16" customFormat="1" ht="15" customHeight="1" x14ac:dyDescent="0.3">
      <c r="A3995" s="16" t="s">
        <v>17</v>
      </c>
      <c r="B3995" s="16" t="s">
        <v>18</v>
      </c>
      <c r="C3995" s="43" t="s">
        <v>852</v>
      </c>
      <c r="D3995" s="43" t="s">
        <v>853</v>
      </c>
      <c r="E3995" s="43" t="s">
        <v>71</v>
      </c>
      <c r="F3995" s="43" t="s">
        <v>445</v>
      </c>
      <c r="G3995" s="43" t="s">
        <v>23</v>
      </c>
      <c r="H3995" s="43" t="s">
        <v>23</v>
      </c>
      <c r="I3995" s="43" t="s">
        <v>1035</v>
      </c>
      <c r="J3995" s="16" t="s">
        <v>1036</v>
      </c>
      <c r="K3995" s="16">
        <v>0</v>
      </c>
      <c r="L3995" s="16">
        <v>0</v>
      </c>
      <c r="M3995" s="16">
        <v>0</v>
      </c>
      <c r="N3995" s="16">
        <v>0</v>
      </c>
      <c r="O3995" s="47">
        <v>0</v>
      </c>
      <c r="P3995" s="16">
        <v>0</v>
      </c>
      <c r="Q3995" s="47">
        <v>0</v>
      </c>
      <c r="R3995" s="16" t="s">
        <v>1983</v>
      </c>
      <c r="S3995" s="3" t="s">
        <v>1488</v>
      </c>
      <c r="T3995" s="2"/>
      <c r="U3995" s="2"/>
      <c r="V3995" s="2"/>
    </row>
    <row r="3996" spans="1:22" s="16" customFormat="1" ht="15" customHeight="1" x14ac:dyDescent="0.3">
      <c r="A3996" s="16" t="s">
        <v>465</v>
      </c>
      <c r="B3996" s="16" t="s">
        <v>18</v>
      </c>
      <c r="C3996" s="43" t="s">
        <v>852</v>
      </c>
      <c r="D3996" s="43" t="s">
        <v>853</v>
      </c>
      <c r="E3996" s="43" t="s">
        <v>71</v>
      </c>
      <c r="F3996" s="43" t="s">
        <v>445</v>
      </c>
      <c r="G3996" s="43" t="s">
        <v>23</v>
      </c>
      <c r="H3996" s="43" t="s">
        <v>23</v>
      </c>
      <c r="I3996" s="43" t="s">
        <v>797</v>
      </c>
      <c r="J3996" s="16" t="s">
        <v>798</v>
      </c>
      <c r="K3996" s="16">
        <v>0</v>
      </c>
      <c r="L3996" s="16">
        <v>0</v>
      </c>
      <c r="M3996" s="16">
        <v>0</v>
      </c>
      <c r="N3996" s="16">
        <v>0</v>
      </c>
      <c r="O3996" s="47">
        <v>70000</v>
      </c>
      <c r="P3996" s="16">
        <v>-70000</v>
      </c>
      <c r="Q3996" s="47">
        <v>0</v>
      </c>
      <c r="R3996" s="16" t="s">
        <v>1983</v>
      </c>
      <c r="S3996" s="3" t="s">
        <v>1488</v>
      </c>
      <c r="T3996" s="2"/>
      <c r="U3996" s="2"/>
      <c r="V3996" s="2"/>
    </row>
    <row r="3997" spans="1:22" s="16" customFormat="1" ht="15" customHeight="1" x14ac:dyDescent="0.3">
      <c r="A3997" s="16" t="s">
        <v>465</v>
      </c>
      <c r="B3997" s="16" t="s">
        <v>18</v>
      </c>
      <c r="C3997" s="43" t="s">
        <v>2341</v>
      </c>
      <c r="D3997" s="43" t="s">
        <v>853</v>
      </c>
      <c r="E3997" s="43" t="s">
        <v>1170</v>
      </c>
      <c r="F3997" s="43" t="s">
        <v>445</v>
      </c>
      <c r="G3997" s="43" t="s">
        <v>23</v>
      </c>
      <c r="H3997" s="43" t="s">
        <v>23</v>
      </c>
      <c r="I3997" s="43" t="s">
        <v>797</v>
      </c>
      <c r="J3997" s="16" t="s">
        <v>798</v>
      </c>
      <c r="K3997" s="16">
        <v>0</v>
      </c>
      <c r="L3997" s="16">
        <v>0</v>
      </c>
      <c r="M3997" s="16">
        <v>0</v>
      </c>
      <c r="N3997" s="16">
        <v>0</v>
      </c>
      <c r="O3997" s="47">
        <v>150000</v>
      </c>
      <c r="P3997" s="16">
        <v>-150000</v>
      </c>
      <c r="Q3997" s="47">
        <v>0</v>
      </c>
      <c r="R3997" s="16" t="s">
        <v>2366</v>
      </c>
      <c r="S3997" s="3" t="s">
        <v>2367</v>
      </c>
      <c r="T3997" s="2"/>
      <c r="U3997" s="2"/>
      <c r="V3997" s="2"/>
    </row>
    <row r="3998" spans="1:22" s="16" customFormat="1" ht="15" customHeight="1" x14ac:dyDescent="0.3">
      <c r="A3998" s="16" t="s">
        <v>17</v>
      </c>
      <c r="B3998" s="16" t="s">
        <v>18</v>
      </c>
      <c r="C3998" s="43" t="s">
        <v>850</v>
      </c>
      <c r="D3998" s="43" t="s">
        <v>851</v>
      </c>
      <c r="E3998" s="43" t="s">
        <v>71</v>
      </c>
      <c r="F3998" s="43" t="s">
        <v>445</v>
      </c>
      <c r="G3998" s="43" t="s">
        <v>23</v>
      </c>
      <c r="H3998" s="43" t="s">
        <v>23</v>
      </c>
      <c r="I3998" s="43" t="s">
        <v>967</v>
      </c>
      <c r="J3998" s="16" t="s">
        <v>968</v>
      </c>
      <c r="K3998" s="16">
        <v>0</v>
      </c>
      <c r="L3998" s="16">
        <v>0</v>
      </c>
      <c r="M3998" s="16">
        <v>0</v>
      </c>
      <c r="N3998" s="16">
        <v>0</v>
      </c>
      <c r="O3998" s="47">
        <v>0</v>
      </c>
      <c r="P3998" s="16">
        <v>0</v>
      </c>
      <c r="Q3998" s="47">
        <v>0</v>
      </c>
      <c r="R3998" s="16" t="s">
        <v>1984</v>
      </c>
      <c r="S3998" s="3" t="s">
        <v>1489</v>
      </c>
      <c r="T3998" s="2"/>
      <c r="U3998" s="2"/>
      <c r="V3998" s="2"/>
    </row>
    <row r="3999" spans="1:22" s="16" customFormat="1" ht="15" customHeight="1" x14ac:dyDescent="0.3">
      <c r="A3999" s="16" t="s">
        <v>17</v>
      </c>
      <c r="B3999" s="16" t="s">
        <v>18</v>
      </c>
      <c r="C3999" s="43" t="s">
        <v>850</v>
      </c>
      <c r="D3999" s="43" t="s">
        <v>851</v>
      </c>
      <c r="E3999" s="43" t="s">
        <v>71</v>
      </c>
      <c r="F3999" s="43" t="s">
        <v>445</v>
      </c>
      <c r="G3999" s="43" t="s">
        <v>23</v>
      </c>
      <c r="H3999" s="43" t="s">
        <v>23</v>
      </c>
      <c r="I3999" s="43" t="s">
        <v>273</v>
      </c>
      <c r="J3999" s="16" t="s">
        <v>274</v>
      </c>
      <c r="K3999" s="16">
        <v>0</v>
      </c>
      <c r="L3999" s="16">
        <v>0</v>
      </c>
      <c r="M3999" s="16">
        <v>0</v>
      </c>
      <c r="N3999" s="16">
        <v>0</v>
      </c>
      <c r="O3999" s="47">
        <v>1894.27</v>
      </c>
      <c r="P3999" s="16">
        <v>-1894.27</v>
      </c>
      <c r="Q3999" s="47">
        <v>1894.27</v>
      </c>
      <c r="R3999" s="16" t="s">
        <v>1984</v>
      </c>
      <c r="S3999" s="3" t="s">
        <v>1489</v>
      </c>
      <c r="T3999" s="2"/>
      <c r="U3999" s="2"/>
      <c r="V3999" s="2"/>
    </row>
    <row r="4000" spans="1:22" s="16" customFormat="1" ht="15" customHeight="1" x14ac:dyDescent="0.3">
      <c r="A4000" s="16" t="s">
        <v>17</v>
      </c>
      <c r="B4000" s="16" t="s">
        <v>18</v>
      </c>
      <c r="C4000" s="43" t="s">
        <v>850</v>
      </c>
      <c r="D4000" s="43" t="s">
        <v>851</v>
      </c>
      <c r="E4000" s="43" t="s">
        <v>71</v>
      </c>
      <c r="F4000" s="43" t="s">
        <v>445</v>
      </c>
      <c r="G4000" s="43" t="s">
        <v>23</v>
      </c>
      <c r="H4000" s="43" t="s">
        <v>23</v>
      </c>
      <c r="I4000" s="43">
        <v>4990</v>
      </c>
      <c r="J4000" s="16" t="s">
        <v>65</v>
      </c>
      <c r="K4000" s="16">
        <v>15000</v>
      </c>
      <c r="L4000" s="16">
        <v>0</v>
      </c>
      <c r="M4000" s="16">
        <v>15000</v>
      </c>
      <c r="N4000" s="16">
        <v>0</v>
      </c>
      <c r="O4000" s="47">
        <v>0</v>
      </c>
      <c r="P4000" s="16">
        <v>15000</v>
      </c>
      <c r="Q4000" s="47">
        <v>0</v>
      </c>
      <c r="R4000" s="16" t="s">
        <v>1984</v>
      </c>
      <c r="S4000" s="3" t="s">
        <v>1489</v>
      </c>
      <c r="T4000" s="2"/>
      <c r="U4000" s="2"/>
      <c r="V4000" s="2"/>
    </row>
    <row r="4001" spans="1:22" s="16" customFormat="1" ht="15" customHeight="1" x14ac:dyDescent="0.3">
      <c r="A4001" s="16" t="s">
        <v>465</v>
      </c>
      <c r="B4001" s="16" t="s">
        <v>18</v>
      </c>
      <c r="C4001" s="43" t="s">
        <v>850</v>
      </c>
      <c r="D4001" s="43" t="s">
        <v>851</v>
      </c>
      <c r="E4001" s="43" t="s">
        <v>71</v>
      </c>
      <c r="F4001" s="43" t="s">
        <v>445</v>
      </c>
      <c r="G4001" s="43" t="s">
        <v>23</v>
      </c>
      <c r="H4001" s="43" t="s">
        <v>23</v>
      </c>
      <c r="I4001" s="43" t="s">
        <v>797</v>
      </c>
      <c r="J4001" s="16" t="s">
        <v>798</v>
      </c>
      <c r="K4001" s="16">
        <v>15000</v>
      </c>
      <c r="L4001" s="16">
        <v>0</v>
      </c>
      <c r="M4001" s="16">
        <v>15000</v>
      </c>
      <c r="N4001" s="16">
        <v>4186.78</v>
      </c>
      <c r="O4001" s="47">
        <v>2483.61</v>
      </c>
      <c r="P4001" s="16">
        <v>8329.61</v>
      </c>
      <c r="Q4001" s="47">
        <v>1894.27</v>
      </c>
      <c r="R4001" s="16" t="s">
        <v>1984</v>
      </c>
      <c r="S4001" s="3" t="s">
        <v>1489</v>
      </c>
      <c r="T4001" s="2"/>
      <c r="U4001" s="2"/>
      <c r="V4001" s="2"/>
    </row>
    <row r="4002" spans="1:22" s="16" customFormat="1" ht="15" customHeight="1" x14ac:dyDescent="0.3">
      <c r="A4002" s="16" t="s">
        <v>17</v>
      </c>
      <c r="B4002" s="16" t="s">
        <v>18</v>
      </c>
      <c r="C4002" s="43" t="s">
        <v>1025</v>
      </c>
      <c r="D4002" s="43" t="s">
        <v>1989</v>
      </c>
      <c r="E4002" s="43" t="s">
        <v>71</v>
      </c>
      <c r="F4002" s="43" t="s">
        <v>445</v>
      </c>
      <c r="G4002" s="43" t="s">
        <v>23</v>
      </c>
      <c r="H4002" s="43" t="s">
        <v>23</v>
      </c>
      <c r="I4002" s="43" t="s">
        <v>273</v>
      </c>
      <c r="J4002" s="16" t="s">
        <v>274</v>
      </c>
      <c r="K4002" s="16">
        <v>0</v>
      </c>
      <c r="L4002" s="16">
        <v>0</v>
      </c>
      <c r="M4002" s="16">
        <v>0</v>
      </c>
      <c r="N4002" s="16">
        <v>0</v>
      </c>
      <c r="O4002" s="47">
        <v>0</v>
      </c>
      <c r="P4002" s="16">
        <v>0</v>
      </c>
      <c r="Q4002" s="47">
        <v>0</v>
      </c>
      <c r="R4002" s="16" t="s">
        <v>1990</v>
      </c>
      <c r="S4002" s="3" t="s">
        <v>1991</v>
      </c>
      <c r="T4002" s="2"/>
      <c r="U4002" s="2"/>
      <c r="V4002" s="2"/>
    </row>
    <row r="4003" spans="1:22" s="16" customFormat="1" ht="15" customHeight="1" x14ac:dyDescent="0.3">
      <c r="A4003" s="16" t="s">
        <v>17</v>
      </c>
      <c r="B4003" s="16" t="s">
        <v>18</v>
      </c>
      <c r="C4003" s="43" t="s">
        <v>462</v>
      </c>
      <c r="D4003" s="43" t="s">
        <v>463</v>
      </c>
      <c r="E4003" s="43" t="s">
        <v>71</v>
      </c>
      <c r="F4003" s="43" t="s">
        <v>445</v>
      </c>
      <c r="G4003" s="43" t="s">
        <v>23</v>
      </c>
      <c r="H4003" s="43" t="s">
        <v>23</v>
      </c>
      <c r="I4003" s="43" t="s">
        <v>967</v>
      </c>
      <c r="J4003" s="16" t="s">
        <v>968</v>
      </c>
      <c r="K4003" s="16">
        <v>10852696</v>
      </c>
      <c r="L4003" s="16">
        <v>0</v>
      </c>
      <c r="M4003" s="16">
        <v>10852696</v>
      </c>
      <c r="N4003" s="16">
        <v>0</v>
      </c>
      <c r="O4003" s="47">
        <v>809658.04</v>
      </c>
      <c r="P4003" s="16">
        <v>10043037.960000001</v>
      </c>
      <c r="Q4003" s="47">
        <v>70748.460000000006</v>
      </c>
      <c r="R4003" s="16" t="s">
        <v>1985</v>
      </c>
      <c r="S4003" s="3" t="s">
        <v>1490</v>
      </c>
      <c r="T4003" s="2"/>
      <c r="U4003" s="2"/>
      <c r="V4003" s="2"/>
    </row>
    <row r="4004" spans="1:22" s="16" customFormat="1" ht="15" customHeight="1" x14ac:dyDescent="0.3">
      <c r="A4004" s="16" t="s">
        <v>17</v>
      </c>
      <c r="B4004" s="16" t="s">
        <v>18</v>
      </c>
      <c r="C4004" s="43" t="s">
        <v>462</v>
      </c>
      <c r="D4004" s="43" t="s">
        <v>463</v>
      </c>
      <c r="E4004" s="43" t="s">
        <v>71</v>
      </c>
      <c r="F4004" s="43" t="s">
        <v>445</v>
      </c>
      <c r="G4004" s="43" t="s">
        <v>23</v>
      </c>
      <c r="H4004" s="43" t="s">
        <v>23</v>
      </c>
      <c r="I4004" s="43" t="s">
        <v>164</v>
      </c>
      <c r="J4004" s="16" t="s">
        <v>165</v>
      </c>
      <c r="K4004" s="16">
        <v>342717</v>
      </c>
      <c r="L4004" s="16">
        <v>0</v>
      </c>
      <c r="M4004" s="16">
        <v>342717</v>
      </c>
      <c r="N4004" s="16">
        <v>0</v>
      </c>
      <c r="O4004" s="47">
        <v>25568.14</v>
      </c>
      <c r="P4004" s="16">
        <v>317148.86</v>
      </c>
      <c r="Q4004" s="47">
        <v>2234.16</v>
      </c>
      <c r="R4004" s="16" t="s">
        <v>1985</v>
      </c>
      <c r="S4004" s="3" t="s">
        <v>1490</v>
      </c>
      <c r="T4004" s="2"/>
      <c r="U4004" s="2"/>
      <c r="V4004" s="2"/>
    </row>
    <row r="4005" spans="1:22" s="16" customFormat="1" ht="15" customHeight="1" x14ac:dyDescent="0.3">
      <c r="A4005" s="16" t="s">
        <v>17</v>
      </c>
      <c r="B4005" s="16" t="s">
        <v>18</v>
      </c>
      <c r="C4005" s="43" t="s">
        <v>462</v>
      </c>
      <c r="D4005" s="43" t="s">
        <v>463</v>
      </c>
      <c r="E4005" s="43" t="s">
        <v>71</v>
      </c>
      <c r="F4005" s="43" t="s">
        <v>445</v>
      </c>
      <c r="G4005" s="43" t="s">
        <v>23</v>
      </c>
      <c r="H4005" s="43" t="s">
        <v>23</v>
      </c>
      <c r="I4005" s="43">
        <v>4990</v>
      </c>
      <c r="J4005" s="16" t="s">
        <v>65</v>
      </c>
      <c r="K4005" s="16">
        <v>917730</v>
      </c>
      <c r="L4005" s="16">
        <v>0</v>
      </c>
      <c r="M4005" s="16">
        <v>917730</v>
      </c>
      <c r="N4005" s="16">
        <v>0</v>
      </c>
      <c r="O4005" s="47">
        <v>27726.15</v>
      </c>
      <c r="P4005" s="16">
        <v>890003.85</v>
      </c>
      <c r="Q4005" s="47">
        <v>4325.24</v>
      </c>
      <c r="R4005" s="16" t="s">
        <v>1985</v>
      </c>
      <c r="S4005" s="3" t="s">
        <v>1490</v>
      </c>
      <c r="T4005" s="2"/>
      <c r="U4005" s="2"/>
      <c r="V4005" s="2"/>
    </row>
    <row r="4006" spans="1:22" s="16" customFormat="1" ht="15" customHeight="1" x14ac:dyDescent="0.3">
      <c r="A4006" s="16" t="s">
        <v>465</v>
      </c>
      <c r="B4006" s="16" t="s">
        <v>18</v>
      </c>
      <c r="C4006" s="43" t="s">
        <v>462</v>
      </c>
      <c r="D4006" s="43" t="s">
        <v>463</v>
      </c>
      <c r="E4006" s="43" t="s">
        <v>71</v>
      </c>
      <c r="F4006" s="43" t="s">
        <v>445</v>
      </c>
      <c r="G4006" s="43" t="s">
        <v>23</v>
      </c>
      <c r="H4006" s="43" t="s">
        <v>23</v>
      </c>
      <c r="I4006" s="43" t="s">
        <v>797</v>
      </c>
      <c r="J4006" s="16" t="s">
        <v>798</v>
      </c>
      <c r="K4006" s="16">
        <v>12113143</v>
      </c>
      <c r="L4006" s="16">
        <v>0</v>
      </c>
      <c r="M4006" s="16">
        <v>12113143</v>
      </c>
      <c r="N4006" s="16">
        <v>381310.69</v>
      </c>
      <c r="O4006" s="47">
        <v>906655.25</v>
      </c>
      <c r="P4006" s="16">
        <v>10825177.060000001</v>
      </c>
      <c r="Q4006" s="47">
        <v>89403.33</v>
      </c>
      <c r="R4006" s="16" t="s">
        <v>1985</v>
      </c>
      <c r="S4006" s="3" t="s">
        <v>1490</v>
      </c>
      <c r="T4006" s="2"/>
      <c r="U4006" s="2"/>
      <c r="V4006" s="2"/>
    </row>
    <row r="4007" spans="1:22" s="16" customFormat="1" ht="15" customHeight="1" x14ac:dyDescent="0.3">
      <c r="A4007" s="16" t="s">
        <v>17</v>
      </c>
      <c r="B4007" s="16" t="s">
        <v>18</v>
      </c>
      <c r="C4007" s="43" t="s">
        <v>1200</v>
      </c>
      <c r="D4007" s="43" t="s">
        <v>1201</v>
      </c>
      <c r="E4007" s="43" t="s">
        <v>71</v>
      </c>
      <c r="F4007" s="43" t="s">
        <v>445</v>
      </c>
      <c r="G4007" s="43" t="s">
        <v>225</v>
      </c>
      <c r="H4007" s="43" t="s">
        <v>23</v>
      </c>
      <c r="I4007" s="43">
        <v>4700</v>
      </c>
      <c r="J4007" s="16" t="s">
        <v>35</v>
      </c>
      <c r="K4007" s="16">
        <v>0</v>
      </c>
      <c r="L4007" s="16">
        <v>0</v>
      </c>
      <c r="M4007" s="16">
        <v>0</v>
      </c>
      <c r="N4007" s="16">
        <v>0</v>
      </c>
      <c r="O4007" s="47">
        <v>2546.5100000000002</v>
      </c>
      <c r="P4007" s="16">
        <v>-2546.5100000000002</v>
      </c>
      <c r="Q4007" s="47">
        <v>0</v>
      </c>
      <c r="R4007" s="16" t="s">
        <v>1986</v>
      </c>
      <c r="S4007" s="3" t="s">
        <v>1491</v>
      </c>
      <c r="T4007" s="2"/>
      <c r="U4007" s="2"/>
      <c r="V4007" s="2"/>
    </row>
    <row r="4008" spans="1:22" s="16" customFormat="1" ht="15" customHeight="1" x14ac:dyDescent="0.3">
      <c r="A4008" s="16" t="s">
        <v>17</v>
      </c>
      <c r="B4008" s="16" t="s">
        <v>18</v>
      </c>
      <c r="C4008" s="43" t="s">
        <v>1200</v>
      </c>
      <c r="D4008" s="43" t="s">
        <v>1201</v>
      </c>
      <c r="E4008" s="43" t="s">
        <v>71</v>
      </c>
      <c r="F4008" s="43" t="s">
        <v>445</v>
      </c>
      <c r="G4008" s="43" t="s">
        <v>225</v>
      </c>
      <c r="H4008" s="43" t="s">
        <v>23</v>
      </c>
      <c r="I4008" s="43">
        <v>4720</v>
      </c>
      <c r="J4008" s="16" t="s">
        <v>1396</v>
      </c>
      <c r="K4008" s="16">
        <v>1000000</v>
      </c>
      <c r="L4008" s="16">
        <v>0</v>
      </c>
      <c r="M4008" s="16">
        <v>1000000</v>
      </c>
      <c r="N4008" s="16">
        <v>0</v>
      </c>
      <c r="O4008" s="47">
        <v>0</v>
      </c>
      <c r="P4008" s="16">
        <v>1000000</v>
      </c>
      <c r="Q4008" s="47">
        <v>0</v>
      </c>
      <c r="R4008" s="16" t="s">
        <v>1986</v>
      </c>
      <c r="S4008" s="3" t="s">
        <v>1491</v>
      </c>
      <c r="T4008" s="2"/>
      <c r="U4008" s="2"/>
      <c r="V4008" s="2"/>
    </row>
    <row r="4009" spans="1:22" s="16" customFormat="1" ht="15" customHeight="1" x14ac:dyDescent="0.3">
      <c r="A4009" s="16" t="s">
        <v>17</v>
      </c>
      <c r="B4009" s="16" t="s">
        <v>18</v>
      </c>
      <c r="C4009" s="43" t="s">
        <v>1200</v>
      </c>
      <c r="D4009" s="43" t="s">
        <v>1201</v>
      </c>
      <c r="E4009" s="43" t="s">
        <v>71</v>
      </c>
      <c r="F4009" s="43" t="s">
        <v>445</v>
      </c>
      <c r="G4009" s="43" t="s">
        <v>225</v>
      </c>
      <c r="H4009" s="43" t="s">
        <v>23</v>
      </c>
      <c r="I4009" s="43" t="s">
        <v>382</v>
      </c>
      <c r="J4009" s="16" t="s">
        <v>383</v>
      </c>
      <c r="K4009" s="16">
        <v>0</v>
      </c>
      <c r="L4009" s="16">
        <v>0</v>
      </c>
      <c r="M4009" s="16">
        <v>0</v>
      </c>
      <c r="N4009" s="16">
        <v>0</v>
      </c>
      <c r="O4009" s="47">
        <v>0</v>
      </c>
      <c r="P4009" s="16">
        <v>0</v>
      </c>
      <c r="Q4009" s="47">
        <v>0</v>
      </c>
      <c r="R4009" s="16" t="s">
        <v>1986</v>
      </c>
      <c r="S4009" s="3" t="s">
        <v>1491</v>
      </c>
      <c r="T4009" s="2"/>
      <c r="U4009" s="2"/>
      <c r="V4009" s="2"/>
    </row>
    <row r="4010" spans="1:22" s="16" customFormat="1" ht="15" customHeight="1" x14ac:dyDescent="0.3">
      <c r="A4010" s="16" t="s">
        <v>17</v>
      </c>
      <c r="B4010" s="16" t="s">
        <v>18</v>
      </c>
      <c r="C4010" s="43" t="s">
        <v>1200</v>
      </c>
      <c r="D4010" s="43" t="s">
        <v>1201</v>
      </c>
      <c r="E4010" s="43" t="s">
        <v>71</v>
      </c>
      <c r="F4010" s="43" t="s">
        <v>445</v>
      </c>
      <c r="G4010" s="43" t="s">
        <v>225</v>
      </c>
      <c r="H4010" s="43" t="s">
        <v>23</v>
      </c>
      <c r="I4010" s="43" t="s">
        <v>1223</v>
      </c>
      <c r="J4010" s="16" t="s">
        <v>1224</v>
      </c>
      <c r="K4010" s="16">
        <v>448000</v>
      </c>
      <c r="L4010" s="16">
        <v>0</v>
      </c>
      <c r="M4010" s="16">
        <v>448000</v>
      </c>
      <c r="N4010" s="16">
        <v>0</v>
      </c>
      <c r="O4010" s="47">
        <v>0</v>
      </c>
      <c r="P4010" s="16">
        <v>448000</v>
      </c>
      <c r="Q4010" s="47">
        <v>0</v>
      </c>
      <c r="R4010" s="16" t="s">
        <v>1986</v>
      </c>
      <c r="S4010" s="3" t="s">
        <v>1491</v>
      </c>
      <c r="T4010" s="2"/>
      <c r="U4010" s="2"/>
      <c r="V4010" s="2"/>
    </row>
    <row r="4011" spans="1:22" s="16" customFormat="1" ht="15" customHeight="1" x14ac:dyDescent="0.3">
      <c r="A4011" s="16" t="s">
        <v>17</v>
      </c>
      <c r="B4011" s="16" t="s">
        <v>18</v>
      </c>
      <c r="C4011" s="43" t="s">
        <v>1200</v>
      </c>
      <c r="D4011" s="43" t="s">
        <v>1201</v>
      </c>
      <c r="E4011" s="43" t="s">
        <v>71</v>
      </c>
      <c r="F4011" s="43" t="s">
        <v>445</v>
      </c>
      <c r="G4011" s="43" t="s">
        <v>225</v>
      </c>
      <c r="H4011" s="43" t="s">
        <v>23</v>
      </c>
      <c r="I4011" s="43" t="s">
        <v>320</v>
      </c>
      <c r="J4011" s="16" t="s">
        <v>321</v>
      </c>
      <c r="K4011" s="16">
        <v>0</v>
      </c>
      <c r="L4011" s="16">
        <v>0</v>
      </c>
      <c r="M4011" s="16">
        <v>0</v>
      </c>
      <c r="N4011" s="16">
        <v>0</v>
      </c>
      <c r="O4011" s="47">
        <v>187.22</v>
      </c>
      <c r="P4011" s="16">
        <v>-187.22</v>
      </c>
      <c r="Q4011" s="47">
        <v>0</v>
      </c>
      <c r="R4011" s="16" t="s">
        <v>1986</v>
      </c>
      <c r="S4011" s="3" t="s">
        <v>1491</v>
      </c>
      <c r="T4011" s="2"/>
      <c r="U4011" s="2"/>
      <c r="V4011" s="2"/>
    </row>
    <row r="4012" spans="1:22" s="16" customFormat="1" ht="15" customHeight="1" x14ac:dyDescent="0.3">
      <c r="A4012" s="16" t="s">
        <v>465</v>
      </c>
      <c r="B4012" s="16" t="s">
        <v>18</v>
      </c>
      <c r="C4012" s="43" t="s">
        <v>1200</v>
      </c>
      <c r="D4012" s="43" t="s">
        <v>1201</v>
      </c>
      <c r="E4012" s="43" t="s">
        <v>71</v>
      </c>
      <c r="F4012" s="43" t="s">
        <v>445</v>
      </c>
      <c r="G4012" s="43" t="s">
        <v>225</v>
      </c>
      <c r="H4012" s="43" t="s">
        <v>23</v>
      </c>
      <c r="I4012" s="43" t="s">
        <v>600</v>
      </c>
      <c r="J4012" s="16" t="s">
        <v>601</v>
      </c>
      <c r="K4012" s="16">
        <v>0</v>
      </c>
      <c r="L4012" s="16">
        <v>0</v>
      </c>
      <c r="M4012" s="16">
        <v>0</v>
      </c>
      <c r="N4012" s="16">
        <v>0</v>
      </c>
      <c r="O4012" s="47">
        <v>0</v>
      </c>
      <c r="P4012" s="16">
        <v>0</v>
      </c>
      <c r="Q4012" s="47">
        <v>0</v>
      </c>
      <c r="R4012" s="16" t="s">
        <v>1986</v>
      </c>
      <c r="S4012" s="3" t="s">
        <v>1491</v>
      </c>
      <c r="T4012" s="2"/>
      <c r="U4012" s="2"/>
      <c r="V4012" s="2"/>
    </row>
    <row r="4013" spans="1:22" s="16" customFormat="1" ht="15" customHeight="1" x14ac:dyDescent="0.3">
      <c r="A4013" s="16" t="s">
        <v>465</v>
      </c>
      <c r="B4013" s="16" t="s">
        <v>18</v>
      </c>
      <c r="C4013" s="43" t="s">
        <v>1200</v>
      </c>
      <c r="D4013" s="43" t="s">
        <v>1201</v>
      </c>
      <c r="E4013" s="43" t="s">
        <v>71</v>
      </c>
      <c r="F4013" s="43" t="s">
        <v>445</v>
      </c>
      <c r="G4013" s="43" t="s">
        <v>225</v>
      </c>
      <c r="H4013" s="43" t="s">
        <v>23</v>
      </c>
      <c r="I4013" s="43">
        <v>7400</v>
      </c>
      <c r="J4013" s="16" t="s">
        <v>887</v>
      </c>
      <c r="K4013" s="16">
        <v>1000000</v>
      </c>
      <c r="L4013" s="16">
        <v>0</v>
      </c>
      <c r="M4013" s="16">
        <v>1000000</v>
      </c>
      <c r="N4013" s="16">
        <v>0</v>
      </c>
      <c r="O4013" s="47">
        <v>0</v>
      </c>
      <c r="P4013" s="16">
        <v>1000000</v>
      </c>
      <c r="Q4013" s="47">
        <v>0</v>
      </c>
      <c r="R4013" s="16" t="s">
        <v>1986</v>
      </c>
      <c r="S4013" s="3" t="s">
        <v>1491</v>
      </c>
      <c r="T4013" s="2"/>
      <c r="U4013" s="2"/>
      <c r="V4013" s="2"/>
    </row>
    <row r="4014" spans="1:22" s="16" customFormat="1" ht="15" customHeight="1" x14ac:dyDescent="0.3">
      <c r="A4014" s="16" t="s">
        <v>465</v>
      </c>
      <c r="B4014" s="16" t="s">
        <v>18</v>
      </c>
      <c r="C4014" s="43" t="s">
        <v>1200</v>
      </c>
      <c r="D4014" s="43" t="s">
        <v>1201</v>
      </c>
      <c r="E4014" s="43" t="s">
        <v>71</v>
      </c>
      <c r="F4014" s="43" t="s">
        <v>445</v>
      </c>
      <c r="G4014" s="43" t="s">
        <v>225</v>
      </c>
      <c r="H4014" s="43" t="s">
        <v>23</v>
      </c>
      <c r="I4014" s="43" t="s">
        <v>797</v>
      </c>
      <c r="J4014" s="16" t="s">
        <v>798</v>
      </c>
      <c r="K4014" s="16">
        <v>448000</v>
      </c>
      <c r="L4014" s="16">
        <v>0</v>
      </c>
      <c r="M4014" s="16">
        <v>448000</v>
      </c>
      <c r="N4014" s="16">
        <v>58664.98</v>
      </c>
      <c r="O4014" s="47">
        <v>322953.27</v>
      </c>
      <c r="P4014" s="16">
        <v>66381.75</v>
      </c>
      <c r="Q4014" s="47">
        <v>0</v>
      </c>
      <c r="R4014" s="16" t="s">
        <v>1986</v>
      </c>
      <c r="S4014" s="3" t="s">
        <v>1491</v>
      </c>
      <c r="T4014" s="2"/>
      <c r="U4014" s="2"/>
      <c r="V4014" s="2"/>
    </row>
    <row r="4015" spans="1:22" s="16" customFormat="1" ht="15" customHeight="1" x14ac:dyDescent="0.3">
      <c r="C4015" s="43"/>
      <c r="D4015" s="43"/>
      <c r="E4015" s="43"/>
      <c r="F4015" s="43"/>
      <c r="G4015" s="43"/>
      <c r="H4015" s="43"/>
      <c r="I4015" s="43"/>
      <c r="O4015" s="47"/>
      <c r="Q4015" s="47"/>
      <c r="S4015" s="3"/>
      <c r="T4015" s="2"/>
      <c r="U4015" s="2"/>
      <c r="V4015" s="2"/>
    </row>
    <row r="4016" spans="1:22" s="16" customFormat="1" ht="15" customHeight="1" x14ac:dyDescent="0.3">
      <c r="C4016" s="43"/>
      <c r="D4016" s="43"/>
      <c r="E4016" s="43"/>
      <c r="F4016" s="43"/>
      <c r="G4016" s="43"/>
      <c r="H4016" s="43"/>
      <c r="I4016" s="43"/>
      <c r="O4016" s="47"/>
      <c r="Q4016" s="47"/>
      <c r="S4016" s="3"/>
      <c r="T4016" s="2"/>
      <c r="U4016" s="2"/>
      <c r="V4016" s="2"/>
    </row>
    <row r="4017" spans="1:22" s="16" customFormat="1" ht="15" customHeight="1" x14ac:dyDescent="0.3">
      <c r="C4017" s="43"/>
      <c r="D4017" s="43"/>
      <c r="E4017" s="43"/>
      <c r="F4017" s="43"/>
      <c r="G4017" s="43"/>
      <c r="H4017" s="43"/>
      <c r="I4017" s="43"/>
      <c r="O4017" s="47"/>
      <c r="Q4017" s="47"/>
      <c r="S4017" s="3"/>
      <c r="T4017" s="2"/>
      <c r="U4017" s="2"/>
      <c r="V4017" s="2"/>
    </row>
    <row r="4018" spans="1:22" s="16" customFormat="1" ht="15" customHeight="1" x14ac:dyDescent="0.3">
      <c r="C4018" s="43"/>
      <c r="D4018" s="43"/>
      <c r="E4018" s="43"/>
      <c r="F4018" s="43"/>
      <c r="G4018" s="43"/>
      <c r="H4018" s="43"/>
      <c r="I4018" s="43"/>
      <c r="O4018" s="47"/>
      <c r="Q4018" s="47"/>
      <c r="S4018" s="3"/>
      <c r="T4018" s="2"/>
      <c r="U4018" s="2"/>
      <c r="V4018" s="2"/>
    </row>
    <row r="4019" spans="1:22" s="16" customFormat="1" ht="15" customHeight="1" x14ac:dyDescent="0.3">
      <c r="C4019" s="43"/>
      <c r="D4019" s="43"/>
      <c r="E4019" s="43"/>
      <c r="F4019" s="43"/>
      <c r="G4019" s="43"/>
      <c r="H4019" s="43"/>
      <c r="I4019" s="43"/>
      <c r="O4019" s="47"/>
      <c r="Q4019" s="47"/>
      <c r="S4019" s="3"/>
      <c r="T4019" s="2"/>
      <c r="U4019" s="2"/>
      <c r="V4019" s="2"/>
    </row>
    <row r="4020" spans="1:22" s="16" customFormat="1" ht="15" customHeight="1" x14ac:dyDescent="0.3">
      <c r="C4020" s="43"/>
      <c r="D4020" s="43"/>
      <c r="E4020" s="43"/>
      <c r="F4020" s="43"/>
      <c r="G4020" s="43"/>
      <c r="H4020" s="43"/>
      <c r="I4020" s="43"/>
      <c r="O4020" s="47"/>
      <c r="Q4020" s="47"/>
      <c r="S4020" s="3"/>
      <c r="T4020" s="2"/>
      <c r="U4020" s="2"/>
      <c r="V4020" s="2"/>
    </row>
    <row r="4021" spans="1:22" s="16" customFormat="1" ht="15" customHeight="1" x14ac:dyDescent="0.3">
      <c r="C4021" s="43"/>
      <c r="D4021" s="43"/>
      <c r="E4021" s="43"/>
      <c r="F4021" s="43"/>
      <c r="G4021" s="43"/>
      <c r="H4021" s="43"/>
      <c r="I4021" s="43"/>
      <c r="O4021" s="47"/>
      <c r="Q4021" s="47"/>
      <c r="S4021" s="3"/>
      <c r="T4021" s="2"/>
      <c r="U4021" s="2"/>
      <c r="V4021" s="2"/>
    </row>
    <row r="4022" spans="1:22" s="16" customFormat="1" ht="15" customHeight="1" x14ac:dyDescent="0.3">
      <c r="C4022" s="43"/>
      <c r="D4022" s="43"/>
      <c r="E4022" s="43"/>
      <c r="F4022" s="43"/>
      <c r="G4022" s="43"/>
      <c r="H4022" s="43"/>
      <c r="I4022" s="43"/>
      <c r="O4022" s="47"/>
      <c r="Q4022" s="47"/>
      <c r="S4022" s="3"/>
      <c r="T4022" s="2"/>
      <c r="U4022" s="2"/>
      <c r="V4022" s="2"/>
    </row>
    <row r="4023" spans="1:22" s="16" customFormat="1" ht="15" customHeight="1" x14ac:dyDescent="0.3">
      <c r="C4023" s="43"/>
      <c r="D4023" s="43"/>
      <c r="E4023" s="43"/>
      <c r="F4023" s="43"/>
      <c r="G4023" s="43"/>
      <c r="H4023" s="43"/>
      <c r="I4023" s="43"/>
      <c r="O4023" s="47"/>
      <c r="Q4023" s="47"/>
      <c r="S4023" s="3"/>
      <c r="T4023" s="2"/>
      <c r="U4023" s="2"/>
      <c r="V4023" s="2"/>
    </row>
    <row r="4024" spans="1:22" s="16" customFormat="1" ht="15" customHeight="1" x14ac:dyDescent="0.3">
      <c r="C4024" s="43"/>
      <c r="D4024" s="43"/>
      <c r="E4024" s="43"/>
      <c r="F4024" s="43"/>
      <c r="G4024" s="43"/>
      <c r="H4024" s="43"/>
      <c r="I4024" s="43"/>
      <c r="O4024" s="47"/>
      <c r="Q4024" s="47"/>
      <c r="S4024" s="3"/>
      <c r="T4024" s="2"/>
      <c r="U4024" s="2"/>
      <c r="V4024" s="2"/>
    </row>
    <row r="4025" spans="1:22" s="16" customFormat="1" ht="15" customHeight="1" x14ac:dyDescent="0.3">
      <c r="C4025" s="43"/>
      <c r="D4025" s="43"/>
      <c r="E4025" s="43"/>
      <c r="F4025" s="43"/>
      <c r="G4025" s="43"/>
      <c r="H4025" s="43"/>
      <c r="I4025" s="43"/>
      <c r="O4025" s="47"/>
      <c r="Q4025" s="47"/>
      <c r="S4025" s="3"/>
      <c r="T4025" s="2"/>
      <c r="U4025" s="2"/>
      <c r="V4025" s="2"/>
    </row>
    <row r="4026" spans="1:22" s="16" customFormat="1" ht="15" customHeight="1" x14ac:dyDescent="0.3">
      <c r="C4026" s="43"/>
      <c r="D4026" s="43"/>
      <c r="E4026" s="43"/>
      <c r="F4026" s="43"/>
      <c r="G4026" s="43"/>
      <c r="H4026" s="43"/>
      <c r="I4026" s="43"/>
      <c r="O4026" s="47"/>
      <c r="Q4026" s="47"/>
      <c r="S4026" s="3"/>
      <c r="T4026" s="2"/>
      <c r="U4026" s="2"/>
      <c r="V4026" s="2"/>
    </row>
    <row r="4027" spans="1:22" s="16" customFormat="1" ht="15" customHeight="1" x14ac:dyDescent="0.3">
      <c r="C4027" s="43"/>
      <c r="D4027" s="43"/>
      <c r="E4027" s="43"/>
      <c r="F4027" s="43"/>
      <c r="G4027" s="43"/>
      <c r="H4027" s="43"/>
      <c r="I4027" s="43"/>
      <c r="O4027" s="47"/>
      <c r="Q4027" s="47"/>
      <c r="S4027" s="3"/>
      <c r="T4027" s="2"/>
      <c r="U4027" s="2"/>
      <c r="V4027" s="2"/>
    </row>
    <row r="4028" spans="1:22" s="16" customFormat="1" ht="15" customHeight="1" x14ac:dyDescent="0.3">
      <c r="C4028" s="43"/>
      <c r="D4028" s="43"/>
      <c r="E4028" s="43"/>
      <c r="F4028" s="43"/>
      <c r="G4028" s="43"/>
      <c r="H4028" s="43"/>
      <c r="I4028" s="43"/>
      <c r="O4028" s="47"/>
      <c r="Q4028" s="47"/>
      <c r="S4028" s="3"/>
      <c r="T4028" s="2"/>
      <c r="U4028" s="2"/>
      <c r="V4028" s="2"/>
    </row>
    <row r="4029" spans="1:22" ht="15" customHeight="1" x14ac:dyDescent="0.3">
      <c r="A4029" s="16"/>
      <c r="B4029" s="16"/>
      <c r="C4029" s="43"/>
      <c r="D4029" s="43"/>
      <c r="E4029" s="43"/>
      <c r="F4029" s="43"/>
      <c r="G4029" s="43"/>
      <c r="H4029" s="43"/>
      <c r="I4029" s="43"/>
      <c r="J4029" s="16"/>
      <c r="K4029" s="16"/>
      <c r="L4029" s="16"/>
      <c r="M4029" s="16"/>
      <c r="N4029" s="16"/>
      <c r="O4029" s="47"/>
      <c r="P4029" s="16"/>
      <c r="Q4029" s="47"/>
      <c r="R4029" s="16"/>
    </row>
    <row r="4030" spans="1:22" ht="15" customHeight="1" x14ac:dyDescent="0.3">
      <c r="A4030" s="13"/>
      <c r="B4030" s="13"/>
      <c r="C4030" s="13"/>
      <c r="D4030" s="13"/>
      <c r="E4030" s="13"/>
      <c r="F4030" s="13"/>
      <c r="G4030" s="13"/>
      <c r="H4030" s="13"/>
      <c r="I4030" s="13"/>
      <c r="J4030" s="13"/>
      <c r="K4030" s="14"/>
      <c r="L4030" s="14"/>
      <c r="M4030" s="14"/>
      <c r="N4030" s="14"/>
      <c r="O4030" s="14"/>
      <c r="P4030" s="14"/>
      <c r="Q4030" s="14"/>
      <c r="R4030" s="13"/>
    </row>
    <row r="4031" spans="1:22" ht="15" customHeight="1" x14ac:dyDescent="0.3">
      <c r="A4031" s="13"/>
      <c r="B4031" s="13"/>
      <c r="C4031" s="13"/>
      <c r="D4031" s="13"/>
      <c r="E4031" s="13"/>
      <c r="F4031" s="13"/>
      <c r="G4031" s="13"/>
      <c r="H4031" s="13"/>
      <c r="I4031" s="13"/>
      <c r="J4031" s="13"/>
      <c r="K4031" s="14"/>
      <c r="L4031" s="14"/>
      <c r="M4031" s="14"/>
      <c r="N4031" s="14"/>
      <c r="O4031" s="14"/>
      <c r="P4031" s="14"/>
      <c r="Q4031" s="14"/>
      <c r="R4031" s="13"/>
    </row>
    <row r="4032" spans="1:22" ht="15" customHeight="1" x14ac:dyDescent="0.3">
      <c r="A4032" s="13"/>
      <c r="B4032" s="13"/>
      <c r="C4032" s="13"/>
      <c r="D4032" s="13"/>
      <c r="E4032" s="13"/>
      <c r="F4032" s="13"/>
      <c r="G4032" s="13"/>
      <c r="H4032" s="13"/>
      <c r="I4032" s="13"/>
      <c r="J4032" s="13"/>
      <c r="K4032" s="14"/>
      <c r="L4032" s="14"/>
      <c r="M4032" s="14"/>
      <c r="N4032" s="14"/>
      <c r="O4032" s="14"/>
      <c r="P4032" s="14"/>
      <c r="Q4032" s="14"/>
      <c r="R4032" s="13"/>
    </row>
    <row r="4033" spans="1:18" ht="15" customHeight="1" x14ac:dyDescent="0.3">
      <c r="A4033" s="13"/>
      <c r="B4033" s="13"/>
      <c r="C4033" s="13"/>
      <c r="D4033" s="13"/>
      <c r="E4033" s="13"/>
      <c r="F4033" s="13"/>
      <c r="G4033" s="13"/>
      <c r="H4033" s="13"/>
      <c r="I4033" s="13"/>
      <c r="J4033" s="13"/>
      <c r="K4033" s="14"/>
      <c r="L4033" s="14"/>
      <c r="M4033" s="14"/>
      <c r="N4033" s="14"/>
      <c r="O4033" s="14"/>
      <c r="P4033" s="14"/>
      <c r="Q4033" s="14"/>
      <c r="R4033" s="13"/>
    </row>
    <row r="4034" spans="1:18" ht="15" customHeight="1" x14ac:dyDescent="0.3">
      <c r="A4034" s="13"/>
      <c r="B4034" s="13"/>
      <c r="C4034" s="13"/>
      <c r="D4034" s="13"/>
      <c r="E4034" s="13"/>
      <c r="F4034" s="13"/>
      <c r="G4034" s="13"/>
      <c r="H4034" s="13"/>
      <c r="I4034" s="13"/>
      <c r="J4034" s="13"/>
      <c r="K4034" s="14"/>
      <c r="L4034" s="14"/>
      <c r="M4034" s="14"/>
      <c r="N4034" s="14"/>
      <c r="O4034" s="14"/>
      <c r="P4034" s="14"/>
      <c r="Q4034" s="14"/>
      <c r="R4034" s="13"/>
    </row>
    <row r="4035" spans="1:18" ht="15" customHeight="1" x14ac:dyDescent="0.3">
      <c r="A4035" s="13"/>
      <c r="B4035" s="13"/>
      <c r="C4035" s="13"/>
      <c r="D4035" s="13"/>
      <c r="E4035" s="13"/>
      <c r="F4035" s="13"/>
      <c r="G4035" s="13"/>
      <c r="H4035" s="13"/>
      <c r="I4035" s="13"/>
      <c r="J4035" s="13"/>
      <c r="K4035" s="14"/>
      <c r="L4035" s="14"/>
      <c r="M4035" s="14"/>
      <c r="N4035" s="14"/>
      <c r="O4035" s="14"/>
      <c r="P4035" s="14"/>
      <c r="Q4035" s="14"/>
      <c r="R4035" s="13"/>
    </row>
    <row r="4036" spans="1:18" ht="15" customHeight="1" x14ac:dyDescent="0.3">
      <c r="A4036" s="13"/>
      <c r="B4036" s="13"/>
      <c r="C4036" s="13"/>
      <c r="D4036" s="13"/>
      <c r="E4036" s="13"/>
      <c r="F4036" s="13"/>
      <c r="G4036" s="13"/>
      <c r="H4036" s="13"/>
      <c r="I4036" s="13"/>
      <c r="J4036" s="13"/>
      <c r="K4036" s="14"/>
      <c r="L4036" s="14"/>
      <c r="M4036" s="14"/>
      <c r="N4036" s="14"/>
      <c r="O4036" s="14"/>
      <c r="P4036" s="14"/>
      <c r="Q4036" s="14"/>
      <c r="R4036" s="13"/>
    </row>
    <row r="4037" spans="1:18" ht="15" customHeight="1" x14ac:dyDescent="0.3">
      <c r="A4037" s="13"/>
      <c r="B4037" s="13"/>
      <c r="C4037" s="13"/>
      <c r="D4037" s="13"/>
      <c r="E4037" s="13"/>
      <c r="F4037" s="13"/>
      <c r="G4037" s="13"/>
      <c r="H4037" s="13"/>
      <c r="I4037" s="13"/>
      <c r="J4037" s="13"/>
      <c r="K4037" s="14"/>
      <c r="L4037" s="14"/>
      <c r="M4037" s="14"/>
      <c r="N4037" s="14"/>
      <c r="O4037" s="14"/>
      <c r="P4037" s="14"/>
      <c r="Q4037" s="14"/>
      <c r="R4037" s="13"/>
    </row>
    <row r="4038" spans="1:18" ht="15" customHeight="1" x14ac:dyDescent="0.3">
      <c r="A4038" s="13"/>
      <c r="B4038" s="13"/>
      <c r="C4038" s="13"/>
      <c r="D4038" s="13"/>
      <c r="E4038" s="13"/>
      <c r="F4038" s="13"/>
      <c r="G4038" s="13"/>
      <c r="H4038" s="13"/>
      <c r="I4038" s="13"/>
      <c r="J4038" s="13"/>
      <c r="K4038" s="14"/>
      <c r="L4038" s="14"/>
      <c r="M4038" s="14"/>
      <c r="N4038" s="14"/>
      <c r="O4038" s="14"/>
      <c r="P4038" s="14"/>
      <c r="Q4038" s="14"/>
      <c r="R4038" s="13"/>
    </row>
    <row r="4039" spans="1:18" ht="15" customHeight="1" x14ac:dyDescent="0.3">
      <c r="A4039" s="13"/>
      <c r="B4039" s="13"/>
      <c r="C4039" s="13"/>
      <c r="D4039" s="13"/>
      <c r="E4039" s="13"/>
      <c r="F4039" s="13"/>
      <c r="G4039" s="13"/>
      <c r="H4039" s="13"/>
      <c r="I4039" s="13"/>
      <c r="J4039" s="13"/>
      <c r="K4039" s="14"/>
      <c r="L4039" s="14"/>
      <c r="M4039" s="14"/>
      <c r="N4039" s="14"/>
      <c r="O4039" s="14"/>
      <c r="P4039" s="14"/>
      <c r="Q4039" s="14"/>
      <c r="R4039" s="13"/>
    </row>
    <row r="4040" spans="1:18" ht="15" customHeight="1" x14ac:dyDescent="0.3">
      <c r="A4040" s="13"/>
      <c r="B4040" s="13"/>
      <c r="C4040" s="13"/>
      <c r="D4040" s="13"/>
      <c r="E4040" s="13"/>
      <c r="F4040" s="13"/>
      <c r="G4040" s="13"/>
      <c r="H4040" s="13"/>
      <c r="I4040" s="13"/>
      <c r="J4040" s="13"/>
      <c r="K4040" s="14"/>
      <c r="L4040" s="14"/>
      <c r="M4040" s="14"/>
      <c r="N4040" s="14"/>
      <c r="O4040" s="14"/>
      <c r="P4040" s="14"/>
      <c r="Q4040" s="14"/>
      <c r="R4040" s="13"/>
    </row>
    <row r="4041" spans="1:18" ht="15" customHeight="1" x14ac:dyDescent="0.3">
      <c r="A4041" s="13"/>
      <c r="B4041" s="13"/>
      <c r="C4041" s="13"/>
      <c r="D4041" s="13"/>
      <c r="E4041" s="13"/>
      <c r="F4041" s="13"/>
      <c r="G4041" s="13"/>
      <c r="H4041" s="13"/>
      <c r="I4041" s="13"/>
      <c r="J4041" s="13"/>
      <c r="K4041" s="14"/>
      <c r="L4041" s="14"/>
      <c r="M4041" s="14"/>
      <c r="N4041" s="14"/>
      <c r="O4041" s="14"/>
      <c r="P4041" s="14"/>
      <c r="Q4041" s="14"/>
      <c r="R4041" s="13"/>
    </row>
    <row r="4042" spans="1:18" ht="15" customHeight="1" x14ac:dyDescent="0.3">
      <c r="A4042" s="13"/>
      <c r="B4042" s="13"/>
      <c r="C4042" s="13"/>
      <c r="D4042" s="13"/>
      <c r="E4042" s="13"/>
      <c r="F4042" s="13"/>
      <c r="G4042" s="13"/>
      <c r="H4042" s="13"/>
      <c r="I4042" s="13"/>
      <c r="J4042" s="13"/>
      <c r="K4042" s="14"/>
      <c r="L4042" s="14"/>
      <c r="M4042" s="14"/>
      <c r="N4042" s="14"/>
      <c r="O4042" s="14"/>
      <c r="P4042" s="14"/>
      <c r="Q4042" s="14"/>
      <c r="R4042" s="13"/>
    </row>
    <row r="4043" spans="1:18" ht="15" customHeight="1" x14ac:dyDescent="0.3">
      <c r="A4043" s="13"/>
      <c r="B4043" s="13"/>
      <c r="C4043" s="13"/>
      <c r="D4043" s="13"/>
      <c r="E4043" s="13"/>
      <c r="F4043" s="13"/>
      <c r="G4043" s="13"/>
      <c r="H4043" s="13"/>
      <c r="I4043" s="13"/>
      <c r="J4043" s="13"/>
      <c r="K4043" s="14"/>
      <c r="L4043" s="14"/>
      <c r="M4043" s="14"/>
      <c r="N4043" s="14"/>
      <c r="O4043" s="14"/>
      <c r="P4043" s="14"/>
      <c r="Q4043" s="14"/>
      <c r="R4043" s="13"/>
    </row>
    <row r="4044" spans="1:18" ht="15" customHeight="1" x14ac:dyDescent="0.3">
      <c r="A4044" s="13"/>
      <c r="B4044" s="13"/>
      <c r="C4044" s="13"/>
      <c r="D4044" s="13"/>
      <c r="E4044" s="13"/>
      <c r="F4044" s="13"/>
      <c r="G4044" s="13"/>
      <c r="H4044" s="13"/>
      <c r="I4044" s="13"/>
      <c r="J4044" s="13"/>
      <c r="K4044" s="14"/>
      <c r="L4044" s="14"/>
      <c r="M4044" s="14"/>
      <c r="N4044" s="14"/>
      <c r="O4044" s="14"/>
      <c r="P4044" s="14"/>
      <c r="Q4044" s="14"/>
      <c r="R4044" s="13"/>
    </row>
    <row r="4045" spans="1:18" ht="15" customHeight="1" x14ac:dyDescent="0.3">
      <c r="A4045" s="13"/>
      <c r="B4045" s="13"/>
      <c r="C4045" s="13"/>
      <c r="D4045" s="13"/>
      <c r="E4045" s="13"/>
      <c r="F4045" s="13"/>
      <c r="G4045" s="13"/>
      <c r="H4045" s="13"/>
      <c r="I4045" s="13"/>
      <c r="J4045" s="13"/>
      <c r="K4045" s="14"/>
      <c r="L4045" s="14"/>
      <c r="M4045" s="14"/>
      <c r="N4045" s="14"/>
      <c r="O4045" s="14"/>
      <c r="P4045" s="14"/>
      <c r="Q4045" s="14"/>
      <c r="R4045" s="13"/>
    </row>
    <row r="4046" spans="1:18" ht="15" customHeight="1" x14ac:dyDescent="0.3">
      <c r="A4046" s="13"/>
      <c r="B4046" s="13"/>
      <c r="C4046" s="13"/>
      <c r="D4046" s="13"/>
      <c r="E4046" s="13"/>
      <c r="F4046" s="13"/>
      <c r="G4046" s="13"/>
      <c r="H4046" s="13"/>
      <c r="I4046" s="13"/>
      <c r="J4046" s="13"/>
      <c r="K4046" s="14"/>
      <c r="L4046" s="14"/>
      <c r="M4046" s="14"/>
      <c r="N4046" s="14"/>
      <c r="O4046" s="14"/>
      <c r="P4046" s="14"/>
      <c r="Q4046" s="14"/>
      <c r="R4046" s="13"/>
    </row>
    <row r="4047" spans="1:18" ht="15" customHeight="1" x14ac:dyDescent="0.3">
      <c r="A4047" s="13"/>
      <c r="B4047" s="13"/>
      <c r="C4047" s="13"/>
      <c r="D4047" s="13"/>
      <c r="E4047" s="13"/>
      <c r="F4047" s="13"/>
      <c r="G4047" s="13"/>
      <c r="H4047" s="13"/>
      <c r="I4047" s="13"/>
      <c r="J4047" s="13"/>
      <c r="K4047" s="14"/>
      <c r="L4047" s="14"/>
      <c r="M4047" s="14"/>
      <c r="N4047" s="14"/>
      <c r="O4047" s="14"/>
      <c r="P4047" s="14"/>
      <c r="Q4047" s="14"/>
      <c r="R4047" s="13"/>
    </row>
    <row r="4048" spans="1:18" ht="15" customHeight="1" x14ac:dyDescent="0.3">
      <c r="A4048" s="13"/>
      <c r="B4048" s="13"/>
      <c r="C4048" s="13"/>
      <c r="D4048" s="13"/>
      <c r="E4048" s="13"/>
      <c r="F4048" s="13"/>
      <c r="G4048" s="13"/>
      <c r="H4048" s="13"/>
      <c r="I4048" s="13"/>
      <c r="J4048" s="13"/>
      <c r="K4048" s="14"/>
      <c r="L4048" s="14"/>
      <c r="M4048" s="14"/>
      <c r="N4048" s="14"/>
      <c r="O4048" s="14"/>
      <c r="P4048" s="14"/>
      <c r="Q4048" s="14"/>
      <c r="R4048" s="13"/>
    </row>
    <row r="4049" spans="1:18" ht="15" customHeight="1" x14ac:dyDescent="0.3">
      <c r="A4049" s="13"/>
      <c r="B4049" s="13"/>
      <c r="C4049" s="13"/>
      <c r="D4049" s="13"/>
      <c r="E4049" s="13"/>
      <c r="F4049" s="13"/>
      <c r="G4049" s="13"/>
      <c r="H4049" s="13"/>
      <c r="I4049" s="13"/>
      <c r="J4049" s="13"/>
      <c r="K4049" s="14"/>
      <c r="L4049" s="14"/>
      <c r="M4049" s="14"/>
      <c r="N4049" s="14"/>
      <c r="O4049" s="14"/>
      <c r="P4049" s="14"/>
      <c r="Q4049" s="14"/>
      <c r="R4049" s="13"/>
    </row>
    <row r="4050" spans="1:18" ht="15" customHeight="1" x14ac:dyDescent="0.3">
      <c r="A4050" s="13"/>
      <c r="B4050" s="13"/>
      <c r="C4050" s="13"/>
      <c r="D4050" s="13"/>
      <c r="E4050" s="13"/>
      <c r="F4050" s="13"/>
      <c r="G4050" s="13"/>
      <c r="H4050" s="13"/>
      <c r="I4050" s="13"/>
      <c r="J4050" s="13"/>
      <c r="K4050" s="14"/>
      <c r="L4050" s="14"/>
      <c r="M4050" s="14"/>
      <c r="N4050" s="14"/>
      <c r="O4050" s="14"/>
      <c r="P4050" s="14"/>
      <c r="Q4050" s="14"/>
      <c r="R4050" s="13"/>
    </row>
    <row r="4051" spans="1:18" ht="15" customHeight="1" x14ac:dyDescent="0.3">
      <c r="A4051" s="13"/>
      <c r="B4051" s="13"/>
      <c r="C4051" s="13"/>
      <c r="D4051" s="13"/>
      <c r="E4051" s="13"/>
      <c r="F4051" s="13"/>
      <c r="G4051" s="13"/>
      <c r="H4051" s="13"/>
      <c r="I4051" s="13"/>
      <c r="J4051" s="13"/>
      <c r="K4051" s="14"/>
      <c r="L4051" s="14"/>
      <c r="M4051" s="14"/>
      <c r="N4051" s="14"/>
      <c r="O4051" s="14"/>
      <c r="P4051" s="14"/>
      <c r="Q4051" s="14"/>
      <c r="R4051" s="13"/>
    </row>
    <row r="4052" spans="1:18" ht="15" customHeight="1" x14ac:dyDescent="0.3">
      <c r="A4052" s="13"/>
      <c r="B4052" s="13"/>
      <c r="C4052" s="13"/>
      <c r="D4052" s="13"/>
      <c r="E4052" s="13"/>
      <c r="F4052" s="13"/>
      <c r="G4052" s="13"/>
      <c r="H4052" s="13"/>
      <c r="I4052" s="13"/>
      <c r="J4052" s="13"/>
      <c r="K4052" s="14"/>
      <c r="L4052" s="14"/>
      <c r="M4052" s="14"/>
      <c r="N4052" s="14"/>
      <c r="O4052" s="14"/>
      <c r="P4052" s="14"/>
      <c r="Q4052" s="14"/>
      <c r="R4052" s="13"/>
    </row>
    <row r="4053" spans="1:18" ht="15" customHeight="1" x14ac:dyDescent="0.3">
      <c r="A4053" s="13"/>
      <c r="B4053" s="13"/>
      <c r="C4053" s="13"/>
      <c r="D4053" s="13"/>
      <c r="E4053" s="13"/>
      <c r="F4053" s="13"/>
      <c r="G4053" s="13"/>
      <c r="H4053" s="13"/>
      <c r="I4053" s="13"/>
      <c r="J4053" s="13"/>
      <c r="K4053" s="14"/>
      <c r="L4053" s="14"/>
      <c r="M4053" s="14"/>
      <c r="N4053" s="14"/>
      <c r="O4053" s="14"/>
      <c r="P4053" s="14"/>
      <c r="Q4053" s="14"/>
      <c r="R4053" s="13"/>
    </row>
    <row r="4054" spans="1:18" ht="15" customHeight="1" x14ac:dyDescent="0.3">
      <c r="A4054" s="13"/>
      <c r="B4054" s="13"/>
      <c r="C4054" s="13"/>
      <c r="D4054" s="13"/>
      <c r="E4054" s="13"/>
      <c r="F4054" s="13"/>
      <c r="G4054" s="13"/>
      <c r="H4054" s="13"/>
      <c r="I4054" s="13"/>
      <c r="J4054" s="13"/>
      <c r="K4054" s="14"/>
      <c r="L4054" s="14"/>
      <c r="M4054" s="14"/>
      <c r="N4054" s="14"/>
      <c r="O4054" s="14"/>
      <c r="P4054" s="14"/>
      <c r="Q4054" s="14"/>
      <c r="R4054" s="13"/>
    </row>
    <row r="4055" spans="1:18" ht="15" customHeight="1" x14ac:dyDescent="0.3">
      <c r="A4055" s="13"/>
      <c r="B4055" s="13"/>
      <c r="C4055" s="13"/>
      <c r="D4055" s="13"/>
      <c r="E4055" s="13"/>
      <c r="F4055" s="13"/>
      <c r="G4055" s="13"/>
      <c r="H4055" s="13"/>
      <c r="I4055" s="13"/>
      <c r="J4055" s="13"/>
      <c r="K4055" s="14"/>
      <c r="L4055" s="14"/>
      <c r="M4055" s="14"/>
      <c r="N4055" s="14"/>
      <c r="O4055" s="14"/>
      <c r="P4055" s="14"/>
      <c r="Q4055" s="14"/>
      <c r="R4055" s="13"/>
    </row>
    <row r="4056" spans="1:18" ht="15" customHeight="1" x14ac:dyDescent="0.3">
      <c r="A4056" s="13"/>
      <c r="B4056" s="13"/>
      <c r="C4056" s="13"/>
      <c r="D4056" s="13"/>
      <c r="E4056" s="13"/>
      <c r="F4056" s="13"/>
      <c r="G4056" s="13"/>
      <c r="H4056" s="13"/>
      <c r="I4056" s="13"/>
      <c r="J4056" s="13"/>
      <c r="K4056" s="14"/>
      <c r="L4056" s="14"/>
      <c r="M4056" s="14"/>
      <c r="N4056" s="14"/>
      <c r="O4056" s="14"/>
      <c r="P4056" s="14"/>
      <c r="Q4056" s="14"/>
      <c r="R4056" s="13"/>
    </row>
    <row r="4057" spans="1:18" ht="15" customHeight="1" x14ac:dyDescent="0.3">
      <c r="A4057" s="13"/>
      <c r="B4057" s="13"/>
      <c r="C4057" s="13"/>
      <c r="D4057" s="13"/>
      <c r="E4057" s="13"/>
      <c r="F4057" s="13"/>
      <c r="G4057" s="13"/>
      <c r="H4057" s="13"/>
      <c r="I4057" s="13"/>
      <c r="J4057" s="13"/>
      <c r="K4057" s="14"/>
      <c r="L4057" s="14"/>
      <c r="M4057" s="14"/>
      <c r="N4057" s="14"/>
      <c r="O4057" s="14"/>
      <c r="P4057" s="14"/>
      <c r="Q4057" s="14"/>
      <c r="R4057" s="13"/>
    </row>
    <row r="4058" spans="1:18" ht="15" customHeight="1" x14ac:dyDescent="0.3">
      <c r="A4058" s="13"/>
      <c r="B4058" s="13"/>
      <c r="C4058" s="13"/>
      <c r="D4058" s="13"/>
      <c r="E4058" s="13"/>
      <c r="F4058" s="13"/>
      <c r="G4058" s="13"/>
      <c r="H4058" s="13"/>
      <c r="I4058" s="13"/>
      <c r="J4058" s="13"/>
      <c r="K4058" s="14"/>
      <c r="L4058" s="14"/>
      <c r="M4058" s="14"/>
      <c r="N4058" s="14"/>
      <c r="O4058" s="14"/>
      <c r="P4058" s="14"/>
      <c r="Q4058" s="14"/>
      <c r="R4058" s="13"/>
    </row>
    <row r="4059" spans="1:18" ht="15" customHeight="1" x14ac:dyDescent="0.3">
      <c r="A4059" s="13"/>
      <c r="B4059" s="13"/>
      <c r="C4059" s="13"/>
      <c r="D4059" s="13"/>
      <c r="E4059" s="13"/>
      <c r="F4059" s="13"/>
      <c r="G4059" s="13"/>
      <c r="H4059" s="13"/>
      <c r="I4059" s="13"/>
      <c r="J4059" s="13"/>
      <c r="K4059" s="14"/>
      <c r="L4059" s="14"/>
      <c r="M4059" s="14"/>
      <c r="N4059" s="14"/>
      <c r="O4059" s="14"/>
      <c r="P4059" s="14"/>
      <c r="Q4059" s="14"/>
      <c r="R4059" s="13"/>
    </row>
    <row r="4060" spans="1:18" ht="15" customHeight="1" x14ac:dyDescent="0.3">
      <c r="A4060" s="13"/>
      <c r="B4060" s="13"/>
      <c r="C4060" s="13"/>
      <c r="D4060" s="13"/>
      <c r="E4060" s="13"/>
      <c r="F4060" s="13"/>
      <c r="G4060" s="13"/>
      <c r="H4060" s="13"/>
      <c r="I4060" s="13"/>
      <c r="J4060" s="13"/>
      <c r="K4060" s="14"/>
      <c r="L4060" s="14"/>
      <c r="M4060" s="14"/>
      <c r="N4060" s="14"/>
      <c r="O4060" s="14"/>
      <c r="P4060" s="14"/>
      <c r="Q4060" s="14"/>
      <c r="R4060" s="13"/>
    </row>
    <row r="4061" spans="1:18" ht="15" customHeight="1" x14ac:dyDescent="0.3">
      <c r="A4061" s="13"/>
      <c r="B4061" s="13"/>
      <c r="C4061" s="13"/>
      <c r="D4061" s="13"/>
      <c r="E4061" s="13"/>
      <c r="F4061" s="13"/>
      <c r="G4061" s="13"/>
      <c r="H4061" s="13"/>
      <c r="I4061" s="13"/>
      <c r="J4061" s="13"/>
      <c r="K4061" s="14"/>
      <c r="L4061" s="14"/>
      <c r="M4061" s="14"/>
      <c r="N4061" s="14"/>
      <c r="O4061" s="14"/>
      <c r="P4061" s="14"/>
      <c r="Q4061" s="14"/>
      <c r="R4061" s="13"/>
    </row>
    <row r="4062" spans="1:18" ht="15" customHeight="1" x14ac:dyDescent="0.3">
      <c r="A4062" s="13"/>
      <c r="B4062" s="13"/>
      <c r="C4062" s="13"/>
      <c r="D4062" s="13"/>
      <c r="E4062" s="13"/>
      <c r="F4062" s="13"/>
      <c r="G4062" s="13"/>
      <c r="H4062" s="13"/>
      <c r="I4062" s="13"/>
      <c r="J4062" s="13"/>
      <c r="K4062" s="14"/>
      <c r="L4062" s="14"/>
      <c r="M4062" s="14"/>
      <c r="N4062" s="14"/>
      <c r="O4062" s="14"/>
      <c r="P4062" s="14"/>
      <c r="Q4062" s="14"/>
      <c r="R4062" s="13"/>
    </row>
    <row r="4063" spans="1:18" ht="15" customHeight="1" x14ac:dyDescent="0.3">
      <c r="A4063" s="13"/>
      <c r="B4063" s="13"/>
      <c r="C4063" s="13"/>
      <c r="D4063" s="13"/>
      <c r="E4063" s="13"/>
      <c r="F4063" s="13"/>
      <c r="G4063" s="13"/>
      <c r="H4063" s="13"/>
      <c r="I4063" s="13"/>
      <c r="J4063" s="13"/>
      <c r="K4063" s="14"/>
      <c r="L4063" s="14"/>
      <c r="M4063" s="14"/>
      <c r="N4063" s="14"/>
      <c r="O4063" s="14"/>
      <c r="P4063" s="14"/>
      <c r="Q4063" s="14"/>
      <c r="R4063" s="13"/>
    </row>
    <row r="4064" spans="1:18" ht="15" customHeight="1" x14ac:dyDescent="0.3">
      <c r="A4064" s="13"/>
      <c r="B4064" s="13"/>
      <c r="C4064" s="13"/>
      <c r="D4064" s="13"/>
      <c r="E4064" s="13"/>
      <c r="F4064" s="13"/>
      <c r="G4064" s="13"/>
      <c r="H4064" s="13"/>
      <c r="I4064" s="13"/>
      <c r="J4064" s="13"/>
      <c r="K4064" s="14"/>
      <c r="L4064" s="14"/>
      <c r="M4064" s="14"/>
      <c r="N4064" s="14"/>
      <c r="O4064" s="14"/>
      <c r="P4064" s="14"/>
      <c r="Q4064" s="14"/>
      <c r="R4064" s="13"/>
    </row>
    <row r="4065" spans="1:18" ht="15" customHeight="1" x14ac:dyDescent="0.3">
      <c r="A4065" s="13"/>
      <c r="B4065" s="13"/>
      <c r="C4065" s="13"/>
      <c r="D4065" s="13"/>
      <c r="E4065" s="13"/>
      <c r="F4065" s="13"/>
      <c r="G4065" s="13"/>
      <c r="H4065" s="13"/>
      <c r="I4065" s="13"/>
      <c r="J4065" s="13"/>
      <c r="K4065" s="14"/>
      <c r="L4065" s="14"/>
      <c r="M4065" s="14"/>
      <c r="N4065" s="14"/>
      <c r="O4065" s="14"/>
      <c r="P4065" s="14"/>
      <c r="Q4065" s="14"/>
      <c r="R4065" s="13"/>
    </row>
    <row r="4066" spans="1:18" ht="15" customHeight="1" x14ac:dyDescent="0.3">
      <c r="A4066" s="13"/>
      <c r="B4066" s="13"/>
      <c r="C4066" s="13"/>
      <c r="D4066" s="13"/>
      <c r="E4066" s="13"/>
      <c r="F4066" s="13"/>
      <c r="G4066" s="13"/>
      <c r="H4066" s="13"/>
      <c r="I4066" s="13"/>
      <c r="J4066" s="13"/>
      <c r="K4066" s="14"/>
      <c r="L4066" s="14"/>
      <c r="M4066" s="14"/>
      <c r="N4066" s="14"/>
      <c r="O4066" s="14"/>
      <c r="P4066" s="14"/>
      <c r="Q4066" s="14"/>
      <c r="R4066" s="13"/>
    </row>
    <row r="4067" spans="1:18" ht="15" customHeight="1" x14ac:dyDescent="0.3">
      <c r="A4067" s="13"/>
      <c r="B4067" s="13"/>
      <c r="C4067" s="13"/>
      <c r="D4067" s="13"/>
      <c r="E4067" s="13"/>
      <c r="F4067" s="13"/>
      <c r="G4067" s="13"/>
      <c r="H4067" s="13"/>
      <c r="I4067" s="13"/>
      <c r="J4067" s="13"/>
      <c r="K4067" s="14"/>
      <c r="L4067" s="14"/>
      <c r="M4067" s="14"/>
      <c r="N4067" s="14"/>
      <c r="O4067" s="14"/>
      <c r="P4067" s="14"/>
      <c r="Q4067" s="14"/>
      <c r="R4067" s="13"/>
    </row>
    <row r="4068" spans="1:18" ht="15" customHeight="1" x14ac:dyDescent="0.3">
      <c r="A4068" s="13"/>
      <c r="B4068" s="13"/>
      <c r="C4068" s="13"/>
      <c r="D4068" s="13"/>
      <c r="E4068" s="13"/>
      <c r="F4068" s="13"/>
      <c r="G4068" s="13"/>
      <c r="H4068" s="13"/>
      <c r="I4068" s="13"/>
      <c r="J4068" s="13"/>
      <c r="K4068" s="14"/>
      <c r="L4068" s="14"/>
      <c r="M4068" s="14"/>
      <c r="N4068" s="14"/>
      <c r="O4068" s="14"/>
      <c r="P4068" s="14"/>
      <c r="Q4068" s="14"/>
      <c r="R4068" s="13"/>
    </row>
    <row r="4069" spans="1:18" ht="15" customHeight="1" x14ac:dyDescent="0.3">
      <c r="A4069" s="13"/>
      <c r="B4069" s="13"/>
      <c r="C4069" s="13"/>
      <c r="D4069" s="13"/>
      <c r="E4069" s="13"/>
      <c r="F4069" s="13"/>
      <c r="G4069" s="13"/>
      <c r="H4069" s="13"/>
      <c r="I4069" s="13"/>
      <c r="J4069" s="13"/>
      <c r="K4069" s="14"/>
      <c r="L4069" s="14"/>
      <c r="M4069" s="14"/>
      <c r="N4069" s="14"/>
      <c r="O4069" s="14"/>
      <c r="P4069" s="14"/>
      <c r="Q4069" s="14"/>
      <c r="R4069" s="13"/>
    </row>
    <row r="4070" spans="1:18" ht="15" customHeight="1" x14ac:dyDescent="0.3">
      <c r="A4070" s="13"/>
      <c r="B4070" s="13"/>
      <c r="C4070" s="13"/>
      <c r="D4070" s="13"/>
      <c r="E4070" s="13"/>
      <c r="F4070" s="13"/>
      <c r="G4070" s="13"/>
      <c r="H4070" s="13"/>
      <c r="I4070" s="13"/>
      <c r="J4070" s="13"/>
      <c r="K4070" s="14"/>
      <c r="L4070" s="14"/>
      <c r="M4070" s="14"/>
      <c r="N4070" s="14"/>
      <c r="O4070" s="14"/>
      <c r="P4070" s="14"/>
      <c r="Q4070" s="14"/>
      <c r="R4070" s="13"/>
    </row>
    <row r="4071" spans="1:18" ht="15" customHeight="1" x14ac:dyDescent="0.3">
      <c r="A4071" s="13"/>
      <c r="B4071" s="13"/>
      <c r="C4071" s="13"/>
      <c r="D4071" s="13"/>
      <c r="E4071" s="13"/>
      <c r="F4071" s="13"/>
      <c r="G4071" s="13"/>
      <c r="H4071" s="13"/>
      <c r="I4071" s="13"/>
      <c r="J4071" s="13"/>
      <c r="K4071" s="14"/>
      <c r="L4071" s="14"/>
      <c r="M4071" s="14"/>
      <c r="N4071" s="14"/>
      <c r="O4071" s="14"/>
      <c r="P4071" s="14"/>
      <c r="Q4071" s="14"/>
      <c r="R4071" s="13"/>
    </row>
    <row r="4072" spans="1:18" ht="15" customHeight="1" x14ac:dyDescent="0.3">
      <c r="A4072" s="13"/>
      <c r="B4072" s="13"/>
      <c r="C4072" s="13"/>
      <c r="D4072" s="13"/>
      <c r="E4072" s="13"/>
      <c r="F4072" s="13"/>
      <c r="G4072" s="13"/>
      <c r="H4072" s="13"/>
      <c r="I4072" s="13"/>
      <c r="J4072" s="13"/>
      <c r="K4072" s="14"/>
      <c r="L4072" s="14"/>
      <c r="M4072" s="14"/>
      <c r="N4072" s="14"/>
      <c r="O4072" s="14"/>
      <c r="P4072" s="14"/>
      <c r="Q4072" s="14"/>
      <c r="R4072" s="13"/>
    </row>
    <row r="4073" spans="1:18" ht="15" customHeight="1" x14ac:dyDescent="0.3">
      <c r="A4073" s="13"/>
      <c r="B4073" s="13"/>
      <c r="C4073" s="13"/>
      <c r="D4073" s="13"/>
      <c r="E4073" s="13"/>
      <c r="F4073" s="13"/>
      <c r="G4073" s="13"/>
      <c r="H4073" s="13"/>
      <c r="I4073" s="13"/>
      <c r="J4073" s="13"/>
      <c r="K4073" s="14"/>
      <c r="L4073" s="14"/>
      <c r="M4073" s="14"/>
      <c r="N4073" s="14"/>
      <c r="O4073" s="14"/>
      <c r="P4073" s="14"/>
      <c r="Q4073" s="14"/>
      <c r="R4073" s="13"/>
    </row>
    <row r="4074" spans="1:18" ht="15" customHeight="1" x14ac:dyDescent="0.3">
      <c r="A4074" s="13"/>
      <c r="B4074" s="13"/>
      <c r="C4074" s="13"/>
      <c r="D4074" s="13"/>
      <c r="E4074" s="13"/>
      <c r="F4074" s="13"/>
      <c r="G4074" s="13"/>
      <c r="H4074" s="13"/>
      <c r="I4074" s="13"/>
      <c r="J4074" s="13"/>
      <c r="K4074" s="14"/>
      <c r="L4074" s="14"/>
      <c r="M4074" s="14"/>
      <c r="N4074" s="14"/>
      <c r="O4074" s="14"/>
      <c r="P4074" s="14"/>
      <c r="Q4074" s="14"/>
      <c r="R4074" s="13"/>
    </row>
    <row r="4075" spans="1:18" ht="15" customHeight="1" x14ac:dyDescent="0.3">
      <c r="A4075" s="13"/>
      <c r="B4075" s="13"/>
      <c r="C4075" s="13"/>
      <c r="D4075" s="13"/>
      <c r="E4075" s="13"/>
      <c r="F4075" s="13"/>
      <c r="G4075" s="13"/>
      <c r="H4075" s="13"/>
      <c r="I4075" s="13"/>
      <c r="J4075" s="13"/>
      <c r="K4075" s="14"/>
      <c r="L4075" s="14"/>
      <c r="M4075" s="14"/>
      <c r="N4075" s="14"/>
      <c r="O4075" s="14"/>
      <c r="P4075" s="14"/>
      <c r="Q4075" s="14"/>
      <c r="R4075" s="13"/>
    </row>
    <row r="4076" spans="1:18" ht="15" customHeight="1" x14ac:dyDescent="0.3">
      <c r="A4076" s="13"/>
      <c r="B4076" s="13"/>
      <c r="C4076" s="13"/>
      <c r="D4076" s="13"/>
      <c r="E4076" s="13"/>
      <c r="F4076" s="13"/>
      <c r="G4076" s="13"/>
      <c r="H4076" s="13"/>
      <c r="I4076" s="13"/>
      <c r="J4076" s="13"/>
      <c r="K4076" s="14"/>
      <c r="L4076" s="14"/>
      <c r="M4076" s="14"/>
      <c r="N4076" s="14"/>
      <c r="O4076" s="14"/>
      <c r="P4076" s="14"/>
      <c r="Q4076" s="14"/>
      <c r="R4076" s="13"/>
    </row>
    <row r="4077" spans="1:18" ht="15" customHeight="1" x14ac:dyDescent="0.3">
      <c r="A4077" s="13"/>
      <c r="B4077" s="13"/>
      <c r="C4077" s="13"/>
      <c r="D4077" s="13"/>
      <c r="E4077" s="13"/>
      <c r="F4077" s="13"/>
      <c r="G4077" s="13"/>
      <c r="H4077" s="13"/>
      <c r="I4077" s="13"/>
      <c r="J4077" s="13"/>
      <c r="K4077" s="14"/>
      <c r="L4077" s="14"/>
      <c r="M4077" s="14"/>
      <c r="N4077" s="14"/>
      <c r="O4077" s="14"/>
      <c r="P4077" s="14"/>
      <c r="Q4077" s="14"/>
      <c r="R4077" s="13"/>
    </row>
    <row r="4078" spans="1:18" ht="15" customHeight="1" x14ac:dyDescent="0.3">
      <c r="A4078" s="13"/>
      <c r="B4078" s="13"/>
      <c r="C4078" s="13"/>
      <c r="D4078" s="13"/>
      <c r="E4078" s="13"/>
      <c r="F4078" s="13"/>
      <c r="G4078" s="13"/>
      <c r="H4078" s="13"/>
      <c r="I4078" s="13"/>
      <c r="J4078" s="13"/>
      <c r="K4078" s="14"/>
      <c r="L4078" s="14"/>
      <c r="M4078" s="14"/>
      <c r="N4078" s="14"/>
      <c r="O4078" s="14"/>
      <c r="P4078" s="14"/>
      <c r="Q4078" s="14"/>
      <c r="R4078" s="13"/>
    </row>
    <row r="4079" spans="1:18" ht="15" customHeight="1" x14ac:dyDescent="0.3">
      <c r="A4079" s="13"/>
      <c r="B4079" s="13"/>
      <c r="C4079" s="13"/>
      <c r="D4079" s="13"/>
      <c r="E4079" s="13"/>
      <c r="F4079" s="13"/>
      <c r="G4079" s="13"/>
      <c r="H4079" s="13"/>
      <c r="I4079" s="13"/>
      <c r="J4079" s="13"/>
      <c r="K4079" s="14"/>
      <c r="L4079" s="14"/>
      <c r="M4079" s="14"/>
      <c r="N4079" s="14"/>
      <c r="O4079" s="14"/>
      <c r="P4079" s="14"/>
      <c r="Q4079" s="14"/>
      <c r="R4079" s="13"/>
    </row>
    <row r="4080" spans="1:18" ht="15" customHeight="1" x14ac:dyDescent="0.3">
      <c r="A4080" s="13"/>
      <c r="B4080" s="13"/>
      <c r="C4080" s="13"/>
      <c r="D4080" s="13"/>
      <c r="E4080" s="13"/>
      <c r="F4080" s="13"/>
      <c r="G4080" s="13"/>
      <c r="H4080" s="13"/>
      <c r="I4080" s="13"/>
      <c r="J4080" s="13"/>
      <c r="K4080" s="14"/>
      <c r="L4080" s="14"/>
      <c r="M4080" s="14"/>
      <c r="N4080" s="14"/>
      <c r="O4080" s="14"/>
      <c r="P4080" s="14"/>
      <c r="Q4080" s="14"/>
      <c r="R4080" s="13"/>
    </row>
    <row r="4081" spans="1:18" ht="15" customHeight="1" x14ac:dyDescent="0.3">
      <c r="A4081" s="13"/>
      <c r="B4081" s="13"/>
      <c r="C4081" s="13"/>
      <c r="D4081" s="13"/>
      <c r="E4081" s="13"/>
      <c r="F4081" s="13"/>
      <c r="G4081" s="13"/>
      <c r="H4081" s="13"/>
      <c r="I4081" s="13"/>
      <c r="J4081" s="13"/>
      <c r="K4081" s="14"/>
      <c r="L4081" s="14"/>
      <c r="M4081" s="14"/>
      <c r="N4081" s="14"/>
      <c r="O4081" s="14"/>
      <c r="P4081" s="14"/>
      <c r="Q4081" s="14"/>
      <c r="R4081" s="13"/>
    </row>
    <row r="4082" spans="1:18" ht="15" customHeight="1" x14ac:dyDescent="0.3">
      <c r="A4082" s="13"/>
      <c r="B4082" s="13"/>
      <c r="C4082" s="13"/>
      <c r="D4082" s="13"/>
      <c r="E4082" s="13"/>
      <c r="F4082" s="13"/>
      <c r="G4082" s="13"/>
      <c r="H4082" s="13"/>
      <c r="I4082" s="13"/>
      <c r="J4082" s="13"/>
      <c r="K4082" s="14"/>
      <c r="L4082" s="14"/>
      <c r="M4082" s="14"/>
      <c r="N4082" s="14"/>
      <c r="O4082" s="14"/>
      <c r="P4082" s="14"/>
      <c r="Q4082" s="14"/>
      <c r="R4082" s="13"/>
    </row>
    <row r="4083" spans="1:18" ht="15" customHeight="1" x14ac:dyDescent="0.3">
      <c r="A4083" s="13"/>
      <c r="B4083" s="13"/>
      <c r="C4083" s="13"/>
      <c r="D4083" s="13"/>
      <c r="E4083" s="13"/>
      <c r="F4083" s="13"/>
      <c r="G4083" s="13"/>
      <c r="H4083" s="13"/>
      <c r="I4083" s="13"/>
      <c r="J4083" s="13"/>
      <c r="K4083" s="14"/>
      <c r="L4083" s="14"/>
      <c r="M4083" s="14"/>
      <c r="N4083" s="14"/>
      <c r="O4083" s="14"/>
      <c r="P4083" s="14"/>
      <c r="Q4083" s="14"/>
      <c r="R4083" s="13"/>
    </row>
    <row r="4084" spans="1:18" ht="15" customHeight="1" x14ac:dyDescent="0.3">
      <c r="A4084" s="13"/>
      <c r="B4084" s="13"/>
      <c r="C4084" s="13"/>
      <c r="D4084" s="13"/>
      <c r="E4084" s="13"/>
      <c r="F4084" s="13"/>
      <c r="G4084" s="13"/>
      <c r="H4084" s="13"/>
      <c r="I4084" s="13"/>
      <c r="J4084" s="13"/>
      <c r="K4084" s="14"/>
      <c r="L4084" s="14"/>
      <c r="M4084" s="14"/>
      <c r="N4084" s="14"/>
      <c r="O4084" s="14"/>
      <c r="P4084" s="14"/>
      <c r="Q4084" s="14"/>
      <c r="R4084" s="13"/>
    </row>
    <row r="4085" spans="1:18" ht="15" customHeight="1" x14ac:dyDescent="0.3">
      <c r="A4085" s="13"/>
      <c r="B4085" s="13"/>
      <c r="C4085" s="13"/>
      <c r="D4085" s="13"/>
      <c r="E4085" s="13"/>
      <c r="F4085" s="13"/>
      <c r="G4085" s="13"/>
      <c r="H4085" s="13"/>
      <c r="I4085" s="13"/>
      <c r="J4085" s="13"/>
      <c r="K4085" s="14"/>
      <c r="L4085" s="14"/>
      <c r="M4085" s="14"/>
      <c r="N4085" s="14"/>
      <c r="O4085" s="14"/>
      <c r="P4085" s="14"/>
      <c r="Q4085" s="14"/>
      <c r="R4085" s="13"/>
    </row>
    <row r="4086" spans="1:18" ht="15" customHeight="1" x14ac:dyDescent="0.3">
      <c r="A4086" s="13"/>
      <c r="B4086" s="13"/>
      <c r="C4086" s="13"/>
      <c r="D4086" s="13"/>
      <c r="E4086" s="13"/>
      <c r="F4086" s="13"/>
      <c r="G4086" s="13"/>
      <c r="H4086" s="13"/>
      <c r="I4086" s="13"/>
      <c r="J4086" s="13"/>
      <c r="K4086" s="14"/>
      <c r="L4086" s="14"/>
      <c r="M4086" s="14"/>
      <c r="N4086" s="14"/>
      <c r="O4086" s="14"/>
      <c r="P4086" s="14"/>
      <c r="Q4086" s="14"/>
      <c r="R4086" s="13"/>
    </row>
    <row r="4087" spans="1:18" ht="15" customHeight="1" x14ac:dyDescent="0.3">
      <c r="A4087" s="13"/>
      <c r="B4087" s="13"/>
      <c r="C4087" s="13"/>
      <c r="D4087" s="13"/>
      <c r="E4087" s="13"/>
      <c r="F4087" s="13"/>
      <c r="G4087" s="13"/>
      <c r="H4087" s="13"/>
      <c r="I4087" s="13"/>
      <c r="J4087" s="13"/>
      <c r="K4087" s="14"/>
      <c r="L4087" s="14"/>
      <c r="M4087" s="14"/>
      <c r="N4087" s="14"/>
      <c r="O4087" s="14"/>
      <c r="P4087" s="14"/>
      <c r="Q4087" s="14"/>
      <c r="R4087" s="13"/>
    </row>
    <row r="4088" spans="1:18" ht="15" customHeight="1" x14ac:dyDescent="0.3">
      <c r="A4088" s="13"/>
      <c r="B4088" s="13"/>
      <c r="C4088" s="13"/>
      <c r="D4088" s="13"/>
      <c r="E4088" s="13"/>
      <c r="F4088" s="13"/>
      <c r="G4088" s="13"/>
      <c r="H4088" s="13"/>
      <c r="I4088" s="13"/>
      <c r="J4088" s="13"/>
      <c r="K4088" s="14"/>
      <c r="L4088" s="14"/>
      <c r="M4088" s="14"/>
      <c r="N4088" s="14"/>
      <c r="O4088" s="14"/>
      <c r="P4088" s="14"/>
      <c r="Q4088" s="14"/>
      <c r="R4088" s="13"/>
    </row>
    <row r="4089" spans="1:18" ht="15" customHeight="1" x14ac:dyDescent="0.3">
      <c r="A4089" s="13"/>
      <c r="B4089" s="13"/>
      <c r="C4089" s="13"/>
      <c r="D4089" s="13"/>
      <c r="E4089" s="13"/>
      <c r="F4089" s="13"/>
      <c r="G4089" s="13"/>
      <c r="H4089" s="13"/>
      <c r="I4089" s="13"/>
      <c r="J4089" s="13"/>
      <c r="K4089" s="14"/>
      <c r="L4089" s="14"/>
      <c r="M4089" s="14"/>
      <c r="N4089" s="14"/>
      <c r="O4089" s="14"/>
      <c r="P4089" s="14"/>
      <c r="Q4089" s="14"/>
      <c r="R4089" s="13"/>
    </row>
    <row r="4090" spans="1:18" ht="15" customHeight="1" x14ac:dyDescent="0.3">
      <c r="A4090" s="13"/>
      <c r="B4090" s="13"/>
      <c r="C4090" s="13"/>
      <c r="D4090" s="13"/>
      <c r="E4090" s="13"/>
      <c r="F4090" s="13"/>
      <c r="G4090" s="13"/>
      <c r="H4090" s="13"/>
      <c r="I4090" s="13"/>
      <c r="J4090" s="13"/>
      <c r="K4090" s="14"/>
      <c r="L4090" s="14"/>
      <c r="M4090" s="14"/>
      <c r="N4090" s="14"/>
      <c r="O4090" s="14"/>
      <c r="P4090" s="14"/>
      <c r="Q4090" s="14"/>
      <c r="R4090" s="13"/>
    </row>
    <row r="4091" spans="1:18" ht="15" customHeight="1" x14ac:dyDescent="0.3">
      <c r="A4091" s="13"/>
      <c r="B4091" s="13"/>
      <c r="C4091" s="13"/>
      <c r="D4091" s="13"/>
      <c r="E4091" s="13"/>
      <c r="F4091" s="13"/>
      <c r="G4091" s="13"/>
      <c r="H4091" s="13"/>
      <c r="I4091" s="13"/>
      <c r="J4091" s="13"/>
      <c r="K4091" s="14"/>
      <c r="L4091" s="14"/>
      <c r="M4091" s="14"/>
      <c r="N4091" s="14"/>
      <c r="O4091" s="14"/>
      <c r="P4091" s="14"/>
      <c r="Q4091" s="14"/>
      <c r="R4091" s="13"/>
    </row>
    <row r="4092" spans="1:18" ht="15" customHeight="1" x14ac:dyDescent="0.3">
      <c r="A4092" s="13"/>
      <c r="B4092" s="13"/>
      <c r="C4092" s="13"/>
      <c r="D4092" s="13"/>
      <c r="E4092" s="13"/>
      <c r="F4092" s="13"/>
      <c r="G4092" s="13"/>
      <c r="H4092" s="13"/>
      <c r="I4092" s="13"/>
      <c r="J4092" s="13"/>
      <c r="K4092" s="14"/>
      <c r="L4092" s="14"/>
      <c r="M4092" s="14"/>
      <c r="N4092" s="14"/>
      <c r="O4092" s="14"/>
      <c r="P4092" s="14"/>
      <c r="Q4092" s="14"/>
      <c r="R4092" s="13"/>
    </row>
    <row r="4093" spans="1:18" ht="15" customHeight="1" x14ac:dyDescent="0.3">
      <c r="A4093" s="13"/>
      <c r="B4093" s="13"/>
      <c r="C4093" s="13"/>
      <c r="D4093" s="13"/>
      <c r="E4093" s="13"/>
      <c r="F4093" s="13"/>
      <c r="G4093" s="13"/>
      <c r="H4093" s="13"/>
      <c r="I4093" s="13"/>
      <c r="J4093" s="13"/>
      <c r="K4093" s="14"/>
      <c r="L4093" s="14"/>
      <c r="M4093" s="14"/>
      <c r="N4093" s="14"/>
      <c r="O4093" s="14"/>
      <c r="P4093" s="14"/>
      <c r="Q4093" s="14"/>
      <c r="R4093" s="13"/>
    </row>
    <row r="4094" spans="1:18" ht="15" customHeight="1" x14ac:dyDescent="0.3">
      <c r="A4094" s="13"/>
      <c r="B4094" s="13"/>
      <c r="C4094" s="13"/>
      <c r="D4094" s="13"/>
      <c r="E4094" s="13"/>
      <c r="F4094" s="13"/>
      <c r="G4094" s="13"/>
      <c r="H4094" s="13"/>
      <c r="I4094" s="13"/>
      <c r="J4094" s="13"/>
      <c r="K4094" s="14"/>
      <c r="L4094" s="14"/>
      <c r="M4094" s="14"/>
      <c r="N4094" s="14"/>
      <c r="O4094" s="14"/>
      <c r="P4094" s="14"/>
      <c r="Q4094" s="14"/>
      <c r="R4094" s="13"/>
    </row>
    <row r="4095" spans="1:18" ht="15" customHeight="1" x14ac:dyDescent="0.3">
      <c r="A4095" s="13"/>
      <c r="B4095" s="13"/>
      <c r="C4095" s="13"/>
      <c r="D4095" s="13"/>
      <c r="E4095" s="13"/>
      <c r="F4095" s="13"/>
      <c r="G4095" s="13"/>
      <c r="H4095" s="13"/>
      <c r="I4095" s="13"/>
      <c r="J4095" s="13"/>
      <c r="K4095" s="14"/>
      <c r="L4095" s="14"/>
      <c r="M4095" s="14"/>
      <c r="N4095" s="14"/>
      <c r="O4095" s="14"/>
      <c r="P4095" s="14"/>
      <c r="Q4095" s="14"/>
      <c r="R4095" s="13"/>
    </row>
    <row r="4096" spans="1:18" ht="15" customHeight="1" x14ac:dyDescent="0.3">
      <c r="A4096" s="13"/>
      <c r="B4096" s="13"/>
      <c r="C4096" s="13"/>
      <c r="D4096" s="13"/>
      <c r="E4096" s="13"/>
      <c r="F4096" s="13"/>
      <c r="G4096" s="13"/>
      <c r="H4096" s="13"/>
      <c r="I4096" s="13"/>
      <c r="J4096" s="13"/>
      <c r="K4096" s="14"/>
      <c r="L4096" s="14"/>
      <c r="M4096" s="14"/>
      <c r="N4096" s="14"/>
      <c r="O4096" s="14"/>
      <c r="P4096" s="14"/>
      <c r="Q4096" s="14"/>
      <c r="R4096" s="13"/>
    </row>
    <row r="4097" spans="1:18" ht="15" customHeight="1" x14ac:dyDescent="0.3">
      <c r="A4097" s="13"/>
      <c r="B4097" s="13"/>
      <c r="C4097" s="13"/>
      <c r="D4097" s="13"/>
      <c r="E4097" s="13"/>
      <c r="F4097" s="13"/>
      <c r="G4097" s="13"/>
      <c r="H4097" s="13"/>
      <c r="I4097" s="13"/>
      <c r="J4097" s="13"/>
      <c r="K4097" s="14"/>
      <c r="L4097" s="14"/>
      <c r="M4097" s="14"/>
      <c r="N4097" s="14"/>
      <c r="O4097" s="14"/>
      <c r="P4097" s="14"/>
      <c r="Q4097" s="14"/>
      <c r="R4097" s="13"/>
    </row>
    <row r="4098" spans="1:18" ht="15" customHeight="1" x14ac:dyDescent="0.3">
      <c r="A4098" s="13"/>
      <c r="B4098" s="13"/>
      <c r="C4098" s="13"/>
      <c r="D4098" s="13"/>
      <c r="E4098" s="13"/>
      <c r="F4098" s="13"/>
      <c r="G4098" s="13"/>
      <c r="H4098" s="13"/>
      <c r="I4098" s="13"/>
      <c r="J4098" s="13"/>
      <c r="K4098" s="14"/>
      <c r="L4098" s="14"/>
      <c r="M4098" s="14"/>
      <c r="N4098" s="14"/>
      <c r="O4098" s="14"/>
      <c r="P4098" s="14"/>
      <c r="Q4098" s="14"/>
      <c r="R4098" s="13"/>
    </row>
    <row r="4099" spans="1:18" ht="15" customHeight="1" x14ac:dyDescent="0.3">
      <c r="A4099" s="13"/>
      <c r="B4099" s="13"/>
      <c r="C4099" s="13"/>
      <c r="D4099" s="13"/>
      <c r="E4099" s="13"/>
      <c r="F4099" s="13"/>
      <c r="G4099" s="13"/>
      <c r="H4099" s="13"/>
      <c r="I4099" s="13"/>
      <c r="J4099" s="13"/>
      <c r="K4099" s="14"/>
      <c r="L4099" s="14"/>
      <c r="M4099" s="14"/>
      <c r="N4099" s="14"/>
      <c r="O4099" s="14"/>
      <c r="P4099" s="14"/>
      <c r="Q4099" s="14"/>
      <c r="R4099" s="13"/>
    </row>
    <row r="4100" spans="1:18" ht="15" customHeight="1" x14ac:dyDescent="0.3">
      <c r="A4100" s="13"/>
      <c r="B4100" s="13"/>
      <c r="C4100" s="13"/>
      <c r="D4100" s="13"/>
      <c r="E4100" s="13"/>
      <c r="F4100" s="13"/>
      <c r="G4100" s="13"/>
      <c r="H4100" s="13"/>
      <c r="I4100" s="13"/>
      <c r="J4100" s="13"/>
      <c r="K4100" s="14"/>
      <c r="L4100" s="14"/>
      <c r="M4100" s="14"/>
      <c r="N4100" s="14"/>
      <c r="O4100" s="14"/>
      <c r="P4100" s="14"/>
      <c r="Q4100" s="14"/>
      <c r="R4100" s="13"/>
    </row>
    <row r="4101" spans="1:18" ht="15" customHeight="1" x14ac:dyDescent="0.3">
      <c r="A4101" s="13"/>
      <c r="B4101" s="13"/>
      <c r="C4101" s="13"/>
      <c r="D4101" s="13"/>
      <c r="E4101" s="13"/>
      <c r="F4101" s="13"/>
      <c r="G4101" s="13"/>
      <c r="H4101" s="13"/>
      <c r="I4101" s="13"/>
      <c r="J4101" s="13"/>
      <c r="K4101" s="14"/>
      <c r="L4101" s="14"/>
      <c r="M4101" s="14"/>
      <c r="N4101" s="14"/>
      <c r="O4101" s="14"/>
      <c r="P4101" s="14"/>
      <c r="Q4101" s="14"/>
      <c r="R4101" s="13"/>
    </row>
    <row r="4102" spans="1:18" ht="15" customHeight="1" x14ac:dyDescent="0.3">
      <c r="A4102" s="13"/>
      <c r="B4102" s="13"/>
      <c r="C4102" s="13"/>
      <c r="D4102" s="13"/>
      <c r="E4102" s="13"/>
      <c r="F4102" s="13"/>
      <c r="G4102" s="13"/>
      <c r="H4102" s="13"/>
      <c r="I4102" s="13"/>
      <c r="J4102" s="13"/>
      <c r="K4102" s="14"/>
      <c r="L4102" s="14"/>
      <c r="M4102" s="14"/>
      <c r="N4102" s="14"/>
      <c r="O4102" s="14"/>
      <c r="P4102" s="14"/>
      <c r="Q4102" s="14"/>
      <c r="R4102" s="13"/>
    </row>
    <row r="4103" spans="1:18" ht="15" customHeight="1" x14ac:dyDescent="0.3">
      <c r="A4103" s="13"/>
      <c r="B4103" s="13"/>
      <c r="C4103" s="13"/>
      <c r="D4103" s="13"/>
      <c r="E4103" s="13"/>
      <c r="F4103" s="13"/>
      <c r="G4103" s="13"/>
      <c r="H4103" s="13"/>
      <c r="I4103" s="13"/>
      <c r="J4103" s="13"/>
      <c r="K4103" s="14"/>
      <c r="L4103" s="14"/>
      <c r="M4103" s="14"/>
      <c r="N4103" s="14"/>
      <c r="O4103" s="14"/>
      <c r="P4103" s="14"/>
      <c r="Q4103" s="14"/>
      <c r="R4103" s="13"/>
    </row>
    <row r="4104" spans="1:18" ht="15" customHeight="1" x14ac:dyDescent="0.3">
      <c r="A4104" s="13"/>
      <c r="B4104" s="13"/>
      <c r="C4104" s="13"/>
      <c r="D4104" s="13"/>
      <c r="E4104" s="13"/>
      <c r="F4104" s="13"/>
      <c r="G4104" s="13"/>
      <c r="H4104" s="13"/>
      <c r="I4104" s="13"/>
      <c r="J4104" s="13"/>
      <c r="K4104" s="14"/>
      <c r="L4104" s="14"/>
      <c r="M4104" s="14"/>
      <c r="N4104" s="14"/>
      <c r="O4104" s="14"/>
      <c r="P4104" s="14"/>
      <c r="Q4104" s="14"/>
      <c r="R4104" s="13"/>
    </row>
    <row r="4105" spans="1:18" ht="15" customHeight="1" x14ac:dyDescent="0.3">
      <c r="A4105" s="13"/>
      <c r="B4105" s="13"/>
      <c r="C4105" s="13"/>
      <c r="D4105" s="13"/>
      <c r="E4105" s="13"/>
      <c r="F4105" s="13"/>
      <c r="G4105" s="13"/>
      <c r="H4105" s="13"/>
      <c r="I4105" s="13"/>
      <c r="J4105" s="13"/>
      <c r="K4105" s="14"/>
      <c r="L4105" s="14"/>
      <c r="M4105" s="14"/>
      <c r="N4105" s="14"/>
      <c r="O4105" s="14"/>
      <c r="P4105" s="14"/>
      <c r="Q4105" s="14"/>
      <c r="R4105" s="13"/>
    </row>
    <row r="4106" spans="1:18" ht="15" customHeight="1" x14ac:dyDescent="0.3">
      <c r="A4106" s="13"/>
      <c r="B4106" s="13"/>
      <c r="C4106" s="13"/>
      <c r="D4106" s="13"/>
      <c r="E4106" s="13"/>
      <c r="F4106" s="13"/>
      <c r="G4106" s="13"/>
      <c r="H4106" s="13"/>
      <c r="I4106" s="13"/>
      <c r="J4106" s="13"/>
      <c r="K4106" s="14"/>
      <c r="L4106" s="14"/>
      <c r="M4106" s="14"/>
      <c r="N4106" s="14"/>
      <c r="O4106" s="14"/>
      <c r="P4106" s="14"/>
      <c r="Q4106" s="14"/>
      <c r="R4106" s="13"/>
    </row>
    <row r="4107" spans="1:18" ht="15" customHeight="1" x14ac:dyDescent="0.3">
      <c r="A4107" s="13"/>
      <c r="B4107" s="13"/>
      <c r="C4107" s="13"/>
      <c r="D4107" s="13"/>
      <c r="E4107" s="13"/>
      <c r="F4107" s="13"/>
      <c r="G4107" s="13"/>
      <c r="H4107" s="13"/>
      <c r="I4107" s="13"/>
      <c r="J4107" s="13"/>
      <c r="K4107" s="14"/>
      <c r="L4107" s="14"/>
      <c r="M4107" s="14"/>
      <c r="N4107" s="14"/>
      <c r="O4107" s="14"/>
      <c r="P4107" s="14"/>
      <c r="Q4107" s="14"/>
      <c r="R4107" s="13"/>
    </row>
    <row r="4108" spans="1:18" ht="15" customHeight="1" x14ac:dyDescent="0.3">
      <c r="A4108" s="13"/>
      <c r="B4108" s="13"/>
      <c r="C4108" s="13"/>
      <c r="D4108" s="13"/>
      <c r="E4108" s="13"/>
      <c r="F4108" s="13"/>
      <c r="G4108" s="13"/>
      <c r="H4108" s="13"/>
      <c r="I4108" s="13"/>
      <c r="J4108" s="13"/>
      <c r="K4108" s="14"/>
      <c r="L4108" s="14"/>
      <c r="M4108" s="14"/>
      <c r="N4108" s="14"/>
      <c r="O4108" s="14"/>
      <c r="P4108" s="14"/>
      <c r="Q4108" s="14"/>
      <c r="R4108" s="13"/>
    </row>
    <row r="4109" spans="1:18" ht="15" customHeight="1" x14ac:dyDescent="0.3">
      <c r="A4109" s="13"/>
      <c r="B4109" s="13"/>
      <c r="C4109" s="13"/>
      <c r="D4109" s="13"/>
      <c r="E4109" s="13"/>
      <c r="F4109" s="13"/>
      <c r="G4109" s="13"/>
      <c r="H4109" s="13"/>
      <c r="I4109" s="13"/>
      <c r="J4109" s="13"/>
      <c r="K4109" s="14"/>
      <c r="L4109" s="14"/>
      <c r="M4109" s="14"/>
      <c r="N4109" s="14"/>
      <c r="O4109" s="14"/>
      <c r="P4109" s="14"/>
      <c r="Q4109" s="14"/>
      <c r="R4109" s="13"/>
    </row>
    <row r="4110" spans="1:18" ht="15" customHeight="1" x14ac:dyDescent="0.3">
      <c r="A4110" s="13"/>
      <c r="B4110" s="13"/>
      <c r="C4110" s="13"/>
      <c r="D4110" s="13"/>
      <c r="E4110" s="13"/>
      <c r="F4110" s="13"/>
      <c r="G4110" s="13"/>
      <c r="H4110" s="13"/>
      <c r="I4110" s="13"/>
      <c r="J4110" s="13"/>
      <c r="K4110" s="14"/>
      <c r="L4110" s="14"/>
      <c r="M4110" s="14"/>
      <c r="N4110" s="14"/>
      <c r="O4110" s="14"/>
      <c r="P4110" s="14"/>
      <c r="Q4110" s="14"/>
      <c r="R4110" s="13"/>
    </row>
    <row r="4111" spans="1:18" ht="15" customHeight="1" x14ac:dyDescent="0.3">
      <c r="A4111" s="13"/>
      <c r="B4111" s="13"/>
      <c r="C4111" s="13"/>
      <c r="D4111" s="13"/>
      <c r="E4111" s="13"/>
      <c r="F4111" s="13"/>
      <c r="G4111" s="13"/>
      <c r="H4111" s="13"/>
      <c r="I4111" s="13"/>
      <c r="J4111" s="13"/>
      <c r="K4111" s="14"/>
      <c r="L4111" s="14"/>
      <c r="M4111" s="14"/>
      <c r="N4111" s="14"/>
      <c r="O4111" s="14"/>
      <c r="P4111" s="14"/>
      <c r="Q4111" s="14"/>
      <c r="R4111" s="13"/>
    </row>
    <row r="4112" spans="1:18" ht="15" customHeight="1" x14ac:dyDescent="0.3">
      <c r="A4112" s="13"/>
      <c r="B4112" s="13"/>
      <c r="C4112" s="13"/>
      <c r="D4112" s="13"/>
      <c r="E4112" s="13"/>
      <c r="F4112" s="13"/>
      <c r="G4112" s="13"/>
      <c r="H4112" s="13"/>
      <c r="I4112" s="13"/>
      <c r="J4112" s="13"/>
      <c r="K4112" s="14"/>
      <c r="L4112" s="14"/>
      <c r="M4112" s="14"/>
      <c r="N4112" s="14"/>
      <c r="O4112" s="14"/>
      <c r="P4112" s="14"/>
      <c r="Q4112" s="14"/>
      <c r="R4112" s="13"/>
    </row>
    <row r="4113" spans="1:18" ht="15" customHeight="1" x14ac:dyDescent="0.3">
      <c r="A4113" s="13"/>
      <c r="B4113" s="13"/>
      <c r="C4113" s="13"/>
      <c r="D4113" s="13"/>
      <c r="E4113" s="13"/>
      <c r="F4113" s="13"/>
      <c r="G4113" s="13"/>
      <c r="H4113" s="13"/>
      <c r="I4113" s="13"/>
      <c r="J4113" s="13"/>
      <c r="K4113" s="14"/>
      <c r="L4113" s="14"/>
      <c r="M4113" s="14"/>
      <c r="N4113" s="14"/>
      <c r="O4113" s="14"/>
      <c r="P4113" s="14"/>
      <c r="Q4113" s="14"/>
      <c r="R4113" s="13"/>
    </row>
    <row r="4114" spans="1:18" ht="15" customHeight="1" x14ac:dyDescent="0.3">
      <c r="A4114" s="13"/>
      <c r="B4114" s="13"/>
      <c r="C4114" s="13"/>
      <c r="D4114" s="13"/>
      <c r="E4114" s="13"/>
      <c r="F4114" s="13"/>
      <c r="G4114" s="13"/>
      <c r="H4114" s="13"/>
      <c r="I4114" s="13"/>
      <c r="J4114" s="13"/>
      <c r="K4114" s="14"/>
      <c r="L4114" s="14"/>
      <c r="M4114" s="14"/>
      <c r="N4114" s="14"/>
      <c r="O4114" s="14"/>
      <c r="P4114" s="14"/>
      <c r="Q4114" s="14"/>
      <c r="R4114" s="13"/>
    </row>
    <row r="4115" spans="1:18" ht="15" customHeight="1" x14ac:dyDescent="0.3">
      <c r="A4115" s="13"/>
      <c r="B4115" s="13"/>
      <c r="C4115" s="13"/>
      <c r="D4115" s="13"/>
      <c r="E4115" s="13"/>
      <c r="F4115" s="13"/>
      <c r="G4115" s="13"/>
      <c r="H4115" s="13"/>
      <c r="I4115" s="13"/>
      <c r="J4115" s="13"/>
      <c r="K4115" s="14"/>
      <c r="L4115" s="14"/>
      <c r="M4115" s="14"/>
      <c r="N4115" s="14"/>
      <c r="O4115" s="14"/>
      <c r="P4115" s="14"/>
      <c r="Q4115" s="14"/>
      <c r="R4115" s="13"/>
    </row>
    <row r="4116" spans="1:18" ht="15" customHeight="1" x14ac:dyDescent="0.3">
      <c r="A4116" s="13"/>
      <c r="B4116" s="13"/>
      <c r="C4116" s="13"/>
      <c r="D4116" s="13"/>
      <c r="E4116" s="13"/>
      <c r="F4116" s="13"/>
      <c r="G4116" s="13"/>
      <c r="H4116" s="13"/>
      <c r="I4116" s="13"/>
      <c r="J4116" s="13"/>
      <c r="K4116" s="14"/>
      <c r="L4116" s="14"/>
      <c r="M4116" s="14"/>
      <c r="N4116" s="14"/>
      <c r="O4116" s="14"/>
      <c r="P4116" s="14"/>
      <c r="Q4116" s="14"/>
      <c r="R4116" s="13"/>
    </row>
    <row r="4117" spans="1:18" ht="15" customHeight="1" x14ac:dyDescent="0.3">
      <c r="A4117" s="13"/>
      <c r="B4117" s="13"/>
      <c r="C4117" s="13"/>
      <c r="D4117" s="13"/>
      <c r="E4117" s="13"/>
      <c r="F4117" s="13"/>
      <c r="G4117" s="13"/>
      <c r="H4117" s="13"/>
      <c r="I4117" s="13"/>
      <c r="J4117" s="13"/>
      <c r="K4117" s="14"/>
      <c r="L4117" s="14"/>
      <c r="M4117" s="14"/>
      <c r="N4117" s="14"/>
      <c r="O4117" s="14"/>
      <c r="P4117" s="14"/>
      <c r="Q4117" s="14"/>
      <c r="R4117" s="13"/>
    </row>
    <row r="4118" spans="1:18" ht="15" customHeight="1" x14ac:dyDescent="0.3">
      <c r="A4118" s="13"/>
      <c r="B4118" s="13"/>
      <c r="C4118" s="13"/>
      <c r="D4118" s="13"/>
      <c r="E4118" s="13"/>
      <c r="F4118" s="13"/>
      <c r="G4118" s="13"/>
      <c r="H4118" s="13"/>
      <c r="I4118" s="13"/>
      <c r="J4118" s="13"/>
      <c r="K4118" s="14"/>
      <c r="L4118" s="14"/>
      <c r="M4118" s="14"/>
      <c r="N4118" s="14"/>
      <c r="O4118" s="14"/>
      <c r="P4118" s="14"/>
      <c r="Q4118" s="14"/>
      <c r="R4118" s="13"/>
    </row>
    <row r="4119" spans="1:18" ht="15" customHeight="1" x14ac:dyDescent="0.3">
      <c r="A4119" s="13"/>
      <c r="B4119" s="13"/>
      <c r="C4119" s="13"/>
      <c r="D4119" s="13"/>
      <c r="E4119" s="13"/>
      <c r="F4119" s="13"/>
      <c r="G4119" s="13"/>
      <c r="H4119" s="13"/>
      <c r="I4119" s="13"/>
      <c r="J4119" s="13"/>
      <c r="K4119" s="14"/>
      <c r="L4119" s="14"/>
      <c r="M4119" s="14"/>
      <c r="N4119" s="14"/>
      <c r="O4119" s="14"/>
      <c r="P4119" s="14"/>
      <c r="Q4119" s="14"/>
      <c r="R4119" s="13"/>
    </row>
    <row r="4120" spans="1:18" ht="15" customHeight="1" x14ac:dyDescent="0.3">
      <c r="A4120" s="13"/>
      <c r="B4120" s="13"/>
      <c r="C4120" s="13"/>
      <c r="D4120" s="13"/>
      <c r="E4120" s="13"/>
      <c r="F4120" s="13"/>
      <c r="G4120" s="13"/>
      <c r="H4120" s="13"/>
      <c r="I4120" s="13"/>
      <c r="J4120" s="13"/>
      <c r="K4120" s="14"/>
      <c r="L4120" s="14"/>
      <c r="M4120" s="14"/>
      <c r="N4120" s="14"/>
      <c r="O4120" s="14"/>
      <c r="P4120" s="14"/>
      <c r="Q4120" s="14"/>
      <c r="R4120" s="13"/>
    </row>
    <row r="4121" spans="1:18" ht="15" customHeight="1" x14ac:dyDescent="0.3">
      <c r="A4121" s="13"/>
      <c r="B4121" s="13"/>
      <c r="C4121" s="13"/>
      <c r="D4121" s="13"/>
      <c r="E4121" s="13"/>
      <c r="F4121" s="13"/>
      <c r="G4121" s="13"/>
      <c r="H4121" s="13"/>
      <c r="I4121" s="13"/>
      <c r="J4121" s="13"/>
      <c r="K4121" s="14"/>
      <c r="L4121" s="14"/>
      <c r="M4121" s="14"/>
      <c r="N4121" s="14"/>
      <c r="O4121" s="14"/>
      <c r="P4121" s="14"/>
      <c r="Q4121" s="14"/>
      <c r="R4121" s="13"/>
    </row>
    <row r="4122" spans="1:18" ht="15" customHeight="1" x14ac:dyDescent="0.3">
      <c r="A4122" s="13"/>
      <c r="B4122" s="13"/>
      <c r="C4122" s="13"/>
      <c r="D4122" s="13"/>
      <c r="E4122" s="13"/>
      <c r="F4122" s="13"/>
      <c r="G4122" s="13"/>
      <c r="H4122" s="13"/>
      <c r="I4122" s="13"/>
      <c r="J4122" s="13"/>
      <c r="K4122" s="14"/>
      <c r="L4122" s="14"/>
      <c r="M4122" s="14"/>
      <c r="N4122" s="14"/>
      <c r="O4122" s="14"/>
      <c r="P4122" s="14"/>
      <c r="Q4122" s="14"/>
      <c r="R4122" s="13"/>
    </row>
    <row r="4123" spans="1:18" ht="15" customHeight="1" x14ac:dyDescent="0.3">
      <c r="A4123" s="13"/>
      <c r="B4123" s="13"/>
      <c r="C4123" s="13"/>
      <c r="D4123" s="13"/>
      <c r="E4123" s="13"/>
      <c r="F4123" s="13"/>
      <c r="G4123" s="13"/>
      <c r="H4123" s="13"/>
      <c r="I4123" s="13"/>
      <c r="J4123" s="13"/>
      <c r="K4123" s="14"/>
      <c r="L4123" s="14"/>
      <c r="M4123" s="14"/>
      <c r="N4123" s="14"/>
      <c r="O4123" s="14"/>
      <c r="P4123" s="14"/>
      <c r="Q4123" s="14"/>
      <c r="R4123" s="13"/>
    </row>
    <row r="4124" spans="1:18" ht="15" customHeight="1" x14ac:dyDescent="0.3">
      <c r="A4124" s="13"/>
      <c r="B4124" s="13"/>
      <c r="C4124" s="13"/>
      <c r="D4124" s="13"/>
      <c r="E4124" s="13"/>
      <c r="F4124" s="13"/>
      <c r="G4124" s="13"/>
      <c r="H4124" s="13"/>
      <c r="I4124" s="13"/>
      <c r="J4124" s="13"/>
      <c r="K4124" s="14"/>
      <c r="L4124" s="14"/>
      <c r="M4124" s="14"/>
      <c r="N4124" s="14"/>
      <c r="O4124" s="14"/>
      <c r="P4124" s="14"/>
      <c r="Q4124" s="14"/>
      <c r="R4124" s="13"/>
    </row>
    <row r="4125" spans="1:18" ht="15" customHeight="1" x14ac:dyDescent="0.3">
      <c r="A4125" s="13"/>
      <c r="B4125" s="13"/>
      <c r="C4125" s="13"/>
      <c r="D4125" s="13"/>
      <c r="E4125" s="13"/>
      <c r="F4125" s="13"/>
      <c r="G4125" s="13"/>
      <c r="H4125" s="13"/>
      <c r="I4125" s="13"/>
      <c r="J4125" s="13"/>
      <c r="K4125" s="14"/>
      <c r="L4125" s="14"/>
      <c r="M4125" s="14"/>
      <c r="N4125" s="14"/>
      <c r="O4125" s="14"/>
      <c r="P4125" s="14"/>
      <c r="Q4125" s="14"/>
      <c r="R4125" s="13"/>
    </row>
    <row r="4126" spans="1:18" ht="15" customHeight="1" x14ac:dyDescent="0.3">
      <c r="A4126" s="13"/>
      <c r="B4126" s="13"/>
      <c r="C4126" s="13"/>
      <c r="D4126" s="13"/>
      <c r="E4126" s="13"/>
      <c r="F4126" s="13"/>
      <c r="G4126" s="13"/>
      <c r="H4126" s="13"/>
      <c r="I4126" s="13"/>
      <c r="J4126" s="13"/>
      <c r="K4126" s="14"/>
      <c r="L4126" s="14"/>
      <c r="M4126" s="14"/>
      <c r="N4126" s="14"/>
      <c r="O4126" s="14"/>
      <c r="P4126" s="14"/>
      <c r="Q4126" s="14"/>
      <c r="R4126" s="13"/>
    </row>
    <row r="4127" spans="1:18" ht="15" customHeight="1" x14ac:dyDescent="0.3">
      <c r="A4127" s="13"/>
      <c r="B4127" s="13"/>
      <c r="C4127" s="13"/>
      <c r="D4127" s="13"/>
      <c r="E4127" s="13"/>
      <c r="F4127" s="13"/>
      <c r="G4127" s="13"/>
      <c r="H4127" s="13"/>
      <c r="I4127" s="13"/>
      <c r="J4127" s="13"/>
      <c r="K4127" s="14"/>
      <c r="L4127" s="14"/>
      <c r="M4127" s="14"/>
      <c r="N4127" s="14"/>
      <c r="O4127" s="14"/>
      <c r="P4127" s="14"/>
      <c r="Q4127" s="14"/>
      <c r="R4127" s="13"/>
    </row>
    <row r="4128" spans="1:18" ht="15" customHeight="1" x14ac:dyDescent="0.3">
      <c r="A4128" s="13"/>
      <c r="B4128" s="13"/>
      <c r="C4128" s="13"/>
      <c r="D4128" s="13"/>
      <c r="E4128" s="13"/>
      <c r="F4128" s="13"/>
      <c r="G4128" s="13"/>
      <c r="H4128" s="13"/>
      <c r="I4128" s="13"/>
      <c r="J4128" s="13"/>
      <c r="K4128" s="14"/>
      <c r="L4128" s="14"/>
      <c r="M4128" s="14"/>
      <c r="N4128" s="14"/>
      <c r="O4128" s="14"/>
      <c r="P4128" s="14"/>
      <c r="Q4128" s="14"/>
      <c r="R4128" s="13"/>
    </row>
    <row r="4129" spans="1:18" ht="15" customHeight="1" x14ac:dyDescent="0.3">
      <c r="A4129" s="13"/>
      <c r="B4129" s="13"/>
      <c r="C4129" s="13"/>
      <c r="D4129" s="13"/>
      <c r="E4129" s="13"/>
      <c r="F4129" s="13"/>
      <c r="G4129" s="13"/>
      <c r="H4129" s="13"/>
      <c r="I4129" s="13"/>
      <c r="J4129" s="13"/>
      <c r="K4129" s="14"/>
      <c r="L4129" s="14"/>
      <c r="M4129" s="14"/>
      <c r="N4129" s="14"/>
      <c r="O4129" s="14"/>
      <c r="P4129" s="14"/>
      <c r="Q4129" s="14"/>
      <c r="R4129" s="13"/>
    </row>
    <row r="4130" spans="1:18" ht="15" customHeight="1" x14ac:dyDescent="0.3">
      <c r="A4130" s="13"/>
      <c r="B4130" s="13"/>
      <c r="C4130" s="13"/>
      <c r="D4130" s="13"/>
      <c r="E4130" s="13"/>
      <c r="F4130" s="13"/>
      <c r="G4130" s="13"/>
      <c r="H4130" s="13"/>
      <c r="I4130" s="13"/>
      <c r="J4130" s="13"/>
      <c r="K4130" s="14"/>
      <c r="L4130" s="14"/>
      <c r="M4130" s="14"/>
      <c r="N4130" s="14"/>
      <c r="O4130" s="14"/>
      <c r="P4130" s="14"/>
      <c r="Q4130" s="14"/>
      <c r="R4130" s="13"/>
    </row>
    <row r="4131" spans="1:18" ht="15" customHeight="1" x14ac:dyDescent="0.3">
      <c r="A4131" s="13"/>
      <c r="B4131" s="13"/>
      <c r="C4131" s="13"/>
      <c r="D4131" s="13"/>
      <c r="E4131" s="13"/>
      <c r="F4131" s="13"/>
      <c r="G4131" s="13"/>
      <c r="H4131" s="13"/>
      <c r="I4131" s="13"/>
      <c r="J4131" s="13"/>
      <c r="K4131" s="14"/>
      <c r="L4131" s="14"/>
      <c r="M4131" s="14"/>
      <c r="N4131" s="14"/>
      <c r="O4131" s="14"/>
      <c r="P4131" s="14"/>
      <c r="Q4131" s="14"/>
      <c r="R4131" s="13"/>
    </row>
    <row r="4132" spans="1:18" ht="15" customHeight="1" x14ac:dyDescent="0.3">
      <c r="A4132" s="13"/>
      <c r="B4132" s="13"/>
      <c r="C4132" s="13"/>
      <c r="D4132" s="13"/>
      <c r="E4132" s="13"/>
      <c r="F4132" s="13"/>
      <c r="G4132" s="13"/>
      <c r="H4132" s="13"/>
      <c r="I4132" s="13"/>
      <c r="J4132" s="13"/>
      <c r="K4132" s="14"/>
      <c r="L4132" s="14"/>
      <c r="M4132" s="14"/>
      <c r="N4132" s="14"/>
      <c r="O4132" s="14"/>
      <c r="P4132" s="14"/>
      <c r="Q4132" s="14"/>
      <c r="R4132" s="13"/>
    </row>
    <row r="4133" spans="1:18" ht="15" customHeight="1" x14ac:dyDescent="0.3">
      <c r="A4133" s="13"/>
      <c r="B4133" s="13"/>
      <c r="C4133" s="13"/>
      <c r="D4133" s="13"/>
      <c r="E4133" s="13"/>
      <c r="F4133" s="13"/>
      <c r="G4133" s="13"/>
      <c r="H4133" s="13"/>
      <c r="I4133" s="13"/>
      <c r="J4133" s="13"/>
      <c r="K4133" s="14"/>
      <c r="L4133" s="14"/>
      <c r="M4133" s="14"/>
      <c r="N4133" s="14"/>
      <c r="O4133" s="14"/>
      <c r="P4133" s="14"/>
      <c r="Q4133" s="14"/>
      <c r="R4133" s="13"/>
    </row>
    <row r="4134" spans="1:18" ht="15" customHeight="1" x14ac:dyDescent="0.3">
      <c r="A4134" s="13"/>
      <c r="B4134" s="13"/>
      <c r="C4134" s="13"/>
      <c r="D4134" s="13"/>
      <c r="E4134" s="13"/>
      <c r="F4134" s="13"/>
      <c r="G4134" s="13"/>
      <c r="H4134" s="13"/>
      <c r="I4134" s="13"/>
      <c r="J4134" s="13"/>
      <c r="K4134" s="14"/>
      <c r="L4134" s="14"/>
      <c r="M4134" s="14"/>
      <c r="N4134" s="14"/>
      <c r="O4134" s="14"/>
      <c r="P4134" s="14"/>
      <c r="Q4134" s="14"/>
      <c r="R4134" s="13"/>
    </row>
    <row r="4135" spans="1:18" ht="15" customHeight="1" x14ac:dyDescent="0.3">
      <c r="A4135" s="13"/>
      <c r="B4135" s="13"/>
      <c r="C4135" s="13"/>
      <c r="D4135" s="13"/>
      <c r="E4135" s="13"/>
      <c r="F4135" s="13"/>
      <c r="G4135" s="13"/>
      <c r="H4135" s="13"/>
      <c r="I4135" s="13"/>
      <c r="J4135" s="13"/>
      <c r="K4135" s="14"/>
      <c r="L4135" s="14"/>
      <c r="M4135" s="14"/>
      <c r="N4135" s="14"/>
      <c r="O4135" s="14"/>
      <c r="P4135" s="14"/>
      <c r="Q4135" s="14"/>
      <c r="R4135" s="13"/>
    </row>
    <row r="4136" spans="1:18" ht="15" customHeight="1" x14ac:dyDescent="0.3">
      <c r="A4136" s="13"/>
      <c r="B4136" s="13"/>
      <c r="C4136" s="13"/>
      <c r="D4136" s="13"/>
      <c r="E4136" s="13"/>
      <c r="F4136" s="13"/>
      <c r="G4136" s="13"/>
      <c r="H4136" s="13"/>
      <c r="I4136" s="13"/>
      <c r="J4136" s="13"/>
      <c r="K4136" s="14"/>
      <c r="L4136" s="14"/>
      <c r="M4136" s="14"/>
      <c r="N4136" s="14"/>
      <c r="O4136" s="14"/>
      <c r="P4136" s="14"/>
      <c r="Q4136" s="14"/>
      <c r="R4136" s="13"/>
    </row>
    <row r="4137" spans="1:18" ht="15" customHeight="1" x14ac:dyDescent="0.3">
      <c r="A4137" s="13"/>
      <c r="B4137" s="13"/>
      <c r="C4137" s="13"/>
      <c r="D4137" s="13"/>
      <c r="E4137" s="13"/>
      <c r="F4137" s="13"/>
      <c r="G4137" s="13"/>
      <c r="H4137" s="13"/>
      <c r="I4137" s="13"/>
      <c r="J4137" s="13"/>
      <c r="K4137" s="14"/>
      <c r="L4137" s="14"/>
      <c r="M4137" s="14"/>
      <c r="N4137" s="14"/>
      <c r="O4137" s="14"/>
      <c r="P4137" s="14"/>
      <c r="Q4137" s="14"/>
      <c r="R4137" s="13"/>
    </row>
    <row r="4138" spans="1:18" ht="15" customHeight="1" x14ac:dyDescent="0.3">
      <c r="A4138" s="13"/>
      <c r="B4138" s="13"/>
      <c r="C4138" s="13"/>
      <c r="D4138" s="13"/>
      <c r="E4138" s="13"/>
      <c r="F4138" s="13"/>
      <c r="G4138" s="13"/>
      <c r="H4138" s="13"/>
      <c r="I4138" s="13"/>
      <c r="J4138" s="13"/>
      <c r="K4138" s="14"/>
      <c r="L4138" s="14"/>
      <c r="M4138" s="14"/>
      <c r="N4138" s="14"/>
      <c r="O4138" s="14"/>
      <c r="P4138" s="14"/>
      <c r="Q4138" s="14"/>
      <c r="R4138" s="13"/>
    </row>
    <row r="4139" spans="1:18" ht="15" customHeight="1" x14ac:dyDescent="0.3">
      <c r="A4139" s="13"/>
      <c r="B4139" s="13"/>
      <c r="C4139" s="13"/>
      <c r="D4139" s="13"/>
      <c r="E4139" s="13"/>
      <c r="F4139" s="13"/>
      <c r="G4139" s="13"/>
      <c r="H4139" s="13"/>
      <c r="I4139" s="13"/>
      <c r="J4139" s="13"/>
      <c r="K4139" s="14"/>
      <c r="L4139" s="14"/>
      <c r="M4139" s="14"/>
      <c r="N4139" s="14"/>
      <c r="O4139" s="14"/>
      <c r="P4139" s="14"/>
      <c r="Q4139" s="14"/>
      <c r="R4139" s="13"/>
    </row>
    <row r="4140" spans="1:18" ht="15" customHeight="1" x14ac:dyDescent="0.3">
      <c r="A4140" s="13"/>
      <c r="B4140" s="13"/>
      <c r="C4140" s="13"/>
      <c r="D4140" s="13"/>
      <c r="E4140" s="13"/>
      <c r="F4140" s="13"/>
      <c r="G4140" s="13"/>
      <c r="H4140" s="13"/>
      <c r="I4140" s="13"/>
      <c r="J4140" s="13"/>
      <c r="K4140" s="14"/>
      <c r="L4140" s="14"/>
      <c r="M4140" s="14"/>
      <c r="N4140" s="14"/>
      <c r="O4140" s="14"/>
      <c r="P4140" s="14"/>
      <c r="Q4140" s="14"/>
      <c r="R4140" s="13"/>
    </row>
    <row r="4141" spans="1:18" ht="15" customHeight="1" x14ac:dyDescent="0.3">
      <c r="A4141" s="13"/>
      <c r="B4141" s="13"/>
      <c r="C4141" s="13"/>
      <c r="D4141" s="13"/>
      <c r="E4141" s="13"/>
      <c r="F4141" s="13"/>
      <c r="G4141" s="13"/>
      <c r="H4141" s="13"/>
      <c r="I4141" s="13"/>
      <c r="J4141" s="13"/>
      <c r="K4141" s="14"/>
      <c r="L4141" s="14"/>
      <c r="M4141" s="14"/>
      <c r="N4141" s="14"/>
      <c r="O4141" s="14"/>
      <c r="P4141" s="14"/>
      <c r="Q4141" s="14"/>
      <c r="R4141" s="13"/>
    </row>
    <row r="4142" spans="1:18" ht="15" customHeight="1" x14ac:dyDescent="0.3">
      <c r="A4142" s="13"/>
      <c r="B4142" s="13"/>
      <c r="C4142" s="13"/>
      <c r="D4142" s="13"/>
      <c r="E4142" s="13"/>
      <c r="F4142" s="13"/>
      <c r="G4142" s="13"/>
      <c r="H4142" s="13"/>
      <c r="I4142" s="13"/>
      <c r="J4142" s="13"/>
      <c r="K4142" s="14"/>
      <c r="L4142" s="14"/>
      <c r="M4142" s="14"/>
      <c r="N4142" s="14"/>
      <c r="O4142" s="14"/>
      <c r="P4142" s="14"/>
      <c r="Q4142" s="14"/>
      <c r="R4142" s="13"/>
    </row>
    <row r="4143" spans="1:18" ht="15" customHeight="1" x14ac:dyDescent="0.3">
      <c r="A4143" s="13"/>
      <c r="B4143" s="13"/>
      <c r="C4143" s="13"/>
      <c r="D4143" s="13"/>
      <c r="E4143" s="13"/>
      <c r="F4143" s="13"/>
      <c r="G4143" s="13"/>
      <c r="H4143" s="13"/>
      <c r="I4143" s="13"/>
      <c r="J4143" s="13"/>
      <c r="K4143" s="14"/>
      <c r="L4143" s="14"/>
      <c r="M4143" s="14"/>
      <c r="N4143" s="14"/>
      <c r="O4143" s="14"/>
      <c r="P4143" s="14"/>
      <c r="Q4143" s="14"/>
      <c r="R4143" s="13"/>
    </row>
    <row r="4144" spans="1:18" ht="15" customHeight="1" x14ac:dyDescent="0.3">
      <c r="A4144" s="13"/>
      <c r="B4144" s="13"/>
      <c r="C4144" s="13"/>
      <c r="D4144" s="13"/>
      <c r="E4144" s="13"/>
      <c r="F4144" s="13"/>
      <c r="G4144" s="13"/>
      <c r="H4144" s="13"/>
      <c r="I4144" s="13"/>
      <c r="J4144" s="13"/>
      <c r="K4144" s="14"/>
      <c r="L4144" s="14"/>
      <c r="M4144" s="14"/>
      <c r="N4144" s="14"/>
      <c r="O4144" s="14"/>
      <c r="P4144" s="14"/>
      <c r="Q4144" s="14"/>
      <c r="R4144" s="13"/>
    </row>
    <row r="4145" spans="1:18" ht="15" customHeight="1" x14ac:dyDescent="0.3">
      <c r="A4145" s="13"/>
      <c r="B4145" s="13"/>
      <c r="C4145" s="13"/>
      <c r="D4145" s="13"/>
      <c r="E4145" s="13"/>
      <c r="F4145" s="13"/>
      <c r="G4145" s="13"/>
      <c r="H4145" s="13"/>
      <c r="I4145" s="13"/>
      <c r="J4145" s="13"/>
      <c r="K4145" s="14"/>
      <c r="L4145" s="14"/>
      <c r="M4145" s="14"/>
      <c r="N4145" s="14"/>
      <c r="O4145" s="14"/>
      <c r="P4145" s="14"/>
      <c r="Q4145" s="14"/>
      <c r="R4145" s="13"/>
    </row>
    <row r="4146" spans="1:18" ht="15" customHeight="1" x14ac:dyDescent="0.3">
      <c r="A4146" s="13"/>
      <c r="B4146" s="13"/>
      <c r="C4146" s="13"/>
      <c r="D4146" s="13"/>
      <c r="E4146" s="13"/>
      <c r="F4146" s="13"/>
      <c r="G4146" s="13"/>
      <c r="H4146" s="13"/>
      <c r="I4146" s="13"/>
      <c r="J4146" s="13"/>
      <c r="K4146" s="14"/>
      <c r="L4146" s="14"/>
      <c r="M4146" s="14"/>
      <c r="N4146" s="14"/>
      <c r="O4146" s="14"/>
      <c r="P4146" s="14"/>
      <c r="Q4146" s="14"/>
      <c r="R4146" s="13"/>
    </row>
    <row r="4147" spans="1:18" ht="15" customHeight="1" x14ac:dyDescent="0.3">
      <c r="A4147" s="13"/>
      <c r="B4147" s="13"/>
      <c r="C4147" s="13"/>
      <c r="D4147" s="13"/>
      <c r="E4147" s="13"/>
      <c r="F4147" s="13"/>
      <c r="G4147" s="13"/>
      <c r="H4147" s="13"/>
      <c r="I4147" s="13"/>
      <c r="J4147" s="13"/>
      <c r="K4147" s="14"/>
      <c r="L4147" s="14"/>
      <c r="M4147" s="14"/>
      <c r="N4147" s="14"/>
      <c r="O4147" s="14"/>
      <c r="P4147" s="14"/>
      <c r="Q4147" s="14"/>
      <c r="R4147" s="13"/>
    </row>
    <row r="4148" spans="1:18" ht="15" customHeight="1" x14ac:dyDescent="0.3">
      <c r="A4148" s="13"/>
      <c r="B4148" s="13"/>
      <c r="C4148" s="13"/>
      <c r="D4148" s="13"/>
      <c r="E4148" s="13"/>
      <c r="F4148" s="13"/>
      <c r="G4148" s="13"/>
      <c r="H4148" s="13"/>
      <c r="I4148" s="13"/>
      <c r="J4148" s="13"/>
      <c r="K4148" s="14"/>
      <c r="L4148" s="14"/>
      <c r="M4148" s="14"/>
      <c r="N4148" s="14"/>
      <c r="O4148" s="14"/>
      <c r="P4148" s="14"/>
      <c r="Q4148" s="14"/>
      <c r="R4148" s="13"/>
    </row>
    <row r="4149" spans="1:18" ht="15" customHeight="1" x14ac:dyDescent="0.3">
      <c r="A4149" s="13"/>
      <c r="B4149" s="13"/>
      <c r="C4149" s="13"/>
      <c r="D4149" s="13"/>
      <c r="E4149" s="13"/>
      <c r="F4149" s="13"/>
      <c r="G4149" s="13"/>
      <c r="H4149" s="13"/>
      <c r="I4149" s="13"/>
      <c r="J4149" s="13"/>
      <c r="K4149" s="14"/>
      <c r="L4149" s="14"/>
      <c r="M4149" s="14"/>
      <c r="N4149" s="14"/>
      <c r="O4149" s="14"/>
      <c r="P4149" s="14"/>
      <c r="Q4149" s="14"/>
      <c r="R4149" s="13"/>
    </row>
    <row r="4150" spans="1:18" ht="15" customHeight="1" x14ac:dyDescent="0.3">
      <c r="A4150" s="13"/>
      <c r="B4150" s="13"/>
      <c r="C4150" s="13"/>
      <c r="D4150" s="13"/>
      <c r="E4150" s="13"/>
      <c r="F4150" s="13"/>
      <c r="G4150" s="13"/>
      <c r="H4150" s="13"/>
      <c r="I4150" s="13"/>
      <c r="J4150" s="13"/>
      <c r="K4150" s="14"/>
      <c r="L4150" s="14"/>
      <c r="M4150" s="14"/>
      <c r="N4150" s="14"/>
      <c r="O4150" s="14"/>
      <c r="P4150" s="14"/>
      <c r="Q4150" s="14"/>
      <c r="R4150" s="13"/>
    </row>
    <row r="4151" spans="1:18" ht="15" customHeight="1" x14ac:dyDescent="0.3">
      <c r="A4151" s="13"/>
      <c r="B4151" s="13"/>
      <c r="C4151" s="13"/>
      <c r="D4151" s="13"/>
      <c r="E4151" s="13"/>
      <c r="F4151" s="13"/>
      <c r="G4151" s="13"/>
      <c r="H4151" s="13"/>
      <c r="I4151" s="13"/>
      <c r="J4151" s="13"/>
      <c r="K4151" s="14"/>
      <c r="L4151" s="14"/>
      <c r="M4151" s="14"/>
      <c r="N4151" s="14"/>
      <c r="O4151" s="14"/>
      <c r="P4151" s="14"/>
      <c r="Q4151" s="14"/>
      <c r="R4151" s="13"/>
    </row>
    <row r="4152" spans="1:18" ht="15" customHeight="1" x14ac:dyDescent="0.3">
      <c r="A4152" s="13"/>
      <c r="B4152" s="13"/>
      <c r="C4152" s="13"/>
      <c r="D4152" s="13"/>
      <c r="E4152" s="13"/>
      <c r="F4152" s="13"/>
      <c r="G4152" s="13"/>
      <c r="H4152" s="13"/>
      <c r="I4152" s="13"/>
      <c r="J4152" s="13"/>
      <c r="K4152" s="14"/>
      <c r="L4152" s="14"/>
      <c r="M4152" s="14"/>
      <c r="N4152" s="14"/>
      <c r="O4152" s="14"/>
      <c r="P4152" s="14"/>
      <c r="Q4152" s="14"/>
      <c r="R4152" s="13"/>
    </row>
    <row r="4153" spans="1:18" ht="15" customHeight="1" x14ac:dyDescent="0.3">
      <c r="A4153" s="13"/>
      <c r="B4153" s="13"/>
      <c r="C4153" s="13"/>
      <c r="D4153" s="13"/>
      <c r="E4153" s="13"/>
      <c r="F4153" s="13"/>
      <c r="G4153" s="13"/>
      <c r="H4153" s="13"/>
      <c r="I4153" s="13"/>
      <c r="J4153" s="13"/>
      <c r="K4153" s="14"/>
      <c r="L4153" s="14"/>
      <c r="M4153" s="14"/>
      <c r="N4153" s="14"/>
      <c r="O4153" s="14"/>
      <c r="P4153" s="14"/>
      <c r="Q4153" s="14"/>
      <c r="R4153" s="13"/>
    </row>
    <row r="4154" spans="1:18" ht="15" customHeight="1" x14ac:dyDescent="0.3">
      <c r="A4154" s="13"/>
      <c r="B4154" s="13"/>
      <c r="C4154" s="13"/>
      <c r="D4154" s="13"/>
      <c r="E4154" s="13"/>
      <c r="F4154" s="13"/>
      <c r="G4154" s="13"/>
      <c r="H4154" s="13"/>
      <c r="I4154" s="13"/>
      <c r="J4154" s="13"/>
      <c r="K4154" s="14"/>
      <c r="L4154" s="14"/>
      <c r="M4154" s="14"/>
      <c r="N4154" s="14"/>
      <c r="O4154" s="14"/>
      <c r="P4154" s="14"/>
      <c r="Q4154" s="14"/>
      <c r="R4154" s="13"/>
    </row>
    <row r="4155" spans="1:18" ht="15" customHeight="1" x14ac:dyDescent="0.3">
      <c r="A4155" s="13"/>
      <c r="B4155" s="13"/>
      <c r="C4155" s="13"/>
      <c r="D4155" s="13"/>
      <c r="E4155" s="13"/>
      <c r="F4155" s="13"/>
      <c r="G4155" s="13"/>
      <c r="H4155" s="13"/>
      <c r="I4155" s="13"/>
      <c r="J4155" s="13"/>
      <c r="K4155" s="14"/>
      <c r="L4155" s="14"/>
      <c r="M4155" s="14"/>
      <c r="N4155" s="14"/>
      <c r="O4155" s="14"/>
      <c r="P4155" s="14"/>
      <c r="Q4155" s="14"/>
      <c r="R4155" s="13"/>
    </row>
    <row r="4156" spans="1:18" ht="15" customHeight="1" x14ac:dyDescent="0.3">
      <c r="A4156" s="13"/>
      <c r="B4156" s="13"/>
      <c r="C4156" s="13"/>
      <c r="D4156" s="13"/>
      <c r="E4156" s="13"/>
      <c r="F4156" s="13"/>
      <c r="G4156" s="13"/>
      <c r="H4156" s="13"/>
      <c r="I4156" s="13"/>
      <c r="J4156" s="13"/>
      <c r="K4156" s="14"/>
      <c r="L4156" s="14"/>
      <c r="M4156" s="14"/>
      <c r="N4156" s="14"/>
      <c r="O4156" s="14"/>
      <c r="P4156" s="14"/>
      <c r="Q4156" s="14"/>
      <c r="R4156" s="13"/>
    </row>
    <row r="4157" spans="1:18" ht="15" customHeight="1" x14ac:dyDescent="0.3">
      <c r="A4157" s="13"/>
      <c r="B4157" s="13"/>
      <c r="C4157" s="13"/>
      <c r="D4157" s="13"/>
      <c r="E4157" s="13"/>
      <c r="F4157" s="13"/>
      <c r="G4157" s="13"/>
      <c r="H4157" s="13"/>
      <c r="I4157" s="13"/>
      <c r="J4157" s="13"/>
      <c r="K4157" s="14"/>
      <c r="L4157" s="14"/>
      <c r="M4157" s="14"/>
      <c r="N4157" s="14"/>
      <c r="O4157" s="14"/>
      <c r="P4157" s="14"/>
      <c r="Q4157" s="14"/>
      <c r="R4157" s="13"/>
    </row>
    <row r="4158" spans="1:18" ht="15" customHeight="1" x14ac:dyDescent="0.3">
      <c r="A4158" s="13"/>
      <c r="B4158" s="13"/>
      <c r="C4158" s="13"/>
      <c r="D4158" s="13"/>
      <c r="E4158" s="13"/>
      <c r="F4158" s="13"/>
      <c r="G4158" s="13"/>
      <c r="H4158" s="13"/>
      <c r="I4158" s="13"/>
      <c r="J4158" s="13"/>
      <c r="K4158" s="14"/>
      <c r="L4158" s="14"/>
      <c r="M4158" s="14"/>
      <c r="N4158" s="14"/>
      <c r="O4158" s="14"/>
      <c r="P4158" s="14"/>
      <c r="Q4158" s="14"/>
      <c r="R4158" s="13"/>
    </row>
    <row r="4159" spans="1:18" ht="15" customHeight="1" x14ac:dyDescent="0.3">
      <c r="A4159" s="13"/>
      <c r="B4159" s="13"/>
      <c r="C4159" s="13"/>
      <c r="D4159" s="13"/>
      <c r="E4159" s="13"/>
      <c r="F4159" s="13"/>
      <c r="G4159" s="13"/>
      <c r="H4159" s="13"/>
      <c r="I4159" s="13"/>
      <c r="J4159" s="13"/>
      <c r="K4159" s="14"/>
      <c r="L4159" s="14"/>
      <c r="M4159" s="14"/>
      <c r="N4159" s="14"/>
      <c r="O4159" s="14"/>
      <c r="P4159" s="14"/>
      <c r="Q4159" s="14"/>
      <c r="R4159" s="13"/>
    </row>
    <row r="4160" spans="1:18" ht="15" customHeight="1" x14ac:dyDescent="0.3">
      <c r="A4160" s="13"/>
      <c r="B4160" s="13"/>
      <c r="C4160" s="13"/>
      <c r="D4160" s="13"/>
      <c r="E4160" s="13"/>
      <c r="F4160" s="13"/>
      <c r="G4160" s="13"/>
      <c r="H4160" s="13"/>
      <c r="I4160" s="13"/>
      <c r="J4160" s="13"/>
      <c r="K4160" s="14"/>
      <c r="L4160" s="14"/>
      <c r="M4160" s="14"/>
      <c r="N4160" s="14"/>
      <c r="O4160" s="14"/>
      <c r="P4160" s="14"/>
      <c r="Q4160" s="14"/>
      <c r="R4160" s="13"/>
    </row>
    <row r="4161" spans="1:18" ht="15" customHeight="1" x14ac:dyDescent="0.3">
      <c r="A4161" s="13"/>
      <c r="B4161" s="13"/>
      <c r="C4161" s="13"/>
      <c r="D4161" s="13"/>
      <c r="E4161" s="13"/>
      <c r="F4161" s="13"/>
      <c r="G4161" s="13"/>
      <c r="H4161" s="13"/>
      <c r="I4161" s="13"/>
      <c r="J4161" s="13"/>
      <c r="K4161" s="14"/>
      <c r="L4161" s="14"/>
      <c r="M4161" s="14"/>
      <c r="N4161" s="14"/>
      <c r="O4161" s="14"/>
      <c r="P4161" s="14"/>
      <c r="Q4161" s="14"/>
      <c r="R4161" s="13"/>
    </row>
    <row r="4162" spans="1:18" ht="15" customHeight="1" x14ac:dyDescent="0.3">
      <c r="A4162" s="13"/>
      <c r="B4162" s="13"/>
      <c r="C4162" s="13"/>
      <c r="D4162" s="13"/>
      <c r="E4162" s="13"/>
      <c r="F4162" s="13"/>
      <c r="G4162" s="13"/>
      <c r="H4162" s="13"/>
      <c r="I4162" s="13"/>
      <c r="J4162" s="13"/>
      <c r="K4162" s="14"/>
      <c r="L4162" s="14"/>
      <c r="M4162" s="14"/>
      <c r="N4162" s="14"/>
      <c r="O4162" s="14"/>
      <c r="P4162" s="14"/>
      <c r="Q4162" s="14"/>
      <c r="R4162" s="13"/>
    </row>
    <row r="4163" spans="1:18" ht="15" customHeight="1" x14ac:dyDescent="0.3">
      <c r="A4163" s="13"/>
      <c r="B4163" s="13"/>
      <c r="C4163" s="13"/>
      <c r="D4163" s="13"/>
      <c r="E4163" s="13"/>
      <c r="F4163" s="13"/>
      <c r="G4163" s="13"/>
      <c r="H4163" s="13"/>
      <c r="I4163" s="13"/>
      <c r="J4163" s="13"/>
      <c r="K4163" s="14"/>
      <c r="L4163" s="14"/>
      <c r="M4163" s="14"/>
      <c r="N4163" s="14"/>
      <c r="O4163" s="14"/>
      <c r="P4163" s="14"/>
      <c r="Q4163" s="14"/>
      <c r="R4163" s="13"/>
    </row>
    <row r="4164" spans="1:18" ht="15" customHeight="1" x14ac:dyDescent="0.3">
      <c r="A4164" s="13"/>
      <c r="B4164" s="13"/>
      <c r="C4164" s="13"/>
      <c r="D4164" s="13"/>
      <c r="E4164" s="13"/>
      <c r="F4164" s="13"/>
      <c r="G4164" s="13"/>
      <c r="H4164" s="13"/>
      <c r="I4164" s="13"/>
      <c r="J4164" s="13"/>
      <c r="K4164" s="14"/>
      <c r="L4164" s="14"/>
      <c r="M4164" s="14"/>
      <c r="N4164" s="14"/>
      <c r="O4164" s="14"/>
      <c r="P4164" s="14"/>
      <c r="Q4164" s="14"/>
      <c r="R4164" s="13"/>
    </row>
    <row r="4165" spans="1:18" ht="15" customHeight="1" x14ac:dyDescent="0.3">
      <c r="A4165" s="13"/>
      <c r="B4165" s="13"/>
      <c r="C4165" s="13"/>
      <c r="D4165" s="13"/>
      <c r="E4165" s="13"/>
      <c r="F4165" s="13"/>
      <c r="G4165" s="13"/>
      <c r="H4165" s="13"/>
      <c r="I4165" s="13"/>
      <c r="J4165" s="13"/>
      <c r="K4165" s="14"/>
      <c r="L4165" s="14"/>
      <c r="M4165" s="14"/>
      <c r="N4165" s="14"/>
      <c r="O4165" s="14"/>
      <c r="P4165" s="14"/>
      <c r="Q4165" s="14"/>
      <c r="R4165" s="13"/>
    </row>
    <row r="4166" spans="1:18" ht="15" customHeight="1" x14ac:dyDescent="0.3">
      <c r="A4166" s="13"/>
      <c r="B4166" s="13"/>
      <c r="C4166" s="13"/>
      <c r="D4166" s="13"/>
      <c r="E4166" s="13"/>
      <c r="F4166" s="13"/>
      <c r="G4166" s="13"/>
      <c r="H4166" s="13"/>
      <c r="I4166" s="13"/>
      <c r="J4166" s="13"/>
      <c r="K4166" s="14"/>
      <c r="L4166" s="14"/>
      <c r="M4166" s="14"/>
      <c r="N4166" s="14"/>
      <c r="O4166" s="14"/>
      <c r="P4166" s="14"/>
      <c r="Q4166" s="14"/>
      <c r="R4166" s="13"/>
    </row>
    <row r="4167" spans="1:18" ht="15" customHeight="1" x14ac:dyDescent="0.3">
      <c r="A4167" s="13"/>
      <c r="B4167" s="13"/>
      <c r="C4167" s="13"/>
      <c r="D4167" s="13"/>
      <c r="E4167" s="13"/>
      <c r="F4167" s="13"/>
      <c r="G4167" s="13"/>
      <c r="H4167" s="13"/>
      <c r="I4167" s="13"/>
      <c r="J4167" s="13"/>
      <c r="K4167" s="14"/>
      <c r="L4167" s="14"/>
      <c r="M4167" s="14"/>
      <c r="N4167" s="14"/>
      <c r="O4167" s="14"/>
      <c r="P4167" s="14"/>
      <c r="Q4167" s="14"/>
      <c r="R4167" s="13"/>
    </row>
    <row r="4168" spans="1:18" ht="15" customHeight="1" x14ac:dyDescent="0.3">
      <c r="A4168" s="13"/>
      <c r="B4168" s="13"/>
      <c r="C4168" s="13"/>
      <c r="D4168" s="13"/>
      <c r="E4168" s="13"/>
      <c r="F4168" s="13"/>
      <c r="G4168" s="13"/>
      <c r="H4168" s="13"/>
      <c r="I4168" s="13"/>
      <c r="J4168" s="13"/>
      <c r="K4168" s="14"/>
      <c r="L4168" s="14"/>
      <c r="M4168" s="14"/>
      <c r="N4168" s="14"/>
      <c r="O4168" s="14"/>
      <c r="P4168" s="14"/>
      <c r="Q4168" s="14"/>
      <c r="R4168" s="13"/>
    </row>
    <row r="4169" spans="1:18" ht="15" customHeight="1" x14ac:dyDescent="0.3">
      <c r="A4169" s="13"/>
      <c r="B4169" s="13"/>
      <c r="C4169" s="13"/>
      <c r="D4169" s="13"/>
      <c r="E4169" s="13"/>
      <c r="F4169" s="13"/>
      <c r="G4169" s="13"/>
      <c r="H4169" s="13"/>
      <c r="I4169" s="13"/>
      <c r="J4169" s="13"/>
      <c r="K4169" s="14"/>
      <c r="L4169" s="14"/>
      <c r="M4169" s="14"/>
      <c r="N4169" s="14"/>
      <c r="O4169" s="14"/>
      <c r="P4169" s="14"/>
      <c r="Q4169" s="14"/>
      <c r="R4169" s="13"/>
    </row>
    <row r="4170" spans="1:18" ht="15" customHeight="1" x14ac:dyDescent="0.3">
      <c r="A4170" s="13"/>
      <c r="B4170" s="13"/>
      <c r="C4170" s="13"/>
      <c r="D4170" s="13"/>
      <c r="E4170" s="13"/>
      <c r="F4170" s="13"/>
      <c r="G4170" s="13"/>
      <c r="H4170" s="13"/>
      <c r="I4170" s="13"/>
      <c r="J4170" s="13"/>
      <c r="K4170" s="14"/>
      <c r="L4170" s="14"/>
      <c r="M4170" s="14"/>
      <c r="N4170" s="14"/>
      <c r="O4170" s="14"/>
      <c r="P4170" s="14"/>
      <c r="Q4170" s="14"/>
      <c r="R4170" s="13"/>
    </row>
    <row r="4171" spans="1:18" ht="15" customHeight="1" x14ac:dyDescent="0.3">
      <c r="A4171" s="13"/>
      <c r="B4171" s="13"/>
      <c r="C4171" s="13"/>
      <c r="D4171" s="13"/>
      <c r="E4171" s="13"/>
      <c r="F4171" s="13"/>
      <c r="G4171" s="13"/>
      <c r="H4171" s="13"/>
      <c r="I4171" s="13"/>
      <c r="J4171" s="13"/>
      <c r="K4171" s="14"/>
      <c r="L4171" s="14"/>
      <c r="M4171" s="14"/>
      <c r="N4171" s="14"/>
      <c r="O4171" s="14"/>
      <c r="P4171" s="14"/>
      <c r="Q4171" s="14"/>
      <c r="R4171" s="13"/>
    </row>
    <row r="4172" spans="1:18" ht="15" customHeight="1" x14ac:dyDescent="0.3">
      <c r="A4172" s="13"/>
      <c r="B4172" s="13"/>
      <c r="C4172" s="13"/>
      <c r="D4172" s="13"/>
      <c r="E4172" s="13"/>
      <c r="F4172" s="13"/>
      <c r="G4172" s="13"/>
      <c r="H4172" s="13"/>
      <c r="I4172" s="13"/>
      <c r="J4172" s="13"/>
      <c r="K4172" s="14"/>
      <c r="L4172" s="14"/>
      <c r="M4172" s="14"/>
      <c r="N4172" s="14"/>
      <c r="O4172" s="14"/>
      <c r="P4172" s="14"/>
      <c r="Q4172" s="14"/>
      <c r="R4172" s="13"/>
    </row>
    <row r="4173" spans="1:18" ht="15" customHeight="1" x14ac:dyDescent="0.3">
      <c r="A4173" s="13"/>
      <c r="B4173" s="13"/>
      <c r="C4173" s="13"/>
      <c r="D4173" s="13"/>
      <c r="E4173" s="13"/>
      <c r="F4173" s="13"/>
      <c r="G4173" s="13"/>
      <c r="H4173" s="13"/>
      <c r="I4173" s="13"/>
      <c r="J4173" s="13"/>
      <c r="K4173" s="14"/>
      <c r="L4173" s="14"/>
      <c r="M4173" s="14"/>
      <c r="N4173" s="14"/>
      <c r="O4173" s="14"/>
      <c r="P4173" s="14"/>
      <c r="Q4173" s="14"/>
      <c r="R4173" s="13"/>
    </row>
    <row r="4174" spans="1:18" ht="15" customHeight="1" x14ac:dyDescent="0.3">
      <c r="A4174" s="13"/>
      <c r="B4174" s="13"/>
      <c r="C4174" s="13"/>
      <c r="D4174" s="13"/>
      <c r="E4174" s="13"/>
      <c r="F4174" s="13"/>
      <c r="G4174" s="13"/>
      <c r="H4174" s="13"/>
      <c r="I4174" s="13"/>
      <c r="J4174" s="13"/>
      <c r="K4174" s="14"/>
      <c r="L4174" s="14"/>
      <c r="M4174" s="14"/>
      <c r="N4174" s="14"/>
      <c r="O4174" s="14"/>
      <c r="P4174" s="14"/>
      <c r="Q4174" s="14"/>
      <c r="R4174" s="13"/>
    </row>
    <row r="4175" spans="1:18" ht="15" customHeight="1" x14ac:dyDescent="0.3">
      <c r="A4175" s="13"/>
      <c r="B4175" s="13"/>
      <c r="C4175" s="13"/>
      <c r="D4175" s="13"/>
      <c r="E4175" s="13"/>
      <c r="F4175" s="13"/>
      <c r="G4175" s="13"/>
      <c r="H4175" s="13"/>
      <c r="I4175" s="13"/>
      <c r="J4175" s="13"/>
      <c r="K4175" s="14"/>
      <c r="L4175" s="14"/>
      <c r="M4175" s="14"/>
      <c r="N4175" s="14"/>
      <c r="O4175" s="14"/>
      <c r="P4175" s="14"/>
      <c r="Q4175" s="14"/>
      <c r="R4175" s="13"/>
    </row>
    <row r="4176" spans="1:18" ht="15" customHeight="1" x14ac:dyDescent="0.3">
      <c r="A4176" s="13"/>
      <c r="B4176" s="13"/>
      <c r="C4176" s="13"/>
      <c r="D4176" s="13"/>
      <c r="E4176" s="13"/>
      <c r="F4176" s="13"/>
      <c r="G4176" s="13"/>
      <c r="H4176" s="13"/>
      <c r="I4176" s="13"/>
      <c r="J4176" s="13"/>
      <c r="K4176" s="14"/>
      <c r="L4176" s="14"/>
      <c r="M4176" s="14"/>
      <c r="N4176" s="14"/>
      <c r="O4176" s="14"/>
      <c r="P4176" s="14"/>
      <c r="Q4176" s="14"/>
      <c r="R4176" s="13"/>
    </row>
    <row r="4177" spans="1:18" ht="15" customHeight="1" x14ac:dyDescent="0.3">
      <c r="A4177" s="13"/>
      <c r="B4177" s="13"/>
      <c r="C4177" s="13"/>
      <c r="D4177" s="13"/>
      <c r="E4177" s="13"/>
      <c r="F4177" s="13"/>
      <c r="G4177" s="13"/>
      <c r="H4177" s="13"/>
      <c r="I4177" s="13"/>
      <c r="J4177" s="13"/>
      <c r="K4177" s="14"/>
      <c r="L4177" s="14"/>
      <c r="M4177" s="14"/>
      <c r="N4177" s="14"/>
      <c r="O4177" s="14"/>
      <c r="P4177" s="14"/>
      <c r="Q4177" s="14"/>
      <c r="R4177" s="13"/>
    </row>
    <row r="4178" spans="1:18" ht="15" customHeight="1" x14ac:dyDescent="0.3">
      <c r="A4178" s="13"/>
      <c r="B4178" s="13"/>
      <c r="C4178" s="13"/>
      <c r="D4178" s="13"/>
      <c r="E4178" s="13"/>
      <c r="F4178" s="13"/>
      <c r="G4178" s="13"/>
      <c r="H4178" s="13"/>
      <c r="I4178" s="13"/>
      <c r="J4178" s="13"/>
      <c r="K4178" s="14"/>
      <c r="L4178" s="14"/>
      <c r="M4178" s="14"/>
      <c r="N4178" s="14"/>
      <c r="O4178" s="14"/>
      <c r="P4178" s="14"/>
      <c r="Q4178" s="14"/>
      <c r="R4178" s="13"/>
    </row>
    <row r="4179" spans="1:18" ht="15" customHeight="1" x14ac:dyDescent="0.3">
      <c r="A4179" s="13"/>
      <c r="B4179" s="13"/>
      <c r="C4179" s="13"/>
      <c r="D4179" s="13"/>
      <c r="E4179" s="13"/>
      <c r="F4179" s="13"/>
      <c r="G4179" s="13"/>
      <c r="H4179" s="13"/>
      <c r="I4179" s="13"/>
      <c r="J4179" s="13"/>
      <c r="K4179" s="14"/>
      <c r="L4179" s="14"/>
      <c r="M4179" s="14"/>
      <c r="N4179" s="14"/>
      <c r="O4179" s="14"/>
      <c r="P4179" s="14"/>
      <c r="Q4179" s="14"/>
      <c r="R4179" s="13"/>
    </row>
    <row r="4180" spans="1:18" ht="15" customHeight="1" x14ac:dyDescent="0.3">
      <c r="A4180" s="13"/>
      <c r="B4180" s="13"/>
      <c r="C4180" s="13"/>
      <c r="D4180" s="13"/>
      <c r="E4180" s="13"/>
      <c r="F4180" s="13"/>
      <c r="G4180" s="13"/>
      <c r="H4180" s="13"/>
      <c r="I4180" s="13"/>
      <c r="J4180" s="13"/>
      <c r="K4180" s="14"/>
      <c r="L4180" s="14"/>
      <c r="M4180" s="14"/>
      <c r="N4180" s="14"/>
      <c r="O4180" s="14"/>
      <c r="P4180" s="14"/>
      <c r="Q4180" s="14"/>
      <c r="R4180" s="13"/>
    </row>
    <row r="4181" spans="1:18" ht="15" customHeight="1" x14ac:dyDescent="0.3">
      <c r="A4181" s="13"/>
      <c r="B4181" s="13"/>
      <c r="C4181" s="13"/>
      <c r="D4181" s="13"/>
      <c r="E4181" s="13"/>
      <c r="F4181" s="13"/>
      <c r="G4181" s="13"/>
      <c r="H4181" s="13"/>
      <c r="I4181" s="13"/>
      <c r="J4181" s="13"/>
      <c r="K4181" s="14"/>
      <c r="L4181" s="14"/>
      <c r="M4181" s="14"/>
      <c r="N4181" s="14"/>
      <c r="O4181" s="14"/>
      <c r="P4181" s="14"/>
      <c r="Q4181" s="14"/>
      <c r="R4181" s="13"/>
    </row>
    <row r="4182" spans="1:18" ht="15" customHeight="1" x14ac:dyDescent="0.3">
      <c r="A4182" s="13"/>
      <c r="B4182" s="13"/>
      <c r="C4182" s="13"/>
      <c r="D4182" s="13"/>
      <c r="E4182" s="13"/>
      <c r="F4182" s="13"/>
      <c r="G4182" s="13"/>
      <c r="H4182" s="13"/>
      <c r="I4182" s="13"/>
      <c r="J4182" s="13"/>
      <c r="K4182" s="14"/>
      <c r="L4182" s="14"/>
      <c r="M4182" s="14"/>
      <c r="N4182" s="14"/>
      <c r="O4182" s="14"/>
      <c r="P4182" s="14"/>
      <c r="Q4182" s="14"/>
      <c r="R4182" s="13"/>
    </row>
    <row r="4183" spans="1:18" ht="15" customHeight="1" x14ac:dyDescent="0.3">
      <c r="A4183" s="13"/>
      <c r="B4183" s="13"/>
      <c r="C4183" s="13"/>
      <c r="D4183" s="13"/>
      <c r="E4183" s="13"/>
      <c r="F4183" s="13"/>
      <c r="G4183" s="13"/>
      <c r="H4183" s="13"/>
      <c r="I4183" s="13"/>
      <c r="J4183" s="13"/>
      <c r="K4183" s="14"/>
      <c r="L4183" s="14"/>
      <c r="M4183" s="14"/>
      <c r="N4183" s="14"/>
      <c r="O4183" s="14"/>
      <c r="P4183" s="14"/>
      <c r="Q4183" s="14"/>
      <c r="R4183" s="13"/>
    </row>
    <row r="4184" spans="1:18" ht="15" customHeight="1" x14ac:dyDescent="0.3">
      <c r="A4184" s="13"/>
      <c r="B4184" s="13"/>
      <c r="C4184" s="13"/>
      <c r="D4184" s="13"/>
      <c r="E4184" s="13"/>
      <c r="F4184" s="13"/>
      <c r="G4184" s="13"/>
      <c r="H4184" s="13"/>
      <c r="I4184" s="13"/>
      <c r="J4184" s="13"/>
      <c r="K4184" s="14"/>
      <c r="L4184" s="14"/>
      <c r="M4184" s="14"/>
      <c r="N4184" s="14"/>
      <c r="O4184" s="14"/>
      <c r="P4184" s="14"/>
      <c r="Q4184" s="14"/>
      <c r="R4184" s="13"/>
    </row>
    <row r="4185" spans="1:18" ht="15" customHeight="1" x14ac:dyDescent="0.3">
      <c r="A4185" s="13"/>
      <c r="B4185" s="13"/>
      <c r="C4185" s="13"/>
      <c r="D4185" s="13"/>
      <c r="E4185" s="13"/>
      <c r="F4185" s="13"/>
      <c r="G4185" s="13"/>
      <c r="H4185" s="13"/>
      <c r="I4185" s="13"/>
      <c r="J4185" s="13"/>
      <c r="K4185" s="14"/>
      <c r="L4185" s="14"/>
      <c r="M4185" s="14"/>
      <c r="N4185" s="14"/>
      <c r="O4185" s="14"/>
      <c r="P4185" s="14"/>
      <c r="Q4185" s="14"/>
      <c r="R4185" s="13"/>
    </row>
    <row r="4186" spans="1:18" ht="15" customHeight="1" x14ac:dyDescent="0.3">
      <c r="A4186" s="13"/>
      <c r="B4186" s="13"/>
      <c r="C4186" s="13"/>
      <c r="D4186" s="13"/>
      <c r="E4186" s="13"/>
      <c r="F4186" s="13"/>
      <c r="G4186" s="13"/>
      <c r="H4186" s="13"/>
      <c r="I4186" s="13"/>
      <c r="J4186" s="13"/>
      <c r="K4186" s="14"/>
      <c r="L4186" s="14"/>
      <c r="M4186" s="14"/>
      <c r="N4186" s="14"/>
      <c r="O4186" s="14"/>
      <c r="P4186" s="14"/>
      <c r="Q4186" s="14"/>
      <c r="R4186" s="13"/>
    </row>
    <row r="4187" spans="1:18" ht="15" customHeight="1" x14ac:dyDescent="0.3">
      <c r="A4187" s="13"/>
      <c r="B4187" s="13"/>
      <c r="C4187" s="13"/>
      <c r="D4187" s="13"/>
      <c r="E4187" s="13"/>
      <c r="F4187" s="13"/>
      <c r="G4187" s="13"/>
      <c r="H4187" s="13"/>
      <c r="I4187" s="13"/>
      <c r="J4187" s="13"/>
      <c r="K4187" s="14"/>
      <c r="L4187" s="14"/>
      <c r="M4187" s="14"/>
      <c r="N4187" s="14"/>
      <c r="O4187" s="14"/>
      <c r="P4187" s="14"/>
      <c r="Q4187" s="14"/>
      <c r="R4187" s="13"/>
    </row>
    <row r="4188" spans="1:18" ht="15" customHeight="1" x14ac:dyDescent="0.3">
      <c r="A4188" s="13"/>
      <c r="B4188" s="13"/>
      <c r="C4188" s="13"/>
      <c r="D4188" s="13"/>
      <c r="E4188" s="13"/>
      <c r="F4188" s="13"/>
      <c r="G4188" s="13"/>
      <c r="H4188" s="13"/>
      <c r="I4188" s="13"/>
      <c r="J4188" s="13"/>
      <c r="K4188" s="14"/>
      <c r="L4188" s="14"/>
      <c r="M4188" s="14"/>
      <c r="N4188" s="14"/>
      <c r="O4188" s="14"/>
      <c r="P4188" s="14"/>
      <c r="Q4188" s="14"/>
      <c r="R4188" s="13"/>
    </row>
    <row r="4189" spans="1:18" ht="15" customHeight="1" x14ac:dyDescent="0.3">
      <c r="A4189" s="13"/>
      <c r="B4189" s="13"/>
      <c r="C4189" s="13"/>
      <c r="D4189" s="13"/>
      <c r="E4189" s="13"/>
      <c r="F4189" s="13"/>
      <c r="G4189" s="13"/>
      <c r="H4189" s="13"/>
      <c r="I4189" s="13"/>
      <c r="J4189" s="13"/>
      <c r="K4189" s="14"/>
      <c r="L4189" s="14"/>
      <c r="M4189" s="14"/>
      <c r="N4189" s="14"/>
      <c r="O4189" s="14"/>
      <c r="P4189" s="14"/>
      <c r="Q4189" s="14"/>
      <c r="R4189" s="13"/>
    </row>
    <row r="4190" spans="1:18" ht="15" customHeight="1" x14ac:dyDescent="0.3">
      <c r="A4190" s="13"/>
      <c r="B4190" s="13"/>
      <c r="C4190" s="13"/>
      <c r="D4190" s="13"/>
      <c r="E4190" s="13"/>
      <c r="F4190" s="13"/>
      <c r="G4190" s="13"/>
      <c r="H4190" s="13"/>
      <c r="I4190" s="13"/>
      <c r="J4190" s="13"/>
      <c r="K4190" s="14"/>
      <c r="L4190" s="14"/>
      <c r="M4190" s="14"/>
      <c r="N4190" s="14"/>
      <c r="O4190" s="14"/>
      <c r="P4190" s="14"/>
      <c r="Q4190" s="14"/>
      <c r="R4190" s="13"/>
    </row>
    <row r="4191" spans="1:18" ht="15" customHeight="1" x14ac:dyDescent="0.3">
      <c r="A4191" s="13"/>
      <c r="B4191" s="13"/>
      <c r="C4191" s="13"/>
      <c r="D4191" s="13"/>
      <c r="E4191" s="13"/>
      <c r="F4191" s="13"/>
      <c r="G4191" s="13"/>
      <c r="H4191" s="13"/>
      <c r="I4191" s="13"/>
      <c r="J4191" s="13"/>
      <c r="K4191" s="14"/>
      <c r="L4191" s="14"/>
      <c r="M4191" s="14"/>
      <c r="N4191" s="14"/>
      <c r="O4191" s="14"/>
      <c r="P4191" s="14"/>
      <c r="Q4191" s="14"/>
      <c r="R4191" s="13"/>
    </row>
    <row r="4192" spans="1:18" ht="15" customHeight="1" x14ac:dyDescent="0.3">
      <c r="A4192" s="13"/>
      <c r="B4192" s="13"/>
      <c r="C4192" s="13"/>
      <c r="D4192" s="13"/>
      <c r="E4192" s="13"/>
      <c r="F4192" s="13"/>
      <c r="G4192" s="13"/>
      <c r="H4192" s="13"/>
      <c r="I4192" s="13"/>
      <c r="J4192" s="13"/>
      <c r="K4192" s="14"/>
      <c r="L4192" s="14"/>
      <c r="M4192" s="14"/>
      <c r="N4192" s="14"/>
      <c r="O4192" s="14"/>
      <c r="P4192" s="14"/>
      <c r="Q4192" s="14"/>
      <c r="R4192" s="13"/>
    </row>
    <row r="4193" spans="1:22" s="12" customFormat="1" ht="15" customHeight="1" x14ac:dyDescent="0.3">
      <c r="A4193" s="13"/>
      <c r="B4193" s="13"/>
      <c r="C4193" s="13"/>
      <c r="D4193" s="13"/>
      <c r="E4193" s="13"/>
      <c r="F4193" s="13"/>
      <c r="G4193" s="13"/>
      <c r="H4193" s="13"/>
      <c r="I4193" s="13"/>
      <c r="J4193" s="13"/>
      <c r="K4193" s="14"/>
      <c r="L4193" s="14"/>
      <c r="M4193" s="14"/>
      <c r="N4193" s="14"/>
      <c r="O4193" s="14"/>
      <c r="P4193" s="14"/>
      <c r="Q4193" s="14"/>
      <c r="R4193" s="13"/>
      <c r="S4193" s="3"/>
      <c r="T4193" s="2"/>
      <c r="U4193" s="2"/>
      <c r="V4193" s="2"/>
    </row>
    <row r="4194" spans="1:22" ht="15" customHeight="1" x14ac:dyDescent="0.3">
      <c r="A4194" s="13"/>
      <c r="B4194" s="13"/>
      <c r="C4194" s="13"/>
      <c r="D4194" s="13"/>
      <c r="E4194" s="13"/>
      <c r="F4194" s="13"/>
      <c r="G4194" s="13"/>
      <c r="H4194" s="13"/>
      <c r="I4194" s="13"/>
      <c r="J4194" s="13"/>
      <c r="K4194" s="14"/>
      <c r="L4194" s="14"/>
      <c r="M4194" s="14"/>
      <c r="N4194" s="14"/>
      <c r="O4194" s="14"/>
      <c r="P4194" s="14"/>
      <c r="Q4194" s="14"/>
      <c r="R4194" s="13"/>
    </row>
    <row r="4195" spans="1:22" ht="15" customHeight="1" x14ac:dyDescent="0.3">
      <c r="A4195" s="13"/>
      <c r="B4195" s="13"/>
      <c r="C4195" s="13"/>
      <c r="D4195" s="13"/>
      <c r="E4195" s="13"/>
      <c r="F4195" s="13"/>
      <c r="G4195" s="13"/>
      <c r="H4195" s="13"/>
      <c r="I4195" s="13"/>
      <c r="J4195" s="13"/>
      <c r="K4195" s="14"/>
      <c r="L4195" s="14"/>
      <c r="M4195" s="14"/>
      <c r="N4195" s="14"/>
      <c r="O4195" s="14"/>
      <c r="P4195" s="14"/>
      <c r="Q4195" s="14"/>
      <c r="R4195" s="13"/>
    </row>
    <row r="4196" spans="1:22" ht="15" customHeight="1" x14ac:dyDescent="0.3">
      <c r="A4196" s="13"/>
      <c r="B4196" s="13"/>
      <c r="C4196" s="13"/>
      <c r="D4196" s="13"/>
      <c r="E4196" s="13"/>
      <c r="F4196" s="13"/>
      <c r="G4196" s="13"/>
      <c r="H4196" s="13"/>
      <c r="I4196" s="13"/>
      <c r="J4196" s="13"/>
      <c r="K4196" s="14"/>
      <c r="L4196" s="14"/>
      <c r="M4196" s="14"/>
      <c r="N4196" s="14"/>
      <c r="O4196" s="14"/>
      <c r="P4196" s="14"/>
      <c r="Q4196" s="14"/>
      <c r="R4196" s="13"/>
    </row>
    <row r="4197" spans="1:22" ht="15" customHeight="1" x14ac:dyDescent="0.3">
      <c r="A4197" s="13"/>
      <c r="B4197" s="13"/>
      <c r="C4197" s="13"/>
      <c r="D4197" s="13"/>
      <c r="E4197" s="13"/>
      <c r="F4197" s="13"/>
      <c r="G4197" s="13"/>
      <c r="H4197" s="13"/>
      <c r="I4197" s="13"/>
      <c r="J4197" s="13"/>
      <c r="K4197" s="14"/>
      <c r="L4197" s="14"/>
      <c r="M4197" s="14"/>
      <c r="N4197" s="14"/>
      <c r="O4197" s="14"/>
      <c r="P4197" s="14"/>
      <c r="Q4197" s="14"/>
      <c r="R4197" s="13"/>
    </row>
    <row r="4198" spans="1:22" ht="15" customHeight="1" x14ac:dyDescent="0.3">
      <c r="A4198" s="13"/>
      <c r="B4198" s="13"/>
      <c r="C4198" s="13"/>
      <c r="D4198" s="13"/>
      <c r="E4198" s="13"/>
      <c r="F4198" s="13"/>
      <c r="G4198" s="13"/>
      <c r="H4198" s="13"/>
      <c r="I4198" s="13"/>
      <c r="J4198" s="13"/>
      <c r="K4198" s="14"/>
      <c r="L4198" s="14"/>
      <c r="M4198" s="14"/>
      <c r="N4198" s="14"/>
      <c r="O4198" s="14"/>
      <c r="P4198" s="14"/>
      <c r="Q4198" s="14"/>
      <c r="R4198" s="13"/>
    </row>
    <row r="4199" spans="1:22" ht="15" customHeight="1" x14ac:dyDescent="0.3">
      <c r="A4199" s="13"/>
      <c r="B4199" s="13"/>
      <c r="C4199" s="13"/>
      <c r="D4199" s="13"/>
      <c r="E4199" s="13"/>
      <c r="F4199" s="13"/>
      <c r="G4199" s="13"/>
      <c r="H4199" s="13"/>
      <c r="I4199" s="13"/>
      <c r="J4199" s="13"/>
      <c r="K4199" s="14"/>
      <c r="L4199" s="14"/>
      <c r="M4199" s="14"/>
      <c r="N4199" s="14"/>
      <c r="O4199" s="14"/>
      <c r="P4199" s="14"/>
      <c r="Q4199" s="14"/>
      <c r="R4199" s="13"/>
    </row>
    <row r="4200" spans="1:22" ht="15" customHeight="1" x14ac:dyDescent="0.3">
      <c r="A4200" s="13"/>
      <c r="B4200" s="13"/>
      <c r="C4200" s="13"/>
      <c r="D4200" s="13"/>
      <c r="E4200" s="13"/>
      <c r="F4200" s="13"/>
      <c r="G4200" s="13"/>
      <c r="H4200" s="13"/>
      <c r="I4200" s="13"/>
      <c r="J4200" s="13"/>
      <c r="K4200" s="14"/>
      <c r="L4200" s="14"/>
      <c r="M4200" s="14"/>
      <c r="N4200" s="14"/>
      <c r="O4200" s="14"/>
      <c r="P4200" s="14"/>
      <c r="Q4200" s="14"/>
      <c r="R4200" s="13"/>
    </row>
    <row r="4201" spans="1:22" ht="15" customHeight="1" x14ac:dyDescent="0.3">
      <c r="A4201" s="13"/>
      <c r="B4201" s="13"/>
      <c r="C4201" s="13"/>
      <c r="D4201" s="13"/>
      <c r="E4201" s="13"/>
      <c r="F4201" s="13"/>
      <c r="G4201" s="13"/>
      <c r="H4201" s="13"/>
      <c r="I4201" s="13"/>
      <c r="J4201" s="13"/>
      <c r="K4201" s="14"/>
      <c r="L4201" s="14"/>
      <c r="M4201" s="14"/>
      <c r="N4201" s="14"/>
      <c r="O4201" s="14"/>
      <c r="P4201" s="14"/>
      <c r="Q4201" s="14"/>
      <c r="R4201" s="13"/>
    </row>
    <row r="4202" spans="1:22" ht="15" customHeight="1" x14ac:dyDescent="0.3">
      <c r="A4202" s="13"/>
      <c r="B4202" s="13"/>
      <c r="C4202" s="13"/>
      <c r="D4202" s="13"/>
      <c r="E4202" s="13"/>
      <c r="F4202" s="13"/>
      <c r="G4202" s="13"/>
      <c r="H4202" s="13"/>
      <c r="I4202" s="13"/>
      <c r="J4202" s="13"/>
      <c r="K4202" s="14"/>
      <c r="L4202" s="14"/>
      <c r="M4202" s="14"/>
      <c r="N4202" s="14"/>
      <c r="O4202" s="14"/>
      <c r="P4202" s="14"/>
      <c r="Q4202" s="14"/>
      <c r="R4202" s="13"/>
    </row>
    <row r="4203" spans="1:22" ht="15" customHeight="1" x14ac:dyDescent="0.3">
      <c r="A4203" s="13"/>
      <c r="B4203" s="13"/>
      <c r="C4203" s="13"/>
      <c r="D4203" s="13"/>
      <c r="E4203" s="13"/>
      <c r="F4203" s="13"/>
      <c r="G4203" s="13"/>
      <c r="H4203" s="13"/>
      <c r="I4203" s="13"/>
      <c r="J4203" s="13"/>
      <c r="K4203" s="14"/>
      <c r="L4203" s="14"/>
      <c r="M4203" s="14"/>
      <c r="N4203" s="14"/>
      <c r="O4203" s="14"/>
      <c r="P4203" s="14"/>
      <c r="Q4203" s="14"/>
      <c r="R4203" s="13"/>
    </row>
    <row r="4204" spans="1:22" ht="15" customHeight="1" x14ac:dyDescent="0.3">
      <c r="A4204" s="13"/>
      <c r="B4204" s="13"/>
      <c r="C4204" s="13"/>
      <c r="D4204" s="13"/>
      <c r="E4204" s="13"/>
      <c r="F4204" s="13"/>
      <c r="G4204" s="13"/>
      <c r="H4204" s="13"/>
      <c r="I4204" s="13"/>
      <c r="J4204" s="13"/>
      <c r="K4204" s="14"/>
      <c r="L4204" s="14"/>
      <c r="M4204" s="14"/>
      <c r="N4204" s="14"/>
      <c r="O4204" s="14"/>
      <c r="P4204" s="14"/>
      <c r="Q4204" s="14"/>
      <c r="R4204" s="13"/>
    </row>
    <row r="4205" spans="1:22" ht="15" customHeight="1" x14ac:dyDescent="0.3">
      <c r="A4205" s="13"/>
      <c r="B4205" s="13"/>
      <c r="C4205" s="13"/>
      <c r="D4205" s="13"/>
      <c r="E4205" s="13"/>
      <c r="F4205" s="13"/>
      <c r="G4205" s="13"/>
      <c r="H4205" s="13"/>
      <c r="I4205" s="13"/>
      <c r="J4205" s="13"/>
      <c r="K4205" s="14"/>
      <c r="L4205" s="14"/>
      <c r="M4205" s="14"/>
      <c r="N4205" s="14"/>
      <c r="O4205" s="14"/>
      <c r="P4205" s="14"/>
      <c r="Q4205" s="14"/>
      <c r="R4205" s="13"/>
    </row>
    <row r="4206" spans="1:22" ht="15" customHeight="1" x14ac:dyDescent="0.3">
      <c r="A4206" s="13"/>
      <c r="B4206" s="13"/>
      <c r="C4206" s="13"/>
      <c r="D4206" s="13"/>
      <c r="E4206" s="13"/>
      <c r="F4206" s="13"/>
      <c r="G4206" s="13"/>
      <c r="H4206" s="13"/>
      <c r="I4206" s="13"/>
      <c r="J4206" s="13"/>
      <c r="K4206" s="14"/>
      <c r="L4206" s="14"/>
      <c r="M4206" s="14"/>
      <c r="N4206" s="14"/>
      <c r="O4206" s="14"/>
      <c r="P4206" s="14"/>
      <c r="Q4206" s="14"/>
      <c r="R4206" s="13"/>
    </row>
    <row r="4207" spans="1:22" ht="15" customHeight="1" x14ac:dyDescent="0.3">
      <c r="A4207" s="13"/>
      <c r="B4207" s="13"/>
      <c r="C4207" s="13"/>
      <c r="D4207" s="13"/>
      <c r="E4207" s="13"/>
      <c r="F4207" s="13"/>
      <c r="G4207" s="13"/>
      <c r="H4207" s="13"/>
      <c r="I4207" s="13"/>
      <c r="J4207" s="13"/>
      <c r="K4207" s="14"/>
      <c r="L4207" s="14"/>
      <c r="M4207" s="14"/>
      <c r="N4207" s="14"/>
      <c r="O4207" s="14"/>
      <c r="P4207" s="14"/>
      <c r="Q4207" s="14"/>
      <c r="R4207" s="13"/>
    </row>
    <row r="4208" spans="1:22" ht="15" customHeight="1" x14ac:dyDescent="0.3">
      <c r="A4208" s="13"/>
      <c r="B4208" s="13"/>
      <c r="C4208" s="13"/>
      <c r="D4208" s="13"/>
      <c r="E4208" s="13"/>
      <c r="F4208" s="13"/>
      <c r="G4208" s="13"/>
      <c r="H4208" s="13"/>
      <c r="I4208" s="13"/>
      <c r="J4208" s="13"/>
      <c r="K4208" s="14"/>
      <c r="L4208" s="14"/>
      <c r="M4208" s="14"/>
      <c r="N4208" s="14"/>
      <c r="O4208" s="14"/>
      <c r="P4208" s="14"/>
      <c r="Q4208" s="14"/>
      <c r="R4208" s="13"/>
    </row>
    <row r="4209" spans="1:18" ht="15" customHeight="1" x14ac:dyDescent="0.3">
      <c r="A4209" s="13"/>
      <c r="B4209" s="13"/>
      <c r="C4209" s="13"/>
      <c r="D4209" s="13"/>
      <c r="E4209" s="13"/>
      <c r="F4209" s="13"/>
      <c r="G4209" s="13"/>
      <c r="H4209" s="13"/>
      <c r="I4209" s="13"/>
      <c r="J4209" s="13"/>
      <c r="K4209" s="14"/>
      <c r="L4209" s="14"/>
      <c r="M4209" s="14"/>
      <c r="N4209" s="14"/>
      <c r="O4209" s="14"/>
      <c r="P4209" s="14"/>
      <c r="Q4209" s="14"/>
      <c r="R4209" s="13"/>
    </row>
    <row r="4210" spans="1:18" ht="15" customHeight="1" x14ac:dyDescent="0.3">
      <c r="A4210" s="13"/>
      <c r="B4210" s="13"/>
      <c r="C4210" s="13"/>
      <c r="D4210" s="13"/>
      <c r="E4210" s="13"/>
      <c r="F4210" s="13"/>
      <c r="G4210" s="13"/>
      <c r="H4210" s="13"/>
      <c r="I4210" s="13"/>
      <c r="J4210" s="13"/>
      <c r="K4210" s="14"/>
      <c r="L4210" s="14"/>
      <c r="M4210" s="14"/>
      <c r="N4210" s="14"/>
      <c r="O4210" s="14"/>
      <c r="P4210" s="14"/>
      <c r="Q4210" s="14"/>
      <c r="R4210" s="13"/>
    </row>
    <row r="4211" spans="1:18" ht="15" customHeight="1" x14ac:dyDescent="0.3">
      <c r="A4211" s="13"/>
      <c r="B4211" s="13"/>
      <c r="C4211" s="13"/>
      <c r="D4211" s="13"/>
      <c r="E4211" s="13"/>
      <c r="F4211" s="13"/>
      <c r="G4211" s="13"/>
      <c r="H4211" s="13"/>
      <c r="I4211" s="13"/>
      <c r="J4211" s="13"/>
      <c r="K4211" s="14"/>
      <c r="L4211" s="14"/>
      <c r="M4211" s="14"/>
      <c r="N4211" s="14"/>
      <c r="O4211" s="14"/>
      <c r="P4211" s="14"/>
      <c r="Q4211" s="14"/>
      <c r="R4211" s="13"/>
    </row>
    <row r="4212" spans="1:18" ht="15" customHeight="1" x14ac:dyDescent="0.3">
      <c r="A4212" s="13"/>
      <c r="B4212" s="13"/>
      <c r="C4212" s="13"/>
      <c r="D4212" s="13"/>
      <c r="E4212" s="13"/>
      <c r="F4212" s="13"/>
      <c r="G4212" s="13"/>
      <c r="H4212" s="13"/>
      <c r="I4212" s="13"/>
      <c r="J4212" s="13"/>
      <c r="K4212" s="14"/>
      <c r="L4212" s="14"/>
      <c r="M4212" s="14"/>
      <c r="N4212" s="14"/>
      <c r="O4212" s="14"/>
      <c r="P4212" s="14"/>
      <c r="Q4212" s="14"/>
      <c r="R4212" s="13"/>
    </row>
    <row r="4213" spans="1:18" ht="15" customHeight="1" x14ac:dyDescent="0.3">
      <c r="A4213" s="13"/>
      <c r="B4213" s="13"/>
      <c r="C4213" s="13"/>
      <c r="D4213" s="13"/>
      <c r="E4213" s="13"/>
      <c r="F4213" s="13"/>
      <c r="G4213" s="13"/>
      <c r="H4213" s="13"/>
      <c r="I4213" s="13"/>
      <c r="J4213" s="13"/>
      <c r="K4213" s="14"/>
      <c r="L4213" s="14"/>
      <c r="M4213" s="14"/>
      <c r="N4213" s="14"/>
      <c r="O4213" s="14"/>
      <c r="P4213" s="14"/>
      <c r="Q4213" s="14"/>
      <c r="R4213" s="13"/>
    </row>
    <row r="4214" spans="1:18" ht="15" customHeight="1" x14ac:dyDescent="0.3">
      <c r="A4214" s="13"/>
      <c r="B4214" s="13"/>
      <c r="C4214" s="13"/>
      <c r="D4214" s="13"/>
      <c r="E4214" s="13"/>
      <c r="F4214" s="13"/>
      <c r="G4214" s="13"/>
      <c r="H4214" s="13"/>
      <c r="I4214" s="13"/>
      <c r="J4214" s="13"/>
      <c r="K4214" s="14"/>
      <c r="L4214" s="14"/>
      <c r="M4214" s="14"/>
      <c r="N4214" s="14"/>
      <c r="O4214" s="14"/>
      <c r="P4214" s="14"/>
      <c r="Q4214" s="14"/>
      <c r="R4214" s="13"/>
    </row>
    <row r="4215" spans="1:18" ht="15" customHeight="1" x14ac:dyDescent="0.3">
      <c r="A4215" s="13"/>
      <c r="B4215" s="13"/>
      <c r="C4215" s="13"/>
      <c r="D4215" s="13"/>
      <c r="E4215" s="13"/>
      <c r="F4215" s="13"/>
      <c r="G4215" s="13"/>
      <c r="H4215" s="13"/>
      <c r="I4215" s="13"/>
      <c r="J4215" s="13"/>
      <c r="K4215" s="14"/>
      <c r="L4215" s="14"/>
      <c r="M4215" s="14"/>
      <c r="N4215" s="14"/>
      <c r="O4215" s="14"/>
      <c r="P4215" s="14"/>
      <c r="Q4215" s="14"/>
      <c r="R4215" s="13"/>
    </row>
    <row r="4216" spans="1:18" ht="15" customHeight="1" x14ac:dyDescent="0.3">
      <c r="A4216" s="13"/>
      <c r="B4216" s="13"/>
      <c r="C4216" s="13"/>
      <c r="D4216" s="13"/>
      <c r="E4216" s="13"/>
      <c r="F4216" s="13"/>
      <c r="G4216" s="13"/>
      <c r="H4216" s="13"/>
      <c r="I4216" s="13"/>
      <c r="J4216" s="13"/>
      <c r="K4216" s="14"/>
      <c r="L4216" s="14"/>
      <c r="M4216" s="14"/>
      <c r="N4216" s="14"/>
      <c r="O4216" s="14"/>
      <c r="P4216" s="14"/>
      <c r="Q4216" s="14"/>
      <c r="R4216" s="13"/>
    </row>
    <row r="4217" spans="1:18" ht="15" customHeight="1" x14ac:dyDescent="0.3">
      <c r="A4217" s="13"/>
      <c r="B4217" s="13"/>
      <c r="C4217" s="13"/>
      <c r="D4217" s="13"/>
      <c r="E4217" s="13"/>
      <c r="F4217" s="13"/>
      <c r="G4217" s="13"/>
      <c r="H4217" s="13"/>
      <c r="I4217" s="13"/>
      <c r="J4217" s="13"/>
      <c r="K4217" s="14"/>
      <c r="L4217" s="14"/>
      <c r="M4217" s="14"/>
      <c r="N4217" s="14"/>
      <c r="O4217" s="14"/>
      <c r="P4217" s="14"/>
      <c r="Q4217" s="14"/>
      <c r="R4217" s="13"/>
    </row>
    <row r="4218" spans="1:18" ht="15" customHeight="1" x14ac:dyDescent="0.3">
      <c r="A4218" s="13"/>
      <c r="B4218" s="13"/>
      <c r="C4218" s="13"/>
      <c r="D4218" s="13"/>
      <c r="E4218" s="13"/>
      <c r="F4218" s="13"/>
      <c r="G4218" s="13"/>
      <c r="H4218" s="13"/>
      <c r="I4218" s="13"/>
      <c r="J4218" s="13"/>
      <c r="K4218" s="14"/>
      <c r="L4218" s="14"/>
      <c r="M4218" s="14"/>
      <c r="N4218" s="14"/>
      <c r="O4218" s="14"/>
      <c r="P4218" s="14"/>
      <c r="Q4218" s="14"/>
      <c r="R4218" s="13"/>
    </row>
    <row r="4219" spans="1:18" ht="15" customHeight="1" x14ac:dyDescent="0.3">
      <c r="A4219" s="13"/>
      <c r="B4219" s="13"/>
      <c r="C4219" s="13"/>
      <c r="D4219" s="13"/>
      <c r="E4219" s="13"/>
      <c r="F4219" s="13"/>
      <c r="G4219" s="13"/>
      <c r="H4219" s="13"/>
      <c r="I4219" s="13"/>
      <c r="J4219" s="13"/>
      <c r="K4219" s="14"/>
      <c r="L4219" s="14"/>
      <c r="M4219" s="14"/>
      <c r="N4219" s="14"/>
      <c r="O4219" s="14"/>
      <c r="P4219" s="14"/>
      <c r="Q4219" s="14"/>
      <c r="R4219" s="13"/>
    </row>
    <row r="4220" spans="1:18" ht="15" customHeight="1" x14ac:dyDescent="0.3">
      <c r="A4220" s="13"/>
      <c r="B4220" s="13"/>
      <c r="C4220" s="13"/>
      <c r="D4220" s="13"/>
      <c r="E4220" s="13"/>
      <c r="F4220" s="13"/>
      <c r="G4220" s="13"/>
      <c r="H4220" s="13"/>
      <c r="I4220" s="13"/>
      <c r="J4220" s="13"/>
      <c r="K4220" s="14"/>
      <c r="L4220" s="14"/>
      <c r="M4220" s="14"/>
      <c r="N4220" s="14"/>
      <c r="O4220" s="14"/>
      <c r="P4220" s="14"/>
      <c r="Q4220" s="14"/>
      <c r="R4220" s="13"/>
    </row>
    <row r="4221" spans="1:18" ht="15" customHeight="1" x14ac:dyDescent="0.3">
      <c r="A4221" s="13"/>
      <c r="B4221" s="13"/>
      <c r="C4221" s="13"/>
      <c r="D4221" s="13"/>
      <c r="E4221" s="13"/>
      <c r="F4221" s="13"/>
      <c r="G4221" s="13"/>
      <c r="H4221" s="13"/>
      <c r="I4221" s="13"/>
      <c r="J4221" s="13"/>
      <c r="K4221" s="14"/>
      <c r="L4221" s="14"/>
      <c r="M4221" s="14"/>
      <c r="N4221" s="14"/>
      <c r="O4221" s="14"/>
      <c r="P4221" s="14"/>
      <c r="Q4221" s="14"/>
      <c r="R4221" s="13"/>
    </row>
    <row r="4222" spans="1:18" ht="15" customHeight="1" x14ac:dyDescent="0.3">
      <c r="A4222" s="13"/>
      <c r="B4222" s="13"/>
      <c r="C4222" s="13"/>
      <c r="D4222" s="13"/>
      <c r="E4222" s="13"/>
      <c r="F4222" s="13"/>
      <c r="G4222" s="13"/>
      <c r="H4222" s="13"/>
      <c r="I4222" s="13"/>
      <c r="J4222" s="13"/>
      <c r="K4222" s="14"/>
      <c r="L4222" s="14"/>
      <c r="M4222" s="14"/>
      <c r="N4222" s="14"/>
      <c r="O4222" s="14"/>
      <c r="P4222" s="14"/>
      <c r="Q4222" s="14"/>
      <c r="R4222" s="13"/>
    </row>
    <row r="4223" spans="1:18" ht="15" customHeight="1" x14ac:dyDescent="0.3">
      <c r="A4223" s="13"/>
      <c r="B4223" s="13"/>
      <c r="C4223" s="13"/>
      <c r="D4223" s="13"/>
      <c r="E4223" s="13"/>
      <c r="F4223" s="13"/>
      <c r="G4223" s="13"/>
      <c r="H4223" s="13"/>
      <c r="I4223" s="13"/>
      <c r="J4223" s="13"/>
      <c r="K4223" s="14"/>
      <c r="L4223" s="14"/>
      <c r="M4223" s="14"/>
      <c r="N4223" s="14"/>
      <c r="O4223" s="14"/>
      <c r="P4223" s="14"/>
      <c r="Q4223" s="14"/>
      <c r="R4223" s="13"/>
    </row>
    <row r="4224" spans="1:18" ht="15" customHeight="1" x14ac:dyDescent="0.3">
      <c r="A4224" s="13"/>
      <c r="B4224" s="13"/>
      <c r="C4224" s="13"/>
      <c r="D4224" s="13"/>
      <c r="E4224" s="13"/>
      <c r="F4224" s="13"/>
      <c r="G4224" s="13"/>
      <c r="H4224" s="13"/>
      <c r="I4224" s="13"/>
      <c r="J4224" s="13"/>
      <c r="K4224" s="14"/>
      <c r="L4224" s="14"/>
      <c r="M4224" s="14"/>
      <c r="N4224" s="14"/>
      <c r="O4224" s="14"/>
      <c r="P4224" s="14"/>
      <c r="Q4224" s="14"/>
      <c r="R4224" s="13"/>
    </row>
    <row r="4225" spans="1:18" ht="15" customHeight="1" x14ac:dyDescent="0.3">
      <c r="A4225" s="13"/>
      <c r="B4225" s="13"/>
      <c r="C4225" s="13"/>
      <c r="D4225" s="13"/>
      <c r="E4225" s="13"/>
      <c r="F4225" s="13"/>
      <c r="G4225" s="13"/>
      <c r="H4225" s="13"/>
      <c r="I4225" s="13"/>
      <c r="J4225" s="13"/>
      <c r="K4225" s="14"/>
      <c r="L4225" s="14"/>
      <c r="M4225" s="14"/>
      <c r="N4225" s="14"/>
      <c r="O4225" s="14"/>
      <c r="P4225" s="14"/>
      <c r="Q4225" s="14"/>
      <c r="R4225" s="13"/>
    </row>
    <row r="4226" spans="1:18" ht="15" customHeight="1" x14ac:dyDescent="0.3">
      <c r="A4226" s="13"/>
      <c r="B4226" s="13"/>
      <c r="C4226" s="13"/>
      <c r="D4226" s="13"/>
      <c r="E4226" s="13"/>
      <c r="F4226" s="13"/>
      <c r="G4226" s="13"/>
      <c r="H4226" s="13"/>
      <c r="I4226" s="13"/>
      <c r="J4226" s="13"/>
      <c r="K4226" s="14"/>
      <c r="L4226" s="14"/>
      <c r="M4226" s="14"/>
      <c r="N4226" s="14"/>
      <c r="O4226" s="14"/>
      <c r="P4226" s="14"/>
      <c r="Q4226" s="14"/>
      <c r="R4226" s="13"/>
    </row>
  </sheetData>
  <autoFilter ref="A1:S4226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H402"/>
  <sheetViews>
    <sheetView workbookViewId="0">
      <selection activeCell="E9" sqref="E9"/>
    </sheetView>
  </sheetViews>
  <sheetFormatPr defaultRowHeight="14.4" x14ac:dyDescent="0.3"/>
  <cols>
    <col min="1" max="1" width="19.109375" style="18" bestFit="1" customWidth="1"/>
    <col min="2" max="2" width="6.6640625" style="18" bestFit="1" customWidth="1"/>
    <col min="3" max="3" width="12" style="19" bestFit="1" customWidth="1"/>
    <col min="4" max="4" width="9.88671875" style="19" bestFit="1" customWidth="1"/>
    <col min="5" max="5" width="19.109375" style="20" bestFit="1" customWidth="1"/>
    <col min="6" max="6" width="6.6640625" style="20" bestFit="1" customWidth="1"/>
    <col min="7" max="7" width="12" style="21" bestFit="1" customWidth="1"/>
    <col min="8" max="8" width="9.88671875" style="21" bestFit="1" customWidth="1"/>
  </cols>
  <sheetData>
    <row r="1" spans="1:8" x14ac:dyDescent="0.3">
      <c r="A1" s="40" t="s">
        <v>990</v>
      </c>
      <c r="B1" s="52" t="s">
        <v>1492</v>
      </c>
      <c r="C1" s="40" t="s">
        <v>1510</v>
      </c>
      <c r="D1" s="52" t="s">
        <v>1511</v>
      </c>
      <c r="E1" s="40" t="s">
        <v>991</v>
      </c>
      <c r="F1" s="52" t="s">
        <v>1492</v>
      </c>
      <c r="G1" s="40" t="s">
        <v>1510</v>
      </c>
      <c r="H1" s="40" t="s">
        <v>1511</v>
      </c>
    </row>
    <row r="2" spans="1:8" x14ac:dyDescent="0.3">
      <c r="A2" s="41" t="s">
        <v>2076</v>
      </c>
      <c r="B2" s="53" t="s">
        <v>2077</v>
      </c>
      <c r="C2" s="42" t="s">
        <v>23</v>
      </c>
      <c r="D2" s="54" t="s">
        <v>23</v>
      </c>
      <c r="E2" s="41" t="s">
        <v>2076</v>
      </c>
      <c r="F2" s="53" t="s">
        <v>2077</v>
      </c>
      <c r="G2" s="42" t="s">
        <v>23</v>
      </c>
      <c r="H2" s="42" t="s">
        <v>23</v>
      </c>
    </row>
    <row r="3" spans="1:8" x14ac:dyDescent="0.3">
      <c r="A3" s="41" t="s">
        <v>108</v>
      </c>
      <c r="B3" s="53" t="s">
        <v>1512</v>
      </c>
      <c r="C3" s="42">
        <v>0.89981955443634165</v>
      </c>
      <c r="D3" s="54">
        <v>0.89981955443634165</v>
      </c>
      <c r="E3" s="41" t="s">
        <v>108</v>
      </c>
      <c r="F3" s="53" t="s">
        <v>1512</v>
      </c>
      <c r="G3" s="42">
        <v>0.88104519135837767</v>
      </c>
      <c r="H3" s="42">
        <v>0.88124064505026245</v>
      </c>
    </row>
    <row r="4" spans="1:8" x14ac:dyDescent="0.3">
      <c r="A4" s="41" t="s">
        <v>1331</v>
      </c>
      <c r="B4" s="53" t="s">
        <v>1512</v>
      </c>
      <c r="C4" s="42" t="s">
        <v>23</v>
      </c>
      <c r="D4" s="54">
        <v>0.89981955443634165</v>
      </c>
      <c r="E4" s="41" t="s">
        <v>1331</v>
      </c>
      <c r="F4" s="53" t="s">
        <v>1512</v>
      </c>
      <c r="G4" s="42">
        <v>0.89383886615128083</v>
      </c>
      <c r="H4" s="42">
        <v>0.88124064505026245</v>
      </c>
    </row>
    <row r="5" spans="1:8" x14ac:dyDescent="0.3">
      <c r="A5" s="41" t="s">
        <v>749</v>
      </c>
      <c r="B5" s="53" t="s">
        <v>1513</v>
      </c>
      <c r="C5" s="42" t="s">
        <v>23</v>
      </c>
      <c r="D5" s="54" t="s">
        <v>23</v>
      </c>
      <c r="E5" s="41" t="s">
        <v>749</v>
      </c>
      <c r="F5" s="53" t="s">
        <v>1513</v>
      </c>
      <c r="G5" s="42">
        <v>0.50637459190102529</v>
      </c>
      <c r="H5" s="42">
        <v>0.95676872792832768</v>
      </c>
    </row>
    <row r="6" spans="1:8" x14ac:dyDescent="0.3">
      <c r="A6" s="41" t="s">
        <v>550</v>
      </c>
      <c r="B6" s="53" t="s">
        <v>1513</v>
      </c>
      <c r="C6" s="42" t="s">
        <v>23</v>
      </c>
      <c r="D6" s="54" t="s">
        <v>23</v>
      </c>
      <c r="E6" s="41" t="s">
        <v>550</v>
      </c>
      <c r="F6" s="53" t="s">
        <v>1513</v>
      </c>
      <c r="G6" s="42">
        <v>0.98853268502813274</v>
      </c>
      <c r="H6" s="42">
        <v>0.95676872792832768</v>
      </c>
    </row>
    <row r="7" spans="1:8" x14ac:dyDescent="0.3">
      <c r="A7" s="41" t="s">
        <v>695</v>
      </c>
      <c r="B7" s="53" t="s">
        <v>1514</v>
      </c>
      <c r="C7" s="42" t="s">
        <v>23</v>
      </c>
      <c r="D7" s="54" t="s">
        <v>23</v>
      </c>
      <c r="E7" s="41" t="s">
        <v>695</v>
      </c>
      <c r="F7" s="53" t="s">
        <v>1514</v>
      </c>
      <c r="G7" s="42">
        <v>0.86370997183257414</v>
      </c>
      <c r="H7" s="42">
        <v>0.86370997183257414</v>
      </c>
    </row>
    <row r="8" spans="1:8" x14ac:dyDescent="0.3">
      <c r="A8" s="41" t="s">
        <v>66</v>
      </c>
      <c r="B8" s="53" t="s">
        <v>1515</v>
      </c>
      <c r="C8" s="42">
        <v>0.87317698837502555</v>
      </c>
      <c r="D8" s="54">
        <v>0.87317698837502555</v>
      </c>
      <c r="E8" s="41" t="s">
        <v>66</v>
      </c>
      <c r="F8" s="53" t="s">
        <v>1515</v>
      </c>
      <c r="G8" s="42">
        <v>0.82182303648896926</v>
      </c>
      <c r="H8" s="42">
        <v>0.83908049180124156</v>
      </c>
    </row>
    <row r="9" spans="1:8" x14ac:dyDescent="0.3">
      <c r="A9" s="41" t="s">
        <v>523</v>
      </c>
      <c r="B9" s="53" t="s">
        <v>1515</v>
      </c>
      <c r="C9" s="42" t="s">
        <v>23</v>
      </c>
      <c r="D9" s="54">
        <v>0.87317698837502555</v>
      </c>
      <c r="E9" s="41" t="s">
        <v>710</v>
      </c>
      <c r="F9" s="53" t="s">
        <v>1515</v>
      </c>
      <c r="G9" s="42" t="s">
        <v>23</v>
      </c>
      <c r="H9" s="42">
        <v>0.83908049180124156</v>
      </c>
    </row>
    <row r="10" spans="1:8" x14ac:dyDescent="0.3">
      <c r="A10" s="41" t="s">
        <v>73</v>
      </c>
      <c r="B10" s="53" t="s">
        <v>1516</v>
      </c>
      <c r="C10" s="42">
        <v>0.63799622094300656</v>
      </c>
      <c r="D10" s="54">
        <v>0.63799622094300656</v>
      </c>
      <c r="E10" s="41" t="s">
        <v>694</v>
      </c>
      <c r="F10" s="53" t="s">
        <v>1515</v>
      </c>
      <c r="G10" s="42" t="s">
        <v>23</v>
      </c>
      <c r="H10" s="42">
        <v>0.83908049180124156</v>
      </c>
    </row>
    <row r="11" spans="1:8" x14ac:dyDescent="0.3">
      <c r="A11" s="41" t="s">
        <v>93</v>
      </c>
      <c r="B11" s="53" t="s">
        <v>1517</v>
      </c>
      <c r="C11" s="42">
        <v>0.38671286691215151</v>
      </c>
      <c r="D11" s="54">
        <v>0.38671286691215151</v>
      </c>
      <c r="E11" s="41" t="s">
        <v>523</v>
      </c>
      <c r="F11" s="53" t="s">
        <v>1515</v>
      </c>
      <c r="G11" s="42">
        <v>0.97706870450132932</v>
      </c>
      <c r="H11" s="42">
        <v>0.83908049180124156</v>
      </c>
    </row>
    <row r="12" spans="1:8" x14ac:dyDescent="0.3">
      <c r="A12" s="41" t="s">
        <v>250</v>
      </c>
      <c r="B12" s="53" t="s">
        <v>1518</v>
      </c>
      <c r="C12" s="42">
        <v>0.98157619047619049</v>
      </c>
      <c r="D12" s="54">
        <v>0.98157619047619049</v>
      </c>
      <c r="E12" s="41" t="s">
        <v>73</v>
      </c>
      <c r="F12" s="53" t="s">
        <v>1516</v>
      </c>
      <c r="G12" s="42">
        <v>0.82182147470320754</v>
      </c>
      <c r="H12" s="42">
        <v>0.82182147470320754</v>
      </c>
    </row>
    <row r="13" spans="1:8" x14ac:dyDescent="0.3">
      <c r="A13" s="41" t="s">
        <v>234</v>
      </c>
      <c r="B13" s="53" t="s">
        <v>1519</v>
      </c>
      <c r="C13" s="42" t="s">
        <v>23</v>
      </c>
      <c r="D13" s="54" t="s">
        <v>23</v>
      </c>
      <c r="E13" s="41" t="s">
        <v>93</v>
      </c>
      <c r="F13" s="53" t="s">
        <v>1517</v>
      </c>
      <c r="G13" s="42">
        <v>0.82209156416946216</v>
      </c>
      <c r="H13" s="42">
        <v>0.82209156416946216</v>
      </c>
    </row>
    <row r="14" spans="1:8" x14ac:dyDescent="0.3">
      <c r="A14" s="41" t="s">
        <v>1054</v>
      </c>
      <c r="B14" s="53" t="s">
        <v>1520</v>
      </c>
      <c r="C14" s="42">
        <v>1.803114186851211E-2</v>
      </c>
      <c r="D14" s="54">
        <v>1.803114186851211E-2</v>
      </c>
      <c r="E14" s="41" t="s">
        <v>250</v>
      </c>
      <c r="F14" s="53" t="s">
        <v>1518</v>
      </c>
      <c r="G14" s="42">
        <v>0.82513753180541238</v>
      </c>
      <c r="H14" s="42">
        <v>0.82513753180541238</v>
      </c>
    </row>
    <row r="15" spans="1:8" x14ac:dyDescent="0.3">
      <c r="A15" s="41" t="s">
        <v>24</v>
      </c>
      <c r="B15" s="53" t="s">
        <v>1521</v>
      </c>
      <c r="C15" s="42">
        <v>0.86056596917959216</v>
      </c>
      <c r="D15" s="54">
        <v>0.86201814788134989</v>
      </c>
      <c r="E15" s="41" t="s">
        <v>234</v>
      </c>
      <c r="F15" s="53" t="s">
        <v>1519</v>
      </c>
      <c r="G15" s="42">
        <v>0.82562381575631028</v>
      </c>
      <c r="H15" s="42">
        <v>0.82562381575631028</v>
      </c>
    </row>
    <row r="16" spans="1:8" x14ac:dyDescent="0.3">
      <c r="A16" s="41" t="s">
        <v>618</v>
      </c>
      <c r="B16" s="53" t="s">
        <v>1521</v>
      </c>
      <c r="C16" s="42" t="s">
        <v>23</v>
      </c>
      <c r="D16" s="54">
        <v>0.86201814788134989</v>
      </c>
      <c r="E16" s="41" t="s">
        <v>1054</v>
      </c>
      <c r="F16" s="53" t="s">
        <v>1520</v>
      </c>
      <c r="G16" s="42">
        <v>0.649435676224</v>
      </c>
      <c r="H16" s="42">
        <v>0.649435676224</v>
      </c>
    </row>
    <row r="17" spans="1:8" x14ac:dyDescent="0.3">
      <c r="A17" s="41" t="s">
        <v>170</v>
      </c>
      <c r="B17" s="53" t="s">
        <v>1521</v>
      </c>
      <c r="C17" s="42" t="s">
        <v>23</v>
      </c>
      <c r="D17" s="54">
        <v>0.86201814788134989</v>
      </c>
      <c r="E17" s="41" t="s">
        <v>24</v>
      </c>
      <c r="F17" s="53" t="s">
        <v>1521</v>
      </c>
      <c r="G17" s="42">
        <v>0.91144266878582214</v>
      </c>
      <c r="H17" s="42">
        <v>0.90120538504199632</v>
      </c>
    </row>
    <row r="18" spans="1:8" x14ac:dyDescent="0.3">
      <c r="A18" s="41" t="s">
        <v>169</v>
      </c>
      <c r="B18" s="53" t="s">
        <v>1521</v>
      </c>
      <c r="C18" s="42">
        <v>0.98403207653348335</v>
      </c>
      <c r="D18" s="54">
        <v>0.86201814788134989</v>
      </c>
      <c r="E18" s="41" t="s">
        <v>628</v>
      </c>
      <c r="F18" s="53" t="s">
        <v>1521</v>
      </c>
      <c r="G18" s="42">
        <v>0.89306502944676402</v>
      </c>
      <c r="H18" s="42">
        <v>0.90120538504199632</v>
      </c>
    </row>
    <row r="19" spans="1:8" x14ac:dyDescent="0.3">
      <c r="A19" s="41" t="s">
        <v>168</v>
      </c>
      <c r="B19" s="53" t="s">
        <v>1522</v>
      </c>
      <c r="C19" s="42" t="s">
        <v>23</v>
      </c>
      <c r="D19" s="54">
        <v>0.80513682882054571</v>
      </c>
      <c r="E19" s="41" t="s">
        <v>618</v>
      </c>
      <c r="F19" s="53" t="s">
        <v>1521</v>
      </c>
      <c r="G19" s="42" t="s">
        <v>23</v>
      </c>
      <c r="H19" s="42">
        <v>0.90120538504199632</v>
      </c>
    </row>
    <row r="20" spans="1:8" x14ac:dyDescent="0.3">
      <c r="A20" s="41" t="s">
        <v>162</v>
      </c>
      <c r="B20" s="53" t="s">
        <v>1522</v>
      </c>
      <c r="C20" s="42">
        <v>0.6075792201172372</v>
      </c>
      <c r="D20" s="54">
        <v>0.80513682882054571</v>
      </c>
      <c r="E20" s="41" t="s">
        <v>169</v>
      </c>
      <c r="F20" s="53" t="s">
        <v>1521</v>
      </c>
      <c r="G20" s="42">
        <v>0.98403207653348335</v>
      </c>
      <c r="H20" s="42">
        <v>0.90120538504199632</v>
      </c>
    </row>
    <row r="21" spans="1:8" x14ac:dyDescent="0.3">
      <c r="A21" s="41" t="s">
        <v>47</v>
      </c>
      <c r="B21" s="53" t="s">
        <v>1522</v>
      </c>
      <c r="C21" s="42">
        <v>0.84726842784004963</v>
      </c>
      <c r="D21" s="54">
        <v>0.80513682882054571</v>
      </c>
      <c r="E21" s="41" t="s">
        <v>168</v>
      </c>
      <c r="F21" s="53" t="s">
        <v>1522</v>
      </c>
      <c r="G21" s="42" t="s">
        <v>23</v>
      </c>
      <c r="H21" s="42">
        <v>0.88458861241180198</v>
      </c>
    </row>
    <row r="22" spans="1:8" x14ac:dyDescent="0.3">
      <c r="A22" s="41" t="s">
        <v>103</v>
      </c>
      <c r="B22" s="53" t="s">
        <v>1522</v>
      </c>
      <c r="C22" s="42" t="s">
        <v>23</v>
      </c>
      <c r="D22" s="54">
        <v>0.80513682882054571</v>
      </c>
      <c r="E22" s="41" t="s">
        <v>162</v>
      </c>
      <c r="F22" s="53" t="s">
        <v>1522</v>
      </c>
      <c r="G22" s="42">
        <v>0.90654589493868898</v>
      </c>
      <c r="H22" s="42">
        <v>0.88458861241180198</v>
      </c>
    </row>
    <row r="23" spans="1:8" x14ac:dyDescent="0.3">
      <c r="A23" s="41" t="s">
        <v>101</v>
      </c>
      <c r="B23" s="53" t="s">
        <v>1522</v>
      </c>
      <c r="C23" s="42">
        <v>0.52717021276595744</v>
      </c>
      <c r="D23" s="54">
        <v>0.80513682882054571</v>
      </c>
      <c r="E23" s="41" t="s">
        <v>47</v>
      </c>
      <c r="F23" s="53" t="s">
        <v>1522</v>
      </c>
      <c r="G23" s="42">
        <v>0.88768911600629552</v>
      </c>
      <c r="H23" s="42">
        <v>0.88458861241180198</v>
      </c>
    </row>
    <row r="24" spans="1:8" x14ac:dyDescent="0.3">
      <c r="A24" s="41" t="s">
        <v>98</v>
      </c>
      <c r="B24" s="53" t="s">
        <v>1522</v>
      </c>
      <c r="C24" s="42">
        <v>0.77036734899328863</v>
      </c>
      <c r="D24" s="54">
        <v>0.80513682882054571</v>
      </c>
      <c r="E24" s="41" t="s">
        <v>103</v>
      </c>
      <c r="F24" s="53" t="s">
        <v>1522</v>
      </c>
      <c r="G24" s="42" t="s">
        <v>23</v>
      </c>
      <c r="H24" s="42">
        <v>0.88458861241180198</v>
      </c>
    </row>
    <row r="25" spans="1:8" x14ac:dyDescent="0.3">
      <c r="A25" s="41" t="s">
        <v>429</v>
      </c>
      <c r="B25" s="53" t="s">
        <v>1523</v>
      </c>
      <c r="C25" s="42">
        <v>0.941728624371305</v>
      </c>
      <c r="D25" s="54">
        <v>0.84951517086205319</v>
      </c>
      <c r="E25" s="41" t="s">
        <v>101</v>
      </c>
      <c r="F25" s="53" t="s">
        <v>1522</v>
      </c>
      <c r="G25" s="42">
        <v>0.87214204728764344</v>
      </c>
      <c r="H25" s="42">
        <v>0.88458861241180198</v>
      </c>
    </row>
    <row r="26" spans="1:8" x14ac:dyDescent="0.3">
      <c r="A26" s="41" t="s">
        <v>424</v>
      </c>
      <c r="B26" s="53" t="s">
        <v>1523</v>
      </c>
      <c r="C26" s="42">
        <v>0.56706923605352011</v>
      </c>
      <c r="D26" s="54">
        <v>0.84951517086205319</v>
      </c>
      <c r="E26" s="41" t="s">
        <v>98</v>
      </c>
      <c r="F26" s="53" t="s">
        <v>1522</v>
      </c>
      <c r="G26" s="42">
        <v>0.81407873150498355</v>
      </c>
      <c r="H26" s="42">
        <v>0.88458861241180198</v>
      </c>
    </row>
    <row r="27" spans="1:8" x14ac:dyDescent="0.3">
      <c r="A27" s="41" t="s">
        <v>406</v>
      </c>
      <c r="B27" s="53" t="s">
        <v>1523</v>
      </c>
      <c r="C27" s="42">
        <v>0.87447482820976496</v>
      </c>
      <c r="D27" s="54">
        <v>0.84951517086205319</v>
      </c>
      <c r="E27" s="41" t="s">
        <v>429</v>
      </c>
      <c r="F27" s="53" t="s">
        <v>1523</v>
      </c>
      <c r="G27" s="42">
        <v>0.94114702959181151</v>
      </c>
      <c r="H27" s="42">
        <v>0.8759137681547029</v>
      </c>
    </row>
    <row r="28" spans="1:8" x14ac:dyDescent="0.3">
      <c r="A28" s="41" t="s">
        <v>430</v>
      </c>
      <c r="B28" s="53" t="s">
        <v>1523</v>
      </c>
      <c r="C28" s="42" t="s">
        <v>23</v>
      </c>
      <c r="D28" s="54">
        <v>0.84951517086205319</v>
      </c>
      <c r="E28" s="41" t="s">
        <v>424</v>
      </c>
      <c r="F28" s="53" t="s">
        <v>1523</v>
      </c>
      <c r="G28" s="42">
        <v>0.66917537273684924</v>
      </c>
      <c r="H28" s="42">
        <v>0.8759137681547029</v>
      </c>
    </row>
    <row r="29" spans="1:8" x14ac:dyDescent="0.3">
      <c r="A29" s="41" t="s">
        <v>416</v>
      </c>
      <c r="B29" s="53" t="s">
        <v>1523</v>
      </c>
      <c r="C29" s="42">
        <v>0.70464003999070146</v>
      </c>
      <c r="D29" s="54">
        <v>0.84951517086205319</v>
      </c>
      <c r="E29" s="41" t="s">
        <v>406</v>
      </c>
      <c r="F29" s="53" t="s">
        <v>1523</v>
      </c>
      <c r="G29" s="42">
        <v>0.94774467576856458</v>
      </c>
      <c r="H29" s="42">
        <v>0.8759137681547029</v>
      </c>
    </row>
    <row r="30" spans="1:8" x14ac:dyDescent="0.3">
      <c r="A30" s="41" t="s">
        <v>413</v>
      </c>
      <c r="B30" s="53" t="s">
        <v>1523</v>
      </c>
      <c r="C30" s="42" t="s">
        <v>23</v>
      </c>
      <c r="D30" s="54">
        <v>0.84951517086205319</v>
      </c>
      <c r="E30" s="41" t="s">
        <v>430</v>
      </c>
      <c r="F30" s="53" t="s">
        <v>1523</v>
      </c>
      <c r="G30" s="42" t="s">
        <v>23</v>
      </c>
      <c r="H30" s="42">
        <v>0.8759137681547029</v>
      </c>
    </row>
    <row r="31" spans="1:8" x14ac:dyDescent="0.3">
      <c r="A31" s="41" t="s">
        <v>409</v>
      </c>
      <c r="B31" s="53" t="s">
        <v>1523</v>
      </c>
      <c r="C31" s="42">
        <v>0.70723553036437248</v>
      </c>
      <c r="D31" s="54">
        <v>0.84951517086205319</v>
      </c>
      <c r="E31" s="41" t="s">
        <v>416</v>
      </c>
      <c r="F31" s="53" t="s">
        <v>1523</v>
      </c>
      <c r="G31" s="42">
        <v>0.88142861165002484</v>
      </c>
      <c r="H31" s="42">
        <v>0.8759137681547029</v>
      </c>
    </row>
    <row r="32" spans="1:8" x14ac:dyDescent="0.3">
      <c r="A32" s="41" t="s">
        <v>293</v>
      </c>
      <c r="B32" s="53" t="s">
        <v>1523</v>
      </c>
      <c r="C32" s="42">
        <v>1.3191385333333334</v>
      </c>
      <c r="D32" s="54">
        <v>0.84951517086205319</v>
      </c>
      <c r="E32" s="41" t="s">
        <v>413</v>
      </c>
      <c r="F32" s="53" t="s">
        <v>1523</v>
      </c>
      <c r="G32" s="42" t="s">
        <v>23</v>
      </c>
      <c r="H32" s="42">
        <v>0.8759137681547029</v>
      </c>
    </row>
    <row r="33" spans="1:8" x14ac:dyDescent="0.3">
      <c r="A33" s="41" t="s">
        <v>304</v>
      </c>
      <c r="B33" s="53" t="s">
        <v>1523</v>
      </c>
      <c r="C33" s="42" t="s">
        <v>23</v>
      </c>
      <c r="D33" s="54">
        <v>0.84951517086205319</v>
      </c>
      <c r="E33" s="41" t="s">
        <v>409</v>
      </c>
      <c r="F33" s="53" t="s">
        <v>1523</v>
      </c>
      <c r="G33" s="42">
        <v>0.73609581515592171</v>
      </c>
      <c r="H33" s="42">
        <v>0.8759137681547029</v>
      </c>
    </row>
    <row r="34" spans="1:8" x14ac:dyDescent="0.3">
      <c r="A34" s="41" t="s">
        <v>286</v>
      </c>
      <c r="B34" s="53" t="s">
        <v>1524</v>
      </c>
      <c r="C34" s="42">
        <v>0.95197985519200801</v>
      </c>
      <c r="D34" s="54">
        <v>0.95197985519200801</v>
      </c>
      <c r="E34" s="41" t="s">
        <v>293</v>
      </c>
      <c r="F34" s="53" t="s">
        <v>1523</v>
      </c>
      <c r="G34" s="42">
        <v>0.81835573225267144</v>
      </c>
      <c r="H34" s="42">
        <v>0.8759137681547029</v>
      </c>
    </row>
    <row r="35" spans="1:8" x14ac:dyDescent="0.3">
      <c r="A35" s="41" t="s">
        <v>2332</v>
      </c>
      <c r="B35" s="53" t="s">
        <v>1524</v>
      </c>
      <c r="C35" s="42" t="s">
        <v>23</v>
      </c>
      <c r="D35" s="54">
        <v>0.95197985519200801</v>
      </c>
      <c r="E35" s="41" t="s">
        <v>304</v>
      </c>
      <c r="F35" s="53" t="s">
        <v>1523</v>
      </c>
      <c r="G35" s="42" t="s">
        <v>23</v>
      </c>
      <c r="H35" s="42">
        <v>0.8759137681547029</v>
      </c>
    </row>
    <row r="36" spans="1:8" x14ac:dyDescent="0.3">
      <c r="A36" s="41" t="s">
        <v>2333</v>
      </c>
      <c r="B36" s="53" t="s">
        <v>1524</v>
      </c>
      <c r="C36" s="42" t="s">
        <v>23</v>
      </c>
      <c r="D36" s="54">
        <v>0.95197985519200801</v>
      </c>
      <c r="E36" s="41" t="s">
        <v>583</v>
      </c>
      <c r="F36" s="53" t="s">
        <v>1523</v>
      </c>
      <c r="G36" s="42" t="s">
        <v>23</v>
      </c>
      <c r="H36" s="42">
        <v>0.8759137681547029</v>
      </c>
    </row>
    <row r="37" spans="1:8" x14ac:dyDescent="0.3">
      <c r="A37" s="41" t="s">
        <v>288</v>
      </c>
      <c r="B37" s="53" t="s">
        <v>1525</v>
      </c>
      <c r="C37" s="42">
        <v>0.78429147727272719</v>
      </c>
      <c r="D37" s="54">
        <v>0.78429147727272719</v>
      </c>
      <c r="E37" s="41" t="s">
        <v>286</v>
      </c>
      <c r="F37" s="53" t="s">
        <v>1524</v>
      </c>
      <c r="G37" s="42">
        <v>0.86336334222075339</v>
      </c>
      <c r="H37" s="42">
        <v>0.86336334222075339</v>
      </c>
    </row>
    <row r="38" spans="1:8" x14ac:dyDescent="0.3">
      <c r="A38" s="41" t="s">
        <v>444</v>
      </c>
      <c r="B38" s="53" t="s">
        <v>1525</v>
      </c>
      <c r="C38" s="42" t="s">
        <v>23</v>
      </c>
      <c r="D38" s="54">
        <v>0.78429147727272719</v>
      </c>
      <c r="E38" s="41" t="s">
        <v>2332</v>
      </c>
      <c r="F38" s="53" t="s">
        <v>1524</v>
      </c>
      <c r="G38" s="42" t="s">
        <v>23</v>
      </c>
      <c r="H38" s="42">
        <v>0.86336334222075339</v>
      </c>
    </row>
    <row r="39" spans="1:8" x14ac:dyDescent="0.3">
      <c r="A39" s="41" t="s">
        <v>296</v>
      </c>
      <c r="B39" s="53" t="s">
        <v>1525</v>
      </c>
      <c r="C39" s="42" t="s">
        <v>23</v>
      </c>
      <c r="D39" s="54">
        <v>0.78429147727272719</v>
      </c>
      <c r="E39" s="41" t="s">
        <v>2333</v>
      </c>
      <c r="F39" s="53" t="s">
        <v>1524</v>
      </c>
      <c r="G39" s="42" t="s">
        <v>23</v>
      </c>
      <c r="H39" s="42">
        <v>0.86336334222075339</v>
      </c>
    </row>
    <row r="40" spans="1:8" x14ac:dyDescent="0.3">
      <c r="A40" s="41" t="s">
        <v>374</v>
      </c>
      <c r="B40" s="53" t="s">
        <v>1526</v>
      </c>
      <c r="C40" s="42">
        <v>0.540798</v>
      </c>
      <c r="D40" s="54">
        <v>0.93641677619327923</v>
      </c>
      <c r="E40" s="41" t="s">
        <v>288</v>
      </c>
      <c r="F40" s="53" t="s">
        <v>1525</v>
      </c>
      <c r="G40" s="42">
        <v>0.9162711767081132</v>
      </c>
      <c r="H40" s="42">
        <v>0.9162711767081132</v>
      </c>
    </row>
    <row r="41" spans="1:8" x14ac:dyDescent="0.3">
      <c r="A41" s="41" t="s">
        <v>1165</v>
      </c>
      <c r="B41" s="53" t="s">
        <v>1526</v>
      </c>
      <c r="C41" s="42">
        <v>0.56390476190476191</v>
      </c>
      <c r="D41" s="54">
        <v>0.93641677619327923</v>
      </c>
      <c r="E41" s="41" t="s">
        <v>444</v>
      </c>
      <c r="F41" s="53" t="s">
        <v>1525</v>
      </c>
      <c r="G41" s="42" t="s">
        <v>23</v>
      </c>
      <c r="H41" s="42">
        <v>0.9162711767081132</v>
      </c>
    </row>
    <row r="42" spans="1:8" x14ac:dyDescent="0.3">
      <c r="A42" s="41" t="s">
        <v>579</v>
      </c>
      <c r="B42" s="53" t="s">
        <v>1526</v>
      </c>
      <c r="C42" s="42">
        <v>1</v>
      </c>
      <c r="D42" s="54">
        <v>0.93641677619327923</v>
      </c>
      <c r="E42" s="41" t="s">
        <v>296</v>
      </c>
      <c r="F42" s="53" t="s">
        <v>1525</v>
      </c>
      <c r="G42" s="42" t="s">
        <v>23</v>
      </c>
      <c r="H42" s="42">
        <v>0.9162711767081132</v>
      </c>
    </row>
    <row r="43" spans="1:8" x14ac:dyDescent="0.3">
      <c r="A43" s="41" t="s">
        <v>373</v>
      </c>
      <c r="B43" s="53" t="s">
        <v>1526</v>
      </c>
      <c r="C43" s="42" t="s">
        <v>23</v>
      </c>
      <c r="D43" s="54">
        <v>0.93641677619327923</v>
      </c>
      <c r="E43" s="41" t="s">
        <v>374</v>
      </c>
      <c r="F43" s="53" t="s">
        <v>1526</v>
      </c>
      <c r="G43" s="42">
        <v>0.93653889572572002</v>
      </c>
      <c r="H43" s="42">
        <v>0.87555311371737099</v>
      </c>
    </row>
    <row r="44" spans="1:8" x14ac:dyDescent="0.3">
      <c r="A44" s="41" t="s">
        <v>372</v>
      </c>
      <c r="B44" s="53" t="s">
        <v>1526</v>
      </c>
      <c r="C44" s="42">
        <v>1.057115925925926</v>
      </c>
      <c r="D44" s="54">
        <v>0.93641677619327923</v>
      </c>
      <c r="E44" s="41" t="s">
        <v>1165</v>
      </c>
      <c r="F44" s="53" t="s">
        <v>1526</v>
      </c>
      <c r="G44" s="42">
        <v>0.8847151851851851</v>
      </c>
      <c r="H44" s="42">
        <v>0.87555311371737099</v>
      </c>
    </row>
    <row r="45" spans="1:8" x14ac:dyDescent="0.3">
      <c r="A45" s="41" t="s">
        <v>371</v>
      </c>
      <c r="B45" s="53" t="s">
        <v>1526</v>
      </c>
      <c r="C45" s="42">
        <v>1.111304347826087E-2</v>
      </c>
      <c r="D45" s="54">
        <v>0.93641677619327923</v>
      </c>
      <c r="E45" s="41" t="s">
        <v>579</v>
      </c>
      <c r="F45" s="53" t="s">
        <v>1526</v>
      </c>
      <c r="G45" s="42">
        <v>0.58845674945844095</v>
      </c>
      <c r="H45" s="42">
        <v>0.87555311371737099</v>
      </c>
    </row>
    <row r="46" spans="1:8" x14ac:dyDescent="0.3">
      <c r="A46" s="41" t="s">
        <v>369</v>
      </c>
      <c r="B46" s="53" t="s">
        <v>1526</v>
      </c>
      <c r="C46" s="42">
        <v>2.3669899999999999</v>
      </c>
      <c r="D46" s="54">
        <v>0.93641677619327923</v>
      </c>
      <c r="E46" s="41" t="s">
        <v>373</v>
      </c>
      <c r="F46" s="53" t="s">
        <v>1526</v>
      </c>
      <c r="G46" s="42" t="s">
        <v>23</v>
      </c>
      <c r="H46" s="42">
        <v>0.87555311371737099</v>
      </c>
    </row>
    <row r="47" spans="1:8" x14ac:dyDescent="0.3">
      <c r="A47" s="41" t="s">
        <v>366</v>
      </c>
      <c r="B47" s="53" t="s">
        <v>1526</v>
      </c>
      <c r="C47" s="42">
        <v>1.0165083809523809</v>
      </c>
      <c r="D47" s="54">
        <v>0.93641677619327923</v>
      </c>
      <c r="E47" s="41" t="s">
        <v>372</v>
      </c>
      <c r="F47" s="53" t="s">
        <v>1526</v>
      </c>
      <c r="G47" s="42">
        <v>0.82868121829961472</v>
      </c>
      <c r="H47" s="42">
        <v>0.87555311371737099</v>
      </c>
    </row>
    <row r="48" spans="1:8" x14ac:dyDescent="0.3">
      <c r="A48" s="41" t="s">
        <v>364</v>
      </c>
      <c r="B48" s="53" t="s">
        <v>1526</v>
      </c>
      <c r="C48" s="42">
        <v>1.0000274230407311</v>
      </c>
      <c r="D48" s="54">
        <v>0.93641677619327923</v>
      </c>
      <c r="E48" s="41" t="s">
        <v>371</v>
      </c>
      <c r="F48" s="53" t="s">
        <v>1526</v>
      </c>
      <c r="G48" s="42">
        <v>0.81274552326662119</v>
      </c>
      <c r="H48" s="42">
        <v>0.87555311371737099</v>
      </c>
    </row>
    <row r="49" spans="1:8" x14ac:dyDescent="0.3">
      <c r="A49" s="41" t="s">
        <v>358</v>
      </c>
      <c r="B49" s="53" t="s">
        <v>1526</v>
      </c>
      <c r="C49" s="42">
        <v>0.66508333333333336</v>
      </c>
      <c r="D49" s="54">
        <v>0.93641677619327923</v>
      </c>
      <c r="E49" s="41" t="s">
        <v>369</v>
      </c>
      <c r="F49" s="53" t="s">
        <v>1526</v>
      </c>
      <c r="G49" s="42">
        <v>0.82921958156272313</v>
      </c>
      <c r="H49" s="42">
        <v>0.87555311371737099</v>
      </c>
    </row>
    <row r="50" spans="1:8" x14ac:dyDescent="0.3">
      <c r="A50" s="41" t="s">
        <v>355</v>
      </c>
      <c r="B50" s="53" t="s">
        <v>1526</v>
      </c>
      <c r="C50" s="42">
        <v>0.8266</v>
      </c>
      <c r="D50" s="54">
        <v>0.93641677619327923</v>
      </c>
      <c r="E50" s="41" t="s">
        <v>366</v>
      </c>
      <c r="F50" s="53" t="s">
        <v>1526</v>
      </c>
      <c r="G50" s="42">
        <v>0.79524174611598775</v>
      </c>
      <c r="H50" s="42">
        <v>0.87555311371737099</v>
      </c>
    </row>
    <row r="51" spans="1:8" x14ac:dyDescent="0.3">
      <c r="A51" s="41" t="s">
        <v>2123</v>
      </c>
      <c r="B51" s="53" t="s">
        <v>1526</v>
      </c>
      <c r="C51" s="42" t="s">
        <v>23</v>
      </c>
      <c r="D51" s="54">
        <v>0.93641677619327923</v>
      </c>
      <c r="E51" s="41" t="s">
        <v>364</v>
      </c>
      <c r="F51" s="53" t="s">
        <v>1526</v>
      </c>
      <c r="G51" s="42">
        <v>0.89352453111213659</v>
      </c>
      <c r="H51" s="42">
        <v>0.87555311371737099</v>
      </c>
    </row>
    <row r="52" spans="1:8" x14ac:dyDescent="0.3">
      <c r="A52" s="41" t="s">
        <v>2124</v>
      </c>
      <c r="B52" s="53" t="s">
        <v>1526</v>
      </c>
      <c r="C52" s="42" t="s">
        <v>23</v>
      </c>
      <c r="D52" s="54">
        <v>0.93641677619327923</v>
      </c>
      <c r="E52" s="41" t="s">
        <v>358</v>
      </c>
      <c r="F52" s="53" t="s">
        <v>1526</v>
      </c>
      <c r="G52" s="42">
        <v>0.90123530333089685</v>
      </c>
      <c r="H52" s="42">
        <v>0.87555311371737099</v>
      </c>
    </row>
    <row r="53" spans="1:8" x14ac:dyDescent="0.3">
      <c r="A53" s="41" t="s">
        <v>2125</v>
      </c>
      <c r="B53" s="53" t="s">
        <v>1526</v>
      </c>
      <c r="C53" s="42" t="s">
        <v>23</v>
      </c>
      <c r="D53" s="54">
        <v>0.93641677619327923</v>
      </c>
      <c r="E53" s="41" t="s">
        <v>355</v>
      </c>
      <c r="F53" s="53" t="s">
        <v>1526</v>
      </c>
      <c r="G53" s="42">
        <v>1.0465676499912029</v>
      </c>
      <c r="H53" s="42">
        <v>0.87555311371737099</v>
      </c>
    </row>
    <row r="54" spans="1:8" x14ac:dyDescent="0.3">
      <c r="A54" s="41" t="s">
        <v>2334</v>
      </c>
      <c r="B54" s="53" t="s">
        <v>1526</v>
      </c>
      <c r="C54" s="42" t="s">
        <v>23</v>
      </c>
      <c r="D54" s="54">
        <v>0.93641677619327923</v>
      </c>
      <c r="E54" s="41" t="s">
        <v>2123</v>
      </c>
      <c r="F54" s="53" t="s">
        <v>1526</v>
      </c>
      <c r="G54" s="42" t="s">
        <v>23</v>
      </c>
      <c r="H54" s="42">
        <v>0.87555311371737099</v>
      </c>
    </row>
    <row r="55" spans="1:8" x14ac:dyDescent="0.3">
      <c r="A55" s="41" t="s">
        <v>354</v>
      </c>
      <c r="B55" s="53" t="s">
        <v>1526</v>
      </c>
      <c r="C55" s="42">
        <v>0.83077027108433732</v>
      </c>
      <c r="D55" s="54">
        <v>0.93641677619327923</v>
      </c>
      <c r="E55" s="41" t="s">
        <v>2124</v>
      </c>
      <c r="F55" s="53" t="s">
        <v>1526</v>
      </c>
      <c r="G55" s="42" t="s">
        <v>23</v>
      </c>
      <c r="H55" s="42">
        <v>0.87555311371737099</v>
      </c>
    </row>
    <row r="56" spans="1:8" x14ac:dyDescent="0.3">
      <c r="A56" s="41" t="s">
        <v>2126</v>
      </c>
      <c r="B56" s="53" t="s">
        <v>1526</v>
      </c>
      <c r="C56" s="42" t="s">
        <v>23</v>
      </c>
      <c r="D56" s="54">
        <v>0.93641677619327923</v>
      </c>
      <c r="E56" s="41" t="s">
        <v>2125</v>
      </c>
      <c r="F56" s="53" t="s">
        <v>1526</v>
      </c>
      <c r="G56" s="42" t="s">
        <v>23</v>
      </c>
      <c r="H56" s="42">
        <v>0.87555311371737099</v>
      </c>
    </row>
    <row r="57" spans="1:8" x14ac:dyDescent="0.3">
      <c r="A57" s="41" t="s">
        <v>2127</v>
      </c>
      <c r="B57" s="53" t="s">
        <v>1526</v>
      </c>
      <c r="C57" s="42" t="s">
        <v>23</v>
      </c>
      <c r="D57" s="54">
        <v>0.93641677619327923</v>
      </c>
      <c r="E57" s="41" t="s">
        <v>2334</v>
      </c>
      <c r="F57" s="53" t="s">
        <v>1526</v>
      </c>
      <c r="G57" s="42" t="s">
        <v>23</v>
      </c>
      <c r="H57" s="42">
        <v>0.87555311371737099</v>
      </c>
    </row>
    <row r="58" spans="1:8" x14ac:dyDescent="0.3">
      <c r="A58" s="41" t="s">
        <v>2128</v>
      </c>
      <c r="B58" s="53" t="s">
        <v>1526</v>
      </c>
      <c r="C58" s="42" t="s">
        <v>23</v>
      </c>
      <c r="D58" s="54">
        <v>0.93641677619327923</v>
      </c>
      <c r="E58" s="41" t="s">
        <v>354</v>
      </c>
      <c r="F58" s="53" t="s">
        <v>1526</v>
      </c>
      <c r="G58" s="42">
        <v>0.90190167601984228</v>
      </c>
      <c r="H58" s="42">
        <v>0.87555311371737099</v>
      </c>
    </row>
    <row r="59" spans="1:8" x14ac:dyDescent="0.3">
      <c r="A59" s="41" t="s">
        <v>2129</v>
      </c>
      <c r="B59" s="53" t="s">
        <v>1526</v>
      </c>
      <c r="C59" s="42" t="s">
        <v>23</v>
      </c>
      <c r="D59" s="54">
        <v>0.93641677619327923</v>
      </c>
      <c r="E59" s="41" t="s">
        <v>2126</v>
      </c>
      <c r="F59" s="53" t="s">
        <v>1526</v>
      </c>
      <c r="G59" s="42" t="s">
        <v>23</v>
      </c>
      <c r="H59" s="42">
        <v>0.87555311371737099</v>
      </c>
    </row>
    <row r="60" spans="1:8" x14ac:dyDescent="0.3">
      <c r="A60" s="41" t="s">
        <v>2130</v>
      </c>
      <c r="B60" s="53" t="s">
        <v>1526</v>
      </c>
      <c r="C60" s="42" t="s">
        <v>23</v>
      </c>
      <c r="D60" s="54">
        <v>0.93641677619327923</v>
      </c>
      <c r="E60" s="41" t="s">
        <v>2127</v>
      </c>
      <c r="F60" s="53" t="s">
        <v>1526</v>
      </c>
      <c r="G60" s="42" t="s">
        <v>23</v>
      </c>
      <c r="H60" s="42">
        <v>0.87555311371737099</v>
      </c>
    </row>
    <row r="61" spans="1:8" x14ac:dyDescent="0.3">
      <c r="A61" s="41" t="s">
        <v>2131</v>
      </c>
      <c r="B61" s="53" t="s">
        <v>1526</v>
      </c>
      <c r="C61" s="42" t="s">
        <v>23</v>
      </c>
      <c r="D61" s="54">
        <v>0.93641677619327923</v>
      </c>
      <c r="E61" s="41" t="s">
        <v>2128</v>
      </c>
      <c r="F61" s="53" t="s">
        <v>1526</v>
      </c>
      <c r="G61" s="42" t="s">
        <v>23</v>
      </c>
      <c r="H61" s="42">
        <v>0.87555311371737099</v>
      </c>
    </row>
    <row r="62" spans="1:8" x14ac:dyDescent="0.3">
      <c r="A62" s="41" t="s">
        <v>2132</v>
      </c>
      <c r="B62" s="53" t="s">
        <v>1526</v>
      </c>
      <c r="C62" s="42" t="s">
        <v>23</v>
      </c>
      <c r="D62" s="54">
        <v>0.93641677619327923</v>
      </c>
      <c r="E62" s="41" t="s">
        <v>2129</v>
      </c>
      <c r="F62" s="53" t="s">
        <v>1526</v>
      </c>
      <c r="G62" s="42" t="s">
        <v>23</v>
      </c>
      <c r="H62" s="42">
        <v>0.87555311371737099</v>
      </c>
    </row>
    <row r="63" spans="1:8" x14ac:dyDescent="0.3">
      <c r="A63" s="41" t="s">
        <v>441</v>
      </c>
      <c r="B63" s="53" t="s">
        <v>1526</v>
      </c>
      <c r="C63" s="42">
        <v>1.152076923076923</v>
      </c>
      <c r="D63" s="54">
        <v>0.93641677619327923</v>
      </c>
      <c r="E63" s="41" t="s">
        <v>2130</v>
      </c>
      <c r="F63" s="53" t="s">
        <v>1526</v>
      </c>
      <c r="G63" s="42" t="s">
        <v>23</v>
      </c>
      <c r="H63" s="42">
        <v>0.87555311371737099</v>
      </c>
    </row>
    <row r="64" spans="1:8" x14ac:dyDescent="0.3">
      <c r="A64" s="41" t="s">
        <v>2133</v>
      </c>
      <c r="B64" s="53" t="s">
        <v>1526</v>
      </c>
      <c r="C64" s="42" t="s">
        <v>23</v>
      </c>
      <c r="D64" s="54">
        <v>0.93641677619327923</v>
      </c>
      <c r="E64" s="41" t="s">
        <v>2131</v>
      </c>
      <c r="F64" s="53" t="s">
        <v>1526</v>
      </c>
      <c r="G64" s="42" t="s">
        <v>23</v>
      </c>
      <c r="H64" s="42">
        <v>0.87555311371737099</v>
      </c>
    </row>
    <row r="65" spans="1:8" x14ac:dyDescent="0.3">
      <c r="A65" s="41" t="s">
        <v>2134</v>
      </c>
      <c r="B65" s="53" t="s">
        <v>1526</v>
      </c>
      <c r="C65" s="42" t="s">
        <v>23</v>
      </c>
      <c r="D65" s="54">
        <v>0.93641677619327923</v>
      </c>
      <c r="E65" s="41" t="s">
        <v>2132</v>
      </c>
      <c r="F65" s="53" t="s">
        <v>1526</v>
      </c>
      <c r="G65" s="42" t="s">
        <v>23</v>
      </c>
      <c r="H65" s="42">
        <v>0.87555311371737099</v>
      </c>
    </row>
    <row r="66" spans="1:8" x14ac:dyDescent="0.3">
      <c r="A66" s="41" t="s">
        <v>2135</v>
      </c>
      <c r="B66" s="53" t="s">
        <v>1526</v>
      </c>
      <c r="C66" s="42" t="s">
        <v>23</v>
      </c>
      <c r="D66" s="54">
        <v>0.93641677619327923</v>
      </c>
      <c r="E66" s="41" t="s">
        <v>441</v>
      </c>
      <c r="F66" s="53" t="s">
        <v>1526</v>
      </c>
      <c r="G66" s="42">
        <v>0.91766462458765707</v>
      </c>
      <c r="H66" s="42">
        <v>0.87555311371737099</v>
      </c>
    </row>
    <row r="67" spans="1:8" x14ac:dyDescent="0.3">
      <c r="A67" s="41" t="s">
        <v>2136</v>
      </c>
      <c r="B67" s="53" t="s">
        <v>1526</v>
      </c>
      <c r="C67" s="42" t="s">
        <v>23</v>
      </c>
      <c r="D67" s="54">
        <v>0.93641677619327923</v>
      </c>
      <c r="E67" s="41" t="s">
        <v>2133</v>
      </c>
      <c r="F67" s="53" t="s">
        <v>1526</v>
      </c>
      <c r="G67" s="42" t="s">
        <v>23</v>
      </c>
      <c r="H67" s="42">
        <v>0.87555311371737099</v>
      </c>
    </row>
    <row r="68" spans="1:8" x14ac:dyDescent="0.3">
      <c r="A68" s="41" t="s">
        <v>2137</v>
      </c>
      <c r="B68" s="53" t="s">
        <v>1526</v>
      </c>
      <c r="C68" s="42" t="s">
        <v>23</v>
      </c>
      <c r="D68" s="54">
        <v>0.93641677619327923</v>
      </c>
      <c r="E68" s="41" t="s">
        <v>2134</v>
      </c>
      <c r="F68" s="53" t="s">
        <v>1526</v>
      </c>
      <c r="G68" s="42" t="s">
        <v>23</v>
      </c>
      <c r="H68" s="42">
        <v>0.87555311371737099</v>
      </c>
    </row>
    <row r="69" spans="1:8" x14ac:dyDescent="0.3">
      <c r="A69" s="41" t="s">
        <v>440</v>
      </c>
      <c r="B69" s="53" t="s">
        <v>1526</v>
      </c>
      <c r="C69" s="42">
        <v>1</v>
      </c>
      <c r="D69" s="54">
        <v>0.93641677619327923</v>
      </c>
      <c r="E69" s="41" t="s">
        <v>2135</v>
      </c>
      <c r="F69" s="53" t="s">
        <v>1526</v>
      </c>
      <c r="G69" s="42" t="s">
        <v>23</v>
      </c>
      <c r="H69" s="42">
        <v>0.87555311371737099</v>
      </c>
    </row>
    <row r="70" spans="1:8" x14ac:dyDescent="0.3">
      <c r="A70" s="41" t="s">
        <v>438</v>
      </c>
      <c r="B70" s="53" t="s">
        <v>1526</v>
      </c>
      <c r="C70" s="42">
        <v>1.0826445217391303</v>
      </c>
      <c r="D70" s="54">
        <v>0.93641677619327923</v>
      </c>
      <c r="E70" s="41" t="s">
        <v>2136</v>
      </c>
      <c r="F70" s="53" t="s">
        <v>1526</v>
      </c>
      <c r="G70" s="42" t="s">
        <v>23</v>
      </c>
      <c r="H70" s="42">
        <v>0.87555311371737099</v>
      </c>
    </row>
    <row r="71" spans="1:8" x14ac:dyDescent="0.3">
      <c r="A71" s="41" t="s">
        <v>2138</v>
      </c>
      <c r="B71" s="53" t="s">
        <v>1526</v>
      </c>
      <c r="C71" s="42" t="s">
        <v>23</v>
      </c>
      <c r="D71" s="54">
        <v>0.93641677619327923</v>
      </c>
      <c r="E71" s="41" t="s">
        <v>2137</v>
      </c>
      <c r="F71" s="53" t="s">
        <v>1526</v>
      </c>
      <c r="G71" s="42" t="s">
        <v>23</v>
      </c>
      <c r="H71" s="42">
        <v>0.87555311371737099</v>
      </c>
    </row>
    <row r="72" spans="1:8" x14ac:dyDescent="0.3">
      <c r="A72" s="41" t="s">
        <v>2139</v>
      </c>
      <c r="B72" s="53" t="s">
        <v>1526</v>
      </c>
      <c r="C72" s="42" t="s">
        <v>23</v>
      </c>
      <c r="D72" s="54">
        <v>0.93641677619327923</v>
      </c>
      <c r="E72" s="41" t="s">
        <v>440</v>
      </c>
      <c r="F72" s="53" t="s">
        <v>1526</v>
      </c>
      <c r="G72" s="42">
        <v>0.81838285714285719</v>
      </c>
      <c r="H72" s="42">
        <v>0.87555311371737099</v>
      </c>
    </row>
    <row r="73" spans="1:8" x14ac:dyDescent="0.3">
      <c r="A73" s="41" t="s">
        <v>2140</v>
      </c>
      <c r="B73" s="53" t="s">
        <v>1526</v>
      </c>
      <c r="C73" s="42" t="s">
        <v>23</v>
      </c>
      <c r="D73" s="54">
        <v>0.93641677619327923</v>
      </c>
      <c r="E73" s="41" t="s">
        <v>438</v>
      </c>
      <c r="F73" s="53" t="s">
        <v>1526</v>
      </c>
      <c r="G73" s="42">
        <v>0.97160799957822963</v>
      </c>
      <c r="H73" s="42">
        <v>0.87555311371737099</v>
      </c>
    </row>
    <row r="74" spans="1:8" x14ac:dyDescent="0.3">
      <c r="A74" s="41" t="s">
        <v>2141</v>
      </c>
      <c r="B74" s="53" t="s">
        <v>1526</v>
      </c>
      <c r="C74" s="42" t="s">
        <v>23</v>
      </c>
      <c r="D74" s="54">
        <v>0.93641677619327923</v>
      </c>
      <c r="E74" s="41" t="s">
        <v>2138</v>
      </c>
      <c r="F74" s="53" t="s">
        <v>1526</v>
      </c>
      <c r="G74" s="42" t="s">
        <v>23</v>
      </c>
      <c r="H74" s="42">
        <v>0.87555311371737099</v>
      </c>
    </row>
    <row r="75" spans="1:8" x14ac:dyDescent="0.3">
      <c r="A75" s="41" t="s">
        <v>2142</v>
      </c>
      <c r="B75" s="53" t="s">
        <v>1526</v>
      </c>
      <c r="C75" s="42" t="s">
        <v>23</v>
      </c>
      <c r="D75" s="54">
        <v>0.93641677619327923</v>
      </c>
      <c r="E75" s="41" t="s">
        <v>2139</v>
      </c>
      <c r="F75" s="53" t="s">
        <v>1526</v>
      </c>
      <c r="G75" s="42" t="s">
        <v>23</v>
      </c>
      <c r="H75" s="42">
        <v>0.87555311371737099</v>
      </c>
    </row>
    <row r="76" spans="1:8" x14ac:dyDescent="0.3">
      <c r="A76" s="41" t="s">
        <v>1394</v>
      </c>
      <c r="B76" s="53" t="s">
        <v>1526</v>
      </c>
      <c r="C76" s="42">
        <v>0.92231951612903218</v>
      </c>
      <c r="D76" s="54">
        <v>0.93641677619327923</v>
      </c>
      <c r="E76" s="41" t="s">
        <v>2140</v>
      </c>
      <c r="F76" s="53" t="s">
        <v>1526</v>
      </c>
      <c r="G76" s="42" t="s">
        <v>23</v>
      </c>
      <c r="H76" s="42">
        <v>0.87555311371737099</v>
      </c>
    </row>
    <row r="77" spans="1:8" x14ac:dyDescent="0.3">
      <c r="A77" s="41" t="s">
        <v>2143</v>
      </c>
      <c r="B77" s="53" t="s">
        <v>1526</v>
      </c>
      <c r="C77" s="42" t="s">
        <v>23</v>
      </c>
      <c r="D77" s="54">
        <v>0.93641677619327923</v>
      </c>
      <c r="E77" s="41" t="s">
        <v>2141</v>
      </c>
      <c r="F77" s="53" t="s">
        <v>1526</v>
      </c>
      <c r="G77" s="42" t="s">
        <v>23</v>
      </c>
      <c r="H77" s="42">
        <v>0.87555311371737099</v>
      </c>
    </row>
    <row r="78" spans="1:8" x14ac:dyDescent="0.3">
      <c r="A78" s="41" t="s">
        <v>2144</v>
      </c>
      <c r="B78" s="53" t="s">
        <v>1526</v>
      </c>
      <c r="C78" s="42" t="s">
        <v>23</v>
      </c>
      <c r="D78" s="54">
        <v>0.93641677619327923</v>
      </c>
      <c r="E78" s="41" t="s">
        <v>2142</v>
      </c>
      <c r="F78" s="53" t="s">
        <v>1526</v>
      </c>
      <c r="G78" s="42" t="s">
        <v>23</v>
      </c>
      <c r="H78" s="42">
        <v>0.87555311371737099</v>
      </c>
    </row>
    <row r="79" spans="1:8" x14ac:dyDescent="0.3">
      <c r="A79" s="41" t="s">
        <v>2145</v>
      </c>
      <c r="B79" s="53" t="s">
        <v>1526</v>
      </c>
      <c r="C79" s="42" t="s">
        <v>23</v>
      </c>
      <c r="D79" s="54">
        <v>0.93641677619327923</v>
      </c>
      <c r="E79" s="41" t="s">
        <v>1394</v>
      </c>
      <c r="F79" s="53" t="s">
        <v>1526</v>
      </c>
      <c r="G79" s="42">
        <v>0.84452073134671624</v>
      </c>
      <c r="H79" s="42">
        <v>0.87555311371737099</v>
      </c>
    </row>
    <row r="80" spans="1:8" x14ac:dyDescent="0.3">
      <c r="A80" s="41" t="s">
        <v>2146</v>
      </c>
      <c r="B80" s="53" t="s">
        <v>1526</v>
      </c>
      <c r="C80" s="42" t="s">
        <v>23</v>
      </c>
      <c r="D80" s="54">
        <v>0.93641677619327923</v>
      </c>
      <c r="E80" s="41" t="s">
        <v>2143</v>
      </c>
      <c r="F80" s="53" t="s">
        <v>1526</v>
      </c>
      <c r="G80" s="42" t="s">
        <v>23</v>
      </c>
      <c r="H80" s="42">
        <v>0.87555311371737099</v>
      </c>
    </row>
    <row r="81" spans="1:8" x14ac:dyDescent="0.3">
      <c r="A81" s="41" t="s">
        <v>1305</v>
      </c>
      <c r="B81" s="53" t="s">
        <v>1526</v>
      </c>
      <c r="C81" s="42">
        <v>0.74912500000000004</v>
      </c>
      <c r="D81" s="54">
        <v>0.93641677619327923</v>
      </c>
      <c r="E81" s="41" t="s">
        <v>2144</v>
      </c>
      <c r="F81" s="53" t="s">
        <v>1526</v>
      </c>
      <c r="G81" s="42" t="s">
        <v>23</v>
      </c>
      <c r="H81" s="42">
        <v>0.87555311371737099</v>
      </c>
    </row>
    <row r="82" spans="1:8" x14ac:dyDescent="0.3">
      <c r="A82" s="41" t="s">
        <v>1307</v>
      </c>
      <c r="B82" s="53" t="s">
        <v>1526</v>
      </c>
      <c r="C82" s="42">
        <v>1.0201705457227139</v>
      </c>
      <c r="D82" s="54">
        <v>0.93641677619327923</v>
      </c>
      <c r="E82" s="41" t="s">
        <v>2145</v>
      </c>
      <c r="F82" s="53" t="s">
        <v>1526</v>
      </c>
      <c r="G82" s="42" t="s">
        <v>23</v>
      </c>
      <c r="H82" s="42">
        <v>0.87555311371737099</v>
      </c>
    </row>
    <row r="83" spans="1:8" x14ac:dyDescent="0.3">
      <c r="A83" s="41" t="s">
        <v>1310</v>
      </c>
      <c r="B83" s="53" t="s">
        <v>1526</v>
      </c>
      <c r="C83" s="42">
        <v>0.95720607575165939</v>
      </c>
      <c r="D83" s="54">
        <v>0.93641677619327923</v>
      </c>
      <c r="E83" s="41" t="s">
        <v>2146</v>
      </c>
      <c r="F83" s="53" t="s">
        <v>1526</v>
      </c>
      <c r="G83" s="42" t="s">
        <v>23</v>
      </c>
      <c r="H83" s="42">
        <v>0.87555311371737099</v>
      </c>
    </row>
    <row r="84" spans="1:8" x14ac:dyDescent="0.3">
      <c r="A84" s="41" t="s">
        <v>363</v>
      </c>
      <c r="B84" s="53" t="s">
        <v>1526</v>
      </c>
      <c r="C84" s="42">
        <v>0.86709321251495985</v>
      </c>
      <c r="D84" s="54">
        <v>0.93641677619327923</v>
      </c>
      <c r="E84" s="41" t="s">
        <v>1305</v>
      </c>
      <c r="F84" s="53" t="s">
        <v>1526</v>
      </c>
      <c r="G84" s="42">
        <v>0.92684137048455584</v>
      </c>
      <c r="H84" s="42">
        <v>0.87555311371737099</v>
      </c>
    </row>
    <row r="85" spans="1:8" x14ac:dyDescent="0.3">
      <c r="A85" s="41" t="s">
        <v>2147</v>
      </c>
      <c r="B85" s="53" t="s">
        <v>1526</v>
      </c>
      <c r="C85" s="42" t="s">
        <v>23</v>
      </c>
      <c r="D85" s="54">
        <v>0.93641677619327923</v>
      </c>
      <c r="E85" s="41" t="s">
        <v>1307</v>
      </c>
      <c r="F85" s="53" t="s">
        <v>1526</v>
      </c>
      <c r="G85" s="42">
        <v>0.83263141996277867</v>
      </c>
      <c r="H85" s="42">
        <v>0.87555311371737099</v>
      </c>
    </row>
    <row r="86" spans="1:8" x14ac:dyDescent="0.3">
      <c r="A86" s="41" t="s">
        <v>2148</v>
      </c>
      <c r="B86" s="53" t="s">
        <v>1526</v>
      </c>
      <c r="C86" s="42" t="s">
        <v>23</v>
      </c>
      <c r="D86" s="54">
        <v>0.93641677619327923</v>
      </c>
      <c r="E86" s="41" t="s">
        <v>1310</v>
      </c>
      <c r="F86" s="53" t="s">
        <v>1526</v>
      </c>
      <c r="G86" s="42">
        <v>0.85286970407503249</v>
      </c>
      <c r="H86" s="42">
        <v>0.87555311371737099</v>
      </c>
    </row>
    <row r="87" spans="1:8" x14ac:dyDescent="0.3">
      <c r="A87" s="41" t="s">
        <v>2149</v>
      </c>
      <c r="B87" s="53" t="s">
        <v>1526</v>
      </c>
      <c r="C87" s="42" t="s">
        <v>23</v>
      </c>
      <c r="D87" s="54">
        <v>0.93641677619327923</v>
      </c>
      <c r="E87" s="41" t="s">
        <v>363</v>
      </c>
      <c r="F87" s="53" t="s">
        <v>1526</v>
      </c>
      <c r="G87" s="42">
        <v>0.88384291828064476</v>
      </c>
      <c r="H87" s="42">
        <v>0.87555311371737099</v>
      </c>
    </row>
    <row r="88" spans="1:8" x14ac:dyDescent="0.3">
      <c r="A88" s="41" t="s">
        <v>2150</v>
      </c>
      <c r="B88" s="53" t="s">
        <v>1526</v>
      </c>
      <c r="C88" s="42" t="s">
        <v>23</v>
      </c>
      <c r="D88" s="54">
        <v>0.93641677619327923</v>
      </c>
      <c r="E88" s="41" t="s">
        <v>2147</v>
      </c>
      <c r="F88" s="53" t="s">
        <v>1526</v>
      </c>
      <c r="G88" s="42" t="s">
        <v>23</v>
      </c>
      <c r="H88" s="42">
        <v>0.87555311371737099</v>
      </c>
    </row>
    <row r="89" spans="1:8" x14ac:dyDescent="0.3">
      <c r="A89" s="41" t="s">
        <v>2151</v>
      </c>
      <c r="B89" s="53" t="s">
        <v>1526</v>
      </c>
      <c r="C89" s="42" t="s">
        <v>23</v>
      </c>
      <c r="D89" s="54">
        <v>0.93641677619327923</v>
      </c>
      <c r="E89" s="41" t="s">
        <v>2148</v>
      </c>
      <c r="F89" s="53" t="s">
        <v>1526</v>
      </c>
      <c r="G89" s="42" t="s">
        <v>23</v>
      </c>
      <c r="H89" s="42">
        <v>0.87555311371737099</v>
      </c>
    </row>
    <row r="90" spans="1:8" x14ac:dyDescent="0.3">
      <c r="A90" s="41" t="s">
        <v>2152</v>
      </c>
      <c r="B90" s="53" t="s">
        <v>1526</v>
      </c>
      <c r="C90" s="42" t="s">
        <v>23</v>
      </c>
      <c r="D90" s="54">
        <v>0.93641677619327923</v>
      </c>
      <c r="E90" s="41" t="s">
        <v>2149</v>
      </c>
      <c r="F90" s="53" t="s">
        <v>1526</v>
      </c>
      <c r="G90" s="42" t="s">
        <v>23</v>
      </c>
      <c r="H90" s="42">
        <v>0.87555311371737099</v>
      </c>
    </row>
    <row r="91" spans="1:8" x14ac:dyDescent="0.3">
      <c r="A91" s="41" t="s">
        <v>436</v>
      </c>
      <c r="B91" s="53" t="s">
        <v>1526</v>
      </c>
      <c r="C91" s="42" t="s">
        <v>23</v>
      </c>
      <c r="D91" s="54">
        <v>0.93641677619327923</v>
      </c>
      <c r="E91" s="41" t="s">
        <v>2150</v>
      </c>
      <c r="F91" s="53" t="s">
        <v>1526</v>
      </c>
      <c r="G91" s="42" t="s">
        <v>23</v>
      </c>
      <c r="H91" s="42">
        <v>0.87555311371737099</v>
      </c>
    </row>
    <row r="92" spans="1:8" x14ac:dyDescent="0.3">
      <c r="A92" s="41" t="s">
        <v>89</v>
      </c>
      <c r="B92" s="53" t="s">
        <v>1526</v>
      </c>
      <c r="C92" s="42" t="s">
        <v>23</v>
      </c>
      <c r="D92" s="54">
        <v>0.93641677619327923</v>
      </c>
      <c r="E92" s="41" t="s">
        <v>2151</v>
      </c>
      <c r="F92" s="53" t="s">
        <v>1526</v>
      </c>
      <c r="G92" s="42" t="s">
        <v>23</v>
      </c>
      <c r="H92" s="42">
        <v>0.87555311371737099</v>
      </c>
    </row>
    <row r="93" spans="1:8" x14ac:dyDescent="0.3">
      <c r="A93" s="41" t="s">
        <v>194</v>
      </c>
      <c r="B93" s="53" t="s">
        <v>1526</v>
      </c>
      <c r="C93" s="42" t="s">
        <v>23</v>
      </c>
      <c r="D93" s="54">
        <v>0.93641677619327923</v>
      </c>
      <c r="E93" s="41" t="s">
        <v>2152</v>
      </c>
      <c r="F93" s="53" t="s">
        <v>1526</v>
      </c>
      <c r="G93" s="42" t="s">
        <v>23</v>
      </c>
      <c r="H93" s="42">
        <v>0.87555311371737099</v>
      </c>
    </row>
    <row r="94" spans="1:8" x14ac:dyDescent="0.3">
      <c r="A94" s="41" t="s">
        <v>259</v>
      </c>
      <c r="B94" s="53" t="s">
        <v>1526</v>
      </c>
      <c r="C94" s="42">
        <v>1.0502508363636363</v>
      </c>
      <c r="D94" s="54">
        <v>0.93641677619327923</v>
      </c>
      <c r="E94" s="41" t="s">
        <v>436</v>
      </c>
      <c r="F94" s="53" t="s">
        <v>1526</v>
      </c>
      <c r="G94" s="42" t="s">
        <v>23</v>
      </c>
      <c r="H94" s="42">
        <v>0.87555311371737099</v>
      </c>
    </row>
    <row r="95" spans="1:8" x14ac:dyDescent="0.3">
      <c r="A95" s="41" t="s">
        <v>2153</v>
      </c>
      <c r="B95" s="53" t="s">
        <v>1526</v>
      </c>
      <c r="C95" s="42" t="s">
        <v>23</v>
      </c>
      <c r="D95" s="54">
        <v>0.93641677619327923</v>
      </c>
      <c r="E95" s="41" t="s">
        <v>89</v>
      </c>
      <c r="F95" s="53" t="s">
        <v>1526</v>
      </c>
      <c r="G95" s="42" t="s">
        <v>23</v>
      </c>
      <c r="H95" s="42">
        <v>0.87555311371737099</v>
      </c>
    </row>
    <row r="96" spans="1:8" x14ac:dyDescent="0.3">
      <c r="A96" s="41" t="s">
        <v>2154</v>
      </c>
      <c r="B96" s="53" t="s">
        <v>1526</v>
      </c>
      <c r="C96" s="42" t="s">
        <v>23</v>
      </c>
      <c r="D96" s="54">
        <v>0.93641677619327923</v>
      </c>
      <c r="E96" s="41" t="s">
        <v>194</v>
      </c>
      <c r="F96" s="53" t="s">
        <v>1526</v>
      </c>
      <c r="G96" s="42" t="s">
        <v>23</v>
      </c>
      <c r="H96" s="42">
        <v>0.87555311371737099</v>
      </c>
    </row>
    <row r="97" spans="1:8" x14ac:dyDescent="0.3">
      <c r="A97" s="41" t="s">
        <v>2155</v>
      </c>
      <c r="B97" s="53" t="s">
        <v>1526</v>
      </c>
      <c r="C97" s="42" t="s">
        <v>23</v>
      </c>
      <c r="D97" s="54">
        <v>0.93641677619327923</v>
      </c>
      <c r="E97" s="41" t="s">
        <v>259</v>
      </c>
      <c r="F97" s="53" t="s">
        <v>1526</v>
      </c>
      <c r="G97" s="42">
        <v>0.90336216613156628</v>
      </c>
      <c r="H97" s="42">
        <v>0.87555311371737099</v>
      </c>
    </row>
    <row r="98" spans="1:8" x14ac:dyDescent="0.3">
      <c r="A98" s="41" t="s">
        <v>2156</v>
      </c>
      <c r="B98" s="53" t="s">
        <v>1526</v>
      </c>
      <c r="C98" s="42" t="s">
        <v>23</v>
      </c>
      <c r="D98" s="54">
        <v>0.93641677619327923</v>
      </c>
      <c r="E98" s="41" t="s">
        <v>2153</v>
      </c>
      <c r="F98" s="53" t="s">
        <v>1526</v>
      </c>
      <c r="G98" s="42" t="s">
        <v>23</v>
      </c>
      <c r="H98" s="42">
        <v>0.87555311371737099</v>
      </c>
    </row>
    <row r="99" spans="1:8" x14ac:dyDescent="0.3">
      <c r="A99" s="41" t="s">
        <v>2157</v>
      </c>
      <c r="B99" s="53" t="s">
        <v>1526</v>
      </c>
      <c r="C99" s="42" t="s">
        <v>23</v>
      </c>
      <c r="D99" s="54">
        <v>0.93641677619327923</v>
      </c>
      <c r="E99" s="41" t="s">
        <v>2154</v>
      </c>
      <c r="F99" s="53" t="s">
        <v>1526</v>
      </c>
      <c r="G99" s="42" t="s">
        <v>23</v>
      </c>
      <c r="H99" s="42">
        <v>0.87555311371737099</v>
      </c>
    </row>
    <row r="100" spans="1:8" x14ac:dyDescent="0.3">
      <c r="A100" s="41" t="s">
        <v>2158</v>
      </c>
      <c r="B100" s="53" t="s">
        <v>1526</v>
      </c>
      <c r="C100" s="42" t="s">
        <v>23</v>
      </c>
      <c r="D100" s="54">
        <v>0.93641677619327923</v>
      </c>
      <c r="E100" s="41" t="s">
        <v>2155</v>
      </c>
      <c r="F100" s="53" t="s">
        <v>1526</v>
      </c>
      <c r="G100" s="42" t="s">
        <v>23</v>
      </c>
      <c r="H100" s="42">
        <v>0.87555311371737099</v>
      </c>
    </row>
    <row r="101" spans="1:8" x14ac:dyDescent="0.3">
      <c r="A101" s="41" t="s">
        <v>258</v>
      </c>
      <c r="B101" s="53" t="s">
        <v>1526</v>
      </c>
      <c r="C101" s="42" t="s">
        <v>23</v>
      </c>
      <c r="D101" s="54">
        <v>0.93641677619327923</v>
      </c>
      <c r="E101" s="41" t="s">
        <v>2156</v>
      </c>
      <c r="F101" s="53" t="s">
        <v>1526</v>
      </c>
      <c r="G101" s="42" t="s">
        <v>23</v>
      </c>
      <c r="H101" s="42">
        <v>0.87555311371737099</v>
      </c>
    </row>
    <row r="102" spans="1:8" x14ac:dyDescent="0.3">
      <c r="A102" s="41" t="s">
        <v>2031</v>
      </c>
      <c r="B102" s="53" t="s">
        <v>1526</v>
      </c>
      <c r="C102" s="42" t="s">
        <v>23</v>
      </c>
      <c r="D102" s="54">
        <v>0.93641677619327923</v>
      </c>
      <c r="E102" s="41" t="s">
        <v>2157</v>
      </c>
      <c r="F102" s="53" t="s">
        <v>1526</v>
      </c>
      <c r="G102" s="42" t="s">
        <v>23</v>
      </c>
      <c r="H102" s="42">
        <v>0.87555311371737099</v>
      </c>
    </row>
    <row r="103" spans="1:8" x14ac:dyDescent="0.3">
      <c r="A103" s="41" t="s">
        <v>1324</v>
      </c>
      <c r="B103" s="53" t="s">
        <v>1526</v>
      </c>
      <c r="C103" s="42" t="s">
        <v>23</v>
      </c>
      <c r="D103" s="54">
        <v>0.93641677619327923</v>
      </c>
      <c r="E103" s="41" t="s">
        <v>2158</v>
      </c>
      <c r="F103" s="53" t="s">
        <v>1526</v>
      </c>
      <c r="G103" s="42" t="s">
        <v>23</v>
      </c>
      <c r="H103" s="42">
        <v>0.87555311371737099</v>
      </c>
    </row>
    <row r="104" spans="1:8" x14ac:dyDescent="0.3">
      <c r="A104" s="41" t="s">
        <v>1326</v>
      </c>
      <c r="B104" s="53" t="s">
        <v>1526</v>
      </c>
      <c r="C104" s="42">
        <v>1</v>
      </c>
      <c r="D104" s="54">
        <v>0.93641677619327923</v>
      </c>
      <c r="E104" s="41" t="s">
        <v>258</v>
      </c>
      <c r="F104" s="53" t="s">
        <v>1526</v>
      </c>
      <c r="G104" s="42" t="s">
        <v>23</v>
      </c>
      <c r="H104" s="42">
        <v>0.87555311371737099</v>
      </c>
    </row>
    <row r="105" spans="1:8" x14ac:dyDescent="0.3">
      <c r="A105" s="41" t="s">
        <v>1749</v>
      </c>
      <c r="B105" s="53" t="s">
        <v>1526</v>
      </c>
      <c r="C105" s="42">
        <v>0.91665550210096824</v>
      </c>
      <c r="D105" s="54">
        <v>0.93641677619327923</v>
      </c>
      <c r="E105" s="41" t="s">
        <v>2031</v>
      </c>
      <c r="F105" s="53" t="s">
        <v>1526</v>
      </c>
      <c r="G105" s="42" t="s">
        <v>23</v>
      </c>
      <c r="H105" s="42">
        <v>0.87555311371737099</v>
      </c>
    </row>
    <row r="106" spans="1:8" x14ac:dyDescent="0.3">
      <c r="A106" s="41" t="s">
        <v>2335</v>
      </c>
      <c r="B106" s="53" t="s">
        <v>1526</v>
      </c>
      <c r="C106" s="42" t="s">
        <v>23</v>
      </c>
      <c r="D106" s="54">
        <v>0.93641677619327923</v>
      </c>
      <c r="E106" s="41" t="s">
        <v>1324</v>
      </c>
      <c r="F106" s="53" t="s">
        <v>1526</v>
      </c>
      <c r="G106" s="42">
        <v>1.0747773809523808</v>
      </c>
      <c r="H106" s="42">
        <v>0.87555311371737099</v>
      </c>
    </row>
    <row r="107" spans="1:8" x14ac:dyDescent="0.3">
      <c r="A107" s="41" t="s">
        <v>257</v>
      </c>
      <c r="B107" s="53" t="s">
        <v>1527</v>
      </c>
      <c r="C107" s="42">
        <v>4.8780487804878049E-3</v>
      </c>
      <c r="D107" s="54">
        <v>0.73020200695047788</v>
      </c>
      <c r="E107" s="41" t="s">
        <v>1326</v>
      </c>
      <c r="F107" s="53" t="s">
        <v>1526</v>
      </c>
      <c r="G107" s="42">
        <v>0.84906806445795957</v>
      </c>
      <c r="H107" s="42">
        <v>0.87555311371737099</v>
      </c>
    </row>
    <row r="108" spans="1:8" x14ac:dyDescent="0.3">
      <c r="A108" s="41" t="s">
        <v>687</v>
      </c>
      <c r="B108" s="53" t="s">
        <v>1527</v>
      </c>
      <c r="C108" s="42" t="s">
        <v>23</v>
      </c>
      <c r="D108" s="54">
        <v>0.73020200695047788</v>
      </c>
      <c r="E108" s="41" t="s">
        <v>1749</v>
      </c>
      <c r="F108" s="53" t="s">
        <v>1526</v>
      </c>
      <c r="G108" s="42">
        <v>0.83625942028679479</v>
      </c>
      <c r="H108" s="42">
        <v>0.87555311371737099</v>
      </c>
    </row>
    <row r="109" spans="1:8" x14ac:dyDescent="0.3">
      <c r="A109" s="41" t="s">
        <v>195</v>
      </c>
      <c r="B109" s="53" t="s">
        <v>1527</v>
      </c>
      <c r="C109" s="42">
        <v>0.65897360956175299</v>
      </c>
      <c r="D109" s="54">
        <v>0.73020200695047788</v>
      </c>
      <c r="E109" s="41" t="s">
        <v>2335</v>
      </c>
      <c r="F109" s="53" t="s">
        <v>1526</v>
      </c>
      <c r="G109" s="42" t="s">
        <v>23</v>
      </c>
      <c r="H109" s="42">
        <v>0.87555311371737099</v>
      </c>
    </row>
    <row r="110" spans="1:8" x14ac:dyDescent="0.3">
      <c r="A110" s="41" t="s">
        <v>239</v>
      </c>
      <c r="B110" s="53" t="s">
        <v>1527</v>
      </c>
      <c r="C110" s="42">
        <v>0.70490032573289896</v>
      </c>
      <c r="D110" s="54">
        <v>0.73020200695047788</v>
      </c>
      <c r="E110" s="41" t="s">
        <v>257</v>
      </c>
      <c r="F110" s="53" t="s">
        <v>1527</v>
      </c>
      <c r="G110" s="42">
        <v>0.80960755558724595</v>
      </c>
      <c r="H110" s="42">
        <v>0.84260844688007663</v>
      </c>
    </row>
    <row r="111" spans="1:8" x14ac:dyDescent="0.3">
      <c r="A111" s="41" t="s">
        <v>236</v>
      </c>
      <c r="B111" s="53" t="s">
        <v>1527</v>
      </c>
      <c r="C111" s="42" t="s">
        <v>23</v>
      </c>
      <c r="D111" s="54">
        <v>0.73020200695047788</v>
      </c>
      <c r="E111" s="41" t="s">
        <v>687</v>
      </c>
      <c r="F111" s="53" t="s">
        <v>1527</v>
      </c>
      <c r="G111" s="42" t="s">
        <v>23</v>
      </c>
      <c r="H111" s="42">
        <v>0.84260844688007663</v>
      </c>
    </row>
    <row r="112" spans="1:8" x14ac:dyDescent="0.3">
      <c r="A112" s="41" t="s">
        <v>249</v>
      </c>
      <c r="B112" s="53" t="s">
        <v>1527</v>
      </c>
      <c r="C112" s="42" t="s">
        <v>23</v>
      </c>
      <c r="D112" s="54">
        <v>0.73020200695047788</v>
      </c>
      <c r="E112" s="41" t="s">
        <v>195</v>
      </c>
      <c r="F112" s="53" t="s">
        <v>1527</v>
      </c>
      <c r="G112" s="42" t="s">
        <v>23</v>
      </c>
      <c r="H112" s="42">
        <v>0.84260844688007663</v>
      </c>
    </row>
    <row r="113" spans="1:8" x14ac:dyDescent="0.3">
      <c r="A113" s="41" t="s">
        <v>265</v>
      </c>
      <c r="B113" s="53" t="s">
        <v>1527</v>
      </c>
      <c r="C113" s="42" t="s">
        <v>23</v>
      </c>
      <c r="D113" s="54">
        <v>0.73020200695047788</v>
      </c>
      <c r="E113" s="41" t="s">
        <v>239</v>
      </c>
      <c r="F113" s="53" t="s">
        <v>1527</v>
      </c>
      <c r="G113" s="42">
        <v>0.90443124084234527</v>
      </c>
      <c r="H113" s="42">
        <v>0.84260844688007663</v>
      </c>
    </row>
    <row r="114" spans="1:8" x14ac:dyDescent="0.3">
      <c r="A114" s="41" t="s">
        <v>244</v>
      </c>
      <c r="B114" s="53" t="s">
        <v>1527</v>
      </c>
      <c r="C114" s="42">
        <v>0.92882810606060606</v>
      </c>
      <c r="D114" s="54">
        <v>0.73020200695047788</v>
      </c>
      <c r="E114" s="41" t="s">
        <v>236</v>
      </c>
      <c r="F114" s="53" t="s">
        <v>1527</v>
      </c>
      <c r="G114" s="42" t="s">
        <v>23</v>
      </c>
      <c r="H114" s="42">
        <v>0.84260844688007663</v>
      </c>
    </row>
    <row r="115" spans="1:8" x14ac:dyDescent="0.3">
      <c r="A115" s="41" t="s">
        <v>690</v>
      </c>
      <c r="B115" s="53" t="s">
        <v>1527</v>
      </c>
      <c r="C115" s="42" t="s">
        <v>23</v>
      </c>
      <c r="D115" s="54">
        <v>0.73020200695047788</v>
      </c>
      <c r="E115" s="41" t="s">
        <v>249</v>
      </c>
      <c r="F115" s="53" t="s">
        <v>1527</v>
      </c>
      <c r="G115" s="42" t="s">
        <v>23</v>
      </c>
      <c r="H115" s="42">
        <v>0.84260844688007663</v>
      </c>
    </row>
    <row r="116" spans="1:8" x14ac:dyDescent="0.3">
      <c r="A116" s="41" t="s">
        <v>685</v>
      </c>
      <c r="B116" s="53" t="s">
        <v>1527</v>
      </c>
      <c r="C116" s="42" t="s">
        <v>23</v>
      </c>
      <c r="D116" s="54">
        <v>0.73020200695047788</v>
      </c>
      <c r="E116" s="41" t="s">
        <v>265</v>
      </c>
      <c r="F116" s="53" t="s">
        <v>1527</v>
      </c>
      <c r="G116" s="42" t="s">
        <v>23</v>
      </c>
      <c r="H116" s="42">
        <v>0.84260844688007663</v>
      </c>
    </row>
    <row r="117" spans="1:8" x14ac:dyDescent="0.3">
      <c r="A117" s="41" t="s">
        <v>262</v>
      </c>
      <c r="B117" s="53" t="s">
        <v>1527</v>
      </c>
      <c r="C117" s="42">
        <v>1.0171061538461537</v>
      </c>
      <c r="D117" s="54">
        <v>0.73020200695047788</v>
      </c>
      <c r="E117" s="41" t="s">
        <v>244</v>
      </c>
      <c r="F117" s="53" t="s">
        <v>1527</v>
      </c>
      <c r="G117" s="42">
        <v>0.83240448442435266</v>
      </c>
      <c r="H117" s="42">
        <v>0.84260844688007663</v>
      </c>
    </row>
    <row r="118" spans="1:8" x14ac:dyDescent="0.3">
      <c r="A118" s="41" t="s">
        <v>261</v>
      </c>
      <c r="B118" s="53" t="s">
        <v>1527</v>
      </c>
      <c r="C118" s="42" t="s">
        <v>23</v>
      </c>
      <c r="D118" s="54">
        <v>0.73020200695047788</v>
      </c>
      <c r="E118" s="41" t="s">
        <v>690</v>
      </c>
      <c r="F118" s="53" t="s">
        <v>1527</v>
      </c>
      <c r="G118" s="42" t="s">
        <v>23</v>
      </c>
      <c r="H118" s="42">
        <v>0.84260844688007663</v>
      </c>
    </row>
    <row r="119" spans="1:8" x14ac:dyDescent="0.3">
      <c r="A119" s="41" t="s">
        <v>2336</v>
      </c>
      <c r="B119" s="53" t="s">
        <v>1527</v>
      </c>
      <c r="C119" s="42" t="s">
        <v>23</v>
      </c>
      <c r="D119" s="54">
        <v>0.73020200695047788</v>
      </c>
      <c r="E119" s="41" t="s">
        <v>685</v>
      </c>
      <c r="F119" s="53" t="s">
        <v>1527</v>
      </c>
      <c r="G119" s="42" t="s">
        <v>23</v>
      </c>
      <c r="H119" s="42">
        <v>0.84260844688007663</v>
      </c>
    </row>
    <row r="120" spans="1:8" x14ac:dyDescent="0.3">
      <c r="A120" s="41" t="s">
        <v>1169</v>
      </c>
      <c r="B120" s="53" t="s">
        <v>1528</v>
      </c>
      <c r="C120" s="42" t="s">
        <v>23</v>
      </c>
      <c r="D120" s="54">
        <v>0.46786873860947148</v>
      </c>
      <c r="E120" s="41" t="s">
        <v>262</v>
      </c>
      <c r="F120" s="53" t="s">
        <v>1527</v>
      </c>
      <c r="G120" s="42">
        <v>0.90227205138315514</v>
      </c>
      <c r="H120" s="42">
        <v>0.84260844688007663</v>
      </c>
    </row>
    <row r="121" spans="1:8" x14ac:dyDescent="0.3">
      <c r="A121" s="41" t="s">
        <v>1189</v>
      </c>
      <c r="B121" s="53" t="s">
        <v>1528</v>
      </c>
      <c r="C121" s="42">
        <v>0.75297176417438449</v>
      </c>
      <c r="D121" s="54">
        <v>0.46786873860947148</v>
      </c>
      <c r="E121" s="41" t="s">
        <v>261</v>
      </c>
      <c r="F121" s="53" t="s">
        <v>1527</v>
      </c>
      <c r="G121" s="42">
        <v>0.7567567567567568</v>
      </c>
      <c r="H121" s="42">
        <v>0.84260844688007663</v>
      </c>
    </row>
    <row r="122" spans="1:8" x14ac:dyDescent="0.3">
      <c r="A122" s="41" t="s">
        <v>1192</v>
      </c>
      <c r="B122" s="53" t="s">
        <v>1528</v>
      </c>
      <c r="C122" s="42" t="s">
        <v>23</v>
      </c>
      <c r="D122" s="54">
        <v>0.46786873860947148</v>
      </c>
      <c r="E122" s="41" t="s">
        <v>2336</v>
      </c>
      <c r="F122" s="53" t="s">
        <v>1527</v>
      </c>
      <c r="G122" s="42" t="s">
        <v>23</v>
      </c>
      <c r="H122" s="42">
        <v>0.84260844688007663</v>
      </c>
    </row>
    <row r="123" spans="1:8" x14ac:dyDescent="0.3">
      <c r="A123" s="41" t="s">
        <v>1193</v>
      </c>
      <c r="B123" s="53" t="s">
        <v>1528</v>
      </c>
      <c r="C123" s="42">
        <v>0.54952429570807337</v>
      </c>
      <c r="D123" s="54">
        <v>0.46786873860947148</v>
      </c>
      <c r="E123" s="41" t="s">
        <v>1169</v>
      </c>
      <c r="F123" s="53" t="s">
        <v>1528</v>
      </c>
      <c r="G123" s="42" t="s">
        <v>23</v>
      </c>
      <c r="H123" s="42">
        <v>0.45950920013315982</v>
      </c>
    </row>
    <row r="124" spans="1:8" x14ac:dyDescent="0.3">
      <c r="A124" s="41" t="s">
        <v>1205</v>
      </c>
      <c r="B124" s="53" t="s">
        <v>1528</v>
      </c>
      <c r="C124" s="42">
        <v>0</v>
      </c>
      <c r="D124" s="54">
        <v>0.46786873860947148</v>
      </c>
      <c r="E124" s="41" t="s">
        <v>1189</v>
      </c>
      <c r="F124" s="53" t="s">
        <v>1528</v>
      </c>
      <c r="G124" s="42">
        <v>0.38450749332951489</v>
      </c>
      <c r="H124" s="42">
        <v>0.45950920013315982</v>
      </c>
    </row>
    <row r="125" spans="1:8" x14ac:dyDescent="0.3">
      <c r="A125" s="41" t="s">
        <v>1243</v>
      </c>
      <c r="B125" s="53" t="s">
        <v>1528</v>
      </c>
      <c r="C125" s="42">
        <v>0</v>
      </c>
      <c r="D125" s="54">
        <v>0.46786873860947148</v>
      </c>
      <c r="E125" s="41" t="s">
        <v>1192</v>
      </c>
      <c r="F125" s="53" t="s">
        <v>1528</v>
      </c>
      <c r="G125" s="42">
        <v>0.85111722403049428</v>
      </c>
      <c r="H125" s="42">
        <v>0.45950920013315982</v>
      </c>
    </row>
    <row r="126" spans="1:8" x14ac:dyDescent="0.3">
      <c r="A126" s="41" t="s">
        <v>1206</v>
      </c>
      <c r="B126" s="53" t="s">
        <v>1528</v>
      </c>
      <c r="C126" s="42">
        <v>0</v>
      </c>
      <c r="D126" s="54">
        <v>0.46786873860947148</v>
      </c>
      <c r="E126" s="41" t="s">
        <v>1193</v>
      </c>
      <c r="F126" s="53" t="s">
        <v>1528</v>
      </c>
      <c r="G126" s="42">
        <v>0.59391680847041028</v>
      </c>
      <c r="H126" s="42">
        <v>0.45950920013315982</v>
      </c>
    </row>
    <row r="127" spans="1:8" x14ac:dyDescent="0.3">
      <c r="A127" s="41" t="s">
        <v>1244</v>
      </c>
      <c r="B127" s="53" t="s">
        <v>1528</v>
      </c>
      <c r="C127" s="42">
        <v>0</v>
      </c>
      <c r="D127" s="54">
        <v>0.46786873860947148</v>
      </c>
      <c r="E127" s="41" t="s">
        <v>1205</v>
      </c>
      <c r="F127" s="53" t="s">
        <v>1528</v>
      </c>
      <c r="G127" s="42">
        <v>0.28179137765228246</v>
      </c>
      <c r="H127" s="42">
        <v>0.45950920013315982</v>
      </c>
    </row>
    <row r="128" spans="1:8" x14ac:dyDescent="0.3">
      <c r="A128" s="41" t="s">
        <v>1195</v>
      </c>
      <c r="B128" s="53" t="s">
        <v>1528</v>
      </c>
      <c r="C128" s="42" t="s">
        <v>23</v>
      </c>
      <c r="D128" s="54">
        <v>0.46786873860947148</v>
      </c>
      <c r="E128" s="41" t="s">
        <v>1243</v>
      </c>
      <c r="F128" s="53" t="s">
        <v>1528</v>
      </c>
      <c r="G128" s="42">
        <v>0.22929111622599177</v>
      </c>
      <c r="H128" s="42">
        <v>0.45950920013315982</v>
      </c>
    </row>
    <row r="129" spans="1:8" x14ac:dyDescent="0.3">
      <c r="A129" s="41" t="s">
        <v>2078</v>
      </c>
      <c r="B129" s="53" t="s">
        <v>2079</v>
      </c>
      <c r="C129" s="42" t="s">
        <v>23</v>
      </c>
      <c r="D129" s="54" t="s">
        <v>23</v>
      </c>
      <c r="E129" s="41" t="s">
        <v>1206</v>
      </c>
      <c r="F129" s="53" t="s">
        <v>1528</v>
      </c>
      <c r="G129" s="42">
        <v>0.99664537873690284</v>
      </c>
      <c r="H129" s="42">
        <v>0.45950920013315982</v>
      </c>
    </row>
    <row r="130" spans="1:8" x14ac:dyDescent="0.3">
      <c r="A130" s="41" t="s">
        <v>995</v>
      </c>
      <c r="B130" s="53" t="s">
        <v>1529</v>
      </c>
      <c r="C130" s="42" t="s">
        <v>23</v>
      </c>
      <c r="D130" s="54" t="s">
        <v>23</v>
      </c>
      <c r="E130" s="41" t="s">
        <v>1244</v>
      </c>
      <c r="F130" s="53" t="s">
        <v>1528</v>
      </c>
      <c r="G130" s="42">
        <v>8.08100939135422E-2</v>
      </c>
      <c r="H130" s="42">
        <v>0.45950920013315982</v>
      </c>
    </row>
    <row r="131" spans="1:8" x14ac:dyDescent="0.3">
      <c r="A131" s="41" t="s">
        <v>2080</v>
      </c>
      <c r="B131" s="53" t="s">
        <v>2081</v>
      </c>
      <c r="C131" s="42" t="s">
        <v>23</v>
      </c>
      <c r="D131" s="54" t="s">
        <v>23</v>
      </c>
      <c r="E131" s="41" t="s">
        <v>1195</v>
      </c>
      <c r="F131" s="53" t="s">
        <v>1528</v>
      </c>
      <c r="G131" s="42" t="s">
        <v>23</v>
      </c>
      <c r="H131" s="42">
        <v>0.45950920013315982</v>
      </c>
    </row>
    <row r="132" spans="1:8" x14ac:dyDescent="0.3">
      <c r="A132" s="41" t="s">
        <v>2046</v>
      </c>
      <c r="B132" s="53" t="s">
        <v>2083</v>
      </c>
      <c r="C132" s="42" t="s">
        <v>23</v>
      </c>
      <c r="D132" s="54" t="s">
        <v>23</v>
      </c>
      <c r="E132" s="41" t="s">
        <v>995</v>
      </c>
      <c r="F132" s="53" t="s">
        <v>1529</v>
      </c>
      <c r="G132" s="42" t="s">
        <v>23</v>
      </c>
      <c r="H132" s="42" t="s">
        <v>23</v>
      </c>
    </row>
    <row r="133" spans="1:8" x14ac:dyDescent="0.3">
      <c r="A133" s="41" t="s">
        <v>2082</v>
      </c>
      <c r="B133" s="53" t="s">
        <v>2083</v>
      </c>
      <c r="C133" s="42" t="s">
        <v>23</v>
      </c>
      <c r="D133" s="54" t="s">
        <v>23</v>
      </c>
      <c r="E133" s="41" t="s">
        <v>2080</v>
      </c>
      <c r="F133" s="53" t="s">
        <v>2081</v>
      </c>
      <c r="G133" s="42" t="s">
        <v>23</v>
      </c>
      <c r="H133" s="42" t="s">
        <v>23</v>
      </c>
    </row>
    <row r="134" spans="1:8" x14ac:dyDescent="0.3">
      <c r="A134" s="41" t="s">
        <v>2159</v>
      </c>
      <c r="B134" s="53" t="s">
        <v>2083</v>
      </c>
      <c r="C134" s="42" t="s">
        <v>23</v>
      </c>
      <c r="D134" s="54" t="s">
        <v>23</v>
      </c>
      <c r="E134" s="41" t="s">
        <v>2046</v>
      </c>
      <c r="F134" s="53" t="s">
        <v>2083</v>
      </c>
      <c r="G134" s="42" t="s">
        <v>23</v>
      </c>
      <c r="H134" s="42" t="s">
        <v>23</v>
      </c>
    </row>
    <row r="135" spans="1:8" x14ac:dyDescent="0.3">
      <c r="A135" s="41" t="s">
        <v>2084</v>
      </c>
      <c r="B135" s="53" t="s">
        <v>2085</v>
      </c>
      <c r="C135" s="42" t="s">
        <v>23</v>
      </c>
      <c r="D135" s="54" t="s">
        <v>23</v>
      </c>
      <c r="E135" s="41" t="s">
        <v>2159</v>
      </c>
      <c r="F135" s="53" t="s">
        <v>2083</v>
      </c>
      <c r="G135" s="42" t="s">
        <v>23</v>
      </c>
      <c r="H135" s="42" t="s">
        <v>23</v>
      </c>
    </row>
    <row r="136" spans="1:8" x14ac:dyDescent="0.3">
      <c r="A136" s="41" t="s">
        <v>1335</v>
      </c>
      <c r="B136" s="53" t="s">
        <v>2086</v>
      </c>
      <c r="C136" s="42" t="s">
        <v>23</v>
      </c>
      <c r="D136" s="54" t="s">
        <v>23</v>
      </c>
      <c r="E136" s="41" t="s">
        <v>2314</v>
      </c>
      <c r="F136" s="53" t="s">
        <v>2083</v>
      </c>
      <c r="G136" s="42" t="s">
        <v>23</v>
      </c>
      <c r="H136" s="42" t="s">
        <v>23</v>
      </c>
    </row>
    <row r="137" spans="1:8" x14ac:dyDescent="0.3">
      <c r="A137" s="41" t="s">
        <v>2087</v>
      </c>
      <c r="B137" s="53" t="s">
        <v>2088</v>
      </c>
      <c r="C137" s="42" t="s">
        <v>23</v>
      </c>
      <c r="D137" s="54" t="s">
        <v>23</v>
      </c>
      <c r="E137" s="41" t="s">
        <v>2049</v>
      </c>
      <c r="F137" s="53" t="s">
        <v>2083</v>
      </c>
      <c r="G137" s="42" t="s">
        <v>23</v>
      </c>
      <c r="H137" s="42" t="s">
        <v>23</v>
      </c>
    </row>
    <row r="138" spans="1:8" x14ac:dyDescent="0.3">
      <c r="A138" s="41" t="s">
        <v>1337</v>
      </c>
      <c r="B138" s="53" t="s">
        <v>2089</v>
      </c>
      <c r="C138" s="42" t="s">
        <v>23</v>
      </c>
      <c r="D138" s="54" t="s">
        <v>23</v>
      </c>
      <c r="E138" s="41" t="s">
        <v>2087</v>
      </c>
      <c r="F138" s="53" t="s">
        <v>2088</v>
      </c>
      <c r="G138" s="42" t="s">
        <v>23</v>
      </c>
      <c r="H138" s="42" t="s">
        <v>23</v>
      </c>
    </row>
    <row r="139" spans="1:8" x14ac:dyDescent="0.3">
      <c r="A139" s="41" t="s">
        <v>2160</v>
      </c>
      <c r="B139" s="53" t="s">
        <v>2161</v>
      </c>
      <c r="C139" s="42" t="s">
        <v>23</v>
      </c>
      <c r="D139" s="54" t="s">
        <v>23</v>
      </c>
      <c r="E139" s="41" t="s">
        <v>1337</v>
      </c>
      <c r="F139" s="53" t="s">
        <v>2089</v>
      </c>
      <c r="G139" s="42" t="s">
        <v>23</v>
      </c>
      <c r="H139" s="42" t="s">
        <v>23</v>
      </c>
    </row>
    <row r="140" spans="1:8" x14ac:dyDescent="0.3">
      <c r="A140" s="41" t="s">
        <v>1338</v>
      </c>
      <c r="B140" s="53" t="s">
        <v>2090</v>
      </c>
      <c r="C140" s="42" t="s">
        <v>23</v>
      </c>
      <c r="D140" s="54" t="s">
        <v>23</v>
      </c>
      <c r="E140" s="41" t="s">
        <v>1338</v>
      </c>
      <c r="F140" s="53" t="s">
        <v>2090</v>
      </c>
      <c r="G140" s="42" t="s">
        <v>23</v>
      </c>
      <c r="H140" s="42" t="s">
        <v>23</v>
      </c>
    </row>
    <row r="141" spans="1:8" x14ac:dyDescent="0.3">
      <c r="A141" s="41" t="s">
        <v>1341</v>
      </c>
      <c r="B141" s="53" t="s">
        <v>2091</v>
      </c>
      <c r="C141" s="42" t="s">
        <v>23</v>
      </c>
      <c r="D141" s="54" t="s">
        <v>23</v>
      </c>
      <c r="E141" s="41" t="s">
        <v>1341</v>
      </c>
      <c r="F141" s="53" t="s">
        <v>2091</v>
      </c>
      <c r="G141" s="42" t="s">
        <v>23</v>
      </c>
      <c r="H141" s="42">
        <v>0</v>
      </c>
    </row>
    <row r="142" spans="1:8" x14ac:dyDescent="0.3">
      <c r="A142" s="41" t="s">
        <v>2092</v>
      </c>
      <c r="B142" s="53" t="s">
        <v>2091</v>
      </c>
      <c r="C142" s="42" t="s">
        <v>23</v>
      </c>
      <c r="D142" s="54" t="s">
        <v>23</v>
      </c>
      <c r="E142" s="41" t="s">
        <v>2092</v>
      </c>
      <c r="F142" s="53" t="s">
        <v>2091</v>
      </c>
      <c r="G142" s="42" t="s">
        <v>23</v>
      </c>
      <c r="H142" s="42">
        <v>0</v>
      </c>
    </row>
    <row r="143" spans="1:8" x14ac:dyDescent="0.3">
      <c r="A143" s="41" t="s">
        <v>2051</v>
      </c>
      <c r="B143" s="53" t="s">
        <v>2091</v>
      </c>
      <c r="C143" s="42" t="s">
        <v>23</v>
      </c>
      <c r="D143" s="54" t="s">
        <v>23</v>
      </c>
      <c r="E143" s="41" t="s">
        <v>2051</v>
      </c>
      <c r="F143" s="53" t="s">
        <v>2091</v>
      </c>
      <c r="G143" s="42">
        <v>0</v>
      </c>
      <c r="H143" s="42">
        <v>0</v>
      </c>
    </row>
    <row r="144" spans="1:8" x14ac:dyDescent="0.3">
      <c r="A144" s="41" t="s">
        <v>1413</v>
      </c>
      <c r="B144" s="53" t="s">
        <v>2093</v>
      </c>
      <c r="C144" s="42">
        <v>1</v>
      </c>
      <c r="D144" s="54">
        <v>1</v>
      </c>
      <c r="E144" s="41" t="s">
        <v>1413</v>
      </c>
      <c r="F144" s="53" t="s">
        <v>2093</v>
      </c>
      <c r="G144" s="42">
        <v>0.56595571199429695</v>
      </c>
      <c r="H144" s="42">
        <v>0.56595571199429695</v>
      </c>
    </row>
    <row r="145" spans="1:8" x14ac:dyDescent="0.3">
      <c r="A145" s="41" t="s">
        <v>2044</v>
      </c>
      <c r="B145" s="53" t="s">
        <v>2094</v>
      </c>
      <c r="C145" s="42" t="s">
        <v>23</v>
      </c>
      <c r="D145" s="54" t="s">
        <v>23</v>
      </c>
      <c r="E145" s="41" t="s">
        <v>2356</v>
      </c>
      <c r="F145" s="53" t="s">
        <v>2357</v>
      </c>
      <c r="G145" s="42" t="s">
        <v>23</v>
      </c>
      <c r="H145" s="42" t="s">
        <v>23</v>
      </c>
    </row>
    <row r="146" spans="1:8" x14ac:dyDescent="0.3">
      <c r="A146" s="41" t="s">
        <v>2162</v>
      </c>
      <c r="B146" s="53" t="s">
        <v>2094</v>
      </c>
      <c r="C146" s="42" t="s">
        <v>23</v>
      </c>
      <c r="D146" s="54" t="s">
        <v>23</v>
      </c>
      <c r="E146" s="41" t="s">
        <v>2165</v>
      </c>
      <c r="F146" s="53" t="s">
        <v>2094</v>
      </c>
      <c r="G146" s="42" t="s">
        <v>23</v>
      </c>
      <c r="H146" s="42" t="s">
        <v>23</v>
      </c>
    </row>
    <row r="147" spans="1:8" x14ac:dyDescent="0.3">
      <c r="A147" s="41" t="s">
        <v>1793</v>
      </c>
      <c r="B147" s="53" t="s">
        <v>2094</v>
      </c>
      <c r="C147" s="42" t="s">
        <v>23</v>
      </c>
      <c r="D147" s="54" t="s">
        <v>23</v>
      </c>
      <c r="E147" s="41" t="s">
        <v>1793</v>
      </c>
      <c r="F147" s="53" t="s">
        <v>2094</v>
      </c>
      <c r="G147" s="42" t="s">
        <v>23</v>
      </c>
      <c r="H147" s="42" t="s">
        <v>23</v>
      </c>
    </row>
    <row r="148" spans="1:8" x14ac:dyDescent="0.3">
      <c r="A148" s="41" t="s">
        <v>2095</v>
      </c>
      <c r="B148" s="53" t="s">
        <v>2094</v>
      </c>
      <c r="C148" s="42" t="s">
        <v>23</v>
      </c>
      <c r="D148" s="54" t="s">
        <v>23</v>
      </c>
      <c r="E148" s="41" t="s">
        <v>2095</v>
      </c>
      <c r="F148" s="53" t="s">
        <v>2094</v>
      </c>
      <c r="G148" s="42" t="s">
        <v>23</v>
      </c>
      <c r="H148" s="42" t="s">
        <v>23</v>
      </c>
    </row>
    <row r="149" spans="1:8" x14ac:dyDescent="0.3">
      <c r="A149" s="41" t="s">
        <v>2337</v>
      </c>
      <c r="B149" s="53" t="s">
        <v>2338</v>
      </c>
      <c r="C149" s="42" t="s">
        <v>23</v>
      </c>
      <c r="D149" s="54" t="s">
        <v>23</v>
      </c>
      <c r="E149" s="41" t="s">
        <v>2053</v>
      </c>
      <c r="F149" s="53" t="s">
        <v>2102</v>
      </c>
      <c r="G149" s="42" t="s">
        <v>23</v>
      </c>
      <c r="H149" s="42" t="s">
        <v>23</v>
      </c>
    </row>
    <row r="150" spans="1:8" x14ac:dyDescent="0.3">
      <c r="A150" s="41" t="s">
        <v>2339</v>
      </c>
      <c r="B150" s="53" t="s">
        <v>2338</v>
      </c>
      <c r="C150" s="42" t="s">
        <v>23</v>
      </c>
      <c r="D150" s="54" t="s">
        <v>23</v>
      </c>
      <c r="E150" s="41" t="s">
        <v>2339</v>
      </c>
      <c r="F150" s="53" t="s">
        <v>2338</v>
      </c>
      <c r="G150" s="42" t="s">
        <v>23</v>
      </c>
      <c r="H150" s="42" t="s">
        <v>23</v>
      </c>
    </row>
    <row r="151" spans="1:8" x14ac:dyDescent="0.3">
      <c r="A151" s="41" t="s">
        <v>338</v>
      </c>
      <c r="B151" s="53" t="s">
        <v>1530</v>
      </c>
      <c r="C151" s="42" t="s">
        <v>23</v>
      </c>
      <c r="D151" s="54">
        <v>2.1060888043438832</v>
      </c>
      <c r="E151" s="41" t="s">
        <v>338</v>
      </c>
      <c r="F151" s="53" t="s">
        <v>1530</v>
      </c>
      <c r="G151" s="42">
        <v>0.87775222875864856</v>
      </c>
      <c r="H151" s="42">
        <v>0.93202807549110633</v>
      </c>
    </row>
    <row r="152" spans="1:8" x14ac:dyDescent="0.3">
      <c r="A152" s="41" t="s">
        <v>331</v>
      </c>
      <c r="B152" s="53" t="s">
        <v>1530</v>
      </c>
      <c r="C152" s="42">
        <v>2.1060888043438832</v>
      </c>
      <c r="D152" s="54">
        <v>2.1060888043438832</v>
      </c>
      <c r="E152" s="41" t="s">
        <v>331</v>
      </c>
      <c r="F152" s="53" t="s">
        <v>1530</v>
      </c>
      <c r="G152" s="42">
        <v>0.93320054253573936</v>
      </c>
      <c r="H152" s="42">
        <v>0.93202807549110633</v>
      </c>
    </row>
    <row r="153" spans="1:8" x14ac:dyDescent="0.3">
      <c r="A153" s="41" t="s">
        <v>1029</v>
      </c>
      <c r="B153" s="53" t="s">
        <v>1531</v>
      </c>
      <c r="C153" s="42" t="s">
        <v>23</v>
      </c>
      <c r="D153" s="54">
        <v>0.85017736995906845</v>
      </c>
      <c r="E153" s="41" t="s">
        <v>1029</v>
      </c>
      <c r="F153" s="53" t="s">
        <v>1531</v>
      </c>
      <c r="G153" s="42" t="s">
        <v>23</v>
      </c>
      <c r="H153" s="42">
        <v>0.7393110378046317</v>
      </c>
    </row>
    <row r="154" spans="1:8" x14ac:dyDescent="0.3">
      <c r="A154" s="41" t="s">
        <v>315</v>
      </c>
      <c r="B154" s="53" t="s">
        <v>1531</v>
      </c>
      <c r="C154" s="42">
        <v>0.85017736995906845</v>
      </c>
      <c r="D154" s="54">
        <v>0.85017736995906845</v>
      </c>
      <c r="E154" s="41" t="s">
        <v>315</v>
      </c>
      <c r="F154" s="53" t="s">
        <v>1531</v>
      </c>
      <c r="G154" s="42">
        <v>0.7393110378046317</v>
      </c>
      <c r="H154" s="42">
        <v>0.7393110378046317</v>
      </c>
    </row>
    <row r="155" spans="1:8" x14ac:dyDescent="0.3">
      <c r="A155" s="41" t="s">
        <v>317</v>
      </c>
      <c r="B155" s="53" t="s">
        <v>1532</v>
      </c>
      <c r="C155" s="42">
        <v>0.88588072123784933</v>
      </c>
      <c r="D155" s="54">
        <v>0.91285348023689616</v>
      </c>
      <c r="E155" s="41" t="s">
        <v>317</v>
      </c>
      <c r="F155" s="53" t="s">
        <v>1532</v>
      </c>
      <c r="G155" s="42">
        <v>0.71875394563164774</v>
      </c>
      <c r="H155" s="42">
        <v>0.89270847214027549</v>
      </c>
    </row>
    <row r="156" spans="1:8" x14ac:dyDescent="0.3">
      <c r="A156" s="41" t="s">
        <v>322</v>
      </c>
      <c r="B156" s="53" t="s">
        <v>1532</v>
      </c>
      <c r="C156" s="42">
        <v>0.94176437042421524</v>
      </c>
      <c r="D156" s="54">
        <v>0.91285348023689616</v>
      </c>
      <c r="E156" s="41" t="s">
        <v>322</v>
      </c>
      <c r="F156" s="53" t="s">
        <v>1532</v>
      </c>
      <c r="G156" s="42">
        <v>1.0791001234935627</v>
      </c>
      <c r="H156" s="42">
        <v>0.89270847214027549</v>
      </c>
    </row>
    <row r="157" spans="1:8" x14ac:dyDescent="0.3">
      <c r="A157" s="41" t="s">
        <v>952</v>
      </c>
      <c r="B157" s="53" t="s">
        <v>1533</v>
      </c>
      <c r="C157" s="42" t="s">
        <v>23</v>
      </c>
      <c r="D157" s="54" t="s">
        <v>23</v>
      </c>
      <c r="E157" s="41" t="s">
        <v>952</v>
      </c>
      <c r="F157" s="53" t="s">
        <v>1533</v>
      </c>
      <c r="G157" s="42" t="s">
        <v>23</v>
      </c>
      <c r="H157" s="42" t="s">
        <v>23</v>
      </c>
    </row>
    <row r="158" spans="1:8" x14ac:dyDescent="0.3">
      <c r="A158" s="41" t="s">
        <v>954</v>
      </c>
      <c r="B158" s="53" t="s">
        <v>1534</v>
      </c>
      <c r="C158" s="42" t="s">
        <v>23</v>
      </c>
      <c r="D158" s="54" t="s">
        <v>23</v>
      </c>
      <c r="E158" s="41" t="s">
        <v>954</v>
      </c>
      <c r="F158" s="53" t="s">
        <v>1534</v>
      </c>
      <c r="G158" s="42">
        <v>0.99995504962054871</v>
      </c>
      <c r="H158" s="42">
        <v>0.99995504962054871</v>
      </c>
    </row>
    <row r="159" spans="1:8" x14ac:dyDescent="0.3">
      <c r="A159" s="41" t="s">
        <v>955</v>
      </c>
      <c r="B159" s="53" t="s">
        <v>1535</v>
      </c>
      <c r="C159" s="42" t="s">
        <v>23</v>
      </c>
      <c r="D159" s="54" t="s">
        <v>23</v>
      </c>
      <c r="E159" s="41" t="s">
        <v>955</v>
      </c>
      <c r="F159" s="53" t="s">
        <v>1535</v>
      </c>
      <c r="G159" s="42" t="s">
        <v>23</v>
      </c>
      <c r="H159" s="42" t="s">
        <v>23</v>
      </c>
    </row>
    <row r="160" spans="1:8" x14ac:dyDescent="0.3">
      <c r="A160" s="41" t="s">
        <v>956</v>
      </c>
      <c r="B160" s="53" t="s">
        <v>1536</v>
      </c>
      <c r="C160" s="42" t="s">
        <v>23</v>
      </c>
      <c r="D160" s="54" t="s">
        <v>23</v>
      </c>
      <c r="E160" s="41" t="s">
        <v>956</v>
      </c>
      <c r="F160" s="53" t="s">
        <v>1536</v>
      </c>
      <c r="G160" s="42" t="s">
        <v>23</v>
      </c>
      <c r="H160" s="42" t="s">
        <v>23</v>
      </c>
    </row>
    <row r="161" spans="1:8" x14ac:dyDescent="0.3">
      <c r="A161" s="41" t="s">
        <v>957</v>
      </c>
      <c r="B161" s="53" t="s">
        <v>1537</v>
      </c>
      <c r="C161" s="42">
        <v>0.71997152542372889</v>
      </c>
      <c r="D161" s="54">
        <v>0.71997152542372889</v>
      </c>
      <c r="E161" s="41" t="s">
        <v>957</v>
      </c>
      <c r="F161" s="53" t="s">
        <v>1537</v>
      </c>
      <c r="G161" s="42">
        <v>0.32200621468926555</v>
      </c>
      <c r="H161" s="42">
        <v>0.32200621468926555</v>
      </c>
    </row>
    <row r="162" spans="1:8" x14ac:dyDescent="0.3">
      <c r="A162" s="41" t="s">
        <v>958</v>
      </c>
      <c r="B162" s="53" t="s">
        <v>1538</v>
      </c>
      <c r="C162" s="42" t="s">
        <v>23</v>
      </c>
      <c r="D162" s="54" t="s">
        <v>23</v>
      </c>
      <c r="E162" s="41" t="s">
        <v>958</v>
      </c>
      <c r="F162" s="53" t="s">
        <v>1538</v>
      </c>
      <c r="G162" s="42" t="s">
        <v>23</v>
      </c>
      <c r="H162" s="42" t="s">
        <v>23</v>
      </c>
    </row>
    <row r="163" spans="1:8" x14ac:dyDescent="0.3">
      <c r="A163" s="41" t="s">
        <v>312</v>
      </c>
      <c r="B163" s="53" t="s">
        <v>1539</v>
      </c>
      <c r="C163" s="42">
        <v>0.99621715278097256</v>
      </c>
      <c r="D163" s="54">
        <v>0.98477121270045676</v>
      </c>
      <c r="E163" s="41" t="s">
        <v>312</v>
      </c>
      <c r="F163" s="53" t="s">
        <v>1539</v>
      </c>
      <c r="G163" s="42">
        <v>0.92022205034112226</v>
      </c>
      <c r="H163" s="42">
        <v>0.92111137042662994</v>
      </c>
    </row>
    <row r="164" spans="1:8" x14ac:dyDescent="0.3">
      <c r="A164" s="41" t="s">
        <v>328</v>
      </c>
      <c r="B164" s="53" t="s">
        <v>1539</v>
      </c>
      <c r="C164" s="42">
        <v>0.90365638766519829</v>
      </c>
      <c r="D164" s="54">
        <v>0.98477121270045676</v>
      </c>
      <c r="E164" s="41" t="s">
        <v>328</v>
      </c>
      <c r="F164" s="53" t="s">
        <v>1539</v>
      </c>
      <c r="G164" s="42">
        <v>0.93857187751265536</v>
      </c>
      <c r="H164" s="42">
        <v>0.92111137042662994</v>
      </c>
    </row>
    <row r="165" spans="1:8" x14ac:dyDescent="0.3">
      <c r="A165" s="41" t="s">
        <v>323</v>
      </c>
      <c r="B165" s="53" t="s">
        <v>1539</v>
      </c>
      <c r="C165" s="42">
        <v>0.91700000000000004</v>
      </c>
      <c r="D165" s="54">
        <v>0.98477121270045676</v>
      </c>
      <c r="E165" s="41" t="s">
        <v>323</v>
      </c>
      <c r="F165" s="53" t="s">
        <v>1539</v>
      </c>
      <c r="G165" s="42">
        <v>0.90434511906281456</v>
      </c>
      <c r="H165" s="42">
        <v>0.92111137042662994</v>
      </c>
    </row>
    <row r="166" spans="1:8" x14ac:dyDescent="0.3">
      <c r="A166" s="41" t="s">
        <v>344</v>
      </c>
      <c r="B166" s="53" t="s">
        <v>1540</v>
      </c>
      <c r="C166" s="42">
        <v>1.0299087712418056</v>
      </c>
      <c r="D166" s="54">
        <v>1.0299087712418056</v>
      </c>
      <c r="E166" s="41" t="s">
        <v>344</v>
      </c>
      <c r="F166" s="53" t="s">
        <v>1540</v>
      </c>
      <c r="G166" s="42">
        <v>0.89841470025410852</v>
      </c>
      <c r="H166" s="42">
        <v>0.8984454879687841</v>
      </c>
    </row>
    <row r="167" spans="1:8" x14ac:dyDescent="0.3">
      <c r="A167" s="41" t="s">
        <v>907</v>
      </c>
      <c r="B167" s="53" t="s">
        <v>1540</v>
      </c>
      <c r="C167" s="42" t="s">
        <v>23</v>
      </c>
      <c r="D167" s="54">
        <v>1.0299087712418056</v>
      </c>
      <c r="E167" s="41" t="s">
        <v>907</v>
      </c>
      <c r="F167" s="53" t="s">
        <v>1540</v>
      </c>
      <c r="G167" s="42" t="s">
        <v>23</v>
      </c>
      <c r="H167" s="42">
        <v>0.8984454879687841</v>
      </c>
    </row>
    <row r="168" spans="1:8" x14ac:dyDescent="0.3">
      <c r="A168" s="41" t="s">
        <v>1746</v>
      </c>
      <c r="B168" s="53" t="s">
        <v>1745</v>
      </c>
      <c r="C168" s="42">
        <v>4.2892176437655758</v>
      </c>
      <c r="D168" s="54">
        <v>4.2892176437655758</v>
      </c>
      <c r="E168" s="41" t="s">
        <v>1746</v>
      </c>
      <c r="F168" s="53" t="s">
        <v>1745</v>
      </c>
      <c r="G168" s="42">
        <v>0</v>
      </c>
      <c r="H168" s="42">
        <v>0</v>
      </c>
    </row>
    <row r="169" spans="1:8" x14ac:dyDescent="0.3">
      <c r="A169" s="41" t="s">
        <v>2163</v>
      </c>
      <c r="B169" s="53" t="s">
        <v>1745</v>
      </c>
      <c r="C169" s="42" t="s">
        <v>23</v>
      </c>
      <c r="D169" s="54">
        <v>4.2892176437655758</v>
      </c>
      <c r="E169" s="41" t="s">
        <v>2163</v>
      </c>
      <c r="F169" s="53" t="s">
        <v>1745</v>
      </c>
      <c r="G169" s="42" t="s">
        <v>23</v>
      </c>
      <c r="H169" s="42">
        <v>0</v>
      </c>
    </row>
    <row r="170" spans="1:8" x14ac:dyDescent="0.3">
      <c r="A170" s="41" t="s">
        <v>351</v>
      </c>
      <c r="B170" s="53" t="s">
        <v>1541</v>
      </c>
      <c r="C170" s="42">
        <v>0.94519258664505346</v>
      </c>
      <c r="D170" s="54">
        <v>0.94519258664505346</v>
      </c>
      <c r="E170" s="41" t="s">
        <v>351</v>
      </c>
      <c r="F170" s="53" t="s">
        <v>1541</v>
      </c>
      <c r="G170" s="42">
        <v>0.75348906473513189</v>
      </c>
      <c r="H170" s="42">
        <v>0.75348906473513189</v>
      </c>
    </row>
    <row r="171" spans="1:8" x14ac:dyDescent="0.3">
      <c r="A171" s="41" t="s">
        <v>266</v>
      </c>
      <c r="B171" s="53" t="s">
        <v>1542</v>
      </c>
      <c r="C171" s="42">
        <v>1.1258191113615701</v>
      </c>
      <c r="D171" s="54">
        <v>0.9497510012062127</v>
      </c>
      <c r="E171" s="41" t="s">
        <v>1747</v>
      </c>
      <c r="F171" s="53" t="s">
        <v>1542</v>
      </c>
      <c r="G171" s="42">
        <v>0.91667612200480675</v>
      </c>
      <c r="H171" s="42">
        <v>0.83146096472051778</v>
      </c>
    </row>
    <row r="172" spans="1:8" x14ac:dyDescent="0.3">
      <c r="A172" s="41" t="s">
        <v>279</v>
      </c>
      <c r="B172" s="53" t="s">
        <v>1542</v>
      </c>
      <c r="C172" s="42" t="s">
        <v>23</v>
      </c>
      <c r="D172" s="54">
        <v>0.9497510012062127</v>
      </c>
      <c r="E172" s="41" t="s">
        <v>266</v>
      </c>
      <c r="F172" s="53" t="s">
        <v>1542</v>
      </c>
      <c r="G172" s="42">
        <v>0.75924942022952957</v>
      </c>
      <c r="H172" s="42">
        <v>0.83146096472051778</v>
      </c>
    </row>
    <row r="173" spans="1:8" x14ac:dyDescent="0.3">
      <c r="A173" s="41" t="s">
        <v>284</v>
      </c>
      <c r="B173" s="53" t="s">
        <v>1542</v>
      </c>
      <c r="C173" s="42">
        <v>1.0183304</v>
      </c>
      <c r="D173" s="54">
        <v>0.9497510012062127</v>
      </c>
      <c r="E173" s="41" t="s">
        <v>279</v>
      </c>
      <c r="F173" s="53" t="s">
        <v>1542</v>
      </c>
      <c r="G173" s="42" t="s">
        <v>23</v>
      </c>
      <c r="H173" s="42">
        <v>0.83146096472051778</v>
      </c>
    </row>
    <row r="174" spans="1:8" x14ac:dyDescent="0.3">
      <c r="A174" s="41" t="s">
        <v>910</v>
      </c>
      <c r="B174" s="53" t="s">
        <v>1542</v>
      </c>
      <c r="C174" s="42" t="s">
        <v>23</v>
      </c>
      <c r="D174" s="54">
        <v>0.9497510012062127</v>
      </c>
      <c r="E174" s="41" t="s">
        <v>284</v>
      </c>
      <c r="F174" s="53" t="s">
        <v>1542</v>
      </c>
      <c r="G174" s="42" t="s">
        <v>23</v>
      </c>
      <c r="H174" s="42">
        <v>0.83146096472051778</v>
      </c>
    </row>
    <row r="175" spans="1:8" x14ac:dyDescent="0.3">
      <c r="A175" s="41" t="s">
        <v>275</v>
      </c>
      <c r="B175" s="53" t="s">
        <v>1542</v>
      </c>
      <c r="C175" s="42">
        <v>7.197530864197531E-3</v>
      </c>
      <c r="D175" s="54">
        <v>0.9497510012062127</v>
      </c>
      <c r="E175" s="41" t="s">
        <v>910</v>
      </c>
      <c r="F175" s="53" t="s">
        <v>1542</v>
      </c>
      <c r="G175" s="42">
        <v>0.76166683848660988</v>
      </c>
      <c r="H175" s="42">
        <v>0.83146096472051778</v>
      </c>
    </row>
    <row r="176" spans="1:8" x14ac:dyDescent="0.3">
      <c r="A176" s="41" t="s">
        <v>271</v>
      </c>
      <c r="B176" s="53" t="s">
        <v>1542</v>
      </c>
      <c r="C176" s="42" t="s">
        <v>23</v>
      </c>
      <c r="D176" s="54">
        <v>0.9497510012062127</v>
      </c>
      <c r="E176" s="41" t="s">
        <v>275</v>
      </c>
      <c r="F176" s="53" t="s">
        <v>1542</v>
      </c>
      <c r="G176" s="42">
        <v>0.76725342994384127</v>
      </c>
      <c r="H176" s="42">
        <v>0.83146096472051778</v>
      </c>
    </row>
    <row r="177" spans="1:8" x14ac:dyDescent="0.3">
      <c r="A177" s="41" t="s">
        <v>1343</v>
      </c>
      <c r="B177" s="53" t="s">
        <v>1542</v>
      </c>
      <c r="C177" s="42" t="s">
        <v>23</v>
      </c>
      <c r="D177" s="54">
        <v>0.9497510012062127</v>
      </c>
      <c r="E177" s="41" t="s">
        <v>271</v>
      </c>
      <c r="F177" s="53" t="s">
        <v>1542</v>
      </c>
      <c r="G177" s="42" t="s">
        <v>23</v>
      </c>
      <c r="H177" s="42">
        <v>0.83146096472051778</v>
      </c>
    </row>
    <row r="178" spans="1:8" x14ac:dyDescent="0.3">
      <c r="A178" s="41" t="s">
        <v>2008</v>
      </c>
      <c r="B178" s="53" t="s">
        <v>1542</v>
      </c>
      <c r="C178" s="42">
        <v>0.8898950434338273</v>
      </c>
      <c r="D178" s="54">
        <v>0.9497510012062127</v>
      </c>
      <c r="E178" s="41" t="s">
        <v>1343</v>
      </c>
      <c r="F178" s="53" t="s">
        <v>1542</v>
      </c>
      <c r="G178" s="42" t="s">
        <v>23</v>
      </c>
      <c r="H178" s="42">
        <v>0.83146096472051778</v>
      </c>
    </row>
    <row r="179" spans="1:8" x14ac:dyDescent="0.3">
      <c r="A179" s="41" t="s">
        <v>2010</v>
      </c>
      <c r="B179" s="53" t="s">
        <v>1542</v>
      </c>
      <c r="C179" s="42">
        <v>0.86279545946923408</v>
      </c>
      <c r="D179" s="54">
        <v>0.9497510012062127</v>
      </c>
      <c r="E179" s="41" t="s">
        <v>2008</v>
      </c>
      <c r="F179" s="53" t="s">
        <v>1542</v>
      </c>
      <c r="G179" s="42">
        <v>0.81359702460707373</v>
      </c>
      <c r="H179" s="42">
        <v>0.83146096472051778</v>
      </c>
    </row>
    <row r="180" spans="1:8" x14ac:dyDescent="0.3">
      <c r="A180" s="41" t="s">
        <v>2011</v>
      </c>
      <c r="B180" s="53" t="s">
        <v>1542</v>
      </c>
      <c r="C180" s="42">
        <v>0.91213928436883396</v>
      </c>
      <c r="D180" s="54">
        <v>0.9497510012062127</v>
      </c>
      <c r="E180" s="41" t="s">
        <v>2010</v>
      </c>
      <c r="F180" s="53" t="s">
        <v>1542</v>
      </c>
      <c r="G180" s="42">
        <v>0.91277052780545653</v>
      </c>
      <c r="H180" s="42">
        <v>0.83146096472051778</v>
      </c>
    </row>
    <row r="181" spans="1:8" x14ac:dyDescent="0.3">
      <c r="A181" s="41" t="s">
        <v>2039</v>
      </c>
      <c r="B181" s="53" t="s">
        <v>2040</v>
      </c>
      <c r="C181" s="42" t="s">
        <v>23</v>
      </c>
      <c r="D181" s="54" t="s">
        <v>23</v>
      </c>
      <c r="E181" s="41" t="s">
        <v>2011</v>
      </c>
      <c r="F181" s="53" t="s">
        <v>1542</v>
      </c>
      <c r="G181" s="42">
        <v>0.50354869565217397</v>
      </c>
      <c r="H181" s="42">
        <v>0.83146096472051778</v>
      </c>
    </row>
    <row r="182" spans="1:8" x14ac:dyDescent="0.3">
      <c r="A182" s="41" t="s">
        <v>2041</v>
      </c>
      <c r="B182" s="53" t="s">
        <v>2040</v>
      </c>
      <c r="C182" s="42" t="s">
        <v>23</v>
      </c>
      <c r="D182" s="54" t="s">
        <v>23</v>
      </c>
      <c r="E182" s="41" t="s">
        <v>2043</v>
      </c>
      <c r="F182" s="53" t="s">
        <v>2040</v>
      </c>
      <c r="G182" s="42" t="s">
        <v>23</v>
      </c>
      <c r="H182" s="42" t="s">
        <v>23</v>
      </c>
    </row>
    <row r="183" spans="1:8" x14ac:dyDescent="0.3">
      <c r="A183" s="41" t="s">
        <v>2042</v>
      </c>
      <c r="B183" s="53" t="s">
        <v>2040</v>
      </c>
      <c r="C183" s="42" t="s">
        <v>23</v>
      </c>
      <c r="D183" s="54" t="s">
        <v>23</v>
      </c>
      <c r="E183" s="41" t="s">
        <v>2039</v>
      </c>
      <c r="F183" s="53" t="s">
        <v>2040</v>
      </c>
      <c r="G183" s="42" t="s">
        <v>23</v>
      </c>
      <c r="H183" s="42" t="s">
        <v>23</v>
      </c>
    </row>
    <row r="184" spans="1:8" x14ac:dyDescent="0.3">
      <c r="A184" s="41" t="s">
        <v>19</v>
      </c>
      <c r="B184" s="53" t="s">
        <v>1543</v>
      </c>
      <c r="C184" s="42" t="s">
        <v>23</v>
      </c>
      <c r="D184" s="54">
        <v>0.55047909663084893</v>
      </c>
      <c r="E184" s="41" t="s">
        <v>2041</v>
      </c>
      <c r="F184" s="53" t="s">
        <v>2040</v>
      </c>
      <c r="G184" s="42" t="s">
        <v>23</v>
      </c>
      <c r="H184" s="42" t="s">
        <v>23</v>
      </c>
    </row>
    <row r="185" spans="1:8" x14ac:dyDescent="0.3">
      <c r="A185" s="41" t="s">
        <v>1397</v>
      </c>
      <c r="B185" s="53" t="s">
        <v>1543</v>
      </c>
      <c r="C185" s="42" t="s">
        <v>23</v>
      </c>
      <c r="D185" s="54">
        <v>0.55047909663084893</v>
      </c>
      <c r="E185" s="41" t="s">
        <v>2042</v>
      </c>
      <c r="F185" s="53" t="s">
        <v>2040</v>
      </c>
      <c r="G185" s="42" t="s">
        <v>23</v>
      </c>
      <c r="H185" s="42" t="s">
        <v>23</v>
      </c>
    </row>
    <row r="186" spans="1:8" x14ac:dyDescent="0.3">
      <c r="A186" s="41" t="s">
        <v>83</v>
      </c>
      <c r="B186" s="53" t="s">
        <v>1543</v>
      </c>
      <c r="C186" s="42">
        <v>1</v>
      </c>
      <c r="D186" s="54">
        <v>0.55047909663084893</v>
      </c>
      <c r="E186" s="41" t="s">
        <v>2103</v>
      </c>
      <c r="F186" s="53" t="s">
        <v>2104</v>
      </c>
      <c r="G186" s="42" t="s">
        <v>23</v>
      </c>
      <c r="H186" s="42" t="s">
        <v>23</v>
      </c>
    </row>
    <row r="187" spans="1:8" x14ac:dyDescent="0.3">
      <c r="A187" s="41" t="s">
        <v>914</v>
      </c>
      <c r="B187" s="53" t="s">
        <v>1543</v>
      </c>
      <c r="C187" s="42">
        <v>0.28186131958586708</v>
      </c>
      <c r="D187" s="54">
        <v>0.55047909663084893</v>
      </c>
      <c r="E187" s="41" t="s">
        <v>19</v>
      </c>
      <c r="F187" s="53" t="s">
        <v>1543</v>
      </c>
      <c r="G187" s="42" t="s">
        <v>23</v>
      </c>
      <c r="H187" s="42">
        <v>0.66880019756201348</v>
      </c>
    </row>
    <row r="188" spans="1:8" x14ac:dyDescent="0.3">
      <c r="A188" s="41" t="s">
        <v>1417</v>
      </c>
      <c r="B188" s="53" t="s">
        <v>1543</v>
      </c>
      <c r="C188" s="42" t="s">
        <v>23</v>
      </c>
      <c r="D188" s="54">
        <v>0.55047909663084893</v>
      </c>
      <c r="E188" s="41" t="s">
        <v>1397</v>
      </c>
      <c r="F188" s="53" t="s">
        <v>1543</v>
      </c>
      <c r="G188" s="42" t="s">
        <v>23</v>
      </c>
      <c r="H188" s="42">
        <v>0.66880019756201348</v>
      </c>
    </row>
    <row r="189" spans="1:8" x14ac:dyDescent="0.3">
      <c r="A189" s="41" t="s">
        <v>40</v>
      </c>
      <c r="B189" s="53" t="s">
        <v>1543</v>
      </c>
      <c r="C189" s="42">
        <v>0.73373893770533027</v>
      </c>
      <c r="D189" s="54">
        <v>0.55047909663084893</v>
      </c>
      <c r="E189" s="41" t="s">
        <v>83</v>
      </c>
      <c r="F189" s="53" t="s">
        <v>1543</v>
      </c>
      <c r="G189" s="42">
        <v>0.67440981395348831</v>
      </c>
      <c r="H189" s="42">
        <v>0.66880019756201348</v>
      </c>
    </row>
    <row r="190" spans="1:8" x14ac:dyDescent="0.3">
      <c r="A190" s="41" t="s">
        <v>38</v>
      </c>
      <c r="B190" s="53" t="s">
        <v>1543</v>
      </c>
      <c r="C190" s="42">
        <v>0.6714867957637185</v>
      </c>
      <c r="D190" s="54">
        <v>0.55047909663084893</v>
      </c>
      <c r="E190" s="41" t="s">
        <v>914</v>
      </c>
      <c r="F190" s="53" t="s">
        <v>1543</v>
      </c>
      <c r="G190" s="42">
        <v>0.45700032375451638</v>
      </c>
      <c r="H190" s="42">
        <v>0.66880019756201348</v>
      </c>
    </row>
    <row r="191" spans="1:8" x14ac:dyDescent="0.3">
      <c r="A191" s="41" t="s">
        <v>1030</v>
      </c>
      <c r="B191" s="53" t="s">
        <v>1543</v>
      </c>
      <c r="C191" s="42" t="s">
        <v>23</v>
      </c>
      <c r="D191" s="54">
        <v>0.55047909663084893</v>
      </c>
      <c r="E191" s="41" t="s">
        <v>1417</v>
      </c>
      <c r="F191" s="53" t="s">
        <v>1543</v>
      </c>
      <c r="G191" s="42" t="s">
        <v>23</v>
      </c>
      <c r="H191" s="42">
        <v>0.66880019756201348</v>
      </c>
    </row>
    <row r="192" spans="1:8" x14ac:dyDescent="0.3">
      <c r="A192" s="41" t="s">
        <v>1418</v>
      </c>
      <c r="B192" s="53" t="s">
        <v>1543</v>
      </c>
      <c r="C192" s="42" t="s">
        <v>23</v>
      </c>
      <c r="D192" s="54">
        <v>0.55047909663084893</v>
      </c>
      <c r="E192" s="41" t="s">
        <v>40</v>
      </c>
      <c r="F192" s="53" t="s">
        <v>1543</v>
      </c>
      <c r="G192" s="42">
        <v>0.3268895</v>
      </c>
      <c r="H192" s="42">
        <v>0.66880019756201348</v>
      </c>
    </row>
    <row r="193" spans="1:8" x14ac:dyDescent="0.3">
      <c r="A193" s="41" t="s">
        <v>913</v>
      </c>
      <c r="B193" s="53" t="s">
        <v>1543</v>
      </c>
      <c r="C193" s="42" t="s">
        <v>23</v>
      </c>
      <c r="D193" s="54">
        <v>0.55047909663084893</v>
      </c>
      <c r="E193" s="41" t="s">
        <v>38</v>
      </c>
      <c r="F193" s="53" t="s">
        <v>1543</v>
      </c>
      <c r="G193" s="42">
        <v>1.0303071550949117</v>
      </c>
      <c r="H193" s="42">
        <v>0.66880019756201348</v>
      </c>
    </row>
    <row r="194" spans="1:8" x14ac:dyDescent="0.3">
      <c r="A194" s="41" t="s">
        <v>36</v>
      </c>
      <c r="B194" s="53" t="s">
        <v>1543</v>
      </c>
      <c r="C194" s="42" t="s">
        <v>23</v>
      </c>
      <c r="D194" s="54">
        <v>0.55047909663084893</v>
      </c>
      <c r="E194" s="41" t="s">
        <v>1030</v>
      </c>
      <c r="F194" s="53" t="s">
        <v>1543</v>
      </c>
      <c r="G194" s="42" t="s">
        <v>23</v>
      </c>
      <c r="H194" s="42">
        <v>0.66880019756201348</v>
      </c>
    </row>
    <row r="195" spans="1:8" x14ac:dyDescent="0.3">
      <c r="A195" s="41" t="s">
        <v>1063</v>
      </c>
      <c r="B195" s="53" t="s">
        <v>1543</v>
      </c>
      <c r="C195" s="42" t="s">
        <v>23</v>
      </c>
      <c r="D195" s="54">
        <v>0.55047909663084893</v>
      </c>
      <c r="E195" s="41" t="s">
        <v>1418</v>
      </c>
      <c r="F195" s="53" t="s">
        <v>1543</v>
      </c>
      <c r="G195" s="42" t="s">
        <v>23</v>
      </c>
      <c r="H195" s="42">
        <v>0.66880019756201348</v>
      </c>
    </row>
    <row r="196" spans="1:8" x14ac:dyDescent="0.3">
      <c r="A196" s="41" t="s">
        <v>1172</v>
      </c>
      <c r="B196" s="53" t="s">
        <v>1543</v>
      </c>
      <c r="C196" s="42">
        <v>0</v>
      </c>
      <c r="D196" s="54">
        <v>0.55047909663084893</v>
      </c>
      <c r="E196" s="41" t="s">
        <v>913</v>
      </c>
      <c r="F196" s="53" t="s">
        <v>1543</v>
      </c>
      <c r="G196" s="42" t="s">
        <v>23</v>
      </c>
      <c r="H196" s="42">
        <v>0.66880019756201348</v>
      </c>
    </row>
    <row r="197" spans="1:8" x14ac:dyDescent="0.3">
      <c r="A197" s="41" t="s">
        <v>1347</v>
      </c>
      <c r="B197" s="53" t="s">
        <v>1543</v>
      </c>
      <c r="C197" s="42" t="s">
        <v>23</v>
      </c>
      <c r="D197" s="54">
        <v>0.55047909663084893</v>
      </c>
      <c r="E197" s="41" t="s">
        <v>36</v>
      </c>
      <c r="F197" s="53" t="s">
        <v>1543</v>
      </c>
      <c r="G197" s="42" t="s">
        <v>23</v>
      </c>
      <c r="H197" s="42">
        <v>0.66880019756201348</v>
      </c>
    </row>
    <row r="198" spans="1:8" x14ac:dyDescent="0.3">
      <c r="A198" s="41" t="s">
        <v>1419</v>
      </c>
      <c r="B198" s="53" t="s">
        <v>1543</v>
      </c>
      <c r="C198" s="42" t="s">
        <v>23</v>
      </c>
      <c r="D198" s="54">
        <v>0.55047909663084893</v>
      </c>
      <c r="E198" s="41" t="s">
        <v>1063</v>
      </c>
      <c r="F198" s="53" t="s">
        <v>1543</v>
      </c>
      <c r="G198" s="42" t="s">
        <v>23</v>
      </c>
      <c r="H198" s="42">
        <v>0.66880019756201348</v>
      </c>
    </row>
    <row r="199" spans="1:8" x14ac:dyDescent="0.3">
      <c r="A199" s="41" t="s">
        <v>1420</v>
      </c>
      <c r="B199" s="53" t="s">
        <v>1543</v>
      </c>
      <c r="C199" s="42" t="s">
        <v>23</v>
      </c>
      <c r="D199" s="54">
        <v>0.55047909663084893</v>
      </c>
      <c r="E199" s="41" t="s">
        <v>1172</v>
      </c>
      <c r="F199" s="53" t="s">
        <v>1543</v>
      </c>
      <c r="G199" s="42">
        <v>0.3424199603660662</v>
      </c>
      <c r="H199" s="42">
        <v>0.66880019756201348</v>
      </c>
    </row>
    <row r="200" spans="1:8" x14ac:dyDescent="0.3">
      <c r="A200" s="41" t="s">
        <v>31</v>
      </c>
      <c r="B200" s="53" t="s">
        <v>1543</v>
      </c>
      <c r="C200" s="42">
        <v>0</v>
      </c>
      <c r="D200" s="54">
        <v>0.55047909663084893</v>
      </c>
      <c r="E200" s="41" t="s">
        <v>1347</v>
      </c>
      <c r="F200" s="53" t="s">
        <v>1543</v>
      </c>
      <c r="G200" s="42" t="s">
        <v>23</v>
      </c>
      <c r="H200" s="42">
        <v>0.66880019756201348</v>
      </c>
    </row>
    <row r="201" spans="1:8" x14ac:dyDescent="0.3">
      <c r="A201" s="41" t="s">
        <v>1064</v>
      </c>
      <c r="B201" s="53" t="s">
        <v>1543</v>
      </c>
      <c r="C201" s="42">
        <v>0</v>
      </c>
      <c r="D201" s="54">
        <v>0.55047909663084893</v>
      </c>
      <c r="E201" s="41" t="s">
        <v>1419</v>
      </c>
      <c r="F201" s="53" t="s">
        <v>1543</v>
      </c>
      <c r="G201" s="42" t="s">
        <v>23</v>
      </c>
      <c r="H201" s="42">
        <v>0.66880019756201348</v>
      </c>
    </row>
    <row r="202" spans="1:8" x14ac:dyDescent="0.3">
      <c r="A202" s="41" t="s">
        <v>1173</v>
      </c>
      <c r="B202" s="53" t="s">
        <v>1543</v>
      </c>
      <c r="C202" s="42" t="s">
        <v>23</v>
      </c>
      <c r="D202" s="54">
        <v>0.55047909663084893</v>
      </c>
      <c r="E202" s="41" t="s">
        <v>1420</v>
      </c>
      <c r="F202" s="53" t="s">
        <v>1543</v>
      </c>
      <c r="G202" s="42" t="s">
        <v>23</v>
      </c>
      <c r="H202" s="42">
        <v>0.66880019756201348</v>
      </c>
    </row>
    <row r="203" spans="1:8" x14ac:dyDescent="0.3">
      <c r="A203" s="41" t="s">
        <v>1349</v>
      </c>
      <c r="B203" s="53" t="s">
        <v>1543</v>
      </c>
      <c r="C203" s="42" t="s">
        <v>23</v>
      </c>
      <c r="D203" s="54">
        <v>0.55047909663084893</v>
      </c>
      <c r="E203" s="41" t="s">
        <v>31</v>
      </c>
      <c r="F203" s="53" t="s">
        <v>1543</v>
      </c>
      <c r="G203" s="42">
        <v>0</v>
      </c>
      <c r="H203" s="42">
        <v>0.66880019756201348</v>
      </c>
    </row>
    <row r="204" spans="1:8" x14ac:dyDescent="0.3">
      <c r="A204" s="41" t="s">
        <v>2303</v>
      </c>
      <c r="B204" s="53" t="s">
        <v>1543</v>
      </c>
      <c r="C204" s="42" t="s">
        <v>23</v>
      </c>
      <c r="D204" s="54">
        <v>0.55047909663084893</v>
      </c>
      <c r="E204" s="41" t="s">
        <v>1064</v>
      </c>
      <c r="F204" s="53" t="s">
        <v>1543</v>
      </c>
      <c r="G204" s="42">
        <v>0.36371867381764994</v>
      </c>
      <c r="H204" s="42">
        <v>0.66880019756201348</v>
      </c>
    </row>
    <row r="205" spans="1:8" x14ac:dyDescent="0.3">
      <c r="A205" s="41" t="s">
        <v>1421</v>
      </c>
      <c r="B205" s="53" t="s">
        <v>1543</v>
      </c>
      <c r="C205" s="42" t="s">
        <v>23</v>
      </c>
      <c r="D205" s="54">
        <v>0.55047909663084893</v>
      </c>
      <c r="E205" s="41" t="s">
        <v>1173</v>
      </c>
      <c r="F205" s="53" t="s">
        <v>1543</v>
      </c>
      <c r="G205" s="42" t="s">
        <v>23</v>
      </c>
      <c r="H205" s="42">
        <v>0.66880019756201348</v>
      </c>
    </row>
    <row r="206" spans="1:8" x14ac:dyDescent="0.3">
      <c r="A206" s="41" t="s">
        <v>1422</v>
      </c>
      <c r="B206" s="53" t="s">
        <v>1543</v>
      </c>
      <c r="C206" s="42" t="s">
        <v>23</v>
      </c>
      <c r="D206" s="54">
        <v>0.55047909663084893</v>
      </c>
      <c r="E206" s="41" t="s">
        <v>1349</v>
      </c>
      <c r="F206" s="53" t="s">
        <v>1543</v>
      </c>
      <c r="G206" s="42" t="s">
        <v>23</v>
      </c>
      <c r="H206" s="42">
        <v>0.66880019756201348</v>
      </c>
    </row>
    <row r="207" spans="1:8" x14ac:dyDescent="0.3">
      <c r="A207" s="41" t="s">
        <v>1423</v>
      </c>
      <c r="B207" s="53" t="s">
        <v>1543</v>
      </c>
      <c r="C207" s="42" t="s">
        <v>23</v>
      </c>
      <c r="D207" s="54">
        <v>0.55047909663084893</v>
      </c>
      <c r="E207" s="41" t="s">
        <v>2303</v>
      </c>
      <c r="F207" s="53" t="s">
        <v>1543</v>
      </c>
      <c r="G207" s="42" t="s">
        <v>23</v>
      </c>
      <c r="H207" s="42">
        <v>0.66880019756201348</v>
      </c>
    </row>
    <row r="208" spans="1:8" x14ac:dyDescent="0.3">
      <c r="A208" s="41" t="s">
        <v>1065</v>
      </c>
      <c r="B208" s="53" t="s">
        <v>1543</v>
      </c>
      <c r="C208" s="42" t="s">
        <v>23</v>
      </c>
      <c r="D208" s="54">
        <v>0.55047909663084893</v>
      </c>
      <c r="E208" s="41" t="s">
        <v>1421</v>
      </c>
      <c r="F208" s="53" t="s">
        <v>1543</v>
      </c>
      <c r="G208" s="42" t="s">
        <v>23</v>
      </c>
      <c r="H208" s="42">
        <v>0.66880019756201348</v>
      </c>
    </row>
    <row r="209" spans="1:8" x14ac:dyDescent="0.3">
      <c r="A209" s="41" t="s">
        <v>1409</v>
      </c>
      <c r="B209" s="53" t="s">
        <v>1543</v>
      </c>
      <c r="C209" s="42">
        <v>0</v>
      </c>
      <c r="D209" s="54">
        <v>0.55047909663084893</v>
      </c>
      <c r="E209" s="41" t="s">
        <v>1422</v>
      </c>
      <c r="F209" s="53" t="s">
        <v>1543</v>
      </c>
      <c r="G209" s="42" t="s">
        <v>23</v>
      </c>
      <c r="H209" s="42">
        <v>0.66880019756201348</v>
      </c>
    </row>
    <row r="210" spans="1:8" x14ac:dyDescent="0.3">
      <c r="A210" s="41" t="s">
        <v>1350</v>
      </c>
      <c r="B210" s="53" t="s">
        <v>1543</v>
      </c>
      <c r="C210" s="42">
        <v>0</v>
      </c>
      <c r="D210" s="54">
        <v>0.55047909663084893</v>
      </c>
      <c r="E210" s="41" t="s">
        <v>1423</v>
      </c>
      <c r="F210" s="53" t="s">
        <v>1543</v>
      </c>
      <c r="G210" s="42" t="s">
        <v>23</v>
      </c>
      <c r="H210" s="42">
        <v>0.66880019756201348</v>
      </c>
    </row>
    <row r="211" spans="1:8" x14ac:dyDescent="0.3">
      <c r="A211" s="41" t="s">
        <v>2304</v>
      </c>
      <c r="B211" s="53" t="s">
        <v>1543</v>
      </c>
      <c r="C211" s="42" t="s">
        <v>23</v>
      </c>
      <c r="D211" s="54">
        <v>0.55047909663084893</v>
      </c>
      <c r="E211" s="41" t="s">
        <v>1065</v>
      </c>
      <c r="F211" s="53" t="s">
        <v>1543</v>
      </c>
      <c r="G211" s="42" t="s">
        <v>23</v>
      </c>
      <c r="H211" s="42">
        <v>0.66880019756201348</v>
      </c>
    </row>
    <row r="212" spans="1:8" x14ac:dyDescent="0.3">
      <c r="A212" s="41" t="s">
        <v>1424</v>
      </c>
      <c r="B212" s="53" t="s">
        <v>1543</v>
      </c>
      <c r="C212" s="42" t="s">
        <v>23</v>
      </c>
      <c r="D212" s="54">
        <v>0.55047909663084893</v>
      </c>
      <c r="E212" s="41" t="s">
        <v>1409</v>
      </c>
      <c r="F212" s="53" t="s">
        <v>1543</v>
      </c>
      <c r="G212" s="42">
        <v>8.9181124986186314E-3</v>
      </c>
      <c r="H212" s="42">
        <v>0.66880019756201348</v>
      </c>
    </row>
    <row r="213" spans="1:8" x14ac:dyDescent="0.3">
      <c r="A213" s="41" t="s">
        <v>912</v>
      </c>
      <c r="B213" s="53" t="s">
        <v>1543</v>
      </c>
      <c r="C213" s="42">
        <v>0</v>
      </c>
      <c r="D213" s="54">
        <v>0.55047909663084893</v>
      </c>
      <c r="E213" s="41" t="s">
        <v>1350</v>
      </c>
      <c r="F213" s="53" t="s">
        <v>1543</v>
      </c>
      <c r="G213" s="42">
        <v>0.78549580645161288</v>
      </c>
      <c r="H213" s="42">
        <v>0.66880019756201348</v>
      </c>
    </row>
    <row r="214" spans="1:8" x14ac:dyDescent="0.3">
      <c r="A214" s="41" t="s">
        <v>44</v>
      </c>
      <c r="B214" s="53" t="s">
        <v>1543</v>
      </c>
      <c r="C214" s="42">
        <v>0</v>
      </c>
      <c r="D214" s="54">
        <v>0.55047909663084893</v>
      </c>
      <c r="E214" s="41" t="s">
        <v>2304</v>
      </c>
      <c r="F214" s="53" t="s">
        <v>1543</v>
      </c>
      <c r="G214" s="42" t="s">
        <v>23</v>
      </c>
      <c r="H214" s="42">
        <v>0.66880019756201348</v>
      </c>
    </row>
    <row r="215" spans="1:8" x14ac:dyDescent="0.3">
      <c r="A215" s="41" t="s">
        <v>1414</v>
      </c>
      <c r="B215" s="53" t="s">
        <v>1543</v>
      </c>
      <c r="C215" s="42">
        <v>0</v>
      </c>
      <c r="D215" s="54">
        <v>0.55047909663084893</v>
      </c>
      <c r="E215" s="41" t="s">
        <v>1424</v>
      </c>
      <c r="F215" s="53" t="s">
        <v>1543</v>
      </c>
      <c r="G215" s="42" t="s">
        <v>23</v>
      </c>
      <c r="H215" s="42">
        <v>0.66880019756201348</v>
      </c>
    </row>
    <row r="216" spans="1:8" x14ac:dyDescent="0.3">
      <c r="A216" s="41" t="s">
        <v>1415</v>
      </c>
      <c r="B216" s="53" t="s">
        <v>1543</v>
      </c>
      <c r="C216" s="42" t="s">
        <v>23</v>
      </c>
      <c r="D216" s="54">
        <v>0.55047909663084893</v>
      </c>
      <c r="E216" s="41" t="s">
        <v>912</v>
      </c>
      <c r="F216" s="53" t="s">
        <v>1543</v>
      </c>
      <c r="G216" s="42">
        <v>0.99999606387764284</v>
      </c>
      <c r="H216" s="42">
        <v>0.66880019756201348</v>
      </c>
    </row>
    <row r="217" spans="1:8" x14ac:dyDescent="0.3">
      <c r="A217" s="41" t="s">
        <v>1174</v>
      </c>
      <c r="B217" s="53" t="s">
        <v>1543</v>
      </c>
      <c r="C217" s="42" t="s">
        <v>23</v>
      </c>
      <c r="D217" s="54">
        <v>0.55047909663084893</v>
      </c>
      <c r="E217" s="41" t="s">
        <v>44</v>
      </c>
      <c r="F217" s="53" t="s">
        <v>1543</v>
      </c>
      <c r="G217" s="42">
        <v>0.70850247367753394</v>
      </c>
      <c r="H217" s="42">
        <v>0.66880019756201348</v>
      </c>
    </row>
    <row r="218" spans="1:8" x14ac:dyDescent="0.3">
      <c r="A218" s="41" t="s">
        <v>1352</v>
      </c>
      <c r="B218" s="53" t="s">
        <v>1543</v>
      </c>
      <c r="C218" s="42" t="s">
        <v>23</v>
      </c>
      <c r="D218" s="54">
        <v>0.55047909663084893</v>
      </c>
      <c r="E218" s="41" t="s">
        <v>1414</v>
      </c>
      <c r="F218" s="53" t="s">
        <v>1543</v>
      </c>
      <c r="G218" s="42">
        <v>0</v>
      </c>
      <c r="H218" s="42">
        <v>0.66880019756201348</v>
      </c>
    </row>
    <row r="219" spans="1:8" x14ac:dyDescent="0.3">
      <c r="A219" s="41" t="s">
        <v>2305</v>
      </c>
      <c r="B219" s="53" t="s">
        <v>1543</v>
      </c>
      <c r="C219" s="42" t="s">
        <v>23</v>
      </c>
      <c r="D219" s="54">
        <v>0.55047909663084893</v>
      </c>
      <c r="E219" s="41" t="s">
        <v>1415</v>
      </c>
      <c r="F219" s="53" t="s">
        <v>1543</v>
      </c>
      <c r="G219" s="42" t="s">
        <v>23</v>
      </c>
      <c r="H219" s="42">
        <v>0.66880019756201348</v>
      </c>
    </row>
    <row r="220" spans="1:8" x14ac:dyDescent="0.3">
      <c r="A220" s="41" t="s">
        <v>1425</v>
      </c>
      <c r="B220" s="53" t="s">
        <v>1543</v>
      </c>
      <c r="C220" s="42" t="s">
        <v>23</v>
      </c>
      <c r="D220" s="54">
        <v>0.55047909663084893</v>
      </c>
      <c r="E220" s="41" t="s">
        <v>1174</v>
      </c>
      <c r="F220" s="53" t="s">
        <v>1543</v>
      </c>
      <c r="G220" s="42" t="s">
        <v>23</v>
      </c>
      <c r="H220" s="42">
        <v>0.66880019756201348</v>
      </c>
    </row>
    <row r="221" spans="1:8" x14ac:dyDescent="0.3">
      <c r="A221" s="41" t="s">
        <v>1426</v>
      </c>
      <c r="B221" s="53" t="s">
        <v>1543</v>
      </c>
      <c r="C221" s="42" t="s">
        <v>23</v>
      </c>
      <c r="D221" s="54">
        <v>0.55047909663084893</v>
      </c>
      <c r="E221" s="41" t="s">
        <v>1352</v>
      </c>
      <c r="F221" s="53" t="s">
        <v>1543</v>
      </c>
      <c r="G221" s="42" t="s">
        <v>23</v>
      </c>
      <c r="H221" s="42">
        <v>0.66880019756201348</v>
      </c>
    </row>
    <row r="222" spans="1:8" x14ac:dyDescent="0.3">
      <c r="A222" s="41" t="s">
        <v>1427</v>
      </c>
      <c r="B222" s="53" t="s">
        <v>1543</v>
      </c>
      <c r="C222" s="42" t="s">
        <v>23</v>
      </c>
      <c r="D222" s="54">
        <v>0.55047909663084893</v>
      </c>
      <c r="E222" s="41" t="s">
        <v>2340</v>
      </c>
      <c r="F222" s="53" t="s">
        <v>1543</v>
      </c>
      <c r="G222" s="42" t="s">
        <v>23</v>
      </c>
      <c r="H222" s="42">
        <v>0.66880019756201348</v>
      </c>
    </row>
    <row r="223" spans="1:8" x14ac:dyDescent="0.3">
      <c r="A223" s="41" t="s">
        <v>1428</v>
      </c>
      <c r="B223" s="53" t="s">
        <v>1543</v>
      </c>
      <c r="C223" s="42" t="s">
        <v>23</v>
      </c>
      <c r="D223" s="54">
        <v>0.55047909663084893</v>
      </c>
      <c r="E223" s="41" t="s">
        <v>2305</v>
      </c>
      <c r="F223" s="53" t="s">
        <v>1543</v>
      </c>
      <c r="G223" s="42" t="s">
        <v>23</v>
      </c>
      <c r="H223" s="42">
        <v>0.66880019756201348</v>
      </c>
    </row>
    <row r="224" spans="1:8" x14ac:dyDescent="0.3">
      <c r="A224" s="41" t="s">
        <v>158</v>
      </c>
      <c r="B224" s="53" t="s">
        <v>1543</v>
      </c>
      <c r="C224" s="42" t="s">
        <v>23</v>
      </c>
      <c r="D224" s="54">
        <v>0.55047909663084893</v>
      </c>
      <c r="E224" s="41" t="s">
        <v>1425</v>
      </c>
      <c r="F224" s="53" t="s">
        <v>1543</v>
      </c>
      <c r="G224" s="42" t="s">
        <v>23</v>
      </c>
      <c r="H224" s="42">
        <v>0.66880019756201348</v>
      </c>
    </row>
    <row r="225" spans="1:8" x14ac:dyDescent="0.3">
      <c r="A225" s="41" t="s">
        <v>1066</v>
      </c>
      <c r="B225" s="53" t="s">
        <v>1543</v>
      </c>
      <c r="C225" s="42">
        <v>0</v>
      </c>
      <c r="D225" s="54">
        <v>0.55047909663084893</v>
      </c>
      <c r="E225" s="41" t="s">
        <v>1426</v>
      </c>
      <c r="F225" s="53" t="s">
        <v>1543</v>
      </c>
      <c r="G225" s="42" t="s">
        <v>23</v>
      </c>
      <c r="H225" s="42">
        <v>0.66880019756201348</v>
      </c>
    </row>
    <row r="226" spans="1:8" x14ac:dyDescent="0.3">
      <c r="A226" s="41" t="s">
        <v>1416</v>
      </c>
      <c r="B226" s="53" t="s">
        <v>1543</v>
      </c>
      <c r="C226" s="42" t="s">
        <v>23</v>
      </c>
      <c r="D226" s="54">
        <v>0.55047909663084893</v>
      </c>
      <c r="E226" s="41" t="s">
        <v>1427</v>
      </c>
      <c r="F226" s="53" t="s">
        <v>1543</v>
      </c>
      <c r="G226" s="42" t="s">
        <v>23</v>
      </c>
      <c r="H226" s="42">
        <v>0.66880019756201348</v>
      </c>
    </row>
    <row r="227" spans="1:8" x14ac:dyDescent="0.3">
      <c r="A227" s="41" t="s">
        <v>1353</v>
      </c>
      <c r="B227" s="53" t="s">
        <v>1543</v>
      </c>
      <c r="C227" s="42" t="s">
        <v>23</v>
      </c>
      <c r="D227" s="54">
        <v>0.55047909663084893</v>
      </c>
      <c r="E227" s="41" t="s">
        <v>1428</v>
      </c>
      <c r="F227" s="53" t="s">
        <v>1543</v>
      </c>
      <c r="G227" s="42" t="s">
        <v>23</v>
      </c>
      <c r="H227" s="42">
        <v>0.66880019756201348</v>
      </c>
    </row>
    <row r="228" spans="1:8" x14ac:dyDescent="0.3">
      <c r="A228" s="41" t="s">
        <v>917</v>
      </c>
      <c r="B228" s="53" t="s">
        <v>1543</v>
      </c>
      <c r="C228" s="42" t="s">
        <v>23</v>
      </c>
      <c r="D228" s="54">
        <v>0.55047909663084893</v>
      </c>
      <c r="E228" s="41" t="s">
        <v>158</v>
      </c>
      <c r="F228" s="53" t="s">
        <v>1543</v>
      </c>
      <c r="G228" s="42" t="s">
        <v>23</v>
      </c>
      <c r="H228" s="42">
        <v>0.66880019756201348</v>
      </c>
    </row>
    <row r="229" spans="1:8" x14ac:dyDescent="0.3">
      <c r="A229" s="41" t="s">
        <v>2354</v>
      </c>
      <c r="B229" s="53" t="s">
        <v>1543</v>
      </c>
      <c r="C229" s="42" t="s">
        <v>23</v>
      </c>
      <c r="D229" s="54">
        <v>0.55047909663084893</v>
      </c>
      <c r="E229" s="41" t="s">
        <v>1066</v>
      </c>
      <c r="F229" s="53" t="s">
        <v>1543</v>
      </c>
      <c r="G229" s="42">
        <v>0.52386069346425279</v>
      </c>
      <c r="H229" s="42">
        <v>0.66880019756201348</v>
      </c>
    </row>
    <row r="230" spans="1:8" x14ac:dyDescent="0.3">
      <c r="A230" s="41" t="s">
        <v>157</v>
      </c>
      <c r="B230" s="53" t="s">
        <v>1543</v>
      </c>
      <c r="C230" s="42">
        <v>0.29257022227151025</v>
      </c>
      <c r="D230" s="54">
        <v>0.55047909663084893</v>
      </c>
      <c r="E230" s="41" t="s">
        <v>1416</v>
      </c>
      <c r="F230" s="53" t="s">
        <v>1543</v>
      </c>
      <c r="G230" s="42" t="s">
        <v>23</v>
      </c>
      <c r="H230" s="42">
        <v>0.66880019756201348</v>
      </c>
    </row>
    <row r="231" spans="1:8" x14ac:dyDescent="0.3">
      <c r="A231" s="41" t="s">
        <v>54</v>
      </c>
      <c r="B231" s="53" t="s">
        <v>1543</v>
      </c>
      <c r="C231" s="42">
        <v>0.92517088529973446</v>
      </c>
      <c r="D231" s="54">
        <v>0.55047909663084893</v>
      </c>
      <c r="E231" s="41" t="s">
        <v>1353</v>
      </c>
      <c r="F231" s="53" t="s">
        <v>1543</v>
      </c>
      <c r="G231" s="42" t="s">
        <v>23</v>
      </c>
      <c r="H231" s="42">
        <v>0.66880019756201348</v>
      </c>
    </row>
    <row r="232" spans="1:8" x14ac:dyDescent="0.3">
      <c r="A232" s="41" t="s">
        <v>126</v>
      </c>
      <c r="B232" s="53" t="s">
        <v>1543</v>
      </c>
      <c r="C232" s="42" t="s">
        <v>23</v>
      </c>
      <c r="D232" s="54">
        <v>0.55047909663084893</v>
      </c>
      <c r="E232" s="41" t="s">
        <v>917</v>
      </c>
      <c r="F232" s="53" t="s">
        <v>1543</v>
      </c>
      <c r="G232" s="42" t="s">
        <v>23</v>
      </c>
      <c r="H232" s="42">
        <v>0.66880019756201348</v>
      </c>
    </row>
    <row r="233" spans="1:8" x14ac:dyDescent="0.3">
      <c r="A233" s="41" t="s">
        <v>1131</v>
      </c>
      <c r="B233" s="53" t="s">
        <v>1543</v>
      </c>
      <c r="C233" s="42">
        <v>0.89818447292335879</v>
      </c>
      <c r="D233" s="54">
        <v>0.55047909663084893</v>
      </c>
      <c r="E233" s="41" t="s">
        <v>2354</v>
      </c>
      <c r="F233" s="53" t="s">
        <v>1543</v>
      </c>
      <c r="G233" s="42" t="s">
        <v>23</v>
      </c>
      <c r="H233" s="42">
        <v>0.66880019756201348</v>
      </c>
    </row>
    <row r="234" spans="1:8" x14ac:dyDescent="0.3">
      <c r="A234" s="41" t="s">
        <v>1748</v>
      </c>
      <c r="B234" s="53" t="s">
        <v>1543</v>
      </c>
      <c r="C234" s="42">
        <v>6.4874959884719696E-2</v>
      </c>
      <c r="D234" s="54">
        <v>0.55047909663084893</v>
      </c>
      <c r="E234" s="41" t="s">
        <v>1406</v>
      </c>
      <c r="F234" s="53" t="s">
        <v>1543</v>
      </c>
      <c r="G234" s="42" t="s">
        <v>23</v>
      </c>
      <c r="H234" s="42">
        <v>0.66880019756201348</v>
      </c>
    </row>
    <row r="235" spans="1:8" x14ac:dyDescent="0.3">
      <c r="A235" s="41" t="s">
        <v>1354</v>
      </c>
      <c r="B235" s="53" t="s">
        <v>1543</v>
      </c>
      <c r="C235" s="42" t="s">
        <v>23</v>
      </c>
      <c r="D235" s="54">
        <v>0.55047909663084893</v>
      </c>
      <c r="E235" s="41" t="s">
        <v>157</v>
      </c>
      <c r="F235" s="53" t="s">
        <v>1543</v>
      </c>
      <c r="G235" s="42">
        <v>0.81514765404831002</v>
      </c>
      <c r="H235" s="42">
        <v>0.66880019756201348</v>
      </c>
    </row>
    <row r="236" spans="1:8" x14ac:dyDescent="0.3">
      <c r="A236" s="41" t="s">
        <v>996</v>
      </c>
      <c r="B236" s="53" t="s">
        <v>1543</v>
      </c>
      <c r="C236" s="42" t="s">
        <v>23</v>
      </c>
      <c r="D236" s="54">
        <v>0.55047909663084893</v>
      </c>
      <c r="E236" s="41" t="s">
        <v>54</v>
      </c>
      <c r="F236" s="53" t="s">
        <v>1543</v>
      </c>
      <c r="G236" s="42">
        <v>0.89383678867322724</v>
      </c>
      <c r="H236" s="42">
        <v>0.66880019756201348</v>
      </c>
    </row>
    <row r="237" spans="1:8" x14ac:dyDescent="0.3">
      <c r="A237" s="41" t="s">
        <v>63</v>
      </c>
      <c r="B237" s="53" t="s">
        <v>1543</v>
      </c>
      <c r="C237" s="42">
        <v>1</v>
      </c>
      <c r="D237" s="54">
        <v>0.55047909663084893</v>
      </c>
      <c r="E237" s="41" t="s">
        <v>126</v>
      </c>
      <c r="F237" s="53" t="s">
        <v>1543</v>
      </c>
      <c r="G237" s="42" t="s">
        <v>23</v>
      </c>
      <c r="H237" s="42">
        <v>0.66880019756201348</v>
      </c>
    </row>
    <row r="238" spans="1:8" x14ac:dyDescent="0.3">
      <c r="A238" s="41" t="s">
        <v>59</v>
      </c>
      <c r="B238" s="53" t="s">
        <v>1543</v>
      </c>
      <c r="C238" s="42">
        <v>0.80557278548734912</v>
      </c>
      <c r="D238" s="54">
        <v>0.55047909663084893</v>
      </c>
      <c r="E238" s="41" t="s">
        <v>1131</v>
      </c>
      <c r="F238" s="53" t="s">
        <v>1543</v>
      </c>
      <c r="G238" s="42">
        <v>0.93343259094465636</v>
      </c>
      <c r="H238" s="42">
        <v>0.66880019756201348</v>
      </c>
    </row>
    <row r="239" spans="1:8" x14ac:dyDescent="0.3">
      <c r="A239" s="41" t="s">
        <v>91</v>
      </c>
      <c r="B239" s="53" t="s">
        <v>1543</v>
      </c>
      <c r="C239" s="42">
        <v>0.69240575326046627</v>
      </c>
      <c r="D239" s="54">
        <v>0.55047909663084893</v>
      </c>
      <c r="E239" s="41" t="s">
        <v>1748</v>
      </c>
      <c r="F239" s="53" t="s">
        <v>1543</v>
      </c>
      <c r="G239" s="42">
        <v>0.17015171441695981</v>
      </c>
      <c r="H239" s="42">
        <v>0.66880019756201348</v>
      </c>
    </row>
    <row r="240" spans="1:8" x14ac:dyDescent="0.3">
      <c r="A240" s="41" t="s">
        <v>919</v>
      </c>
      <c r="B240" s="53" t="s">
        <v>1543</v>
      </c>
      <c r="C240" s="42" t="s">
        <v>23</v>
      </c>
      <c r="D240" s="54">
        <v>0.55047909663084893</v>
      </c>
      <c r="E240" s="41" t="s">
        <v>1354</v>
      </c>
      <c r="F240" s="53" t="s">
        <v>1543</v>
      </c>
      <c r="G240" s="42">
        <v>0.3666416666666667</v>
      </c>
      <c r="H240" s="42">
        <v>0.66880019756201348</v>
      </c>
    </row>
    <row r="241" spans="1:8" x14ac:dyDescent="0.3">
      <c r="A241" s="41" t="s">
        <v>155</v>
      </c>
      <c r="B241" s="53" t="s">
        <v>1543</v>
      </c>
      <c r="C241" s="42">
        <v>0.47366838709677417</v>
      </c>
      <c r="D241" s="54">
        <v>0.55047909663084893</v>
      </c>
      <c r="E241" s="41" t="s">
        <v>996</v>
      </c>
      <c r="F241" s="53" t="s">
        <v>1543</v>
      </c>
      <c r="G241" s="42" t="s">
        <v>23</v>
      </c>
      <c r="H241" s="42">
        <v>0.66880019756201348</v>
      </c>
    </row>
    <row r="242" spans="1:8" x14ac:dyDescent="0.3">
      <c r="A242" s="41" t="s">
        <v>27</v>
      </c>
      <c r="B242" s="53" t="s">
        <v>1543</v>
      </c>
      <c r="C242" s="42" t="s">
        <v>23</v>
      </c>
      <c r="D242" s="54">
        <v>0.55047909663084893</v>
      </c>
      <c r="E242" s="41" t="s">
        <v>63</v>
      </c>
      <c r="F242" s="53" t="s">
        <v>1543</v>
      </c>
      <c r="G242" s="42">
        <v>0.85346221886601159</v>
      </c>
      <c r="H242" s="42">
        <v>0.66880019756201348</v>
      </c>
    </row>
    <row r="243" spans="1:8" x14ac:dyDescent="0.3">
      <c r="A243" s="41" t="s">
        <v>997</v>
      </c>
      <c r="B243" s="53" t="s">
        <v>1543</v>
      </c>
      <c r="C243" s="42" t="s">
        <v>23</v>
      </c>
      <c r="D243" s="54">
        <v>0.55047909663084893</v>
      </c>
      <c r="E243" s="41" t="s">
        <v>59</v>
      </c>
      <c r="F243" s="53" t="s">
        <v>1543</v>
      </c>
      <c r="G243" s="42">
        <v>0.47073631444592323</v>
      </c>
      <c r="H243" s="42">
        <v>0.66880019756201348</v>
      </c>
    </row>
    <row r="244" spans="1:8" x14ac:dyDescent="0.3">
      <c r="A244" s="41" t="s">
        <v>977</v>
      </c>
      <c r="B244" s="53" t="s">
        <v>1543</v>
      </c>
      <c r="C244" s="42">
        <v>0.6247737459978655</v>
      </c>
      <c r="D244" s="54">
        <v>0.55047909663084893</v>
      </c>
      <c r="E244" s="41" t="s">
        <v>91</v>
      </c>
      <c r="F244" s="53" t="s">
        <v>1543</v>
      </c>
      <c r="G244" s="42">
        <v>0.84852665449045406</v>
      </c>
      <c r="H244" s="42">
        <v>0.66880019756201348</v>
      </c>
    </row>
    <row r="245" spans="1:8" x14ac:dyDescent="0.3">
      <c r="A245" s="41" t="s">
        <v>1429</v>
      </c>
      <c r="B245" s="53" t="s">
        <v>1543</v>
      </c>
      <c r="C245" s="42" t="s">
        <v>23</v>
      </c>
      <c r="D245" s="54">
        <v>0.55047909663084893</v>
      </c>
      <c r="E245" s="41" t="s">
        <v>919</v>
      </c>
      <c r="F245" s="53" t="s">
        <v>1543</v>
      </c>
      <c r="G245" s="42" t="s">
        <v>23</v>
      </c>
      <c r="H245" s="42">
        <v>0.66880019756201348</v>
      </c>
    </row>
    <row r="246" spans="1:8" x14ac:dyDescent="0.3">
      <c r="A246" s="41" t="s">
        <v>1430</v>
      </c>
      <c r="B246" s="53" t="s">
        <v>1543</v>
      </c>
      <c r="C246" s="42" t="s">
        <v>23</v>
      </c>
      <c r="D246" s="54">
        <v>0.55047909663084893</v>
      </c>
      <c r="E246" s="41" t="s">
        <v>155</v>
      </c>
      <c r="F246" s="53" t="s">
        <v>1543</v>
      </c>
      <c r="G246" s="42">
        <v>0.47603094517322569</v>
      </c>
      <c r="H246" s="42">
        <v>0.66880019756201348</v>
      </c>
    </row>
    <row r="247" spans="1:8" x14ac:dyDescent="0.3">
      <c r="A247" s="41" t="s">
        <v>1431</v>
      </c>
      <c r="B247" s="53" t="s">
        <v>1543</v>
      </c>
      <c r="C247" s="42" t="s">
        <v>23</v>
      </c>
      <c r="D247" s="54">
        <v>0.55047909663084893</v>
      </c>
      <c r="E247" s="41" t="s">
        <v>27</v>
      </c>
      <c r="F247" s="53" t="s">
        <v>1543</v>
      </c>
      <c r="G247" s="42" t="s">
        <v>23</v>
      </c>
      <c r="H247" s="42">
        <v>0.66880019756201348</v>
      </c>
    </row>
    <row r="248" spans="1:8" x14ac:dyDescent="0.3">
      <c r="A248" s="41" t="s">
        <v>1432</v>
      </c>
      <c r="B248" s="53" t="s">
        <v>1543</v>
      </c>
      <c r="C248" s="42" t="s">
        <v>23</v>
      </c>
      <c r="D248" s="54">
        <v>0.55047909663084893</v>
      </c>
      <c r="E248" s="41" t="s">
        <v>997</v>
      </c>
      <c r="F248" s="53" t="s">
        <v>1543</v>
      </c>
      <c r="G248" s="42" t="s">
        <v>23</v>
      </c>
      <c r="H248" s="42">
        <v>0.66880019756201348</v>
      </c>
    </row>
    <row r="249" spans="1:8" x14ac:dyDescent="0.3">
      <c r="A249" s="41" t="s">
        <v>1433</v>
      </c>
      <c r="B249" s="53" t="s">
        <v>1543</v>
      </c>
      <c r="C249" s="42" t="s">
        <v>23</v>
      </c>
      <c r="D249" s="54">
        <v>0.55047909663084893</v>
      </c>
      <c r="E249" s="41" t="s">
        <v>977</v>
      </c>
      <c r="F249" s="53" t="s">
        <v>1543</v>
      </c>
      <c r="G249" s="42">
        <v>0.83117075773745996</v>
      </c>
      <c r="H249" s="42">
        <v>0.66880019756201348</v>
      </c>
    </row>
    <row r="250" spans="1:8" x14ac:dyDescent="0.3">
      <c r="A250" s="41" t="s">
        <v>1434</v>
      </c>
      <c r="B250" s="53" t="s">
        <v>1543</v>
      </c>
      <c r="C250" s="42" t="s">
        <v>23</v>
      </c>
      <c r="D250" s="54">
        <v>0.55047909663084893</v>
      </c>
      <c r="E250" s="41" t="s">
        <v>1429</v>
      </c>
      <c r="F250" s="53" t="s">
        <v>1543</v>
      </c>
      <c r="G250" s="42" t="s">
        <v>23</v>
      </c>
      <c r="H250" s="42">
        <v>0.66880019756201348</v>
      </c>
    </row>
    <row r="251" spans="1:8" x14ac:dyDescent="0.3">
      <c r="A251" s="41" t="s">
        <v>1067</v>
      </c>
      <c r="B251" s="53" t="s">
        <v>1543</v>
      </c>
      <c r="C251" s="42" t="s">
        <v>23</v>
      </c>
      <c r="D251" s="54">
        <v>0.55047909663084893</v>
      </c>
      <c r="E251" s="41" t="s">
        <v>1430</v>
      </c>
      <c r="F251" s="53" t="s">
        <v>1543</v>
      </c>
      <c r="G251" s="42" t="s">
        <v>23</v>
      </c>
      <c r="H251" s="42">
        <v>0.66880019756201348</v>
      </c>
    </row>
    <row r="252" spans="1:8" x14ac:dyDescent="0.3">
      <c r="A252" s="41" t="s">
        <v>1356</v>
      </c>
      <c r="B252" s="53" t="s">
        <v>1543</v>
      </c>
      <c r="C252" s="42" t="s">
        <v>23</v>
      </c>
      <c r="D252" s="54">
        <v>0.55047909663084893</v>
      </c>
      <c r="E252" s="41" t="s">
        <v>1431</v>
      </c>
      <c r="F252" s="53" t="s">
        <v>1543</v>
      </c>
      <c r="G252" s="42" t="s">
        <v>23</v>
      </c>
      <c r="H252" s="42">
        <v>0.66880019756201348</v>
      </c>
    </row>
    <row r="253" spans="1:8" x14ac:dyDescent="0.3">
      <c r="A253" s="41" t="s">
        <v>1202</v>
      </c>
      <c r="B253" s="53" t="s">
        <v>1543</v>
      </c>
      <c r="C253" s="42" t="s">
        <v>23</v>
      </c>
      <c r="D253" s="54">
        <v>0.55047909663084893</v>
      </c>
      <c r="E253" s="41" t="s">
        <v>1432</v>
      </c>
      <c r="F253" s="53" t="s">
        <v>1543</v>
      </c>
      <c r="G253" s="42" t="s">
        <v>23</v>
      </c>
      <c r="H253" s="42">
        <v>0.66880019756201348</v>
      </c>
    </row>
    <row r="254" spans="1:8" x14ac:dyDescent="0.3">
      <c r="A254" s="41" t="s">
        <v>1398</v>
      </c>
      <c r="B254" s="53" t="s">
        <v>1543</v>
      </c>
      <c r="C254" s="42" t="s">
        <v>23</v>
      </c>
      <c r="D254" s="54">
        <v>0.55047909663084893</v>
      </c>
      <c r="E254" s="41" t="s">
        <v>1433</v>
      </c>
      <c r="F254" s="53" t="s">
        <v>1543</v>
      </c>
      <c r="G254" s="42" t="s">
        <v>23</v>
      </c>
      <c r="H254" s="42">
        <v>0.66880019756201348</v>
      </c>
    </row>
    <row r="255" spans="1:8" x14ac:dyDescent="0.3">
      <c r="A255" s="41" t="s">
        <v>154</v>
      </c>
      <c r="B255" s="53" t="s">
        <v>1543</v>
      </c>
      <c r="C255" s="42" t="s">
        <v>23</v>
      </c>
      <c r="D255" s="54">
        <v>0.55047909663084893</v>
      </c>
      <c r="E255" s="41" t="s">
        <v>1434</v>
      </c>
      <c r="F255" s="53" t="s">
        <v>1543</v>
      </c>
      <c r="G255" s="42" t="s">
        <v>23</v>
      </c>
      <c r="H255" s="42">
        <v>0.66880019756201348</v>
      </c>
    </row>
    <row r="256" spans="1:8" x14ac:dyDescent="0.3">
      <c r="A256" s="41" t="s">
        <v>256</v>
      </c>
      <c r="B256" s="53" t="s">
        <v>1543</v>
      </c>
      <c r="C256" s="42" t="s">
        <v>23</v>
      </c>
      <c r="D256" s="54">
        <v>0.55047909663084893</v>
      </c>
      <c r="E256" s="41" t="s">
        <v>1067</v>
      </c>
      <c r="F256" s="53" t="s">
        <v>1543</v>
      </c>
      <c r="G256" s="42" t="s">
        <v>23</v>
      </c>
      <c r="H256" s="42">
        <v>0.66880019756201348</v>
      </c>
    </row>
    <row r="257" spans="1:8" x14ac:dyDescent="0.3">
      <c r="A257" s="41" t="s">
        <v>255</v>
      </c>
      <c r="B257" s="53" t="s">
        <v>1543</v>
      </c>
      <c r="C257" s="42" t="s">
        <v>23</v>
      </c>
      <c r="D257" s="54">
        <v>0.55047909663084893</v>
      </c>
      <c r="E257" s="41" t="s">
        <v>1356</v>
      </c>
      <c r="F257" s="53" t="s">
        <v>1543</v>
      </c>
      <c r="G257" s="42" t="s">
        <v>23</v>
      </c>
      <c r="H257" s="42">
        <v>0.66880019756201348</v>
      </c>
    </row>
    <row r="258" spans="1:8" x14ac:dyDescent="0.3">
      <c r="A258" s="41" t="s">
        <v>254</v>
      </c>
      <c r="B258" s="53" t="s">
        <v>1543</v>
      </c>
      <c r="C258" s="42" t="s">
        <v>23</v>
      </c>
      <c r="D258" s="54">
        <v>0.55047909663084893</v>
      </c>
      <c r="E258" s="41" t="s">
        <v>1202</v>
      </c>
      <c r="F258" s="53" t="s">
        <v>1543</v>
      </c>
      <c r="G258" s="42" t="s">
        <v>23</v>
      </c>
      <c r="H258" s="42">
        <v>0.66880019756201348</v>
      </c>
    </row>
    <row r="259" spans="1:8" x14ac:dyDescent="0.3">
      <c r="A259" s="41" t="s">
        <v>1399</v>
      </c>
      <c r="B259" s="53" t="s">
        <v>1543</v>
      </c>
      <c r="C259" s="42" t="s">
        <v>23</v>
      </c>
      <c r="D259" s="54">
        <v>0.55047909663084893</v>
      </c>
      <c r="E259" s="41" t="s">
        <v>1398</v>
      </c>
      <c r="F259" s="53" t="s">
        <v>1543</v>
      </c>
      <c r="G259" s="42" t="s">
        <v>23</v>
      </c>
      <c r="H259" s="42">
        <v>0.66880019756201348</v>
      </c>
    </row>
    <row r="260" spans="1:8" x14ac:dyDescent="0.3">
      <c r="A260" s="41" t="s">
        <v>1407</v>
      </c>
      <c r="B260" s="53" t="s">
        <v>1543</v>
      </c>
      <c r="C260" s="42" t="s">
        <v>23</v>
      </c>
      <c r="D260" s="54">
        <v>0.55047909663084893</v>
      </c>
      <c r="E260" s="41" t="s">
        <v>154</v>
      </c>
      <c r="F260" s="53" t="s">
        <v>1543</v>
      </c>
      <c r="G260" s="42" t="s">
        <v>23</v>
      </c>
      <c r="H260" s="42">
        <v>0.66880019756201348</v>
      </c>
    </row>
    <row r="261" spans="1:8" x14ac:dyDescent="0.3">
      <c r="A261" s="41" t="s">
        <v>998</v>
      </c>
      <c r="B261" s="53" t="s">
        <v>1544</v>
      </c>
      <c r="C261" s="42" t="s">
        <v>23</v>
      </c>
      <c r="D261" s="54" t="s">
        <v>23</v>
      </c>
      <c r="E261" s="41" t="s">
        <v>256</v>
      </c>
      <c r="F261" s="53" t="s">
        <v>1543</v>
      </c>
      <c r="G261" s="42" t="s">
        <v>23</v>
      </c>
      <c r="H261" s="42">
        <v>0.66880019756201348</v>
      </c>
    </row>
    <row r="262" spans="1:8" x14ac:dyDescent="0.3">
      <c r="A262" s="41" t="s">
        <v>2096</v>
      </c>
      <c r="B262" s="53" t="s">
        <v>2097</v>
      </c>
      <c r="C262" s="42" t="s">
        <v>23</v>
      </c>
      <c r="D262" s="54" t="s">
        <v>23</v>
      </c>
      <c r="E262" s="41" t="s">
        <v>255</v>
      </c>
      <c r="F262" s="53" t="s">
        <v>1543</v>
      </c>
      <c r="G262" s="42" t="s">
        <v>23</v>
      </c>
      <c r="H262" s="42">
        <v>0.66880019756201348</v>
      </c>
    </row>
    <row r="263" spans="1:8" x14ac:dyDescent="0.3">
      <c r="A263" s="41" t="s">
        <v>178</v>
      </c>
      <c r="B263" s="53" t="s">
        <v>1545</v>
      </c>
      <c r="C263" s="42">
        <v>0.90000200478601577</v>
      </c>
      <c r="D263" s="54">
        <v>0.95286050415615242</v>
      </c>
      <c r="E263" s="41" t="s">
        <v>254</v>
      </c>
      <c r="F263" s="53" t="s">
        <v>1543</v>
      </c>
      <c r="G263" s="42" t="s">
        <v>23</v>
      </c>
      <c r="H263" s="42">
        <v>0.66880019756201348</v>
      </c>
    </row>
    <row r="264" spans="1:8" x14ac:dyDescent="0.3">
      <c r="A264" s="41" t="s">
        <v>180</v>
      </c>
      <c r="B264" s="53" t="s">
        <v>1545</v>
      </c>
      <c r="C264" s="42">
        <v>0.98202185565795386</v>
      </c>
      <c r="D264" s="54">
        <v>0.95286050415615242</v>
      </c>
      <c r="E264" s="41" t="s">
        <v>988</v>
      </c>
      <c r="F264" s="53" t="s">
        <v>1543</v>
      </c>
      <c r="G264" s="42" t="s">
        <v>23</v>
      </c>
      <c r="H264" s="42">
        <v>0.66880019756201348</v>
      </c>
    </row>
    <row r="265" spans="1:8" x14ac:dyDescent="0.3">
      <c r="A265" s="41" t="s">
        <v>174</v>
      </c>
      <c r="B265" s="53" t="s">
        <v>1545</v>
      </c>
      <c r="C265" s="42">
        <v>0.93874219997738328</v>
      </c>
      <c r="D265" s="54">
        <v>0.95286050415615242</v>
      </c>
      <c r="E265" s="41" t="s">
        <v>1399</v>
      </c>
      <c r="F265" s="53" t="s">
        <v>1543</v>
      </c>
      <c r="G265" s="42" t="s">
        <v>23</v>
      </c>
      <c r="H265" s="42">
        <v>0.66880019756201348</v>
      </c>
    </row>
    <row r="266" spans="1:8" x14ac:dyDescent="0.3">
      <c r="A266" s="41" t="s">
        <v>184</v>
      </c>
      <c r="B266" s="53" t="s">
        <v>1545</v>
      </c>
      <c r="C266" s="42">
        <v>1.008578384297151</v>
      </c>
      <c r="D266" s="54">
        <v>0.95286050415615242</v>
      </c>
      <c r="E266" s="41" t="s">
        <v>1407</v>
      </c>
      <c r="F266" s="53" t="s">
        <v>1543</v>
      </c>
      <c r="G266" s="42" t="s">
        <v>23</v>
      </c>
      <c r="H266" s="42">
        <v>0.66880019756201348</v>
      </c>
    </row>
    <row r="267" spans="1:8" x14ac:dyDescent="0.3">
      <c r="A267" s="41" t="s">
        <v>223</v>
      </c>
      <c r="B267" s="53" t="s">
        <v>1545</v>
      </c>
      <c r="C267" s="42">
        <v>0.93497599398019504</v>
      </c>
      <c r="D267" s="54">
        <v>0.95286050415615242</v>
      </c>
      <c r="E267" s="41" t="s">
        <v>2105</v>
      </c>
      <c r="F267" s="53" t="s">
        <v>2106</v>
      </c>
      <c r="G267" s="42" t="s">
        <v>23</v>
      </c>
      <c r="H267" s="42" t="s">
        <v>23</v>
      </c>
    </row>
    <row r="268" spans="1:8" x14ac:dyDescent="0.3">
      <c r="A268" s="41" t="s">
        <v>227</v>
      </c>
      <c r="B268" s="53" t="s">
        <v>1545</v>
      </c>
      <c r="C268" s="42" t="s">
        <v>23</v>
      </c>
      <c r="D268" s="54">
        <v>0.95286050415615242</v>
      </c>
      <c r="E268" s="41" t="s">
        <v>998</v>
      </c>
      <c r="F268" s="53" t="s">
        <v>1544</v>
      </c>
      <c r="G268" s="42" t="s">
        <v>23</v>
      </c>
      <c r="H268" s="42" t="s">
        <v>23</v>
      </c>
    </row>
    <row r="269" spans="1:8" x14ac:dyDescent="0.3">
      <c r="A269" s="41" t="s">
        <v>2355</v>
      </c>
      <c r="B269" s="53" t="s">
        <v>1545</v>
      </c>
      <c r="C269" s="42" t="s">
        <v>23</v>
      </c>
      <c r="D269" s="54">
        <v>0.95286050415615242</v>
      </c>
      <c r="E269" s="41" t="s">
        <v>178</v>
      </c>
      <c r="F269" s="53" t="s">
        <v>1545</v>
      </c>
      <c r="G269" s="42">
        <v>0.40356959397510994</v>
      </c>
      <c r="H269" s="42">
        <v>0.69185650709224567</v>
      </c>
    </row>
    <row r="270" spans="1:8" x14ac:dyDescent="0.3">
      <c r="A270" s="41" t="s">
        <v>228</v>
      </c>
      <c r="B270" s="53" t="s">
        <v>1545</v>
      </c>
      <c r="C270" s="42">
        <v>1.1804710137492305</v>
      </c>
      <c r="D270" s="54">
        <v>0.95286050415615242</v>
      </c>
      <c r="E270" s="41" t="s">
        <v>844</v>
      </c>
      <c r="F270" s="53" t="s">
        <v>1545</v>
      </c>
      <c r="G270" s="42" t="s">
        <v>23</v>
      </c>
      <c r="H270" s="42">
        <v>0.69185650709224567</v>
      </c>
    </row>
    <row r="271" spans="1:8" x14ac:dyDescent="0.3">
      <c r="A271" s="41" t="s">
        <v>1038</v>
      </c>
      <c r="B271" s="53" t="s">
        <v>1546</v>
      </c>
      <c r="C271" s="42" t="s">
        <v>23</v>
      </c>
      <c r="D271" s="54" t="s">
        <v>23</v>
      </c>
      <c r="E271" s="41" t="s">
        <v>180</v>
      </c>
      <c r="F271" s="53" t="s">
        <v>1545</v>
      </c>
      <c r="G271" s="42">
        <v>0.73589264022085699</v>
      </c>
      <c r="H271" s="42">
        <v>0.69185650709224567</v>
      </c>
    </row>
    <row r="272" spans="1:8" x14ac:dyDescent="0.3">
      <c r="A272" s="41" t="s">
        <v>999</v>
      </c>
      <c r="B272" s="53" t="s">
        <v>1547</v>
      </c>
      <c r="C272" s="42">
        <v>0</v>
      </c>
      <c r="D272" s="54">
        <v>0</v>
      </c>
      <c r="E272" s="41" t="s">
        <v>174</v>
      </c>
      <c r="F272" s="53" t="s">
        <v>1545</v>
      </c>
      <c r="G272" s="42">
        <v>0.75828947412947822</v>
      </c>
      <c r="H272" s="42">
        <v>0.69185650709224567</v>
      </c>
    </row>
    <row r="273" spans="1:8" x14ac:dyDescent="0.3">
      <c r="A273" s="41" t="s">
        <v>1357</v>
      </c>
      <c r="B273" s="53" t="s">
        <v>1548</v>
      </c>
      <c r="C273" s="42">
        <v>0</v>
      </c>
      <c r="D273" s="54">
        <v>0</v>
      </c>
      <c r="E273" s="41" t="s">
        <v>184</v>
      </c>
      <c r="F273" s="53" t="s">
        <v>1545</v>
      </c>
      <c r="G273" s="42">
        <v>0.68001694692565628</v>
      </c>
      <c r="H273" s="42">
        <v>0.69185650709224567</v>
      </c>
    </row>
    <row r="274" spans="1:8" x14ac:dyDescent="0.3">
      <c r="A274" s="41" t="s">
        <v>803</v>
      </c>
      <c r="B274" s="53" t="s">
        <v>1549</v>
      </c>
      <c r="C274" s="42" t="s">
        <v>23</v>
      </c>
      <c r="D274" s="54" t="s">
        <v>23</v>
      </c>
      <c r="E274" s="41" t="s">
        <v>223</v>
      </c>
      <c r="F274" s="53" t="s">
        <v>1545</v>
      </c>
      <c r="G274" s="42">
        <v>0.7165115049508135</v>
      </c>
      <c r="H274" s="42">
        <v>0.69185650709224567</v>
      </c>
    </row>
    <row r="275" spans="1:8" x14ac:dyDescent="0.3">
      <c r="A275" s="41" t="s">
        <v>802</v>
      </c>
      <c r="B275" s="53" t="s">
        <v>1550</v>
      </c>
      <c r="C275" s="42" t="s">
        <v>23</v>
      </c>
      <c r="D275" s="54" t="s">
        <v>23</v>
      </c>
      <c r="E275" s="41" t="s">
        <v>227</v>
      </c>
      <c r="F275" s="53" t="s">
        <v>1545</v>
      </c>
      <c r="G275" s="42" t="s">
        <v>23</v>
      </c>
      <c r="H275" s="42">
        <v>0.69185650709224567</v>
      </c>
    </row>
    <row r="276" spans="1:8" x14ac:dyDescent="0.3">
      <c r="A276" s="41" t="s">
        <v>801</v>
      </c>
      <c r="B276" s="53" t="s">
        <v>1551</v>
      </c>
      <c r="C276" s="42" t="s">
        <v>23</v>
      </c>
      <c r="D276" s="54" t="s">
        <v>23</v>
      </c>
      <c r="E276" s="41" t="s">
        <v>2355</v>
      </c>
      <c r="F276" s="53" t="s">
        <v>1545</v>
      </c>
      <c r="G276" s="42" t="s">
        <v>23</v>
      </c>
      <c r="H276" s="42">
        <v>0.69185650709224567</v>
      </c>
    </row>
    <row r="277" spans="1:8" x14ac:dyDescent="0.3">
      <c r="A277" s="41" t="s">
        <v>821</v>
      </c>
      <c r="B277" s="53" t="s">
        <v>1552</v>
      </c>
      <c r="C277" s="42" t="s">
        <v>23</v>
      </c>
      <c r="D277" s="54" t="s">
        <v>23</v>
      </c>
      <c r="E277" s="41" t="s">
        <v>228</v>
      </c>
      <c r="F277" s="53" t="s">
        <v>1545</v>
      </c>
      <c r="G277" s="42">
        <v>0.81842466597720598</v>
      </c>
      <c r="H277" s="42">
        <v>0.69185650709224567</v>
      </c>
    </row>
    <row r="278" spans="1:8" x14ac:dyDescent="0.3">
      <c r="A278" s="41" t="s">
        <v>1000</v>
      </c>
      <c r="B278" s="53" t="s">
        <v>1553</v>
      </c>
      <c r="C278" s="42">
        <v>0</v>
      </c>
      <c r="D278" s="54">
        <v>0</v>
      </c>
      <c r="E278" s="41" t="s">
        <v>1038</v>
      </c>
      <c r="F278" s="53" t="s">
        <v>1546</v>
      </c>
      <c r="G278" s="42">
        <v>3.2706554838709677E-2</v>
      </c>
      <c r="H278" s="42">
        <v>3.2706554838709677E-2</v>
      </c>
    </row>
    <row r="279" spans="1:8" x14ac:dyDescent="0.3">
      <c r="A279" s="41" t="s">
        <v>815</v>
      </c>
      <c r="B279" s="53" t="s">
        <v>1554</v>
      </c>
      <c r="C279" s="42" t="s">
        <v>23</v>
      </c>
      <c r="D279" s="54" t="s">
        <v>23</v>
      </c>
      <c r="E279" s="41" t="s">
        <v>999</v>
      </c>
      <c r="F279" s="53" t="s">
        <v>1547</v>
      </c>
      <c r="G279" s="42">
        <v>0.60839427651427247</v>
      </c>
      <c r="H279" s="42">
        <v>0.60839427651427247</v>
      </c>
    </row>
    <row r="280" spans="1:8" x14ac:dyDescent="0.3">
      <c r="A280" s="41" t="s">
        <v>1001</v>
      </c>
      <c r="B280" s="53" t="s">
        <v>1555</v>
      </c>
      <c r="C280" s="42">
        <v>0</v>
      </c>
      <c r="D280" s="54">
        <v>0</v>
      </c>
      <c r="E280" s="41" t="s">
        <v>1357</v>
      </c>
      <c r="F280" s="53" t="s">
        <v>1548</v>
      </c>
      <c r="G280" s="42">
        <v>0.37186020125000002</v>
      </c>
      <c r="H280" s="42">
        <v>0.37186020125000002</v>
      </c>
    </row>
    <row r="281" spans="1:8" x14ac:dyDescent="0.3">
      <c r="A281" s="41" t="s">
        <v>1002</v>
      </c>
      <c r="B281" s="53" t="s">
        <v>1556</v>
      </c>
      <c r="C281" s="42" t="s">
        <v>23</v>
      </c>
      <c r="D281" s="54" t="s">
        <v>23</v>
      </c>
      <c r="E281" s="41" t="s">
        <v>803</v>
      </c>
      <c r="F281" s="53" t="s">
        <v>1549</v>
      </c>
      <c r="G281" s="42" t="s">
        <v>23</v>
      </c>
      <c r="H281" s="42" t="s">
        <v>23</v>
      </c>
    </row>
    <row r="282" spans="1:8" x14ac:dyDescent="0.3">
      <c r="A282" s="41" t="s">
        <v>838</v>
      </c>
      <c r="B282" s="53" t="s">
        <v>1557</v>
      </c>
      <c r="C282" s="42" t="s">
        <v>23</v>
      </c>
      <c r="D282" s="54" t="s">
        <v>23</v>
      </c>
      <c r="E282" s="41" t="s">
        <v>802</v>
      </c>
      <c r="F282" s="53" t="s">
        <v>1550</v>
      </c>
      <c r="G282" s="42" t="s">
        <v>23</v>
      </c>
      <c r="H282" s="42" t="s">
        <v>23</v>
      </c>
    </row>
    <row r="283" spans="1:8" x14ac:dyDescent="0.3">
      <c r="A283" s="41" t="s">
        <v>1400</v>
      </c>
      <c r="B283" s="53" t="s">
        <v>1558</v>
      </c>
      <c r="C283" s="42">
        <v>0</v>
      </c>
      <c r="D283" s="54">
        <v>0</v>
      </c>
      <c r="E283" s="41" t="s">
        <v>801</v>
      </c>
      <c r="F283" s="53" t="s">
        <v>1551</v>
      </c>
      <c r="G283" s="42" t="s">
        <v>23</v>
      </c>
      <c r="H283" s="42" t="s">
        <v>23</v>
      </c>
    </row>
    <row r="284" spans="1:8" x14ac:dyDescent="0.3">
      <c r="A284" s="41" t="s">
        <v>1003</v>
      </c>
      <c r="B284" s="53" t="s">
        <v>1559</v>
      </c>
      <c r="C284" s="42" t="s">
        <v>23</v>
      </c>
      <c r="D284" s="54" t="s">
        <v>23</v>
      </c>
      <c r="E284" s="41" t="s">
        <v>821</v>
      </c>
      <c r="F284" s="53" t="s">
        <v>1552</v>
      </c>
      <c r="G284" s="42" t="s">
        <v>23</v>
      </c>
      <c r="H284" s="42" t="s">
        <v>23</v>
      </c>
    </row>
    <row r="285" spans="1:8" x14ac:dyDescent="0.3">
      <c r="A285" s="41" t="s">
        <v>1004</v>
      </c>
      <c r="B285" s="53" t="s">
        <v>1560</v>
      </c>
      <c r="C285" s="42" t="s">
        <v>23</v>
      </c>
      <c r="D285" s="54" t="s">
        <v>23</v>
      </c>
      <c r="E285" s="41" t="s">
        <v>1000</v>
      </c>
      <c r="F285" s="53" t="s">
        <v>1553</v>
      </c>
      <c r="G285" s="42">
        <v>6.6422416337130377E-2</v>
      </c>
      <c r="H285" s="42">
        <v>6.6422416337130377E-2</v>
      </c>
    </row>
    <row r="286" spans="1:8" x14ac:dyDescent="0.3">
      <c r="A286" s="41" t="s">
        <v>1005</v>
      </c>
      <c r="B286" s="53" t="s">
        <v>1561</v>
      </c>
      <c r="C286" s="42" t="s">
        <v>23</v>
      </c>
      <c r="D286" s="54" t="s">
        <v>23</v>
      </c>
      <c r="E286" s="41" t="s">
        <v>815</v>
      </c>
      <c r="F286" s="53" t="s">
        <v>1554</v>
      </c>
      <c r="G286" s="42" t="s">
        <v>23</v>
      </c>
      <c r="H286" s="42" t="s">
        <v>23</v>
      </c>
    </row>
    <row r="287" spans="1:8" x14ac:dyDescent="0.3">
      <c r="A287" s="41" t="s">
        <v>1006</v>
      </c>
      <c r="B287" s="53" t="s">
        <v>1562</v>
      </c>
      <c r="C287" s="42" t="s">
        <v>23</v>
      </c>
      <c r="D287" s="54" t="s">
        <v>23</v>
      </c>
      <c r="E287" s="41" t="s">
        <v>1001</v>
      </c>
      <c r="F287" s="53" t="s">
        <v>1555</v>
      </c>
      <c r="G287" s="42">
        <v>0</v>
      </c>
      <c r="H287" s="42">
        <v>0</v>
      </c>
    </row>
    <row r="288" spans="1:8" x14ac:dyDescent="0.3">
      <c r="A288" s="41" t="s">
        <v>1007</v>
      </c>
      <c r="B288" s="53" t="s">
        <v>1563</v>
      </c>
      <c r="C288" s="42" t="s">
        <v>23</v>
      </c>
      <c r="D288" s="54" t="s">
        <v>23</v>
      </c>
      <c r="E288" s="41" t="s">
        <v>1002</v>
      </c>
      <c r="F288" s="53" t="s">
        <v>1556</v>
      </c>
      <c r="G288" s="42" t="s">
        <v>23</v>
      </c>
      <c r="H288" s="42" t="s">
        <v>23</v>
      </c>
    </row>
    <row r="289" spans="1:8" x14ac:dyDescent="0.3">
      <c r="A289" s="41" t="s">
        <v>1008</v>
      </c>
      <c r="B289" s="53" t="s">
        <v>1564</v>
      </c>
      <c r="C289" s="42" t="s">
        <v>23</v>
      </c>
      <c r="D289" s="54" t="s">
        <v>23</v>
      </c>
      <c r="E289" s="41" t="s">
        <v>838</v>
      </c>
      <c r="F289" s="53" t="s">
        <v>1557</v>
      </c>
      <c r="G289" s="42" t="s">
        <v>23</v>
      </c>
      <c r="H289" s="42" t="s">
        <v>23</v>
      </c>
    </row>
    <row r="290" spans="1:8" x14ac:dyDescent="0.3">
      <c r="A290" s="41" t="s">
        <v>1009</v>
      </c>
      <c r="B290" s="53" t="s">
        <v>1565</v>
      </c>
      <c r="C290" s="42" t="s">
        <v>23</v>
      </c>
      <c r="D290" s="54" t="s">
        <v>23</v>
      </c>
      <c r="E290" s="41" t="s">
        <v>1400</v>
      </c>
      <c r="F290" s="53" t="s">
        <v>1558</v>
      </c>
      <c r="G290" s="42">
        <v>0.98969685185185186</v>
      </c>
      <c r="H290" s="42">
        <v>0.98969685185185186</v>
      </c>
    </row>
    <row r="291" spans="1:8" x14ac:dyDescent="0.3">
      <c r="A291" s="41" t="s">
        <v>837</v>
      </c>
      <c r="B291" s="53" t="s">
        <v>1566</v>
      </c>
      <c r="C291" s="42" t="s">
        <v>23</v>
      </c>
      <c r="D291" s="54" t="s">
        <v>23</v>
      </c>
      <c r="E291" s="41" t="s">
        <v>1003</v>
      </c>
      <c r="F291" s="53" t="s">
        <v>1559</v>
      </c>
      <c r="G291" s="42" t="s">
        <v>23</v>
      </c>
      <c r="H291" s="42" t="s">
        <v>23</v>
      </c>
    </row>
    <row r="292" spans="1:8" x14ac:dyDescent="0.3">
      <c r="A292" s="41" t="s">
        <v>1010</v>
      </c>
      <c r="B292" s="53" t="s">
        <v>1567</v>
      </c>
      <c r="C292" s="42" t="s">
        <v>23</v>
      </c>
      <c r="D292" s="54" t="s">
        <v>23</v>
      </c>
      <c r="E292" s="41" t="s">
        <v>1004</v>
      </c>
      <c r="F292" s="53" t="s">
        <v>1560</v>
      </c>
      <c r="G292" s="42" t="s">
        <v>23</v>
      </c>
      <c r="H292" s="42" t="s">
        <v>23</v>
      </c>
    </row>
    <row r="293" spans="1:8" x14ac:dyDescent="0.3">
      <c r="A293" s="41" t="s">
        <v>1011</v>
      </c>
      <c r="B293" s="53" t="s">
        <v>1568</v>
      </c>
      <c r="C293" s="42" t="s">
        <v>23</v>
      </c>
      <c r="D293" s="54" t="s">
        <v>23</v>
      </c>
      <c r="E293" s="41" t="s">
        <v>1005</v>
      </c>
      <c r="F293" s="53" t="s">
        <v>1561</v>
      </c>
      <c r="G293" s="42" t="s">
        <v>23</v>
      </c>
      <c r="H293" s="42" t="s">
        <v>23</v>
      </c>
    </row>
    <row r="294" spans="1:8" x14ac:dyDescent="0.3">
      <c r="A294" s="41" t="s">
        <v>1012</v>
      </c>
      <c r="B294" s="53" t="s">
        <v>1569</v>
      </c>
      <c r="C294" s="42" t="s">
        <v>23</v>
      </c>
      <c r="D294" s="54" t="s">
        <v>23</v>
      </c>
      <c r="E294" s="41" t="s">
        <v>1006</v>
      </c>
      <c r="F294" s="53" t="s">
        <v>1562</v>
      </c>
      <c r="G294" s="42" t="s">
        <v>23</v>
      </c>
      <c r="H294" s="42" t="s">
        <v>23</v>
      </c>
    </row>
    <row r="295" spans="1:8" x14ac:dyDescent="0.3">
      <c r="A295" s="41" t="s">
        <v>1013</v>
      </c>
      <c r="B295" s="53" t="s">
        <v>1570</v>
      </c>
      <c r="C295" s="42" t="s">
        <v>23</v>
      </c>
      <c r="D295" s="54" t="s">
        <v>23</v>
      </c>
      <c r="E295" s="41" t="s">
        <v>1007</v>
      </c>
      <c r="F295" s="53" t="s">
        <v>1563</v>
      </c>
      <c r="G295" s="42" t="s">
        <v>23</v>
      </c>
      <c r="H295" s="42" t="s">
        <v>23</v>
      </c>
    </row>
    <row r="296" spans="1:8" x14ac:dyDescent="0.3">
      <c r="A296" s="41" t="s">
        <v>836</v>
      </c>
      <c r="B296" s="53" t="s">
        <v>1571</v>
      </c>
      <c r="C296" s="42" t="s">
        <v>23</v>
      </c>
      <c r="D296" s="54" t="s">
        <v>23</v>
      </c>
      <c r="E296" s="41" t="s">
        <v>1008</v>
      </c>
      <c r="F296" s="53" t="s">
        <v>1564</v>
      </c>
      <c r="G296" s="42" t="s">
        <v>23</v>
      </c>
      <c r="H296" s="42" t="s">
        <v>23</v>
      </c>
    </row>
    <row r="297" spans="1:8" x14ac:dyDescent="0.3">
      <c r="A297" s="41" t="s">
        <v>1014</v>
      </c>
      <c r="B297" s="53" t="s">
        <v>1572</v>
      </c>
      <c r="C297" s="42" t="s">
        <v>23</v>
      </c>
      <c r="D297" s="54" t="s">
        <v>23</v>
      </c>
      <c r="E297" s="41" t="s">
        <v>1009</v>
      </c>
      <c r="F297" s="53" t="s">
        <v>1565</v>
      </c>
      <c r="G297" s="42" t="s">
        <v>23</v>
      </c>
      <c r="H297" s="42" t="s">
        <v>23</v>
      </c>
    </row>
    <row r="298" spans="1:8" x14ac:dyDescent="0.3">
      <c r="A298" s="41" t="s">
        <v>1015</v>
      </c>
      <c r="B298" s="53" t="s">
        <v>1573</v>
      </c>
      <c r="C298" s="42" t="s">
        <v>23</v>
      </c>
      <c r="D298" s="54" t="s">
        <v>23</v>
      </c>
      <c r="E298" s="41" t="s">
        <v>837</v>
      </c>
      <c r="F298" s="53" t="s">
        <v>1566</v>
      </c>
      <c r="G298" s="42" t="s">
        <v>23</v>
      </c>
      <c r="H298" s="42" t="s">
        <v>23</v>
      </c>
    </row>
    <row r="299" spans="1:8" x14ac:dyDescent="0.3">
      <c r="A299" s="41" t="s">
        <v>835</v>
      </c>
      <c r="B299" s="53" t="s">
        <v>1574</v>
      </c>
      <c r="C299" s="42" t="s">
        <v>23</v>
      </c>
      <c r="D299" s="54" t="s">
        <v>23</v>
      </c>
      <c r="E299" s="41" t="s">
        <v>1010</v>
      </c>
      <c r="F299" s="53" t="s">
        <v>1567</v>
      </c>
      <c r="G299" s="42" t="s">
        <v>23</v>
      </c>
      <c r="H299" s="42" t="s">
        <v>23</v>
      </c>
    </row>
    <row r="300" spans="1:8" x14ac:dyDescent="0.3">
      <c r="A300" s="41" t="s">
        <v>834</v>
      </c>
      <c r="B300" s="53" t="s">
        <v>1575</v>
      </c>
      <c r="C300" s="42" t="s">
        <v>23</v>
      </c>
      <c r="D300" s="54" t="s">
        <v>23</v>
      </c>
      <c r="E300" s="41" t="s">
        <v>1011</v>
      </c>
      <c r="F300" s="53" t="s">
        <v>1568</v>
      </c>
      <c r="G300" s="42" t="s">
        <v>23</v>
      </c>
      <c r="H300" s="42" t="s">
        <v>23</v>
      </c>
    </row>
    <row r="301" spans="1:8" x14ac:dyDescent="0.3">
      <c r="A301" s="41" t="s">
        <v>833</v>
      </c>
      <c r="B301" s="53" t="s">
        <v>1576</v>
      </c>
      <c r="C301" s="42" t="s">
        <v>23</v>
      </c>
      <c r="D301" s="54" t="s">
        <v>23</v>
      </c>
      <c r="E301" s="41" t="s">
        <v>1012</v>
      </c>
      <c r="F301" s="53" t="s">
        <v>1569</v>
      </c>
      <c r="G301" s="42" t="s">
        <v>23</v>
      </c>
      <c r="H301" s="42" t="s">
        <v>23</v>
      </c>
    </row>
    <row r="302" spans="1:8" x14ac:dyDescent="0.3">
      <c r="A302" s="41" t="s">
        <v>832</v>
      </c>
      <c r="B302" s="53" t="s">
        <v>1577</v>
      </c>
      <c r="C302" s="42">
        <v>0</v>
      </c>
      <c r="D302" s="54">
        <v>0</v>
      </c>
      <c r="E302" s="41" t="s">
        <v>1013</v>
      </c>
      <c r="F302" s="53" t="s">
        <v>1570</v>
      </c>
      <c r="G302" s="42" t="s">
        <v>23</v>
      </c>
      <c r="H302" s="42" t="s">
        <v>23</v>
      </c>
    </row>
    <row r="303" spans="1:8" x14ac:dyDescent="0.3">
      <c r="A303" s="41" t="s">
        <v>831</v>
      </c>
      <c r="B303" s="53" t="s">
        <v>1578</v>
      </c>
      <c r="C303" s="42">
        <v>0</v>
      </c>
      <c r="D303" s="54">
        <v>0</v>
      </c>
      <c r="E303" s="41" t="s">
        <v>836</v>
      </c>
      <c r="F303" s="53" t="s">
        <v>1571</v>
      </c>
      <c r="G303" s="42" t="s">
        <v>23</v>
      </c>
      <c r="H303" s="42" t="s">
        <v>23</v>
      </c>
    </row>
    <row r="304" spans="1:8" x14ac:dyDescent="0.3">
      <c r="A304" s="41" t="s">
        <v>830</v>
      </c>
      <c r="B304" s="53" t="s">
        <v>1579</v>
      </c>
      <c r="C304" s="42" t="s">
        <v>23</v>
      </c>
      <c r="D304" s="54" t="s">
        <v>23</v>
      </c>
      <c r="E304" s="41" t="s">
        <v>1014</v>
      </c>
      <c r="F304" s="53" t="s">
        <v>1572</v>
      </c>
      <c r="G304" s="42" t="s">
        <v>23</v>
      </c>
      <c r="H304" s="42" t="s">
        <v>23</v>
      </c>
    </row>
    <row r="305" spans="1:8" x14ac:dyDescent="0.3">
      <c r="A305" s="41" t="s">
        <v>829</v>
      </c>
      <c r="B305" s="53" t="s">
        <v>1580</v>
      </c>
      <c r="C305" s="42" t="s">
        <v>23</v>
      </c>
      <c r="D305" s="54" t="s">
        <v>23</v>
      </c>
      <c r="E305" s="41" t="s">
        <v>1015</v>
      </c>
      <c r="F305" s="53" t="s">
        <v>1573</v>
      </c>
      <c r="G305" s="42" t="s">
        <v>23</v>
      </c>
      <c r="H305" s="42" t="s">
        <v>23</v>
      </c>
    </row>
    <row r="306" spans="1:8" x14ac:dyDescent="0.3">
      <c r="A306" s="41" t="s">
        <v>828</v>
      </c>
      <c r="B306" s="53" t="s">
        <v>1581</v>
      </c>
      <c r="C306" s="42" t="s">
        <v>23</v>
      </c>
      <c r="D306" s="54" t="s">
        <v>23</v>
      </c>
      <c r="E306" s="41" t="s">
        <v>835</v>
      </c>
      <c r="F306" s="53" t="s">
        <v>1574</v>
      </c>
      <c r="G306" s="42" t="s">
        <v>23</v>
      </c>
      <c r="H306" s="42" t="s">
        <v>23</v>
      </c>
    </row>
    <row r="307" spans="1:8" x14ac:dyDescent="0.3">
      <c r="A307" s="41" t="s">
        <v>822</v>
      </c>
      <c r="B307" s="53" t="s">
        <v>1582</v>
      </c>
      <c r="C307" s="42" t="s">
        <v>23</v>
      </c>
      <c r="D307" s="54" t="s">
        <v>23</v>
      </c>
      <c r="E307" s="41" t="s">
        <v>834</v>
      </c>
      <c r="F307" s="53" t="s">
        <v>1575</v>
      </c>
      <c r="G307" s="42" t="s">
        <v>23</v>
      </c>
      <c r="H307" s="42" t="s">
        <v>23</v>
      </c>
    </row>
    <row r="308" spans="1:8" x14ac:dyDescent="0.3">
      <c r="A308" s="41" t="s">
        <v>1359</v>
      </c>
      <c r="B308" s="53" t="s">
        <v>1583</v>
      </c>
      <c r="C308" s="42" t="s">
        <v>23</v>
      </c>
      <c r="D308" s="54" t="s">
        <v>23</v>
      </c>
      <c r="E308" s="41" t="s">
        <v>2107</v>
      </c>
      <c r="F308" s="53" t="s">
        <v>2108</v>
      </c>
      <c r="G308" s="42" t="s">
        <v>23</v>
      </c>
      <c r="H308" s="42" t="s">
        <v>23</v>
      </c>
    </row>
    <row r="309" spans="1:8" x14ac:dyDescent="0.3">
      <c r="A309" s="41" t="s">
        <v>1072</v>
      </c>
      <c r="B309" s="53" t="s">
        <v>1584</v>
      </c>
      <c r="C309" s="42" t="s">
        <v>23</v>
      </c>
      <c r="D309" s="54" t="s">
        <v>23</v>
      </c>
      <c r="E309" s="41" t="s">
        <v>833</v>
      </c>
      <c r="F309" s="53" t="s">
        <v>1576</v>
      </c>
      <c r="G309" s="42" t="s">
        <v>23</v>
      </c>
      <c r="H309" s="42" t="s">
        <v>23</v>
      </c>
    </row>
    <row r="310" spans="1:8" x14ac:dyDescent="0.3">
      <c r="A310" s="41" t="s">
        <v>1073</v>
      </c>
      <c r="B310" s="53" t="s">
        <v>1585</v>
      </c>
      <c r="C310" s="42" t="s">
        <v>23</v>
      </c>
      <c r="D310" s="54" t="s">
        <v>23</v>
      </c>
      <c r="E310" s="41" t="s">
        <v>832</v>
      </c>
      <c r="F310" s="53" t="s">
        <v>1577</v>
      </c>
      <c r="G310" s="42">
        <v>1.04525E-2</v>
      </c>
      <c r="H310" s="42">
        <v>1.04525E-2</v>
      </c>
    </row>
    <row r="311" spans="1:8" x14ac:dyDescent="0.3">
      <c r="A311" s="41" t="s">
        <v>1074</v>
      </c>
      <c r="B311" s="53" t="s">
        <v>1586</v>
      </c>
      <c r="C311" s="42" t="s">
        <v>23</v>
      </c>
      <c r="D311" s="54" t="s">
        <v>23</v>
      </c>
      <c r="E311" s="41" t="s">
        <v>831</v>
      </c>
      <c r="F311" s="53" t="s">
        <v>1578</v>
      </c>
      <c r="G311" s="42">
        <v>3.9509473333333336E-2</v>
      </c>
      <c r="H311" s="42">
        <v>3.9509473333333336E-2</v>
      </c>
    </row>
    <row r="312" spans="1:8" x14ac:dyDescent="0.3">
      <c r="A312" s="41" t="s">
        <v>1360</v>
      </c>
      <c r="B312" s="53" t="s">
        <v>1587</v>
      </c>
      <c r="C312" s="42">
        <v>0</v>
      </c>
      <c r="D312" s="54">
        <v>0</v>
      </c>
      <c r="E312" s="41" t="s">
        <v>830</v>
      </c>
      <c r="F312" s="53" t="s">
        <v>1579</v>
      </c>
      <c r="G312" s="42" t="s">
        <v>23</v>
      </c>
      <c r="H312" s="42" t="s">
        <v>23</v>
      </c>
    </row>
    <row r="313" spans="1:8" x14ac:dyDescent="0.3">
      <c r="A313" s="41" t="s">
        <v>1362</v>
      </c>
      <c r="B313" s="53" t="s">
        <v>1588</v>
      </c>
      <c r="C313" s="42">
        <v>0</v>
      </c>
      <c r="D313" s="54">
        <v>0</v>
      </c>
      <c r="E313" s="41" t="s">
        <v>829</v>
      </c>
      <c r="F313" s="53" t="s">
        <v>1580</v>
      </c>
      <c r="G313" s="42" t="s">
        <v>23</v>
      </c>
      <c r="H313" s="42" t="s">
        <v>23</v>
      </c>
    </row>
    <row r="314" spans="1:8" x14ac:dyDescent="0.3">
      <c r="A314" s="41" t="s">
        <v>1198</v>
      </c>
      <c r="B314" s="53" t="s">
        <v>1589</v>
      </c>
      <c r="C314" s="42" t="s">
        <v>23</v>
      </c>
      <c r="D314" s="54" t="s">
        <v>23</v>
      </c>
      <c r="E314" s="41" t="s">
        <v>828</v>
      </c>
      <c r="F314" s="53" t="s">
        <v>1581</v>
      </c>
      <c r="G314" s="42" t="s">
        <v>23</v>
      </c>
      <c r="H314" s="42" t="s">
        <v>23</v>
      </c>
    </row>
    <row r="315" spans="1:8" x14ac:dyDescent="0.3">
      <c r="A315" s="41" t="s">
        <v>1364</v>
      </c>
      <c r="B315" s="53" t="s">
        <v>1590</v>
      </c>
      <c r="C315" s="42">
        <v>0</v>
      </c>
      <c r="D315" s="54">
        <v>0</v>
      </c>
      <c r="E315" s="41" t="s">
        <v>822</v>
      </c>
      <c r="F315" s="53" t="s">
        <v>1582</v>
      </c>
      <c r="G315" s="42" t="s">
        <v>23</v>
      </c>
      <c r="H315" s="42" t="s">
        <v>23</v>
      </c>
    </row>
    <row r="316" spans="1:8" x14ac:dyDescent="0.3">
      <c r="A316" s="41" t="s">
        <v>1366</v>
      </c>
      <c r="B316" s="53" t="s">
        <v>1591</v>
      </c>
      <c r="C316" s="42">
        <v>0</v>
      </c>
      <c r="D316" s="54">
        <v>0</v>
      </c>
      <c r="E316" s="41" t="s">
        <v>1359</v>
      </c>
      <c r="F316" s="53" t="s">
        <v>1583</v>
      </c>
      <c r="G316" s="42" t="s">
        <v>23</v>
      </c>
      <c r="H316" s="42" t="s">
        <v>23</v>
      </c>
    </row>
    <row r="317" spans="1:8" x14ac:dyDescent="0.3">
      <c r="A317" s="41" t="s">
        <v>1368</v>
      </c>
      <c r="B317" s="53" t="s">
        <v>1592</v>
      </c>
      <c r="C317" s="42">
        <v>0</v>
      </c>
      <c r="D317" s="54">
        <v>0</v>
      </c>
      <c r="E317" s="41" t="s">
        <v>1072</v>
      </c>
      <c r="F317" s="53" t="s">
        <v>1584</v>
      </c>
      <c r="G317" s="42" t="s">
        <v>23</v>
      </c>
      <c r="H317" s="42" t="s">
        <v>23</v>
      </c>
    </row>
    <row r="318" spans="1:8" x14ac:dyDescent="0.3">
      <c r="A318" s="41" t="s">
        <v>2098</v>
      </c>
      <c r="B318" s="53" t="s">
        <v>2099</v>
      </c>
      <c r="C318" s="42" t="s">
        <v>23</v>
      </c>
      <c r="D318" s="54" t="s">
        <v>23</v>
      </c>
      <c r="E318" s="41" t="s">
        <v>1073</v>
      </c>
      <c r="F318" s="53" t="s">
        <v>1585</v>
      </c>
      <c r="G318" s="42" t="s">
        <v>23</v>
      </c>
      <c r="H318" s="42" t="s">
        <v>23</v>
      </c>
    </row>
    <row r="319" spans="1:8" x14ac:dyDescent="0.3">
      <c r="A319" s="41" t="s">
        <v>1370</v>
      </c>
      <c r="B319" s="53" t="s">
        <v>1593</v>
      </c>
      <c r="C319" s="42">
        <v>0</v>
      </c>
      <c r="D319" s="54">
        <v>0</v>
      </c>
      <c r="E319" s="41" t="s">
        <v>1074</v>
      </c>
      <c r="F319" s="53" t="s">
        <v>1586</v>
      </c>
      <c r="G319" s="42" t="s">
        <v>23</v>
      </c>
      <c r="H319" s="42" t="s">
        <v>23</v>
      </c>
    </row>
    <row r="320" spans="1:8" x14ac:dyDescent="0.3">
      <c r="A320" s="41" t="s">
        <v>1372</v>
      </c>
      <c r="B320" s="53" t="s">
        <v>1594</v>
      </c>
      <c r="C320" s="42">
        <v>0</v>
      </c>
      <c r="D320" s="54">
        <v>0</v>
      </c>
      <c r="E320" s="41" t="s">
        <v>1360</v>
      </c>
      <c r="F320" s="53" t="s">
        <v>1587</v>
      </c>
      <c r="G320" s="42">
        <v>9.9728727272727288E-2</v>
      </c>
      <c r="H320" s="42">
        <v>9.9728727272727288E-2</v>
      </c>
    </row>
    <row r="321" spans="1:8" x14ac:dyDescent="0.3">
      <c r="A321" s="41" t="s">
        <v>827</v>
      </c>
      <c r="B321" s="53" t="s">
        <v>1595</v>
      </c>
      <c r="C321" s="42" t="s">
        <v>23</v>
      </c>
      <c r="D321" s="54" t="s">
        <v>23</v>
      </c>
      <c r="E321" s="41" t="s">
        <v>1362</v>
      </c>
      <c r="F321" s="53" t="s">
        <v>1588</v>
      </c>
      <c r="G321" s="42">
        <v>0.21671913978494622</v>
      </c>
      <c r="H321" s="42">
        <v>0.21671913978494622</v>
      </c>
    </row>
    <row r="322" spans="1:8" x14ac:dyDescent="0.3">
      <c r="A322" s="41" t="s">
        <v>69</v>
      </c>
      <c r="B322" s="53" t="s">
        <v>1596</v>
      </c>
      <c r="C322" s="42">
        <v>0.8603262411978283</v>
      </c>
      <c r="D322" s="54">
        <v>0.85796142274352094</v>
      </c>
      <c r="E322" s="41" t="s">
        <v>1198</v>
      </c>
      <c r="F322" s="53" t="s">
        <v>1589</v>
      </c>
      <c r="G322" s="42" t="s">
        <v>23</v>
      </c>
      <c r="H322" s="42" t="s">
        <v>23</v>
      </c>
    </row>
    <row r="323" spans="1:8" x14ac:dyDescent="0.3">
      <c r="A323" s="41" t="s">
        <v>220</v>
      </c>
      <c r="B323" s="53" t="s">
        <v>1596</v>
      </c>
      <c r="C323" s="42">
        <v>0.57580645161290323</v>
      </c>
      <c r="D323" s="54">
        <v>0.85796142274352094</v>
      </c>
      <c r="E323" s="41" t="s">
        <v>1364</v>
      </c>
      <c r="F323" s="53" t="s">
        <v>1590</v>
      </c>
      <c r="G323" s="42">
        <v>2.5403733333333334E-2</v>
      </c>
      <c r="H323" s="42">
        <v>2.5403733333333334E-2</v>
      </c>
    </row>
    <row r="324" spans="1:8" x14ac:dyDescent="0.3">
      <c r="A324" s="41" t="s">
        <v>212</v>
      </c>
      <c r="B324" s="53" t="s">
        <v>1596</v>
      </c>
      <c r="C324" s="42">
        <v>0.77640364500792391</v>
      </c>
      <c r="D324" s="54">
        <v>0.85796142274352094</v>
      </c>
      <c r="E324" s="41" t="s">
        <v>1366</v>
      </c>
      <c r="F324" s="53" t="s">
        <v>1591</v>
      </c>
      <c r="G324" s="42">
        <v>0.52901324615384615</v>
      </c>
      <c r="H324" s="42">
        <v>0.52901324615384615</v>
      </c>
    </row>
    <row r="325" spans="1:8" x14ac:dyDescent="0.3">
      <c r="A325" s="41" t="s">
        <v>208</v>
      </c>
      <c r="B325" s="53" t="s">
        <v>1596</v>
      </c>
      <c r="C325" s="42">
        <v>0.70600928571428567</v>
      </c>
      <c r="D325" s="54">
        <v>0.85796142274352094</v>
      </c>
      <c r="E325" s="41" t="s">
        <v>1368</v>
      </c>
      <c r="F325" s="53" t="s">
        <v>1592</v>
      </c>
      <c r="G325" s="42">
        <v>6.5763228527607361E-4</v>
      </c>
      <c r="H325" s="42">
        <v>6.5763228527607361E-4</v>
      </c>
    </row>
    <row r="326" spans="1:8" x14ac:dyDescent="0.3">
      <c r="A326" s="41" t="s">
        <v>1788</v>
      </c>
      <c r="B326" s="53" t="s">
        <v>1789</v>
      </c>
      <c r="C326" s="42" t="s">
        <v>23</v>
      </c>
      <c r="D326" s="54" t="s">
        <v>23</v>
      </c>
      <c r="E326" s="41" t="s">
        <v>1370</v>
      </c>
      <c r="F326" s="53" t="s">
        <v>1593</v>
      </c>
      <c r="G326" s="42">
        <v>0.10030506920967022</v>
      </c>
      <c r="H326" s="42">
        <v>0.10030506920967022</v>
      </c>
    </row>
    <row r="327" spans="1:8" x14ac:dyDescent="0.3">
      <c r="A327" s="41" t="s">
        <v>449</v>
      </c>
      <c r="B327" s="53" t="s">
        <v>1597</v>
      </c>
      <c r="C327" s="42">
        <v>0.87670734855346577</v>
      </c>
      <c r="D327" s="54">
        <v>0.86260595310511223</v>
      </c>
      <c r="E327" s="41" t="s">
        <v>1372</v>
      </c>
      <c r="F327" s="53" t="s">
        <v>1594</v>
      </c>
      <c r="G327" s="42">
        <v>0.57366817462280473</v>
      </c>
      <c r="H327" s="42">
        <v>0.57366817462280473</v>
      </c>
    </row>
    <row r="328" spans="1:8" x14ac:dyDescent="0.3">
      <c r="A328" s="41" t="s">
        <v>461</v>
      </c>
      <c r="B328" s="53" t="s">
        <v>1597</v>
      </c>
      <c r="C328" s="42">
        <v>0.58707582532230418</v>
      </c>
      <c r="D328" s="54">
        <v>0.86260595310511223</v>
      </c>
      <c r="E328" s="41" t="s">
        <v>827</v>
      </c>
      <c r="F328" s="53" t="s">
        <v>1595</v>
      </c>
      <c r="G328" s="42">
        <v>0.34844589999999998</v>
      </c>
      <c r="H328" s="42">
        <v>0.34844589999999998</v>
      </c>
    </row>
    <row r="329" spans="1:8" x14ac:dyDescent="0.3">
      <c r="A329" s="41" t="s">
        <v>454</v>
      </c>
      <c r="B329" s="53" t="s">
        <v>1597</v>
      </c>
      <c r="C329" s="42">
        <v>0.81830065359477122</v>
      </c>
      <c r="D329" s="54">
        <v>0.86260595310511223</v>
      </c>
      <c r="E329" s="41" t="s">
        <v>69</v>
      </c>
      <c r="F329" s="53" t="s">
        <v>1596</v>
      </c>
      <c r="G329" s="42">
        <v>0.75735256504154536</v>
      </c>
      <c r="H329" s="42">
        <v>0.73613791487519886</v>
      </c>
    </row>
    <row r="330" spans="1:8" x14ac:dyDescent="0.3">
      <c r="A330" s="41" t="s">
        <v>452</v>
      </c>
      <c r="B330" s="53" t="s">
        <v>1597</v>
      </c>
      <c r="C330" s="42">
        <v>7.47525E-2</v>
      </c>
      <c r="D330" s="54">
        <v>0.86260595310511223</v>
      </c>
      <c r="E330" s="41" t="s">
        <v>220</v>
      </c>
      <c r="F330" s="53" t="s">
        <v>1596</v>
      </c>
      <c r="G330" s="42">
        <v>0.77404980218069297</v>
      </c>
      <c r="H330" s="42">
        <v>0.73613791487519886</v>
      </c>
    </row>
    <row r="331" spans="1:8" x14ac:dyDescent="0.3">
      <c r="A331" s="41" t="s">
        <v>1101</v>
      </c>
      <c r="B331" s="53" t="s">
        <v>1597</v>
      </c>
      <c r="C331" s="42" t="s">
        <v>23</v>
      </c>
      <c r="D331" s="54">
        <v>0.86260595310511223</v>
      </c>
      <c r="E331" s="41" t="s">
        <v>212</v>
      </c>
      <c r="F331" s="53" t="s">
        <v>1596</v>
      </c>
      <c r="G331" s="42">
        <v>0.64051507011835107</v>
      </c>
      <c r="H331" s="42">
        <v>0.73613791487519886</v>
      </c>
    </row>
    <row r="332" spans="1:8" x14ac:dyDescent="0.3">
      <c r="A332" s="41" t="s">
        <v>1076</v>
      </c>
      <c r="B332" s="53" t="s">
        <v>1597</v>
      </c>
      <c r="C332" s="42" t="s">
        <v>23</v>
      </c>
      <c r="D332" s="54">
        <v>0.86260595310511223</v>
      </c>
      <c r="E332" s="41" t="s">
        <v>208</v>
      </c>
      <c r="F332" s="53" t="s">
        <v>1596</v>
      </c>
      <c r="G332" s="42">
        <v>0.83936062190271921</v>
      </c>
      <c r="H332" s="42">
        <v>0.73613791487519886</v>
      </c>
    </row>
    <row r="333" spans="1:8" x14ac:dyDescent="0.3">
      <c r="A333" s="41" t="s">
        <v>1016</v>
      </c>
      <c r="B333" s="53" t="s">
        <v>1598</v>
      </c>
      <c r="C333" s="42" t="s">
        <v>23</v>
      </c>
      <c r="D333" s="54" t="s">
        <v>23</v>
      </c>
      <c r="E333" s="41" t="s">
        <v>819</v>
      </c>
      <c r="F333" s="53" t="s">
        <v>1596</v>
      </c>
      <c r="G333" s="42">
        <v>0.91128963913360528</v>
      </c>
      <c r="H333" s="42">
        <v>0.73613791487519886</v>
      </c>
    </row>
    <row r="334" spans="1:8" x14ac:dyDescent="0.3">
      <c r="A334" s="41" t="s">
        <v>1017</v>
      </c>
      <c r="B334" s="53" t="s">
        <v>1598</v>
      </c>
      <c r="C334" s="42" t="s">
        <v>23</v>
      </c>
      <c r="D334" s="54" t="s">
        <v>23</v>
      </c>
      <c r="E334" s="41" t="s">
        <v>1788</v>
      </c>
      <c r="F334" s="53" t="s">
        <v>1789</v>
      </c>
      <c r="G334" s="42">
        <v>0.77741880612831793</v>
      </c>
      <c r="H334" s="42">
        <v>0.77741880612831793</v>
      </c>
    </row>
    <row r="335" spans="1:8" x14ac:dyDescent="0.3">
      <c r="A335" s="41" t="s">
        <v>1401</v>
      </c>
      <c r="B335" s="53" t="s">
        <v>1598</v>
      </c>
      <c r="C335" s="42" t="s">
        <v>23</v>
      </c>
      <c r="D335" s="54" t="s">
        <v>23</v>
      </c>
      <c r="E335" s="41" t="s">
        <v>449</v>
      </c>
      <c r="F335" s="53" t="s">
        <v>1597</v>
      </c>
      <c r="G335" s="42">
        <v>0.63234602392820216</v>
      </c>
      <c r="H335" s="42">
        <v>0.68922855462041843</v>
      </c>
    </row>
    <row r="336" spans="1:8" x14ac:dyDescent="0.3">
      <c r="A336" s="41" t="s">
        <v>1018</v>
      </c>
      <c r="B336" s="53" t="s">
        <v>1598</v>
      </c>
      <c r="C336" s="42" t="s">
        <v>23</v>
      </c>
      <c r="D336" s="54" t="s">
        <v>23</v>
      </c>
      <c r="E336" s="41" t="s">
        <v>461</v>
      </c>
      <c r="F336" s="53" t="s">
        <v>1597</v>
      </c>
      <c r="G336" s="42">
        <v>0.84235097982966434</v>
      </c>
      <c r="H336" s="42">
        <v>0.68922855462041843</v>
      </c>
    </row>
    <row r="337" spans="1:8" x14ac:dyDescent="0.3">
      <c r="A337" s="41" t="s">
        <v>2075</v>
      </c>
      <c r="B337" s="53" t="s">
        <v>2100</v>
      </c>
      <c r="C337" s="42" t="s">
        <v>23</v>
      </c>
      <c r="D337" s="54" t="s">
        <v>23</v>
      </c>
      <c r="E337" s="41" t="s">
        <v>454</v>
      </c>
      <c r="F337" s="53" t="s">
        <v>1597</v>
      </c>
      <c r="G337" s="42">
        <v>0.65605979791063196</v>
      </c>
      <c r="H337" s="42">
        <v>0.68922855462041843</v>
      </c>
    </row>
    <row r="338" spans="1:8" x14ac:dyDescent="0.3">
      <c r="A338" s="41" t="s">
        <v>457</v>
      </c>
      <c r="B338" s="53" t="s">
        <v>1599</v>
      </c>
      <c r="C338" s="42" t="s">
        <v>23</v>
      </c>
      <c r="D338" s="54" t="s">
        <v>23</v>
      </c>
      <c r="E338" s="41" t="s">
        <v>452</v>
      </c>
      <c r="F338" s="53" t="s">
        <v>1597</v>
      </c>
      <c r="G338" s="42">
        <v>0.54891755843136603</v>
      </c>
      <c r="H338" s="42">
        <v>0.68922855462041843</v>
      </c>
    </row>
    <row r="339" spans="1:8" x14ac:dyDescent="0.3">
      <c r="A339" s="41" t="s">
        <v>1402</v>
      </c>
      <c r="B339" s="53" t="s">
        <v>1600</v>
      </c>
      <c r="C339" s="42" t="s">
        <v>23</v>
      </c>
      <c r="D339" s="54" t="s">
        <v>23</v>
      </c>
      <c r="E339" s="41" t="s">
        <v>854</v>
      </c>
      <c r="F339" s="53" t="s">
        <v>1597</v>
      </c>
      <c r="G339" s="42">
        <v>0.62528558558558556</v>
      </c>
      <c r="H339" s="42">
        <v>0.68922855462041843</v>
      </c>
    </row>
    <row r="340" spans="1:8" x14ac:dyDescent="0.3">
      <c r="A340" s="102" t="s">
        <v>1374</v>
      </c>
      <c r="B340" s="102" t="s">
        <v>1601</v>
      </c>
      <c r="C340" s="103" t="s">
        <v>23</v>
      </c>
      <c r="D340" s="103" t="s">
        <v>23</v>
      </c>
      <c r="E340" s="41" t="s">
        <v>1076</v>
      </c>
      <c r="F340" s="53" t="s">
        <v>1597</v>
      </c>
      <c r="G340" s="42" t="s">
        <v>23</v>
      </c>
      <c r="H340" s="42">
        <v>0.68922855462041843</v>
      </c>
    </row>
    <row r="341" spans="1:8" x14ac:dyDescent="0.3">
      <c r="A341" s="102" t="s">
        <v>1376</v>
      </c>
      <c r="B341" s="102" t="s">
        <v>1602</v>
      </c>
      <c r="C341" s="103" t="s">
        <v>23</v>
      </c>
      <c r="D341" s="103" t="s">
        <v>23</v>
      </c>
      <c r="E341" s="41" t="s">
        <v>1435</v>
      </c>
      <c r="F341" s="53" t="s">
        <v>1633</v>
      </c>
      <c r="G341" s="42">
        <v>0.99999923511131983</v>
      </c>
      <c r="H341" s="42">
        <v>0.99999923511131983</v>
      </c>
    </row>
    <row r="342" spans="1:8" x14ac:dyDescent="0.3">
      <c r="A342" s="102" t="s">
        <v>1378</v>
      </c>
      <c r="B342" s="102" t="s">
        <v>1603</v>
      </c>
      <c r="C342" s="103" t="s">
        <v>23</v>
      </c>
      <c r="D342" s="103" t="s">
        <v>23</v>
      </c>
      <c r="E342" s="41" t="s">
        <v>1016</v>
      </c>
      <c r="F342" s="53" t="s">
        <v>1598</v>
      </c>
      <c r="G342" s="42" t="s">
        <v>23</v>
      </c>
      <c r="H342" s="42" t="s">
        <v>23</v>
      </c>
    </row>
    <row r="343" spans="1:8" x14ac:dyDescent="0.3">
      <c r="A343" s="102" t="s">
        <v>1380</v>
      </c>
      <c r="B343" s="102" t="s">
        <v>1604</v>
      </c>
      <c r="C343" s="103" t="s">
        <v>23</v>
      </c>
      <c r="D343" s="103" t="s">
        <v>23</v>
      </c>
      <c r="E343" s="41" t="s">
        <v>1031</v>
      </c>
      <c r="F343" s="53" t="s">
        <v>1598</v>
      </c>
      <c r="G343" s="42" t="s">
        <v>23</v>
      </c>
      <c r="H343" s="42" t="s">
        <v>23</v>
      </c>
    </row>
    <row r="344" spans="1:8" x14ac:dyDescent="0.3">
      <c r="A344" s="102" t="s">
        <v>1381</v>
      </c>
      <c r="B344" s="102" t="s">
        <v>1605</v>
      </c>
      <c r="C344" s="103" t="s">
        <v>23</v>
      </c>
      <c r="D344" s="103" t="s">
        <v>23</v>
      </c>
      <c r="E344" s="41" t="s">
        <v>1032</v>
      </c>
      <c r="F344" s="53" t="s">
        <v>1598</v>
      </c>
      <c r="G344" s="42" t="s">
        <v>23</v>
      </c>
      <c r="H344" s="42" t="s">
        <v>23</v>
      </c>
    </row>
    <row r="345" spans="1:8" x14ac:dyDescent="0.3">
      <c r="A345" s="102" t="s">
        <v>1403</v>
      </c>
      <c r="B345" s="102" t="s">
        <v>1606</v>
      </c>
      <c r="C345" s="103" t="s">
        <v>23</v>
      </c>
      <c r="D345" s="103" t="s">
        <v>23</v>
      </c>
      <c r="E345" s="41" t="s">
        <v>1033</v>
      </c>
      <c r="F345" s="53" t="s">
        <v>1598</v>
      </c>
      <c r="G345" s="42" t="s">
        <v>23</v>
      </c>
      <c r="H345" s="42" t="s">
        <v>23</v>
      </c>
    </row>
    <row r="346" spans="1:8" x14ac:dyDescent="0.3">
      <c r="A346" s="102" t="s">
        <v>446</v>
      </c>
      <c r="B346" s="102" t="s">
        <v>1607</v>
      </c>
      <c r="C346" s="103">
        <v>0.87291068587400567</v>
      </c>
      <c r="D346" s="103">
        <v>0.87291068587400567</v>
      </c>
      <c r="E346" s="41" t="s">
        <v>1017</v>
      </c>
      <c r="F346" s="53" t="s">
        <v>1598</v>
      </c>
      <c r="G346" s="42" t="s">
        <v>23</v>
      </c>
      <c r="H346" s="42" t="s">
        <v>23</v>
      </c>
    </row>
    <row r="347" spans="1:8" x14ac:dyDescent="0.3">
      <c r="A347" s="102" t="s">
        <v>1102</v>
      </c>
      <c r="B347" s="102" t="s">
        <v>1608</v>
      </c>
      <c r="C347" s="103" t="s">
        <v>23</v>
      </c>
      <c r="D347" s="103" t="s">
        <v>23</v>
      </c>
      <c r="E347" s="41" t="s">
        <v>1401</v>
      </c>
      <c r="F347" s="53" t="s">
        <v>1598</v>
      </c>
      <c r="G347" s="42" t="s">
        <v>23</v>
      </c>
      <c r="H347" s="42" t="s">
        <v>23</v>
      </c>
    </row>
    <row r="348" spans="1:8" x14ac:dyDescent="0.3">
      <c r="A348" s="102" t="s">
        <v>1103</v>
      </c>
      <c r="B348" s="102" t="s">
        <v>1609</v>
      </c>
      <c r="C348" s="103">
        <v>0.91803016632934786</v>
      </c>
      <c r="D348" s="103">
        <v>0.42946835658149934</v>
      </c>
      <c r="E348" s="41" t="s">
        <v>1018</v>
      </c>
      <c r="F348" s="53" t="s">
        <v>1598</v>
      </c>
      <c r="G348" s="42" t="s">
        <v>23</v>
      </c>
      <c r="H348" s="42" t="s">
        <v>23</v>
      </c>
    </row>
    <row r="349" spans="1:8" x14ac:dyDescent="0.3">
      <c r="A349" s="102" t="s">
        <v>1105</v>
      </c>
      <c r="B349" s="102" t="s">
        <v>1609</v>
      </c>
      <c r="C349" s="103">
        <v>0.6046600843984089</v>
      </c>
      <c r="D349" s="103">
        <v>0.42946835658149934</v>
      </c>
      <c r="E349" s="41" t="s">
        <v>1034</v>
      </c>
      <c r="F349" s="53" t="s">
        <v>1598</v>
      </c>
      <c r="G349" s="42" t="s">
        <v>23</v>
      </c>
      <c r="H349" s="42" t="s">
        <v>23</v>
      </c>
    </row>
    <row r="350" spans="1:8" x14ac:dyDescent="0.3">
      <c r="A350" s="102" t="s">
        <v>1107</v>
      </c>
      <c r="B350" s="102" t="s">
        <v>1609</v>
      </c>
      <c r="C350" s="103">
        <v>0.91805104687743033</v>
      </c>
      <c r="D350" s="103">
        <v>0.42946835658149934</v>
      </c>
      <c r="E350" s="41" t="s">
        <v>1408</v>
      </c>
      <c r="F350" s="53" t="s">
        <v>1598</v>
      </c>
      <c r="G350" s="42" t="s">
        <v>23</v>
      </c>
      <c r="H350" s="42" t="s">
        <v>23</v>
      </c>
    </row>
    <row r="351" spans="1:8" x14ac:dyDescent="0.3">
      <c r="A351" s="102" t="s">
        <v>1109</v>
      </c>
      <c r="B351" s="102" t="s">
        <v>1609</v>
      </c>
      <c r="C351" s="103">
        <v>0</v>
      </c>
      <c r="D351" s="103">
        <v>0.42946835658149934</v>
      </c>
      <c r="E351" s="102" t="s">
        <v>457</v>
      </c>
      <c r="F351" s="102" t="s">
        <v>1599</v>
      </c>
      <c r="G351" s="103" t="s">
        <v>23</v>
      </c>
      <c r="H351" s="103" t="s">
        <v>23</v>
      </c>
    </row>
    <row r="352" spans="1:8" x14ac:dyDescent="0.3">
      <c r="A352" s="102" t="s">
        <v>1383</v>
      </c>
      <c r="B352" s="102" t="s">
        <v>1609</v>
      </c>
      <c r="C352" s="103">
        <v>0.36339403470932163</v>
      </c>
      <c r="D352" s="103">
        <v>0.42946835658149934</v>
      </c>
      <c r="E352" s="102" t="s">
        <v>446</v>
      </c>
      <c r="F352" s="102" t="s">
        <v>1607</v>
      </c>
      <c r="G352" s="103">
        <v>0.85008782263461835</v>
      </c>
      <c r="H352" s="103">
        <v>0.85008782263461835</v>
      </c>
    </row>
    <row r="353" spans="1:8" x14ac:dyDescent="0.3">
      <c r="A353" s="102" t="s">
        <v>1019</v>
      </c>
      <c r="B353" s="102" t="s">
        <v>1610</v>
      </c>
      <c r="C353" s="103" t="s">
        <v>23</v>
      </c>
      <c r="D353" s="103" t="s">
        <v>23</v>
      </c>
      <c r="E353" s="102" t="s">
        <v>1102</v>
      </c>
      <c r="F353" s="102" t="s">
        <v>1608</v>
      </c>
      <c r="G353" s="103" t="s">
        <v>23</v>
      </c>
      <c r="H353" s="103" t="s">
        <v>23</v>
      </c>
    </row>
    <row r="354" spans="1:8" x14ac:dyDescent="0.3">
      <c r="A354" s="102" t="s">
        <v>1020</v>
      </c>
      <c r="B354" s="102" t="s">
        <v>1611</v>
      </c>
      <c r="C354" s="103" t="s">
        <v>23</v>
      </c>
      <c r="D354" s="103" t="s">
        <v>23</v>
      </c>
      <c r="E354" s="102" t="s">
        <v>2033</v>
      </c>
      <c r="F354" s="102" t="s">
        <v>2034</v>
      </c>
      <c r="G354" s="103" t="s">
        <v>23</v>
      </c>
      <c r="H354" s="103" t="s">
        <v>23</v>
      </c>
    </row>
    <row r="355" spans="1:8" x14ac:dyDescent="0.3">
      <c r="A355" s="102" t="s">
        <v>1021</v>
      </c>
      <c r="B355" s="102" t="s">
        <v>1612</v>
      </c>
      <c r="C355" s="103" t="s">
        <v>23</v>
      </c>
      <c r="D355" s="103" t="s">
        <v>23</v>
      </c>
      <c r="E355" s="102" t="s">
        <v>1103</v>
      </c>
      <c r="F355" s="102" t="s">
        <v>1609</v>
      </c>
      <c r="G355" s="103">
        <v>0.65014110494273714</v>
      </c>
      <c r="H355" s="103">
        <v>0.66829719957720024</v>
      </c>
    </row>
    <row r="356" spans="1:8" x14ac:dyDescent="0.3">
      <c r="A356" s="102" t="s">
        <v>1022</v>
      </c>
      <c r="B356" s="102" t="s">
        <v>1613</v>
      </c>
      <c r="C356" s="103" t="s">
        <v>23</v>
      </c>
      <c r="D356" s="103" t="s">
        <v>23</v>
      </c>
      <c r="E356" s="102" t="s">
        <v>1105</v>
      </c>
      <c r="F356" s="102" t="s">
        <v>1609</v>
      </c>
      <c r="G356" s="103">
        <v>0.48508579158842652</v>
      </c>
      <c r="H356" s="103">
        <v>0.66829719957720024</v>
      </c>
    </row>
    <row r="357" spans="1:8" x14ac:dyDescent="0.3">
      <c r="A357" s="102" t="s">
        <v>455</v>
      </c>
      <c r="B357" s="102" t="s">
        <v>1614</v>
      </c>
      <c r="C357" s="103" t="s">
        <v>23</v>
      </c>
      <c r="D357" s="103" t="s">
        <v>23</v>
      </c>
      <c r="E357" s="102" t="s">
        <v>1107</v>
      </c>
      <c r="F357" s="102" t="s">
        <v>1609</v>
      </c>
      <c r="G357" s="103">
        <v>0.47916504473513483</v>
      </c>
      <c r="H357" s="103">
        <v>0.66829719957720024</v>
      </c>
    </row>
    <row r="358" spans="1:8" x14ac:dyDescent="0.3">
      <c r="A358" s="102" t="s">
        <v>456</v>
      </c>
      <c r="B358" s="102" t="s">
        <v>1615</v>
      </c>
      <c r="C358" s="103" t="s">
        <v>23</v>
      </c>
      <c r="D358" s="103" t="s">
        <v>23</v>
      </c>
      <c r="E358" s="102" t="s">
        <v>1109</v>
      </c>
      <c r="F358" s="102" t="s">
        <v>1609</v>
      </c>
      <c r="G358" s="103">
        <v>0.68512731450122732</v>
      </c>
      <c r="H358" s="103">
        <v>0.66829719957720024</v>
      </c>
    </row>
    <row r="359" spans="1:8" x14ac:dyDescent="0.3">
      <c r="A359" s="102" t="s">
        <v>848</v>
      </c>
      <c r="B359" s="102" t="s">
        <v>1616</v>
      </c>
      <c r="C359" s="103" t="s">
        <v>23</v>
      </c>
      <c r="D359" s="103" t="s">
        <v>23</v>
      </c>
      <c r="E359" s="102" t="s">
        <v>1383</v>
      </c>
      <c r="F359" s="102" t="s">
        <v>1609</v>
      </c>
      <c r="G359" s="103">
        <v>0.68780432291241822</v>
      </c>
      <c r="H359" s="103">
        <v>0.66829719957720024</v>
      </c>
    </row>
    <row r="360" spans="1:8" x14ac:dyDescent="0.3">
      <c r="A360" s="102" t="s">
        <v>1111</v>
      </c>
      <c r="B360" s="102" t="s">
        <v>1617</v>
      </c>
      <c r="C360" s="103">
        <v>0.87788441699332487</v>
      </c>
      <c r="D360" s="103">
        <v>1.1879106667724346</v>
      </c>
      <c r="E360" s="102" t="s">
        <v>1019</v>
      </c>
      <c r="F360" s="102" t="s">
        <v>1610</v>
      </c>
      <c r="G360" s="103" t="s">
        <v>23</v>
      </c>
      <c r="H360" s="103" t="s">
        <v>23</v>
      </c>
    </row>
    <row r="361" spans="1:8" x14ac:dyDescent="0.3">
      <c r="A361" s="102" t="s">
        <v>1390</v>
      </c>
      <c r="B361" s="102" t="s">
        <v>1617</v>
      </c>
      <c r="C361" s="103" t="s">
        <v>23</v>
      </c>
      <c r="D361" s="103">
        <v>1.1879106667724346</v>
      </c>
      <c r="E361" s="102" t="s">
        <v>1020</v>
      </c>
      <c r="F361" s="102" t="s">
        <v>1611</v>
      </c>
      <c r="G361" s="103" t="s">
        <v>23</v>
      </c>
      <c r="H361" s="103" t="s">
        <v>23</v>
      </c>
    </row>
    <row r="362" spans="1:8" x14ac:dyDescent="0.3">
      <c r="A362" s="102" t="s">
        <v>1385</v>
      </c>
      <c r="B362" s="102" t="s">
        <v>1617</v>
      </c>
      <c r="C362" s="103" t="s">
        <v>23</v>
      </c>
      <c r="D362" s="103">
        <v>1.1879106667724346</v>
      </c>
      <c r="E362" s="102" t="s">
        <v>1021</v>
      </c>
      <c r="F362" s="102" t="s">
        <v>1612</v>
      </c>
      <c r="G362" s="103" t="s">
        <v>23</v>
      </c>
      <c r="H362" s="103" t="s">
        <v>23</v>
      </c>
    </row>
    <row r="363" spans="1:8" x14ac:dyDescent="0.3">
      <c r="A363" s="102" t="s">
        <v>1117</v>
      </c>
      <c r="B363" s="102" t="s">
        <v>1617</v>
      </c>
      <c r="C363" s="103">
        <v>2.0337999999999999E-4</v>
      </c>
      <c r="D363" s="103">
        <v>1.1879106667724346</v>
      </c>
      <c r="E363" s="102" t="s">
        <v>1022</v>
      </c>
      <c r="F363" s="102" t="s">
        <v>1613</v>
      </c>
      <c r="G363" s="103" t="s">
        <v>23</v>
      </c>
      <c r="H363" s="103" t="s">
        <v>23</v>
      </c>
    </row>
    <row r="364" spans="1:8" x14ac:dyDescent="0.3">
      <c r="A364" s="102" t="s">
        <v>1386</v>
      </c>
      <c r="B364" s="102" t="s">
        <v>1617</v>
      </c>
      <c r="C364" s="103">
        <v>5.7706494850956913E-2</v>
      </c>
      <c r="D364" s="103">
        <v>1.1879106667724346</v>
      </c>
      <c r="E364" s="102" t="s">
        <v>455</v>
      </c>
      <c r="F364" s="102" t="s">
        <v>1614</v>
      </c>
      <c r="G364" s="103" t="s">
        <v>23</v>
      </c>
      <c r="H364" s="103" t="s">
        <v>23</v>
      </c>
    </row>
    <row r="365" spans="1:8" x14ac:dyDescent="0.3">
      <c r="A365" s="102" t="s">
        <v>1119</v>
      </c>
      <c r="B365" s="102" t="s">
        <v>1617</v>
      </c>
      <c r="C365" s="103">
        <v>0.31311044444444441</v>
      </c>
      <c r="D365" s="103">
        <v>1.1879106667724346</v>
      </c>
      <c r="E365" s="102" t="s">
        <v>456</v>
      </c>
      <c r="F365" s="102" t="s">
        <v>1615</v>
      </c>
      <c r="G365" s="103" t="s">
        <v>23</v>
      </c>
      <c r="H365" s="103" t="s">
        <v>23</v>
      </c>
    </row>
    <row r="366" spans="1:8" x14ac:dyDescent="0.3">
      <c r="A366" s="102" t="s">
        <v>1132</v>
      </c>
      <c r="B366" s="102" t="s">
        <v>1617</v>
      </c>
      <c r="C366" s="103">
        <v>0.75129604377859516</v>
      </c>
      <c r="D366" s="103">
        <v>1.1879106667724346</v>
      </c>
      <c r="E366" s="102" t="s">
        <v>848</v>
      </c>
      <c r="F366" s="102" t="s">
        <v>1616</v>
      </c>
      <c r="G366" s="103" t="s">
        <v>23</v>
      </c>
      <c r="H366" s="103" t="s">
        <v>23</v>
      </c>
    </row>
    <row r="367" spans="1:8" x14ac:dyDescent="0.3">
      <c r="A367" s="102" t="s">
        <v>1121</v>
      </c>
      <c r="B367" s="102" t="s">
        <v>1617</v>
      </c>
      <c r="C367" s="103" t="s">
        <v>23</v>
      </c>
      <c r="D367" s="103">
        <v>1.1879106667724346</v>
      </c>
      <c r="E367" s="102" t="s">
        <v>2109</v>
      </c>
      <c r="F367" s="102" t="s">
        <v>2110</v>
      </c>
      <c r="G367" s="103" t="s">
        <v>23</v>
      </c>
      <c r="H367" s="103" t="s">
        <v>23</v>
      </c>
    </row>
    <row r="368" spans="1:8" x14ac:dyDescent="0.3">
      <c r="A368" s="102" t="s">
        <v>2101</v>
      </c>
      <c r="B368" s="102" t="s">
        <v>1617</v>
      </c>
      <c r="C368" s="103" t="s">
        <v>23</v>
      </c>
      <c r="D368" s="103">
        <v>1.1879106667724346</v>
      </c>
      <c r="E368" s="102" t="s">
        <v>1111</v>
      </c>
      <c r="F368" s="102" t="s">
        <v>1617</v>
      </c>
      <c r="G368" s="103">
        <v>0.87671041099000602</v>
      </c>
      <c r="H368" s="103">
        <v>0.88531028224888419</v>
      </c>
    </row>
    <row r="369" spans="1:8" x14ac:dyDescent="0.3">
      <c r="A369" s="102" t="s">
        <v>1122</v>
      </c>
      <c r="B369" s="102" t="s">
        <v>1617</v>
      </c>
      <c r="C369" s="103">
        <v>0</v>
      </c>
      <c r="D369" s="103">
        <v>1.1879106667724346</v>
      </c>
      <c r="E369" s="102" t="s">
        <v>1390</v>
      </c>
      <c r="F369" s="102" t="s">
        <v>1617</v>
      </c>
      <c r="G369" s="103" t="s">
        <v>23</v>
      </c>
      <c r="H369" s="103">
        <v>0.88531028224888419</v>
      </c>
    </row>
    <row r="370" spans="1:8" x14ac:dyDescent="0.3">
      <c r="A370" s="102" t="s">
        <v>1124</v>
      </c>
      <c r="B370" s="102" t="s">
        <v>1617</v>
      </c>
      <c r="C370" s="103" t="s">
        <v>23</v>
      </c>
      <c r="D370" s="103">
        <v>1.1879106667724346</v>
      </c>
      <c r="E370" s="102" t="s">
        <v>1385</v>
      </c>
      <c r="F370" s="102" t="s">
        <v>1617</v>
      </c>
      <c r="G370" s="103" t="s">
        <v>23</v>
      </c>
      <c r="H370" s="103">
        <v>0.88531028224888419</v>
      </c>
    </row>
    <row r="371" spans="1:8" x14ac:dyDescent="0.3">
      <c r="A371" s="102" t="s">
        <v>1125</v>
      </c>
      <c r="B371" s="102" t="s">
        <v>1617</v>
      </c>
      <c r="C371" s="103">
        <v>0.79696378902678522</v>
      </c>
      <c r="D371" s="103">
        <v>1.1879106667724346</v>
      </c>
      <c r="E371" s="102" t="s">
        <v>1117</v>
      </c>
      <c r="F371" s="102" t="s">
        <v>1617</v>
      </c>
      <c r="G371" s="103">
        <v>0</v>
      </c>
      <c r="H371" s="103">
        <v>0.88531028224888419</v>
      </c>
    </row>
    <row r="372" spans="1:8" x14ac:dyDescent="0.3">
      <c r="A372" s="102" t="s">
        <v>1128</v>
      </c>
      <c r="B372" s="102" t="s">
        <v>1617</v>
      </c>
      <c r="C372" s="103">
        <v>2.3043262027828066</v>
      </c>
      <c r="D372" s="103">
        <v>1.1879106667724346</v>
      </c>
      <c r="E372" s="102" t="s">
        <v>1386</v>
      </c>
      <c r="F372" s="102" t="s">
        <v>1617</v>
      </c>
      <c r="G372" s="103">
        <v>7.9556088731899219E-2</v>
      </c>
      <c r="H372" s="103">
        <v>0.88531028224888419</v>
      </c>
    </row>
    <row r="373" spans="1:8" x14ac:dyDescent="0.3">
      <c r="A373" s="102" t="s">
        <v>1130</v>
      </c>
      <c r="B373" s="102" t="s">
        <v>1617</v>
      </c>
      <c r="C373" s="103">
        <v>1.1198002088578392</v>
      </c>
      <c r="D373" s="103">
        <v>1.1879106667724346</v>
      </c>
      <c r="E373" s="102" t="s">
        <v>1119</v>
      </c>
      <c r="F373" s="102" t="s">
        <v>1617</v>
      </c>
      <c r="G373" s="103">
        <v>0.35112266666666664</v>
      </c>
      <c r="H373" s="103">
        <v>0.88531028224888419</v>
      </c>
    </row>
    <row r="374" spans="1:8" x14ac:dyDescent="0.3">
      <c r="A374" s="102" t="s">
        <v>1388</v>
      </c>
      <c r="B374" s="102" t="s">
        <v>1617</v>
      </c>
      <c r="C374" s="103">
        <v>1</v>
      </c>
      <c r="D374" s="103">
        <v>1.1879106667724346</v>
      </c>
      <c r="E374" s="102" t="s">
        <v>1132</v>
      </c>
      <c r="F374" s="102" t="s">
        <v>1617</v>
      </c>
      <c r="G374" s="103">
        <v>0.75640401004754643</v>
      </c>
      <c r="H374" s="103">
        <v>0.88531028224888419</v>
      </c>
    </row>
    <row r="375" spans="1:8" x14ac:dyDescent="0.3">
      <c r="A375" s="102" t="s">
        <v>1750</v>
      </c>
      <c r="B375" s="102" t="s">
        <v>1617</v>
      </c>
      <c r="C375" s="103">
        <v>1</v>
      </c>
      <c r="D375" s="103">
        <v>1.1879106667724346</v>
      </c>
      <c r="E375" s="102" t="s">
        <v>1121</v>
      </c>
      <c r="F375" s="102" t="s">
        <v>1617</v>
      </c>
      <c r="G375" s="103" t="s">
        <v>23</v>
      </c>
      <c r="H375" s="103">
        <v>0.88531028224888419</v>
      </c>
    </row>
    <row r="376" spans="1:8" x14ac:dyDescent="0.3">
      <c r="A376" s="102" t="s">
        <v>1751</v>
      </c>
      <c r="B376" s="102" t="s">
        <v>1617</v>
      </c>
      <c r="C376" s="103">
        <v>2.0596792803970225</v>
      </c>
      <c r="D376" s="103">
        <v>1.1879106667724346</v>
      </c>
      <c r="E376" s="102" t="s">
        <v>2101</v>
      </c>
      <c r="F376" s="102" t="s">
        <v>1617</v>
      </c>
      <c r="G376" s="103" t="s">
        <v>23</v>
      </c>
      <c r="H376" s="103">
        <v>0.88531028224888419</v>
      </c>
    </row>
    <row r="377" spans="1:8" x14ac:dyDescent="0.3">
      <c r="A377" s="102" t="s">
        <v>1023</v>
      </c>
      <c r="B377" s="102" t="s">
        <v>1618</v>
      </c>
      <c r="C377" s="103" t="s">
        <v>23</v>
      </c>
      <c r="D377" s="103" t="s">
        <v>23</v>
      </c>
      <c r="E377" s="102" t="s">
        <v>1122</v>
      </c>
      <c r="F377" s="102" t="s">
        <v>1617</v>
      </c>
      <c r="G377" s="103">
        <v>8.2493632218844981E-2</v>
      </c>
      <c r="H377" s="103">
        <v>0.88531028224888419</v>
      </c>
    </row>
    <row r="378" spans="1:8" x14ac:dyDescent="0.3">
      <c r="A378" s="102" t="s">
        <v>1391</v>
      </c>
      <c r="B378" s="102" t="s">
        <v>2032</v>
      </c>
      <c r="C378" s="103">
        <v>0</v>
      </c>
      <c r="D378" s="103">
        <v>0</v>
      </c>
      <c r="E378" s="102" t="s">
        <v>1124</v>
      </c>
      <c r="F378" s="102" t="s">
        <v>1617</v>
      </c>
      <c r="G378" s="103" t="s">
        <v>23</v>
      </c>
      <c r="H378" s="103">
        <v>0.88531028224888419</v>
      </c>
    </row>
    <row r="379" spans="1:8" x14ac:dyDescent="0.3">
      <c r="A379" s="102" t="s">
        <v>1024</v>
      </c>
      <c r="B379" s="102" t="s">
        <v>1619</v>
      </c>
      <c r="C379" s="103" t="s">
        <v>23</v>
      </c>
      <c r="D379" s="103" t="s">
        <v>23</v>
      </c>
      <c r="E379" s="102" t="s">
        <v>1125</v>
      </c>
      <c r="F379" s="102" t="s">
        <v>1617</v>
      </c>
      <c r="G379" s="103">
        <v>0.80569525004310882</v>
      </c>
      <c r="H379" s="103">
        <v>0.88531028224888419</v>
      </c>
    </row>
    <row r="380" spans="1:8" x14ac:dyDescent="0.3">
      <c r="A380" s="102" t="s">
        <v>2120</v>
      </c>
      <c r="B380" s="102" t="s">
        <v>2164</v>
      </c>
      <c r="C380" s="103">
        <v>0</v>
      </c>
      <c r="D380" s="103">
        <v>0</v>
      </c>
      <c r="E380" s="102" t="s">
        <v>1128</v>
      </c>
      <c r="F380" s="102" t="s">
        <v>1617</v>
      </c>
      <c r="G380" s="103">
        <v>0.9914794108757008</v>
      </c>
      <c r="H380" s="103">
        <v>0.88531028224888419</v>
      </c>
    </row>
    <row r="381" spans="1:8" x14ac:dyDescent="0.3">
      <c r="A381" s="102" t="s">
        <v>852</v>
      </c>
      <c r="B381" s="102" t="s">
        <v>1620</v>
      </c>
      <c r="C381" s="103">
        <v>0.78689623529411756</v>
      </c>
      <c r="D381" s="103">
        <v>0.78689623529411756</v>
      </c>
      <c r="E381" s="102" t="s">
        <v>1130</v>
      </c>
      <c r="F381" s="102" t="s">
        <v>1617</v>
      </c>
      <c r="G381" s="103">
        <v>0.94875739440772899</v>
      </c>
      <c r="H381" s="103">
        <v>0.88531028224888419</v>
      </c>
    </row>
    <row r="382" spans="1:8" x14ac:dyDescent="0.3">
      <c r="A382" s="102" t="s">
        <v>850</v>
      </c>
      <c r="B382" s="102" t="s">
        <v>1621</v>
      </c>
      <c r="C382" s="103">
        <v>9.9447925486875532E-2</v>
      </c>
      <c r="D382" s="103">
        <v>9.9447925486875532E-2</v>
      </c>
      <c r="E382" s="102" t="s">
        <v>1388</v>
      </c>
      <c r="F382" s="102" t="s">
        <v>1617</v>
      </c>
      <c r="G382" s="103">
        <v>0.78213623913043473</v>
      </c>
      <c r="H382" s="103">
        <v>0.88531028224888419</v>
      </c>
    </row>
    <row r="383" spans="1:8" x14ac:dyDescent="0.3">
      <c r="A383" s="102" t="s">
        <v>1025</v>
      </c>
      <c r="B383" s="102" t="s">
        <v>1622</v>
      </c>
      <c r="C383" s="103" t="s">
        <v>23</v>
      </c>
      <c r="D383" s="103" t="s">
        <v>23</v>
      </c>
      <c r="E383" s="102" t="s">
        <v>1750</v>
      </c>
      <c r="F383" s="102" t="s">
        <v>1617</v>
      </c>
      <c r="G383" s="103">
        <v>0</v>
      </c>
      <c r="H383" s="103">
        <v>0.88531028224888419</v>
      </c>
    </row>
    <row r="384" spans="1:8" x14ac:dyDescent="0.3">
      <c r="A384" s="102" t="s">
        <v>462</v>
      </c>
      <c r="B384" s="102" t="s">
        <v>1623</v>
      </c>
      <c r="C384" s="103">
        <v>0.59907480128205126</v>
      </c>
      <c r="D384" s="103">
        <v>0.59907480128205126</v>
      </c>
      <c r="E384" s="102" t="s">
        <v>1751</v>
      </c>
      <c r="F384" s="102" t="s">
        <v>1617</v>
      </c>
      <c r="G384" s="103">
        <v>2.250949330024814</v>
      </c>
      <c r="H384" s="103">
        <v>0.88531028224888419</v>
      </c>
    </row>
    <row r="385" spans="1:8" x14ac:dyDescent="0.3">
      <c r="A385" s="102" t="s">
        <v>1026</v>
      </c>
      <c r="B385" s="102" t="s">
        <v>1624</v>
      </c>
      <c r="C385" s="103" t="s">
        <v>23</v>
      </c>
      <c r="D385" s="103" t="s">
        <v>23</v>
      </c>
      <c r="E385" s="102" t="s">
        <v>2111</v>
      </c>
      <c r="F385" s="102" t="s">
        <v>1617</v>
      </c>
      <c r="G385" s="103" t="s">
        <v>23</v>
      </c>
      <c r="H385" s="103">
        <v>0.88531028224888419</v>
      </c>
    </row>
    <row r="386" spans="1:8" x14ac:dyDescent="0.3">
      <c r="A386" s="102" t="s">
        <v>1027</v>
      </c>
      <c r="B386" s="102" t="s">
        <v>1625</v>
      </c>
      <c r="C386" s="103" t="s">
        <v>23</v>
      </c>
      <c r="D386" s="103" t="s">
        <v>23</v>
      </c>
      <c r="E386" s="102" t="s">
        <v>1023</v>
      </c>
      <c r="F386" s="102" t="s">
        <v>1618</v>
      </c>
      <c r="G386" s="103" t="s">
        <v>23</v>
      </c>
      <c r="H386" s="103" t="s">
        <v>23</v>
      </c>
    </row>
    <row r="387" spans="1:8" x14ac:dyDescent="0.3">
      <c r="A387" s="102" t="s">
        <v>849</v>
      </c>
      <c r="B387" s="102" t="s">
        <v>1626</v>
      </c>
      <c r="C387" s="103" t="s">
        <v>23</v>
      </c>
      <c r="D387" s="103" t="s">
        <v>23</v>
      </c>
      <c r="E387" s="102" t="s">
        <v>1391</v>
      </c>
      <c r="F387" s="102" t="s">
        <v>2032</v>
      </c>
      <c r="G387" s="103">
        <v>0.16860276722377901</v>
      </c>
      <c r="H387" s="103">
        <v>0.16860276722377901</v>
      </c>
    </row>
    <row r="388" spans="1:8" x14ac:dyDescent="0.3">
      <c r="A388" s="102" t="s">
        <v>1404</v>
      </c>
      <c r="B388" s="102" t="s">
        <v>1627</v>
      </c>
      <c r="C388" s="103" t="s">
        <v>23</v>
      </c>
      <c r="D388" s="103" t="s">
        <v>23</v>
      </c>
      <c r="E388" s="102" t="s">
        <v>1024</v>
      </c>
      <c r="F388" s="102" t="s">
        <v>1619</v>
      </c>
      <c r="G388" s="103" t="s">
        <v>23</v>
      </c>
      <c r="H388" s="103" t="s">
        <v>23</v>
      </c>
    </row>
    <row r="389" spans="1:8" x14ac:dyDescent="0.3">
      <c r="A389" s="102" t="s">
        <v>898</v>
      </c>
      <c r="B389" s="102" t="s">
        <v>1628</v>
      </c>
      <c r="C389" s="103" t="s">
        <v>23</v>
      </c>
      <c r="D389" s="103" t="s">
        <v>23</v>
      </c>
      <c r="E389" s="102" t="s">
        <v>2120</v>
      </c>
      <c r="F389" s="102" t="s">
        <v>2164</v>
      </c>
      <c r="G389" s="103">
        <v>0</v>
      </c>
      <c r="H389" s="103">
        <v>0</v>
      </c>
    </row>
    <row r="390" spans="1:8" x14ac:dyDescent="0.3">
      <c r="A390" s="102" t="s">
        <v>464</v>
      </c>
      <c r="B390" s="102" t="s">
        <v>1629</v>
      </c>
      <c r="C390" s="103" t="s">
        <v>23</v>
      </c>
      <c r="D390" s="103" t="s">
        <v>23</v>
      </c>
      <c r="E390" s="102" t="s">
        <v>852</v>
      </c>
      <c r="F390" s="102" t="s">
        <v>1620</v>
      </c>
      <c r="G390" s="103">
        <v>0.85733073684210526</v>
      </c>
      <c r="H390" s="103">
        <v>0.85733073684210526</v>
      </c>
    </row>
    <row r="391" spans="1:8" x14ac:dyDescent="0.3">
      <c r="A391" s="102" t="s">
        <v>1028</v>
      </c>
      <c r="B391" s="102" t="s">
        <v>1630</v>
      </c>
      <c r="C391" s="103" t="s">
        <v>23</v>
      </c>
      <c r="D391" s="103" t="s">
        <v>23</v>
      </c>
      <c r="E391" s="102" t="s">
        <v>2341</v>
      </c>
      <c r="F391" s="102" t="s">
        <v>2342</v>
      </c>
      <c r="G391" s="103" t="s">
        <v>23</v>
      </c>
      <c r="H391" s="103" t="s">
        <v>23</v>
      </c>
    </row>
    <row r="392" spans="1:8" x14ac:dyDescent="0.3">
      <c r="A392" s="102" t="s">
        <v>1200</v>
      </c>
      <c r="B392" s="102" t="s">
        <v>1631</v>
      </c>
      <c r="C392" s="103">
        <v>1.2029357101947309</v>
      </c>
      <c r="D392" s="103">
        <v>1.2029357101947309</v>
      </c>
      <c r="E392" s="102" t="s">
        <v>850</v>
      </c>
      <c r="F392" s="102" t="s">
        <v>1621</v>
      </c>
      <c r="G392" s="103">
        <v>1.0044009918954881</v>
      </c>
      <c r="H392" s="103">
        <v>1.0044009918954881</v>
      </c>
    </row>
    <row r="393" spans="1:8" x14ac:dyDescent="0.3">
      <c r="A393" s="102" t="s">
        <v>1405</v>
      </c>
      <c r="B393" s="102" t="s">
        <v>1632</v>
      </c>
      <c r="C393" s="103" t="s">
        <v>23</v>
      </c>
      <c r="D393" s="103" t="s">
        <v>23</v>
      </c>
      <c r="E393" s="102" t="s">
        <v>1025</v>
      </c>
      <c r="F393" s="102" t="s">
        <v>1622</v>
      </c>
      <c r="G393" s="103" t="s">
        <v>23</v>
      </c>
      <c r="H393" s="103" t="s">
        <v>23</v>
      </c>
    </row>
    <row r="394" spans="1:8" x14ac:dyDescent="0.3">
      <c r="E394" s="102" t="s">
        <v>462</v>
      </c>
      <c r="F394" s="102" t="s">
        <v>1623</v>
      </c>
      <c r="G394" s="103">
        <v>0.91823721794871793</v>
      </c>
      <c r="H394" s="103">
        <v>0.91823721794871793</v>
      </c>
    </row>
    <row r="395" spans="1:8" x14ac:dyDescent="0.3">
      <c r="E395" s="102" t="s">
        <v>1026</v>
      </c>
      <c r="F395" s="102" t="s">
        <v>1624</v>
      </c>
      <c r="G395" s="103" t="s">
        <v>23</v>
      </c>
      <c r="H395" s="103" t="s">
        <v>23</v>
      </c>
    </row>
    <row r="396" spans="1:8" x14ac:dyDescent="0.3">
      <c r="E396" s="102" t="s">
        <v>1027</v>
      </c>
      <c r="F396" s="102" t="s">
        <v>1625</v>
      </c>
      <c r="G396" s="103" t="s">
        <v>23</v>
      </c>
      <c r="H396" s="103" t="s">
        <v>23</v>
      </c>
    </row>
    <row r="397" spans="1:8" x14ac:dyDescent="0.3">
      <c r="E397" s="102" t="s">
        <v>849</v>
      </c>
      <c r="F397" s="102" t="s">
        <v>1626</v>
      </c>
      <c r="G397" s="103" t="s">
        <v>23</v>
      </c>
      <c r="H397" s="103" t="s">
        <v>23</v>
      </c>
    </row>
    <row r="398" spans="1:8" x14ac:dyDescent="0.3">
      <c r="E398" s="102" t="s">
        <v>898</v>
      </c>
      <c r="F398" s="102" t="s">
        <v>1628</v>
      </c>
      <c r="G398" s="103" t="s">
        <v>23</v>
      </c>
      <c r="H398" s="103" t="s">
        <v>23</v>
      </c>
    </row>
    <row r="399" spans="1:8" x14ac:dyDescent="0.3">
      <c r="E399" s="102" t="s">
        <v>464</v>
      </c>
      <c r="F399" s="102" t="s">
        <v>1629</v>
      </c>
      <c r="G399" s="103" t="s">
        <v>23</v>
      </c>
      <c r="H399" s="103" t="s">
        <v>23</v>
      </c>
    </row>
    <row r="400" spans="1:8" x14ac:dyDescent="0.3">
      <c r="E400" s="102" t="s">
        <v>1028</v>
      </c>
      <c r="F400" s="102" t="s">
        <v>1630</v>
      </c>
      <c r="G400" s="103" t="s">
        <v>23</v>
      </c>
      <c r="H400" s="103" t="s">
        <v>23</v>
      </c>
    </row>
    <row r="401" spans="5:8" x14ac:dyDescent="0.3">
      <c r="E401" s="102" t="s">
        <v>1200</v>
      </c>
      <c r="F401" s="102" t="s">
        <v>1631</v>
      </c>
      <c r="G401" s="103">
        <v>0.6496602634593357</v>
      </c>
      <c r="H401" s="103">
        <v>0.6496602634593357</v>
      </c>
    </row>
    <row r="402" spans="5:8" x14ac:dyDescent="0.3">
      <c r="E402" s="102" t="s">
        <v>1405</v>
      </c>
      <c r="F402" s="102" t="s">
        <v>1632</v>
      </c>
      <c r="G402" s="103" t="s">
        <v>23</v>
      </c>
      <c r="H402" s="103" t="s">
        <v>23</v>
      </c>
    </row>
  </sheetData>
  <pageMargins left="0.7" right="0.7" top="0.75" bottom="0.75" header="0.3" footer="0.3"/>
  <pageSetup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6:K19"/>
  <sheetViews>
    <sheetView zoomScale="130" zoomScaleNormal="130" workbookViewId="0">
      <selection activeCell="I14" sqref="I14"/>
    </sheetView>
  </sheetViews>
  <sheetFormatPr defaultRowHeight="14.4" x14ac:dyDescent="0.3"/>
  <cols>
    <col min="2" max="2" width="20.44140625" customWidth="1"/>
    <col min="3" max="3" width="5.44140625" customWidth="1"/>
    <col min="9" max="9" width="19.5546875" customWidth="1"/>
  </cols>
  <sheetData>
    <row r="6" spans="2:11" x14ac:dyDescent="0.3">
      <c r="B6" t="s">
        <v>941</v>
      </c>
    </row>
    <row r="9" spans="2:11" ht="23.4" x14ac:dyDescent="0.45">
      <c r="B9" t="s">
        <v>940</v>
      </c>
      <c r="D9" s="130" t="s">
        <v>2351</v>
      </c>
      <c r="E9" s="130"/>
      <c r="F9" s="130"/>
      <c r="G9" s="130"/>
      <c r="H9" s="130"/>
      <c r="I9" s="130"/>
      <c r="J9" s="130"/>
      <c r="K9" s="130"/>
    </row>
    <row r="11" spans="2:11" x14ac:dyDescent="0.3">
      <c r="I11" s="9">
        <f>I13</f>
        <v>0.91666666666666663</v>
      </c>
    </row>
    <row r="13" spans="2:11" x14ac:dyDescent="0.3">
      <c r="I13" s="2">
        <f>11/12</f>
        <v>0.91666666666666663</v>
      </c>
    </row>
    <row r="15" spans="2:11" x14ac:dyDescent="0.3">
      <c r="B15" t="s">
        <v>966</v>
      </c>
      <c r="I15" s="15" t="s">
        <v>2352</v>
      </c>
    </row>
    <row r="16" spans="2:11" x14ac:dyDescent="0.3">
      <c r="I16" s="15" t="s">
        <v>2353</v>
      </c>
    </row>
    <row r="18" spans="7:7" ht="21" x14ac:dyDescent="0.4">
      <c r="G18" s="89"/>
    </row>
    <row r="19" spans="7:7" ht="21" x14ac:dyDescent="0.4">
      <c r="G19" s="90"/>
    </row>
  </sheetData>
  <mergeCells count="1">
    <mergeCell ref="D9:K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T279"/>
  <sheetViews>
    <sheetView showGridLines="0" zoomScaleNormal="100" workbookViewId="0">
      <pane ySplit="10" topLeftCell="A11" activePane="bottomLeft" state="frozen"/>
      <selection pane="bottomLeft" sqref="A1:H1"/>
    </sheetView>
  </sheetViews>
  <sheetFormatPr defaultColWidth="9.109375" defaultRowHeight="14.4" x14ac:dyDescent="0.3"/>
  <cols>
    <col min="1" max="1" width="42.6640625" style="77" bestFit="1" customWidth="1"/>
    <col min="2" max="2" width="19.6640625" style="26" bestFit="1" customWidth="1"/>
    <col min="3" max="3" width="82.44140625" style="26" customWidth="1"/>
    <col min="4" max="4" width="10.109375" style="28" customWidth="1"/>
    <col min="5" max="5" width="2" style="26" hidden="1" customWidth="1"/>
    <col min="6" max="6" width="11.109375" style="26" customWidth="1"/>
    <col min="7" max="7" width="10.886718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1.109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932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May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1634</v>
      </c>
      <c r="L4" s="60">
        <f>Notes!I11</f>
        <v>0.91666666666666663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Notes!I15</f>
        <v>May Collected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934</v>
      </c>
      <c r="K5" s="63" t="s">
        <v>937</v>
      </c>
      <c r="L5" s="30" t="s">
        <v>935</v>
      </c>
      <c r="M5" s="30" t="s">
        <v>989</v>
      </c>
      <c r="N5" s="31" t="s">
        <v>1136</v>
      </c>
      <c r="O5" s="64" t="s">
        <v>1493</v>
      </c>
      <c r="P5" s="32"/>
    </row>
    <row r="6" spans="1:20" hidden="1" x14ac:dyDescent="0.3">
      <c r="A6" s="78" t="s">
        <v>3</v>
      </c>
      <c r="B6" s="26" t="s">
        <v>25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17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1492</v>
      </c>
      <c r="B10" s="34" t="s">
        <v>2</v>
      </c>
      <c r="C10" s="33" t="s">
        <v>931</v>
      </c>
      <c r="D10" s="35" t="s">
        <v>927</v>
      </c>
      <c r="E10" s="28" t="s">
        <v>951</v>
      </c>
      <c r="F10" s="35" t="s">
        <v>921</v>
      </c>
      <c r="G10" s="35" t="s">
        <v>923</v>
      </c>
      <c r="H10" s="35" t="s">
        <v>922</v>
      </c>
      <c r="I10" s="35" t="s">
        <v>924</v>
      </c>
      <c r="J10" s="35" t="s">
        <v>925</v>
      </c>
      <c r="K10" s="35" t="s">
        <v>926</v>
      </c>
      <c r="L10" s="65"/>
      <c r="M10" s="65"/>
      <c r="N10" s="66"/>
      <c r="O10" s="67"/>
    </row>
    <row r="11" spans="1:20" x14ac:dyDescent="0.3">
      <c r="A11" s="77" t="s">
        <v>1438</v>
      </c>
      <c r="B11" s="27" t="s">
        <v>108</v>
      </c>
      <c r="C11" s="26" t="s">
        <v>1806</v>
      </c>
      <c r="D11" s="45">
        <v>4143692.29</v>
      </c>
      <c r="E11" s="46">
        <v>56</v>
      </c>
      <c r="F11" s="45">
        <v>53624749</v>
      </c>
      <c r="G11" s="45">
        <v>0</v>
      </c>
      <c r="H11" s="45">
        <v>53624749</v>
      </c>
      <c r="I11" s="45">
        <v>0</v>
      </c>
      <c r="J11" s="45">
        <v>44353269.540000014</v>
      </c>
      <c r="K11" s="45">
        <v>9271479.4600000009</v>
      </c>
      <c r="L11" s="68">
        <f>IF(ISERROR((I11+J11)/H11),"",(I11+J11)/H11)</f>
        <v>0.8271044688712671</v>
      </c>
      <c r="M11" s="68">
        <f>IFERROR(IF(ISERROR(SEARCH("Total",A11)),VLOOKUP(B11,'PrYear%'!A:D,3,FALSE),VLOOKUP(LEFT(A11,6),'PrYear%'!B:D,3,FALSE)),"")</f>
        <v>0.89981955443634165</v>
      </c>
      <c r="N11" s="44" t="str">
        <f>IF(AND(OR($L$4-IFERROR(VALUE(L11),0)&lt;=-0.15,$L$4-IFERROR(VALUE(L11),0)&gt;=0.05),ABS((G11*$L$4)-I11-J11)&gt;=5000),"X","")</f>
        <v>X</v>
      </c>
      <c r="O11" s="69" t="str">
        <f>IFERROR(VLOOKUP(B11,'GF Comments'!A:D,4,FALSE),"")</f>
        <v/>
      </c>
      <c r="P11" s="27"/>
      <c r="R11" s="86"/>
      <c r="S11" s="86"/>
      <c r="T11" s="86"/>
    </row>
    <row r="12" spans="1:20" x14ac:dyDescent="0.3">
      <c r="B12" s="26" t="s">
        <v>1331</v>
      </c>
      <c r="C12" s="26" t="s">
        <v>1866</v>
      </c>
      <c r="D12" s="45">
        <v>10343.5</v>
      </c>
      <c r="E12" s="46">
        <v>1</v>
      </c>
      <c r="F12" s="45">
        <v>0</v>
      </c>
      <c r="G12" s="45">
        <v>0</v>
      </c>
      <c r="H12" s="45">
        <v>0</v>
      </c>
      <c r="I12" s="45">
        <v>0</v>
      </c>
      <c r="J12" s="45">
        <v>27360.2</v>
      </c>
      <c r="K12" s="45">
        <v>-27360.2</v>
      </c>
      <c r="L12" s="68" t="str">
        <f t="shared" ref="L12:L75" si="0">IF(ISERROR((I12+J12)/H12),"",(I12+J12)/H12)</f>
        <v/>
      </c>
      <c r="M12" s="68" t="str">
        <f>IFERROR(IF(ISERROR(SEARCH("Total",A12)),VLOOKUP(B12,'PrYear%'!A:D,3,FALSE),VLOOKUP(LEFT(A12,6),'PrYear%'!B:D,3,FALSE)),"")</f>
        <v/>
      </c>
      <c r="N12" s="44" t="str">
        <f t="shared" ref="N12:N75" si="1">IF(AND(OR($L$4-IFERROR(VALUE(L12),0)&lt;=-0.15,$L$4-IFERROR(VALUE(L12),0)&gt;=0.05),ABS((G12*$L$4)-I12-J12)&gt;=5000),"X","")</f>
        <v>X</v>
      </c>
      <c r="O12" s="69" t="str">
        <f>IFERROR(VLOOKUP(B12,'GF Comments'!A:D,4,FALSE),"")</f>
        <v/>
      </c>
      <c r="P12" s="27"/>
      <c r="R12" s="86"/>
      <c r="S12" s="86"/>
    </row>
    <row r="13" spans="1:20" x14ac:dyDescent="0.3">
      <c r="A13" s="79" t="s">
        <v>1494</v>
      </c>
      <c r="B13" s="79"/>
      <c r="C13" s="79"/>
      <c r="D13" s="71">
        <v>4154035.79</v>
      </c>
      <c r="E13" s="72">
        <v>57</v>
      </c>
      <c r="F13" s="71">
        <v>53624749</v>
      </c>
      <c r="G13" s="71">
        <v>0</v>
      </c>
      <c r="H13" s="71">
        <v>53624749</v>
      </c>
      <c r="I13" s="71">
        <v>0</v>
      </c>
      <c r="J13" s="71">
        <v>44380629.740000017</v>
      </c>
      <c r="K13" s="71">
        <v>9244119.2600000016</v>
      </c>
      <c r="L13" s="68">
        <f t="shared" si="0"/>
        <v>0.82761468477922417</v>
      </c>
      <c r="M13" s="68">
        <f>IFERROR(IF(ISERROR(SEARCH("Total",A13)),VLOOKUP(B13,'PrYear%'!A:D,3,FALSE),VLOOKUP(LEFT(A13,6),'PrYear%'!B:D,3,FALSE)),"")</f>
        <v>0.89981955443634165</v>
      </c>
      <c r="N13" s="44" t="str">
        <f t="shared" si="1"/>
        <v>X</v>
      </c>
      <c r="O13" s="69" t="str">
        <f>IFERROR(VLOOKUP(B13,'GF Comments'!A:D,4,FALSE),"")</f>
        <v/>
      </c>
      <c r="P13" s="27"/>
      <c r="S13" s="86"/>
    </row>
    <row r="14" spans="1:20" x14ac:dyDescent="0.3">
      <c r="A14" s="80" t="s">
        <v>1454</v>
      </c>
      <c r="B14" s="26" t="s">
        <v>749</v>
      </c>
      <c r="C14" s="26" t="s">
        <v>1867</v>
      </c>
      <c r="D14" s="45">
        <v>0</v>
      </c>
      <c r="E14" s="46">
        <v>1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68" t="str">
        <f t="shared" si="0"/>
        <v/>
      </c>
      <c r="M14" s="68" t="str">
        <f>IFERROR(IF(ISERROR(SEARCH("Total",A14)),VLOOKUP(B14,'PrYear%'!A:D,3,FALSE),VLOOKUP(LEFT(A14,6),'PrYear%'!B:D,3,FALSE)),"")</f>
        <v/>
      </c>
      <c r="N14" s="44" t="str">
        <f t="shared" si="1"/>
        <v/>
      </c>
      <c r="O14" s="69" t="str">
        <f>IFERROR(VLOOKUP(B14,'GF Comments'!A:D,4,FALSE),"")</f>
        <v/>
      </c>
      <c r="P14" s="27"/>
      <c r="R14" s="86"/>
      <c r="S14" s="86"/>
    </row>
    <row r="15" spans="1:20" x14ac:dyDescent="0.3">
      <c r="A15" s="79" t="s">
        <v>1635</v>
      </c>
      <c r="B15" s="79"/>
      <c r="C15" s="79"/>
      <c r="D15" s="71">
        <v>0</v>
      </c>
      <c r="E15" s="72">
        <v>1</v>
      </c>
      <c r="F15" s="71">
        <v>0</v>
      </c>
      <c r="G15" s="71">
        <v>0</v>
      </c>
      <c r="H15" s="71">
        <v>0</v>
      </c>
      <c r="I15" s="71">
        <v>0</v>
      </c>
      <c r="J15" s="71">
        <v>0</v>
      </c>
      <c r="K15" s="71">
        <v>0</v>
      </c>
      <c r="L15" s="68" t="str">
        <f>IF(ISERROR((I15+J15)/H15),"",(I15+J15)/H15)</f>
        <v/>
      </c>
      <c r="M15" s="68" t="str">
        <f>IFERROR(IF(ISERROR(SEARCH("Total",A15)),VLOOKUP(B15,'PrYear%'!A:D,3,FALSE),VLOOKUP(LEFT(A15,6),'PrYear%'!B:D,3,FALSE)),"")</f>
        <v/>
      </c>
      <c r="N15" s="44" t="str">
        <f t="shared" si="1"/>
        <v/>
      </c>
      <c r="O15" s="69" t="str">
        <f>IFERROR(VLOOKUP(B15,'GF Comments'!A:D,4,FALSE),"")</f>
        <v/>
      </c>
      <c r="P15" s="27"/>
      <c r="S15" s="86"/>
    </row>
    <row r="16" spans="1:20" x14ac:dyDescent="0.3">
      <c r="A16" s="77" t="s">
        <v>1440</v>
      </c>
      <c r="B16" s="27" t="s">
        <v>66</v>
      </c>
      <c r="C16" s="26" t="s">
        <v>1807</v>
      </c>
      <c r="D16" s="45">
        <v>198374.49</v>
      </c>
      <c r="E16" s="46">
        <v>22</v>
      </c>
      <c r="F16" s="45">
        <v>2842834</v>
      </c>
      <c r="G16" s="45">
        <v>0</v>
      </c>
      <c r="H16" s="45">
        <v>2842834</v>
      </c>
      <c r="I16" s="45">
        <v>0</v>
      </c>
      <c r="J16" s="45">
        <v>2400048.9699999997</v>
      </c>
      <c r="K16" s="45">
        <v>442785.02999999991</v>
      </c>
      <c r="L16" s="68">
        <f t="shared" si="0"/>
        <v>0.84424520390567992</v>
      </c>
      <c r="M16" s="68">
        <f>IFERROR(IF(ISERROR(SEARCH("Total",A16)),VLOOKUP(B16,'PrYear%'!A:D,3,FALSE),VLOOKUP(LEFT(A16,6),'PrYear%'!B:D,3,FALSE)),"")</f>
        <v>0.87317698837502555</v>
      </c>
      <c r="N16" s="44" t="str">
        <f t="shared" si="1"/>
        <v>X</v>
      </c>
      <c r="O16" s="69" t="str">
        <f>IFERROR(VLOOKUP(B16,'GF Comments'!A:D,4,FALSE),"")</f>
        <v/>
      </c>
      <c r="P16" s="27"/>
      <c r="S16" s="86"/>
    </row>
    <row r="17" spans="1:19" x14ac:dyDescent="0.3">
      <c r="A17" s="79" t="s">
        <v>1496</v>
      </c>
      <c r="B17" s="79"/>
      <c r="C17" s="79"/>
      <c r="D17" s="71">
        <v>198374.49</v>
      </c>
      <c r="E17" s="72">
        <v>22</v>
      </c>
      <c r="F17" s="71">
        <v>2842834</v>
      </c>
      <c r="G17" s="71">
        <v>0</v>
      </c>
      <c r="H17" s="71">
        <v>2842834</v>
      </c>
      <c r="I17" s="71">
        <v>0</v>
      </c>
      <c r="J17" s="71">
        <v>2400048.9699999997</v>
      </c>
      <c r="K17" s="71">
        <v>442785.02999999991</v>
      </c>
      <c r="L17" s="68">
        <f t="shared" si="0"/>
        <v>0.84424520390567992</v>
      </c>
      <c r="M17" s="68">
        <f>IFERROR(IF(ISERROR(SEARCH("Total",A17)),VLOOKUP(B17,'PrYear%'!A:D,3,FALSE),VLOOKUP(LEFT(A17,6),'PrYear%'!B:D,3,FALSE)),"")</f>
        <v>0.87317698837502555</v>
      </c>
      <c r="N17" s="44" t="str">
        <f t="shared" si="1"/>
        <v>X</v>
      </c>
      <c r="O17" s="69" t="str">
        <f>IFERROR(VLOOKUP(B17,'GF Comments'!A:D,4,FALSE),"")</f>
        <v/>
      </c>
      <c r="P17" s="27"/>
      <c r="S17" s="86"/>
    </row>
    <row r="18" spans="1:19" x14ac:dyDescent="0.3">
      <c r="A18" s="77" t="s">
        <v>1441</v>
      </c>
      <c r="B18" s="27" t="s">
        <v>73</v>
      </c>
      <c r="C18" s="26" t="s">
        <v>1808</v>
      </c>
      <c r="D18" s="45">
        <v>17876</v>
      </c>
      <c r="E18" s="46">
        <v>3</v>
      </c>
      <c r="F18" s="45">
        <v>292083</v>
      </c>
      <c r="G18" s="45">
        <v>0</v>
      </c>
      <c r="H18" s="45">
        <v>292083</v>
      </c>
      <c r="I18" s="45">
        <v>0</v>
      </c>
      <c r="J18" s="45">
        <v>198322.99</v>
      </c>
      <c r="K18" s="45">
        <v>93760.01</v>
      </c>
      <c r="L18" s="68">
        <f t="shared" si="0"/>
        <v>0.67899531982347483</v>
      </c>
      <c r="M18" s="68">
        <f>IFERROR(IF(ISERROR(SEARCH("Total",A18)),VLOOKUP(B18,'PrYear%'!A:D,3,FALSE),VLOOKUP(LEFT(A18,6),'PrYear%'!B:D,3,FALSE)),"")</f>
        <v>0.63799622094300656</v>
      </c>
      <c r="N18" s="44" t="str">
        <f t="shared" si="1"/>
        <v>X</v>
      </c>
      <c r="O18" s="69" t="str">
        <f>IFERROR(VLOOKUP(B18,'GF Comments'!A:D,4,FALSE),"")</f>
        <v/>
      </c>
      <c r="P18" s="27"/>
      <c r="S18" s="86"/>
    </row>
    <row r="19" spans="1:19" x14ac:dyDescent="0.3">
      <c r="A19" s="79" t="s">
        <v>1497</v>
      </c>
      <c r="B19" s="79"/>
      <c r="C19" s="79"/>
      <c r="D19" s="71">
        <v>17876</v>
      </c>
      <c r="E19" s="72">
        <v>3</v>
      </c>
      <c r="F19" s="71">
        <v>292083</v>
      </c>
      <c r="G19" s="71">
        <v>0</v>
      </c>
      <c r="H19" s="71">
        <v>292083</v>
      </c>
      <c r="I19" s="71">
        <v>0</v>
      </c>
      <c r="J19" s="71">
        <v>198322.99</v>
      </c>
      <c r="K19" s="71">
        <v>93760.01</v>
      </c>
      <c r="L19" s="68">
        <f t="shared" si="0"/>
        <v>0.67899531982347483</v>
      </c>
      <c r="M19" s="68">
        <f>IFERROR(IF(ISERROR(SEARCH("Total",A19)),VLOOKUP(B19,'PrYear%'!A:D,3,FALSE),VLOOKUP(LEFT(A19,6),'PrYear%'!B:D,3,FALSE)),"")</f>
        <v>0.63799622094300656</v>
      </c>
      <c r="N19" s="44" t="str">
        <f t="shared" si="1"/>
        <v>X</v>
      </c>
      <c r="O19" s="69" t="str">
        <f>IFERROR(VLOOKUP(B19,'GF Comments'!A:D,4,FALSE),"")</f>
        <v/>
      </c>
      <c r="P19" s="27"/>
      <c r="S19" s="86"/>
    </row>
    <row r="20" spans="1:19" x14ac:dyDescent="0.3">
      <c r="A20" s="77" t="s">
        <v>1442</v>
      </c>
      <c r="B20" s="27" t="s">
        <v>93</v>
      </c>
      <c r="C20" s="26" t="s">
        <v>1809</v>
      </c>
      <c r="D20" s="45">
        <v>26826.489999999998</v>
      </c>
      <c r="E20" s="46">
        <v>6</v>
      </c>
      <c r="F20" s="45">
        <v>763462</v>
      </c>
      <c r="G20" s="45">
        <v>0</v>
      </c>
      <c r="H20" s="45">
        <v>763462</v>
      </c>
      <c r="I20" s="45">
        <v>0</v>
      </c>
      <c r="J20" s="45">
        <v>702612.07000000007</v>
      </c>
      <c r="K20" s="45">
        <v>60849.929999999986</v>
      </c>
      <c r="L20" s="68">
        <f t="shared" si="0"/>
        <v>0.92029736908975179</v>
      </c>
      <c r="M20" s="68">
        <f>IFERROR(IF(ISERROR(SEARCH("Total",A20)),VLOOKUP(B20,'PrYear%'!A:D,3,FALSE),VLOOKUP(LEFT(A20,6),'PrYear%'!B:D,3,FALSE)),"")</f>
        <v>0.38671286691215151</v>
      </c>
      <c r="N20" s="44" t="str">
        <f t="shared" si="1"/>
        <v/>
      </c>
      <c r="O20" s="69" t="str">
        <f>IFERROR(VLOOKUP(B20,'GF Comments'!A:D,4,FALSE),"")</f>
        <v/>
      </c>
      <c r="P20" s="27"/>
      <c r="S20" s="86"/>
    </row>
    <row r="21" spans="1:19" x14ac:dyDescent="0.3">
      <c r="A21" s="79" t="s">
        <v>1498</v>
      </c>
      <c r="B21" s="79"/>
      <c r="C21" s="79"/>
      <c r="D21" s="71">
        <v>26826.489999999998</v>
      </c>
      <c r="E21" s="72">
        <v>6</v>
      </c>
      <c r="F21" s="71">
        <v>763462</v>
      </c>
      <c r="G21" s="71">
        <v>0</v>
      </c>
      <c r="H21" s="71">
        <v>763462</v>
      </c>
      <c r="I21" s="71">
        <v>0</v>
      </c>
      <c r="J21" s="71">
        <v>702612.07000000007</v>
      </c>
      <c r="K21" s="71">
        <v>60849.929999999986</v>
      </c>
      <c r="L21" s="68">
        <f t="shared" si="0"/>
        <v>0.92029736908975179</v>
      </c>
      <c r="M21" s="68">
        <f>IFERROR(IF(ISERROR(SEARCH("Total",A21)),VLOOKUP(B21,'PrYear%'!A:D,3,FALSE),VLOOKUP(LEFT(A21,6),'PrYear%'!B:D,3,FALSE)),"")</f>
        <v>0.38671286691215151</v>
      </c>
      <c r="N21" s="44" t="str">
        <f t="shared" si="1"/>
        <v/>
      </c>
      <c r="O21" s="69" t="str">
        <f>IFERROR(VLOOKUP(B21,'GF Comments'!A:D,4,FALSE),"")</f>
        <v/>
      </c>
      <c r="P21" s="27"/>
      <c r="S21" s="86"/>
    </row>
    <row r="22" spans="1:19" x14ac:dyDescent="0.3">
      <c r="A22" s="77" t="s">
        <v>1443</v>
      </c>
      <c r="B22" s="27" t="s">
        <v>250</v>
      </c>
      <c r="C22" s="26" t="s">
        <v>1810</v>
      </c>
      <c r="D22" s="45">
        <v>66</v>
      </c>
      <c r="E22" s="46">
        <v>3</v>
      </c>
      <c r="F22" s="45">
        <v>220100</v>
      </c>
      <c r="G22" s="45">
        <v>0</v>
      </c>
      <c r="H22" s="45">
        <v>220100</v>
      </c>
      <c r="I22" s="45">
        <v>0</v>
      </c>
      <c r="J22" s="45">
        <v>12900</v>
      </c>
      <c r="K22" s="45">
        <v>207200</v>
      </c>
      <c r="L22" s="68">
        <f t="shared" si="0"/>
        <v>5.8609722853248523E-2</v>
      </c>
      <c r="M22" s="68">
        <f>IFERROR(IF(ISERROR(SEARCH("Total",A22)),VLOOKUP(B22,'PrYear%'!A:D,3,FALSE),VLOOKUP(LEFT(A22,6),'PrYear%'!B:D,3,FALSE)),"")</f>
        <v>0.98157619047619049</v>
      </c>
      <c r="N22" s="44" t="str">
        <f t="shared" si="1"/>
        <v>X</v>
      </c>
      <c r="O22" s="69" t="str">
        <f>IFERROR(VLOOKUP(B22,'GF Comments'!A:D,4,FALSE),"")</f>
        <v/>
      </c>
      <c r="P22" s="27"/>
      <c r="S22" s="86"/>
    </row>
    <row r="23" spans="1:19" x14ac:dyDescent="0.3">
      <c r="A23" s="79" t="s">
        <v>1499</v>
      </c>
      <c r="B23" s="79"/>
      <c r="C23" s="79"/>
      <c r="D23" s="71">
        <v>66</v>
      </c>
      <c r="E23" s="72">
        <v>3</v>
      </c>
      <c r="F23" s="71">
        <v>220100</v>
      </c>
      <c r="G23" s="71">
        <v>0</v>
      </c>
      <c r="H23" s="71">
        <v>220100</v>
      </c>
      <c r="I23" s="71">
        <v>0</v>
      </c>
      <c r="J23" s="71">
        <v>12900</v>
      </c>
      <c r="K23" s="71">
        <v>207200</v>
      </c>
      <c r="L23" s="68">
        <f t="shared" si="0"/>
        <v>5.8609722853248523E-2</v>
      </c>
      <c r="M23" s="68">
        <f>IFERROR(IF(ISERROR(SEARCH("Total",A23)),VLOOKUP(B23,'PrYear%'!A:D,3,FALSE),VLOOKUP(LEFT(A23,6),'PrYear%'!B:D,3,FALSE)),"")</f>
        <v>0.98157619047619049</v>
      </c>
      <c r="N23" s="44" t="str">
        <f t="shared" si="1"/>
        <v>X</v>
      </c>
      <c r="O23" s="69" t="str">
        <f>IFERROR(VLOOKUP(B23,'GF Comments'!A:D,4,FALSE),"")</f>
        <v/>
      </c>
      <c r="P23" s="27"/>
      <c r="S23" s="86"/>
    </row>
    <row r="24" spans="1:19" x14ac:dyDescent="0.3">
      <c r="A24" s="77" t="s">
        <v>1445</v>
      </c>
      <c r="B24" s="26" t="s">
        <v>1054</v>
      </c>
      <c r="C24" s="26" t="s">
        <v>1811</v>
      </c>
      <c r="D24" s="45">
        <v>0</v>
      </c>
      <c r="E24" s="46">
        <v>2</v>
      </c>
      <c r="F24" s="45">
        <v>175000</v>
      </c>
      <c r="G24" s="45">
        <v>0</v>
      </c>
      <c r="H24" s="45">
        <v>175000</v>
      </c>
      <c r="I24" s="45">
        <v>0</v>
      </c>
      <c r="J24" s="45">
        <v>0</v>
      </c>
      <c r="K24" s="45">
        <v>175000</v>
      </c>
      <c r="L24" s="68">
        <f t="shared" si="0"/>
        <v>0</v>
      </c>
      <c r="M24" s="68">
        <f>IFERROR(IF(ISERROR(SEARCH("Total",A24)),VLOOKUP(B24,'PrYear%'!A:D,3,FALSE),VLOOKUP(LEFT(A24,6),'PrYear%'!B:D,3,FALSE)),"")</f>
        <v>1.803114186851211E-2</v>
      </c>
      <c r="N24" s="44" t="str">
        <f t="shared" si="1"/>
        <v/>
      </c>
      <c r="O24" s="69" t="str">
        <f>IFERROR(VLOOKUP(B24,'GF Comments'!A:D,4,FALSE),"")</f>
        <v/>
      </c>
      <c r="P24" s="27"/>
      <c r="S24" s="86"/>
    </row>
    <row r="25" spans="1:19" x14ac:dyDescent="0.3">
      <c r="A25" s="79" t="s">
        <v>1501</v>
      </c>
      <c r="B25" s="79"/>
      <c r="C25" s="79"/>
      <c r="D25" s="71">
        <v>0</v>
      </c>
      <c r="E25" s="72">
        <v>2</v>
      </c>
      <c r="F25" s="71">
        <v>175000</v>
      </c>
      <c r="G25" s="71">
        <v>0</v>
      </c>
      <c r="H25" s="71">
        <v>175000</v>
      </c>
      <c r="I25" s="71">
        <v>0</v>
      </c>
      <c r="J25" s="71">
        <v>0</v>
      </c>
      <c r="K25" s="71">
        <v>175000</v>
      </c>
      <c r="L25" s="68">
        <f t="shared" si="0"/>
        <v>0</v>
      </c>
      <c r="M25" s="68">
        <f>IFERROR(IF(ISERROR(SEARCH("Total",A25)),VLOOKUP(B25,'PrYear%'!A:D,3,FALSE),VLOOKUP(LEFT(A25,6),'PrYear%'!B:D,3,FALSE)),"")</f>
        <v>1.803114186851211E-2</v>
      </c>
      <c r="N25" s="44" t="str">
        <f t="shared" si="1"/>
        <v/>
      </c>
      <c r="O25" s="69" t="str">
        <f>IFERROR(VLOOKUP(B25,'GF Comments'!A:D,4,FALSE),"")</f>
        <v/>
      </c>
      <c r="P25" s="27"/>
      <c r="S25" s="86"/>
    </row>
    <row r="26" spans="1:19" x14ac:dyDescent="0.3">
      <c r="A26" s="77" t="s">
        <v>1446</v>
      </c>
      <c r="B26" s="27" t="s">
        <v>24</v>
      </c>
      <c r="C26" s="26" t="s">
        <v>1812</v>
      </c>
      <c r="D26" s="45">
        <v>172766.38</v>
      </c>
      <c r="E26" s="46">
        <v>7</v>
      </c>
      <c r="F26" s="45">
        <v>1833000</v>
      </c>
      <c r="G26" s="45">
        <v>2082</v>
      </c>
      <c r="H26" s="45">
        <v>1835082</v>
      </c>
      <c r="I26" s="45">
        <v>0</v>
      </c>
      <c r="J26" s="45">
        <v>1574380.8</v>
      </c>
      <c r="K26" s="45">
        <v>260701.2</v>
      </c>
      <c r="L26" s="68">
        <f t="shared" si="0"/>
        <v>0.85793484977783008</v>
      </c>
      <c r="M26" s="68">
        <f>IFERROR(IF(ISERROR(SEARCH("Total",A26)),VLOOKUP(B26,'PrYear%'!A:D,3,FALSE),VLOOKUP(LEFT(A26,6),'PrYear%'!B:D,3,FALSE)),"")</f>
        <v>0.86056596917959216</v>
      </c>
      <c r="N26" s="44" t="str">
        <f t="shared" si="1"/>
        <v>X</v>
      </c>
      <c r="O26" s="69" t="str">
        <f>IFERROR(VLOOKUP(B26,'GF Comments'!A:D,4,FALSE),"")</f>
        <v/>
      </c>
      <c r="P26" s="27"/>
      <c r="S26" s="86"/>
    </row>
    <row r="27" spans="1:19" x14ac:dyDescent="0.3">
      <c r="B27" s="27" t="s">
        <v>170</v>
      </c>
      <c r="C27" s="26" t="s">
        <v>1813</v>
      </c>
      <c r="D27" s="45">
        <v>0</v>
      </c>
      <c r="E27" s="46">
        <v>1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68" t="str">
        <f t="shared" si="0"/>
        <v/>
      </c>
      <c r="M27" s="68" t="str">
        <f>IFERROR(IF(ISERROR(SEARCH("Total",A27)),VLOOKUP(B27,'PrYear%'!A:D,3,FALSE),VLOOKUP(LEFT(A27,6),'PrYear%'!B:D,3,FALSE)),"")</f>
        <v/>
      </c>
      <c r="N27" s="44" t="str">
        <f t="shared" si="1"/>
        <v/>
      </c>
      <c r="O27" s="69" t="str">
        <f>IFERROR(VLOOKUP(B27,'GF Comments'!A:D,4,FALSE),"")</f>
        <v/>
      </c>
      <c r="P27" s="27"/>
      <c r="S27" s="86"/>
    </row>
    <row r="28" spans="1:19" x14ac:dyDescent="0.3">
      <c r="B28" s="26" t="s">
        <v>169</v>
      </c>
      <c r="C28" s="26" t="s">
        <v>1814</v>
      </c>
      <c r="D28" s="45">
        <v>0</v>
      </c>
      <c r="E28" s="46">
        <v>1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68" t="str">
        <f t="shared" si="0"/>
        <v/>
      </c>
      <c r="M28" s="68">
        <f>IFERROR(IF(ISERROR(SEARCH("Total",A28)),VLOOKUP(B28,'PrYear%'!A:D,3,FALSE),VLOOKUP(LEFT(A28,6),'PrYear%'!B:D,3,FALSE)),"")</f>
        <v>0.98403207653348335</v>
      </c>
      <c r="N28" s="44" t="str">
        <f t="shared" si="1"/>
        <v/>
      </c>
      <c r="O28" s="69" t="str">
        <f>IFERROR(VLOOKUP(B28,'GF Comments'!A:D,4,FALSE),"")</f>
        <v/>
      </c>
      <c r="P28" s="27"/>
      <c r="S28" s="86"/>
    </row>
    <row r="29" spans="1:19" x14ac:dyDescent="0.3">
      <c r="A29" s="79" t="s">
        <v>1502</v>
      </c>
      <c r="B29" s="79"/>
      <c r="C29" s="79"/>
      <c r="D29" s="71">
        <v>172766.38</v>
      </c>
      <c r="E29" s="72">
        <v>9</v>
      </c>
      <c r="F29" s="71">
        <v>1833000</v>
      </c>
      <c r="G29" s="71">
        <v>2082</v>
      </c>
      <c r="H29" s="71">
        <v>1835082</v>
      </c>
      <c r="I29" s="71">
        <v>0</v>
      </c>
      <c r="J29" s="71">
        <v>1574380.8</v>
      </c>
      <c r="K29" s="71">
        <v>260701.2</v>
      </c>
      <c r="L29" s="68">
        <f t="shared" si="0"/>
        <v>0.85793484977783008</v>
      </c>
      <c r="M29" s="68">
        <f>IFERROR(IF(ISERROR(SEARCH("Total",A29)),VLOOKUP(B29,'PrYear%'!A:D,3,FALSE),VLOOKUP(LEFT(A29,6),'PrYear%'!B:D,3,FALSE)),"")</f>
        <v>0.86201814788134989</v>
      </c>
      <c r="N29" s="44" t="str">
        <f t="shared" si="1"/>
        <v>X</v>
      </c>
      <c r="O29" s="69" t="str">
        <f>IFERROR(VLOOKUP(B29,'GF Comments'!A:D,4,FALSE),"")</f>
        <v/>
      </c>
      <c r="P29" s="27"/>
      <c r="S29" s="86"/>
    </row>
    <row r="30" spans="1:19" x14ac:dyDescent="0.3">
      <c r="A30" s="77" t="s">
        <v>1447</v>
      </c>
      <c r="B30" s="27" t="s">
        <v>162</v>
      </c>
      <c r="C30" s="26" t="s">
        <v>1815</v>
      </c>
      <c r="D30" s="45">
        <v>0</v>
      </c>
      <c r="E30" s="46">
        <v>2</v>
      </c>
      <c r="F30" s="45">
        <v>0</v>
      </c>
      <c r="G30" s="45">
        <v>8000</v>
      </c>
      <c r="H30" s="45">
        <v>8000</v>
      </c>
      <c r="I30" s="45">
        <v>0</v>
      </c>
      <c r="J30" s="45">
        <v>1849.53</v>
      </c>
      <c r="K30" s="45">
        <v>6150.47</v>
      </c>
      <c r="L30" s="68">
        <f t="shared" si="0"/>
        <v>0.23119124999999999</v>
      </c>
      <c r="M30" s="68">
        <f>IFERROR(IF(ISERROR(SEARCH("Total",A30)),VLOOKUP(B30,'PrYear%'!A:D,3,FALSE),VLOOKUP(LEFT(A30,6),'PrYear%'!B:D,3,FALSE)),"")</f>
        <v>0.6075792201172372</v>
      </c>
      <c r="N30" s="44" t="str">
        <f t="shared" si="1"/>
        <v>X</v>
      </c>
      <c r="O30" s="69" t="str">
        <f>IFERROR(VLOOKUP(B30,'GF Comments'!A:D,4,FALSE),"")</f>
        <v/>
      </c>
      <c r="P30" s="27"/>
      <c r="S30" s="86"/>
    </row>
    <row r="31" spans="1:19" x14ac:dyDescent="0.3">
      <c r="B31" s="27" t="s">
        <v>47</v>
      </c>
      <c r="C31" s="26" t="s">
        <v>1816</v>
      </c>
      <c r="D31" s="45">
        <v>143316.74</v>
      </c>
      <c r="E31" s="46">
        <v>13</v>
      </c>
      <c r="F31" s="45">
        <v>1591400</v>
      </c>
      <c r="G31" s="45">
        <v>69119</v>
      </c>
      <c r="H31" s="45">
        <v>1660519</v>
      </c>
      <c r="I31" s="45">
        <v>0</v>
      </c>
      <c r="J31" s="45">
        <v>1462467.3099999998</v>
      </c>
      <c r="K31" s="45">
        <v>198051.68999999997</v>
      </c>
      <c r="L31" s="68">
        <f t="shared" si="0"/>
        <v>0.88072904314855771</v>
      </c>
      <c r="M31" s="68">
        <f>IFERROR(IF(ISERROR(SEARCH("Total",A31)),VLOOKUP(B31,'PrYear%'!A:D,3,FALSE),VLOOKUP(LEFT(A31,6),'PrYear%'!B:D,3,FALSE)),"")</f>
        <v>0.84726842784004963</v>
      </c>
      <c r="N31" s="44" t="str">
        <f t="shared" si="1"/>
        <v/>
      </c>
      <c r="O31" s="69" t="str">
        <f>IFERROR(VLOOKUP(B31,'GF Comments'!A:D,4,FALSE),"")</f>
        <v/>
      </c>
      <c r="P31" s="27"/>
      <c r="S31" s="86"/>
    </row>
    <row r="32" spans="1:19" x14ac:dyDescent="0.3">
      <c r="B32" s="27" t="s">
        <v>101</v>
      </c>
      <c r="C32" s="26" t="s">
        <v>1817</v>
      </c>
      <c r="D32" s="45">
        <v>798</v>
      </c>
      <c r="E32" s="46">
        <v>1</v>
      </c>
      <c r="F32" s="45">
        <v>47000</v>
      </c>
      <c r="G32" s="45">
        <v>0</v>
      </c>
      <c r="H32" s="45">
        <v>47000</v>
      </c>
      <c r="I32" s="45">
        <v>0</v>
      </c>
      <c r="J32" s="45">
        <v>40372</v>
      </c>
      <c r="K32" s="45">
        <v>6628</v>
      </c>
      <c r="L32" s="68">
        <f t="shared" si="0"/>
        <v>0.8589787234042553</v>
      </c>
      <c r="M32" s="68">
        <f>IFERROR(IF(ISERROR(SEARCH("Total",A32)),VLOOKUP(B32,'PrYear%'!A:D,3,FALSE),VLOOKUP(LEFT(A32,6),'PrYear%'!B:D,3,FALSE)),"")</f>
        <v>0.52717021276595744</v>
      </c>
      <c r="N32" s="44" t="str">
        <f t="shared" si="1"/>
        <v>X</v>
      </c>
      <c r="O32" s="69" t="str">
        <f>IFERROR(VLOOKUP(B32,'GF Comments'!A:D,4,FALSE),"")</f>
        <v/>
      </c>
      <c r="P32" s="27"/>
      <c r="S32" s="86"/>
    </row>
    <row r="33" spans="1:19" x14ac:dyDescent="0.3">
      <c r="B33" s="27" t="s">
        <v>98</v>
      </c>
      <c r="C33" s="26" t="s">
        <v>1818</v>
      </c>
      <c r="D33" s="45">
        <v>131867.83000000002</v>
      </c>
      <c r="E33" s="46">
        <v>5</v>
      </c>
      <c r="F33" s="45">
        <v>1470000</v>
      </c>
      <c r="G33" s="45">
        <v>10000</v>
      </c>
      <c r="H33" s="45">
        <v>1480000</v>
      </c>
      <c r="I33" s="45">
        <v>0</v>
      </c>
      <c r="J33" s="45">
        <v>1179619.6600000001</v>
      </c>
      <c r="K33" s="45">
        <v>300380.33999999997</v>
      </c>
      <c r="L33" s="68">
        <f t="shared" si="0"/>
        <v>0.79704031081081095</v>
      </c>
      <c r="M33" s="68">
        <f>IFERROR(IF(ISERROR(SEARCH("Total",A33)),VLOOKUP(B33,'PrYear%'!A:D,3,FALSE),VLOOKUP(LEFT(A33,6),'PrYear%'!B:D,3,FALSE)),"")</f>
        <v>0.77036734899328863</v>
      </c>
      <c r="N33" s="44" t="str">
        <f t="shared" si="1"/>
        <v>X</v>
      </c>
      <c r="O33" s="69" t="str">
        <f>IFERROR(VLOOKUP(B33,'GF Comments'!A:D,4,FALSE),"")</f>
        <v/>
      </c>
      <c r="P33" s="27"/>
      <c r="S33" s="86"/>
    </row>
    <row r="34" spans="1:19" x14ac:dyDescent="0.3">
      <c r="A34" s="79" t="s">
        <v>1503</v>
      </c>
      <c r="B34" s="79"/>
      <c r="C34" s="79"/>
      <c r="D34" s="71">
        <v>275982.57</v>
      </c>
      <c r="E34" s="72">
        <v>21</v>
      </c>
      <c r="F34" s="71">
        <v>3108400</v>
      </c>
      <c r="G34" s="71">
        <v>87119</v>
      </c>
      <c r="H34" s="71">
        <v>3195519</v>
      </c>
      <c r="I34" s="71">
        <v>0</v>
      </c>
      <c r="J34" s="71">
        <v>2684308.4999999995</v>
      </c>
      <c r="K34" s="71">
        <v>511210.5</v>
      </c>
      <c r="L34" s="68">
        <f t="shared" si="0"/>
        <v>0.84002270053784678</v>
      </c>
      <c r="M34" s="68">
        <f>IFERROR(IF(ISERROR(SEARCH("Total",A34)),VLOOKUP(B34,'PrYear%'!A:D,3,FALSE),VLOOKUP(LEFT(A34,6),'PrYear%'!B:D,3,FALSE)),"")</f>
        <v>0.80513682882054571</v>
      </c>
      <c r="N34" s="44" t="str">
        <f t="shared" si="1"/>
        <v>X</v>
      </c>
      <c r="O34" s="69" t="str">
        <f>IFERROR(VLOOKUP(B34,'GF Comments'!A:D,4,FALSE),"")</f>
        <v/>
      </c>
      <c r="P34" s="27"/>
      <c r="S34" s="86"/>
    </row>
    <row r="35" spans="1:19" x14ac:dyDescent="0.3">
      <c r="A35" s="77" t="s">
        <v>1448</v>
      </c>
      <c r="B35" s="27" t="s">
        <v>429</v>
      </c>
      <c r="C35" s="26" t="s">
        <v>1819</v>
      </c>
      <c r="D35" s="45">
        <v>17363.25</v>
      </c>
      <c r="E35" s="46">
        <v>5</v>
      </c>
      <c r="F35" s="45">
        <v>243658</v>
      </c>
      <c r="G35" s="45">
        <v>0</v>
      </c>
      <c r="H35" s="45">
        <v>243658</v>
      </c>
      <c r="I35" s="45">
        <v>0</v>
      </c>
      <c r="J35" s="45">
        <v>184047.83000000002</v>
      </c>
      <c r="K35" s="45">
        <v>59610.17</v>
      </c>
      <c r="L35" s="68">
        <f t="shared" si="0"/>
        <v>0.75535311789475423</v>
      </c>
      <c r="M35" s="68">
        <f>IFERROR(IF(ISERROR(SEARCH("Total",A35)),VLOOKUP(B35,'PrYear%'!A:D,3,FALSE),VLOOKUP(LEFT(A35,6),'PrYear%'!B:D,3,FALSE)),"")</f>
        <v>0.941728624371305</v>
      </c>
      <c r="N35" s="44" t="str">
        <f t="shared" si="1"/>
        <v>X</v>
      </c>
      <c r="O35" s="69" t="str">
        <f>IFERROR(VLOOKUP(B35,'GF Comments'!A:D,4,FALSE),"")</f>
        <v/>
      </c>
      <c r="P35" s="27"/>
      <c r="S35" s="86"/>
    </row>
    <row r="36" spans="1:19" x14ac:dyDescent="0.3">
      <c r="B36" s="27" t="s">
        <v>424</v>
      </c>
      <c r="C36" s="26" t="s">
        <v>1820</v>
      </c>
      <c r="D36" s="45">
        <v>0</v>
      </c>
      <c r="E36" s="46">
        <v>3</v>
      </c>
      <c r="F36" s="45">
        <v>1020304</v>
      </c>
      <c r="G36" s="45">
        <v>0</v>
      </c>
      <c r="H36" s="45">
        <v>1020304</v>
      </c>
      <c r="I36" s="45">
        <v>0</v>
      </c>
      <c r="J36" s="45">
        <v>716270.47</v>
      </c>
      <c r="K36" s="45">
        <v>304033.53000000003</v>
      </c>
      <c r="L36" s="68">
        <f t="shared" si="0"/>
        <v>0.7020167224670294</v>
      </c>
      <c r="M36" s="68">
        <f>IFERROR(IF(ISERROR(SEARCH("Total",A36)),VLOOKUP(B36,'PrYear%'!A:D,3,FALSE),VLOOKUP(LEFT(A36,6),'PrYear%'!B:D,3,FALSE)),"")</f>
        <v>0.56706923605352011</v>
      </c>
      <c r="N36" s="44" t="str">
        <f t="shared" si="1"/>
        <v>X</v>
      </c>
      <c r="O36" s="69" t="str">
        <f>IFERROR(VLOOKUP(B36,'GF Comments'!A:D,4,FALSE),"")</f>
        <v/>
      </c>
      <c r="P36" s="27"/>
      <c r="S36" s="86"/>
    </row>
    <row r="37" spans="1:19" s="85" customFormat="1" x14ac:dyDescent="0.3">
      <c r="A37" s="77"/>
      <c r="B37" s="27" t="s">
        <v>406</v>
      </c>
      <c r="C37" s="26" t="s">
        <v>1821</v>
      </c>
      <c r="D37" s="45">
        <v>70148.849999999991</v>
      </c>
      <c r="E37" s="46">
        <v>6</v>
      </c>
      <c r="F37" s="45">
        <v>526500</v>
      </c>
      <c r="G37" s="45">
        <v>0</v>
      </c>
      <c r="H37" s="45">
        <v>526500</v>
      </c>
      <c r="I37" s="45">
        <v>0</v>
      </c>
      <c r="J37" s="45">
        <v>583531.54</v>
      </c>
      <c r="K37" s="45">
        <v>-57031.54</v>
      </c>
      <c r="L37" s="68">
        <f t="shared" si="0"/>
        <v>1.1083220132953466</v>
      </c>
      <c r="M37" s="68">
        <f>IFERROR(IF(ISERROR(SEARCH("Total",A37)),VLOOKUP(B37,'PrYear%'!A:D,3,FALSE),VLOOKUP(LEFT(A37,6),'PrYear%'!B:D,3,FALSE)),"")</f>
        <v>0.87447482820976496</v>
      </c>
      <c r="N37" s="44" t="str">
        <f t="shared" si="1"/>
        <v>X</v>
      </c>
      <c r="O37" s="69" t="str">
        <f>IFERROR(VLOOKUP(B37,'GF Comments'!A:D,4,FALSE),"")</f>
        <v/>
      </c>
      <c r="P37" s="73"/>
      <c r="S37" s="87"/>
    </row>
    <row r="38" spans="1:19" s="85" customFormat="1" x14ac:dyDescent="0.3">
      <c r="A38" s="77"/>
      <c r="B38" s="27" t="s">
        <v>416</v>
      </c>
      <c r="C38" s="26" t="s">
        <v>1822</v>
      </c>
      <c r="D38" s="45">
        <v>13585</v>
      </c>
      <c r="E38" s="46">
        <v>5</v>
      </c>
      <c r="F38" s="45">
        <v>1716399</v>
      </c>
      <c r="G38" s="45">
        <v>0</v>
      </c>
      <c r="H38" s="45">
        <v>1716399</v>
      </c>
      <c r="I38" s="45">
        <v>0</v>
      </c>
      <c r="J38" s="45">
        <v>1240793.6600000001</v>
      </c>
      <c r="K38" s="45">
        <v>475605.33999999997</v>
      </c>
      <c r="L38" s="68">
        <f t="shared" si="0"/>
        <v>0.72290514035489428</v>
      </c>
      <c r="M38" s="68">
        <f>IFERROR(IF(ISERROR(SEARCH("Total",A38)),VLOOKUP(B38,'PrYear%'!A:D,3,FALSE),VLOOKUP(LEFT(A38,6),'PrYear%'!B:D,3,FALSE)),"")</f>
        <v>0.70464003999070146</v>
      </c>
      <c r="N38" s="44" t="str">
        <f t="shared" si="1"/>
        <v>X</v>
      </c>
      <c r="O38" s="69" t="str">
        <f>IFERROR(VLOOKUP(B38,'GF Comments'!A:D,4,FALSE),"")</f>
        <v/>
      </c>
      <c r="P38" s="73"/>
      <c r="S38" s="87"/>
    </row>
    <row r="39" spans="1:19" x14ac:dyDescent="0.3">
      <c r="B39" s="27" t="s">
        <v>413</v>
      </c>
      <c r="C39" s="26" t="s">
        <v>1823</v>
      </c>
      <c r="D39" s="45">
        <v>25</v>
      </c>
      <c r="E39" s="46">
        <v>1</v>
      </c>
      <c r="F39" s="45">
        <v>0</v>
      </c>
      <c r="G39" s="45">
        <v>0</v>
      </c>
      <c r="H39" s="45">
        <v>0</v>
      </c>
      <c r="I39" s="45">
        <v>0</v>
      </c>
      <c r="J39" s="45">
        <v>175</v>
      </c>
      <c r="K39" s="45">
        <v>-175</v>
      </c>
      <c r="L39" s="68" t="str">
        <f t="shared" si="0"/>
        <v/>
      </c>
      <c r="M39" s="68" t="str">
        <f>IFERROR(IF(ISERROR(SEARCH("Total",A39)),VLOOKUP(B39,'PrYear%'!A:D,3,FALSE),VLOOKUP(LEFT(A39,6),'PrYear%'!B:D,3,FALSE)),"")</f>
        <v/>
      </c>
      <c r="N39" s="44" t="str">
        <f t="shared" si="1"/>
        <v/>
      </c>
      <c r="O39" s="69" t="str">
        <f>IFERROR(VLOOKUP(B39,'GF Comments'!A:D,4,FALSE),"")</f>
        <v/>
      </c>
      <c r="P39" s="27"/>
      <c r="S39" s="86"/>
    </row>
    <row r="40" spans="1:19" x14ac:dyDescent="0.3">
      <c r="B40" s="27" t="s">
        <v>409</v>
      </c>
      <c r="C40" s="26" t="s">
        <v>1824</v>
      </c>
      <c r="D40" s="45">
        <v>81699.16</v>
      </c>
      <c r="E40" s="46">
        <v>3</v>
      </c>
      <c r="F40" s="45">
        <v>667460</v>
      </c>
      <c r="G40" s="45">
        <v>1000</v>
      </c>
      <c r="H40" s="45">
        <v>668460</v>
      </c>
      <c r="I40" s="45">
        <v>0</v>
      </c>
      <c r="J40" s="45">
        <v>570208.05000000005</v>
      </c>
      <c r="K40" s="45">
        <v>98251.95</v>
      </c>
      <c r="L40" s="68">
        <f t="shared" si="0"/>
        <v>0.85301745803787821</v>
      </c>
      <c r="M40" s="68">
        <f>IFERROR(IF(ISERROR(SEARCH("Total",A40)),VLOOKUP(B40,'PrYear%'!A:D,3,FALSE),VLOOKUP(LEFT(A40,6),'PrYear%'!B:D,3,FALSE)),"")</f>
        <v>0.70723553036437248</v>
      </c>
      <c r="N40" s="44" t="str">
        <f t="shared" si="1"/>
        <v>X</v>
      </c>
      <c r="O40" s="69" t="str">
        <f>IFERROR(VLOOKUP(B40,'GF Comments'!A:D,4,FALSE),"")</f>
        <v/>
      </c>
      <c r="P40" s="27"/>
      <c r="S40" s="86"/>
    </row>
    <row r="41" spans="1:19" x14ac:dyDescent="0.3">
      <c r="B41" s="27" t="s">
        <v>293</v>
      </c>
      <c r="C41" s="26" t="s">
        <v>1825</v>
      </c>
      <c r="D41" s="45">
        <v>290239.21999999997</v>
      </c>
      <c r="E41" s="46">
        <v>3</v>
      </c>
      <c r="F41" s="45">
        <v>1500000</v>
      </c>
      <c r="G41" s="45">
        <v>0</v>
      </c>
      <c r="H41" s="45">
        <v>1500000</v>
      </c>
      <c r="I41" s="45">
        <v>0</v>
      </c>
      <c r="J41" s="45">
        <v>1447079.35</v>
      </c>
      <c r="K41" s="45">
        <v>52920.65</v>
      </c>
      <c r="L41" s="68">
        <f t="shared" si="0"/>
        <v>0.96471956666666669</v>
      </c>
      <c r="M41" s="68">
        <f>IFERROR(IF(ISERROR(SEARCH("Total",A41)),VLOOKUP(B41,'PrYear%'!A:D,3,FALSE),VLOOKUP(LEFT(A41,6),'PrYear%'!B:D,3,FALSE)),"")</f>
        <v>1.3191385333333334</v>
      </c>
      <c r="N41" s="44" t="str">
        <f t="shared" si="1"/>
        <v/>
      </c>
      <c r="O41" s="69" t="str">
        <f>IFERROR(VLOOKUP(B41,'GF Comments'!A:D,4,FALSE),"")</f>
        <v/>
      </c>
      <c r="P41" s="27"/>
      <c r="S41" s="86"/>
    </row>
    <row r="42" spans="1:19" x14ac:dyDescent="0.3">
      <c r="A42" s="79" t="s">
        <v>1504</v>
      </c>
      <c r="B42" s="79"/>
      <c r="C42" s="79"/>
      <c r="D42" s="71">
        <v>473060.48</v>
      </c>
      <c r="E42" s="72">
        <v>26</v>
      </c>
      <c r="F42" s="71">
        <v>5674321</v>
      </c>
      <c r="G42" s="71">
        <v>1000</v>
      </c>
      <c r="H42" s="71">
        <v>5675321</v>
      </c>
      <c r="I42" s="71">
        <v>0</v>
      </c>
      <c r="J42" s="71">
        <v>4742105.9000000004</v>
      </c>
      <c r="K42" s="71">
        <v>933215.1</v>
      </c>
      <c r="L42" s="68">
        <f t="shared" si="0"/>
        <v>0.83556611159086869</v>
      </c>
      <c r="M42" s="68">
        <f>IFERROR(IF(ISERROR(SEARCH("Total",A42)),VLOOKUP(B42,'PrYear%'!A:D,3,FALSE),VLOOKUP(LEFT(A42,6),'PrYear%'!B:D,3,FALSE)),"")</f>
        <v>0.84951517086205319</v>
      </c>
      <c r="N42" s="44" t="str">
        <f t="shared" si="1"/>
        <v>X</v>
      </c>
      <c r="O42" s="69" t="str">
        <f>IFERROR(VLOOKUP(B42,'GF Comments'!A:D,4,FALSE),"")</f>
        <v/>
      </c>
      <c r="P42" s="27"/>
      <c r="S42" s="86"/>
    </row>
    <row r="43" spans="1:19" x14ac:dyDescent="0.3">
      <c r="A43" s="77" t="s">
        <v>1449</v>
      </c>
      <c r="B43" s="27" t="s">
        <v>286</v>
      </c>
      <c r="C43" s="26" t="s">
        <v>1827</v>
      </c>
      <c r="D43" s="45">
        <v>19800.64</v>
      </c>
      <c r="E43" s="46">
        <v>12</v>
      </c>
      <c r="F43" s="45">
        <v>1200850</v>
      </c>
      <c r="G43" s="45">
        <v>0</v>
      </c>
      <c r="H43" s="45">
        <v>1200850</v>
      </c>
      <c r="I43" s="45">
        <v>0</v>
      </c>
      <c r="J43" s="45">
        <v>1106707.1299999999</v>
      </c>
      <c r="K43" s="45">
        <v>94142.87000000001</v>
      </c>
      <c r="L43" s="68">
        <f t="shared" si="0"/>
        <v>0.92160313944289451</v>
      </c>
      <c r="M43" s="68">
        <f>IFERROR(IF(ISERROR(SEARCH("Total",A43)),VLOOKUP(B43,'PrYear%'!A:D,3,FALSE),VLOOKUP(LEFT(A43,6),'PrYear%'!B:D,3,FALSE)),"")</f>
        <v>0.95197985519200801</v>
      </c>
      <c r="N43" s="44" t="str">
        <f t="shared" si="1"/>
        <v/>
      </c>
      <c r="O43" s="69" t="str">
        <f>IFERROR(VLOOKUP(B43,'GF Comments'!A:D,4,FALSE),"")</f>
        <v/>
      </c>
      <c r="P43" s="27"/>
      <c r="S43" s="86"/>
    </row>
    <row r="44" spans="1:19" x14ac:dyDescent="0.3">
      <c r="A44" s="79" t="s">
        <v>1505</v>
      </c>
      <c r="B44" s="79"/>
      <c r="C44" s="79"/>
      <c r="D44" s="71">
        <v>19800.64</v>
      </c>
      <c r="E44" s="72">
        <v>12</v>
      </c>
      <c r="F44" s="71">
        <v>1200850</v>
      </c>
      <c r="G44" s="71">
        <v>0</v>
      </c>
      <c r="H44" s="71">
        <v>1200850</v>
      </c>
      <c r="I44" s="71">
        <v>0</v>
      </c>
      <c r="J44" s="71">
        <v>1106707.1299999999</v>
      </c>
      <c r="K44" s="71">
        <v>94142.87000000001</v>
      </c>
      <c r="L44" s="68">
        <f t="shared" si="0"/>
        <v>0.92160313944289451</v>
      </c>
      <c r="M44" s="68">
        <f>IFERROR(IF(ISERROR(SEARCH("Total",A44)),VLOOKUP(B44,'PrYear%'!A:D,3,FALSE),VLOOKUP(LEFT(A44,6),'PrYear%'!B:D,3,FALSE)),"")</f>
        <v>0.95197985519200801</v>
      </c>
      <c r="N44" s="44" t="str">
        <f t="shared" si="1"/>
        <v/>
      </c>
      <c r="O44" s="69" t="str">
        <f>IFERROR(VLOOKUP(B44,'GF Comments'!A:D,4,FALSE),"")</f>
        <v/>
      </c>
      <c r="P44" s="27"/>
      <c r="S44" s="86"/>
    </row>
    <row r="45" spans="1:19" x14ac:dyDescent="0.3">
      <c r="A45" s="77" t="s">
        <v>1450</v>
      </c>
      <c r="B45" s="27" t="s">
        <v>288</v>
      </c>
      <c r="C45" s="26" t="s">
        <v>1828</v>
      </c>
      <c r="D45" s="45">
        <v>4202.03</v>
      </c>
      <c r="E45" s="46">
        <v>6</v>
      </c>
      <c r="F45" s="45">
        <v>88000</v>
      </c>
      <c r="G45" s="45">
        <v>31000</v>
      </c>
      <c r="H45" s="45">
        <v>119000</v>
      </c>
      <c r="I45" s="45">
        <v>0</v>
      </c>
      <c r="J45" s="45">
        <v>75566.22</v>
      </c>
      <c r="K45" s="45">
        <v>43433.78</v>
      </c>
      <c r="L45" s="68">
        <f t="shared" si="0"/>
        <v>0.63501025210084039</v>
      </c>
      <c r="M45" s="68">
        <f>IFERROR(IF(ISERROR(SEARCH("Total",A45)),VLOOKUP(B45,'PrYear%'!A:D,3,FALSE),VLOOKUP(LEFT(A45,6),'PrYear%'!B:D,3,FALSE)),"")</f>
        <v>0.78429147727272719</v>
      </c>
      <c r="N45" s="44" t="str">
        <f t="shared" si="1"/>
        <v>X</v>
      </c>
      <c r="O45" s="69" t="str">
        <f>IFERROR(VLOOKUP(B45,'GF Comments'!A:D,4,FALSE),"")</f>
        <v/>
      </c>
      <c r="P45" s="27"/>
      <c r="S45" s="86"/>
    </row>
    <row r="46" spans="1:19" x14ac:dyDescent="0.3">
      <c r="A46" s="79" t="s">
        <v>1506</v>
      </c>
      <c r="B46" s="79"/>
      <c r="C46" s="79"/>
      <c r="D46" s="71">
        <v>4202.03</v>
      </c>
      <c r="E46" s="72">
        <v>6</v>
      </c>
      <c r="F46" s="71">
        <v>88000</v>
      </c>
      <c r="G46" s="71">
        <v>31000</v>
      </c>
      <c r="H46" s="71">
        <v>119000</v>
      </c>
      <c r="I46" s="71">
        <v>0</v>
      </c>
      <c r="J46" s="71">
        <v>75566.22</v>
      </c>
      <c r="K46" s="71">
        <v>43433.78</v>
      </c>
      <c r="L46" s="68">
        <f t="shared" si="0"/>
        <v>0.63501025210084039</v>
      </c>
      <c r="M46" s="68">
        <f>IFERROR(IF(ISERROR(SEARCH("Total",A46)),VLOOKUP(B46,'PrYear%'!A:D,3,FALSE),VLOOKUP(LEFT(A46,6),'PrYear%'!B:D,3,FALSE)),"")</f>
        <v>0.78429147727272719</v>
      </c>
      <c r="N46" s="44" t="str">
        <f t="shared" si="1"/>
        <v>X</v>
      </c>
      <c r="O46" s="69" t="str">
        <f>IFERROR(VLOOKUP(B46,'GF Comments'!A:D,4,FALSE),"")</f>
        <v/>
      </c>
      <c r="P46" s="27"/>
      <c r="S46" s="86"/>
    </row>
    <row r="47" spans="1:19" x14ac:dyDescent="0.3">
      <c r="A47" s="77" t="s">
        <v>1451</v>
      </c>
      <c r="B47" s="27" t="s">
        <v>374</v>
      </c>
      <c r="C47" s="26" t="s">
        <v>1829</v>
      </c>
      <c r="D47" s="45">
        <v>0</v>
      </c>
      <c r="E47" s="46">
        <v>2</v>
      </c>
      <c r="F47" s="45">
        <v>8000</v>
      </c>
      <c r="G47" s="45">
        <v>50000</v>
      </c>
      <c r="H47" s="45">
        <v>58000</v>
      </c>
      <c r="I47" s="45">
        <v>0</v>
      </c>
      <c r="J47" s="45">
        <v>4576.34</v>
      </c>
      <c r="K47" s="45">
        <v>53423.66</v>
      </c>
      <c r="L47" s="68">
        <f t="shared" si="0"/>
        <v>7.8902413793103449E-2</v>
      </c>
      <c r="M47" s="68">
        <f>IFERROR(IF(ISERROR(SEARCH("Total",A47)),VLOOKUP(B47,'PrYear%'!A:D,3,FALSE),VLOOKUP(LEFT(A47,6),'PrYear%'!B:D,3,FALSE)),"")</f>
        <v>0.540798</v>
      </c>
      <c r="N47" s="44" t="str">
        <f t="shared" si="1"/>
        <v>X</v>
      </c>
      <c r="O47" s="69" t="str">
        <f>IFERROR(VLOOKUP(B47,'GF Comments'!A:D,4,FALSE),"")</f>
        <v/>
      </c>
      <c r="P47" s="27"/>
      <c r="S47" s="86"/>
    </row>
    <row r="48" spans="1:19" x14ac:dyDescent="0.3">
      <c r="B48" s="26" t="s">
        <v>1165</v>
      </c>
      <c r="C48" s="26" t="s">
        <v>1830</v>
      </c>
      <c r="D48" s="45">
        <v>2086</v>
      </c>
      <c r="E48" s="46">
        <v>4</v>
      </c>
      <c r="F48" s="45">
        <v>1050</v>
      </c>
      <c r="G48" s="45">
        <v>7000</v>
      </c>
      <c r="H48" s="45">
        <v>8050</v>
      </c>
      <c r="I48" s="45">
        <v>0</v>
      </c>
      <c r="J48" s="45">
        <v>9500</v>
      </c>
      <c r="K48" s="45">
        <v>-1450</v>
      </c>
      <c r="L48" s="68">
        <f t="shared" si="0"/>
        <v>1.1801242236024845</v>
      </c>
      <c r="M48" s="68">
        <f>IFERROR(IF(ISERROR(SEARCH("Total",A48)),VLOOKUP(B48,'PrYear%'!A:D,3,FALSE),VLOOKUP(LEFT(A48,6),'PrYear%'!B:D,3,FALSE)),"")</f>
        <v>0.56390476190476191</v>
      </c>
      <c r="N48" s="44" t="str">
        <f t="shared" si="1"/>
        <v/>
      </c>
      <c r="O48" s="69" t="str">
        <f>IFERROR(VLOOKUP(B48,'GF Comments'!A:D,4,FALSE),"")</f>
        <v/>
      </c>
      <c r="P48" s="27"/>
      <c r="S48" s="86"/>
    </row>
    <row r="49" spans="2:19" x14ac:dyDescent="0.3">
      <c r="B49" s="26" t="s">
        <v>579</v>
      </c>
      <c r="C49" s="26" t="s">
        <v>1831</v>
      </c>
      <c r="D49" s="45">
        <v>0</v>
      </c>
      <c r="E49" s="46">
        <v>1</v>
      </c>
      <c r="F49" s="45">
        <v>50000</v>
      </c>
      <c r="G49" s="45">
        <v>-50000</v>
      </c>
      <c r="H49" s="45">
        <v>0</v>
      </c>
      <c r="I49" s="45">
        <v>0</v>
      </c>
      <c r="J49" s="45">
        <v>0</v>
      </c>
      <c r="K49" s="45">
        <v>0</v>
      </c>
      <c r="L49" s="68" t="str">
        <f t="shared" si="0"/>
        <v/>
      </c>
      <c r="M49" s="68">
        <f>IFERROR(IF(ISERROR(SEARCH("Total",A49)),VLOOKUP(B49,'PrYear%'!A:D,3,FALSE),VLOOKUP(LEFT(A49,6),'PrYear%'!B:D,3,FALSE)),"")</f>
        <v>1</v>
      </c>
      <c r="N49" s="44" t="str">
        <f t="shared" si="1"/>
        <v>X</v>
      </c>
      <c r="O49" s="69" t="str">
        <f>IFERROR(VLOOKUP(B49,'GF Comments'!A:D,4,FALSE),"")</f>
        <v/>
      </c>
      <c r="P49" s="27"/>
      <c r="S49" s="86"/>
    </row>
    <row r="50" spans="2:19" x14ac:dyDescent="0.3">
      <c r="B50" s="27" t="s">
        <v>372</v>
      </c>
      <c r="C50" s="26" t="s">
        <v>1832</v>
      </c>
      <c r="D50" s="45">
        <v>6090</v>
      </c>
      <c r="E50" s="46">
        <v>2</v>
      </c>
      <c r="F50" s="45">
        <v>30000</v>
      </c>
      <c r="G50" s="45">
        <v>5000</v>
      </c>
      <c r="H50" s="45">
        <v>35000</v>
      </c>
      <c r="I50" s="45">
        <v>0</v>
      </c>
      <c r="J50" s="45">
        <v>27430</v>
      </c>
      <c r="K50" s="45">
        <v>7570</v>
      </c>
      <c r="L50" s="68">
        <f t="shared" si="0"/>
        <v>0.7837142857142857</v>
      </c>
      <c r="M50" s="68">
        <f>IFERROR(IF(ISERROR(SEARCH("Total",A50)),VLOOKUP(B50,'PrYear%'!A:D,3,FALSE),VLOOKUP(LEFT(A50,6),'PrYear%'!B:D,3,FALSE)),"")</f>
        <v>1.057115925925926</v>
      </c>
      <c r="N50" s="44" t="str">
        <f t="shared" si="1"/>
        <v>X</v>
      </c>
      <c r="O50" s="69" t="str">
        <f>IFERROR(VLOOKUP(B50,'GF Comments'!A:D,4,FALSE),"")</f>
        <v/>
      </c>
      <c r="P50" s="27"/>
      <c r="S50" s="86"/>
    </row>
    <row r="51" spans="2:19" x14ac:dyDescent="0.3">
      <c r="B51" s="73" t="s">
        <v>371</v>
      </c>
      <c r="C51" s="26" t="s">
        <v>1833</v>
      </c>
      <c r="D51" s="45">
        <v>0</v>
      </c>
      <c r="E51" s="46">
        <v>1</v>
      </c>
      <c r="F51" s="45">
        <v>7000</v>
      </c>
      <c r="G51" s="45">
        <v>0</v>
      </c>
      <c r="H51" s="45">
        <v>7000</v>
      </c>
      <c r="I51" s="45">
        <v>0</v>
      </c>
      <c r="J51" s="45">
        <v>70</v>
      </c>
      <c r="K51" s="45">
        <v>6930</v>
      </c>
      <c r="L51" s="68">
        <f t="shared" si="0"/>
        <v>0.01</v>
      </c>
      <c r="M51" s="68">
        <f>IFERROR(IF(ISERROR(SEARCH("Total",A51)),VLOOKUP(B51,'PrYear%'!A:D,3,FALSE),VLOOKUP(LEFT(A51,6),'PrYear%'!B:D,3,FALSE)),"")</f>
        <v>1.111304347826087E-2</v>
      </c>
      <c r="N51" s="44" t="str">
        <f t="shared" si="1"/>
        <v/>
      </c>
      <c r="O51" s="69" t="str">
        <f>IFERROR(VLOOKUP(B51,'GF Comments'!A:D,4,FALSE),"")</f>
        <v/>
      </c>
      <c r="P51" s="27"/>
      <c r="S51" s="86"/>
    </row>
    <row r="52" spans="2:19" x14ac:dyDescent="0.3">
      <c r="B52" s="73" t="s">
        <v>369</v>
      </c>
      <c r="C52" s="26" t="s">
        <v>1834</v>
      </c>
      <c r="D52" s="45">
        <v>0</v>
      </c>
      <c r="E52" s="46">
        <v>2</v>
      </c>
      <c r="F52" s="45">
        <v>2000</v>
      </c>
      <c r="G52" s="45">
        <v>0</v>
      </c>
      <c r="H52" s="45">
        <v>2000</v>
      </c>
      <c r="I52" s="45">
        <v>0</v>
      </c>
      <c r="J52" s="45">
        <v>2978.96</v>
      </c>
      <c r="K52" s="45">
        <v>-978.96</v>
      </c>
      <c r="L52" s="68">
        <f t="shared" si="0"/>
        <v>1.4894799999999999</v>
      </c>
      <c r="M52" s="68">
        <f>IFERROR(IF(ISERROR(SEARCH("Total",A52)),VLOOKUP(B52,'PrYear%'!A:D,3,FALSE),VLOOKUP(LEFT(A52,6),'PrYear%'!B:D,3,FALSE)),"")</f>
        <v>2.3669899999999999</v>
      </c>
      <c r="N52" s="44" t="str">
        <f t="shared" si="1"/>
        <v/>
      </c>
      <c r="O52" s="69" t="str">
        <f>IFERROR(VLOOKUP(B52,'GF Comments'!A:D,4,FALSE),"")</f>
        <v/>
      </c>
      <c r="P52" s="27"/>
      <c r="S52" s="86"/>
    </row>
    <row r="53" spans="2:19" x14ac:dyDescent="0.3">
      <c r="B53" s="27" t="s">
        <v>366</v>
      </c>
      <c r="C53" s="26" t="s">
        <v>1835</v>
      </c>
      <c r="D53" s="45">
        <v>0</v>
      </c>
      <c r="E53" s="46">
        <v>2</v>
      </c>
      <c r="F53" s="45">
        <v>105000</v>
      </c>
      <c r="G53" s="45">
        <v>0</v>
      </c>
      <c r="H53" s="45">
        <v>105000</v>
      </c>
      <c r="I53" s="45">
        <v>0</v>
      </c>
      <c r="J53" s="45">
        <v>106924.2</v>
      </c>
      <c r="K53" s="45">
        <v>-1924.1999999999998</v>
      </c>
      <c r="L53" s="68">
        <f t="shared" si="0"/>
        <v>1.0183257142857143</v>
      </c>
      <c r="M53" s="68">
        <f>IFERROR(IF(ISERROR(SEARCH("Total",A53)),VLOOKUP(B53,'PrYear%'!A:D,3,FALSE),VLOOKUP(LEFT(A53,6),'PrYear%'!B:D,3,FALSE)),"")</f>
        <v>1.0165083809523809</v>
      </c>
      <c r="N53" s="44" t="str">
        <f t="shared" si="1"/>
        <v/>
      </c>
      <c r="O53" s="69" t="str">
        <f>IFERROR(VLOOKUP(B53,'GF Comments'!A:D,4,FALSE),"")</f>
        <v/>
      </c>
      <c r="P53" s="27"/>
      <c r="S53" s="86"/>
    </row>
    <row r="54" spans="2:19" x14ac:dyDescent="0.3">
      <c r="B54" s="27" t="s">
        <v>364</v>
      </c>
      <c r="C54" s="26" t="s">
        <v>1836</v>
      </c>
      <c r="D54" s="45">
        <v>5477.75</v>
      </c>
      <c r="E54" s="46">
        <v>2</v>
      </c>
      <c r="F54" s="45">
        <v>29000</v>
      </c>
      <c r="G54" s="45">
        <v>12000</v>
      </c>
      <c r="H54" s="45">
        <v>41000</v>
      </c>
      <c r="I54" s="45">
        <v>0</v>
      </c>
      <c r="J54" s="45">
        <v>50127.75</v>
      </c>
      <c r="K54" s="45">
        <v>-9127.75</v>
      </c>
      <c r="L54" s="68">
        <f t="shared" si="0"/>
        <v>1.2226280487804877</v>
      </c>
      <c r="M54" s="68">
        <f>IFERROR(IF(ISERROR(SEARCH("Total",A54)),VLOOKUP(B54,'PrYear%'!A:D,3,FALSE),VLOOKUP(LEFT(A54,6),'PrYear%'!B:D,3,FALSE)),"")</f>
        <v>1.0000274230407311</v>
      </c>
      <c r="N54" s="44" t="str">
        <f t="shared" si="1"/>
        <v>X</v>
      </c>
      <c r="O54" s="69" t="str">
        <f>IFERROR(VLOOKUP(B54,'GF Comments'!A:D,4,FALSE),"")</f>
        <v/>
      </c>
      <c r="P54" s="27"/>
      <c r="S54" s="86"/>
    </row>
    <row r="55" spans="2:19" x14ac:dyDescent="0.3">
      <c r="B55" s="27" t="s">
        <v>358</v>
      </c>
      <c r="C55" s="26" t="s">
        <v>1837</v>
      </c>
      <c r="D55" s="45">
        <v>13214</v>
      </c>
      <c r="E55" s="46">
        <v>7</v>
      </c>
      <c r="F55" s="45">
        <v>138500</v>
      </c>
      <c r="G55" s="45">
        <v>0</v>
      </c>
      <c r="H55" s="45">
        <v>138500</v>
      </c>
      <c r="I55" s="45">
        <v>0</v>
      </c>
      <c r="J55" s="45">
        <v>145713</v>
      </c>
      <c r="K55" s="45">
        <v>-7213</v>
      </c>
      <c r="L55" s="68">
        <f t="shared" si="0"/>
        <v>1.0520794223826715</v>
      </c>
      <c r="M55" s="68">
        <f>IFERROR(IF(ISERROR(SEARCH("Total",A55)),VLOOKUP(B55,'PrYear%'!A:D,3,FALSE),VLOOKUP(LEFT(A55,6),'PrYear%'!B:D,3,FALSE)),"")</f>
        <v>0.66508333333333336</v>
      </c>
      <c r="N55" s="44" t="str">
        <f t="shared" si="1"/>
        <v/>
      </c>
      <c r="O55" s="69" t="str">
        <f>IFERROR(VLOOKUP(B55,'GF Comments'!A:D,4,FALSE),"")</f>
        <v/>
      </c>
      <c r="P55" s="27"/>
      <c r="S55" s="86"/>
    </row>
    <row r="56" spans="2:19" x14ac:dyDescent="0.3">
      <c r="B56" s="27" t="s">
        <v>355</v>
      </c>
      <c r="C56" s="26" t="s">
        <v>1838</v>
      </c>
      <c r="D56" s="45">
        <v>110</v>
      </c>
      <c r="E56" s="46">
        <v>3</v>
      </c>
      <c r="F56" s="45">
        <v>35000</v>
      </c>
      <c r="G56" s="45">
        <v>0</v>
      </c>
      <c r="H56" s="45">
        <v>35000</v>
      </c>
      <c r="I56" s="45">
        <v>0</v>
      </c>
      <c r="J56" s="45">
        <v>8942.5</v>
      </c>
      <c r="K56" s="45">
        <v>26057.5</v>
      </c>
      <c r="L56" s="68">
        <f t="shared" si="0"/>
        <v>0.2555</v>
      </c>
      <c r="M56" s="68">
        <f>IFERROR(IF(ISERROR(SEARCH("Total",A56)),VLOOKUP(B56,'PrYear%'!A:D,3,FALSE),VLOOKUP(LEFT(A56,6),'PrYear%'!B:D,3,FALSE)),"")</f>
        <v>0.8266</v>
      </c>
      <c r="N56" s="44" t="str">
        <f t="shared" si="1"/>
        <v>X</v>
      </c>
      <c r="O56" s="69" t="str">
        <f>IFERROR(VLOOKUP(B56,'GF Comments'!A:D,4,FALSE),"")</f>
        <v/>
      </c>
      <c r="P56" s="27"/>
      <c r="S56" s="86"/>
    </row>
    <row r="57" spans="2:19" x14ac:dyDescent="0.3">
      <c r="B57" s="27" t="s">
        <v>354</v>
      </c>
      <c r="C57" s="26" t="s">
        <v>1839</v>
      </c>
      <c r="D57" s="45">
        <v>13460.130000000001</v>
      </c>
      <c r="E57" s="46">
        <v>6</v>
      </c>
      <c r="F57" s="45">
        <v>255000</v>
      </c>
      <c r="G57" s="45">
        <v>0</v>
      </c>
      <c r="H57" s="45">
        <v>255000</v>
      </c>
      <c r="I57" s="45">
        <v>0</v>
      </c>
      <c r="J57" s="45">
        <v>166563.89000000001</v>
      </c>
      <c r="K57" s="45">
        <v>88436.11</v>
      </c>
      <c r="L57" s="68">
        <f t="shared" si="0"/>
        <v>0.65319172549019611</v>
      </c>
      <c r="M57" s="68">
        <f>IFERROR(IF(ISERROR(SEARCH("Total",A57)),VLOOKUP(B57,'PrYear%'!A:D,3,FALSE),VLOOKUP(LEFT(A57,6),'PrYear%'!B:D,3,FALSE)),"")</f>
        <v>0.83077027108433732</v>
      </c>
      <c r="N57" s="44" t="str">
        <f t="shared" si="1"/>
        <v>X</v>
      </c>
      <c r="O57" s="69" t="str">
        <f>IFERROR(VLOOKUP(B57,'GF Comments'!A:D,4,FALSE),"")</f>
        <v/>
      </c>
      <c r="P57" s="27"/>
    </row>
    <row r="58" spans="2:19" x14ac:dyDescent="0.3">
      <c r="B58" s="26" t="s">
        <v>2126</v>
      </c>
      <c r="C58" s="26" t="s">
        <v>2179</v>
      </c>
      <c r="D58" s="45">
        <v>0</v>
      </c>
      <c r="E58" s="46">
        <v>1</v>
      </c>
      <c r="F58" s="45">
        <v>0</v>
      </c>
      <c r="G58" s="45">
        <v>0</v>
      </c>
      <c r="H58" s="45">
        <v>0</v>
      </c>
      <c r="I58" s="45">
        <v>0</v>
      </c>
      <c r="J58" s="45">
        <v>21325.73</v>
      </c>
      <c r="K58" s="45">
        <v>-21325.73</v>
      </c>
      <c r="L58" s="68" t="str">
        <f t="shared" si="0"/>
        <v/>
      </c>
      <c r="M58" s="68" t="str">
        <f>IFERROR(IF(ISERROR(SEARCH("Total",A58)),VLOOKUP(B58,'PrYear%'!A:D,3,FALSE),VLOOKUP(LEFT(A58,6),'PrYear%'!B:D,3,FALSE)),"")</f>
        <v/>
      </c>
      <c r="N58" s="44" t="str">
        <f t="shared" si="1"/>
        <v>X</v>
      </c>
      <c r="O58" s="69" t="str">
        <f>IFERROR(VLOOKUP(B58,'GF Comments'!A:D,4,FALSE),"")</f>
        <v/>
      </c>
      <c r="P58" s="27"/>
    </row>
    <row r="59" spans="2:19" x14ac:dyDescent="0.3">
      <c r="B59" s="26" t="s">
        <v>2128</v>
      </c>
      <c r="C59" s="26" t="s">
        <v>2181</v>
      </c>
      <c r="D59" s="45">
        <v>0</v>
      </c>
      <c r="E59" s="46">
        <v>1</v>
      </c>
      <c r="F59" s="45">
        <v>0</v>
      </c>
      <c r="G59" s="45">
        <v>0</v>
      </c>
      <c r="H59" s="45">
        <v>0</v>
      </c>
      <c r="I59" s="45">
        <v>0</v>
      </c>
      <c r="J59" s="45">
        <v>32030</v>
      </c>
      <c r="K59" s="45">
        <v>-32030</v>
      </c>
      <c r="L59" s="68" t="str">
        <f t="shared" si="0"/>
        <v/>
      </c>
      <c r="M59" s="68" t="str">
        <f>IFERROR(IF(ISERROR(SEARCH("Total",A59)),VLOOKUP(B59,'PrYear%'!A:D,3,FALSE),VLOOKUP(LEFT(A59,6),'PrYear%'!B:D,3,FALSE)),"")</f>
        <v/>
      </c>
      <c r="N59" s="44" t="str">
        <f t="shared" si="1"/>
        <v>X</v>
      </c>
      <c r="O59" s="69" t="str">
        <f>IFERROR(VLOOKUP(B59,'GF Comments'!A:D,4,FALSE),"")</f>
        <v/>
      </c>
      <c r="P59" s="27"/>
    </row>
    <row r="60" spans="2:19" x14ac:dyDescent="0.3">
      <c r="B60" s="26" t="s">
        <v>2129</v>
      </c>
      <c r="C60" s="26" t="s">
        <v>2183</v>
      </c>
      <c r="D60" s="45">
        <v>0</v>
      </c>
      <c r="E60" s="46">
        <v>1</v>
      </c>
      <c r="F60" s="45">
        <v>0</v>
      </c>
      <c r="G60" s="45">
        <v>0</v>
      </c>
      <c r="H60" s="45">
        <v>0</v>
      </c>
      <c r="I60" s="45">
        <v>0</v>
      </c>
      <c r="J60" s="45">
        <v>1462.5</v>
      </c>
      <c r="K60" s="45">
        <v>-1462.5</v>
      </c>
      <c r="L60" s="68" t="str">
        <f t="shared" si="0"/>
        <v/>
      </c>
      <c r="M60" s="68" t="str">
        <f>IFERROR(IF(ISERROR(SEARCH("Total",A60)),VLOOKUP(B60,'PrYear%'!A:D,3,FALSE),VLOOKUP(LEFT(A60,6),'PrYear%'!B:D,3,FALSE)),"")</f>
        <v/>
      </c>
      <c r="N60" s="44" t="str">
        <f t="shared" si="1"/>
        <v/>
      </c>
      <c r="O60" s="69" t="str">
        <f>IFERROR(VLOOKUP(B60,'GF Comments'!A:D,4,FALSE),"")</f>
        <v/>
      </c>
      <c r="P60" s="27"/>
    </row>
    <row r="61" spans="2:19" x14ac:dyDescent="0.3">
      <c r="B61" s="26" t="s">
        <v>2130</v>
      </c>
      <c r="C61" s="26" t="s">
        <v>2185</v>
      </c>
      <c r="D61" s="45">
        <v>0</v>
      </c>
      <c r="E61" s="46">
        <v>1</v>
      </c>
      <c r="F61" s="45">
        <v>0</v>
      </c>
      <c r="G61" s="45">
        <v>0</v>
      </c>
      <c r="H61" s="45">
        <v>0</v>
      </c>
      <c r="I61" s="45">
        <v>0</v>
      </c>
      <c r="J61" s="45">
        <v>667.5</v>
      </c>
      <c r="K61" s="45">
        <v>-667.5</v>
      </c>
      <c r="L61" s="68" t="str">
        <f t="shared" si="0"/>
        <v/>
      </c>
      <c r="M61" s="68" t="str">
        <f>IFERROR(IF(ISERROR(SEARCH("Total",A61)),VLOOKUP(B61,'PrYear%'!A:D,3,FALSE),VLOOKUP(LEFT(A61,6),'PrYear%'!B:D,3,FALSE)),"")</f>
        <v/>
      </c>
      <c r="N61" s="44" t="str">
        <f t="shared" si="1"/>
        <v/>
      </c>
      <c r="O61" s="69" t="str">
        <f>IFERROR(VLOOKUP(B61,'GF Comments'!A:D,4,FALSE),"")</f>
        <v/>
      </c>
      <c r="P61" s="27"/>
    </row>
    <row r="62" spans="2:19" x14ac:dyDescent="0.3">
      <c r="B62" s="26" t="s">
        <v>2132</v>
      </c>
      <c r="C62" s="26" t="s">
        <v>2306</v>
      </c>
      <c r="D62" s="45">
        <v>0</v>
      </c>
      <c r="E62" s="46">
        <v>1</v>
      </c>
      <c r="F62" s="45">
        <v>0</v>
      </c>
      <c r="G62" s="45">
        <v>0</v>
      </c>
      <c r="H62" s="45">
        <v>0</v>
      </c>
      <c r="I62" s="45">
        <v>0</v>
      </c>
      <c r="J62" s="45">
        <v>740</v>
      </c>
      <c r="K62" s="45">
        <v>-740</v>
      </c>
      <c r="L62" s="68" t="str">
        <f t="shared" si="0"/>
        <v/>
      </c>
      <c r="M62" s="68" t="str">
        <f>IFERROR(IF(ISERROR(SEARCH("Total",A62)),VLOOKUP(B62,'PrYear%'!A:D,3,FALSE),VLOOKUP(LEFT(A62,6),'PrYear%'!B:D,3,FALSE)),"")</f>
        <v/>
      </c>
      <c r="N62" s="44" t="str">
        <f t="shared" si="1"/>
        <v/>
      </c>
      <c r="O62" s="69" t="str">
        <f>IFERROR(VLOOKUP(B62,'GF Comments'!A:D,4,FALSE),"")</f>
        <v/>
      </c>
      <c r="P62" s="27"/>
    </row>
    <row r="63" spans="2:19" x14ac:dyDescent="0.3">
      <c r="B63" s="27" t="s">
        <v>441</v>
      </c>
      <c r="C63" s="26" t="s">
        <v>1840</v>
      </c>
      <c r="D63" s="45">
        <v>2023.8</v>
      </c>
      <c r="E63" s="46">
        <v>2</v>
      </c>
      <c r="F63" s="45">
        <v>80000</v>
      </c>
      <c r="G63" s="45">
        <v>0</v>
      </c>
      <c r="H63" s="45">
        <v>80000</v>
      </c>
      <c r="I63" s="45">
        <v>0</v>
      </c>
      <c r="J63" s="45">
        <v>80098.17</v>
      </c>
      <c r="K63" s="45">
        <v>-98.170000000000073</v>
      </c>
      <c r="L63" s="68">
        <f t="shared" si="0"/>
        <v>1.001227125</v>
      </c>
      <c r="M63" s="68">
        <f>IFERROR(IF(ISERROR(SEARCH("Total",A63)),VLOOKUP(B63,'PrYear%'!A:D,3,FALSE),VLOOKUP(LEFT(A63,6),'PrYear%'!B:D,3,FALSE)),"")</f>
        <v>1.152076923076923</v>
      </c>
      <c r="N63" s="44" t="str">
        <f t="shared" si="1"/>
        <v/>
      </c>
      <c r="O63" s="69" t="str">
        <f>IFERROR(VLOOKUP(B63,'GF Comments'!A:D,4,FALSE),"")</f>
        <v/>
      </c>
      <c r="P63" s="27"/>
    </row>
    <row r="64" spans="2:19" x14ac:dyDescent="0.3">
      <c r="B64" s="26" t="s">
        <v>2137</v>
      </c>
      <c r="C64" s="26" t="s">
        <v>2218</v>
      </c>
      <c r="D64" s="45">
        <v>0</v>
      </c>
      <c r="E64" s="46">
        <v>1</v>
      </c>
      <c r="F64" s="45">
        <v>0</v>
      </c>
      <c r="G64" s="45">
        <v>0</v>
      </c>
      <c r="H64" s="45">
        <v>0</v>
      </c>
      <c r="I64" s="45">
        <v>0</v>
      </c>
      <c r="J64" s="45">
        <v>850</v>
      </c>
      <c r="K64" s="45">
        <v>-850</v>
      </c>
      <c r="L64" s="68" t="str">
        <f t="shared" si="0"/>
        <v/>
      </c>
      <c r="M64" s="68" t="str">
        <f>IFERROR(IF(ISERROR(SEARCH("Total",A64)),VLOOKUP(B64,'PrYear%'!A:D,3,FALSE),VLOOKUP(LEFT(A64,6),'PrYear%'!B:D,3,FALSE)),"")</f>
        <v/>
      </c>
      <c r="N64" s="44" t="str">
        <f t="shared" si="1"/>
        <v/>
      </c>
      <c r="O64" s="69" t="str">
        <f>IFERROR(VLOOKUP(B64,'GF Comments'!A:D,4,FALSE),"")</f>
        <v/>
      </c>
      <c r="P64" s="27"/>
    </row>
    <row r="65" spans="2:16" x14ac:dyDescent="0.3">
      <c r="B65" s="27" t="s">
        <v>440</v>
      </c>
      <c r="C65" s="26" t="s">
        <v>1841</v>
      </c>
      <c r="D65" s="45">
        <v>0</v>
      </c>
      <c r="E65" s="46">
        <v>1</v>
      </c>
      <c r="F65" s="45">
        <v>20500</v>
      </c>
      <c r="G65" s="45">
        <v>0</v>
      </c>
      <c r="H65" s="45">
        <v>20500</v>
      </c>
      <c r="I65" s="45">
        <v>0</v>
      </c>
      <c r="J65" s="45">
        <v>20500</v>
      </c>
      <c r="K65" s="45">
        <v>0</v>
      </c>
      <c r="L65" s="68">
        <f t="shared" si="0"/>
        <v>1</v>
      </c>
      <c r="M65" s="68">
        <f>IFERROR(IF(ISERROR(SEARCH("Total",A65)),VLOOKUP(B65,'PrYear%'!A:D,3,FALSE),VLOOKUP(LEFT(A65,6),'PrYear%'!B:D,3,FALSE)),"")</f>
        <v>1</v>
      </c>
      <c r="N65" s="44" t="str">
        <f t="shared" si="1"/>
        <v/>
      </c>
      <c r="O65" s="69" t="str">
        <f>IFERROR(VLOOKUP(B65,'GF Comments'!A:D,4,FALSE),"")</f>
        <v/>
      </c>
      <c r="P65" s="27"/>
    </row>
    <row r="66" spans="2:16" x14ac:dyDescent="0.3">
      <c r="B66" s="27" t="s">
        <v>438</v>
      </c>
      <c r="C66" s="26" t="s">
        <v>1842</v>
      </c>
      <c r="D66" s="45">
        <v>2560</v>
      </c>
      <c r="E66" s="46">
        <v>2</v>
      </c>
      <c r="F66" s="45">
        <v>120000</v>
      </c>
      <c r="G66" s="45">
        <v>0</v>
      </c>
      <c r="H66" s="45">
        <v>120000</v>
      </c>
      <c r="I66" s="45">
        <v>0</v>
      </c>
      <c r="J66" s="45">
        <v>42662</v>
      </c>
      <c r="K66" s="45">
        <v>77338</v>
      </c>
      <c r="L66" s="68">
        <f t="shared" si="0"/>
        <v>0.35551666666666665</v>
      </c>
      <c r="M66" s="68">
        <f>IFERROR(IF(ISERROR(SEARCH("Total",A66)),VLOOKUP(B66,'PrYear%'!A:D,3,FALSE),VLOOKUP(LEFT(A66,6),'PrYear%'!B:D,3,FALSE)),"")</f>
        <v>1.0826445217391303</v>
      </c>
      <c r="N66" s="44" t="str">
        <f t="shared" si="1"/>
        <v>X</v>
      </c>
      <c r="O66" s="69" t="str">
        <f>IFERROR(VLOOKUP(B66,'GF Comments'!A:D,4,FALSE),"")</f>
        <v/>
      </c>
      <c r="P66" s="27"/>
    </row>
    <row r="67" spans="2:16" x14ac:dyDescent="0.3">
      <c r="B67" s="26" t="s">
        <v>2138</v>
      </c>
      <c r="C67" s="26" t="s">
        <v>2186</v>
      </c>
      <c r="D67" s="45">
        <v>0</v>
      </c>
      <c r="E67" s="46">
        <v>1</v>
      </c>
      <c r="F67" s="45">
        <v>0</v>
      </c>
      <c r="G67" s="45">
        <v>0</v>
      </c>
      <c r="H67" s="45">
        <v>0</v>
      </c>
      <c r="I67" s="45">
        <v>0</v>
      </c>
      <c r="J67" s="45">
        <v>30369.47</v>
      </c>
      <c r="K67" s="45">
        <v>-30369.47</v>
      </c>
      <c r="L67" s="68" t="str">
        <f t="shared" si="0"/>
        <v/>
      </c>
      <c r="M67" s="68" t="str">
        <f>IFERROR(IF(ISERROR(SEARCH("Total",A67)),VLOOKUP(B67,'PrYear%'!A:D,3,FALSE),VLOOKUP(LEFT(A67,6),'PrYear%'!B:D,3,FALSE)),"")</f>
        <v/>
      </c>
      <c r="N67" s="44" t="str">
        <f t="shared" si="1"/>
        <v>X</v>
      </c>
      <c r="O67" s="69" t="str">
        <f>IFERROR(VLOOKUP(B67,'GF Comments'!A:D,4,FALSE),"")</f>
        <v/>
      </c>
      <c r="P67" s="27"/>
    </row>
    <row r="68" spans="2:16" x14ac:dyDescent="0.3">
      <c r="B68" s="26" t="s">
        <v>2139</v>
      </c>
      <c r="C68" s="26" t="s">
        <v>2187</v>
      </c>
      <c r="D68" s="45">
        <v>0</v>
      </c>
      <c r="E68" s="46">
        <v>1</v>
      </c>
      <c r="F68" s="45">
        <v>0</v>
      </c>
      <c r="G68" s="45">
        <v>0</v>
      </c>
      <c r="H68" s="45">
        <v>0</v>
      </c>
      <c r="I68" s="45">
        <v>0</v>
      </c>
      <c r="J68" s="45">
        <v>11692</v>
      </c>
      <c r="K68" s="45">
        <v>-11692</v>
      </c>
      <c r="L68" s="68" t="str">
        <f t="shared" si="0"/>
        <v/>
      </c>
      <c r="M68" s="68" t="str">
        <f>IFERROR(IF(ISERROR(SEARCH("Total",A68)),VLOOKUP(B68,'PrYear%'!A:D,3,FALSE),VLOOKUP(LEFT(A68,6),'PrYear%'!B:D,3,FALSE)),"")</f>
        <v/>
      </c>
      <c r="N68" s="44" t="str">
        <f t="shared" si="1"/>
        <v>X</v>
      </c>
      <c r="O68" s="69" t="str">
        <f>IFERROR(VLOOKUP(B68,'GF Comments'!A:D,4,FALSE),"")</f>
        <v/>
      </c>
      <c r="P68" s="38"/>
    </row>
    <row r="69" spans="2:16" x14ac:dyDescent="0.3">
      <c r="B69" s="26" t="s">
        <v>2140</v>
      </c>
      <c r="C69" s="26" t="s">
        <v>2189</v>
      </c>
      <c r="D69" s="45">
        <v>0</v>
      </c>
      <c r="E69" s="46">
        <v>1</v>
      </c>
      <c r="F69" s="45">
        <v>0</v>
      </c>
      <c r="G69" s="45">
        <v>0</v>
      </c>
      <c r="H69" s="45">
        <v>0</v>
      </c>
      <c r="I69" s="45">
        <v>0</v>
      </c>
      <c r="J69" s="45">
        <v>4790</v>
      </c>
      <c r="K69" s="45">
        <v>-4790</v>
      </c>
      <c r="L69" s="68" t="str">
        <f t="shared" si="0"/>
        <v/>
      </c>
      <c r="M69" s="68" t="str">
        <f>IFERROR(IF(ISERROR(SEARCH("Total",A69)),VLOOKUP(B69,'PrYear%'!A:D,3,FALSE),VLOOKUP(LEFT(A69,6),'PrYear%'!B:D,3,FALSE)),"")</f>
        <v/>
      </c>
      <c r="N69" s="44" t="str">
        <f t="shared" si="1"/>
        <v/>
      </c>
      <c r="O69" s="69" t="str">
        <f>IFERROR(VLOOKUP(B69,'GF Comments'!A:D,4,FALSE),"")</f>
        <v/>
      </c>
      <c r="P69" s="27"/>
    </row>
    <row r="70" spans="2:16" x14ac:dyDescent="0.3">
      <c r="B70" s="26" t="s">
        <v>2141</v>
      </c>
      <c r="C70" s="26" t="s">
        <v>2191</v>
      </c>
      <c r="D70" s="45">
        <v>0</v>
      </c>
      <c r="E70" s="46">
        <v>1</v>
      </c>
      <c r="F70" s="45">
        <v>0</v>
      </c>
      <c r="G70" s="45">
        <v>0</v>
      </c>
      <c r="H70" s="45">
        <v>0</v>
      </c>
      <c r="I70" s="45">
        <v>0</v>
      </c>
      <c r="J70" s="45">
        <v>26222.5</v>
      </c>
      <c r="K70" s="45">
        <v>-26222.5</v>
      </c>
      <c r="L70" s="68" t="str">
        <f t="shared" si="0"/>
        <v/>
      </c>
      <c r="M70" s="68" t="str">
        <f>IFERROR(IF(ISERROR(SEARCH("Total",A70)),VLOOKUP(B70,'PrYear%'!A:D,3,FALSE),VLOOKUP(LEFT(A70,6),'PrYear%'!B:D,3,FALSE)),"")</f>
        <v/>
      </c>
      <c r="N70" s="44" t="str">
        <f t="shared" si="1"/>
        <v>X</v>
      </c>
      <c r="O70" s="69" t="str">
        <f>IFERROR(VLOOKUP(B70,'GF Comments'!A:D,4,FALSE),"")</f>
        <v/>
      </c>
      <c r="P70" s="37"/>
    </row>
    <row r="71" spans="2:16" x14ac:dyDescent="0.3">
      <c r="B71" s="26" t="s">
        <v>2142</v>
      </c>
      <c r="C71" s="26" t="s">
        <v>2193</v>
      </c>
      <c r="D71" s="45">
        <v>0</v>
      </c>
      <c r="E71" s="46">
        <v>1</v>
      </c>
      <c r="F71" s="45">
        <v>0</v>
      </c>
      <c r="G71" s="45">
        <v>0</v>
      </c>
      <c r="H71" s="45">
        <v>0</v>
      </c>
      <c r="I71" s="45">
        <v>0</v>
      </c>
      <c r="J71" s="45">
        <v>5462.5</v>
      </c>
      <c r="K71" s="45">
        <v>-5462.5</v>
      </c>
      <c r="L71" s="68" t="str">
        <f t="shared" si="0"/>
        <v/>
      </c>
      <c r="M71" s="68" t="str">
        <f>IFERROR(IF(ISERROR(SEARCH("Total",A71)),VLOOKUP(B71,'PrYear%'!A:D,3,FALSE),VLOOKUP(LEFT(A71,6),'PrYear%'!B:D,3,FALSE)),"")</f>
        <v/>
      </c>
      <c r="N71" s="44" t="str">
        <f t="shared" si="1"/>
        <v>X</v>
      </c>
      <c r="O71" s="69" t="str">
        <f>IFERROR(VLOOKUP(B71,'GF Comments'!A:D,4,FALSE),"")</f>
        <v/>
      </c>
      <c r="P71" s="27"/>
    </row>
    <row r="72" spans="2:16" x14ac:dyDescent="0.3">
      <c r="B72" s="26" t="s">
        <v>1394</v>
      </c>
      <c r="C72" s="26" t="s">
        <v>1843</v>
      </c>
      <c r="D72" s="45">
        <v>9496.11</v>
      </c>
      <c r="E72" s="46">
        <v>6</v>
      </c>
      <c r="F72" s="45">
        <v>165000</v>
      </c>
      <c r="G72" s="45">
        <v>0</v>
      </c>
      <c r="H72" s="45">
        <v>165000</v>
      </c>
      <c r="I72" s="45">
        <v>0</v>
      </c>
      <c r="J72" s="45">
        <v>93120.36</v>
      </c>
      <c r="K72" s="45">
        <v>71879.64</v>
      </c>
      <c r="L72" s="68">
        <f t="shared" si="0"/>
        <v>0.56436581818181819</v>
      </c>
      <c r="M72" s="68">
        <f>IFERROR(IF(ISERROR(SEARCH("Total",A72)),VLOOKUP(B72,'PrYear%'!A:D,3,FALSE),VLOOKUP(LEFT(A72,6),'PrYear%'!B:D,3,FALSE)),"")</f>
        <v>0.92231951612903218</v>
      </c>
      <c r="N72" s="44" t="str">
        <f t="shared" si="1"/>
        <v>X</v>
      </c>
      <c r="O72" s="69" t="str">
        <f>IFERROR(VLOOKUP(B72,'GF Comments'!A:D,4,FALSE),"")</f>
        <v/>
      </c>
      <c r="P72" s="27"/>
    </row>
    <row r="73" spans="2:16" x14ac:dyDescent="0.3">
      <c r="B73" s="26" t="s">
        <v>2143</v>
      </c>
      <c r="C73" s="26" t="s">
        <v>2294</v>
      </c>
      <c r="D73" s="45">
        <v>0</v>
      </c>
      <c r="E73" s="46">
        <v>1</v>
      </c>
      <c r="F73" s="45">
        <v>0</v>
      </c>
      <c r="G73" s="45">
        <v>0</v>
      </c>
      <c r="H73" s="45">
        <v>0</v>
      </c>
      <c r="I73" s="45">
        <v>0</v>
      </c>
      <c r="J73" s="45">
        <v>4676.8</v>
      </c>
      <c r="K73" s="45">
        <v>-4676.8</v>
      </c>
      <c r="L73" s="68" t="str">
        <f t="shared" si="0"/>
        <v/>
      </c>
      <c r="M73" s="68" t="str">
        <f>IFERROR(IF(ISERROR(SEARCH("Total",A73)),VLOOKUP(B73,'PrYear%'!A:D,3,FALSE),VLOOKUP(LEFT(A73,6),'PrYear%'!B:D,3,FALSE)),"")</f>
        <v/>
      </c>
      <c r="N73" s="44" t="str">
        <f t="shared" si="1"/>
        <v/>
      </c>
      <c r="O73" s="69" t="str">
        <f>IFERROR(VLOOKUP(B73,'GF Comments'!A:D,4,FALSE),"")</f>
        <v/>
      </c>
      <c r="P73" s="27"/>
    </row>
    <row r="74" spans="2:16" x14ac:dyDescent="0.3">
      <c r="B74" s="26" t="s">
        <v>2144</v>
      </c>
      <c r="C74" s="26" t="s">
        <v>2320</v>
      </c>
      <c r="D74" s="45">
        <v>0</v>
      </c>
      <c r="E74" s="46">
        <v>1</v>
      </c>
      <c r="F74" s="45">
        <v>0</v>
      </c>
      <c r="G74" s="45">
        <v>0</v>
      </c>
      <c r="H74" s="45">
        <v>0</v>
      </c>
      <c r="I74" s="45">
        <v>0</v>
      </c>
      <c r="J74" s="45">
        <v>66</v>
      </c>
      <c r="K74" s="45">
        <v>-66</v>
      </c>
      <c r="L74" s="68" t="str">
        <f t="shared" si="0"/>
        <v/>
      </c>
      <c r="M74" s="68" t="str">
        <f>IFERROR(IF(ISERROR(SEARCH("Total",A74)),VLOOKUP(B74,'PrYear%'!A:D,3,FALSE),VLOOKUP(LEFT(A74,6),'PrYear%'!B:D,3,FALSE)),"")</f>
        <v/>
      </c>
      <c r="N74" s="44" t="str">
        <f t="shared" si="1"/>
        <v/>
      </c>
      <c r="O74" s="69" t="str">
        <f>IFERROR(VLOOKUP(B74,'GF Comments'!A:D,4,FALSE),"")</f>
        <v/>
      </c>
      <c r="P74" s="27"/>
    </row>
    <row r="75" spans="2:16" x14ac:dyDescent="0.3">
      <c r="B75" s="26" t="s">
        <v>2145</v>
      </c>
      <c r="C75" s="26" t="s">
        <v>2195</v>
      </c>
      <c r="D75" s="45">
        <v>-80</v>
      </c>
      <c r="E75" s="46">
        <v>3</v>
      </c>
      <c r="F75" s="45">
        <v>0</v>
      </c>
      <c r="G75" s="45">
        <v>0</v>
      </c>
      <c r="H75" s="45">
        <v>0</v>
      </c>
      <c r="I75" s="45">
        <v>0</v>
      </c>
      <c r="J75" s="45">
        <v>34170.5</v>
      </c>
      <c r="K75" s="45">
        <v>-34170.5</v>
      </c>
      <c r="L75" s="68" t="str">
        <f t="shared" si="0"/>
        <v/>
      </c>
      <c r="M75" s="68" t="str">
        <f>IFERROR(IF(ISERROR(SEARCH("Total",A75)),VLOOKUP(B75,'PrYear%'!A:D,3,FALSE),VLOOKUP(LEFT(A75,6),'PrYear%'!B:D,3,FALSE)),"")</f>
        <v/>
      </c>
      <c r="N75" s="44" t="str">
        <f t="shared" si="1"/>
        <v>X</v>
      </c>
      <c r="O75" s="69" t="str">
        <f>IFERROR(VLOOKUP(B75,'GF Comments'!A:D,4,FALSE),"")</f>
        <v/>
      </c>
      <c r="P75" s="27"/>
    </row>
    <row r="76" spans="2:16" x14ac:dyDescent="0.3">
      <c r="B76" s="26" t="s">
        <v>1305</v>
      </c>
      <c r="C76" s="26" t="s">
        <v>1844</v>
      </c>
      <c r="D76" s="45">
        <v>1000</v>
      </c>
      <c r="E76" s="46">
        <v>1</v>
      </c>
      <c r="F76" s="45">
        <v>115000</v>
      </c>
      <c r="G76" s="45">
        <v>0</v>
      </c>
      <c r="H76" s="45">
        <v>115000</v>
      </c>
      <c r="I76" s="45">
        <v>0</v>
      </c>
      <c r="J76" s="45">
        <v>75149</v>
      </c>
      <c r="K76" s="45">
        <v>39851</v>
      </c>
      <c r="L76" s="68">
        <f t="shared" ref="L76:L83" si="2">IF(ISERROR((I76+J76)/H76),"",(I76+J76)/H76)</f>
        <v>0.6534695652173913</v>
      </c>
      <c r="M76" s="68">
        <f>IFERROR(IF(ISERROR(SEARCH("Total",A76)),VLOOKUP(B76,'PrYear%'!A:D,3,FALSE),VLOOKUP(LEFT(A76,6),'PrYear%'!B:D,3,FALSE)),"")</f>
        <v>0.74912500000000004</v>
      </c>
      <c r="N76" s="44" t="str">
        <f t="shared" ref="N76:N83" si="3">IF(AND(OR($L$4-IFERROR(VALUE(L76),0)&lt;=-0.15,$L$4-IFERROR(VALUE(L76),0)&gt;=0.05),ABS((G76*$L$4)-I76-J76)&gt;=5000),"X","")</f>
        <v>X</v>
      </c>
      <c r="O76" s="69" t="str">
        <f>IFERROR(VLOOKUP(B76,'GF Comments'!A:D,4,FALSE),"")</f>
        <v/>
      </c>
      <c r="P76" s="27"/>
    </row>
    <row r="77" spans="2:16" x14ac:dyDescent="0.3">
      <c r="B77" s="26" t="s">
        <v>1307</v>
      </c>
      <c r="C77" s="26" t="s">
        <v>1845</v>
      </c>
      <c r="D77" s="45">
        <v>52617.5</v>
      </c>
      <c r="E77" s="46">
        <v>8</v>
      </c>
      <c r="F77" s="45">
        <v>691500</v>
      </c>
      <c r="G77" s="45">
        <v>0</v>
      </c>
      <c r="H77" s="45">
        <v>691500</v>
      </c>
      <c r="I77" s="45">
        <v>0</v>
      </c>
      <c r="J77" s="45">
        <v>652366.51</v>
      </c>
      <c r="K77" s="45">
        <v>39133.490000000042</v>
      </c>
      <c r="L77" s="68">
        <f t="shared" si="2"/>
        <v>0.94340782357194508</v>
      </c>
      <c r="M77" s="68">
        <f>IFERROR(IF(ISERROR(SEARCH("Total",A77)),VLOOKUP(B77,'PrYear%'!A:D,3,FALSE),VLOOKUP(LEFT(A77,6),'PrYear%'!B:D,3,FALSE)),"")</f>
        <v>1.0201705457227139</v>
      </c>
      <c r="N77" s="44" t="str">
        <f t="shared" si="3"/>
        <v/>
      </c>
      <c r="O77" s="69" t="str">
        <f>IFERROR(VLOOKUP(B77,'GF Comments'!A:D,4,FALSE),"")</f>
        <v/>
      </c>
      <c r="P77" s="27"/>
    </row>
    <row r="78" spans="2:16" x14ac:dyDescent="0.3">
      <c r="B78" s="26" t="s">
        <v>1310</v>
      </c>
      <c r="C78" s="26" t="s">
        <v>1846</v>
      </c>
      <c r="D78" s="45">
        <v>46320</v>
      </c>
      <c r="E78" s="46">
        <v>6</v>
      </c>
      <c r="F78" s="45">
        <v>1285000</v>
      </c>
      <c r="G78" s="45">
        <v>0</v>
      </c>
      <c r="H78" s="45">
        <v>1285000</v>
      </c>
      <c r="I78" s="45">
        <v>0</v>
      </c>
      <c r="J78" s="45">
        <v>1236816.7599999998</v>
      </c>
      <c r="K78" s="45">
        <v>48183.239999999962</v>
      </c>
      <c r="L78" s="68">
        <f t="shared" si="2"/>
        <v>0.96250331517509713</v>
      </c>
      <c r="M78" s="68">
        <f>IFERROR(IF(ISERROR(SEARCH("Total",A78)),VLOOKUP(B78,'PrYear%'!A:D,3,FALSE),VLOOKUP(LEFT(A78,6),'PrYear%'!B:D,3,FALSE)),"")</f>
        <v>0.95720607575165939</v>
      </c>
      <c r="N78" s="44" t="str">
        <f t="shared" si="3"/>
        <v/>
      </c>
      <c r="O78" s="69" t="str">
        <f>IFERROR(VLOOKUP(B78,'GF Comments'!A:D,4,FALSE),"")</f>
        <v/>
      </c>
      <c r="P78" s="27"/>
    </row>
    <row r="79" spans="2:16" x14ac:dyDescent="0.3">
      <c r="B79" s="27" t="s">
        <v>363</v>
      </c>
      <c r="C79" s="26" t="s">
        <v>1847</v>
      </c>
      <c r="D79" s="45">
        <v>45905.760000000009</v>
      </c>
      <c r="E79" s="46">
        <v>9</v>
      </c>
      <c r="F79" s="45">
        <v>590500</v>
      </c>
      <c r="G79" s="45">
        <v>7885</v>
      </c>
      <c r="H79" s="45">
        <v>598385</v>
      </c>
      <c r="I79" s="45">
        <v>0</v>
      </c>
      <c r="J79" s="45">
        <v>493948.13000000006</v>
      </c>
      <c r="K79" s="45">
        <v>104436.87000000002</v>
      </c>
      <c r="L79" s="68">
        <f t="shared" si="2"/>
        <v>0.82546877010620268</v>
      </c>
      <c r="M79" s="68">
        <f>IFERROR(IF(ISERROR(SEARCH("Total",A79)),VLOOKUP(B79,'PrYear%'!A:D,3,FALSE),VLOOKUP(LEFT(A79,6),'PrYear%'!B:D,3,FALSE)),"")</f>
        <v>0.86709321251495985</v>
      </c>
      <c r="N79" s="44" t="str">
        <f t="shared" si="3"/>
        <v>X</v>
      </c>
      <c r="O79" s="69" t="str">
        <f>IFERROR(VLOOKUP(B79,'GF Comments'!A:D,4,FALSE),"")</f>
        <v/>
      </c>
      <c r="P79" s="27"/>
    </row>
    <row r="80" spans="2:16" x14ac:dyDescent="0.3">
      <c r="B80" s="26" t="s">
        <v>2147</v>
      </c>
      <c r="C80" s="26" t="s">
        <v>2196</v>
      </c>
      <c r="D80" s="45">
        <v>0</v>
      </c>
      <c r="E80" s="46">
        <v>1</v>
      </c>
      <c r="F80" s="45">
        <v>0</v>
      </c>
      <c r="G80" s="45">
        <v>0</v>
      </c>
      <c r="H80" s="45">
        <v>0</v>
      </c>
      <c r="I80" s="45">
        <v>0</v>
      </c>
      <c r="J80" s="45">
        <v>18999.5</v>
      </c>
      <c r="K80" s="45">
        <v>-18999.5</v>
      </c>
      <c r="L80" s="68" t="str">
        <f t="shared" si="2"/>
        <v/>
      </c>
      <c r="M80" s="68" t="str">
        <f>IFERROR(IF(ISERROR(SEARCH("Total",A80)),VLOOKUP(B80,'PrYear%'!A:D,3,FALSE),VLOOKUP(LEFT(A80,6),'PrYear%'!B:D,3,FALSE)),"")</f>
        <v/>
      </c>
      <c r="N80" s="44" t="str">
        <f t="shared" si="3"/>
        <v>X</v>
      </c>
      <c r="O80" s="69" t="str">
        <f>IFERROR(VLOOKUP(B80,'GF Comments'!A:D,4,FALSE),"")</f>
        <v/>
      </c>
      <c r="P80" s="27"/>
    </row>
    <row r="81" spans="1:16" x14ac:dyDescent="0.3">
      <c r="B81" s="26" t="s">
        <v>2148</v>
      </c>
      <c r="C81" s="26" t="s">
        <v>2197</v>
      </c>
      <c r="D81" s="45">
        <v>0</v>
      </c>
      <c r="E81" s="46">
        <v>1</v>
      </c>
      <c r="F81" s="45">
        <v>0</v>
      </c>
      <c r="G81" s="45">
        <v>0</v>
      </c>
      <c r="H81" s="45">
        <v>0</v>
      </c>
      <c r="I81" s="45">
        <v>0</v>
      </c>
      <c r="J81" s="45">
        <v>10168.5</v>
      </c>
      <c r="K81" s="45">
        <v>-10168.5</v>
      </c>
      <c r="L81" s="68" t="str">
        <f t="shared" si="2"/>
        <v/>
      </c>
      <c r="M81" s="68" t="str">
        <f>IFERROR(IF(ISERROR(SEARCH("Total",A81)),VLOOKUP(B81,'PrYear%'!A:D,3,FALSE),VLOOKUP(LEFT(A81,6),'PrYear%'!B:D,3,FALSE)),"")</f>
        <v/>
      </c>
      <c r="N81" s="44" t="str">
        <f t="shared" si="3"/>
        <v>X</v>
      </c>
      <c r="O81" s="69" t="str">
        <f>IFERROR(VLOOKUP(B81,'GF Comments'!A:D,4,FALSE),"")</f>
        <v/>
      </c>
      <c r="P81" s="27"/>
    </row>
    <row r="82" spans="1:16" x14ac:dyDescent="0.3">
      <c r="B82" s="26" t="s">
        <v>2149</v>
      </c>
      <c r="C82" s="26" t="s">
        <v>2198</v>
      </c>
      <c r="D82" s="45">
        <v>0</v>
      </c>
      <c r="E82" s="46">
        <v>1</v>
      </c>
      <c r="F82" s="45">
        <v>0</v>
      </c>
      <c r="G82" s="45">
        <v>0</v>
      </c>
      <c r="H82" s="45">
        <v>0</v>
      </c>
      <c r="I82" s="45">
        <v>0</v>
      </c>
      <c r="J82" s="45">
        <v>8206.5</v>
      </c>
      <c r="K82" s="45">
        <v>-8206.5</v>
      </c>
      <c r="L82" s="68" t="str">
        <f t="shared" si="2"/>
        <v/>
      </c>
      <c r="M82" s="68" t="str">
        <f>IFERROR(IF(ISERROR(SEARCH("Total",A82)),VLOOKUP(B82,'PrYear%'!A:D,3,FALSE),VLOOKUP(LEFT(A82,6),'PrYear%'!B:D,3,FALSE)),"")</f>
        <v/>
      </c>
      <c r="N82" s="44" t="str">
        <f t="shared" si="3"/>
        <v>X</v>
      </c>
      <c r="O82" s="69" t="str">
        <f>IFERROR(VLOOKUP(B82,'GF Comments'!A:D,4,FALSE),"")</f>
        <v/>
      </c>
      <c r="P82" s="27"/>
    </row>
    <row r="83" spans="1:16" x14ac:dyDescent="0.3">
      <c r="B83" s="26" t="s">
        <v>2150</v>
      </c>
      <c r="C83" s="26" t="s">
        <v>2199</v>
      </c>
      <c r="D83" s="45">
        <v>0</v>
      </c>
      <c r="E83" s="46">
        <v>1</v>
      </c>
      <c r="F83" s="45">
        <v>0</v>
      </c>
      <c r="G83" s="45">
        <v>0</v>
      </c>
      <c r="H83" s="45">
        <v>0</v>
      </c>
      <c r="I83" s="45">
        <v>0</v>
      </c>
      <c r="J83" s="45">
        <v>19281.75</v>
      </c>
      <c r="K83" s="45">
        <v>-19281.75</v>
      </c>
      <c r="L83" s="68" t="str">
        <f t="shared" si="2"/>
        <v/>
      </c>
      <c r="M83" s="68" t="str">
        <f>IFERROR(IF(ISERROR(SEARCH("Total",A83)),VLOOKUP(B83,'PrYear%'!A:D,3,FALSE),VLOOKUP(LEFT(A83,6),'PrYear%'!B:D,3,FALSE)),"")</f>
        <v/>
      </c>
      <c r="N83" s="44" t="str">
        <f t="shared" si="3"/>
        <v>X</v>
      </c>
      <c r="O83" s="69" t="str">
        <f>IFERROR(VLOOKUP(B83,'GF Comments'!A:D,4,FALSE),"")</f>
        <v/>
      </c>
      <c r="P83" s="27"/>
    </row>
    <row r="84" spans="1:16" x14ac:dyDescent="0.3">
      <c r="B84" s="26" t="s">
        <v>2151</v>
      </c>
      <c r="C84" s="26" t="s">
        <v>2201</v>
      </c>
      <c r="D84" s="45">
        <v>0</v>
      </c>
      <c r="E84" s="46">
        <v>1</v>
      </c>
      <c r="F84" s="45">
        <v>0</v>
      </c>
      <c r="G84" s="45">
        <v>0</v>
      </c>
      <c r="H84" s="45">
        <v>0</v>
      </c>
      <c r="I84" s="45">
        <v>0</v>
      </c>
      <c r="J84" s="45">
        <v>16974</v>
      </c>
      <c r="K84" s="45">
        <v>-16974</v>
      </c>
      <c r="L84" s="68" t="str">
        <f t="shared" ref="L84" si="4">IF(ISERROR((I84+J84)/H84),"",(I84+J84)/H84)</f>
        <v/>
      </c>
      <c r="M84" s="68" t="str">
        <f>IFERROR(IF(ISERROR(SEARCH("Total",A84)),VLOOKUP(B84,'PrYear%'!A:D,3,FALSE),VLOOKUP(LEFT(A84,6),'PrYear%'!B:D,3,FALSE)),"")</f>
        <v/>
      </c>
      <c r="N84" s="44" t="str">
        <f t="shared" ref="N84" si="5">IF(AND(OR($L$4-IFERROR(VALUE(L84),0)&lt;=-0.15,$L$4-IFERROR(VALUE(L84),0)&gt;=0.05),ABS((G84*$L$4)-I84-J84)&gt;=5000),"X","")</f>
        <v>X</v>
      </c>
      <c r="O84" s="69" t="str">
        <f>IFERROR(VLOOKUP(B84,'GF Comments'!A:D,4,FALSE),"")</f>
        <v/>
      </c>
      <c r="P84" s="27"/>
    </row>
    <row r="85" spans="1:16" x14ac:dyDescent="0.3">
      <c r="B85" s="26" t="s">
        <v>2152</v>
      </c>
      <c r="C85" s="26" t="s">
        <v>2202</v>
      </c>
      <c r="D85" s="45">
        <v>0</v>
      </c>
      <c r="E85" s="46">
        <v>1</v>
      </c>
      <c r="F85" s="45">
        <v>0</v>
      </c>
      <c r="G85" s="45">
        <v>0</v>
      </c>
      <c r="H85" s="45">
        <v>0</v>
      </c>
      <c r="I85" s="45">
        <v>0</v>
      </c>
      <c r="J85" s="45">
        <v>7620.02</v>
      </c>
      <c r="K85" s="45">
        <v>-7620.02</v>
      </c>
      <c r="L85" s="68" t="str">
        <f t="shared" ref="L85:L87" si="6">IF(ISERROR((I85+J85)/H85),"",(I85+J85)/H85)</f>
        <v/>
      </c>
      <c r="M85" s="68" t="str">
        <f>IFERROR(IF(ISERROR(SEARCH("Total",A85)),VLOOKUP(B85,'PrYear%'!A:D,3,FALSE),VLOOKUP(LEFT(A85,6),'PrYear%'!B:D,3,FALSE)),"")</f>
        <v/>
      </c>
      <c r="N85" s="44" t="str">
        <f t="shared" ref="N85:N87" si="7">IF(AND(OR($L$4-IFERROR(VALUE(L85),0)&lt;=-0.15,$L$4-IFERROR(VALUE(L85),0)&gt;=0.05),ABS((G85*$L$4)-I85-J85)&gt;=5000),"X","")</f>
        <v>X</v>
      </c>
      <c r="O85" s="69" t="str">
        <f>IFERROR(VLOOKUP(B85,'GF Comments'!A:D,4,FALSE),"")</f>
        <v/>
      </c>
    </row>
    <row r="86" spans="1:16" x14ac:dyDescent="0.3">
      <c r="B86" s="27" t="s">
        <v>194</v>
      </c>
      <c r="C86" s="26" t="s">
        <v>1876</v>
      </c>
      <c r="D86" s="45">
        <v>0</v>
      </c>
      <c r="E86" s="46">
        <v>1</v>
      </c>
      <c r="F86" s="45">
        <v>0</v>
      </c>
      <c r="G86" s="45">
        <v>0</v>
      </c>
      <c r="H86" s="45">
        <v>0</v>
      </c>
      <c r="I86" s="45">
        <v>0</v>
      </c>
      <c r="J86" s="45">
        <v>880</v>
      </c>
      <c r="K86" s="45">
        <v>-880</v>
      </c>
      <c r="L86" s="68" t="str">
        <f t="shared" si="6"/>
        <v/>
      </c>
      <c r="M86" s="68" t="str">
        <f>IFERROR(IF(ISERROR(SEARCH("Total",A86)),VLOOKUP(B86,'PrYear%'!A:D,3,FALSE),VLOOKUP(LEFT(A86,6),'PrYear%'!B:D,3,FALSE)),"")</f>
        <v/>
      </c>
      <c r="N86" s="44" t="str">
        <f t="shared" si="7"/>
        <v/>
      </c>
      <c r="O86" s="69" t="str">
        <f>IFERROR(VLOOKUP(B86,'GF Comments'!A:D,4,FALSE),"")</f>
        <v/>
      </c>
    </row>
    <row r="87" spans="1:16" x14ac:dyDescent="0.3">
      <c r="B87" s="27" t="s">
        <v>259</v>
      </c>
      <c r="C87" s="26" t="s">
        <v>1848</v>
      </c>
      <c r="D87" s="45">
        <v>18013.91</v>
      </c>
      <c r="E87" s="46">
        <v>3</v>
      </c>
      <c r="F87" s="45">
        <v>140000</v>
      </c>
      <c r="G87" s="45">
        <v>10000</v>
      </c>
      <c r="H87" s="45">
        <v>150000</v>
      </c>
      <c r="I87" s="45">
        <v>0</v>
      </c>
      <c r="J87" s="45">
        <v>108157</v>
      </c>
      <c r="K87" s="45">
        <v>41843</v>
      </c>
      <c r="L87" s="68">
        <f t="shared" si="6"/>
        <v>0.72104666666666661</v>
      </c>
      <c r="M87" s="68">
        <f>IFERROR(IF(ISERROR(SEARCH("Total",A87)),VLOOKUP(B87,'PrYear%'!A:D,3,FALSE),VLOOKUP(LEFT(A87,6),'PrYear%'!B:D,3,FALSE)),"")</f>
        <v>1.0502508363636363</v>
      </c>
      <c r="N87" s="44" t="str">
        <f t="shared" si="7"/>
        <v>X</v>
      </c>
      <c r="O87" s="69" t="str">
        <f>IFERROR(VLOOKUP(B87,'GF Comments'!A:D,4,FALSE),"")</f>
        <v/>
      </c>
    </row>
    <row r="88" spans="1:16" x14ac:dyDescent="0.3">
      <c r="B88" s="26" t="s">
        <v>2153</v>
      </c>
      <c r="C88" s="26" t="s">
        <v>2203</v>
      </c>
      <c r="D88" s="45">
        <v>0</v>
      </c>
      <c r="E88" s="46">
        <v>1</v>
      </c>
      <c r="F88" s="45">
        <v>0</v>
      </c>
      <c r="G88" s="45">
        <v>0</v>
      </c>
      <c r="H88" s="45">
        <v>0</v>
      </c>
      <c r="I88" s="45">
        <v>0</v>
      </c>
      <c r="J88" s="45">
        <v>4089</v>
      </c>
      <c r="K88" s="45">
        <v>-4089</v>
      </c>
      <c r="L88" s="68" t="str">
        <f t="shared" ref="L88" si="8">IF(ISERROR((I88+J88)/H88),"",(I88+J88)/H88)</f>
        <v/>
      </c>
      <c r="M88" s="68"/>
      <c r="N88" s="44" t="str">
        <f t="shared" ref="N88" si="9">IF(AND(OR($L$4-IFERROR(VALUE(L88),0)&lt;=-0.15,$L$4-IFERROR(VALUE(L88),0)&gt;=0.05),ABS((G88*$L$4)-I88-J88)&gt;=5000),"X","")</f>
        <v/>
      </c>
      <c r="O88" s="69" t="str">
        <f>IFERROR(VLOOKUP(B88,'GF Comments'!A:D,4,FALSE),"")</f>
        <v/>
      </c>
    </row>
    <row r="89" spans="1:16" s="22" customFormat="1" x14ac:dyDescent="0.3">
      <c r="A89" s="77"/>
      <c r="B89" s="26" t="s">
        <v>2154</v>
      </c>
      <c r="C89" s="26" t="s">
        <v>2204</v>
      </c>
      <c r="D89" s="45">
        <v>0</v>
      </c>
      <c r="E89" s="46">
        <v>1</v>
      </c>
      <c r="F89" s="45">
        <v>0</v>
      </c>
      <c r="G89" s="45">
        <v>0</v>
      </c>
      <c r="H89" s="45">
        <v>0</v>
      </c>
      <c r="I89" s="45">
        <v>0</v>
      </c>
      <c r="J89" s="45">
        <v>28019.5</v>
      </c>
      <c r="K89" s="45">
        <v>-28019.5</v>
      </c>
      <c r="L89" s="68" t="str">
        <f t="shared" ref="L89:L109" si="10">IF(ISERROR((I89+J89)/H89),"",(I89+J89)/H89)</f>
        <v/>
      </c>
      <c r="M89" s="68" t="str">
        <f>IFERROR(IF(ISERROR(SEARCH("Total",A89)),VLOOKUP(B89,'PrYear%'!A:D,3,FALSE),VLOOKUP(LEFT(A89,6),'PrYear%'!B:D,3,FALSE)),"")</f>
        <v/>
      </c>
      <c r="N89" s="44" t="str">
        <f t="shared" ref="N89:N109" si="11">IF(AND(OR($L$4-IFERROR(VALUE(L89),0)&lt;=-0.15,$L$4-IFERROR(VALUE(L89),0)&gt;=0.05),ABS((G89*$L$4)-I89-J89)&gt;=5000),"X","")</f>
        <v>X</v>
      </c>
      <c r="O89" s="69" t="str">
        <f>IFERROR(VLOOKUP(B89,'GF Comments'!A:D,4,FALSE),"")</f>
        <v/>
      </c>
    </row>
    <row r="90" spans="1:16" s="22" customFormat="1" x14ac:dyDescent="0.3">
      <c r="A90" s="77"/>
      <c r="B90" s="26" t="s">
        <v>2155</v>
      </c>
      <c r="C90" s="26" t="s">
        <v>2205</v>
      </c>
      <c r="D90" s="45">
        <v>0</v>
      </c>
      <c r="E90" s="46">
        <v>1</v>
      </c>
      <c r="F90" s="45">
        <v>0</v>
      </c>
      <c r="G90" s="45">
        <v>0</v>
      </c>
      <c r="H90" s="45">
        <v>0</v>
      </c>
      <c r="I90" s="45">
        <v>0</v>
      </c>
      <c r="J90" s="45">
        <v>6855</v>
      </c>
      <c r="K90" s="45">
        <v>-6855</v>
      </c>
      <c r="L90" s="68" t="str">
        <f t="shared" si="10"/>
        <v/>
      </c>
      <c r="M90" s="68" t="str">
        <f>IFERROR(IF(ISERROR(SEARCH("Total",A90)),VLOOKUP(B90,'PrYear%'!A:D,3,FALSE),VLOOKUP(LEFT(A90,6),'PrYear%'!B:D,3,FALSE)),"")</f>
        <v/>
      </c>
      <c r="N90" s="44" t="str">
        <f t="shared" si="11"/>
        <v>X</v>
      </c>
      <c r="O90" s="69" t="str">
        <f>IFERROR(VLOOKUP(B90,'GF Comments'!A:D,4,FALSE),"")</f>
        <v/>
      </c>
    </row>
    <row r="91" spans="1:16" s="22" customFormat="1" x14ac:dyDescent="0.3">
      <c r="A91" s="77"/>
      <c r="B91" s="26" t="s">
        <v>2156</v>
      </c>
      <c r="C91" s="26" t="s">
        <v>2343</v>
      </c>
      <c r="D91" s="45">
        <v>0</v>
      </c>
      <c r="E91" s="46">
        <v>1</v>
      </c>
      <c r="F91" s="45">
        <v>0</v>
      </c>
      <c r="G91" s="45">
        <v>0</v>
      </c>
      <c r="H91" s="45">
        <v>0</v>
      </c>
      <c r="I91" s="45">
        <v>0</v>
      </c>
      <c r="J91" s="45">
        <v>110</v>
      </c>
      <c r="K91" s="45">
        <v>-110</v>
      </c>
      <c r="L91" s="68" t="str">
        <f t="shared" si="10"/>
        <v/>
      </c>
      <c r="M91" s="68" t="str">
        <f>IFERROR(IF(ISERROR(SEARCH("Total",A91)),VLOOKUP(B91,'PrYear%'!A:D,3,FALSE),VLOOKUP(LEFT(A91,6),'PrYear%'!B:D,3,FALSE)),"")</f>
        <v/>
      </c>
      <c r="N91" s="44" t="str">
        <f t="shared" si="11"/>
        <v/>
      </c>
      <c r="O91" s="69" t="str">
        <f>IFERROR(VLOOKUP(B91,'GF Comments'!A:D,4,FALSE),"")</f>
        <v/>
      </c>
    </row>
    <row r="92" spans="1:16" s="22" customFormat="1" x14ac:dyDescent="0.3">
      <c r="A92" s="77"/>
      <c r="B92" s="26" t="s">
        <v>2157</v>
      </c>
      <c r="C92" s="26" t="s">
        <v>2206</v>
      </c>
      <c r="D92" s="45">
        <v>0</v>
      </c>
      <c r="E92" s="46">
        <v>1</v>
      </c>
      <c r="F92" s="45">
        <v>0</v>
      </c>
      <c r="G92" s="45">
        <v>0</v>
      </c>
      <c r="H92" s="45">
        <v>0</v>
      </c>
      <c r="I92" s="45">
        <v>0</v>
      </c>
      <c r="J92" s="45">
        <v>4765</v>
      </c>
      <c r="K92" s="45">
        <v>-4765</v>
      </c>
      <c r="L92" s="68" t="str">
        <f t="shared" si="10"/>
        <v/>
      </c>
      <c r="M92" s="68" t="str">
        <f>IFERROR(IF(ISERROR(SEARCH("Total",A92)),VLOOKUP(B92,'PrYear%'!A:D,3,FALSE),VLOOKUP(LEFT(A92,6),'PrYear%'!B:D,3,FALSE)),"")</f>
        <v/>
      </c>
      <c r="N92" s="44" t="str">
        <f t="shared" si="11"/>
        <v/>
      </c>
      <c r="O92" s="69" t="str">
        <f>IFERROR(VLOOKUP(B92,'GF Comments'!A:D,4,FALSE),"")</f>
        <v/>
      </c>
    </row>
    <row r="93" spans="1:16" s="22" customFormat="1" x14ac:dyDescent="0.3">
      <c r="A93" s="77"/>
      <c r="B93" s="26" t="s">
        <v>2158</v>
      </c>
      <c r="C93" s="26" t="s">
        <v>2330</v>
      </c>
      <c r="D93" s="45">
        <v>0</v>
      </c>
      <c r="E93" s="46">
        <v>1</v>
      </c>
      <c r="F93" s="45">
        <v>0</v>
      </c>
      <c r="G93" s="45">
        <v>0</v>
      </c>
      <c r="H93" s="45">
        <v>0</v>
      </c>
      <c r="I93" s="45">
        <v>0</v>
      </c>
      <c r="J93" s="45">
        <v>10</v>
      </c>
      <c r="K93" s="45">
        <v>-10</v>
      </c>
      <c r="L93" s="68" t="str">
        <f t="shared" si="10"/>
        <v/>
      </c>
      <c r="M93" s="68" t="str">
        <f>IFERROR(IF(ISERROR(SEARCH("Total",A93)),VLOOKUP(B93,'PrYear%'!A:D,3,FALSE),VLOOKUP(LEFT(A93,6),'PrYear%'!B:D,3,FALSE)),"")</f>
        <v/>
      </c>
      <c r="N93" s="44" t="str">
        <f t="shared" si="11"/>
        <v/>
      </c>
      <c r="O93" s="69" t="str">
        <f>IFERROR(VLOOKUP(B93,'GF Comments'!A:D,4,FALSE),"")</f>
        <v/>
      </c>
    </row>
    <row r="94" spans="1:16" s="22" customFormat="1" x14ac:dyDescent="0.3">
      <c r="A94" s="77"/>
      <c r="B94" s="26" t="s">
        <v>1324</v>
      </c>
      <c r="C94" s="26" t="s">
        <v>1849</v>
      </c>
      <c r="D94" s="45">
        <v>0</v>
      </c>
      <c r="E94" s="46">
        <v>1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68" t="str">
        <f t="shared" si="10"/>
        <v/>
      </c>
      <c r="M94" s="68" t="str">
        <f>IFERROR(IF(ISERROR(SEARCH("Total",A94)),VLOOKUP(B94,'PrYear%'!A:D,3,FALSE),VLOOKUP(LEFT(A94,6),'PrYear%'!B:D,3,FALSE)),"")</f>
        <v/>
      </c>
      <c r="N94" s="44" t="str">
        <f t="shared" si="11"/>
        <v/>
      </c>
      <c r="O94" s="69" t="str">
        <f>IFERROR(VLOOKUP(B94,'GF Comments'!A:D,4,FALSE),"")</f>
        <v/>
      </c>
    </row>
    <row r="95" spans="1:16" s="22" customFormat="1" x14ac:dyDescent="0.3">
      <c r="A95" s="77"/>
      <c r="B95" s="26" t="s">
        <v>1326</v>
      </c>
      <c r="C95" s="26" t="s">
        <v>1850</v>
      </c>
      <c r="D95" s="45">
        <v>0</v>
      </c>
      <c r="E95" s="46">
        <v>1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68" t="str">
        <f t="shared" si="10"/>
        <v/>
      </c>
      <c r="M95" s="68">
        <f>IFERROR(IF(ISERROR(SEARCH("Total",A95)),VLOOKUP(B95,'PrYear%'!A:D,3,FALSE),VLOOKUP(LEFT(A95,6),'PrYear%'!B:D,3,FALSE)),"")</f>
        <v>1</v>
      </c>
      <c r="N95" s="44" t="str">
        <f t="shared" si="11"/>
        <v/>
      </c>
      <c r="O95" s="69" t="str">
        <f>IFERROR(VLOOKUP(B95,'GF Comments'!A:D,4,FALSE),"")</f>
        <v/>
      </c>
    </row>
    <row r="96" spans="1:16" s="22" customFormat="1" x14ac:dyDescent="0.3">
      <c r="A96" s="77"/>
      <c r="B96" s="26" t="s">
        <v>1749</v>
      </c>
      <c r="C96" s="26" t="s">
        <v>1851</v>
      </c>
      <c r="D96" s="45">
        <v>6842</v>
      </c>
      <c r="E96" s="46">
        <v>1</v>
      </c>
      <c r="F96" s="45">
        <v>82105</v>
      </c>
      <c r="G96" s="45">
        <v>0</v>
      </c>
      <c r="H96" s="45">
        <v>82105</v>
      </c>
      <c r="I96" s="45">
        <v>0</v>
      </c>
      <c r="J96" s="45">
        <v>75262</v>
      </c>
      <c r="K96" s="45">
        <v>6843</v>
      </c>
      <c r="L96" s="68">
        <f t="shared" si="10"/>
        <v>0.91665550210096824</v>
      </c>
      <c r="M96" s="68">
        <f>IFERROR(IF(ISERROR(SEARCH("Total",A96)),VLOOKUP(B96,'PrYear%'!A:D,3,FALSE),VLOOKUP(LEFT(A96,6),'PrYear%'!B:D,3,FALSE)),"")</f>
        <v>0.91665550210096824</v>
      </c>
      <c r="N96" s="44" t="str">
        <f t="shared" si="11"/>
        <v/>
      </c>
      <c r="O96" s="69" t="str">
        <f>IFERROR(VLOOKUP(B96,'GF Comments'!A:D,4,FALSE),"")</f>
        <v/>
      </c>
    </row>
    <row r="97" spans="1:15" s="22" customFormat="1" x14ac:dyDescent="0.3">
      <c r="A97" s="79" t="s">
        <v>1507</v>
      </c>
      <c r="B97" s="79"/>
      <c r="C97" s="79"/>
      <c r="D97" s="71">
        <v>225136.96000000002</v>
      </c>
      <c r="E97" s="72">
        <v>102</v>
      </c>
      <c r="F97" s="71">
        <v>3950155</v>
      </c>
      <c r="G97" s="71">
        <v>41885</v>
      </c>
      <c r="H97" s="71">
        <v>3992040</v>
      </c>
      <c r="I97" s="71">
        <v>0</v>
      </c>
      <c r="J97" s="71">
        <v>3701410.8399999994</v>
      </c>
      <c r="K97" s="71">
        <v>290629.15999999992</v>
      </c>
      <c r="L97" s="68">
        <f t="shared" si="10"/>
        <v>0.92719783368904107</v>
      </c>
      <c r="M97" s="68">
        <f>IFERROR(IF(ISERROR(SEARCH("Total",A97)),VLOOKUP(B97,'PrYear%'!A:D,3,FALSE),VLOOKUP(LEFT(A97,6),'PrYear%'!B:D,3,FALSE)),"")</f>
        <v>0.93641677619327923</v>
      </c>
      <c r="N97" s="44" t="str">
        <f t="shared" si="11"/>
        <v/>
      </c>
      <c r="O97" s="69" t="str">
        <f>IFERROR(VLOOKUP(B97,'GF Comments'!A:D,4,FALSE),"")</f>
        <v/>
      </c>
    </row>
    <row r="98" spans="1:15" s="22" customFormat="1" x14ac:dyDescent="0.3">
      <c r="A98" s="77" t="s">
        <v>1452</v>
      </c>
      <c r="B98" s="27" t="s">
        <v>257</v>
      </c>
      <c r="C98" s="26" t="s">
        <v>1852</v>
      </c>
      <c r="D98" s="45">
        <v>0</v>
      </c>
      <c r="E98" s="46">
        <v>2</v>
      </c>
      <c r="F98" s="45">
        <v>2500</v>
      </c>
      <c r="G98" s="45">
        <v>3500</v>
      </c>
      <c r="H98" s="45">
        <v>6000</v>
      </c>
      <c r="I98" s="45">
        <v>0</v>
      </c>
      <c r="J98" s="45">
        <v>0</v>
      </c>
      <c r="K98" s="45">
        <v>6000</v>
      </c>
      <c r="L98" s="68">
        <f t="shared" si="10"/>
        <v>0</v>
      </c>
      <c r="M98" s="68">
        <f>IFERROR(IF(ISERROR(SEARCH("Total",A98)),VLOOKUP(B98,'PrYear%'!A:D,3,FALSE),VLOOKUP(LEFT(A98,6),'PrYear%'!B:D,3,FALSE)),"")</f>
        <v>4.8780487804878049E-3</v>
      </c>
      <c r="N98" s="44" t="str">
        <f t="shared" si="11"/>
        <v/>
      </c>
      <c r="O98" s="69" t="str">
        <f>IFERROR(VLOOKUP(B98,'GF Comments'!A:D,4,FALSE),"")</f>
        <v/>
      </c>
    </row>
    <row r="99" spans="1:15" s="22" customFormat="1" x14ac:dyDescent="0.3">
      <c r="A99" s="77"/>
      <c r="B99" s="27" t="s">
        <v>195</v>
      </c>
      <c r="C99" s="26" t="s">
        <v>1853</v>
      </c>
      <c r="D99" s="45">
        <v>8397.69</v>
      </c>
      <c r="E99" s="46">
        <v>9</v>
      </c>
      <c r="F99" s="45">
        <v>617500</v>
      </c>
      <c r="G99" s="45">
        <v>-37500</v>
      </c>
      <c r="H99" s="45">
        <v>580000</v>
      </c>
      <c r="I99" s="45">
        <v>0</v>
      </c>
      <c r="J99" s="45">
        <v>392076.34</v>
      </c>
      <c r="K99" s="45">
        <v>187923.65999999997</v>
      </c>
      <c r="L99" s="68">
        <f t="shared" si="10"/>
        <v>0.67599368965517248</v>
      </c>
      <c r="M99" s="68">
        <f>IFERROR(IF(ISERROR(SEARCH("Total",A99)),VLOOKUP(B99,'PrYear%'!A:D,3,FALSE),VLOOKUP(LEFT(A99,6),'PrYear%'!B:D,3,FALSE)),"")</f>
        <v>0.65897360956175299</v>
      </c>
      <c r="N99" s="44" t="str">
        <f t="shared" si="11"/>
        <v>X</v>
      </c>
      <c r="O99" s="69" t="str">
        <f>IFERROR(VLOOKUP(B99,'GF Comments'!A:D,4,FALSE),"")</f>
        <v/>
      </c>
    </row>
    <row r="100" spans="1:15" s="22" customFormat="1" x14ac:dyDescent="0.3">
      <c r="A100" s="77"/>
      <c r="B100" s="27" t="s">
        <v>239</v>
      </c>
      <c r="C100" s="26" t="s">
        <v>1854</v>
      </c>
      <c r="D100" s="45">
        <v>12399.46</v>
      </c>
      <c r="E100" s="46">
        <v>6</v>
      </c>
      <c r="F100" s="45">
        <v>231825</v>
      </c>
      <c r="G100" s="45">
        <v>51200</v>
      </c>
      <c r="H100" s="45">
        <v>283025</v>
      </c>
      <c r="I100" s="45">
        <v>0</v>
      </c>
      <c r="J100" s="45">
        <v>239861.05000000005</v>
      </c>
      <c r="K100" s="45">
        <v>43163.950000000004</v>
      </c>
      <c r="L100" s="68">
        <f t="shared" si="10"/>
        <v>0.84749068103524439</v>
      </c>
      <c r="M100" s="68">
        <f>IFERROR(IF(ISERROR(SEARCH("Total",A100)),VLOOKUP(B100,'PrYear%'!A:D,3,FALSE),VLOOKUP(LEFT(A100,6),'PrYear%'!B:D,3,FALSE)),"")</f>
        <v>0.70490032573289896</v>
      </c>
      <c r="N100" s="44" t="str">
        <f t="shared" si="11"/>
        <v>X</v>
      </c>
      <c r="O100" s="69" t="str">
        <f>IFERROR(VLOOKUP(B100,'GF Comments'!A:D,4,FALSE),"")</f>
        <v/>
      </c>
    </row>
    <row r="101" spans="1:15" s="22" customFormat="1" x14ac:dyDescent="0.3">
      <c r="A101" s="77"/>
      <c r="B101" s="26" t="s">
        <v>236</v>
      </c>
      <c r="C101" s="26" t="s">
        <v>2005</v>
      </c>
      <c r="D101" s="45">
        <v>0</v>
      </c>
      <c r="E101" s="46">
        <v>2</v>
      </c>
      <c r="F101" s="45">
        <v>0</v>
      </c>
      <c r="G101" s="45">
        <v>0</v>
      </c>
      <c r="H101" s="45">
        <v>0</v>
      </c>
      <c r="I101" s="45">
        <v>0</v>
      </c>
      <c r="J101" s="45">
        <v>167</v>
      </c>
      <c r="K101" s="45">
        <v>-167</v>
      </c>
      <c r="L101" s="68" t="str">
        <f t="shared" si="10"/>
        <v/>
      </c>
      <c r="M101" s="68" t="str">
        <f>IFERROR(IF(ISERROR(SEARCH("Total",A101)),VLOOKUP(B101,'PrYear%'!A:D,3,FALSE),VLOOKUP(LEFT(A101,6),'PrYear%'!B:D,3,FALSE)),"")</f>
        <v/>
      </c>
      <c r="N101" s="44" t="str">
        <f t="shared" si="11"/>
        <v/>
      </c>
      <c r="O101" s="69" t="str">
        <f>IFERROR(VLOOKUP(B101,'GF Comments'!A:D,4,FALSE),"")</f>
        <v/>
      </c>
    </row>
    <row r="102" spans="1:15" s="22" customFormat="1" x14ac:dyDescent="0.3">
      <c r="A102" s="77"/>
      <c r="B102" s="26" t="s">
        <v>249</v>
      </c>
      <c r="C102" s="26" t="s">
        <v>2113</v>
      </c>
      <c r="D102" s="45">
        <v>0</v>
      </c>
      <c r="E102" s="46">
        <v>1</v>
      </c>
      <c r="F102" s="45">
        <v>0</v>
      </c>
      <c r="G102" s="45">
        <v>0</v>
      </c>
      <c r="H102" s="45">
        <v>0</v>
      </c>
      <c r="I102" s="45">
        <v>0</v>
      </c>
      <c r="J102" s="45">
        <v>167.16</v>
      </c>
      <c r="K102" s="45">
        <v>-167.16</v>
      </c>
      <c r="L102" s="68" t="str">
        <f t="shared" si="10"/>
        <v/>
      </c>
      <c r="M102" s="68" t="str">
        <f>IFERROR(IF(ISERROR(SEARCH("Total",A102)),VLOOKUP(B102,'PrYear%'!A:D,3,FALSE),VLOOKUP(LEFT(A102,6),'PrYear%'!B:D,3,FALSE)),"")</f>
        <v/>
      </c>
      <c r="N102" s="44" t="str">
        <f t="shared" si="11"/>
        <v/>
      </c>
      <c r="O102" s="69" t="str">
        <f>IFERROR(VLOOKUP(B102,'GF Comments'!A:D,4,FALSE),"")</f>
        <v/>
      </c>
    </row>
    <row r="103" spans="1:15" s="22" customFormat="1" x14ac:dyDescent="0.3">
      <c r="A103" s="77"/>
      <c r="B103" s="27" t="s">
        <v>244</v>
      </c>
      <c r="C103" s="26" t="s">
        <v>1855</v>
      </c>
      <c r="D103" s="45">
        <v>9487.7000000000007</v>
      </c>
      <c r="E103" s="46">
        <v>3</v>
      </c>
      <c r="F103" s="45">
        <v>260000</v>
      </c>
      <c r="G103" s="45">
        <v>0</v>
      </c>
      <c r="H103" s="45">
        <v>260000</v>
      </c>
      <c r="I103" s="45">
        <v>0</v>
      </c>
      <c r="J103" s="45">
        <v>278449.23</v>
      </c>
      <c r="K103" s="45">
        <v>-18449.23</v>
      </c>
      <c r="L103" s="68">
        <f t="shared" si="10"/>
        <v>1.0709585769230769</v>
      </c>
      <c r="M103" s="68">
        <f>IFERROR(IF(ISERROR(SEARCH("Total",A103)),VLOOKUP(B103,'PrYear%'!A:D,3,FALSE),VLOOKUP(LEFT(A103,6),'PrYear%'!B:D,3,FALSE)),"")</f>
        <v>0.92882810606060606</v>
      </c>
      <c r="N103" s="44" t="str">
        <f t="shared" si="11"/>
        <v>X</v>
      </c>
      <c r="O103" s="69" t="str">
        <f>IFERROR(VLOOKUP(B103,'GF Comments'!A:D,4,FALSE),"")</f>
        <v/>
      </c>
    </row>
    <row r="104" spans="1:15" s="22" customFormat="1" x14ac:dyDescent="0.3">
      <c r="A104" s="77"/>
      <c r="B104" s="27" t="s">
        <v>262</v>
      </c>
      <c r="C104" s="26" t="s">
        <v>1856</v>
      </c>
      <c r="D104" s="45">
        <v>22619</v>
      </c>
      <c r="E104" s="46">
        <v>6</v>
      </c>
      <c r="F104" s="45">
        <v>70750</v>
      </c>
      <c r="G104" s="45">
        <v>228200</v>
      </c>
      <c r="H104" s="45">
        <v>298950</v>
      </c>
      <c r="I104" s="45">
        <v>0</v>
      </c>
      <c r="J104" s="45">
        <v>258971.32</v>
      </c>
      <c r="K104" s="45">
        <v>39978.68</v>
      </c>
      <c r="L104" s="68">
        <f t="shared" si="10"/>
        <v>0.86626967720354575</v>
      </c>
      <c r="M104" s="68">
        <f>IFERROR(IF(ISERROR(SEARCH("Total",A104)),VLOOKUP(B104,'PrYear%'!A:D,3,FALSE),VLOOKUP(LEFT(A104,6),'PrYear%'!B:D,3,FALSE)),"")</f>
        <v>1.0171061538461537</v>
      </c>
      <c r="N104" s="44" t="str">
        <f t="shared" si="11"/>
        <v>X</v>
      </c>
      <c r="O104" s="69" t="str">
        <f>IFERROR(VLOOKUP(B104,'GF Comments'!A:D,4,FALSE),"")</f>
        <v/>
      </c>
    </row>
    <row r="105" spans="1:15" s="22" customFormat="1" x14ac:dyDescent="0.3">
      <c r="A105" s="77"/>
      <c r="B105" s="26" t="s">
        <v>261</v>
      </c>
      <c r="C105" s="26" t="s">
        <v>1857</v>
      </c>
      <c r="D105" s="45">
        <v>0</v>
      </c>
      <c r="E105" s="46">
        <v>3</v>
      </c>
      <c r="F105" s="45">
        <v>0</v>
      </c>
      <c r="G105" s="45">
        <v>11600</v>
      </c>
      <c r="H105" s="45">
        <v>11600</v>
      </c>
      <c r="I105" s="45">
        <v>0</v>
      </c>
      <c r="J105" s="45">
        <v>28404</v>
      </c>
      <c r="K105" s="45">
        <v>-16804</v>
      </c>
      <c r="L105" s="68">
        <f t="shared" si="10"/>
        <v>2.4486206896551725</v>
      </c>
      <c r="M105" s="68" t="str">
        <f>IFERROR(IF(ISERROR(SEARCH("Total",A105)),VLOOKUP(B105,'PrYear%'!A:D,3,FALSE),VLOOKUP(LEFT(A105,6),'PrYear%'!B:D,3,FALSE)),"")</f>
        <v/>
      </c>
      <c r="N105" s="44" t="str">
        <f t="shared" si="11"/>
        <v>X</v>
      </c>
      <c r="O105" s="69" t="str">
        <f>IFERROR(VLOOKUP(B105,'GF Comments'!A:D,4,FALSE),"")</f>
        <v/>
      </c>
    </row>
    <row r="106" spans="1:15" s="22" customFormat="1" x14ac:dyDescent="0.3">
      <c r="A106" s="79" t="s">
        <v>1508</v>
      </c>
      <c r="B106" s="79"/>
      <c r="C106" s="79"/>
      <c r="D106" s="71">
        <v>52903.850000000006</v>
      </c>
      <c r="E106" s="72">
        <v>32</v>
      </c>
      <c r="F106" s="71">
        <v>1182575</v>
      </c>
      <c r="G106" s="71">
        <v>257000</v>
      </c>
      <c r="H106" s="71">
        <v>1439575</v>
      </c>
      <c r="I106" s="71">
        <v>0</v>
      </c>
      <c r="J106" s="71">
        <v>1198096.1000000001</v>
      </c>
      <c r="K106" s="71">
        <v>241478.9</v>
      </c>
      <c r="L106" s="68">
        <f t="shared" si="10"/>
        <v>0.83225681190629186</v>
      </c>
      <c r="M106" s="68">
        <f>IFERROR(IF(ISERROR(SEARCH("Total",A106)),VLOOKUP(B106,'PrYear%'!A:D,3,FALSE),VLOOKUP(LEFT(A106,6),'PrYear%'!B:D,3,FALSE)),"")</f>
        <v>0.73020200695047788</v>
      </c>
      <c r="N106" s="44" t="str">
        <f t="shared" si="11"/>
        <v>X</v>
      </c>
      <c r="O106" s="69" t="str">
        <f>IFERROR(VLOOKUP(B106,'GF Comments'!A:D,4,FALSE),"")</f>
        <v/>
      </c>
    </row>
    <row r="107" spans="1:15" s="22" customFormat="1" x14ac:dyDescent="0.3">
      <c r="A107" s="77" t="s">
        <v>1453</v>
      </c>
      <c r="B107" s="27" t="s">
        <v>1189</v>
      </c>
      <c r="C107" s="26" t="s">
        <v>1858</v>
      </c>
      <c r="D107" s="45">
        <v>341.78</v>
      </c>
      <c r="E107" s="46">
        <v>6</v>
      </c>
      <c r="F107" s="45">
        <v>170850</v>
      </c>
      <c r="G107" s="45">
        <v>0</v>
      </c>
      <c r="H107" s="45">
        <v>170850</v>
      </c>
      <c r="I107" s="45">
        <v>0</v>
      </c>
      <c r="J107" s="45">
        <v>84078.17</v>
      </c>
      <c r="K107" s="45">
        <v>86771.83</v>
      </c>
      <c r="L107" s="68">
        <f t="shared" si="10"/>
        <v>0.49211688615744803</v>
      </c>
      <c r="M107" s="68">
        <f>IFERROR(IF(ISERROR(SEARCH("Total",A107)),VLOOKUP(B107,'PrYear%'!A:D,3,FALSE),VLOOKUP(LEFT(A107,6),'PrYear%'!B:D,3,FALSE)),"")</f>
        <v>0.75297176417438449</v>
      </c>
      <c r="N107" s="44" t="str">
        <f t="shared" si="11"/>
        <v>X</v>
      </c>
      <c r="O107" s="69" t="str">
        <f>IFERROR(VLOOKUP(B107,'GF Comments'!A:D,4,FALSE),"")</f>
        <v/>
      </c>
    </row>
    <row r="108" spans="1:15" s="22" customFormat="1" x14ac:dyDescent="0.3">
      <c r="A108" s="77"/>
      <c r="B108" s="27" t="s">
        <v>1192</v>
      </c>
      <c r="C108" s="26" t="s">
        <v>1859</v>
      </c>
      <c r="D108" s="45">
        <v>0</v>
      </c>
      <c r="E108" s="46">
        <v>1</v>
      </c>
      <c r="F108" s="45">
        <v>0</v>
      </c>
      <c r="G108" s="45">
        <v>2500</v>
      </c>
      <c r="H108" s="45">
        <v>2500</v>
      </c>
      <c r="I108" s="45">
        <v>0</v>
      </c>
      <c r="J108" s="45">
        <v>2500</v>
      </c>
      <c r="K108" s="45">
        <v>0</v>
      </c>
      <c r="L108" s="68">
        <f t="shared" si="10"/>
        <v>1</v>
      </c>
      <c r="M108" s="68" t="str">
        <f>IFERROR(IF(ISERROR(SEARCH("Total",A108)),VLOOKUP(B108,'PrYear%'!A:D,3,FALSE),VLOOKUP(LEFT(A108,6),'PrYear%'!B:D,3,FALSE)),"")</f>
        <v/>
      </c>
      <c r="N108" s="44" t="str">
        <f t="shared" si="11"/>
        <v/>
      </c>
      <c r="O108" s="69" t="str">
        <f>IFERROR(VLOOKUP(B108,'GF Comments'!A:D,4,FALSE),"")</f>
        <v/>
      </c>
    </row>
    <row r="109" spans="1:15" s="22" customFormat="1" x14ac:dyDescent="0.3">
      <c r="A109" s="77"/>
      <c r="B109" s="27" t="s">
        <v>1193</v>
      </c>
      <c r="C109" s="26" t="s">
        <v>1860</v>
      </c>
      <c r="D109" s="45">
        <v>7128.89</v>
      </c>
      <c r="E109" s="46">
        <v>1</v>
      </c>
      <c r="F109" s="45">
        <v>30955</v>
      </c>
      <c r="G109" s="45">
        <v>2434</v>
      </c>
      <c r="H109" s="45">
        <v>33389</v>
      </c>
      <c r="I109" s="45">
        <v>0</v>
      </c>
      <c r="J109" s="45">
        <v>26819.9</v>
      </c>
      <c r="K109" s="45">
        <v>6569.1</v>
      </c>
      <c r="L109" s="68">
        <f t="shared" si="10"/>
        <v>0.80325556320944025</v>
      </c>
      <c r="M109" s="68">
        <f>IFERROR(IF(ISERROR(SEARCH("Total",A109)),VLOOKUP(B109,'PrYear%'!A:D,3,FALSE),VLOOKUP(LEFT(A109,6),'PrYear%'!B:D,3,FALSE)),"")</f>
        <v>0.54952429570807337</v>
      </c>
      <c r="N109" s="44" t="str">
        <f t="shared" si="11"/>
        <v>X</v>
      </c>
      <c r="O109" s="69" t="str">
        <f>IFERROR(VLOOKUP(B109,'GF Comments'!A:D,4,FALSE),"")</f>
        <v/>
      </c>
    </row>
    <row r="110" spans="1:15" s="22" customFormat="1" x14ac:dyDescent="0.3">
      <c r="A110" s="77"/>
      <c r="B110" s="27" t="s">
        <v>1205</v>
      </c>
      <c r="C110" s="26" t="s">
        <v>1861</v>
      </c>
      <c r="D110" s="45">
        <v>0</v>
      </c>
      <c r="E110" s="46">
        <v>2</v>
      </c>
      <c r="F110" s="45">
        <v>87197</v>
      </c>
      <c r="G110" s="45">
        <v>0</v>
      </c>
      <c r="H110" s="45">
        <v>87197</v>
      </c>
      <c r="I110" s="45">
        <v>0</v>
      </c>
      <c r="J110" s="45">
        <v>269650.05</v>
      </c>
      <c r="K110" s="45">
        <v>-182453.05</v>
      </c>
      <c r="L110" s="68">
        <f t="shared" ref="L110:L111" si="12">IF(ISERROR((I110+J110)/H110),"",(I110+J110)/H110)</f>
        <v>3.0924234778719448</v>
      </c>
      <c r="M110" s="68">
        <f>IFERROR(IF(ISERROR(SEARCH("Total",A110)),VLOOKUP(B110,'PrYear%'!A:D,3,FALSE),VLOOKUP(LEFT(A110,6),'PrYear%'!B:D,3,FALSE)),"")</f>
        <v>0</v>
      </c>
      <c r="N110" s="44" t="str">
        <f t="shared" ref="N110" si="13">IF(AND(OR($L$4-IFERROR(VALUE(L110),0)&lt;=-0.15,$L$4-IFERROR(VALUE(L110),0)&gt;=0.05),ABS((G110*$L$4)-I110-J110)&gt;=5000),"X","")</f>
        <v>X</v>
      </c>
      <c r="O110" s="69" t="str">
        <f>IFERROR(VLOOKUP(B110,'GF Comments'!A:D,4,FALSE),"")</f>
        <v/>
      </c>
    </row>
    <row r="111" spans="1:15" s="22" customFormat="1" x14ac:dyDescent="0.3">
      <c r="A111" s="77"/>
      <c r="B111" s="26" t="s">
        <v>1243</v>
      </c>
      <c r="C111" s="26" t="s">
        <v>1862</v>
      </c>
      <c r="D111" s="45">
        <v>0</v>
      </c>
      <c r="E111" s="46">
        <v>1</v>
      </c>
      <c r="F111" s="45">
        <v>138094</v>
      </c>
      <c r="G111" s="45">
        <v>0</v>
      </c>
      <c r="H111" s="45">
        <v>138094</v>
      </c>
      <c r="I111" s="45">
        <v>0</v>
      </c>
      <c r="J111" s="45">
        <v>0</v>
      </c>
      <c r="K111" s="45">
        <v>138094</v>
      </c>
      <c r="L111" s="68">
        <f t="shared" si="12"/>
        <v>0</v>
      </c>
      <c r="M111" s="68">
        <f>IFERROR(IF(ISERROR(SEARCH("Total",A111)),VLOOKUP(B111,'PrYear%'!A:D,3,FALSE),VLOOKUP(LEFT(A111,6),'PrYear%'!B:D,3,FALSE)),"")</f>
        <v>0</v>
      </c>
      <c r="N111" s="44"/>
      <c r="O111" s="69" t="str">
        <f>IFERROR(VLOOKUP(B111,'GF Comments'!A:D,4,FALSE),"")</f>
        <v/>
      </c>
    </row>
    <row r="112" spans="1:15" s="22" customFormat="1" x14ac:dyDescent="0.3">
      <c r="A112" s="77"/>
      <c r="B112" s="27" t="s">
        <v>1206</v>
      </c>
      <c r="C112" s="26" t="s">
        <v>1863</v>
      </c>
      <c r="D112" s="45">
        <v>0</v>
      </c>
      <c r="E112" s="46">
        <v>2</v>
      </c>
      <c r="F112" s="45">
        <v>152328</v>
      </c>
      <c r="G112" s="45">
        <v>70000</v>
      </c>
      <c r="H112" s="45">
        <v>222328</v>
      </c>
      <c r="I112" s="45">
        <v>0</v>
      </c>
      <c r="J112" s="45">
        <v>188231.97</v>
      </c>
      <c r="K112" s="45">
        <v>34096.03</v>
      </c>
      <c r="L112" s="68">
        <f t="shared" ref="L112:L115" si="14">IF(ISERROR((I112+J112)/H112),"",(I112+J112)/H112)</f>
        <v>0.84664086394876037</v>
      </c>
      <c r="M112" s="68">
        <f>IFERROR(IF(ISERROR(SEARCH("Total",A112)),VLOOKUP(B112,'PrYear%'!A:D,3,FALSE),VLOOKUP(LEFT(A112,6),'PrYear%'!B:D,3,FALSE)),"")</f>
        <v>0</v>
      </c>
      <c r="N112" s="44"/>
      <c r="O112" s="69" t="str">
        <f>IFERROR(VLOOKUP(B112,'GF Comments'!A:D,4,FALSE),"")</f>
        <v/>
      </c>
    </row>
    <row r="113" spans="1:15" s="22" customFormat="1" x14ac:dyDescent="0.3">
      <c r="A113" s="77"/>
      <c r="B113" s="26" t="s">
        <v>1244</v>
      </c>
      <c r="C113" s="26" t="s">
        <v>1864</v>
      </c>
      <c r="D113" s="45">
        <v>0</v>
      </c>
      <c r="E113" s="46">
        <v>1</v>
      </c>
      <c r="F113" s="45">
        <v>74689</v>
      </c>
      <c r="G113" s="45">
        <v>0</v>
      </c>
      <c r="H113" s="45">
        <v>74689</v>
      </c>
      <c r="I113" s="45">
        <v>0</v>
      </c>
      <c r="J113" s="45">
        <v>0</v>
      </c>
      <c r="K113" s="45">
        <v>74689</v>
      </c>
      <c r="L113" s="81">
        <f t="shared" si="14"/>
        <v>0</v>
      </c>
      <c r="M113" s="68">
        <f>IFERROR(IF(ISERROR(SEARCH("Total",A113)),VLOOKUP(B113,'PrYear%'!A:D,3,FALSE),VLOOKUP(LEFT(A113,6),'PrYear%'!B:D,3,FALSE)),"")</f>
        <v>0</v>
      </c>
      <c r="N113" s="111"/>
      <c r="O113" s="69" t="str">
        <f>IFERROR(VLOOKUP(B113,'GF Comments'!A:D,4,FALSE),"")</f>
        <v/>
      </c>
    </row>
    <row r="114" spans="1:15" s="22" customFormat="1" x14ac:dyDescent="0.3">
      <c r="A114" s="77"/>
      <c r="B114" s="26" t="s">
        <v>1195</v>
      </c>
      <c r="C114" s="26" t="s">
        <v>1865</v>
      </c>
      <c r="D114" s="45">
        <v>0</v>
      </c>
      <c r="E114" s="46">
        <v>1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81" t="str">
        <f t="shared" si="14"/>
        <v/>
      </c>
      <c r="M114" s="68" t="str">
        <f>IFERROR(IF(ISERROR(SEARCH("Total",A114)),VLOOKUP(B114,'PrYear%'!A:D,3,FALSE),VLOOKUP(LEFT(A114,6),'PrYear%'!B:D,3,FALSE)),"")</f>
        <v/>
      </c>
      <c r="N114" s="111"/>
      <c r="O114" s="69" t="str">
        <f>IFERROR(VLOOKUP(B114,'GF Comments'!A:D,4,FALSE),"")</f>
        <v/>
      </c>
    </row>
    <row r="115" spans="1:15" s="22" customFormat="1" x14ac:dyDescent="0.3">
      <c r="A115" s="79" t="s">
        <v>1509</v>
      </c>
      <c r="B115" s="79"/>
      <c r="C115" s="79"/>
      <c r="D115" s="71">
        <v>7470.67</v>
      </c>
      <c r="E115" s="72">
        <v>15</v>
      </c>
      <c r="F115" s="71">
        <v>654113</v>
      </c>
      <c r="G115" s="71">
        <v>74934</v>
      </c>
      <c r="H115" s="71">
        <v>729047</v>
      </c>
      <c r="I115" s="71">
        <v>0</v>
      </c>
      <c r="J115" s="71">
        <v>571280.09</v>
      </c>
      <c r="K115" s="71">
        <v>157766.91</v>
      </c>
      <c r="L115" s="81">
        <f t="shared" ref="L115:L116" si="15">IF(ISERROR((I115+J115)/H115),"",(I115+J115)/H115)</f>
        <v>0.78359843741212842</v>
      </c>
      <c r="M115" s="68">
        <f>IFERROR(IF(ISERROR(SEARCH("Total",A115)),VLOOKUP(B115,'PrYear%'!A:D,3,FALSE),VLOOKUP(LEFT(A115,6),'PrYear%'!B:D,3,FALSE)),"")</f>
        <v>0.46786873860947148</v>
      </c>
      <c r="N115" s="111"/>
      <c r="O115" s="69" t="str">
        <f>IFERROR(VLOOKUP(B115,'GF Comments'!A:D,4,FALSE),"")</f>
        <v/>
      </c>
    </row>
    <row r="116" spans="1:15" s="22" customFormat="1" x14ac:dyDescent="0.3">
      <c r="A116" s="121" t="s">
        <v>920</v>
      </c>
      <c r="B116" s="121"/>
      <c r="C116" s="121"/>
      <c r="D116" s="122">
        <v>5628502.3500000043</v>
      </c>
      <c r="E116" s="123">
        <v>317</v>
      </c>
      <c r="F116" s="122">
        <v>75609642</v>
      </c>
      <c r="G116" s="122">
        <v>495020</v>
      </c>
      <c r="H116" s="122">
        <v>76104662</v>
      </c>
      <c r="I116" s="122">
        <v>0</v>
      </c>
      <c r="J116" s="122">
        <v>63348369.350000016</v>
      </c>
      <c r="K116" s="122">
        <v>12756292.650000002</v>
      </c>
      <c r="L116" s="81">
        <f t="shared" si="15"/>
        <v>0.832384872164599</v>
      </c>
      <c r="M116" s="110">
        <v>0.87252775781574343</v>
      </c>
      <c r="N116" s="111"/>
      <c r="O116" s="69" t="str">
        <f>IFERROR(VLOOKUP(B116,'GF Comments'!A:D,4,FALSE),"")</f>
        <v/>
      </c>
    </row>
    <row r="117" spans="1:15" s="22" customFormat="1" x14ac:dyDescent="0.3">
      <c r="A117" s="112"/>
      <c r="D117" s="113"/>
      <c r="I117" s="114" t="str">
        <f t="shared" ref="I116:I177" si="16">IF(ISERROR((G117+F117)/E117),"",(G117+F117)/E117)</f>
        <v/>
      </c>
      <c r="J117" s="114"/>
      <c r="L117" s="98"/>
      <c r="M117" s="98"/>
      <c r="N117" s="111"/>
      <c r="O117" s="115"/>
    </row>
    <row r="118" spans="1:15" s="22" customFormat="1" x14ac:dyDescent="0.3">
      <c r="A118" s="112"/>
      <c r="D118" s="113"/>
      <c r="I118" s="114" t="str">
        <f t="shared" si="16"/>
        <v/>
      </c>
      <c r="J118" s="114"/>
      <c r="L118" s="98"/>
      <c r="M118" s="98"/>
      <c r="N118" s="111"/>
      <c r="O118" s="115"/>
    </row>
    <row r="119" spans="1:15" s="22" customFormat="1" x14ac:dyDescent="0.3">
      <c r="A119" s="112"/>
      <c r="D119" s="113"/>
      <c r="I119" s="114" t="str">
        <f t="shared" si="16"/>
        <v/>
      </c>
      <c r="J119" s="114"/>
      <c r="L119" s="98"/>
      <c r="M119" s="98"/>
      <c r="N119" s="111"/>
      <c r="O119" s="115"/>
    </row>
    <row r="120" spans="1:15" s="22" customFormat="1" x14ac:dyDescent="0.3">
      <c r="A120" s="112"/>
      <c r="D120" s="113"/>
      <c r="I120" s="114" t="str">
        <f t="shared" si="16"/>
        <v/>
      </c>
      <c r="J120" s="114"/>
      <c r="L120" s="98"/>
      <c r="M120" s="98"/>
      <c r="N120" s="111"/>
      <c r="O120" s="115"/>
    </row>
    <row r="121" spans="1:15" s="22" customFormat="1" x14ac:dyDescent="0.3">
      <c r="A121" s="112"/>
      <c r="D121" s="113"/>
      <c r="I121" s="114" t="str">
        <f t="shared" si="16"/>
        <v/>
      </c>
      <c r="J121" s="114"/>
      <c r="L121" s="98"/>
      <c r="M121" s="98"/>
      <c r="N121" s="111"/>
      <c r="O121" s="115"/>
    </row>
    <row r="122" spans="1:15" s="22" customFormat="1" x14ac:dyDescent="0.3">
      <c r="A122" s="112"/>
      <c r="D122" s="113"/>
      <c r="I122" s="114" t="str">
        <f t="shared" si="16"/>
        <v/>
      </c>
      <c r="J122" s="114"/>
      <c r="L122" s="98"/>
      <c r="M122" s="98"/>
      <c r="N122" s="111"/>
      <c r="O122" s="115"/>
    </row>
    <row r="123" spans="1:15" s="22" customFormat="1" x14ac:dyDescent="0.3">
      <c r="A123" s="112"/>
      <c r="D123" s="113"/>
      <c r="I123" s="114" t="str">
        <f t="shared" si="16"/>
        <v/>
      </c>
      <c r="J123" s="114"/>
      <c r="L123" s="98"/>
      <c r="M123" s="98"/>
      <c r="N123" s="111"/>
      <c r="O123" s="115"/>
    </row>
    <row r="124" spans="1:15" s="22" customFormat="1" x14ac:dyDescent="0.3">
      <c r="A124" s="112"/>
      <c r="D124" s="113"/>
      <c r="I124" s="114" t="str">
        <f t="shared" si="16"/>
        <v/>
      </c>
      <c r="J124" s="114"/>
      <c r="L124" s="98"/>
      <c r="M124" s="98"/>
      <c r="N124" s="111"/>
      <c r="O124" s="115"/>
    </row>
    <row r="125" spans="1:15" s="22" customFormat="1" x14ac:dyDescent="0.3">
      <c r="A125" s="112"/>
      <c r="D125" s="113"/>
      <c r="I125" s="114" t="str">
        <f t="shared" si="16"/>
        <v/>
      </c>
      <c r="J125" s="114"/>
      <c r="L125" s="98"/>
      <c r="M125" s="98"/>
      <c r="N125" s="111"/>
      <c r="O125" s="115"/>
    </row>
    <row r="126" spans="1:15" s="22" customFormat="1" x14ac:dyDescent="0.3">
      <c r="A126" s="112"/>
      <c r="D126" s="113"/>
      <c r="I126" s="114" t="str">
        <f t="shared" si="16"/>
        <v/>
      </c>
      <c r="J126" s="114"/>
      <c r="L126" s="98"/>
      <c r="M126" s="98"/>
      <c r="N126" s="111"/>
      <c r="O126" s="115"/>
    </row>
    <row r="127" spans="1:15" s="22" customFormat="1" x14ac:dyDescent="0.3">
      <c r="A127" s="112"/>
      <c r="D127" s="113"/>
      <c r="I127" s="114" t="str">
        <f t="shared" si="16"/>
        <v/>
      </c>
      <c r="J127" s="114"/>
      <c r="L127" s="98"/>
      <c r="M127" s="98"/>
      <c r="N127" s="111"/>
      <c r="O127" s="115"/>
    </row>
    <row r="128" spans="1:15" s="22" customFormat="1" x14ac:dyDescent="0.3">
      <c r="A128" s="112"/>
      <c r="D128" s="113"/>
      <c r="I128" s="114" t="str">
        <f t="shared" si="16"/>
        <v/>
      </c>
      <c r="J128" s="114"/>
      <c r="L128" s="98"/>
      <c r="M128" s="98"/>
      <c r="N128" s="111"/>
      <c r="O128" s="115"/>
    </row>
    <row r="129" spans="1:15" s="22" customFormat="1" x14ac:dyDescent="0.3">
      <c r="A129" s="112"/>
      <c r="D129" s="113"/>
      <c r="I129" s="114" t="str">
        <f t="shared" si="16"/>
        <v/>
      </c>
      <c r="J129" s="114"/>
      <c r="L129" s="98"/>
      <c r="M129" s="98"/>
      <c r="N129" s="111"/>
      <c r="O129" s="115"/>
    </row>
    <row r="130" spans="1:15" s="22" customFormat="1" x14ac:dyDescent="0.3">
      <c r="A130" s="112"/>
      <c r="D130" s="113"/>
      <c r="I130" s="114" t="str">
        <f t="shared" si="16"/>
        <v/>
      </c>
      <c r="J130" s="114"/>
      <c r="L130" s="98"/>
      <c r="M130" s="98"/>
      <c r="N130" s="111"/>
      <c r="O130" s="115"/>
    </row>
    <row r="131" spans="1:15" s="22" customFormat="1" x14ac:dyDescent="0.3">
      <c r="A131" s="112"/>
      <c r="D131" s="113"/>
      <c r="I131" s="114" t="str">
        <f t="shared" si="16"/>
        <v/>
      </c>
      <c r="J131" s="114"/>
      <c r="L131" s="98"/>
      <c r="M131" s="98"/>
      <c r="N131" s="111"/>
      <c r="O131" s="115"/>
    </row>
    <row r="132" spans="1:15" s="22" customFormat="1" x14ac:dyDescent="0.3">
      <c r="A132" s="112"/>
      <c r="D132" s="113"/>
      <c r="I132" s="114" t="str">
        <f t="shared" si="16"/>
        <v/>
      </c>
      <c r="J132" s="114"/>
      <c r="L132" s="98"/>
      <c r="M132" s="98"/>
      <c r="N132" s="111"/>
      <c r="O132" s="115"/>
    </row>
    <row r="133" spans="1:15" s="22" customFormat="1" x14ac:dyDescent="0.3">
      <c r="A133" s="112"/>
      <c r="D133" s="113"/>
      <c r="I133" s="114" t="str">
        <f t="shared" si="16"/>
        <v/>
      </c>
      <c r="J133" s="114"/>
      <c r="L133" s="98"/>
      <c r="M133" s="98"/>
      <c r="N133" s="111"/>
      <c r="O133" s="115"/>
    </row>
    <row r="134" spans="1:15" s="22" customFormat="1" x14ac:dyDescent="0.3">
      <c r="A134" s="112"/>
      <c r="D134" s="113"/>
      <c r="I134" s="114" t="str">
        <f t="shared" si="16"/>
        <v/>
      </c>
      <c r="J134" s="114"/>
      <c r="L134" s="98"/>
      <c r="M134" s="98"/>
      <c r="N134" s="111"/>
      <c r="O134" s="115"/>
    </row>
    <row r="135" spans="1:15" s="22" customFormat="1" x14ac:dyDescent="0.3">
      <c r="A135" s="112"/>
      <c r="D135" s="113"/>
      <c r="I135" s="114" t="str">
        <f t="shared" si="16"/>
        <v/>
      </c>
      <c r="J135" s="114"/>
      <c r="L135" s="98"/>
      <c r="M135" s="98"/>
      <c r="N135" s="111"/>
      <c r="O135" s="115"/>
    </row>
    <row r="136" spans="1:15" s="22" customFormat="1" x14ac:dyDescent="0.3">
      <c r="A136" s="112"/>
      <c r="D136" s="113"/>
      <c r="I136" s="114" t="str">
        <f t="shared" si="16"/>
        <v/>
      </c>
      <c r="J136" s="114"/>
      <c r="L136" s="98"/>
      <c r="M136" s="98"/>
      <c r="N136" s="111"/>
      <c r="O136" s="115"/>
    </row>
    <row r="137" spans="1:15" s="22" customFormat="1" x14ac:dyDescent="0.3">
      <c r="A137" s="112"/>
      <c r="D137" s="113"/>
      <c r="I137" s="114" t="str">
        <f t="shared" si="16"/>
        <v/>
      </c>
      <c r="J137" s="114"/>
      <c r="L137" s="98"/>
      <c r="M137" s="98"/>
      <c r="N137" s="111"/>
      <c r="O137" s="115"/>
    </row>
    <row r="138" spans="1:15" s="22" customFormat="1" x14ac:dyDescent="0.3">
      <c r="A138" s="112"/>
      <c r="D138" s="113"/>
      <c r="I138" s="114" t="str">
        <f t="shared" si="16"/>
        <v/>
      </c>
      <c r="J138" s="114"/>
      <c r="L138" s="98"/>
      <c r="M138" s="98"/>
      <c r="N138" s="111"/>
      <c r="O138" s="115"/>
    </row>
    <row r="139" spans="1:15" s="22" customFormat="1" x14ac:dyDescent="0.3">
      <c r="A139" s="112"/>
      <c r="D139" s="113"/>
      <c r="I139" s="114" t="str">
        <f t="shared" si="16"/>
        <v/>
      </c>
      <c r="J139" s="114"/>
      <c r="L139" s="98"/>
      <c r="M139" s="98"/>
      <c r="N139" s="111"/>
      <c r="O139" s="115"/>
    </row>
    <row r="140" spans="1:15" s="22" customFormat="1" x14ac:dyDescent="0.3">
      <c r="A140" s="112"/>
      <c r="D140" s="113"/>
      <c r="I140" s="114" t="str">
        <f t="shared" si="16"/>
        <v/>
      </c>
      <c r="J140" s="114"/>
      <c r="L140" s="98"/>
      <c r="M140" s="98"/>
      <c r="N140" s="111"/>
      <c r="O140" s="115"/>
    </row>
    <row r="141" spans="1:15" s="22" customFormat="1" x14ac:dyDescent="0.3">
      <c r="A141" s="112"/>
      <c r="D141" s="113"/>
      <c r="I141" s="114" t="str">
        <f t="shared" si="16"/>
        <v/>
      </c>
      <c r="J141" s="114"/>
      <c r="L141" s="98"/>
      <c r="M141" s="98"/>
      <c r="N141" s="111"/>
      <c r="O141" s="115"/>
    </row>
    <row r="142" spans="1:15" s="22" customFormat="1" x14ac:dyDescent="0.3">
      <c r="A142" s="112"/>
      <c r="D142" s="113"/>
      <c r="I142" s="114" t="str">
        <f t="shared" si="16"/>
        <v/>
      </c>
      <c r="J142" s="114"/>
      <c r="L142" s="98"/>
      <c r="M142" s="98"/>
      <c r="N142" s="111"/>
      <c r="O142" s="115"/>
    </row>
    <row r="143" spans="1:15" s="22" customFormat="1" x14ac:dyDescent="0.3">
      <c r="A143" s="112"/>
      <c r="D143" s="113"/>
      <c r="I143" s="114" t="str">
        <f t="shared" si="16"/>
        <v/>
      </c>
      <c r="J143" s="114"/>
      <c r="L143" s="98"/>
      <c r="M143" s="98"/>
      <c r="N143" s="111"/>
      <c r="O143" s="115"/>
    </row>
    <row r="144" spans="1:15" s="22" customFormat="1" x14ac:dyDescent="0.3">
      <c r="A144" s="112"/>
      <c r="D144" s="113"/>
      <c r="I144" s="114" t="str">
        <f t="shared" si="16"/>
        <v/>
      </c>
      <c r="J144" s="114"/>
      <c r="L144" s="98"/>
      <c r="M144" s="98"/>
      <c r="N144" s="111"/>
      <c r="O144" s="115"/>
    </row>
    <row r="145" spans="1:15" s="22" customFormat="1" x14ac:dyDescent="0.3">
      <c r="A145" s="112"/>
      <c r="D145" s="113"/>
      <c r="I145" s="114" t="str">
        <f t="shared" si="16"/>
        <v/>
      </c>
      <c r="J145" s="114"/>
      <c r="L145" s="98"/>
      <c r="M145" s="98"/>
      <c r="N145" s="111"/>
      <c r="O145" s="115"/>
    </row>
    <row r="146" spans="1:15" s="22" customFormat="1" x14ac:dyDescent="0.3">
      <c r="A146" s="112"/>
      <c r="D146" s="113"/>
      <c r="I146" s="114" t="str">
        <f t="shared" si="16"/>
        <v/>
      </c>
      <c r="J146" s="114"/>
      <c r="L146" s="98"/>
      <c r="M146" s="98"/>
      <c r="N146" s="111"/>
      <c r="O146" s="115"/>
    </row>
    <row r="147" spans="1:15" s="22" customFormat="1" x14ac:dyDescent="0.3">
      <c r="A147" s="112"/>
      <c r="D147" s="113"/>
      <c r="I147" s="114" t="str">
        <f t="shared" si="16"/>
        <v/>
      </c>
      <c r="J147" s="114"/>
      <c r="L147" s="98"/>
      <c r="M147" s="98"/>
      <c r="N147" s="111"/>
      <c r="O147" s="115"/>
    </row>
    <row r="148" spans="1:15" s="22" customFormat="1" x14ac:dyDescent="0.3">
      <c r="A148" s="112"/>
      <c r="D148" s="113"/>
      <c r="I148" s="114" t="str">
        <f t="shared" si="16"/>
        <v/>
      </c>
      <c r="J148" s="114"/>
      <c r="L148" s="98"/>
      <c r="M148" s="98"/>
      <c r="N148" s="111"/>
      <c r="O148" s="115"/>
    </row>
    <row r="149" spans="1:15" s="22" customFormat="1" x14ac:dyDescent="0.3">
      <c r="A149" s="112"/>
      <c r="D149" s="113"/>
      <c r="I149" s="114" t="str">
        <f t="shared" si="16"/>
        <v/>
      </c>
      <c r="J149" s="114"/>
      <c r="L149" s="98"/>
      <c r="M149" s="98"/>
      <c r="N149" s="111"/>
      <c r="O149" s="115"/>
    </row>
    <row r="150" spans="1:15" s="22" customFormat="1" x14ac:dyDescent="0.3">
      <c r="A150" s="112"/>
      <c r="D150" s="113"/>
      <c r="I150" s="114" t="str">
        <f t="shared" si="16"/>
        <v/>
      </c>
      <c r="J150" s="114"/>
      <c r="L150" s="98"/>
      <c r="M150" s="98"/>
      <c r="N150" s="111"/>
      <c r="O150" s="115"/>
    </row>
    <row r="151" spans="1:15" s="22" customFormat="1" x14ac:dyDescent="0.3">
      <c r="A151" s="112"/>
      <c r="D151" s="113"/>
      <c r="I151" s="114" t="str">
        <f t="shared" si="16"/>
        <v/>
      </c>
      <c r="J151" s="114"/>
      <c r="L151" s="98"/>
      <c r="M151" s="98"/>
      <c r="N151" s="111"/>
      <c r="O151" s="115"/>
    </row>
    <row r="152" spans="1:15" s="22" customFormat="1" x14ac:dyDescent="0.3">
      <c r="A152" s="112"/>
      <c r="D152" s="113"/>
      <c r="I152" s="114" t="str">
        <f t="shared" si="16"/>
        <v/>
      </c>
      <c r="J152" s="114"/>
      <c r="L152" s="98"/>
      <c r="M152" s="98"/>
      <c r="N152" s="111"/>
      <c r="O152" s="115"/>
    </row>
    <row r="153" spans="1:15" s="22" customFormat="1" x14ac:dyDescent="0.3">
      <c r="A153" s="112"/>
      <c r="D153" s="113"/>
      <c r="I153" s="114" t="str">
        <f t="shared" si="16"/>
        <v/>
      </c>
      <c r="J153" s="114"/>
      <c r="L153" s="98"/>
      <c r="M153" s="98"/>
      <c r="N153" s="111"/>
      <c r="O153" s="115"/>
    </row>
    <row r="154" spans="1:15" s="22" customFormat="1" x14ac:dyDescent="0.3">
      <c r="A154" s="112"/>
      <c r="D154" s="113"/>
      <c r="I154" s="114" t="str">
        <f t="shared" si="16"/>
        <v/>
      </c>
      <c r="J154" s="114"/>
      <c r="L154" s="98"/>
      <c r="M154" s="98"/>
      <c r="N154" s="111"/>
      <c r="O154" s="115"/>
    </row>
    <row r="155" spans="1:15" s="22" customFormat="1" x14ac:dyDescent="0.3">
      <c r="A155" s="112"/>
      <c r="D155" s="113"/>
      <c r="I155" s="114" t="str">
        <f t="shared" si="16"/>
        <v/>
      </c>
      <c r="J155" s="114"/>
      <c r="L155" s="98"/>
      <c r="M155" s="98"/>
      <c r="N155" s="111"/>
      <c r="O155" s="115"/>
    </row>
    <row r="156" spans="1:15" s="22" customFormat="1" x14ac:dyDescent="0.3">
      <c r="A156" s="112"/>
      <c r="D156" s="113"/>
      <c r="I156" s="114" t="str">
        <f t="shared" si="16"/>
        <v/>
      </c>
      <c r="J156" s="114"/>
      <c r="L156" s="98"/>
      <c r="M156" s="98"/>
      <c r="N156" s="111"/>
      <c r="O156" s="115"/>
    </row>
    <row r="157" spans="1:15" s="22" customFormat="1" x14ac:dyDescent="0.3">
      <c r="A157" s="112"/>
      <c r="D157" s="113"/>
      <c r="I157" s="114" t="str">
        <f t="shared" si="16"/>
        <v/>
      </c>
      <c r="J157" s="114"/>
      <c r="L157" s="98"/>
      <c r="M157" s="98"/>
      <c r="N157" s="111"/>
      <c r="O157" s="115"/>
    </row>
    <row r="158" spans="1:15" s="22" customFormat="1" x14ac:dyDescent="0.3">
      <c r="A158" s="112"/>
      <c r="D158" s="113"/>
      <c r="I158" s="114" t="str">
        <f t="shared" si="16"/>
        <v/>
      </c>
      <c r="J158" s="114"/>
      <c r="L158" s="98"/>
      <c r="M158" s="98"/>
      <c r="N158" s="111"/>
      <c r="O158" s="115"/>
    </row>
    <row r="159" spans="1:15" s="22" customFormat="1" x14ac:dyDescent="0.3">
      <c r="A159" s="112"/>
      <c r="D159" s="113"/>
      <c r="I159" s="114" t="str">
        <f t="shared" si="16"/>
        <v/>
      </c>
      <c r="J159" s="114"/>
      <c r="L159" s="98"/>
      <c r="M159" s="98"/>
      <c r="N159" s="111"/>
      <c r="O159" s="115"/>
    </row>
    <row r="160" spans="1:15" s="22" customFormat="1" x14ac:dyDescent="0.3">
      <c r="A160" s="112"/>
      <c r="D160" s="113"/>
      <c r="I160" s="114" t="str">
        <f t="shared" si="16"/>
        <v/>
      </c>
      <c r="J160" s="114"/>
      <c r="L160" s="98"/>
      <c r="M160" s="98"/>
      <c r="N160" s="111"/>
      <c r="O160" s="115"/>
    </row>
    <row r="161" spans="9:14" x14ac:dyDescent="0.3">
      <c r="I161" s="39" t="str">
        <f t="shared" si="16"/>
        <v/>
      </c>
      <c r="J161" s="39"/>
      <c r="L161" s="74"/>
      <c r="M161" s="75"/>
      <c r="N161" s="76"/>
    </row>
    <row r="162" spans="9:14" x14ac:dyDescent="0.3">
      <c r="I162" s="39" t="str">
        <f t="shared" si="16"/>
        <v/>
      </c>
      <c r="J162" s="39"/>
      <c r="L162" s="74"/>
      <c r="M162" s="75"/>
      <c r="N162" s="76"/>
    </row>
    <row r="163" spans="9:14" x14ac:dyDescent="0.3">
      <c r="I163" s="39" t="str">
        <f t="shared" si="16"/>
        <v/>
      </c>
      <c r="J163" s="39"/>
      <c r="L163" s="74"/>
      <c r="M163" s="75"/>
      <c r="N163" s="76"/>
    </row>
    <row r="164" spans="9:14" x14ac:dyDescent="0.3">
      <c r="I164" s="39" t="str">
        <f t="shared" si="16"/>
        <v/>
      </c>
      <c r="J164" s="39"/>
      <c r="L164" s="74"/>
      <c r="M164" s="75"/>
      <c r="N164" s="76"/>
    </row>
    <row r="165" spans="9:14" x14ac:dyDescent="0.3">
      <c r="I165" s="39" t="str">
        <f t="shared" si="16"/>
        <v/>
      </c>
      <c r="J165" s="39"/>
      <c r="L165" s="74"/>
      <c r="M165" s="75"/>
      <c r="N165" s="76"/>
    </row>
    <row r="166" spans="9:14" x14ac:dyDescent="0.3">
      <c r="I166" s="39" t="str">
        <f t="shared" si="16"/>
        <v/>
      </c>
      <c r="J166" s="39"/>
      <c r="L166" s="74"/>
      <c r="M166" s="75"/>
      <c r="N166" s="76"/>
    </row>
    <row r="167" spans="9:14" x14ac:dyDescent="0.3">
      <c r="I167" s="39" t="str">
        <f t="shared" si="16"/>
        <v/>
      </c>
      <c r="J167" s="39"/>
      <c r="L167" s="74"/>
      <c r="M167" s="75"/>
      <c r="N167" s="76"/>
    </row>
    <row r="168" spans="9:14" x14ac:dyDescent="0.3">
      <c r="I168" s="39" t="str">
        <f t="shared" si="16"/>
        <v/>
      </c>
      <c r="J168" s="39"/>
      <c r="L168" s="74"/>
      <c r="M168" s="75"/>
      <c r="N168" s="76"/>
    </row>
    <row r="169" spans="9:14" x14ac:dyDescent="0.3">
      <c r="I169" s="39" t="str">
        <f t="shared" si="16"/>
        <v/>
      </c>
      <c r="J169" s="39"/>
      <c r="L169" s="74"/>
      <c r="M169" s="75"/>
      <c r="N169" s="76"/>
    </row>
    <row r="170" spans="9:14" x14ac:dyDescent="0.3">
      <c r="I170" s="39" t="str">
        <f t="shared" si="16"/>
        <v/>
      </c>
      <c r="J170" s="39"/>
      <c r="L170" s="74"/>
      <c r="M170" s="75"/>
      <c r="N170" s="76"/>
    </row>
    <row r="171" spans="9:14" x14ac:dyDescent="0.3">
      <c r="I171" s="39" t="str">
        <f t="shared" si="16"/>
        <v/>
      </c>
      <c r="J171" s="39"/>
      <c r="L171" s="74"/>
      <c r="M171" s="75"/>
      <c r="N171" s="76"/>
    </row>
    <row r="172" spans="9:14" x14ac:dyDescent="0.3">
      <c r="I172" s="39" t="str">
        <f t="shared" si="16"/>
        <v/>
      </c>
      <c r="J172" s="39"/>
      <c r="L172" s="74"/>
      <c r="M172" s="75"/>
      <c r="N172" s="76"/>
    </row>
    <row r="173" spans="9:14" x14ac:dyDescent="0.3">
      <c r="I173" s="39" t="str">
        <f t="shared" si="16"/>
        <v/>
      </c>
      <c r="J173" s="39"/>
      <c r="L173" s="74"/>
      <c r="M173" s="75"/>
      <c r="N173" s="76"/>
    </row>
    <row r="174" spans="9:14" x14ac:dyDescent="0.3">
      <c r="I174" s="39" t="str">
        <f t="shared" si="16"/>
        <v/>
      </c>
      <c r="J174" s="39"/>
      <c r="L174" s="74"/>
      <c r="M174" s="75"/>
      <c r="N174" s="76"/>
    </row>
    <row r="175" spans="9:14" x14ac:dyDescent="0.3">
      <c r="I175" s="39" t="str">
        <f t="shared" si="16"/>
        <v/>
      </c>
      <c r="J175" s="39"/>
      <c r="L175" s="74"/>
      <c r="M175" s="75"/>
      <c r="N175" s="76"/>
    </row>
    <row r="176" spans="9:14" x14ac:dyDescent="0.3">
      <c r="I176" s="39" t="str">
        <f t="shared" si="16"/>
        <v/>
      </c>
      <c r="J176" s="39"/>
      <c r="L176" s="74"/>
      <c r="M176" s="75"/>
      <c r="N176" s="76"/>
    </row>
    <row r="177" spans="9:14" x14ac:dyDescent="0.3">
      <c r="I177" s="39" t="str">
        <f t="shared" si="16"/>
        <v/>
      </c>
      <c r="J177" s="39"/>
      <c r="L177" s="74"/>
      <c r="M177" s="75"/>
      <c r="N177" s="76"/>
    </row>
    <row r="178" spans="9:14" x14ac:dyDescent="0.3">
      <c r="I178" s="39" t="str">
        <f t="shared" ref="I178:I241" si="17">IF(ISERROR((G178+F178)/E178),"",(G178+F178)/E178)</f>
        <v/>
      </c>
      <c r="J178" s="39"/>
      <c r="L178" s="74"/>
      <c r="M178" s="75"/>
      <c r="N178" s="76"/>
    </row>
    <row r="179" spans="9:14" x14ac:dyDescent="0.3">
      <c r="I179" s="39" t="str">
        <f t="shared" si="17"/>
        <v/>
      </c>
      <c r="J179" s="39"/>
      <c r="L179" s="74"/>
      <c r="M179" s="75"/>
      <c r="N179" s="76"/>
    </row>
    <row r="180" spans="9:14" x14ac:dyDescent="0.3">
      <c r="I180" s="39" t="str">
        <f t="shared" si="17"/>
        <v/>
      </c>
      <c r="J180" s="39"/>
      <c r="L180" s="74"/>
      <c r="M180" s="75"/>
      <c r="N180" s="76"/>
    </row>
    <row r="181" spans="9:14" x14ac:dyDescent="0.3">
      <c r="I181" s="39" t="str">
        <f t="shared" si="17"/>
        <v/>
      </c>
      <c r="J181" s="39"/>
      <c r="L181" s="74"/>
      <c r="M181" s="75"/>
      <c r="N181" s="76"/>
    </row>
    <row r="182" spans="9:14" x14ac:dyDescent="0.3">
      <c r="I182" s="39" t="str">
        <f t="shared" si="17"/>
        <v/>
      </c>
      <c r="J182" s="39"/>
      <c r="L182" s="74"/>
      <c r="M182" s="75"/>
      <c r="N182" s="76"/>
    </row>
    <row r="183" spans="9:14" x14ac:dyDescent="0.3">
      <c r="I183" s="39" t="str">
        <f t="shared" si="17"/>
        <v/>
      </c>
      <c r="J183" s="39"/>
      <c r="L183" s="74"/>
      <c r="M183" s="75"/>
      <c r="N183" s="76"/>
    </row>
    <row r="184" spans="9:14" x14ac:dyDescent="0.3">
      <c r="I184" s="39" t="str">
        <f t="shared" si="17"/>
        <v/>
      </c>
      <c r="J184" s="39"/>
      <c r="L184" s="74"/>
      <c r="M184" s="75"/>
      <c r="N184" s="76"/>
    </row>
    <row r="185" spans="9:14" x14ac:dyDescent="0.3">
      <c r="I185" s="39" t="str">
        <f t="shared" si="17"/>
        <v/>
      </c>
      <c r="J185" s="39"/>
      <c r="L185" s="74"/>
      <c r="M185" s="75"/>
      <c r="N185" s="76"/>
    </row>
    <row r="186" spans="9:14" x14ac:dyDescent="0.3">
      <c r="I186" s="39" t="str">
        <f t="shared" si="17"/>
        <v/>
      </c>
      <c r="J186" s="39"/>
      <c r="L186" s="74"/>
      <c r="M186" s="75"/>
      <c r="N186" s="76"/>
    </row>
    <row r="187" spans="9:14" x14ac:dyDescent="0.3">
      <c r="I187" s="39" t="str">
        <f t="shared" si="17"/>
        <v/>
      </c>
      <c r="J187" s="39"/>
      <c r="L187" s="74"/>
      <c r="M187" s="75"/>
      <c r="N187" s="76"/>
    </row>
    <row r="188" spans="9:14" x14ac:dyDescent="0.3">
      <c r="I188" s="39" t="str">
        <f t="shared" si="17"/>
        <v/>
      </c>
      <c r="J188" s="39"/>
      <c r="L188" s="74"/>
      <c r="M188" s="75"/>
      <c r="N188" s="76"/>
    </row>
    <row r="189" spans="9:14" x14ac:dyDescent="0.3">
      <c r="I189" s="39" t="str">
        <f t="shared" si="17"/>
        <v/>
      </c>
      <c r="J189" s="39"/>
      <c r="L189" s="74"/>
      <c r="M189" s="75"/>
      <c r="N189" s="76"/>
    </row>
    <row r="190" spans="9:14" x14ac:dyDescent="0.3">
      <c r="I190" s="39" t="str">
        <f t="shared" si="17"/>
        <v/>
      </c>
      <c r="J190" s="39"/>
      <c r="L190" s="74"/>
      <c r="M190" s="75"/>
      <c r="N190" s="76"/>
    </row>
    <row r="191" spans="9:14" x14ac:dyDescent="0.3">
      <c r="I191" s="39" t="str">
        <f t="shared" si="17"/>
        <v/>
      </c>
      <c r="J191" s="39"/>
      <c r="L191" s="74"/>
      <c r="M191" s="75"/>
      <c r="N191" s="76"/>
    </row>
    <row r="192" spans="9:14" x14ac:dyDescent="0.3">
      <c r="I192" s="39" t="str">
        <f t="shared" si="17"/>
        <v/>
      </c>
      <c r="J192" s="39"/>
      <c r="L192" s="74"/>
      <c r="M192" s="75"/>
      <c r="N192" s="76"/>
    </row>
    <row r="193" spans="9:14" x14ac:dyDescent="0.3">
      <c r="I193" s="39" t="str">
        <f t="shared" si="17"/>
        <v/>
      </c>
      <c r="J193" s="39"/>
      <c r="L193" s="74"/>
      <c r="M193" s="75"/>
      <c r="N193" s="76"/>
    </row>
    <row r="194" spans="9:14" x14ac:dyDescent="0.3">
      <c r="I194" s="39" t="str">
        <f t="shared" si="17"/>
        <v/>
      </c>
      <c r="J194" s="39"/>
      <c r="L194" s="74"/>
      <c r="M194" s="75"/>
      <c r="N194" s="76"/>
    </row>
    <row r="195" spans="9:14" x14ac:dyDescent="0.3">
      <c r="I195" s="39" t="str">
        <f t="shared" si="17"/>
        <v/>
      </c>
      <c r="J195" s="39"/>
      <c r="L195" s="74"/>
      <c r="M195" s="75"/>
      <c r="N195" s="76"/>
    </row>
    <row r="196" spans="9:14" x14ac:dyDescent="0.3">
      <c r="I196" s="39" t="str">
        <f t="shared" si="17"/>
        <v/>
      </c>
      <c r="J196" s="39"/>
      <c r="L196" s="74"/>
      <c r="M196" s="75"/>
      <c r="N196" s="76"/>
    </row>
    <row r="197" spans="9:14" x14ac:dyDescent="0.3">
      <c r="I197" s="39" t="str">
        <f t="shared" si="17"/>
        <v/>
      </c>
      <c r="J197" s="39"/>
      <c r="L197" s="74"/>
      <c r="M197" s="75"/>
      <c r="N197" s="76"/>
    </row>
    <row r="198" spans="9:14" x14ac:dyDescent="0.3">
      <c r="I198" s="39" t="str">
        <f t="shared" si="17"/>
        <v/>
      </c>
      <c r="J198" s="39"/>
      <c r="L198" s="74"/>
      <c r="M198" s="75"/>
      <c r="N198" s="76"/>
    </row>
    <row r="199" spans="9:14" x14ac:dyDescent="0.3">
      <c r="I199" s="39" t="str">
        <f t="shared" si="17"/>
        <v/>
      </c>
      <c r="J199" s="39"/>
      <c r="L199" s="74"/>
      <c r="M199" s="75"/>
      <c r="N199" s="76"/>
    </row>
    <row r="200" spans="9:14" x14ac:dyDescent="0.3">
      <c r="I200" s="39" t="str">
        <f t="shared" si="17"/>
        <v/>
      </c>
      <c r="J200" s="39"/>
      <c r="L200" s="74"/>
      <c r="M200" s="75"/>
      <c r="N200" s="76"/>
    </row>
    <row r="201" spans="9:14" x14ac:dyDescent="0.3">
      <c r="I201" s="39" t="str">
        <f t="shared" si="17"/>
        <v/>
      </c>
      <c r="J201" s="39"/>
      <c r="L201" s="74"/>
      <c r="M201" s="75"/>
      <c r="N201" s="76"/>
    </row>
    <row r="202" spans="9:14" x14ac:dyDescent="0.3">
      <c r="I202" s="39" t="str">
        <f t="shared" si="17"/>
        <v/>
      </c>
      <c r="J202" s="39"/>
      <c r="L202" s="74"/>
      <c r="M202" s="75"/>
      <c r="N202" s="76"/>
    </row>
    <row r="203" spans="9:14" x14ac:dyDescent="0.3">
      <c r="I203" s="39" t="str">
        <f t="shared" si="17"/>
        <v/>
      </c>
      <c r="J203" s="39"/>
      <c r="L203" s="74"/>
      <c r="M203" s="75"/>
      <c r="N203" s="76"/>
    </row>
    <row r="204" spans="9:14" x14ac:dyDescent="0.3">
      <c r="I204" s="39" t="str">
        <f t="shared" si="17"/>
        <v/>
      </c>
      <c r="J204" s="39"/>
      <c r="L204" s="74"/>
      <c r="M204" s="75"/>
      <c r="N204" s="76"/>
    </row>
    <row r="205" spans="9:14" x14ac:dyDescent="0.3">
      <c r="I205" s="39" t="str">
        <f t="shared" si="17"/>
        <v/>
      </c>
      <c r="J205" s="39"/>
      <c r="L205" s="74"/>
      <c r="M205" s="75"/>
      <c r="N205" s="76"/>
    </row>
    <row r="206" spans="9:14" x14ac:dyDescent="0.3">
      <c r="I206" s="39" t="str">
        <f t="shared" si="17"/>
        <v/>
      </c>
      <c r="J206" s="39"/>
      <c r="L206" s="74"/>
      <c r="M206" s="75"/>
      <c r="N206" s="76"/>
    </row>
    <row r="207" spans="9:14" x14ac:dyDescent="0.3">
      <c r="I207" s="39" t="str">
        <f t="shared" si="17"/>
        <v/>
      </c>
      <c r="J207" s="39"/>
      <c r="L207" s="74"/>
      <c r="M207" s="75"/>
      <c r="N207" s="76"/>
    </row>
    <row r="208" spans="9:14" x14ac:dyDescent="0.3">
      <c r="I208" s="39" t="str">
        <f t="shared" si="17"/>
        <v/>
      </c>
      <c r="J208" s="39"/>
      <c r="L208" s="74"/>
      <c r="M208" s="75"/>
      <c r="N208" s="76"/>
    </row>
    <row r="209" spans="9:14" x14ac:dyDescent="0.3">
      <c r="I209" s="39" t="str">
        <f t="shared" si="17"/>
        <v/>
      </c>
      <c r="J209" s="39"/>
      <c r="L209" s="74"/>
      <c r="M209" s="75"/>
      <c r="N209" s="76"/>
    </row>
    <row r="210" spans="9:14" x14ac:dyDescent="0.3">
      <c r="I210" s="39" t="str">
        <f t="shared" si="17"/>
        <v/>
      </c>
      <c r="J210" s="39"/>
      <c r="L210" s="74"/>
      <c r="M210" s="75"/>
      <c r="N210" s="76"/>
    </row>
    <row r="211" spans="9:14" x14ac:dyDescent="0.3">
      <c r="I211" s="39" t="str">
        <f t="shared" si="17"/>
        <v/>
      </c>
      <c r="J211" s="39"/>
      <c r="L211" s="74"/>
      <c r="M211" s="75"/>
      <c r="N211" s="76"/>
    </row>
    <row r="212" spans="9:14" x14ac:dyDescent="0.3">
      <c r="I212" s="39" t="str">
        <f t="shared" si="17"/>
        <v/>
      </c>
      <c r="J212" s="39"/>
      <c r="L212" s="74"/>
      <c r="M212" s="75"/>
      <c r="N212" s="76"/>
    </row>
    <row r="213" spans="9:14" x14ac:dyDescent="0.3">
      <c r="I213" s="39" t="str">
        <f t="shared" si="17"/>
        <v/>
      </c>
      <c r="J213" s="39"/>
      <c r="L213" s="74"/>
      <c r="M213" s="75"/>
      <c r="N213" s="76"/>
    </row>
    <row r="214" spans="9:14" x14ac:dyDescent="0.3">
      <c r="I214" s="39" t="str">
        <f t="shared" si="17"/>
        <v/>
      </c>
      <c r="J214" s="39"/>
      <c r="L214" s="74"/>
      <c r="M214" s="75"/>
      <c r="N214" s="76"/>
    </row>
    <row r="215" spans="9:14" x14ac:dyDescent="0.3">
      <c r="I215" s="39" t="str">
        <f t="shared" si="17"/>
        <v/>
      </c>
      <c r="J215" s="39"/>
      <c r="L215" s="74"/>
      <c r="M215" s="75"/>
      <c r="N215" s="76"/>
    </row>
    <row r="216" spans="9:14" x14ac:dyDescent="0.3">
      <c r="I216" s="39" t="str">
        <f t="shared" si="17"/>
        <v/>
      </c>
      <c r="J216" s="39"/>
      <c r="L216" s="74"/>
      <c r="M216" s="75"/>
      <c r="N216" s="76"/>
    </row>
    <row r="217" spans="9:14" x14ac:dyDescent="0.3">
      <c r="I217" s="39" t="str">
        <f t="shared" si="17"/>
        <v/>
      </c>
      <c r="J217" s="39"/>
      <c r="L217" s="74"/>
      <c r="M217" s="75"/>
      <c r="N217" s="76"/>
    </row>
    <row r="218" spans="9:14" x14ac:dyDescent="0.3">
      <c r="I218" s="39" t="str">
        <f t="shared" si="17"/>
        <v/>
      </c>
      <c r="J218" s="39"/>
      <c r="L218" s="74"/>
      <c r="M218" s="75"/>
      <c r="N218" s="76"/>
    </row>
    <row r="219" spans="9:14" x14ac:dyDescent="0.3">
      <c r="I219" s="39" t="str">
        <f t="shared" si="17"/>
        <v/>
      </c>
      <c r="J219" s="39"/>
      <c r="L219" s="74"/>
      <c r="M219" s="75"/>
      <c r="N219" s="76"/>
    </row>
    <row r="220" spans="9:14" x14ac:dyDescent="0.3">
      <c r="I220" s="39" t="str">
        <f t="shared" si="17"/>
        <v/>
      </c>
      <c r="J220" s="39"/>
      <c r="L220" s="74"/>
      <c r="M220" s="75"/>
      <c r="N220" s="76"/>
    </row>
    <row r="221" spans="9:14" x14ac:dyDescent="0.3">
      <c r="I221" s="39" t="str">
        <f t="shared" si="17"/>
        <v/>
      </c>
      <c r="J221" s="39"/>
      <c r="L221" s="74"/>
      <c r="M221" s="75"/>
      <c r="N221" s="76"/>
    </row>
    <row r="222" spans="9:14" x14ac:dyDescent="0.3">
      <c r="I222" s="39" t="str">
        <f t="shared" si="17"/>
        <v/>
      </c>
      <c r="J222" s="39"/>
      <c r="L222" s="74"/>
      <c r="M222" s="75"/>
      <c r="N222" s="76"/>
    </row>
    <row r="223" spans="9:14" x14ac:dyDescent="0.3">
      <c r="I223" s="39" t="str">
        <f t="shared" si="17"/>
        <v/>
      </c>
      <c r="J223" s="39"/>
      <c r="L223" s="74"/>
      <c r="M223" s="75"/>
      <c r="N223" s="76"/>
    </row>
    <row r="224" spans="9:14" x14ac:dyDescent="0.3">
      <c r="I224" s="39" t="str">
        <f t="shared" si="17"/>
        <v/>
      </c>
      <c r="J224" s="39"/>
      <c r="L224" s="74"/>
      <c r="M224" s="75"/>
      <c r="N224" s="76"/>
    </row>
    <row r="225" spans="9:14" x14ac:dyDescent="0.3">
      <c r="I225" s="39" t="str">
        <f t="shared" si="17"/>
        <v/>
      </c>
      <c r="J225" s="39"/>
      <c r="L225" s="74"/>
      <c r="M225" s="75"/>
      <c r="N225" s="76"/>
    </row>
    <row r="226" spans="9:14" x14ac:dyDescent="0.3">
      <c r="I226" s="39" t="str">
        <f t="shared" si="17"/>
        <v/>
      </c>
      <c r="J226" s="39"/>
      <c r="L226" s="74"/>
      <c r="M226" s="75"/>
      <c r="N226" s="76"/>
    </row>
    <row r="227" spans="9:14" x14ac:dyDescent="0.3">
      <c r="I227" s="39" t="str">
        <f t="shared" si="17"/>
        <v/>
      </c>
      <c r="J227" s="39"/>
      <c r="L227" s="74"/>
      <c r="M227" s="75"/>
      <c r="N227" s="76"/>
    </row>
    <row r="228" spans="9:14" x14ac:dyDescent="0.3">
      <c r="I228" s="39" t="str">
        <f t="shared" si="17"/>
        <v/>
      </c>
      <c r="J228" s="39"/>
      <c r="L228" s="74"/>
      <c r="M228" s="75"/>
      <c r="N228" s="76"/>
    </row>
    <row r="229" spans="9:14" x14ac:dyDescent="0.3">
      <c r="I229" s="39" t="str">
        <f t="shared" si="17"/>
        <v/>
      </c>
      <c r="J229" s="39"/>
      <c r="L229" s="74"/>
      <c r="M229" s="75"/>
      <c r="N229" s="76"/>
    </row>
    <row r="230" spans="9:14" x14ac:dyDescent="0.3">
      <c r="I230" s="39" t="str">
        <f t="shared" si="17"/>
        <v/>
      </c>
      <c r="J230" s="39"/>
      <c r="L230" s="74"/>
      <c r="M230" s="75"/>
      <c r="N230" s="76"/>
    </row>
    <row r="231" spans="9:14" x14ac:dyDescent="0.3">
      <c r="I231" s="39" t="str">
        <f t="shared" si="17"/>
        <v/>
      </c>
      <c r="J231" s="39"/>
      <c r="L231" s="74"/>
      <c r="M231" s="75"/>
      <c r="N231" s="76"/>
    </row>
    <row r="232" spans="9:14" x14ac:dyDescent="0.3">
      <c r="I232" s="39" t="str">
        <f t="shared" si="17"/>
        <v/>
      </c>
      <c r="J232" s="39"/>
      <c r="L232" s="74"/>
      <c r="M232" s="75"/>
      <c r="N232" s="76"/>
    </row>
    <row r="233" spans="9:14" x14ac:dyDescent="0.3">
      <c r="I233" s="39" t="str">
        <f t="shared" si="17"/>
        <v/>
      </c>
      <c r="J233" s="39"/>
      <c r="L233" s="74"/>
      <c r="M233" s="75"/>
      <c r="N233" s="76"/>
    </row>
    <row r="234" spans="9:14" x14ac:dyDescent="0.3">
      <c r="I234" s="39" t="str">
        <f t="shared" si="17"/>
        <v/>
      </c>
      <c r="J234" s="39"/>
      <c r="L234" s="74"/>
      <c r="M234" s="75"/>
      <c r="N234" s="76"/>
    </row>
    <row r="235" spans="9:14" x14ac:dyDescent="0.3">
      <c r="I235" s="39" t="str">
        <f t="shared" si="17"/>
        <v/>
      </c>
      <c r="J235" s="39"/>
      <c r="L235" s="74"/>
      <c r="M235" s="75"/>
      <c r="N235" s="76"/>
    </row>
    <row r="236" spans="9:14" x14ac:dyDescent="0.3">
      <c r="I236" s="39" t="str">
        <f t="shared" si="17"/>
        <v/>
      </c>
      <c r="J236" s="39"/>
      <c r="L236" s="74"/>
      <c r="M236" s="75"/>
      <c r="N236" s="76"/>
    </row>
    <row r="237" spans="9:14" x14ac:dyDescent="0.3">
      <c r="I237" s="39" t="str">
        <f t="shared" si="17"/>
        <v/>
      </c>
      <c r="J237" s="39"/>
      <c r="L237" s="74"/>
      <c r="M237" s="75"/>
      <c r="N237" s="76"/>
    </row>
    <row r="238" spans="9:14" x14ac:dyDescent="0.3">
      <c r="I238" s="39" t="str">
        <f t="shared" si="17"/>
        <v/>
      </c>
      <c r="J238" s="39"/>
      <c r="L238" s="74"/>
      <c r="M238" s="75"/>
      <c r="N238" s="76"/>
    </row>
    <row r="239" spans="9:14" x14ac:dyDescent="0.3">
      <c r="I239" s="39" t="str">
        <f t="shared" si="17"/>
        <v/>
      </c>
      <c r="J239" s="39"/>
      <c r="L239" s="74"/>
      <c r="M239" s="75"/>
      <c r="N239" s="76"/>
    </row>
    <row r="240" spans="9:14" x14ac:dyDescent="0.3">
      <c r="I240" s="39" t="str">
        <f t="shared" si="17"/>
        <v/>
      </c>
      <c r="J240" s="39"/>
      <c r="L240" s="74"/>
      <c r="M240" s="75"/>
      <c r="N240" s="76"/>
    </row>
    <row r="241" spans="9:14" x14ac:dyDescent="0.3">
      <c r="I241" s="39" t="str">
        <f t="shared" si="17"/>
        <v/>
      </c>
      <c r="J241" s="39"/>
      <c r="L241" s="74"/>
      <c r="M241" s="75"/>
      <c r="N241" s="76"/>
    </row>
    <row r="242" spans="9:14" x14ac:dyDescent="0.3">
      <c r="I242" s="39" t="str">
        <f t="shared" ref="I242:I279" si="18">IF(ISERROR((G242+F242)/E242),"",(G242+F242)/E242)</f>
        <v/>
      </c>
      <c r="J242" s="39"/>
      <c r="L242" s="74"/>
      <c r="M242" s="75"/>
      <c r="N242" s="76"/>
    </row>
    <row r="243" spans="9:14" x14ac:dyDescent="0.3">
      <c r="I243" s="39" t="str">
        <f t="shared" si="18"/>
        <v/>
      </c>
      <c r="J243" s="39"/>
      <c r="L243" s="74"/>
      <c r="M243" s="75"/>
      <c r="N243" s="76"/>
    </row>
    <row r="244" spans="9:14" x14ac:dyDescent="0.3">
      <c r="I244" s="39" t="str">
        <f t="shared" si="18"/>
        <v/>
      </c>
      <c r="J244" s="39"/>
      <c r="L244" s="74"/>
      <c r="M244" s="75"/>
      <c r="N244" s="76"/>
    </row>
    <row r="245" spans="9:14" x14ac:dyDescent="0.3">
      <c r="I245" s="39" t="str">
        <f t="shared" si="18"/>
        <v/>
      </c>
      <c r="J245" s="39"/>
      <c r="L245" s="74"/>
      <c r="M245" s="75"/>
      <c r="N245" s="76"/>
    </row>
    <row r="246" spans="9:14" x14ac:dyDescent="0.3">
      <c r="I246" s="39" t="str">
        <f t="shared" si="18"/>
        <v/>
      </c>
      <c r="J246" s="39"/>
      <c r="L246" s="74"/>
      <c r="M246" s="75"/>
      <c r="N246" s="76"/>
    </row>
    <row r="247" spans="9:14" x14ac:dyDescent="0.3">
      <c r="I247" s="39" t="str">
        <f t="shared" si="18"/>
        <v/>
      </c>
      <c r="J247" s="39"/>
      <c r="L247" s="74"/>
      <c r="M247" s="75"/>
      <c r="N247" s="76"/>
    </row>
    <row r="248" spans="9:14" x14ac:dyDescent="0.3">
      <c r="I248" s="39" t="str">
        <f t="shared" si="18"/>
        <v/>
      </c>
      <c r="J248" s="39"/>
      <c r="L248" s="74"/>
      <c r="M248" s="75"/>
      <c r="N248" s="76"/>
    </row>
    <row r="249" spans="9:14" x14ac:dyDescent="0.3">
      <c r="I249" s="39" t="str">
        <f t="shared" si="18"/>
        <v/>
      </c>
      <c r="J249" s="39"/>
      <c r="L249" s="74"/>
      <c r="M249" s="75"/>
      <c r="N249" s="76"/>
    </row>
    <row r="250" spans="9:14" x14ac:dyDescent="0.3">
      <c r="I250" s="39" t="str">
        <f t="shared" si="18"/>
        <v/>
      </c>
      <c r="J250" s="39"/>
      <c r="L250" s="74"/>
      <c r="M250" s="75"/>
      <c r="N250" s="76"/>
    </row>
    <row r="251" spans="9:14" x14ac:dyDescent="0.3">
      <c r="I251" s="39" t="str">
        <f t="shared" si="18"/>
        <v/>
      </c>
      <c r="J251" s="39"/>
      <c r="L251" s="74"/>
      <c r="M251" s="75"/>
      <c r="N251" s="76"/>
    </row>
    <row r="252" spans="9:14" x14ac:dyDescent="0.3">
      <c r="I252" s="39" t="str">
        <f t="shared" si="18"/>
        <v/>
      </c>
      <c r="J252" s="39"/>
      <c r="L252" s="74"/>
      <c r="M252" s="75"/>
      <c r="N252" s="76"/>
    </row>
    <row r="253" spans="9:14" x14ac:dyDescent="0.3">
      <c r="I253" s="39" t="str">
        <f t="shared" si="18"/>
        <v/>
      </c>
      <c r="J253" s="39"/>
      <c r="L253" s="74"/>
      <c r="M253" s="75"/>
      <c r="N253" s="76"/>
    </row>
    <row r="254" spans="9:14" x14ac:dyDescent="0.3">
      <c r="I254" s="39" t="str">
        <f t="shared" si="18"/>
        <v/>
      </c>
      <c r="J254" s="39"/>
      <c r="L254" s="74"/>
      <c r="M254" s="75"/>
      <c r="N254" s="76"/>
    </row>
    <row r="255" spans="9:14" x14ac:dyDescent="0.3">
      <c r="I255" s="39" t="str">
        <f t="shared" si="18"/>
        <v/>
      </c>
      <c r="J255" s="39"/>
      <c r="L255" s="74"/>
      <c r="M255" s="75"/>
      <c r="N255" s="76"/>
    </row>
    <row r="256" spans="9:14" x14ac:dyDescent="0.3">
      <c r="I256" s="39" t="str">
        <f t="shared" si="18"/>
        <v/>
      </c>
      <c r="J256" s="39"/>
      <c r="L256" s="74"/>
      <c r="M256" s="75"/>
      <c r="N256" s="76"/>
    </row>
    <row r="257" spans="9:14" x14ac:dyDescent="0.3">
      <c r="I257" s="39" t="str">
        <f t="shared" si="18"/>
        <v/>
      </c>
      <c r="J257" s="39"/>
      <c r="L257" s="74"/>
      <c r="M257" s="75"/>
      <c r="N257" s="76"/>
    </row>
    <row r="258" spans="9:14" x14ac:dyDescent="0.3">
      <c r="I258" s="39" t="str">
        <f t="shared" si="18"/>
        <v/>
      </c>
      <c r="J258" s="39"/>
      <c r="L258" s="74"/>
      <c r="M258" s="75"/>
      <c r="N258" s="76"/>
    </row>
    <row r="259" spans="9:14" x14ac:dyDescent="0.3">
      <c r="I259" s="39" t="str">
        <f t="shared" si="18"/>
        <v/>
      </c>
      <c r="J259" s="39"/>
      <c r="L259" s="74"/>
      <c r="M259" s="75"/>
      <c r="N259" s="76"/>
    </row>
    <row r="260" spans="9:14" x14ac:dyDescent="0.3">
      <c r="I260" s="39" t="str">
        <f t="shared" si="18"/>
        <v/>
      </c>
      <c r="J260" s="39"/>
      <c r="L260" s="74"/>
      <c r="M260" s="75"/>
      <c r="N260" s="76"/>
    </row>
    <row r="261" spans="9:14" x14ac:dyDescent="0.3">
      <c r="I261" s="39" t="str">
        <f t="shared" si="18"/>
        <v/>
      </c>
      <c r="J261" s="39"/>
      <c r="L261" s="74"/>
      <c r="M261" s="75"/>
      <c r="N261" s="76"/>
    </row>
    <row r="262" spans="9:14" x14ac:dyDescent="0.3">
      <c r="I262" s="39" t="str">
        <f t="shared" si="18"/>
        <v/>
      </c>
      <c r="J262" s="39"/>
      <c r="L262" s="74"/>
      <c r="M262" s="75"/>
      <c r="N262" s="76"/>
    </row>
    <row r="263" spans="9:14" x14ac:dyDescent="0.3">
      <c r="I263" s="39" t="str">
        <f t="shared" si="18"/>
        <v/>
      </c>
      <c r="J263" s="39"/>
      <c r="L263" s="74"/>
      <c r="M263" s="75"/>
      <c r="N263" s="76"/>
    </row>
    <row r="264" spans="9:14" x14ac:dyDescent="0.3">
      <c r="I264" s="39" t="str">
        <f t="shared" si="18"/>
        <v/>
      </c>
      <c r="J264" s="39"/>
      <c r="L264" s="74"/>
      <c r="M264" s="75"/>
      <c r="N264" s="76"/>
    </row>
    <row r="265" spans="9:14" x14ac:dyDescent="0.3">
      <c r="I265" s="39" t="str">
        <f t="shared" si="18"/>
        <v/>
      </c>
      <c r="J265" s="39"/>
      <c r="L265" s="74"/>
      <c r="M265" s="75"/>
      <c r="N265" s="76"/>
    </row>
    <row r="266" spans="9:14" x14ac:dyDescent="0.3">
      <c r="I266" s="39" t="str">
        <f t="shared" si="18"/>
        <v/>
      </c>
      <c r="J266" s="39"/>
      <c r="L266" s="74"/>
      <c r="M266" s="75"/>
      <c r="N266" s="76"/>
    </row>
    <row r="267" spans="9:14" x14ac:dyDescent="0.3">
      <c r="I267" s="39" t="str">
        <f t="shared" si="18"/>
        <v/>
      </c>
      <c r="J267" s="39"/>
      <c r="L267" s="74"/>
      <c r="M267" s="75"/>
      <c r="N267" s="76"/>
    </row>
    <row r="268" spans="9:14" x14ac:dyDescent="0.3">
      <c r="I268" s="39" t="str">
        <f t="shared" si="18"/>
        <v/>
      </c>
      <c r="J268" s="39"/>
      <c r="L268" s="74"/>
      <c r="M268" s="75"/>
      <c r="N268" s="76"/>
    </row>
    <row r="269" spans="9:14" x14ac:dyDescent="0.3">
      <c r="I269" s="39" t="str">
        <f t="shared" si="18"/>
        <v/>
      </c>
      <c r="J269" s="39"/>
      <c r="L269" s="74"/>
      <c r="M269" s="75"/>
      <c r="N269" s="76"/>
    </row>
    <row r="270" spans="9:14" x14ac:dyDescent="0.3">
      <c r="I270" s="39" t="str">
        <f t="shared" si="18"/>
        <v/>
      </c>
      <c r="J270" s="39"/>
    </row>
    <row r="271" spans="9:14" x14ac:dyDescent="0.3">
      <c r="I271" s="39" t="str">
        <f t="shared" si="18"/>
        <v/>
      </c>
      <c r="J271" s="39"/>
    </row>
    <row r="272" spans="9:14" x14ac:dyDescent="0.3">
      <c r="I272" s="39" t="str">
        <f t="shared" si="18"/>
        <v/>
      </c>
      <c r="J272" s="39"/>
    </row>
    <row r="273" spans="9:10" x14ac:dyDescent="0.3">
      <c r="I273" s="39" t="str">
        <f t="shared" si="18"/>
        <v/>
      </c>
      <c r="J273" s="39"/>
    </row>
    <row r="274" spans="9:10" x14ac:dyDescent="0.3">
      <c r="I274" s="39" t="str">
        <f t="shared" si="18"/>
        <v/>
      </c>
      <c r="J274" s="39"/>
    </row>
    <row r="275" spans="9:10" x14ac:dyDescent="0.3">
      <c r="I275" s="39" t="str">
        <f t="shared" si="18"/>
        <v/>
      </c>
      <c r="J275" s="39"/>
    </row>
    <row r="276" spans="9:10" x14ac:dyDescent="0.3">
      <c r="I276" s="39" t="str">
        <f t="shared" si="18"/>
        <v/>
      </c>
      <c r="J276" s="39"/>
    </row>
    <row r="277" spans="9:10" x14ac:dyDescent="0.3">
      <c r="I277" s="39" t="str">
        <f t="shared" si="18"/>
        <v/>
      </c>
      <c r="J277" s="39"/>
    </row>
    <row r="278" spans="9:10" x14ac:dyDescent="0.3">
      <c r="I278" s="39" t="str">
        <f t="shared" si="18"/>
        <v/>
      </c>
      <c r="J278" s="39"/>
    </row>
    <row r="279" spans="9:10" x14ac:dyDescent="0.3">
      <c r="I279" s="39" t="str">
        <f t="shared" si="18"/>
        <v/>
      </c>
      <c r="J279" s="39"/>
    </row>
  </sheetData>
  <sortState ref="A7:C7">
    <sortCondition ref="A5"/>
  </sortState>
  <mergeCells count="2">
    <mergeCell ref="A1:H1"/>
    <mergeCell ref="A2:H2"/>
  </mergeCells>
  <conditionalFormatting sqref="L11 O11:O13 O15:O83">
    <cfRule type="expression" dxfId="13086" priority="89">
      <formula>ISNUMBER(SEARCH("Total",$A11))</formula>
    </cfRule>
  </conditionalFormatting>
  <conditionalFormatting sqref="L11:L13 O11:O13 O15:O83 L15:L83">
    <cfRule type="expression" dxfId="13085" priority="87">
      <formula>ISNUMBER(SEARCH("Total",$A11))</formula>
    </cfRule>
  </conditionalFormatting>
  <conditionalFormatting sqref="M11">
    <cfRule type="expression" dxfId="13084" priority="86">
      <formula>ISNUMBER(SEARCH("Total",$A11))</formula>
    </cfRule>
  </conditionalFormatting>
  <conditionalFormatting sqref="M11:M13 M15:M83">
    <cfRule type="expression" dxfId="13083" priority="85">
      <formula>ISNUMBER(SEARCH("Total",$A11))</formula>
    </cfRule>
  </conditionalFormatting>
  <conditionalFormatting sqref="O84">
    <cfRule type="expression" dxfId="13082" priority="69">
      <formula>ISNUMBER(SEARCH("Total",$A84))</formula>
    </cfRule>
  </conditionalFormatting>
  <conditionalFormatting sqref="L84 O84">
    <cfRule type="expression" dxfId="13081" priority="68">
      <formula>ISNUMBER(SEARCH("Total",$A84))</formula>
    </cfRule>
  </conditionalFormatting>
  <conditionalFormatting sqref="M84">
    <cfRule type="expression" dxfId="13080" priority="67">
      <formula>ISNUMBER(SEARCH("Total",$A84))</formula>
    </cfRule>
  </conditionalFormatting>
  <conditionalFormatting sqref="O85">
    <cfRule type="expression" dxfId="13079" priority="63">
      <formula>ISNUMBER(SEARCH("Total",$A85))</formula>
    </cfRule>
  </conditionalFormatting>
  <conditionalFormatting sqref="L85 O85">
    <cfRule type="expression" dxfId="13078" priority="62">
      <formula>ISNUMBER(SEARCH("Total",$A85))</formula>
    </cfRule>
  </conditionalFormatting>
  <conditionalFormatting sqref="M85">
    <cfRule type="expression" dxfId="13077" priority="61">
      <formula>ISNUMBER(SEARCH("Total",$A85))</formula>
    </cfRule>
  </conditionalFormatting>
  <conditionalFormatting sqref="O14">
    <cfRule type="expression" dxfId="13076" priority="50">
      <formula>ISNUMBER(SEARCH("Total",$A14))</formula>
    </cfRule>
  </conditionalFormatting>
  <conditionalFormatting sqref="O14">
    <cfRule type="expression" dxfId="13075" priority="49">
      <formula>ISNUMBER(SEARCH("Total",$A14))</formula>
    </cfRule>
  </conditionalFormatting>
  <conditionalFormatting sqref="M86:M111">
    <cfRule type="expression" dxfId="13074" priority="30">
      <formula>ISNUMBER(SEARCH("Total",$A86))</formula>
    </cfRule>
  </conditionalFormatting>
  <conditionalFormatting sqref="L14">
    <cfRule type="expression" dxfId="13073" priority="41">
      <formula>ISNUMBER(SEARCH("Total",$A14))</formula>
    </cfRule>
  </conditionalFormatting>
  <conditionalFormatting sqref="M14">
    <cfRule type="expression" dxfId="13072" priority="40">
      <formula>ISNUMBER(SEARCH("Total",$A14))</formula>
    </cfRule>
  </conditionalFormatting>
  <conditionalFormatting sqref="L86:L111 O86:O111">
    <cfRule type="expression" dxfId="13071" priority="31">
      <formula>ISNUMBER(SEARCH("Total",$A86))</formula>
    </cfRule>
  </conditionalFormatting>
  <conditionalFormatting sqref="O86:O111">
    <cfRule type="expression" dxfId="13070" priority="32">
      <formula>ISNUMBER(SEARCH("Total",$A86))</formula>
    </cfRule>
  </conditionalFormatting>
  <conditionalFormatting sqref="M112">
    <cfRule type="expression" dxfId="13069" priority="22">
      <formula>ISNUMBER(SEARCH("Total",$A112))</formula>
    </cfRule>
  </conditionalFormatting>
  <conditionalFormatting sqref="L112 O112">
    <cfRule type="expression" dxfId="13068" priority="23">
      <formula>ISNUMBER(SEARCH("Total",$A112))</formula>
    </cfRule>
  </conditionalFormatting>
  <conditionalFormatting sqref="O112">
    <cfRule type="expression" dxfId="13067" priority="24">
      <formula>ISNUMBER(SEARCH("Total",$A112))</formula>
    </cfRule>
  </conditionalFormatting>
  <conditionalFormatting sqref="O113">
    <cfRule type="expression" dxfId="13066" priority="19">
      <formula>ISNUMBER(SEARCH("Total",$A113))</formula>
    </cfRule>
  </conditionalFormatting>
  <conditionalFormatting sqref="O113">
    <cfRule type="expression" dxfId="13065" priority="20">
      <formula>ISNUMBER(SEARCH("Total",$A113))</formula>
    </cfRule>
  </conditionalFormatting>
  <conditionalFormatting sqref="L113">
    <cfRule type="expression" dxfId="13064" priority="18">
      <formula>ISNUMBER(SEARCH("Total",$A113))</formula>
    </cfRule>
  </conditionalFormatting>
  <conditionalFormatting sqref="L114">
    <cfRule type="expression" dxfId="13063" priority="17">
      <formula>ISNUMBER(SEARCH("Total",$A114))</formula>
    </cfRule>
  </conditionalFormatting>
  <conditionalFormatting sqref="M113">
    <cfRule type="expression" dxfId="13062" priority="16">
      <formula>ISNUMBER(SEARCH("Total",$A113))</formula>
    </cfRule>
  </conditionalFormatting>
  <conditionalFormatting sqref="O114">
    <cfRule type="expression" dxfId="13061" priority="14">
      <formula>ISNUMBER(SEARCH("Total",$A114))</formula>
    </cfRule>
  </conditionalFormatting>
  <conditionalFormatting sqref="O114">
    <cfRule type="expression" dxfId="13060" priority="15">
      <formula>ISNUMBER(SEARCH("Total",$A114))</formula>
    </cfRule>
  </conditionalFormatting>
  <conditionalFormatting sqref="M114">
    <cfRule type="expression" dxfId="13057" priority="11">
      <formula>ISNUMBER(SEARCH("Total",$A114))</formula>
    </cfRule>
  </conditionalFormatting>
  <conditionalFormatting sqref="M116">
    <cfRule type="expression" dxfId="6336" priority="8">
      <formula>LEN(#REF!)&gt;0</formula>
    </cfRule>
  </conditionalFormatting>
  <conditionalFormatting sqref="L115">
    <cfRule type="expression" dxfId="6335" priority="7">
      <formula>ISNUMBER(SEARCH("Total",$A115))</formula>
    </cfRule>
  </conditionalFormatting>
  <conditionalFormatting sqref="O115">
    <cfRule type="expression" dxfId="6334" priority="5">
      <formula>ISNUMBER(SEARCH("Total",$A115))</formula>
    </cfRule>
  </conditionalFormatting>
  <conditionalFormatting sqref="O115">
    <cfRule type="expression" dxfId="6333" priority="6">
      <formula>ISNUMBER(SEARCH("Total",$A115))</formula>
    </cfRule>
  </conditionalFormatting>
  <conditionalFormatting sqref="M115">
    <cfRule type="expression" dxfId="6332" priority="4">
      <formula>ISNUMBER(SEARCH("Total",$A115))</formula>
    </cfRule>
  </conditionalFormatting>
  <conditionalFormatting sqref="L116">
    <cfRule type="expression" dxfId="6331" priority="3">
      <formula>ISNUMBER(SEARCH("Total",$A116))</formula>
    </cfRule>
  </conditionalFormatting>
  <conditionalFormatting sqref="O116">
    <cfRule type="expression" dxfId="6330" priority="1">
      <formula>ISNUMBER(SEARCH("Total",$A116))</formula>
    </cfRule>
  </conditionalFormatting>
  <conditionalFormatting sqref="O116">
    <cfRule type="expression" dxfId="6329" priority="2">
      <formula>ISNUMBER(SEARCH("Total",$A116))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A1:T287"/>
  <sheetViews>
    <sheetView showGridLines="0" zoomScaleNormal="100" workbookViewId="0">
      <pane ySplit="10" topLeftCell="A11" activePane="bottomLeft" state="frozen"/>
      <selection pane="bottomLeft" sqref="A1:H1"/>
    </sheetView>
  </sheetViews>
  <sheetFormatPr defaultColWidth="9.109375" defaultRowHeight="14.4" x14ac:dyDescent="0.3"/>
  <cols>
    <col min="1" max="1" width="42.6640625" style="77" bestFit="1" customWidth="1"/>
    <col min="2" max="2" width="18.5546875" style="80" bestFit="1" customWidth="1"/>
    <col min="3" max="3" width="82.44140625" style="26" customWidth="1"/>
    <col min="4" max="4" width="10.109375" style="28" customWidth="1"/>
    <col min="5" max="5" width="2" style="26" hidden="1" customWidth="1"/>
    <col min="6" max="6" width="11.109375" style="26" customWidth="1"/>
    <col min="7" max="7" width="9.77734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1.77734375" style="36" customWidth="1"/>
    <col min="12" max="12" width="9.44140625" style="36" customWidth="1"/>
    <col min="13" max="13" width="9.109375" style="36" bestFit="1" customWidth="1"/>
    <col min="14" max="14" width="10" style="56" hidden="1" customWidth="1"/>
    <col min="15" max="15" width="43.8867187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939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May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1634</v>
      </c>
      <c r="L4" s="60">
        <f>Notes!I11</f>
        <v>0.91666666666666663</v>
      </c>
      <c r="M4" s="29"/>
      <c r="N4" s="61"/>
    </row>
    <row r="5" spans="1:20" s="84" customFormat="1" ht="36" x14ac:dyDescent="0.3">
      <c r="A5" s="31" t="s">
        <v>4</v>
      </c>
      <c r="B5" s="31" t="s">
        <v>933</v>
      </c>
      <c r="C5" s="30" t="s">
        <v>2</v>
      </c>
      <c r="D5" s="30" t="str">
        <f>Notes!I16</f>
        <v>May Expenses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928</v>
      </c>
      <c r="K5" s="63" t="s">
        <v>936</v>
      </c>
      <c r="L5" s="30" t="s">
        <v>938</v>
      </c>
      <c r="M5" s="30" t="s">
        <v>992</v>
      </c>
      <c r="N5" s="31" t="s">
        <v>1136</v>
      </c>
      <c r="O5" s="64" t="s">
        <v>1493</v>
      </c>
      <c r="P5" s="32"/>
    </row>
    <row r="6" spans="1:20" hidden="1" x14ac:dyDescent="0.3">
      <c r="A6" s="78" t="s">
        <v>3</v>
      </c>
      <c r="B6" s="26" t="s">
        <v>25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465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1492</v>
      </c>
      <c r="B10" s="34" t="s">
        <v>2</v>
      </c>
      <c r="C10" s="33" t="s">
        <v>931</v>
      </c>
      <c r="D10" s="35" t="s">
        <v>927</v>
      </c>
      <c r="E10" s="28" t="s">
        <v>951</v>
      </c>
      <c r="F10" s="35" t="s">
        <v>921</v>
      </c>
      <c r="G10" s="35" t="s">
        <v>923</v>
      </c>
      <c r="H10" s="35" t="s">
        <v>922</v>
      </c>
      <c r="I10" s="35" t="s">
        <v>924</v>
      </c>
      <c r="J10" s="35" t="s">
        <v>925</v>
      </c>
      <c r="K10" s="35" t="s">
        <v>926</v>
      </c>
      <c r="L10" s="65"/>
      <c r="M10" s="65"/>
      <c r="N10" s="66"/>
      <c r="O10" s="67"/>
    </row>
    <row r="11" spans="1:20" x14ac:dyDescent="0.3">
      <c r="A11" s="77" t="s">
        <v>1438</v>
      </c>
      <c r="B11" s="27" t="s">
        <v>108</v>
      </c>
      <c r="C11" s="26" t="s">
        <v>1806</v>
      </c>
      <c r="D11" s="45">
        <v>2049557.4200000002</v>
      </c>
      <c r="E11" s="46">
        <v>37</v>
      </c>
      <c r="F11" s="45">
        <v>15164432</v>
      </c>
      <c r="G11" s="45">
        <v>-305063</v>
      </c>
      <c r="H11" s="45">
        <v>14859369</v>
      </c>
      <c r="I11" s="45">
        <v>3593.4</v>
      </c>
      <c r="J11" s="45">
        <v>13258210.449999999</v>
      </c>
      <c r="K11" s="45">
        <v>1597565.1500000001</v>
      </c>
      <c r="L11" s="68">
        <f>IF(ISERROR((I11+J11)/H11),"",(I11+J11)/H11)</f>
        <v>0.89248768571532211</v>
      </c>
      <c r="M11" s="68">
        <f>IFERROR(IF(ISERROR(SEARCH("Total",A11)),VLOOKUP(B11,'PrYear%'!E:H,3,FALSE),VLOOKUP(LEFT(A11,6),'PrYear%'!F:H,3,FALSE)),"")</f>
        <v>0.88104519135837767</v>
      </c>
      <c r="N11" s="44" t="str">
        <f>IF(AND(OR($L$4-IFERROR(VALUE(L11),0)&lt;=-0.05,$L$4-IFERROR(VALUE(L11),0)&gt;=0.15),ABS((G11*$L$4)-I11-J11)&gt;=5000),"X","")</f>
        <v/>
      </c>
      <c r="O11" s="69" t="str">
        <f>IFERROR(VLOOKUP(B11,'GF Comments'!F:I,4,FALSE),"")</f>
        <v/>
      </c>
      <c r="P11" s="27"/>
      <c r="R11" s="86"/>
      <c r="S11" s="86"/>
      <c r="T11" s="86"/>
    </row>
    <row r="12" spans="1:20" x14ac:dyDescent="0.3">
      <c r="B12" s="26" t="s">
        <v>1331</v>
      </c>
      <c r="C12" s="26" t="s">
        <v>1866</v>
      </c>
      <c r="D12" s="45">
        <v>13552.48</v>
      </c>
      <c r="E12" s="46">
        <v>3</v>
      </c>
      <c r="F12" s="45">
        <v>228282</v>
      </c>
      <c r="G12" s="45">
        <v>0</v>
      </c>
      <c r="H12" s="45">
        <v>228282</v>
      </c>
      <c r="I12" s="45">
        <v>6188.48</v>
      </c>
      <c r="J12" s="45">
        <v>176888.53</v>
      </c>
      <c r="K12" s="45">
        <v>45204.99</v>
      </c>
      <c r="L12" s="68">
        <f t="shared" ref="L12:L75" si="0">IF(ISERROR((I12+J12)/H12),"",(I12+J12)/H12)</f>
        <v>0.80197742266144512</v>
      </c>
      <c r="M12" s="68">
        <f>IFERROR(IF(ISERROR(SEARCH("Total",A12)),VLOOKUP(B12,'PrYear%'!E:H,3,FALSE),VLOOKUP(LEFT(A12,6),'PrYear%'!F:H,3,FALSE)),"")</f>
        <v>0.89383886615128083</v>
      </c>
      <c r="N12" s="44" t="str">
        <f t="shared" ref="N12:N75" si="1">IF(AND(OR($L$4-IFERROR(VALUE(L12),0)&lt;=-0.05,$L$4-IFERROR(VALUE(L12),0)&gt;=0.15),ABS((G12*$L$4)-I12-J12)&gt;=5000),"X","")</f>
        <v/>
      </c>
      <c r="O12" s="69" t="str">
        <f>IFERROR(VLOOKUP(B12,'GF Comments'!F:I,4,FALSE),"")</f>
        <v/>
      </c>
      <c r="P12" s="27"/>
      <c r="R12" s="86"/>
      <c r="S12" s="86"/>
    </row>
    <row r="13" spans="1:20" x14ac:dyDescent="0.3">
      <c r="A13" s="79" t="s">
        <v>1494</v>
      </c>
      <c r="B13" s="79"/>
      <c r="C13" s="79"/>
      <c r="D13" s="71">
        <v>2063109.9000000001</v>
      </c>
      <c r="E13" s="72">
        <v>40</v>
      </c>
      <c r="F13" s="71">
        <v>15392714</v>
      </c>
      <c r="G13" s="71">
        <v>-305063</v>
      </c>
      <c r="H13" s="71">
        <v>15087651</v>
      </c>
      <c r="I13" s="71">
        <v>9781.8799999999992</v>
      </c>
      <c r="J13" s="71">
        <v>13435098.979999999</v>
      </c>
      <c r="K13" s="71">
        <v>1642770.1400000001</v>
      </c>
      <c r="L13" s="68">
        <f t="shared" si="0"/>
        <v>0.89111823039915217</v>
      </c>
      <c r="M13" s="68">
        <f>IFERROR(IF(ISERROR(SEARCH("Total",A13)),VLOOKUP(B13,'PrYear%'!E:H,3,FALSE),VLOOKUP(LEFT(A13,6),'PrYear%'!F:H,3,FALSE)),"")</f>
        <v>0.88124064505026245</v>
      </c>
      <c r="N13" s="44" t="str">
        <f t="shared" si="1"/>
        <v/>
      </c>
      <c r="O13" s="69" t="str">
        <f>IFERROR(VLOOKUP(B13,'GF Comments'!F:I,4,FALSE),"")</f>
        <v/>
      </c>
      <c r="P13" s="27"/>
      <c r="S13" s="86"/>
    </row>
    <row r="14" spans="1:20" x14ac:dyDescent="0.3">
      <c r="A14" s="80" t="s">
        <v>1454</v>
      </c>
      <c r="B14" s="26" t="s">
        <v>749</v>
      </c>
      <c r="C14" s="26" t="s">
        <v>1867</v>
      </c>
      <c r="D14" s="45">
        <v>6522.02</v>
      </c>
      <c r="E14" s="46">
        <v>19</v>
      </c>
      <c r="F14" s="45">
        <v>174590</v>
      </c>
      <c r="G14" s="45">
        <v>45</v>
      </c>
      <c r="H14" s="45">
        <v>174635</v>
      </c>
      <c r="I14" s="45">
        <v>0</v>
      </c>
      <c r="J14" s="45">
        <v>115405.98000000001</v>
      </c>
      <c r="K14" s="45">
        <v>59229.020000000004</v>
      </c>
      <c r="L14" s="68">
        <f t="shared" si="0"/>
        <v>0.66084106851433</v>
      </c>
      <c r="M14" s="68">
        <f>IFERROR(IF(ISERROR(SEARCH("Total",A14)),VLOOKUP(B14,'PrYear%'!E:H,3,FALSE),VLOOKUP(LEFT(A14,6),'PrYear%'!F:H,3,FALSE)),"")</f>
        <v>0.50637459190102529</v>
      </c>
      <c r="N14" s="44" t="str">
        <f t="shared" si="1"/>
        <v>X</v>
      </c>
      <c r="O14" s="69" t="str">
        <f>IFERROR(VLOOKUP(B14,'GF Comments'!F:I,4,FALSE),"")</f>
        <v/>
      </c>
      <c r="P14" s="27"/>
      <c r="S14" s="86"/>
    </row>
    <row r="15" spans="1:20" x14ac:dyDescent="0.3">
      <c r="A15" s="80"/>
      <c r="B15" s="26" t="s">
        <v>550</v>
      </c>
      <c r="C15" s="26" t="s">
        <v>1868</v>
      </c>
      <c r="D15" s="45">
        <v>475547.25</v>
      </c>
      <c r="E15" s="46">
        <v>38</v>
      </c>
      <c r="F15" s="45">
        <v>2500217</v>
      </c>
      <c r="G15" s="45">
        <v>0</v>
      </c>
      <c r="H15" s="45">
        <v>2500217</v>
      </c>
      <c r="I15" s="45">
        <v>7220.97</v>
      </c>
      <c r="J15" s="45">
        <v>2471907.27</v>
      </c>
      <c r="K15" s="45">
        <v>21088.76</v>
      </c>
      <c r="L15" s="68">
        <f t="shared" si="0"/>
        <v>0.9915652281381977</v>
      </c>
      <c r="M15" s="68">
        <f>IFERROR(IF(ISERROR(SEARCH("Total",A15)),VLOOKUP(B15,'PrYear%'!E:H,3,FALSE),VLOOKUP(LEFT(A15,6),'PrYear%'!F:H,3,FALSE)),"")</f>
        <v>0.98853268502813274</v>
      </c>
      <c r="N15" s="44" t="str">
        <f t="shared" si="1"/>
        <v>X</v>
      </c>
      <c r="O15" s="69" t="str">
        <f>IFERROR(VLOOKUP(B15,'GF Comments'!F:I,4,FALSE),"")</f>
        <v/>
      </c>
      <c r="P15" s="27"/>
      <c r="S15" s="86"/>
    </row>
    <row r="16" spans="1:20" x14ac:dyDescent="0.3">
      <c r="A16" s="79" t="s">
        <v>1635</v>
      </c>
      <c r="B16" s="79"/>
      <c r="C16" s="79"/>
      <c r="D16" s="71">
        <v>482069.27</v>
      </c>
      <c r="E16" s="72">
        <v>57</v>
      </c>
      <c r="F16" s="71">
        <v>2674807</v>
      </c>
      <c r="G16" s="71">
        <v>45</v>
      </c>
      <c r="H16" s="71">
        <v>2674852</v>
      </c>
      <c r="I16" s="71">
        <v>7220.97</v>
      </c>
      <c r="J16" s="71">
        <v>2587313.2500000005</v>
      </c>
      <c r="K16" s="71">
        <v>80317.780000000013</v>
      </c>
      <c r="L16" s="68">
        <f t="shared" si="0"/>
        <v>0.96997300037534817</v>
      </c>
      <c r="M16" s="68">
        <f>IFERROR(IF(ISERROR(SEARCH("Total",A16)),VLOOKUP(B16,'PrYear%'!E:H,3,FALSE),VLOOKUP(LEFT(A16,6),'PrYear%'!F:H,3,FALSE)),"")</f>
        <v>0.95676872792832768</v>
      </c>
      <c r="N16" s="44" t="str">
        <f t="shared" si="1"/>
        <v>X</v>
      </c>
      <c r="O16" s="69" t="str">
        <f>IFERROR(VLOOKUP(B16,'GF Comments'!F:I,4,FALSE),"")</f>
        <v/>
      </c>
      <c r="P16" s="27"/>
      <c r="S16" s="86"/>
    </row>
    <row r="17" spans="1:19" x14ac:dyDescent="0.3">
      <c r="A17" s="77" t="s">
        <v>1439</v>
      </c>
      <c r="B17" s="27" t="s">
        <v>695</v>
      </c>
      <c r="C17" s="26" t="s">
        <v>1869</v>
      </c>
      <c r="D17" s="45">
        <v>32496.609999999997</v>
      </c>
      <c r="E17" s="46">
        <v>22</v>
      </c>
      <c r="F17" s="45">
        <v>437877</v>
      </c>
      <c r="G17" s="45">
        <v>3063</v>
      </c>
      <c r="H17" s="45">
        <v>440940</v>
      </c>
      <c r="I17" s="45">
        <v>75.59</v>
      </c>
      <c r="J17" s="45">
        <v>360635.39999999991</v>
      </c>
      <c r="K17" s="45">
        <v>80229.009999999995</v>
      </c>
      <c r="L17" s="68">
        <f t="shared" si="0"/>
        <v>0.81805005216129167</v>
      </c>
      <c r="M17" s="68">
        <f>IFERROR(IF(ISERROR(SEARCH("Total",A17)),VLOOKUP(B17,'PrYear%'!E:H,3,FALSE),VLOOKUP(LEFT(A17,6),'PrYear%'!F:H,3,FALSE)),"")</f>
        <v>0.86370997183257414</v>
      </c>
      <c r="N17" s="44" t="str">
        <f t="shared" si="1"/>
        <v/>
      </c>
      <c r="O17" s="69" t="str">
        <f>IFERROR(VLOOKUP(B17,'GF Comments'!F:I,4,FALSE),"")</f>
        <v/>
      </c>
      <c r="P17" s="27"/>
      <c r="S17" s="86"/>
    </row>
    <row r="18" spans="1:19" x14ac:dyDescent="0.3">
      <c r="A18" s="79" t="s">
        <v>1495</v>
      </c>
      <c r="B18" s="79"/>
      <c r="C18" s="79"/>
      <c r="D18" s="71">
        <v>32496.609999999997</v>
      </c>
      <c r="E18" s="72">
        <v>22</v>
      </c>
      <c r="F18" s="71">
        <v>437877</v>
      </c>
      <c r="G18" s="71">
        <v>3063</v>
      </c>
      <c r="H18" s="71">
        <v>440940</v>
      </c>
      <c r="I18" s="71">
        <v>75.59</v>
      </c>
      <c r="J18" s="71">
        <v>360635.39999999991</v>
      </c>
      <c r="K18" s="71">
        <v>80229.009999999995</v>
      </c>
      <c r="L18" s="68">
        <f t="shared" si="0"/>
        <v>0.81805005216129167</v>
      </c>
      <c r="M18" s="68">
        <f>IFERROR(IF(ISERROR(SEARCH("Total",A18)),VLOOKUP(B18,'PrYear%'!E:H,3,FALSE),VLOOKUP(LEFT(A18,6),'PrYear%'!F:H,3,FALSE)),"")</f>
        <v>0.86370997183257414</v>
      </c>
      <c r="N18" s="44" t="str">
        <f t="shared" si="1"/>
        <v/>
      </c>
      <c r="O18" s="69" t="str">
        <f>IFERROR(VLOOKUP(B18,'GF Comments'!F:I,4,FALSE),"")</f>
        <v/>
      </c>
      <c r="P18" s="27"/>
      <c r="S18" s="86"/>
    </row>
    <row r="19" spans="1:19" x14ac:dyDescent="0.3">
      <c r="A19" s="77" t="s">
        <v>1440</v>
      </c>
      <c r="B19" s="27" t="s">
        <v>66</v>
      </c>
      <c r="C19" s="26" t="s">
        <v>1807</v>
      </c>
      <c r="D19" s="45">
        <v>152260.03000000003</v>
      </c>
      <c r="E19" s="46">
        <v>44</v>
      </c>
      <c r="F19" s="45">
        <v>2283619</v>
      </c>
      <c r="G19" s="45">
        <v>13547</v>
      </c>
      <c r="H19" s="45">
        <v>2297166</v>
      </c>
      <c r="I19" s="45">
        <v>24896.63</v>
      </c>
      <c r="J19" s="45">
        <v>1937942.7999999998</v>
      </c>
      <c r="K19" s="45">
        <v>334326.56999999989</v>
      </c>
      <c r="L19" s="68">
        <f t="shared" si="0"/>
        <v>0.85446129274070737</v>
      </c>
      <c r="M19" s="68">
        <f>IFERROR(IF(ISERROR(SEARCH("Total",A19)),VLOOKUP(B19,'PrYear%'!E:H,3,FALSE),VLOOKUP(LEFT(A19,6),'PrYear%'!F:H,3,FALSE)),"")</f>
        <v>0.82182303648896926</v>
      </c>
      <c r="N19" s="44" t="str">
        <f t="shared" si="1"/>
        <v/>
      </c>
      <c r="O19" s="69" t="str">
        <f>IFERROR(VLOOKUP(B19,'GF Comments'!F:I,4,FALSE),"")</f>
        <v/>
      </c>
      <c r="P19" s="27"/>
      <c r="S19" s="86"/>
    </row>
    <row r="20" spans="1:19" x14ac:dyDescent="0.3">
      <c r="B20" s="26" t="s">
        <v>710</v>
      </c>
      <c r="C20" s="26" t="s">
        <v>1870</v>
      </c>
      <c r="D20" s="45">
        <v>8.5</v>
      </c>
      <c r="E20" s="46">
        <v>2</v>
      </c>
      <c r="F20" s="45">
        <v>0</v>
      </c>
      <c r="G20" s="45">
        <v>0</v>
      </c>
      <c r="H20" s="45">
        <v>0</v>
      </c>
      <c r="I20" s="45">
        <v>0</v>
      </c>
      <c r="J20" s="45">
        <v>758.9</v>
      </c>
      <c r="K20" s="45">
        <v>-758.9</v>
      </c>
      <c r="L20" s="68" t="str">
        <f t="shared" si="0"/>
        <v/>
      </c>
      <c r="M20" s="68" t="str">
        <f>IFERROR(IF(ISERROR(SEARCH("Total",A20)),VLOOKUP(B20,'PrYear%'!E:H,3,FALSE),VLOOKUP(LEFT(A20,6),'PrYear%'!F:H,3,FALSE)),"")</f>
        <v/>
      </c>
      <c r="N20" s="44" t="str">
        <f t="shared" si="1"/>
        <v/>
      </c>
      <c r="O20" s="69" t="str">
        <f>IFERROR(VLOOKUP(B20,'GF Comments'!F:I,4,FALSE),"")</f>
        <v/>
      </c>
      <c r="P20" s="27"/>
      <c r="S20" s="86"/>
    </row>
    <row r="21" spans="1:19" x14ac:dyDescent="0.3">
      <c r="B21" s="26" t="s">
        <v>523</v>
      </c>
      <c r="C21" s="26" t="s">
        <v>1871</v>
      </c>
      <c r="D21" s="45">
        <v>21390.059999999998</v>
      </c>
      <c r="E21" s="46">
        <v>20</v>
      </c>
      <c r="F21" s="45">
        <v>328434</v>
      </c>
      <c r="G21" s="45">
        <v>2348</v>
      </c>
      <c r="H21" s="45">
        <v>330782</v>
      </c>
      <c r="I21" s="45">
        <v>185.94</v>
      </c>
      <c r="J21" s="45">
        <v>285311.95</v>
      </c>
      <c r="K21" s="45">
        <v>45284.109999999993</v>
      </c>
      <c r="L21" s="68">
        <f t="shared" si="0"/>
        <v>0.8630998361458605</v>
      </c>
      <c r="M21" s="68">
        <f>IFERROR(IF(ISERROR(SEARCH("Total",A21)),VLOOKUP(B21,'PrYear%'!E:H,3,FALSE),VLOOKUP(LEFT(A21,6),'PrYear%'!F:H,3,FALSE)),"")</f>
        <v>0.97706870450132932</v>
      </c>
      <c r="N21" s="44" t="str">
        <f t="shared" si="1"/>
        <v/>
      </c>
      <c r="O21" s="69" t="str">
        <f>IFERROR(VLOOKUP(B21,'GF Comments'!F:I,4,FALSE),"")</f>
        <v/>
      </c>
      <c r="P21" s="27"/>
      <c r="S21" s="86"/>
    </row>
    <row r="22" spans="1:19" x14ac:dyDescent="0.3">
      <c r="A22" s="79" t="s">
        <v>1496</v>
      </c>
      <c r="B22" s="79"/>
      <c r="C22" s="79"/>
      <c r="D22" s="71">
        <v>173658.59000000005</v>
      </c>
      <c r="E22" s="72">
        <v>66</v>
      </c>
      <c r="F22" s="71">
        <v>2612053</v>
      </c>
      <c r="G22" s="71">
        <v>15895</v>
      </c>
      <c r="H22" s="71">
        <v>2627948</v>
      </c>
      <c r="I22" s="71">
        <v>25082.57</v>
      </c>
      <c r="J22" s="71">
        <v>2224013.65</v>
      </c>
      <c r="K22" s="71">
        <v>378851.77999999991</v>
      </c>
      <c r="L22" s="68">
        <f t="shared" si="0"/>
        <v>0.85583741383010614</v>
      </c>
      <c r="M22" s="68">
        <f>IFERROR(IF(ISERROR(SEARCH("Total",A22)),VLOOKUP(B22,'PrYear%'!E:H,3,FALSE),VLOOKUP(LEFT(A22,6),'PrYear%'!F:H,3,FALSE)),"")</f>
        <v>0.83908049180124156</v>
      </c>
      <c r="N22" s="44" t="str">
        <f t="shared" si="1"/>
        <v/>
      </c>
      <c r="O22" s="69" t="str">
        <f>IFERROR(VLOOKUP(B22,'GF Comments'!F:I,4,FALSE),"")</f>
        <v/>
      </c>
      <c r="P22" s="27"/>
      <c r="S22" s="86"/>
    </row>
    <row r="23" spans="1:19" x14ac:dyDescent="0.3">
      <c r="A23" s="77" t="s">
        <v>1441</v>
      </c>
      <c r="B23" s="27" t="s">
        <v>73</v>
      </c>
      <c r="C23" s="26" t="s">
        <v>1808</v>
      </c>
      <c r="D23" s="45">
        <v>85844.110000000015</v>
      </c>
      <c r="E23" s="46">
        <v>29</v>
      </c>
      <c r="F23" s="45">
        <v>1211974</v>
      </c>
      <c r="G23" s="45">
        <v>7704</v>
      </c>
      <c r="H23" s="45">
        <v>1219678</v>
      </c>
      <c r="I23" s="45">
        <v>339.08000000000004</v>
      </c>
      <c r="J23" s="45">
        <v>979993.17999999993</v>
      </c>
      <c r="K23" s="45">
        <v>239345.74000000002</v>
      </c>
      <c r="L23" s="68">
        <f t="shared" si="0"/>
        <v>0.80376317355892279</v>
      </c>
      <c r="M23" s="68">
        <f>IFERROR(IF(ISERROR(SEARCH("Total",A23)),VLOOKUP(B23,'PrYear%'!E:H,3,FALSE),VLOOKUP(LEFT(A23,6),'PrYear%'!F:H,3,FALSE)),"")</f>
        <v>0.82182147470320754</v>
      </c>
      <c r="N23" s="44" t="str">
        <f t="shared" si="1"/>
        <v/>
      </c>
      <c r="O23" s="69" t="str">
        <f>IFERROR(VLOOKUP(B23,'GF Comments'!F:I,4,FALSE),"")</f>
        <v/>
      </c>
      <c r="P23" s="27"/>
      <c r="S23" s="86"/>
    </row>
    <row r="24" spans="1:19" x14ac:dyDescent="0.3">
      <c r="A24" s="79" t="s">
        <v>1497</v>
      </c>
      <c r="B24" s="79"/>
      <c r="C24" s="79"/>
      <c r="D24" s="71">
        <v>85844.110000000015</v>
      </c>
      <c r="E24" s="72">
        <v>29</v>
      </c>
      <c r="F24" s="71">
        <v>1211974</v>
      </c>
      <c r="G24" s="71">
        <v>7704</v>
      </c>
      <c r="H24" s="71">
        <v>1219678</v>
      </c>
      <c r="I24" s="71">
        <v>339.08000000000004</v>
      </c>
      <c r="J24" s="71">
        <v>979993.17999999993</v>
      </c>
      <c r="K24" s="71">
        <v>239345.74000000002</v>
      </c>
      <c r="L24" s="68">
        <f t="shared" si="0"/>
        <v>0.80376317355892279</v>
      </c>
      <c r="M24" s="68">
        <f>IFERROR(IF(ISERROR(SEARCH("Total",A24)),VLOOKUP(B24,'PrYear%'!E:H,3,FALSE),VLOOKUP(LEFT(A24,6),'PrYear%'!F:H,3,FALSE)),"")</f>
        <v>0.82182147470320754</v>
      </c>
      <c r="N24" s="44" t="str">
        <f t="shared" si="1"/>
        <v/>
      </c>
      <c r="O24" s="69" t="str">
        <f>IFERROR(VLOOKUP(B24,'GF Comments'!F:I,4,FALSE),"")</f>
        <v/>
      </c>
      <c r="P24" s="27"/>
      <c r="S24" s="86"/>
    </row>
    <row r="25" spans="1:19" x14ac:dyDescent="0.3">
      <c r="A25" s="77" t="s">
        <v>1442</v>
      </c>
      <c r="B25" s="27" t="s">
        <v>93</v>
      </c>
      <c r="C25" s="26" t="s">
        <v>1809</v>
      </c>
      <c r="D25" s="45">
        <v>64262.89</v>
      </c>
      <c r="E25" s="46">
        <v>33</v>
      </c>
      <c r="F25" s="45">
        <v>896982</v>
      </c>
      <c r="G25" s="45">
        <v>5776</v>
      </c>
      <c r="H25" s="45">
        <v>902758</v>
      </c>
      <c r="I25" s="45">
        <v>6218.3</v>
      </c>
      <c r="J25" s="45">
        <v>756803.07000000007</v>
      </c>
      <c r="K25" s="45">
        <v>139736.63000000003</v>
      </c>
      <c r="L25" s="68">
        <f t="shared" si="0"/>
        <v>0.84521141878554396</v>
      </c>
      <c r="M25" s="68">
        <f>IFERROR(IF(ISERROR(SEARCH("Total",A25)),VLOOKUP(B25,'PrYear%'!E:H,3,FALSE),VLOOKUP(LEFT(A25,6),'PrYear%'!F:H,3,FALSE)),"")</f>
        <v>0.82209156416946216</v>
      </c>
      <c r="N25" s="44" t="str">
        <f t="shared" si="1"/>
        <v/>
      </c>
      <c r="O25" s="69" t="str">
        <f>IFERROR(VLOOKUP(B25,'GF Comments'!F:I,4,FALSE),"")</f>
        <v/>
      </c>
      <c r="P25" s="27"/>
      <c r="S25" s="86"/>
    </row>
    <row r="26" spans="1:19" x14ac:dyDescent="0.3">
      <c r="A26" s="79" t="s">
        <v>1498</v>
      </c>
      <c r="B26" s="79"/>
      <c r="C26" s="79"/>
      <c r="D26" s="71">
        <v>64262.89</v>
      </c>
      <c r="E26" s="72">
        <v>33</v>
      </c>
      <c r="F26" s="71">
        <v>896982</v>
      </c>
      <c r="G26" s="71">
        <v>5776</v>
      </c>
      <c r="H26" s="71">
        <v>902758</v>
      </c>
      <c r="I26" s="71">
        <v>6218.3</v>
      </c>
      <c r="J26" s="71">
        <v>756803.07000000007</v>
      </c>
      <c r="K26" s="71">
        <v>139736.63000000003</v>
      </c>
      <c r="L26" s="68">
        <f t="shared" si="0"/>
        <v>0.84521141878554396</v>
      </c>
      <c r="M26" s="68">
        <f>IFERROR(IF(ISERROR(SEARCH("Total",A26)),VLOOKUP(B26,'PrYear%'!E:H,3,FALSE),VLOOKUP(LEFT(A26,6),'PrYear%'!F:H,3,FALSE)),"")</f>
        <v>0.82209156416946216</v>
      </c>
      <c r="N26" s="44" t="str">
        <f t="shared" si="1"/>
        <v/>
      </c>
      <c r="O26" s="69" t="str">
        <f>IFERROR(VLOOKUP(B26,'GF Comments'!F:I,4,FALSE),"")</f>
        <v/>
      </c>
      <c r="P26" s="27"/>
      <c r="S26" s="86"/>
    </row>
    <row r="27" spans="1:19" x14ac:dyDescent="0.3">
      <c r="A27" s="77" t="s">
        <v>1443</v>
      </c>
      <c r="B27" s="27" t="s">
        <v>250</v>
      </c>
      <c r="C27" s="26" t="s">
        <v>1810</v>
      </c>
      <c r="D27" s="45">
        <v>78744.11</v>
      </c>
      <c r="E27" s="46">
        <v>25</v>
      </c>
      <c r="F27" s="45">
        <v>419774</v>
      </c>
      <c r="G27" s="45">
        <v>2140</v>
      </c>
      <c r="H27" s="45">
        <v>421914</v>
      </c>
      <c r="I27" s="45">
        <v>571.28</v>
      </c>
      <c r="J27" s="45">
        <v>311465.23</v>
      </c>
      <c r="K27" s="45">
        <v>109877.48999999999</v>
      </c>
      <c r="L27" s="68">
        <f t="shared" si="0"/>
        <v>0.73957372829533985</v>
      </c>
      <c r="M27" s="68">
        <f>IFERROR(IF(ISERROR(SEARCH("Total",A27)),VLOOKUP(B27,'PrYear%'!E:H,3,FALSE),VLOOKUP(LEFT(A27,6),'PrYear%'!F:H,3,FALSE)),"")</f>
        <v>0.82513753180541238</v>
      </c>
      <c r="N27" s="44" t="str">
        <f t="shared" si="1"/>
        <v>X</v>
      </c>
      <c r="O27" s="69" t="str">
        <f>IFERROR(VLOOKUP(B27,'GF Comments'!F:I,4,FALSE),"")</f>
        <v/>
      </c>
      <c r="P27" s="27"/>
      <c r="S27" s="86"/>
    </row>
    <row r="28" spans="1:19" x14ac:dyDescent="0.3">
      <c r="A28" s="79" t="s">
        <v>1499</v>
      </c>
      <c r="B28" s="79"/>
      <c r="C28" s="79"/>
      <c r="D28" s="71">
        <v>78744.11</v>
      </c>
      <c r="E28" s="72">
        <v>25</v>
      </c>
      <c r="F28" s="71">
        <v>419774</v>
      </c>
      <c r="G28" s="71">
        <v>2140</v>
      </c>
      <c r="H28" s="71">
        <v>421914</v>
      </c>
      <c r="I28" s="71">
        <v>571.28</v>
      </c>
      <c r="J28" s="71">
        <v>311465.23</v>
      </c>
      <c r="K28" s="71">
        <v>109877.48999999999</v>
      </c>
      <c r="L28" s="68">
        <f t="shared" si="0"/>
        <v>0.73957372829533985</v>
      </c>
      <c r="M28" s="68">
        <f>IFERROR(IF(ISERROR(SEARCH("Total",A28)),VLOOKUP(B28,'PrYear%'!E:H,3,FALSE),VLOOKUP(LEFT(A28,6),'PrYear%'!F:H,3,FALSE)),"")</f>
        <v>0.82513753180541238</v>
      </c>
      <c r="N28" s="44" t="str">
        <f t="shared" si="1"/>
        <v>X</v>
      </c>
      <c r="O28" s="69" t="str">
        <f>IFERROR(VLOOKUP(B28,'GF Comments'!F:I,4,FALSE),"")</f>
        <v/>
      </c>
      <c r="P28" s="27"/>
      <c r="S28" s="86"/>
    </row>
    <row r="29" spans="1:19" x14ac:dyDescent="0.3">
      <c r="A29" s="77" t="s">
        <v>1444</v>
      </c>
      <c r="B29" s="26" t="s">
        <v>234</v>
      </c>
      <c r="C29" s="26" t="s">
        <v>1872</v>
      </c>
      <c r="D29" s="45">
        <v>54372.93</v>
      </c>
      <c r="E29" s="46">
        <v>27</v>
      </c>
      <c r="F29" s="45">
        <v>760447</v>
      </c>
      <c r="G29" s="45">
        <v>5083</v>
      </c>
      <c r="H29" s="45">
        <v>765530</v>
      </c>
      <c r="I29" s="45">
        <v>5756.08</v>
      </c>
      <c r="J29" s="45">
        <v>613284.79999999993</v>
      </c>
      <c r="K29" s="45">
        <v>146489.12</v>
      </c>
      <c r="L29" s="68">
        <f t="shared" si="0"/>
        <v>0.80864352801327166</v>
      </c>
      <c r="M29" s="68">
        <f>IFERROR(IF(ISERROR(SEARCH("Total",A29)),VLOOKUP(B29,'PrYear%'!E:H,3,FALSE),VLOOKUP(LEFT(A29,6),'PrYear%'!F:H,3,FALSE)),"")</f>
        <v>0.82562381575631028</v>
      </c>
      <c r="N29" s="44" t="str">
        <f t="shared" si="1"/>
        <v/>
      </c>
      <c r="O29" s="69" t="str">
        <f>IFERROR(VLOOKUP(B29,'GF Comments'!F:I,4,FALSE),"")</f>
        <v/>
      </c>
      <c r="P29" s="27"/>
      <c r="S29" s="86"/>
    </row>
    <row r="30" spans="1:19" x14ac:dyDescent="0.3">
      <c r="A30" s="79" t="s">
        <v>1500</v>
      </c>
      <c r="B30" s="79"/>
      <c r="C30" s="79"/>
      <c r="D30" s="71">
        <v>54372.93</v>
      </c>
      <c r="E30" s="72">
        <v>27</v>
      </c>
      <c r="F30" s="71">
        <v>760447</v>
      </c>
      <c r="G30" s="71">
        <v>5083</v>
      </c>
      <c r="H30" s="71">
        <v>765530</v>
      </c>
      <c r="I30" s="71">
        <v>5756.08</v>
      </c>
      <c r="J30" s="71">
        <v>613284.79999999993</v>
      </c>
      <c r="K30" s="71">
        <v>146489.12</v>
      </c>
      <c r="L30" s="68">
        <f t="shared" si="0"/>
        <v>0.80864352801327166</v>
      </c>
      <c r="M30" s="68">
        <f>IFERROR(IF(ISERROR(SEARCH("Total",A30)),VLOOKUP(B30,'PrYear%'!E:H,3,FALSE),VLOOKUP(LEFT(A30,6),'PrYear%'!F:H,3,FALSE)),"")</f>
        <v>0.82562381575631028</v>
      </c>
      <c r="N30" s="44" t="str">
        <f t="shared" si="1"/>
        <v/>
      </c>
      <c r="O30" s="69" t="str">
        <f>IFERROR(VLOOKUP(B30,'GF Comments'!F:I,4,FALSE),"")</f>
        <v/>
      </c>
      <c r="P30" s="27"/>
      <c r="S30" s="86"/>
    </row>
    <row r="31" spans="1:19" x14ac:dyDescent="0.3">
      <c r="A31" s="77" t="s">
        <v>1445</v>
      </c>
      <c r="B31" s="26" t="s">
        <v>1054</v>
      </c>
      <c r="C31" s="26" t="s">
        <v>1811</v>
      </c>
      <c r="D31" s="45">
        <v>63943.83</v>
      </c>
      <c r="E31" s="46">
        <v>32</v>
      </c>
      <c r="F31" s="45">
        <v>1486409</v>
      </c>
      <c r="G31" s="45">
        <v>4999</v>
      </c>
      <c r="H31" s="45">
        <v>1491408</v>
      </c>
      <c r="I31" s="45">
        <v>40554.129999999997</v>
      </c>
      <c r="J31" s="45">
        <v>1108188.8799999999</v>
      </c>
      <c r="K31" s="45">
        <v>342664.99</v>
      </c>
      <c r="L31" s="68">
        <f t="shared" si="0"/>
        <v>0.77024061155632784</v>
      </c>
      <c r="M31" s="68">
        <f>IFERROR(IF(ISERROR(SEARCH("Total",A31)),VLOOKUP(B31,'PrYear%'!E:H,3,FALSE),VLOOKUP(LEFT(A31,6),'PrYear%'!F:H,3,FALSE)),"")</f>
        <v>0.649435676224</v>
      </c>
      <c r="N31" s="44" t="str">
        <f t="shared" si="1"/>
        <v/>
      </c>
      <c r="O31" s="69" t="str">
        <f>IFERROR(VLOOKUP(B31,'GF Comments'!F:I,4,FALSE),"")</f>
        <v/>
      </c>
      <c r="P31" s="27"/>
      <c r="S31" s="86"/>
    </row>
    <row r="32" spans="1:19" x14ac:dyDescent="0.3">
      <c r="A32" s="79" t="s">
        <v>1501</v>
      </c>
      <c r="B32" s="79"/>
      <c r="C32" s="79"/>
      <c r="D32" s="71">
        <v>63943.83</v>
      </c>
      <c r="E32" s="72">
        <v>32</v>
      </c>
      <c r="F32" s="71">
        <v>1486409</v>
      </c>
      <c r="G32" s="71">
        <v>4999</v>
      </c>
      <c r="H32" s="71">
        <v>1491408</v>
      </c>
      <c r="I32" s="71">
        <v>40554.129999999997</v>
      </c>
      <c r="J32" s="71">
        <v>1108188.8799999999</v>
      </c>
      <c r="K32" s="71">
        <v>342664.99</v>
      </c>
      <c r="L32" s="68">
        <f t="shared" si="0"/>
        <v>0.77024061155632784</v>
      </c>
      <c r="M32" s="68">
        <f>IFERROR(IF(ISERROR(SEARCH("Total",A32)),VLOOKUP(B32,'PrYear%'!E:H,3,FALSE),VLOOKUP(LEFT(A32,6),'PrYear%'!F:H,3,FALSE)),"")</f>
        <v>0.649435676224</v>
      </c>
      <c r="N32" s="44" t="str">
        <f t="shared" si="1"/>
        <v/>
      </c>
      <c r="O32" s="69" t="str">
        <f>IFERROR(VLOOKUP(B32,'GF Comments'!F:I,4,FALSE),"")</f>
        <v/>
      </c>
      <c r="P32" s="27"/>
      <c r="S32" s="86"/>
    </row>
    <row r="33" spans="1:19" x14ac:dyDescent="0.3">
      <c r="A33" s="77" t="s">
        <v>1446</v>
      </c>
      <c r="B33" s="27" t="s">
        <v>24</v>
      </c>
      <c r="C33" s="26" t="s">
        <v>1812</v>
      </c>
      <c r="D33" s="45">
        <v>398473.28000000009</v>
      </c>
      <c r="E33" s="46">
        <v>55</v>
      </c>
      <c r="F33" s="45">
        <v>4694055</v>
      </c>
      <c r="G33" s="45">
        <v>18838</v>
      </c>
      <c r="H33" s="45">
        <v>4712893</v>
      </c>
      <c r="I33" s="45">
        <v>30413.879999999997</v>
      </c>
      <c r="J33" s="45">
        <v>4199632.32</v>
      </c>
      <c r="K33" s="45">
        <v>482846.79999999993</v>
      </c>
      <c r="L33" s="68">
        <f t="shared" si="0"/>
        <v>0.89754768461749512</v>
      </c>
      <c r="M33" s="68">
        <f>IFERROR(IF(ISERROR(SEARCH("Total",A33)),VLOOKUP(B33,'PrYear%'!E:H,3,FALSE),VLOOKUP(LEFT(A33,6),'PrYear%'!F:H,3,FALSE)),"")</f>
        <v>0.91144266878582214</v>
      </c>
      <c r="N33" s="44" t="str">
        <f t="shared" si="1"/>
        <v/>
      </c>
      <c r="O33" s="69" t="str">
        <f>IFERROR(VLOOKUP(B33,'GF Comments'!F:I,4,FALSE),"")</f>
        <v/>
      </c>
      <c r="P33" s="27"/>
      <c r="S33" s="86"/>
    </row>
    <row r="34" spans="1:19" x14ac:dyDescent="0.3">
      <c r="B34" s="26" t="s">
        <v>628</v>
      </c>
      <c r="C34" s="26" t="s">
        <v>1873</v>
      </c>
      <c r="D34" s="45">
        <v>677363.70000000019</v>
      </c>
      <c r="E34" s="46">
        <v>22</v>
      </c>
      <c r="F34" s="45">
        <v>5959196</v>
      </c>
      <c r="G34" s="45">
        <v>53480</v>
      </c>
      <c r="H34" s="45">
        <v>6012676</v>
      </c>
      <c r="I34" s="45">
        <v>34504.1</v>
      </c>
      <c r="J34" s="45">
        <v>5317664.99</v>
      </c>
      <c r="K34" s="45">
        <v>660506.9099999998</v>
      </c>
      <c r="L34" s="68">
        <f t="shared" si="0"/>
        <v>0.8901475965111042</v>
      </c>
      <c r="M34" s="68">
        <f>IFERROR(IF(ISERROR(SEARCH("Total",A34)),VLOOKUP(B34,'PrYear%'!E:H,3,FALSE),VLOOKUP(LEFT(A34,6),'PrYear%'!F:H,3,FALSE)),"")</f>
        <v>0.89306502944676402</v>
      </c>
      <c r="N34" s="44" t="str">
        <f t="shared" si="1"/>
        <v/>
      </c>
      <c r="O34" s="69" t="str">
        <f>IFERROR(VLOOKUP(B34,'GF Comments'!F:I,4,FALSE),"")</f>
        <v/>
      </c>
      <c r="P34" s="27"/>
      <c r="S34" s="86"/>
    </row>
    <row r="35" spans="1:19" x14ac:dyDescent="0.3">
      <c r="B35" s="26" t="s">
        <v>618</v>
      </c>
      <c r="C35" s="26" t="s">
        <v>2327</v>
      </c>
      <c r="D35" s="45">
        <v>0</v>
      </c>
      <c r="E35" s="46">
        <v>1</v>
      </c>
      <c r="F35" s="45">
        <v>0</v>
      </c>
      <c r="G35" s="45">
        <v>0</v>
      </c>
      <c r="H35" s="45">
        <v>0</v>
      </c>
      <c r="I35" s="45">
        <v>0</v>
      </c>
      <c r="J35" s="45">
        <v>-362.37</v>
      </c>
      <c r="K35" s="45">
        <v>362.37</v>
      </c>
      <c r="L35" s="68" t="str">
        <f t="shared" si="0"/>
        <v/>
      </c>
      <c r="M35" s="68" t="str">
        <f>IFERROR(IF(ISERROR(SEARCH("Total",A35)),VLOOKUP(B35,'PrYear%'!E:H,3,FALSE),VLOOKUP(LEFT(A35,6),'PrYear%'!F:H,3,FALSE)),"")</f>
        <v/>
      </c>
      <c r="N35" s="44" t="str">
        <f t="shared" si="1"/>
        <v/>
      </c>
      <c r="O35" s="69" t="str">
        <f>IFERROR(VLOOKUP(B35,'GF Comments'!F:I,4,FALSE),"")</f>
        <v/>
      </c>
      <c r="P35" s="27"/>
      <c r="S35" s="86"/>
    </row>
    <row r="36" spans="1:19" x14ac:dyDescent="0.3">
      <c r="B36" s="26" t="s">
        <v>169</v>
      </c>
      <c r="C36" s="26" t="s">
        <v>1814</v>
      </c>
      <c r="D36" s="45">
        <v>0</v>
      </c>
      <c r="E36" s="46">
        <v>1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68" t="str">
        <f t="shared" si="0"/>
        <v/>
      </c>
      <c r="M36" s="68">
        <f>IFERROR(IF(ISERROR(SEARCH("Total",A36)),VLOOKUP(B36,'PrYear%'!E:H,3,FALSE),VLOOKUP(LEFT(A36,6),'PrYear%'!F:H,3,FALSE)),"")</f>
        <v>0.98403207653348335</v>
      </c>
      <c r="N36" s="44" t="str">
        <f t="shared" si="1"/>
        <v/>
      </c>
      <c r="O36" s="69" t="str">
        <f>IFERROR(VLOOKUP(B36,'GF Comments'!F:I,4,FALSE),"")</f>
        <v/>
      </c>
      <c r="P36" s="27"/>
      <c r="S36" s="86"/>
    </row>
    <row r="37" spans="1:19" s="85" customFormat="1" x14ac:dyDescent="0.3">
      <c r="A37" s="79" t="s">
        <v>1502</v>
      </c>
      <c r="B37" s="79"/>
      <c r="C37" s="79"/>
      <c r="D37" s="71">
        <v>1075836.9800000002</v>
      </c>
      <c r="E37" s="72">
        <v>79</v>
      </c>
      <c r="F37" s="71">
        <v>10653251</v>
      </c>
      <c r="G37" s="71">
        <v>72318</v>
      </c>
      <c r="H37" s="71">
        <v>10725569</v>
      </c>
      <c r="I37" s="71">
        <v>64917.979999999996</v>
      </c>
      <c r="J37" s="71">
        <v>9516934.9399999995</v>
      </c>
      <c r="K37" s="71">
        <v>1143716.0799999998</v>
      </c>
      <c r="L37" s="68">
        <f t="shared" si="0"/>
        <v>0.89336546340804857</v>
      </c>
      <c r="M37" s="68">
        <f>IFERROR(IF(ISERROR(SEARCH("Total",A37)),VLOOKUP(B37,'PrYear%'!E:H,3,FALSE),VLOOKUP(LEFT(A37,6),'PrYear%'!F:H,3,FALSE)),"")</f>
        <v>0.90120538504199632</v>
      </c>
      <c r="N37" s="44" t="str">
        <f t="shared" si="1"/>
        <v/>
      </c>
      <c r="O37" s="69" t="str">
        <f>IFERROR(VLOOKUP(B37,'GF Comments'!F:I,4,FALSE),"")</f>
        <v/>
      </c>
      <c r="P37" s="73"/>
      <c r="S37" s="87"/>
    </row>
    <row r="38" spans="1:19" s="85" customFormat="1" x14ac:dyDescent="0.3">
      <c r="A38" s="77" t="s">
        <v>1447</v>
      </c>
      <c r="B38" s="26" t="s">
        <v>168</v>
      </c>
      <c r="C38" s="26" t="s">
        <v>2315</v>
      </c>
      <c r="D38" s="45">
        <v>0</v>
      </c>
      <c r="E38" s="46">
        <v>1</v>
      </c>
      <c r="F38" s="45">
        <v>0</v>
      </c>
      <c r="G38" s="45">
        <v>0</v>
      </c>
      <c r="H38" s="45">
        <v>0</v>
      </c>
      <c r="I38" s="45">
        <v>0</v>
      </c>
      <c r="J38" s="45">
        <v>222.12</v>
      </c>
      <c r="K38" s="45">
        <v>-222.12</v>
      </c>
      <c r="L38" s="68" t="str">
        <f t="shared" si="0"/>
        <v/>
      </c>
      <c r="M38" s="68" t="str">
        <f>IFERROR(IF(ISERROR(SEARCH("Total",A38)),VLOOKUP(B38,'PrYear%'!E:H,3,FALSE),VLOOKUP(LEFT(A38,6),'PrYear%'!F:H,3,FALSE)),"")</f>
        <v/>
      </c>
      <c r="N38" s="44" t="str">
        <f t="shared" si="1"/>
        <v/>
      </c>
      <c r="O38" s="69" t="str">
        <f>IFERROR(VLOOKUP(B38,'GF Comments'!F:I,4,FALSE),"")</f>
        <v/>
      </c>
      <c r="P38" s="73"/>
      <c r="S38" s="87"/>
    </row>
    <row r="39" spans="1:19" x14ac:dyDescent="0.3">
      <c r="B39" s="27" t="s">
        <v>162</v>
      </c>
      <c r="C39" s="26" t="s">
        <v>1815</v>
      </c>
      <c r="D39" s="45">
        <v>3606.48</v>
      </c>
      <c r="E39" s="46">
        <v>5</v>
      </c>
      <c r="F39" s="45">
        <v>0</v>
      </c>
      <c r="G39" s="45">
        <v>8000</v>
      </c>
      <c r="H39" s="45">
        <v>8000</v>
      </c>
      <c r="I39" s="45">
        <v>0</v>
      </c>
      <c r="J39" s="45">
        <v>8966.0400000000009</v>
      </c>
      <c r="K39" s="45">
        <v>-966.04</v>
      </c>
      <c r="L39" s="68">
        <f t="shared" si="0"/>
        <v>1.1207550000000002</v>
      </c>
      <c r="M39" s="68">
        <f>IFERROR(IF(ISERROR(SEARCH("Total",A39)),VLOOKUP(B39,'PrYear%'!E:H,3,FALSE),VLOOKUP(LEFT(A39,6),'PrYear%'!F:H,3,FALSE)),"")</f>
        <v>0.90654589493868898</v>
      </c>
      <c r="N39" s="44" t="str">
        <f t="shared" si="1"/>
        <v/>
      </c>
      <c r="O39" s="69" t="str">
        <f>IFERROR(VLOOKUP(B39,'GF Comments'!F:I,4,FALSE),"")</f>
        <v/>
      </c>
      <c r="P39" s="27"/>
      <c r="S39" s="86"/>
    </row>
    <row r="40" spans="1:19" x14ac:dyDescent="0.3">
      <c r="B40" s="27" t="s">
        <v>47</v>
      </c>
      <c r="C40" s="26" t="s">
        <v>1816</v>
      </c>
      <c r="D40" s="45">
        <v>1235392.4599999997</v>
      </c>
      <c r="E40" s="46">
        <v>67</v>
      </c>
      <c r="F40" s="45">
        <v>15310507</v>
      </c>
      <c r="G40" s="45">
        <v>115429</v>
      </c>
      <c r="H40" s="45">
        <v>15425936</v>
      </c>
      <c r="I40" s="45">
        <v>112097.57999999999</v>
      </c>
      <c r="J40" s="45">
        <v>13270192.259999998</v>
      </c>
      <c r="K40" s="45">
        <v>2043646.1599999995</v>
      </c>
      <c r="L40" s="68">
        <f t="shared" si="0"/>
        <v>0.86751882284485027</v>
      </c>
      <c r="M40" s="68">
        <f>IFERROR(IF(ISERROR(SEARCH("Total",A40)),VLOOKUP(B40,'PrYear%'!E:H,3,FALSE),VLOOKUP(LEFT(A40,6),'PrYear%'!F:H,3,FALSE)),"")</f>
        <v>0.88768911600629552</v>
      </c>
      <c r="N40" s="44" t="str">
        <f t="shared" si="1"/>
        <v/>
      </c>
      <c r="O40" s="69" t="str">
        <f>IFERROR(VLOOKUP(B40,'GF Comments'!F:I,4,FALSE),"")</f>
        <v/>
      </c>
      <c r="P40" s="27"/>
      <c r="S40" s="86"/>
    </row>
    <row r="41" spans="1:19" x14ac:dyDescent="0.3">
      <c r="B41" s="27" t="s">
        <v>101</v>
      </c>
      <c r="C41" s="26" t="s">
        <v>1817</v>
      </c>
      <c r="D41" s="45">
        <v>85244.98000000001</v>
      </c>
      <c r="E41" s="46">
        <v>10</v>
      </c>
      <c r="F41" s="45">
        <v>974911</v>
      </c>
      <c r="G41" s="45">
        <v>7460</v>
      </c>
      <c r="H41" s="45">
        <v>982371</v>
      </c>
      <c r="I41" s="45">
        <v>0</v>
      </c>
      <c r="J41" s="45">
        <v>856245.95000000007</v>
      </c>
      <c r="K41" s="45">
        <v>126125.05</v>
      </c>
      <c r="L41" s="68">
        <f t="shared" si="0"/>
        <v>0.87161159073303274</v>
      </c>
      <c r="M41" s="68">
        <f>IFERROR(IF(ISERROR(SEARCH("Total",A41)),VLOOKUP(B41,'PrYear%'!E:H,3,FALSE),VLOOKUP(LEFT(A41,6),'PrYear%'!F:H,3,FALSE)),"")</f>
        <v>0.87214204728764344</v>
      </c>
      <c r="N41" s="44" t="str">
        <f t="shared" si="1"/>
        <v/>
      </c>
      <c r="O41" s="69" t="str">
        <f>IFERROR(VLOOKUP(B41,'GF Comments'!F:I,4,FALSE),"")</f>
        <v/>
      </c>
      <c r="P41" s="27"/>
      <c r="S41" s="86"/>
    </row>
    <row r="42" spans="1:19" x14ac:dyDescent="0.3">
      <c r="B42" s="27" t="s">
        <v>98</v>
      </c>
      <c r="C42" s="26" t="s">
        <v>1818</v>
      </c>
      <c r="D42" s="45">
        <v>61677.170000000006</v>
      </c>
      <c r="E42" s="46">
        <v>19</v>
      </c>
      <c r="F42" s="45">
        <v>585404</v>
      </c>
      <c r="G42" s="45">
        <v>8903</v>
      </c>
      <c r="H42" s="45">
        <v>594307</v>
      </c>
      <c r="I42" s="45">
        <v>23358.25</v>
      </c>
      <c r="J42" s="45">
        <v>455107.47000000003</v>
      </c>
      <c r="K42" s="45">
        <v>115841.27999999998</v>
      </c>
      <c r="L42" s="68">
        <f t="shared" si="0"/>
        <v>0.80508175067768006</v>
      </c>
      <c r="M42" s="68">
        <f>IFERROR(IF(ISERROR(SEARCH("Total",A42)),VLOOKUP(B42,'PrYear%'!E:H,3,FALSE),VLOOKUP(LEFT(A42,6),'PrYear%'!F:H,3,FALSE)),"")</f>
        <v>0.81407873150498355</v>
      </c>
      <c r="N42" s="44" t="str">
        <f t="shared" si="1"/>
        <v/>
      </c>
      <c r="O42" s="69" t="str">
        <f>IFERROR(VLOOKUP(B42,'GF Comments'!F:I,4,FALSE),"")</f>
        <v/>
      </c>
      <c r="P42" s="27"/>
      <c r="S42" s="86"/>
    </row>
    <row r="43" spans="1:19" x14ac:dyDescent="0.3">
      <c r="A43" s="79" t="s">
        <v>1503</v>
      </c>
      <c r="B43" s="79"/>
      <c r="C43" s="79"/>
      <c r="D43" s="71">
        <v>1385921.0899999994</v>
      </c>
      <c r="E43" s="72">
        <v>102</v>
      </c>
      <c r="F43" s="71">
        <v>16870822</v>
      </c>
      <c r="G43" s="71">
        <v>139792</v>
      </c>
      <c r="H43" s="71">
        <v>17010614</v>
      </c>
      <c r="I43" s="71">
        <v>135455.82999999999</v>
      </c>
      <c r="J43" s="71">
        <v>14590733.839999996</v>
      </c>
      <c r="K43" s="71">
        <v>2284424.3299999996</v>
      </c>
      <c r="L43" s="68">
        <f t="shared" si="0"/>
        <v>0.86570594512343857</v>
      </c>
      <c r="M43" s="68">
        <f>IFERROR(IF(ISERROR(SEARCH("Total",A43)),VLOOKUP(B43,'PrYear%'!E:H,3,FALSE),VLOOKUP(LEFT(A43,6),'PrYear%'!F:H,3,FALSE)),"")</f>
        <v>0.88458861241180198</v>
      </c>
      <c r="N43" s="44" t="str">
        <f t="shared" si="1"/>
        <v/>
      </c>
      <c r="O43" s="69" t="str">
        <f>IFERROR(VLOOKUP(B43,'GF Comments'!F:I,4,FALSE),"")</f>
        <v/>
      </c>
      <c r="P43" s="27"/>
      <c r="S43" s="86"/>
    </row>
    <row r="44" spans="1:19" x14ac:dyDescent="0.3">
      <c r="A44" s="77" t="s">
        <v>1448</v>
      </c>
      <c r="B44" s="27" t="s">
        <v>429</v>
      </c>
      <c r="C44" s="26" t="s">
        <v>1819</v>
      </c>
      <c r="D44" s="45">
        <v>127049.43000000001</v>
      </c>
      <c r="E44" s="46">
        <v>32</v>
      </c>
      <c r="F44" s="45">
        <v>1381282</v>
      </c>
      <c r="G44" s="45">
        <v>4044</v>
      </c>
      <c r="H44" s="45">
        <v>1385326</v>
      </c>
      <c r="I44" s="45">
        <v>5735.47</v>
      </c>
      <c r="J44" s="45">
        <v>1352889.58</v>
      </c>
      <c r="K44" s="45">
        <v>26700.950000000004</v>
      </c>
      <c r="L44" s="68">
        <f t="shared" si="0"/>
        <v>0.98072587246611997</v>
      </c>
      <c r="M44" s="68">
        <f>IFERROR(IF(ISERROR(SEARCH("Total",A44)),VLOOKUP(B44,'PrYear%'!E:H,3,FALSE),VLOOKUP(LEFT(A44,6),'PrYear%'!F:H,3,FALSE)),"")</f>
        <v>0.94114702959181151</v>
      </c>
      <c r="N44" s="44" t="str">
        <f t="shared" si="1"/>
        <v>X</v>
      </c>
      <c r="O44" s="69" t="str">
        <f>IFERROR(VLOOKUP(B44,'GF Comments'!F:I,4,FALSE),"")</f>
        <v/>
      </c>
      <c r="P44" s="27"/>
      <c r="S44" s="86"/>
    </row>
    <row r="45" spans="1:19" x14ac:dyDescent="0.3">
      <c r="B45" s="27" t="s">
        <v>424</v>
      </c>
      <c r="C45" s="26" t="s">
        <v>1820</v>
      </c>
      <c r="D45" s="45">
        <v>76146.55</v>
      </c>
      <c r="E45" s="46">
        <v>27</v>
      </c>
      <c r="F45" s="45">
        <v>1127252</v>
      </c>
      <c r="G45" s="45">
        <v>9504</v>
      </c>
      <c r="H45" s="45">
        <v>1136756</v>
      </c>
      <c r="I45" s="45">
        <v>5240.99</v>
      </c>
      <c r="J45" s="45">
        <v>820141.03000000014</v>
      </c>
      <c r="K45" s="45">
        <v>311373.9800000001</v>
      </c>
      <c r="L45" s="68">
        <f t="shared" si="0"/>
        <v>0.72608547480725871</v>
      </c>
      <c r="M45" s="68">
        <f>IFERROR(IF(ISERROR(SEARCH("Total",A45)),VLOOKUP(B45,'PrYear%'!E:H,3,FALSE),VLOOKUP(LEFT(A45,6),'PrYear%'!F:H,3,FALSE)),"")</f>
        <v>0.66917537273684924</v>
      </c>
      <c r="N45" s="44" t="str">
        <f t="shared" si="1"/>
        <v>X</v>
      </c>
      <c r="O45" s="69" t="str">
        <f>IFERROR(VLOOKUP(B45,'GF Comments'!F:I,4,FALSE),"")</f>
        <v/>
      </c>
      <c r="P45" s="27"/>
      <c r="S45" s="86"/>
    </row>
    <row r="46" spans="1:19" x14ac:dyDescent="0.3">
      <c r="B46" s="27" t="s">
        <v>406</v>
      </c>
      <c r="C46" s="26" t="s">
        <v>1821</v>
      </c>
      <c r="D46" s="45">
        <v>286830.29000000004</v>
      </c>
      <c r="E46" s="46">
        <v>34</v>
      </c>
      <c r="F46" s="45">
        <v>1957046</v>
      </c>
      <c r="G46" s="45">
        <v>25474</v>
      </c>
      <c r="H46" s="45">
        <v>1982520</v>
      </c>
      <c r="I46" s="45">
        <v>16115.58</v>
      </c>
      <c r="J46" s="45">
        <v>1919091.1799999997</v>
      </c>
      <c r="K46" s="45">
        <v>47313.239999999991</v>
      </c>
      <c r="L46" s="68">
        <f t="shared" si="0"/>
        <v>0.97613479813570592</v>
      </c>
      <c r="M46" s="68">
        <f>IFERROR(IF(ISERROR(SEARCH("Total",A46)),VLOOKUP(B46,'PrYear%'!E:H,3,FALSE),VLOOKUP(LEFT(A46,6),'PrYear%'!F:H,3,FALSE)),"")</f>
        <v>0.94774467576856458</v>
      </c>
      <c r="N46" s="44" t="str">
        <f t="shared" si="1"/>
        <v>X</v>
      </c>
      <c r="O46" s="69" t="str">
        <f>IFERROR(VLOOKUP(B46,'GF Comments'!F:I,4,FALSE),"")</f>
        <v/>
      </c>
      <c r="P46" s="27"/>
      <c r="S46" s="86"/>
    </row>
    <row r="47" spans="1:19" x14ac:dyDescent="0.3">
      <c r="B47" s="26" t="s">
        <v>430</v>
      </c>
      <c r="C47" s="26" t="s">
        <v>2003</v>
      </c>
      <c r="D47" s="45">
        <v>0</v>
      </c>
      <c r="E47" s="46">
        <v>4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68" t="str">
        <f t="shared" si="0"/>
        <v/>
      </c>
      <c r="M47" s="68" t="str">
        <f>IFERROR(IF(ISERROR(SEARCH("Total",A47)),VLOOKUP(B47,'PrYear%'!E:H,3,FALSE),VLOOKUP(LEFT(A47,6),'PrYear%'!F:H,3,FALSE)),"")</f>
        <v/>
      </c>
      <c r="N47" s="44" t="str">
        <f t="shared" si="1"/>
        <v/>
      </c>
      <c r="O47" s="69" t="str">
        <f>IFERROR(VLOOKUP(B47,'GF Comments'!F:I,4,FALSE),"")</f>
        <v/>
      </c>
      <c r="P47" s="27"/>
      <c r="S47" s="86"/>
    </row>
    <row r="48" spans="1:19" x14ac:dyDescent="0.3">
      <c r="B48" s="27" t="s">
        <v>416</v>
      </c>
      <c r="C48" s="26" t="s">
        <v>1822</v>
      </c>
      <c r="D48" s="45">
        <v>150254.28</v>
      </c>
      <c r="E48" s="46">
        <v>34</v>
      </c>
      <c r="F48" s="45">
        <v>2082645</v>
      </c>
      <c r="G48" s="45">
        <v>-9883</v>
      </c>
      <c r="H48" s="45">
        <v>2072762</v>
      </c>
      <c r="I48" s="45">
        <v>38794.79</v>
      </c>
      <c r="J48" s="45">
        <v>1829356.5100000002</v>
      </c>
      <c r="K48" s="45">
        <v>204610.69999999998</v>
      </c>
      <c r="L48" s="68">
        <f t="shared" si="0"/>
        <v>0.90128596529654648</v>
      </c>
      <c r="M48" s="68">
        <f>IFERROR(IF(ISERROR(SEARCH("Total",A48)),VLOOKUP(B48,'PrYear%'!E:H,3,FALSE),VLOOKUP(LEFT(A48,6),'PrYear%'!F:H,3,FALSE)),"")</f>
        <v>0.88142861165002484</v>
      </c>
      <c r="N48" s="44" t="str">
        <f t="shared" si="1"/>
        <v/>
      </c>
      <c r="O48" s="69" t="str">
        <f>IFERROR(VLOOKUP(B48,'GF Comments'!F:I,4,FALSE),"")</f>
        <v/>
      </c>
      <c r="P48" s="27"/>
      <c r="S48" s="86"/>
    </row>
    <row r="49" spans="1:19" x14ac:dyDescent="0.3">
      <c r="B49" s="27" t="s">
        <v>409</v>
      </c>
      <c r="C49" s="26" t="s">
        <v>1824</v>
      </c>
      <c r="D49" s="45">
        <v>66336.02</v>
      </c>
      <c r="E49" s="46">
        <v>17</v>
      </c>
      <c r="F49" s="45">
        <v>400993</v>
      </c>
      <c r="G49" s="45">
        <v>2197</v>
      </c>
      <c r="H49" s="45">
        <v>403190</v>
      </c>
      <c r="I49" s="45">
        <v>48151.26</v>
      </c>
      <c r="J49" s="45">
        <v>318004.76999999996</v>
      </c>
      <c r="K49" s="45">
        <v>37033.97</v>
      </c>
      <c r="L49" s="68">
        <f t="shared" si="0"/>
        <v>0.90814759790669408</v>
      </c>
      <c r="M49" s="68">
        <f>IFERROR(IF(ISERROR(SEARCH("Total",A49)),VLOOKUP(B49,'PrYear%'!E:H,3,FALSE),VLOOKUP(LEFT(A49,6),'PrYear%'!F:H,3,FALSE)),"")</f>
        <v>0.73609581515592171</v>
      </c>
      <c r="N49" s="44" t="str">
        <f t="shared" si="1"/>
        <v/>
      </c>
      <c r="O49" s="69" t="str">
        <f>IFERROR(VLOOKUP(B49,'GF Comments'!F:I,4,FALSE),"")</f>
        <v/>
      </c>
      <c r="P49" s="27"/>
      <c r="S49" s="86"/>
    </row>
    <row r="50" spans="1:19" x14ac:dyDescent="0.3">
      <c r="B50" s="27" t="s">
        <v>293</v>
      </c>
      <c r="C50" s="26" t="s">
        <v>1825</v>
      </c>
      <c r="D50" s="45">
        <v>31579.15</v>
      </c>
      <c r="E50" s="46">
        <v>26</v>
      </c>
      <c r="F50" s="45">
        <v>397847</v>
      </c>
      <c r="G50" s="45">
        <v>2931</v>
      </c>
      <c r="H50" s="45">
        <v>400778</v>
      </c>
      <c r="I50" s="45">
        <v>4426</v>
      </c>
      <c r="J50" s="45">
        <v>315512.72000000003</v>
      </c>
      <c r="K50" s="45">
        <v>80839.28</v>
      </c>
      <c r="L50" s="68">
        <f t="shared" si="0"/>
        <v>0.79829411794060556</v>
      </c>
      <c r="M50" s="68">
        <f>IFERROR(IF(ISERROR(SEARCH("Total",A50)),VLOOKUP(B50,'PrYear%'!E:H,3,FALSE),VLOOKUP(LEFT(A50,6),'PrYear%'!F:H,3,FALSE)),"")</f>
        <v>0.81835573225267144</v>
      </c>
      <c r="N50" s="44" t="str">
        <f t="shared" si="1"/>
        <v/>
      </c>
      <c r="O50" s="69" t="str">
        <f>IFERROR(VLOOKUP(B50,'GF Comments'!F:I,4,FALSE),"")</f>
        <v/>
      </c>
      <c r="P50" s="27"/>
      <c r="S50" s="86"/>
    </row>
    <row r="51" spans="1:19" x14ac:dyDescent="0.3">
      <c r="B51" s="27" t="s">
        <v>304</v>
      </c>
      <c r="C51" s="26" t="s">
        <v>1826</v>
      </c>
      <c r="D51" s="45">
        <v>12765.81</v>
      </c>
      <c r="E51" s="46">
        <v>2</v>
      </c>
      <c r="F51" s="45">
        <v>1995</v>
      </c>
      <c r="G51" s="45">
        <v>0</v>
      </c>
      <c r="H51" s="45">
        <v>1995</v>
      </c>
      <c r="I51" s="45">
        <v>0</v>
      </c>
      <c r="J51" s="45">
        <v>14425.81</v>
      </c>
      <c r="K51" s="45">
        <v>-12430.81</v>
      </c>
      <c r="L51" s="68">
        <f t="shared" si="0"/>
        <v>7.2309824561403504</v>
      </c>
      <c r="M51" s="68" t="str">
        <f>IFERROR(IF(ISERROR(SEARCH("Total",A51)),VLOOKUP(B51,'PrYear%'!E:H,3,FALSE),VLOOKUP(LEFT(A51,6),'PrYear%'!F:H,3,FALSE)),"")</f>
        <v/>
      </c>
      <c r="N51" s="44" t="str">
        <f t="shared" si="1"/>
        <v>X</v>
      </c>
      <c r="O51" s="69" t="str">
        <f>IFERROR(VLOOKUP(B51,'GF Comments'!F:I,4,FALSE),"")</f>
        <v/>
      </c>
      <c r="P51" s="27"/>
      <c r="S51" s="86"/>
    </row>
    <row r="52" spans="1:19" x14ac:dyDescent="0.3">
      <c r="A52" s="79" t="s">
        <v>1504</v>
      </c>
      <c r="B52" s="79"/>
      <c r="C52" s="79"/>
      <c r="D52" s="71">
        <v>750961.52999999991</v>
      </c>
      <c r="E52" s="72">
        <v>176</v>
      </c>
      <c r="F52" s="71">
        <v>7349060</v>
      </c>
      <c r="G52" s="71">
        <v>34267</v>
      </c>
      <c r="H52" s="71">
        <v>7383327</v>
      </c>
      <c r="I52" s="71">
        <v>118464.09</v>
      </c>
      <c r="J52" s="71">
        <v>6569421.5999999996</v>
      </c>
      <c r="K52" s="71">
        <v>695441.31000000052</v>
      </c>
      <c r="L52" s="68">
        <f t="shared" si="0"/>
        <v>0.90580922259030372</v>
      </c>
      <c r="M52" s="68">
        <f>IFERROR(IF(ISERROR(SEARCH("Total",A52)),VLOOKUP(B52,'PrYear%'!E:H,3,FALSE),VLOOKUP(LEFT(A52,6),'PrYear%'!F:H,3,FALSE)),"")</f>
        <v>0.8759137681547029</v>
      </c>
      <c r="N52" s="44" t="str">
        <f t="shared" si="1"/>
        <v/>
      </c>
      <c r="O52" s="69" t="str">
        <f>IFERROR(VLOOKUP(B52,'GF Comments'!F:I,4,FALSE),"")</f>
        <v/>
      </c>
      <c r="P52" s="27"/>
      <c r="S52" s="86"/>
    </row>
    <row r="53" spans="1:19" x14ac:dyDescent="0.3">
      <c r="A53" s="77" t="s">
        <v>1449</v>
      </c>
      <c r="B53" s="27" t="s">
        <v>286</v>
      </c>
      <c r="C53" s="26" t="s">
        <v>1827</v>
      </c>
      <c r="D53" s="45">
        <v>98331.8</v>
      </c>
      <c r="E53" s="46">
        <v>33</v>
      </c>
      <c r="F53" s="45">
        <v>1134162</v>
      </c>
      <c r="G53" s="45">
        <v>7292</v>
      </c>
      <c r="H53" s="45">
        <v>1141454</v>
      </c>
      <c r="I53" s="45">
        <v>11758.83</v>
      </c>
      <c r="J53" s="45">
        <v>942931.91000000015</v>
      </c>
      <c r="K53" s="45">
        <v>186763.2600000001</v>
      </c>
      <c r="L53" s="68">
        <f t="shared" si="0"/>
        <v>0.83638126459760986</v>
      </c>
      <c r="M53" s="68">
        <f>IFERROR(IF(ISERROR(SEARCH("Total",A53)),VLOOKUP(B53,'PrYear%'!E:H,3,FALSE),VLOOKUP(LEFT(A53,6),'PrYear%'!F:H,3,FALSE)),"")</f>
        <v>0.86336334222075339</v>
      </c>
      <c r="N53" s="44" t="str">
        <f t="shared" si="1"/>
        <v/>
      </c>
      <c r="O53" s="69" t="str">
        <f>IFERROR(VLOOKUP(B53,'GF Comments'!F:I,4,FALSE),"")</f>
        <v/>
      </c>
      <c r="P53" s="27"/>
      <c r="S53" s="86"/>
    </row>
    <row r="54" spans="1:19" x14ac:dyDescent="0.3">
      <c r="A54" s="79" t="s">
        <v>1505</v>
      </c>
      <c r="B54" s="79"/>
      <c r="C54" s="79"/>
      <c r="D54" s="71">
        <v>98331.8</v>
      </c>
      <c r="E54" s="72">
        <v>33</v>
      </c>
      <c r="F54" s="71">
        <v>1134162</v>
      </c>
      <c r="G54" s="71">
        <v>7292</v>
      </c>
      <c r="H54" s="71">
        <v>1141454</v>
      </c>
      <c r="I54" s="71">
        <v>11758.83</v>
      </c>
      <c r="J54" s="71">
        <v>942931.91000000015</v>
      </c>
      <c r="K54" s="71">
        <v>186763.2600000001</v>
      </c>
      <c r="L54" s="68">
        <f t="shared" si="0"/>
        <v>0.83638126459760986</v>
      </c>
      <c r="M54" s="68">
        <f>IFERROR(IF(ISERROR(SEARCH("Total",A54)),VLOOKUP(B54,'PrYear%'!E:H,3,FALSE),VLOOKUP(LEFT(A54,6),'PrYear%'!F:H,3,FALSE)),"")</f>
        <v>0.86336334222075339</v>
      </c>
      <c r="N54" s="44" t="str">
        <f t="shared" si="1"/>
        <v/>
      </c>
      <c r="O54" s="69" t="str">
        <f>IFERROR(VLOOKUP(B54,'GF Comments'!F:I,4,FALSE),"")</f>
        <v/>
      </c>
      <c r="P54" s="27"/>
      <c r="S54" s="86"/>
    </row>
    <row r="55" spans="1:19" x14ac:dyDescent="0.3">
      <c r="A55" s="77" t="s">
        <v>1450</v>
      </c>
      <c r="B55" s="27" t="s">
        <v>288</v>
      </c>
      <c r="C55" s="26" t="s">
        <v>1828</v>
      </c>
      <c r="D55" s="45">
        <v>208015.53999999998</v>
      </c>
      <c r="E55" s="46">
        <v>41</v>
      </c>
      <c r="F55" s="45">
        <v>2216237</v>
      </c>
      <c r="G55" s="45">
        <v>43753</v>
      </c>
      <c r="H55" s="45">
        <v>2259990</v>
      </c>
      <c r="I55" s="45">
        <v>38503.47</v>
      </c>
      <c r="J55" s="45">
        <v>2033404.72</v>
      </c>
      <c r="K55" s="45">
        <v>188081.81</v>
      </c>
      <c r="L55" s="68">
        <f t="shared" si="0"/>
        <v>0.91677759193624753</v>
      </c>
      <c r="M55" s="68">
        <f>IFERROR(IF(ISERROR(SEARCH("Total",A55)),VLOOKUP(B55,'PrYear%'!E:H,3,FALSE),VLOOKUP(LEFT(A55,6),'PrYear%'!F:H,3,FALSE)),"")</f>
        <v>0.9162711767081132</v>
      </c>
      <c r="N55" s="44" t="str">
        <f t="shared" si="1"/>
        <v/>
      </c>
      <c r="O55" s="69" t="str">
        <f>IFERROR(VLOOKUP(B55,'GF Comments'!F:I,4,FALSE),"")</f>
        <v/>
      </c>
      <c r="P55" s="27"/>
      <c r="S55" s="86"/>
    </row>
    <row r="56" spans="1:19" x14ac:dyDescent="0.3">
      <c r="A56" s="79" t="s">
        <v>1506</v>
      </c>
      <c r="B56" s="79"/>
      <c r="C56" s="79"/>
      <c r="D56" s="71">
        <v>208015.53999999998</v>
      </c>
      <c r="E56" s="72">
        <v>41</v>
      </c>
      <c r="F56" s="71">
        <v>2216237</v>
      </c>
      <c r="G56" s="71">
        <v>43753</v>
      </c>
      <c r="H56" s="71">
        <v>2259990</v>
      </c>
      <c r="I56" s="71">
        <v>38503.47</v>
      </c>
      <c r="J56" s="71">
        <v>2033404.72</v>
      </c>
      <c r="K56" s="71">
        <v>188081.81</v>
      </c>
      <c r="L56" s="68">
        <f t="shared" si="0"/>
        <v>0.91677759193624753</v>
      </c>
      <c r="M56" s="68">
        <f>IFERROR(IF(ISERROR(SEARCH("Total",A56)),VLOOKUP(B56,'PrYear%'!E:H,3,FALSE),VLOOKUP(LEFT(A56,6),'PrYear%'!F:H,3,FALSE)),"")</f>
        <v>0.9162711767081132</v>
      </c>
      <c r="N56" s="44" t="str">
        <f t="shared" si="1"/>
        <v/>
      </c>
      <c r="O56" s="69" t="str">
        <f>IFERROR(VLOOKUP(B56,'GF Comments'!F:I,4,FALSE),"")</f>
        <v/>
      </c>
      <c r="P56" s="27"/>
      <c r="S56" s="86"/>
    </row>
    <row r="57" spans="1:19" x14ac:dyDescent="0.3">
      <c r="A57" s="77" t="s">
        <v>1451</v>
      </c>
      <c r="B57" s="27" t="s">
        <v>374</v>
      </c>
      <c r="C57" s="26" t="s">
        <v>1829</v>
      </c>
      <c r="D57" s="45">
        <v>129307.12999999999</v>
      </c>
      <c r="E57" s="46">
        <v>33</v>
      </c>
      <c r="F57" s="45">
        <v>1528064</v>
      </c>
      <c r="G57" s="45">
        <v>5290</v>
      </c>
      <c r="H57" s="45">
        <v>1533354</v>
      </c>
      <c r="I57" s="45">
        <v>3792.87</v>
      </c>
      <c r="J57" s="45">
        <v>1450246.9000000001</v>
      </c>
      <c r="K57" s="45">
        <v>79314.23000000001</v>
      </c>
      <c r="L57" s="68">
        <f t="shared" si="0"/>
        <v>0.94827402543704864</v>
      </c>
      <c r="M57" s="68">
        <f>IFERROR(IF(ISERROR(SEARCH("Total",A57)),VLOOKUP(B57,'PrYear%'!E:H,3,FALSE),VLOOKUP(LEFT(A57,6),'PrYear%'!F:H,3,FALSE)),"")</f>
        <v>0.93653889572572002</v>
      </c>
      <c r="N57" s="44" t="str">
        <f t="shared" si="1"/>
        <v/>
      </c>
      <c r="O57" s="69" t="str">
        <f>IFERROR(VLOOKUP(B57,'GF Comments'!F:I,4,FALSE),"")</f>
        <v/>
      </c>
      <c r="P57" s="27"/>
    </row>
    <row r="58" spans="1:19" x14ac:dyDescent="0.3">
      <c r="B58" s="26" t="s">
        <v>1165</v>
      </c>
      <c r="C58" s="26" t="s">
        <v>1830</v>
      </c>
      <c r="D58" s="45">
        <v>2957.99</v>
      </c>
      <c r="E58" s="46">
        <v>7</v>
      </c>
      <c r="F58" s="45">
        <v>81536</v>
      </c>
      <c r="G58" s="45">
        <v>7005</v>
      </c>
      <c r="H58" s="45">
        <v>88541</v>
      </c>
      <c r="I58" s="45">
        <v>1426.5</v>
      </c>
      <c r="J58" s="45">
        <v>71311.67</v>
      </c>
      <c r="K58" s="45">
        <v>15802.83</v>
      </c>
      <c r="L58" s="68">
        <f t="shared" si="0"/>
        <v>0.82151963497136915</v>
      </c>
      <c r="M58" s="68">
        <f>IFERROR(IF(ISERROR(SEARCH("Total",A58)),VLOOKUP(B58,'PrYear%'!E:H,3,FALSE),VLOOKUP(LEFT(A58,6),'PrYear%'!F:H,3,FALSE)),"")</f>
        <v>0.8847151851851851</v>
      </c>
      <c r="N58" s="44" t="str">
        <f t="shared" si="1"/>
        <v/>
      </c>
      <c r="O58" s="69" t="str">
        <f>IFERROR(VLOOKUP(B58,'GF Comments'!F:I,4,FALSE),"")</f>
        <v/>
      </c>
      <c r="P58" s="27"/>
    </row>
    <row r="59" spans="1:19" x14ac:dyDescent="0.3">
      <c r="B59" s="26" t="s">
        <v>579</v>
      </c>
      <c r="C59" s="26" t="s">
        <v>1831</v>
      </c>
      <c r="D59" s="45">
        <v>8079.5</v>
      </c>
      <c r="E59" s="46">
        <v>7</v>
      </c>
      <c r="F59" s="45">
        <v>97121</v>
      </c>
      <c r="G59" s="45">
        <v>761</v>
      </c>
      <c r="H59" s="45">
        <v>97882</v>
      </c>
      <c r="I59" s="45">
        <v>498.14</v>
      </c>
      <c r="J59" s="45">
        <v>79037.440000000002</v>
      </c>
      <c r="K59" s="45">
        <v>18346.420000000002</v>
      </c>
      <c r="L59" s="68">
        <f t="shared" si="0"/>
        <v>0.81256594675221183</v>
      </c>
      <c r="M59" s="68">
        <f>IFERROR(IF(ISERROR(SEARCH("Total",A59)),VLOOKUP(B59,'PrYear%'!E:H,3,FALSE),VLOOKUP(LEFT(A59,6),'PrYear%'!F:H,3,FALSE)),"")</f>
        <v>0.58845674945844095</v>
      </c>
      <c r="N59" s="44" t="str">
        <f t="shared" si="1"/>
        <v/>
      </c>
      <c r="O59" s="69" t="str">
        <f>IFERROR(VLOOKUP(B59,'GF Comments'!F:I,4,FALSE),"")</f>
        <v/>
      </c>
      <c r="P59" s="27"/>
    </row>
    <row r="60" spans="1:19" x14ac:dyDescent="0.3">
      <c r="B60" s="27" t="s">
        <v>372</v>
      </c>
      <c r="C60" s="26" t="s">
        <v>1832</v>
      </c>
      <c r="D60" s="45">
        <v>22678.959999999999</v>
      </c>
      <c r="E60" s="46">
        <v>20</v>
      </c>
      <c r="F60" s="45">
        <v>433120</v>
      </c>
      <c r="G60" s="45">
        <v>-4145</v>
      </c>
      <c r="H60" s="45">
        <v>428975</v>
      </c>
      <c r="I60" s="45">
        <v>6020.42</v>
      </c>
      <c r="J60" s="45">
        <v>368434.3299999999</v>
      </c>
      <c r="K60" s="45">
        <v>54520.249999999978</v>
      </c>
      <c r="L60" s="68">
        <f t="shared" si="0"/>
        <v>0.87290576373914541</v>
      </c>
      <c r="M60" s="68">
        <f>IFERROR(IF(ISERROR(SEARCH("Total",A60)),VLOOKUP(B60,'PrYear%'!E:H,3,FALSE),VLOOKUP(LEFT(A60,6),'PrYear%'!F:H,3,FALSE)),"")</f>
        <v>0.82868121829961472</v>
      </c>
      <c r="N60" s="44" t="str">
        <f t="shared" si="1"/>
        <v/>
      </c>
      <c r="O60" s="69" t="str">
        <f>IFERROR(VLOOKUP(B60,'GF Comments'!F:I,4,FALSE),"")</f>
        <v/>
      </c>
      <c r="P60" s="27"/>
    </row>
    <row r="61" spans="1:19" x14ac:dyDescent="0.3">
      <c r="B61" s="73" t="s">
        <v>371</v>
      </c>
      <c r="C61" s="26" t="s">
        <v>1833</v>
      </c>
      <c r="D61" s="45">
        <v>34994.74</v>
      </c>
      <c r="E61" s="46">
        <v>17</v>
      </c>
      <c r="F61" s="45">
        <v>385830</v>
      </c>
      <c r="G61" s="45">
        <v>12497</v>
      </c>
      <c r="H61" s="45">
        <v>398327</v>
      </c>
      <c r="I61" s="45">
        <v>8230.84</v>
      </c>
      <c r="J61" s="45">
        <v>340880.05</v>
      </c>
      <c r="K61" s="45">
        <v>49216.11</v>
      </c>
      <c r="L61" s="68">
        <f t="shared" si="0"/>
        <v>0.87644294762845609</v>
      </c>
      <c r="M61" s="68">
        <f>IFERROR(IF(ISERROR(SEARCH("Total",A61)),VLOOKUP(B61,'PrYear%'!E:H,3,FALSE),VLOOKUP(LEFT(A61,6),'PrYear%'!F:H,3,FALSE)),"")</f>
        <v>0.81274552326662119</v>
      </c>
      <c r="N61" s="44" t="str">
        <f t="shared" si="1"/>
        <v/>
      </c>
      <c r="O61" s="69" t="str">
        <f>IFERROR(VLOOKUP(B61,'GF Comments'!F:I,4,FALSE),"")</f>
        <v/>
      </c>
      <c r="P61" s="27"/>
    </row>
    <row r="62" spans="1:19" x14ac:dyDescent="0.3">
      <c r="B62" s="73" t="s">
        <v>369</v>
      </c>
      <c r="C62" s="26" t="s">
        <v>1834</v>
      </c>
      <c r="D62" s="45">
        <v>40272.909999999996</v>
      </c>
      <c r="E62" s="46">
        <v>19</v>
      </c>
      <c r="F62" s="45">
        <v>582220</v>
      </c>
      <c r="G62" s="45">
        <v>3833</v>
      </c>
      <c r="H62" s="45">
        <v>586053</v>
      </c>
      <c r="I62" s="45">
        <v>21566.77</v>
      </c>
      <c r="J62" s="45">
        <v>441506.20000000013</v>
      </c>
      <c r="K62" s="45">
        <v>122980.03000000004</v>
      </c>
      <c r="L62" s="68">
        <f t="shared" si="0"/>
        <v>0.7901554466916817</v>
      </c>
      <c r="M62" s="68">
        <f>IFERROR(IF(ISERROR(SEARCH("Total",A62)),VLOOKUP(B62,'PrYear%'!E:H,3,FALSE),VLOOKUP(LEFT(A62,6),'PrYear%'!F:H,3,FALSE)),"")</f>
        <v>0.82921958156272313</v>
      </c>
      <c r="N62" s="44" t="str">
        <f t="shared" si="1"/>
        <v/>
      </c>
      <c r="O62" s="69" t="str">
        <f>IFERROR(VLOOKUP(B62,'GF Comments'!F:I,4,FALSE),"")</f>
        <v/>
      </c>
      <c r="P62" s="27"/>
    </row>
    <row r="63" spans="1:19" x14ac:dyDescent="0.3">
      <c r="B63" s="27" t="s">
        <v>366</v>
      </c>
      <c r="C63" s="26" t="s">
        <v>1835</v>
      </c>
      <c r="D63" s="45">
        <v>22337.98</v>
      </c>
      <c r="E63" s="46">
        <v>16</v>
      </c>
      <c r="F63" s="45">
        <v>287072</v>
      </c>
      <c r="G63" s="45">
        <v>2266</v>
      </c>
      <c r="H63" s="45">
        <v>289338</v>
      </c>
      <c r="I63" s="45">
        <v>3203.1</v>
      </c>
      <c r="J63" s="45">
        <v>232997.38999999998</v>
      </c>
      <c r="K63" s="45">
        <v>53137.510000000009</v>
      </c>
      <c r="L63" s="68">
        <f t="shared" si="0"/>
        <v>0.81634797365019451</v>
      </c>
      <c r="M63" s="68">
        <f>IFERROR(IF(ISERROR(SEARCH("Total",A63)),VLOOKUP(B63,'PrYear%'!E:H,3,FALSE),VLOOKUP(LEFT(A63,6),'PrYear%'!F:H,3,FALSE)),"")</f>
        <v>0.79524174611598775</v>
      </c>
      <c r="N63" s="44" t="str">
        <f t="shared" si="1"/>
        <v/>
      </c>
      <c r="O63" s="69" t="str">
        <f>IFERROR(VLOOKUP(B63,'GF Comments'!F:I,4,FALSE),"")</f>
        <v/>
      </c>
      <c r="P63" s="27"/>
    </row>
    <row r="64" spans="1:19" x14ac:dyDescent="0.3">
      <c r="B64" s="27" t="s">
        <v>364</v>
      </c>
      <c r="C64" s="26" t="s">
        <v>1836</v>
      </c>
      <c r="D64" s="45">
        <v>4764.6099999999997</v>
      </c>
      <c r="E64" s="46">
        <v>12</v>
      </c>
      <c r="F64" s="45">
        <v>99877</v>
      </c>
      <c r="G64" s="45">
        <v>12014</v>
      </c>
      <c r="H64" s="45">
        <v>111891</v>
      </c>
      <c r="I64" s="45">
        <v>7072.84</v>
      </c>
      <c r="J64" s="45">
        <v>95734.150000000009</v>
      </c>
      <c r="K64" s="45">
        <v>9084.0099999999984</v>
      </c>
      <c r="L64" s="68">
        <f t="shared" si="0"/>
        <v>0.91881375624491701</v>
      </c>
      <c r="M64" s="68">
        <f>IFERROR(IF(ISERROR(SEARCH("Total",A64)),VLOOKUP(B64,'PrYear%'!E:H,3,FALSE),VLOOKUP(LEFT(A64,6),'PrYear%'!F:H,3,FALSE)),"")</f>
        <v>0.89352453111213659</v>
      </c>
      <c r="N64" s="44" t="str">
        <f t="shared" si="1"/>
        <v/>
      </c>
      <c r="O64" s="69" t="str">
        <f>IFERROR(VLOOKUP(B64,'GF Comments'!F:I,4,FALSE),"")</f>
        <v/>
      </c>
      <c r="P64" s="27"/>
    </row>
    <row r="65" spans="2:16" x14ac:dyDescent="0.3">
      <c r="B65" s="27" t="s">
        <v>358</v>
      </c>
      <c r="C65" s="26" t="s">
        <v>1837</v>
      </c>
      <c r="D65" s="45">
        <v>22301.439999999999</v>
      </c>
      <c r="E65" s="46">
        <v>30</v>
      </c>
      <c r="F65" s="45">
        <v>224608</v>
      </c>
      <c r="G65" s="45">
        <v>1433</v>
      </c>
      <c r="H65" s="45">
        <v>226041</v>
      </c>
      <c r="I65" s="45">
        <v>1433.1799999999998</v>
      </c>
      <c r="J65" s="45">
        <v>195040.87000000002</v>
      </c>
      <c r="K65" s="45">
        <v>29566.950000000004</v>
      </c>
      <c r="L65" s="68">
        <f t="shared" si="0"/>
        <v>0.86919651744595017</v>
      </c>
      <c r="M65" s="68">
        <f>IFERROR(IF(ISERROR(SEARCH("Total",A65)),VLOOKUP(B65,'PrYear%'!E:H,3,FALSE),VLOOKUP(LEFT(A65,6),'PrYear%'!F:H,3,FALSE)),"")</f>
        <v>0.90123530333089685</v>
      </c>
      <c r="N65" s="44" t="str">
        <f t="shared" si="1"/>
        <v/>
      </c>
      <c r="O65" s="69" t="str">
        <f>IFERROR(VLOOKUP(B65,'GF Comments'!F:I,4,FALSE),"")</f>
        <v/>
      </c>
      <c r="P65" s="27"/>
    </row>
    <row r="66" spans="2:16" x14ac:dyDescent="0.3">
      <c r="B66" s="27" t="s">
        <v>355</v>
      </c>
      <c r="C66" s="26" t="s">
        <v>1838</v>
      </c>
      <c r="D66" s="45">
        <v>7755.12</v>
      </c>
      <c r="E66" s="46">
        <v>9</v>
      </c>
      <c r="F66" s="45">
        <v>113230</v>
      </c>
      <c r="G66" s="45">
        <v>764</v>
      </c>
      <c r="H66" s="45">
        <v>113994</v>
      </c>
      <c r="I66" s="45">
        <v>0</v>
      </c>
      <c r="J66" s="45">
        <v>100890.28</v>
      </c>
      <c r="K66" s="45">
        <v>13103.720000000001</v>
      </c>
      <c r="L66" s="68">
        <f t="shared" si="0"/>
        <v>0.88504903766864917</v>
      </c>
      <c r="M66" s="68">
        <f>IFERROR(IF(ISERROR(SEARCH("Total",A66)),VLOOKUP(B66,'PrYear%'!E:H,3,FALSE),VLOOKUP(LEFT(A66,6),'PrYear%'!F:H,3,FALSE)),"")</f>
        <v>1.0465676499912029</v>
      </c>
      <c r="N66" s="44" t="str">
        <f t="shared" si="1"/>
        <v/>
      </c>
      <c r="O66" s="69" t="str">
        <f>IFERROR(VLOOKUP(B66,'GF Comments'!F:I,4,FALSE),"")</f>
        <v/>
      </c>
      <c r="P66" s="27"/>
    </row>
    <row r="67" spans="2:16" x14ac:dyDescent="0.3">
      <c r="B67" s="27" t="s">
        <v>354</v>
      </c>
      <c r="C67" s="26" t="s">
        <v>1839</v>
      </c>
      <c r="D67" s="45">
        <v>24975.66</v>
      </c>
      <c r="E67" s="46">
        <v>15</v>
      </c>
      <c r="F67" s="45">
        <v>442811</v>
      </c>
      <c r="G67" s="45">
        <v>-96</v>
      </c>
      <c r="H67" s="45">
        <v>442715</v>
      </c>
      <c r="I67" s="45">
        <v>1295.71</v>
      </c>
      <c r="J67" s="45">
        <v>344639.35</v>
      </c>
      <c r="K67" s="45">
        <v>96779.939999999988</v>
      </c>
      <c r="L67" s="68">
        <f t="shared" si="0"/>
        <v>0.78139448629479458</v>
      </c>
      <c r="M67" s="68">
        <f>IFERROR(IF(ISERROR(SEARCH("Total",A67)),VLOOKUP(B67,'PrYear%'!E:H,3,FALSE),VLOOKUP(LEFT(A67,6),'PrYear%'!F:H,3,FALSE)),"")</f>
        <v>0.90190167601984228</v>
      </c>
      <c r="N67" s="44" t="str">
        <f t="shared" si="1"/>
        <v/>
      </c>
      <c r="O67" s="69" t="str">
        <f>IFERROR(VLOOKUP(B67,'GF Comments'!F:I,4,FALSE),"")</f>
        <v/>
      </c>
      <c r="P67" s="27"/>
    </row>
    <row r="68" spans="2:16" x14ac:dyDescent="0.3">
      <c r="B68" s="26" t="s">
        <v>2126</v>
      </c>
      <c r="C68" s="26" t="s">
        <v>2179</v>
      </c>
      <c r="D68" s="45">
        <v>238.97</v>
      </c>
      <c r="E68" s="46">
        <v>3</v>
      </c>
      <c r="F68" s="45">
        <v>0</v>
      </c>
      <c r="G68" s="45">
        <v>0</v>
      </c>
      <c r="H68" s="45">
        <v>0</v>
      </c>
      <c r="I68" s="45">
        <v>1217.1399999999999</v>
      </c>
      <c r="J68" s="45">
        <v>2907.86</v>
      </c>
      <c r="K68" s="45">
        <v>-4125</v>
      </c>
      <c r="L68" s="68" t="str">
        <f t="shared" si="0"/>
        <v/>
      </c>
      <c r="M68" s="68" t="str">
        <f>IFERROR(IF(ISERROR(SEARCH("Total",A68)),VLOOKUP(B68,'PrYear%'!E:H,3,FALSE),VLOOKUP(LEFT(A68,6),'PrYear%'!F:H,3,FALSE)),"")</f>
        <v/>
      </c>
      <c r="N68" s="44" t="str">
        <f t="shared" si="1"/>
        <v/>
      </c>
      <c r="O68" s="69" t="str">
        <f>IFERROR(VLOOKUP(B68,'GF Comments'!F:I,4,FALSE),"")</f>
        <v/>
      </c>
      <c r="P68" s="38"/>
    </row>
    <row r="69" spans="2:16" x14ac:dyDescent="0.3">
      <c r="B69" s="26" t="s">
        <v>2127</v>
      </c>
      <c r="C69" s="26" t="s">
        <v>2362</v>
      </c>
      <c r="D69" s="45">
        <v>202.99</v>
      </c>
      <c r="E69" s="46">
        <v>1</v>
      </c>
      <c r="F69" s="45">
        <v>0</v>
      </c>
      <c r="G69" s="45">
        <v>0</v>
      </c>
      <c r="H69" s="45">
        <v>0</v>
      </c>
      <c r="I69" s="45">
        <v>597.01</v>
      </c>
      <c r="J69" s="45">
        <v>202.99</v>
      </c>
      <c r="K69" s="45">
        <v>-800</v>
      </c>
      <c r="L69" s="68" t="str">
        <f t="shared" si="0"/>
        <v/>
      </c>
      <c r="M69" s="68" t="str">
        <f>IFERROR(IF(ISERROR(SEARCH("Total",A69)),VLOOKUP(B69,'PrYear%'!E:H,3,FALSE),VLOOKUP(LEFT(A69,6),'PrYear%'!F:H,3,FALSE)),"")</f>
        <v/>
      </c>
      <c r="N69" s="44" t="str">
        <f t="shared" si="1"/>
        <v/>
      </c>
      <c r="O69" s="69" t="str">
        <f>IFERROR(VLOOKUP(B69,'GF Comments'!F:I,4,FALSE),"")</f>
        <v/>
      </c>
      <c r="P69" s="27"/>
    </row>
    <row r="70" spans="2:16" x14ac:dyDescent="0.3">
      <c r="B70" s="26" t="s">
        <v>2128</v>
      </c>
      <c r="C70" s="26" t="s">
        <v>2181</v>
      </c>
      <c r="D70" s="45">
        <v>1030</v>
      </c>
      <c r="E70" s="46">
        <v>4</v>
      </c>
      <c r="F70" s="45">
        <v>0</v>
      </c>
      <c r="G70" s="45">
        <v>0</v>
      </c>
      <c r="H70" s="45">
        <v>0</v>
      </c>
      <c r="I70" s="45">
        <v>7000</v>
      </c>
      <c r="J70" s="45">
        <v>13308.49</v>
      </c>
      <c r="K70" s="45">
        <v>-20308.489999999998</v>
      </c>
      <c r="L70" s="68" t="str">
        <f t="shared" si="0"/>
        <v/>
      </c>
      <c r="M70" s="68" t="str">
        <f>IFERROR(IF(ISERROR(SEARCH("Total",A70)),VLOOKUP(B70,'PrYear%'!E:H,3,FALSE),VLOOKUP(LEFT(A70,6),'PrYear%'!F:H,3,FALSE)),"")</f>
        <v/>
      </c>
      <c r="N70" s="44" t="str">
        <f t="shared" si="1"/>
        <v>X</v>
      </c>
      <c r="O70" s="69" t="str">
        <f>IFERROR(VLOOKUP(B70,'GF Comments'!F:I,4,FALSE),"")</f>
        <v/>
      </c>
      <c r="P70" s="37"/>
    </row>
    <row r="71" spans="2:16" x14ac:dyDescent="0.3">
      <c r="B71" s="26" t="s">
        <v>2129</v>
      </c>
      <c r="C71" s="26" t="s">
        <v>2183</v>
      </c>
      <c r="D71" s="45">
        <v>0</v>
      </c>
      <c r="E71" s="46">
        <v>1</v>
      </c>
      <c r="F71" s="45">
        <v>0</v>
      </c>
      <c r="G71" s="45">
        <v>0</v>
      </c>
      <c r="H71" s="45">
        <v>0</v>
      </c>
      <c r="I71" s="45">
        <v>0</v>
      </c>
      <c r="J71" s="45">
        <v>35</v>
      </c>
      <c r="K71" s="45">
        <v>-35</v>
      </c>
      <c r="L71" s="68" t="str">
        <f t="shared" si="0"/>
        <v/>
      </c>
      <c r="M71" s="68" t="str">
        <f>IFERROR(IF(ISERROR(SEARCH("Total",A71)),VLOOKUP(B71,'PrYear%'!E:H,3,FALSE),VLOOKUP(LEFT(A71,6),'PrYear%'!F:H,3,FALSE)),"")</f>
        <v/>
      </c>
      <c r="N71" s="44" t="str">
        <f t="shared" si="1"/>
        <v/>
      </c>
      <c r="O71" s="69" t="str">
        <f>IFERROR(VLOOKUP(B71,'GF Comments'!F:I,4,FALSE),"")</f>
        <v/>
      </c>
      <c r="P71" s="27"/>
    </row>
    <row r="72" spans="2:16" x14ac:dyDescent="0.3">
      <c r="B72" s="26" t="s">
        <v>2132</v>
      </c>
      <c r="C72" s="26" t="s">
        <v>2306</v>
      </c>
      <c r="D72" s="45">
        <v>69.75</v>
      </c>
      <c r="E72" s="46">
        <v>2</v>
      </c>
      <c r="F72" s="45">
        <v>0</v>
      </c>
      <c r="G72" s="45">
        <v>0</v>
      </c>
      <c r="H72" s="45">
        <v>0</v>
      </c>
      <c r="I72" s="45">
        <v>0</v>
      </c>
      <c r="J72" s="45">
        <v>312.75</v>
      </c>
      <c r="K72" s="45">
        <v>-312.75</v>
      </c>
      <c r="L72" s="68" t="str">
        <f t="shared" si="0"/>
        <v/>
      </c>
      <c r="M72" s="68" t="str">
        <f>IFERROR(IF(ISERROR(SEARCH("Total",A72)),VLOOKUP(B72,'PrYear%'!E:H,3,FALSE),VLOOKUP(LEFT(A72,6),'PrYear%'!F:H,3,FALSE)),"")</f>
        <v/>
      </c>
      <c r="N72" s="44" t="str">
        <f t="shared" si="1"/>
        <v/>
      </c>
      <c r="O72" s="69" t="str">
        <f>IFERROR(VLOOKUP(B72,'GF Comments'!F:I,4,FALSE),"")</f>
        <v/>
      </c>
      <c r="P72" s="27"/>
    </row>
    <row r="73" spans="2:16" x14ac:dyDescent="0.3">
      <c r="B73" s="27" t="s">
        <v>441</v>
      </c>
      <c r="C73" s="26" t="s">
        <v>1840</v>
      </c>
      <c r="D73" s="45">
        <v>10595</v>
      </c>
      <c r="E73" s="46">
        <v>10</v>
      </c>
      <c r="F73" s="45">
        <v>217242</v>
      </c>
      <c r="G73" s="45">
        <v>523</v>
      </c>
      <c r="H73" s="45">
        <v>217765</v>
      </c>
      <c r="I73" s="45">
        <v>289.02999999999997</v>
      </c>
      <c r="J73" s="45">
        <v>151353.85999999999</v>
      </c>
      <c r="K73" s="45">
        <v>66122.11</v>
      </c>
      <c r="L73" s="68">
        <f t="shared" si="0"/>
        <v>0.69636025072899677</v>
      </c>
      <c r="M73" s="68">
        <f>IFERROR(IF(ISERROR(SEARCH("Total",A73)),VLOOKUP(B73,'PrYear%'!E:H,3,FALSE),VLOOKUP(LEFT(A73,6),'PrYear%'!F:H,3,FALSE)),"")</f>
        <v>0.91766462458765707</v>
      </c>
      <c r="N73" s="44" t="str">
        <f t="shared" si="1"/>
        <v>X</v>
      </c>
      <c r="O73" s="69" t="str">
        <f>IFERROR(VLOOKUP(B73,'GF Comments'!F:I,4,FALSE),"")</f>
        <v/>
      </c>
      <c r="P73" s="27"/>
    </row>
    <row r="74" spans="2:16" x14ac:dyDescent="0.3">
      <c r="B74" s="26" t="s">
        <v>2133</v>
      </c>
      <c r="C74" s="26" t="s">
        <v>2297</v>
      </c>
      <c r="D74" s="45">
        <v>0</v>
      </c>
      <c r="E74" s="46">
        <v>1</v>
      </c>
      <c r="F74" s="45">
        <v>0</v>
      </c>
      <c r="G74" s="45">
        <v>0</v>
      </c>
      <c r="H74" s="45">
        <v>0</v>
      </c>
      <c r="I74" s="45">
        <v>0</v>
      </c>
      <c r="J74" s="45">
        <v>3433</v>
      </c>
      <c r="K74" s="45">
        <v>-3433</v>
      </c>
      <c r="L74" s="68" t="str">
        <f t="shared" si="0"/>
        <v/>
      </c>
      <c r="M74" s="68" t="str">
        <f>IFERROR(IF(ISERROR(SEARCH("Total",A74)),VLOOKUP(B74,'PrYear%'!E:H,3,FALSE),VLOOKUP(LEFT(A74,6),'PrYear%'!F:H,3,FALSE)),"")</f>
        <v/>
      </c>
      <c r="N74" s="44" t="str">
        <f t="shared" si="1"/>
        <v/>
      </c>
      <c r="O74" s="69" t="str">
        <f>IFERROR(VLOOKUP(B74,'GF Comments'!F:I,4,FALSE),"")</f>
        <v/>
      </c>
      <c r="P74" s="27"/>
    </row>
    <row r="75" spans="2:16" x14ac:dyDescent="0.3">
      <c r="B75" s="26" t="s">
        <v>2135</v>
      </c>
      <c r="C75" s="26" t="s">
        <v>2364</v>
      </c>
      <c r="D75" s="45">
        <v>173.72</v>
      </c>
      <c r="E75" s="46">
        <v>1</v>
      </c>
      <c r="F75" s="45">
        <v>0</v>
      </c>
      <c r="G75" s="45">
        <v>0</v>
      </c>
      <c r="H75" s="45">
        <v>0</v>
      </c>
      <c r="I75" s="45">
        <v>26.28</v>
      </c>
      <c r="J75" s="45">
        <v>173.72</v>
      </c>
      <c r="K75" s="45">
        <v>-200</v>
      </c>
      <c r="L75" s="68" t="str">
        <f t="shared" si="0"/>
        <v/>
      </c>
      <c r="M75" s="68" t="str">
        <f>IFERROR(IF(ISERROR(SEARCH("Total",A75)),VLOOKUP(B75,'PrYear%'!E:H,3,FALSE),VLOOKUP(LEFT(A75,6),'PrYear%'!F:H,3,FALSE)),"")</f>
        <v/>
      </c>
      <c r="N75" s="44" t="str">
        <f t="shared" si="1"/>
        <v/>
      </c>
      <c r="O75" s="69" t="str">
        <f>IFERROR(VLOOKUP(B75,'GF Comments'!F:I,4,FALSE),"")</f>
        <v/>
      </c>
      <c r="P75" s="27"/>
    </row>
    <row r="76" spans="2:16" x14ac:dyDescent="0.3">
      <c r="B76" s="26" t="s">
        <v>2136</v>
      </c>
      <c r="C76" s="26" t="s">
        <v>2308</v>
      </c>
      <c r="D76" s="45">
        <v>0</v>
      </c>
      <c r="E76" s="46">
        <v>2</v>
      </c>
      <c r="F76" s="45">
        <v>0</v>
      </c>
      <c r="G76" s="45">
        <v>0</v>
      </c>
      <c r="H76" s="45">
        <v>0</v>
      </c>
      <c r="I76" s="45">
        <v>0</v>
      </c>
      <c r="J76" s="45">
        <v>12148.02</v>
      </c>
      <c r="K76" s="45">
        <v>-12148.02</v>
      </c>
      <c r="L76" s="68" t="str">
        <f t="shared" ref="L76:L96" si="2">IF(ISERROR((I76+J76)/H76),"",(I76+J76)/H76)</f>
        <v/>
      </c>
      <c r="M76" s="68" t="str">
        <f>IFERROR(IF(ISERROR(SEARCH("Total",A76)),VLOOKUP(B76,'PrYear%'!E:H,3,FALSE),VLOOKUP(LEFT(A76,6),'PrYear%'!F:H,3,FALSE)),"")</f>
        <v/>
      </c>
      <c r="N76" s="44" t="str">
        <f t="shared" ref="N76:N96" si="3">IF(AND(OR($L$4-IFERROR(VALUE(L76),0)&lt;=-0.05,$L$4-IFERROR(VALUE(L76),0)&gt;=0.15),ABS((G76*$L$4)-I76-J76)&gt;=5000),"X","")</f>
        <v>X</v>
      </c>
      <c r="O76" s="69" t="str">
        <f>IFERROR(VLOOKUP(B76,'GF Comments'!F:I,4,FALSE),"")</f>
        <v/>
      </c>
      <c r="P76" s="27"/>
    </row>
    <row r="77" spans="2:16" x14ac:dyDescent="0.3">
      <c r="B77" s="26" t="s">
        <v>2137</v>
      </c>
      <c r="C77" s="26" t="s">
        <v>2218</v>
      </c>
      <c r="D77" s="45">
        <v>15992.1</v>
      </c>
      <c r="E77" s="46">
        <v>2</v>
      </c>
      <c r="F77" s="45">
        <v>0</v>
      </c>
      <c r="G77" s="45">
        <v>0</v>
      </c>
      <c r="H77" s="45">
        <v>0</v>
      </c>
      <c r="I77" s="45">
        <v>167.35</v>
      </c>
      <c r="J77" s="45">
        <v>33945.19</v>
      </c>
      <c r="K77" s="45">
        <v>-34112.54</v>
      </c>
      <c r="L77" s="68" t="str">
        <f t="shared" si="2"/>
        <v/>
      </c>
      <c r="M77" s="68" t="str">
        <f>IFERROR(IF(ISERROR(SEARCH("Total",A77)),VLOOKUP(B77,'PrYear%'!E:H,3,FALSE),VLOOKUP(LEFT(A77,6),'PrYear%'!F:H,3,FALSE)),"")</f>
        <v/>
      </c>
      <c r="N77" s="44" t="str">
        <f t="shared" si="3"/>
        <v>X</v>
      </c>
      <c r="O77" s="69" t="str">
        <f>IFERROR(VLOOKUP(B77,'GF Comments'!F:I,4,FALSE),"")</f>
        <v/>
      </c>
      <c r="P77" s="27"/>
    </row>
    <row r="78" spans="2:16" x14ac:dyDescent="0.3">
      <c r="B78" s="27" t="s">
        <v>440</v>
      </c>
      <c r="C78" s="26" t="s">
        <v>1841</v>
      </c>
      <c r="D78" s="45">
        <v>0</v>
      </c>
      <c r="E78" s="46">
        <v>2</v>
      </c>
      <c r="F78" s="45">
        <v>18839</v>
      </c>
      <c r="G78" s="45">
        <v>13</v>
      </c>
      <c r="H78" s="45">
        <v>18852</v>
      </c>
      <c r="I78" s="45">
        <v>0</v>
      </c>
      <c r="J78" s="45">
        <v>10191.25</v>
      </c>
      <c r="K78" s="45">
        <v>8660.75</v>
      </c>
      <c r="L78" s="68">
        <f t="shared" si="2"/>
        <v>0.54059251007850628</v>
      </c>
      <c r="M78" s="68">
        <f>IFERROR(IF(ISERROR(SEARCH("Total",A78)),VLOOKUP(B78,'PrYear%'!E:H,3,FALSE),VLOOKUP(LEFT(A78,6),'PrYear%'!F:H,3,FALSE)),"")</f>
        <v>0.81838285714285719</v>
      </c>
      <c r="N78" s="44" t="str">
        <f t="shared" si="3"/>
        <v>X</v>
      </c>
      <c r="O78" s="69" t="str">
        <f>IFERROR(VLOOKUP(B78,'GF Comments'!F:I,4,FALSE),"")</f>
        <v/>
      </c>
      <c r="P78" s="27"/>
    </row>
    <row r="79" spans="2:16" x14ac:dyDescent="0.3">
      <c r="B79" s="27" t="s">
        <v>438</v>
      </c>
      <c r="C79" s="26" t="s">
        <v>1842</v>
      </c>
      <c r="D79" s="45">
        <v>8468.1099999999988</v>
      </c>
      <c r="E79" s="46">
        <v>9</v>
      </c>
      <c r="F79" s="45">
        <v>167811</v>
      </c>
      <c r="G79" s="45">
        <v>561</v>
      </c>
      <c r="H79" s="45">
        <v>168372</v>
      </c>
      <c r="I79" s="45">
        <v>1180</v>
      </c>
      <c r="J79" s="45">
        <v>121545.15</v>
      </c>
      <c r="K79" s="45">
        <v>45646.85</v>
      </c>
      <c r="L79" s="68">
        <f t="shared" si="2"/>
        <v>0.72889286817285526</v>
      </c>
      <c r="M79" s="68">
        <f>IFERROR(IF(ISERROR(SEARCH("Total",A79)),VLOOKUP(B79,'PrYear%'!E:H,3,FALSE),VLOOKUP(LEFT(A79,6),'PrYear%'!F:H,3,FALSE)),"")</f>
        <v>0.97160799957822963</v>
      </c>
      <c r="N79" s="44" t="str">
        <f t="shared" si="3"/>
        <v>X</v>
      </c>
      <c r="O79" s="69" t="str">
        <f>IFERROR(VLOOKUP(B79,'GF Comments'!F:I,4,FALSE),"")</f>
        <v/>
      </c>
      <c r="P79" s="27"/>
    </row>
    <row r="80" spans="2:16" x14ac:dyDescent="0.3">
      <c r="B80" s="26" t="s">
        <v>2138</v>
      </c>
      <c r="C80" s="26" t="s">
        <v>2186</v>
      </c>
      <c r="D80" s="45">
        <v>0</v>
      </c>
      <c r="E80" s="46">
        <v>3</v>
      </c>
      <c r="F80" s="45">
        <v>0</v>
      </c>
      <c r="G80" s="45">
        <v>0</v>
      </c>
      <c r="H80" s="45">
        <v>0</v>
      </c>
      <c r="I80" s="45">
        <v>0</v>
      </c>
      <c r="J80" s="45">
        <v>14951.04</v>
      </c>
      <c r="K80" s="45">
        <v>-14951.04</v>
      </c>
      <c r="L80" s="68" t="str">
        <f t="shared" si="2"/>
        <v/>
      </c>
      <c r="M80" s="68" t="str">
        <f>IFERROR(IF(ISERROR(SEARCH("Total",A80)),VLOOKUP(B80,'PrYear%'!E:H,3,FALSE),VLOOKUP(LEFT(A80,6),'PrYear%'!F:H,3,FALSE)),"")</f>
        <v/>
      </c>
      <c r="N80" s="44" t="str">
        <f t="shared" si="3"/>
        <v>X</v>
      </c>
      <c r="O80" s="69" t="str">
        <f>IFERROR(VLOOKUP(B80,'GF Comments'!F:I,4,FALSE),"")</f>
        <v/>
      </c>
      <c r="P80" s="27"/>
    </row>
    <row r="81" spans="2:16" x14ac:dyDescent="0.3">
      <c r="B81" s="26" t="s">
        <v>2139</v>
      </c>
      <c r="C81" s="26" t="s">
        <v>2187</v>
      </c>
      <c r="D81" s="45">
        <v>0</v>
      </c>
      <c r="E81" s="46">
        <v>2</v>
      </c>
      <c r="F81" s="45">
        <v>0</v>
      </c>
      <c r="G81" s="45">
        <v>0</v>
      </c>
      <c r="H81" s="45">
        <v>0</v>
      </c>
      <c r="I81" s="45">
        <v>0</v>
      </c>
      <c r="J81" s="45">
        <v>3869.08</v>
      </c>
      <c r="K81" s="45">
        <v>-3869.08</v>
      </c>
      <c r="L81" s="68" t="str">
        <f t="shared" si="2"/>
        <v/>
      </c>
      <c r="M81" s="68" t="str">
        <f>IFERROR(IF(ISERROR(SEARCH("Total",A81)),VLOOKUP(B81,'PrYear%'!E:H,3,FALSE),VLOOKUP(LEFT(A81,6),'PrYear%'!F:H,3,FALSE)),"")</f>
        <v/>
      </c>
      <c r="N81" s="44" t="str">
        <f t="shared" si="3"/>
        <v/>
      </c>
      <c r="O81" s="69" t="str">
        <f>IFERROR(VLOOKUP(B81,'GF Comments'!F:I,4,FALSE),"")</f>
        <v/>
      </c>
      <c r="P81" s="27"/>
    </row>
    <row r="82" spans="2:16" x14ac:dyDescent="0.3">
      <c r="B82" s="26" t="s">
        <v>2140</v>
      </c>
      <c r="C82" s="26" t="s">
        <v>2189</v>
      </c>
      <c r="D82" s="45">
        <v>0</v>
      </c>
      <c r="E82" s="46">
        <v>2</v>
      </c>
      <c r="F82" s="45">
        <v>0</v>
      </c>
      <c r="G82" s="45">
        <v>0</v>
      </c>
      <c r="H82" s="45">
        <v>0</v>
      </c>
      <c r="I82" s="45">
        <v>0</v>
      </c>
      <c r="J82" s="45">
        <v>1815.96</v>
      </c>
      <c r="K82" s="45">
        <v>-1815.96</v>
      </c>
      <c r="L82" s="68" t="str">
        <f t="shared" si="2"/>
        <v/>
      </c>
      <c r="M82" s="68" t="str">
        <f>IFERROR(IF(ISERROR(SEARCH("Total",A82)),VLOOKUP(B82,'PrYear%'!E:H,3,FALSE),VLOOKUP(LEFT(A82,6),'PrYear%'!F:H,3,FALSE)),"")</f>
        <v/>
      </c>
      <c r="N82" s="44" t="str">
        <f t="shared" si="3"/>
        <v/>
      </c>
      <c r="O82" s="69" t="str">
        <f>IFERROR(VLOOKUP(B82,'GF Comments'!F:I,4,FALSE),"")</f>
        <v/>
      </c>
      <c r="P82" s="27"/>
    </row>
    <row r="83" spans="2:16" x14ac:dyDescent="0.3">
      <c r="B83" s="26" t="s">
        <v>2142</v>
      </c>
      <c r="C83" s="26" t="s">
        <v>2193</v>
      </c>
      <c r="D83" s="45">
        <v>0</v>
      </c>
      <c r="E83" s="46">
        <v>2</v>
      </c>
      <c r="F83" s="45">
        <v>0</v>
      </c>
      <c r="G83" s="45">
        <v>0</v>
      </c>
      <c r="H83" s="45">
        <v>0</v>
      </c>
      <c r="I83" s="45">
        <v>0</v>
      </c>
      <c r="J83" s="45">
        <v>1985.67</v>
      </c>
      <c r="K83" s="45">
        <v>-1985.67</v>
      </c>
      <c r="L83" s="68" t="str">
        <f t="shared" si="2"/>
        <v/>
      </c>
      <c r="M83" s="68" t="str">
        <f>IFERROR(IF(ISERROR(SEARCH("Total",A83)),VLOOKUP(B83,'PrYear%'!E:H,3,FALSE),VLOOKUP(LEFT(A83,6),'PrYear%'!F:H,3,FALSE)),"")</f>
        <v/>
      </c>
      <c r="N83" s="44" t="str">
        <f t="shared" si="3"/>
        <v/>
      </c>
      <c r="O83" s="69" t="str">
        <f>IFERROR(VLOOKUP(B83,'GF Comments'!F:I,4,FALSE),"")</f>
        <v/>
      </c>
      <c r="P83" s="27"/>
    </row>
    <row r="84" spans="2:16" x14ac:dyDescent="0.3">
      <c r="B84" s="26" t="s">
        <v>1394</v>
      </c>
      <c r="C84" s="26" t="s">
        <v>1843</v>
      </c>
      <c r="D84" s="45">
        <v>19703.349999999999</v>
      </c>
      <c r="E84" s="46">
        <v>16</v>
      </c>
      <c r="F84" s="45">
        <v>202073</v>
      </c>
      <c r="G84" s="45">
        <v>1081</v>
      </c>
      <c r="H84" s="45">
        <v>203154</v>
      </c>
      <c r="I84" s="45">
        <v>6312.65</v>
      </c>
      <c r="J84" s="45">
        <v>161665.49</v>
      </c>
      <c r="K84" s="45">
        <v>35175.86</v>
      </c>
      <c r="L84" s="68">
        <f t="shared" si="2"/>
        <v>0.82685125569764806</v>
      </c>
      <c r="M84" s="68">
        <f>IFERROR(IF(ISERROR(SEARCH("Total",A84)),VLOOKUP(B84,'PrYear%'!E:H,3,FALSE),VLOOKUP(LEFT(A84,6),'PrYear%'!F:H,3,FALSE)),"")</f>
        <v>0.84452073134671624</v>
      </c>
      <c r="N84" s="44" t="str">
        <f t="shared" si="3"/>
        <v/>
      </c>
      <c r="O84" s="69" t="str">
        <f>IFERROR(VLOOKUP(B84,'GF Comments'!F:I,4,FALSE),"")</f>
        <v/>
      </c>
      <c r="P84" s="27"/>
    </row>
    <row r="85" spans="2:16" x14ac:dyDescent="0.3">
      <c r="B85" s="26" t="s">
        <v>2144</v>
      </c>
      <c r="C85" s="26" t="s">
        <v>2320</v>
      </c>
      <c r="D85" s="45">
        <v>616.88</v>
      </c>
      <c r="E85" s="46">
        <v>3</v>
      </c>
      <c r="F85" s="45">
        <v>0</v>
      </c>
      <c r="G85" s="45">
        <v>0</v>
      </c>
      <c r="H85" s="45">
        <v>0</v>
      </c>
      <c r="I85" s="45">
        <v>3608.92</v>
      </c>
      <c r="J85" s="45">
        <v>2641.0299999999997</v>
      </c>
      <c r="K85" s="45">
        <v>-6249.95</v>
      </c>
      <c r="L85" s="68" t="str">
        <f t="shared" si="2"/>
        <v/>
      </c>
      <c r="M85" s="68" t="str">
        <f>IFERROR(IF(ISERROR(SEARCH("Total",A85)),VLOOKUP(B85,'PrYear%'!E:H,3,FALSE),VLOOKUP(LEFT(A85,6),'PrYear%'!F:H,3,FALSE)),"")</f>
        <v/>
      </c>
      <c r="N85" s="44" t="str">
        <f t="shared" si="3"/>
        <v>X</v>
      </c>
      <c r="O85" s="69" t="str">
        <f>IFERROR(VLOOKUP(B85,'GF Comments'!F:I,4,FALSE),"")</f>
        <v/>
      </c>
      <c r="P85" s="27"/>
    </row>
    <row r="86" spans="2:16" x14ac:dyDescent="0.3">
      <c r="B86" s="26" t="s">
        <v>2145</v>
      </c>
      <c r="C86" s="26" t="s">
        <v>2195</v>
      </c>
      <c r="D86" s="45">
        <v>0</v>
      </c>
      <c r="E86" s="46">
        <v>2</v>
      </c>
      <c r="F86" s="45">
        <v>0</v>
      </c>
      <c r="G86" s="45">
        <v>0</v>
      </c>
      <c r="H86" s="45">
        <v>0</v>
      </c>
      <c r="I86" s="45">
        <v>275.61</v>
      </c>
      <c r="J86" s="45">
        <v>1524.33</v>
      </c>
      <c r="K86" s="45">
        <v>-1799.94</v>
      </c>
      <c r="L86" s="68" t="str">
        <f t="shared" si="2"/>
        <v/>
      </c>
      <c r="M86" s="68" t="str">
        <f>IFERROR(IF(ISERROR(SEARCH("Total",A86)),VLOOKUP(B86,'PrYear%'!E:H,3,FALSE),VLOOKUP(LEFT(A86,6),'PrYear%'!F:H,3,FALSE)),"")</f>
        <v/>
      </c>
      <c r="N86" s="44" t="str">
        <f t="shared" si="3"/>
        <v/>
      </c>
      <c r="O86" s="69" t="str">
        <f>IFERROR(VLOOKUP(B86,'GF Comments'!F:I,4,FALSE),"")</f>
        <v/>
      </c>
      <c r="P86" s="27"/>
    </row>
    <row r="87" spans="2:16" x14ac:dyDescent="0.3">
      <c r="B87" s="26" t="s">
        <v>2146</v>
      </c>
      <c r="C87" s="26" t="s">
        <v>2346</v>
      </c>
      <c r="D87" s="45">
        <v>202.38</v>
      </c>
      <c r="E87" s="46">
        <v>2</v>
      </c>
      <c r="F87" s="45">
        <v>0</v>
      </c>
      <c r="G87" s="45">
        <v>0</v>
      </c>
      <c r="H87" s="45">
        <v>0</v>
      </c>
      <c r="I87" s="45">
        <v>272.2</v>
      </c>
      <c r="J87" s="45">
        <v>327.8</v>
      </c>
      <c r="K87" s="45">
        <v>-600</v>
      </c>
      <c r="L87" s="68" t="str">
        <f t="shared" si="2"/>
        <v/>
      </c>
      <c r="M87" s="68" t="str">
        <f>IFERROR(IF(ISERROR(SEARCH("Total",A87)),VLOOKUP(B87,'PrYear%'!E:H,3,FALSE),VLOOKUP(LEFT(A87,6),'PrYear%'!F:H,3,FALSE)),"")</f>
        <v/>
      </c>
      <c r="N87" s="44" t="str">
        <f t="shared" si="3"/>
        <v/>
      </c>
      <c r="O87" s="69" t="str">
        <f>IFERROR(VLOOKUP(B87,'GF Comments'!F:I,4,FALSE),"")</f>
        <v/>
      </c>
      <c r="P87" s="27"/>
    </row>
    <row r="88" spans="2:16" x14ac:dyDescent="0.3">
      <c r="B88" s="26" t="s">
        <v>1305</v>
      </c>
      <c r="C88" s="26" t="s">
        <v>1844</v>
      </c>
      <c r="D88" s="45">
        <v>5333.45</v>
      </c>
      <c r="E88" s="46">
        <v>4</v>
      </c>
      <c r="F88" s="45">
        <v>78747</v>
      </c>
      <c r="G88" s="45">
        <v>657</v>
      </c>
      <c r="H88" s="45">
        <v>79404</v>
      </c>
      <c r="I88" s="45">
        <v>0</v>
      </c>
      <c r="J88" s="45">
        <v>71234.179999999993</v>
      </c>
      <c r="K88" s="45">
        <v>8169.82</v>
      </c>
      <c r="L88" s="68">
        <f t="shared" si="2"/>
        <v>0.89711072490050869</v>
      </c>
      <c r="M88" s="68">
        <f>IFERROR(IF(ISERROR(SEARCH("Total",A88)),VLOOKUP(B88,'PrYear%'!E:H,3,FALSE),VLOOKUP(LEFT(A88,6),'PrYear%'!F:H,3,FALSE)),"")</f>
        <v>0.92684137048455584</v>
      </c>
      <c r="N88" s="44" t="str">
        <f t="shared" si="3"/>
        <v/>
      </c>
      <c r="O88" s="69" t="str">
        <f>IFERROR(VLOOKUP(B88,'GF Comments'!F:I,4,FALSE),"")</f>
        <v/>
      </c>
      <c r="P88" s="27"/>
    </row>
    <row r="89" spans="2:16" x14ac:dyDescent="0.3">
      <c r="B89" s="26" t="s">
        <v>1307</v>
      </c>
      <c r="C89" s="26" t="s">
        <v>1845</v>
      </c>
      <c r="D89" s="45">
        <v>36326.17</v>
      </c>
      <c r="E89" s="46">
        <v>17</v>
      </c>
      <c r="F89" s="45">
        <v>440042</v>
      </c>
      <c r="G89" s="45">
        <v>789</v>
      </c>
      <c r="H89" s="45">
        <v>440831</v>
      </c>
      <c r="I89" s="45">
        <v>11618.75</v>
      </c>
      <c r="J89" s="45">
        <v>334716.88</v>
      </c>
      <c r="K89" s="45">
        <v>94495.37000000001</v>
      </c>
      <c r="L89" s="68">
        <f t="shared" si="2"/>
        <v>0.78564263856217009</v>
      </c>
      <c r="M89" s="68">
        <f>IFERROR(IF(ISERROR(SEARCH("Total",A89)),VLOOKUP(B89,'PrYear%'!E:H,3,FALSE),VLOOKUP(LEFT(A89,6),'PrYear%'!F:H,3,FALSE)),"")</f>
        <v>0.83263141996277867</v>
      </c>
      <c r="N89" s="44" t="str">
        <f t="shared" si="3"/>
        <v/>
      </c>
      <c r="O89" s="69" t="str">
        <f>IFERROR(VLOOKUP(B89,'GF Comments'!F:I,4,FALSE),"")</f>
        <v/>
      </c>
      <c r="P89" s="27"/>
    </row>
    <row r="90" spans="2:16" x14ac:dyDescent="0.3">
      <c r="B90" s="26" t="s">
        <v>1310</v>
      </c>
      <c r="C90" s="26" t="s">
        <v>1846</v>
      </c>
      <c r="D90" s="45">
        <v>30070.679999999993</v>
      </c>
      <c r="E90" s="46">
        <v>22</v>
      </c>
      <c r="F90" s="45">
        <v>458976</v>
      </c>
      <c r="G90" s="45">
        <v>1581</v>
      </c>
      <c r="H90" s="45">
        <v>460557</v>
      </c>
      <c r="I90" s="45">
        <v>21780.44</v>
      </c>
      <c r="J90" s="45">
        <v>310658.71999999991</v>
      </c>
      <c r="K90" s="45">
        <v>128117.84</v>
      </c>
      <c r="L90" s="68">
        <f t="shared" si="2"/>
        <v>0.72181979646384686</v>
      </c>
      <c r="M90" s="68">
        <f>IFERROR(IF(ISERROR(SEARCH("Total",A90)),VLOOKUP(B90,'PrYear%'!E:H,3,FALSE),VLOOKUP(LEFT(A90,6),'PrYear%'!F:H,3,FALSE)),"")</f>
        <v>0.85286970407503249</v>
      </c>
      <c r="N90" s="44" t="str">
        <f t="shared" si="3"/>
        <v>X</v>
      </c>
      <c r="O90" s="69" t="str">
        <f>IFERROR(VLOOKUP(B90,'GF Comments'!F:I,4,FALSE),"")</f>
        <v/>
      </c>
      <c r="P90" s="27"/>
    </row>
    <row r="91" spans="2:16" x14ac:dyDescent="0.3">
      <c r="B91" s="27" t="s">
        <v>363</v>
      </c>
      <c r="C91" s="26" t="s">
        <v>1847</v>
      </c>
      <c r="D91" s="45">
        <v>53914.929999999993</v>
      </c>
      <c r="E91" s="46">
        <v>32</v>
      </c>
      <c r="F91" s="45">
        <v>680098</v>
      </c>
      <c r="G91" s="45">
        <v>11369</v>
      </c>
      <c r="H91" s="45">
        <v>691467</v>
      </c>
      <c r="I91" s="45">
        <v>11570.87</v>
      </c>
      <c r="J91" s="45">
        <v>617289.46</v>
      </c>
      <c r="K91" s="45">
        <v>62606.670000000006</v>
      </c>
      <c r="L91" s="68">
        <f t="shared" si="2"/>
        <v>0.90945819540194972</v>
      </c>
      <c r="M91" s="68">
        <f>IFERROR(IF(ISERROR(SEARCH("Total",A91)),VLOOKUP(B91,'PrYear%'!E:H,3,FALSE),VLOOKUP(LEFT(A91,6),'PrYear%'!F:H,3,FALSE)),"")</f>
        <v>0.88384291828064476</v>
      </c>
      <c r="N91" s="44" t="str">
        <f t="shared" si="3"/>
        <v/>
      </c>
      <c r="O91" s="69" t="str">
        <f>IFERROR(VLOOKUP(B91,'GF Comments'!F:I,4,FALSE),"")</f>
        <v/>
      </c>
    </row>
    <row r="92" spans="2:16" x14ac:dyDescent="0.3">
      <c r="B92" s="26" t="s">
        <v>2152</v>
      </c>
      <c r="C92" s="26" t="s">
        <v>2202</v>
      </c>
      <c r="D92" s="45">
        <v>0</v>
      </c>
      <c r="E92" s="46">
        <v>1</v>
      </c>
      <c r="F92" s="45">
        <v>0</v>
      </c>
      <c r="G92" s="45">
        <v>0</v>
      </c>
      <c r="H92" s="45">
        <v>0</v>
      </c>
      <c r="I92" s="45">
        <v>0</v>
      </c>
      <c r="J92" s="45">
        <v>316.22000000000003</v>
      </c>
      <c r="K92" s="45">
        <v>-316.22000000000003</v>
      </c>
      <c r="L92" s="68" t="str">
        <f t="shared" si="2"/>
        <v/>
      </c>
      <c r="M92" s="68" t="str">
        <f>IFERROR(IF(ISERROR(SEARCH("Total",A92)),VLOOKUP(B92,'PrYear%'!E:H,3,FALSE),VLOOKUP(LEFT(A92,6),'PrYear%'!F:H,3,FALSE)),"")</f>
        <v/>
      </c>
      <c r="N92" s="44" t="str">
        <f t="shared" si="3"/>
        <v/>
      </c>
      <c r="O92" s="69" t="str">
        <f>IFERROR(VLOOKUP(B92,'GF Comments'!F:I,4,FALSE),"")</f>
        <v/>
      </c>
    </row>
    <row r="93" spans="2:16" x14ac:dyDescent="0.3">
      <c r="B93" s="27" t="s">
        <v>436</v>
      </c>
      <c r="C93" s="26" t="s">
        <v>1874</v>
      </c>
      <c r="D93" s="45">
        <v>0</v>
      </c>
      <c r="E93" s="46">
        <v>1</v>
      </c>
      <c r="F93" s="45">
        <v>0</v>
      </c>
      <c r="G93" s="45">
        <v>0</v>
      </c>
      <c r="H93" s="45">
        <v>0</v>
      </c>
      <c r="I93" s="45">
        <v>0</v>
      </c>
      <c r="J93" s="45">
        <v>55.8</v>
      </c>
      <c r="K93" s="45">
        <v>-55.8</v>
      </c>
      <c r="L93" s="68" t="str">
        <f t="shared" si="2"/>
        <v/>
      </c>
      <c r="M93" s="68" t="str">
        <f>IFERROR(IF(ISERROR(SEARCH("Total",A93)),VLOOKUP(B93,'PrYear%'!E:H,3,FALSE),VLOOKUP(LEFT(A93,6),'PrYear%'!F:H,3,FALSE)),"")</f>
        <v/>
      </c>
      <c r="N93" s="44" t="str">
        <f t="shared" si="3"/>
        <v/>
      </c>
      <c r="O93" s="69" t="str">
        <f>IFERROR(VLOOKUP(B93,'GF Comments'!F:I,4,FALSE),"")</f>
        <v/>
      </c>
    </row>
    <row r="94" spans="2:16" x14ac:dyDescent="0.3">
      <c r="B94" s="27" t="s">
        <v>89</v>
      </c>
      <c r="C94" s="26" t="s">
        <v>1875</v>
      </c>
      <c r="D94" s="45">
        <v>0</v>
      </c>
      <c r="E94" s="46">
        <v>3</v>
      </c>
      <c r="F94" s="45">
        <v>0</v>
      </c>
      <c r="G94" s="45">
        <v>0</v>
      </c>
      <c r="H94" s="45">
        <v>0</v>
      </c>
      <c r="I94" s="45">
        <v>0</v>
      </c>
      <c r="J94" s="45">
        <v>3073.52</v>
      </c>
      <c r="K94" s="45">
        <v>-3073.52</v>
      </c>
      <c r="L94" s="68" t="str">
        <f t="shared" si="2"/>
        <v/>
      </c>
      <c r="M94" s="68" t="str">
        <f>IFERROR(IF(ISERROR(SEARCH("Total",A94)),VLOOKUP(B94,'PrYear%'!E:H,3,FALSE),VLOOKUP(LEFT(A94,6),'PrYear%'!F:H,3,FALSE)),"")</f>
        <v/>
      </c>
      <c r="N94" s="44" t="str">
        <f t="shared" si="3"/>
        <v/>
      </c>
      <c r="O94" s="69" t="str">
        <f>IFERROR(VLOOKUP(B94,'GF Comments'!F:I,4,FALSE),"")</f>
        <v/>
      </c>
    </row>
    <row r="95" spans="2:16" x14ac:dyDescent="0.3">
      <c r="B95" s="27" t="s">
        <v>194</v>
      </c>
      <c r="C95" s="26" t="s">
        <v>1876</v>
      </c>
      <c r="D95" s="45">
        <v>0</v>
      </c>
      <c r="E95" s="46">
        <v>4</v>
      </c>
      <c r="F95" s="45">
        <v>0</v>
      </c>
      <c r="G95" s="45">
        <v>0</v>
      </c>
      <c r="H95" s="45">
        <v>0</v>
      </c>
      <c r="I95" s="45">
        <v>0</v>
      </c>
      <c r="J95" s="45">
        <v>15950.38</v>
      </c>
      <c r="K95" s="45">
        <v>-15950.38</v>
      </c>
      <c r="L95" s="68" t="str">
        <f t="shared" si="2"/>
        <v/>
      </c>
      <c r="M95" s="68" t="str">
        <f>IFERROR(IF(ISERROR(SEARCH("Total",A95)),VLOOKUP(B95,'PrYear%'!E:H,3,FALSE),VLOOKUP(LEFT(A95,6),'PrYear%'!F:H,3,FALSE)),"")</f>
        <v/>
      </c>
      <c r="N95" s="44" t="str">
        <f t="shared" si="3"/>
        <v>X</v>
      </c>
      <c r="O95" s="69" t="str">
        <f>IFERROR(VLOOKUP(B95,'GF Comments'!F:I,4,FALSE),"")</f>
        <v/>
      </c>
    </row>
    <row r="96" spans="2:16" x14ac:dyDescent="0.3">
      <c r="B96" s="27" t="s">
        <v>259</v>
      </c>
      <c r="C96" s="26" t="s">
        <v>1848</v>
      </c>
      <c r="D96" s="45">
        <v>12575.48</v>
      </c>
      <c r="E96" s="46">
        <v>20</v>
      </c>
      <c r="F96" s="45">
        <v>118484</v>
      </c>
      <c r="G96" s="45">
        <v>10238</v>
      </c>
      <c r="H96" s="45">
        <v>128722</v>
      </c>
      <c r="I96" s="45">
        <v>4232.63</v>
      </c>
      <c r="J96" s="45">
        <v>104944.53000000001</v>
      </c>
      <c r="K96" s="45">
        <v>19544.84</v>
      </c>
      <c r="L96" s="68">
        <f t="shared" si="2"/>
        <v>0.84816239648234193</v>
      </c>
      <c r="M96" s="68">
        <f>IFERROR(IF(ISERROR(SEARCH("Total",A96)),VLOOKUP(B96,'PrYear%'!E:H,3,FALSE),VLOOKUP(LEFT(A96,6),'PrYear%'!F:H,3,FALSE)),"")</f>
        <v>0.90336216613156628</v>
      </c>
      <c r="N96" s="44" t="str">
        <f t="shared" si="3"/>
        <v/>
      </c>
      <c r="O96" s="69" t="str">
        <f>IFERROR(VLOOKUP(B96,'GF Comments'!F:I,4,FALSE),"")</f>
        <v/>
      </c>
    </row>
    <row r="97" spans="1:16" x14ac:dyDescent="0.3">
      <c r="B97" s="26" t="s">
        <v>2153</v>
      </c>
      <c r="C97" s="26" t="s">
        <v>2203</v>
      </c>
      <c r="D97" s="45">
        <v>0</v>
      </c>
      <c r="E97" s="46">
        <v>1</v>
      </c>
      <c r="F97" s="45">
        <v>0</v>
      </c>
      <c r="G97" s="45">
        <v>0</v>
      </c>
      <c r="H97" s="45">
        <v>0</v>
      </c>
      <c r="I97" s="45">
        <v>0</v>
      </c>
      <c r="J97" s="45">
        <v>576</v>
      </c>
      <c r="K97" s="45">
        <v>-576</v>
      </c>
      <c r="L97" s="68" t="str">
        <f t="shared" ref="L97:L98" si="4">IF(ISERROR((I97+J97)/H97),"",(I97+J97)/H97)</f>
        <v/>
      </c>
      <c r="M97" s="68" t="str">
        <f>IFERROR(IF(ISERROR(SEARCH("Total",A97)),VLOOKUP(B97,'PrYear%'!E:H,3,FALSE),VLOOKUP(LEFT(A97,6),'PrYear%'!F:H,3,FALSE)),"")</f>
        <v/>
      </c>
      <c r="N97" s="44" t="str">
        <f t="shared" ref="N97:N98" si="5">IF(AND(OR($L$4-IFERROR(VALUE(L97),0)&lt;=-0.05,$L$4-IFERROR(VALUE(L97),0)&gt;=0.15),ABS((G97*$L$4)-I97-J97)&gt;=5000),"X","")</f>
        <v/>
      </c>
      <c r="O97" s="69" t="str">
        <f>IFERROR(VLOOKUP(B97,'GF Comments'!F:I,4,FALSE),"")</f>
        <v/>
      </c>
    </row>
    <row r="98" spans="1:16" x14ac:dyDescent="0.3">
      <c r="B98" s="26" t="s">
        <v>2154</v>
      </c>
      <c r="C98" s="26" t="s">
        <v>2204</v>
      </c>
      <c r="D98" s="45">
        <v>0</v>
      </c>
      <c r="E98" s="46">
        <v>1</v>
      </c>
      <c r="F98" s="45">
        <v>0</v>
      </c>
      <c r="G98" s="45">
        <v>0</v>
      </c>
      <c r="H98" s="45">
        <v>0</v>
      </c>
      <c r="I98" s="45">
        <v>0</v>
      </c>
      <c r="J98" s="45">
        <v>1728</v>
      </c>
      <c r="K98" s="45">
        <v>-1728</v>
      </c>
      <c r="L98" s="68" t="str">
        <f t="shared" si="4"/>
        <v/>
      </c>
      <c r="M98" s="68" t="str">
        <f>IFERROR(IF(ISERROR(SEARCH("Total",A98)),VLOOKUP(B98,'PrYear%'!E:H,3,FALSE),VLOOKUP(LEFT(A98,6),'PrYear%'!F:H,3,FALSE)),"")</f>
        <v/>
      </c>
      <c r="N98" s="44" t="str">
        <f t="shared" si="5"/>
        <v/>
      </c>
      <c r="O98" s="69" t="str">
        <f>IFERROR(VLOOKUP(B98,'GF Comments'!F:I,4,FALSE),"")</f>
        <v/>
      </c>
    </row>
    <row r="99" spans="1:16" x14ac:dyDescent="0.3">
      <c r="B99" s="26" t="s">
        <v>2157</v>
      </c>
      <c r="C99" s="26" t="s">
        <v>2206</v>
      </c>
      <c r="D99" s="45">
        <v>0</v>
      </c>
      <c r="E99" s="46">
        <v>2</v>
      </c>
      <c r="F99" s="45">
        <v>0</v>
      </c>
      <c r="G99" s="45">
        <v>0</v>
      </c>
      <c r="H99" s="45">
        <v>0</v>
      </c>
      <c r="I99" s="45">
        <v>0</v>
      </c>
      <c r="J99" s="45">
        <v>796.3</v>
      </c>
      <c r="K99" s="45">
        <v>-796.3</v>
      </c>
      <c r="L99" s="68" t="str">
        <f t="shared" ref="L99" si="6">IF(ISERROR((I99+J99)/H99),"",(I99+J99)/H99)</f>
        <v/>
      </c>
      <c r="M99" s="68" t="str">
        <f>IFERROR(IF(ISERROR(SEARCH("Total",A99)),VLOOKUP(B99,'PrYear%'!E:H,3,FALSE),VLOOKUP(LEFT(A99,6),'PrYear%'!F:H,3,FALSE)),"")</f>
        <v/>
      </c>
      <c r="N99" s="44" t="str">
        <f t="shared" ref="N99" si="7">IF(AND(OR($L$4-IFERROR(VALUE(L99),0)&lt;=-0.05,$L$4-IFERROR(VALUE(L99),0)&gt;=0.15),ABS((G99*$L$4)-I99-J99)&gt;=5000),"X","")</f>
        <v/>
      </c>
      <c r="O99" s="69" t="str">
        <f>IFERROR(VLOOKUP(B99,'GF Comments'!F:I,4,FALSE),"")</f>
        <v/>
      </c>
    </row>
    <row r="100" spans="1:16" x14ac:dyDescent="0.3">
      <c r="B100" s="27" t="s">
        <v>258</v>
      </c>
      <c r="C100" s="26" t="s">
        <v>1877</v>
      </c>
      <c r="D100" s="45">
        <v>0</v>
      </c>
      <c r="E100" s="46">
        <v>1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68" t="str">
        <f t="shared" ref="L100" si="8">IF(ISERROR((I100+J100)/H100),"",(I100+J100)/H100)</f>
        <v/>
      </c>
      <c r="M100" s="68" t="str">
        <f>IFERROR(IF(ISERROR(SEARCH("Total",A100)),VLOOKUP(B100,'PrYear%'!E:H,3,FALSE),VLOOKUP(LEFT(A100,6),'PrYear%'!F:H,3,FALSE)),"")</f>
        <v/>
      </c>
      <c r="N100" s="44" t="str">
        <f t="shared" ref="N100" si="9">IF(AND(OR($L$4-IFERROR(VALUE(L100),0)&lt;=-0.05,$L$4-IFERROR(VALUE(L100),0)&gt;=0.15),ABS((G100*$L$4)-I100-J100)&gt;=5000),"X","")</f>
        <v/>
      </c>
      <c r="O100" s="69" t="str">
        <f>IFERROR(VLOOKUP(B100,'GF Comments'!F:I,4,FALSE),"")</f>
        <v/>
      </c>
    </row>
    <row r="101" spans="1:16" x14ac:dyDescent="0.3">
      <c r="B101" s="26" t="s">
        <v>1324</v>
      </c>
      <c r="C101" s="26" t="s">
        <v>1849</v>
      </c>
      <c r="D101" s="45">
        <v>2286.48</v>
      </c>
      <c r="E101" s="46">
        <v>6</v>
      </c>
      <c r="F101" s="45">
        <v>32000</v>
      </c>
      <c r="G101" s="45">
        <v>0</v>
      </c>
      <c r="H101" s="45">
        <v>32000</v>
      </c>
      <c r="I101" s="45">
        <v>516.51</v>
      </c>
      <c r="J101" s="45">
        <v>33517.119999999995</v>
      </c>
      <c r="K101" s="45">
        <v>-2033.6299999999997</v>
      </c>
      <c r="L101" s="68">
        <f t="shared" ref="L101" si="10">IF(ISERROR((I101+J101)/H101),"",(I101+J101)/H101)</f>
        <v>1.0635509374999998</v>
      </c>
      <c r="M101" s="68">
        <f>IFERROR(IF(ISERROR(SEARCH("Total",A101)),VLOOKUP(B101,'PrYear%'!E:H,3,FALSE),VLOOKUP(LEFT(A101,6),'PrYear%'!F:H,3,FALSE)),"")</f>
        <v>1.0747773809523808</v>
      </c>
      <c r="N101" s="44" t="str">
        <f t="shared" ref="N101" si="11">IF(AND(OR($L$4-IFERROR(VALUE(L101),0)&lt;=-0.05,$L$4-IFERROR(VALUE(L101),0)&gt;=0.15),ABS((G101*$L$4)-I101-J101)&gt;=5000),"X","")</f>
        <v>X</v>
      </c>
      <c r="O101" s="69" t="str">
        <f>IFERROR(VLOOKUP(B101,'GF Comments'!F:I,4,FALSE),"")</f>
        <v/>
      </c>
    </row>
    <row r="102" spans="1:16" s="22" customFormat="1" x14ac:dyDescent="0.3">
      <c r="A102" s="77"/>
      <c r="B102" s="26" t="s">
        <v>1326</v>
      </c>
      <c r="C102" s="26" t="s">
        <v>1850</v>
      </c>
      <c r="D102" s="45">
        <v>34973.199999999997</v>
      </c>
      <c r="E102" s="46">
        <v>28</v>
      </c>
      <c r="F102" s="45">
        <v>540315</v>
      </c>
      <c r="G102" s="45">
        <v>1939</v>
      </c>
      <c r="H102" s="45">
        <v>542254</v>
      </c>
      <c r="I102" s="45">
        <v>37646.080000000002</v>
      </c>
      <c r="J102" s="45">
        <v>406094.43</v>
      </c>
      <c r="K102" s="45">
        <v>98513.49000000002</v>
      </c>
      <c r="L102" s="68">
        <f t="shared" ref="L102:L104" si="12">IF(ISERROR((I102+J102)/H102),"",(I102+J102)/H102)</f>
        <v>0.81832593212774829</v>
      </c>
      <c r="M102" s="68">
        <f>IFERROR(IF(ISERROR(SEARCH("Total",A102)),VLOOKUP(B102,'PrYear%'!E:H,3,FALSE),VLOOKUP(LEFT(A102,6),'PrYear%'!F:H,3,FALSE)),"")</f>
        <v>0.84906806445795957</v>
      </c>
      <c r="N102" s="44" t="str">
        <f t="shared" ref="N102:N104" si="13">IF(AND(OR($L$4-IFERROR(VALUE(L102),0)&lt;=-0.05,$L$4-IFERROR(VALUE(L102),0)&gt;=0.15),ABS((G102*$L$4)-I102-J102)&gt;=5000),"X","")</f>
        <v/>
      </c>
      <c r="O102" s="69" t="str">
        <f>IFERROR(VLOOKUP(B102,'GF Comments'!F:I,4,FALSE),"")</f>
        <v/>
      </c>
    </row>
    <row r="103" spans="1:16" s="22" customFormat="1" x14ac:dyDescent="0.3">
      <c r="A103" s="77"/>
      <c r="B103" s="26" t="s">
        <v>1749</v>
      </c>
      <c r="C103" s="26" t="s">
        <v>1851</v>
      </c>
      <c r="D103" s="45">
        <v>7131.81</v>
      </c>
      <c r="E103" s="46">
        <v>20</v>
      </c>
      <c r="F103" s="45">
        <v>476879</v>
      </c>
      <c r="G103" s="45">
        <v>380</v>
      </c>
      <c r="H103" s="45">
        <v>477259</v>
      </c>
      <c r="I103" s="45">
        <v>14729.57</v>
      </c>
      <c r="J103" s="45">
        <v>356456.40000000014</v>
      </c>
      <c r="K103" s="45">
        <v>106073.02999999998</v>
      </c>
      <c r="L103" s="68">
        <f t="shared" si="12"/>
        <v>0.77774535419971158</v>
      </c>
      <c r="M103" s="68">
        <f>IFERROR(IF(ISERROR(SEARCH("Total",A103)),VLOOKUP(B103,'PrYear%'!E:H,3,FALSE),VLOOKUP(LEFT(A103,6),'PrYear%'!F:H,3,FALSE)),"")</f>
        <v>0.83625942028679479</v>
      </c>
      <c r="N103" s="44" t="str">
        <f t="shared" si="13"/>
        <v/>
      </c>
      <c r="O103" s="69" t="str">
        <f>IFERROR(VLOOKUP(B103,'GF Comments'!F:I,4,FALSE),"")</f>
        <v/>
      </c>
    </row>
    <row r="104" spans="1:16" s="22" customFormat="1" x14ac:dyDescent="0.3">
      <c r="A104" s="79" t="s">
        <v>1507</v>
      </c>
      <c r="B104" s="79"/>
      <c r="C104" s="79"/>
      <c r="D104" s="71">
        <v>560331.48999999976</v>
      </c>
      <c r="E104" s="72">
        <v>418</v>
      </c>
      <c r="F104" s="71">
        <v>7706995</v>
      </c>
      <c r="G104" s="71">
        <v>70753</v>
      </c>
      <c r="H104" s="71">
        <v>7777748</v>
      </c>
      <c r="I104" s="71">
        <v>177581.40999999997</v>
      </c>
      <c r="J104" s="71">
        <v>6516464.2500000019</v>
      </c>
      <c r="K104" s="71">
        <v>1083702.3400000003</v>
      </c>
      <c r="L104" s="68">
        <f t="shared" si="12"/>
        <v>0.86066630855101012</v>
      </c>
      <c r="M104" s="68">
        <f>IFERROR(IF(ISERROR(SEARCH("Total",A104)),VLOOKUP(B104,'PrYear%'!E:H,3,FALSE),VLOOKUP(LEFT(A104,6),'PrYear%'!F:H,3,FALSE)),"")</f>
        <v>0.87555311371737099</v>
      </c>
      <c r="N104" s="44" t="str">
        <f t="shared" si="13"/>
        <v/>
      </c>
      <c r="O104" s="69" t="str">
        <f>IFERROR(VLOOKUP(B104,'GF Comments'!F:I,4,FALSE),"")</f>
        <v/>
      </c>
    </row>
    <row r="105" spans="1:16" s="22" customFormat="1" x14ac:dyDescent="0.3">
      <c r="A105" s="77" t="s">
        <v>1452</v>
      </c>
      <c r="B105" s="27" t="s">
        <v>257</v>
      </c>
      <c r="C105" s="26" t="s">
        <v>1852</v>
      </c>
      <c r="D105" s="45">
        <v>60883.520000000004</v>
      </c>
      <c r="E105" s="46">
        <v>31</v>
      </c>
      <c r="F105" s="45">
        <v>845794</v>
      </c>
      <c r="G105" s="45">
        <v>40312</v>
      </c>
      <c r="H105" s="45">
        <v>886106</v>
      </c>
      <c r="I105" s="45">
        <v>4258.5499999999993</v>
      </c>
      <c r="J105" s="45">
        <v>742832.35000000009</v>
      </c>
      <c r="K105" s="45">
        <v>139015.1</v>
      </c>
      <c r="L105" s="68">
        <f t="shared" ref="L105:L109" si="14">IF(ISERROR((I105+J105)/H105),"",(I105+J105)/H105)</f>
        <v>0.84311685057995334</v>
      </c>
      <c r="M105" s="68">
        <f>IFERROR(IF(ISERROR(SEARCH("Total",A105)),VLOOKUP(B105,'PrYear%'!E:H,3,FALSE),VLOOKUP(LEFT(A105,6),'PrYear%'!F:H,3,FALSE)),"")</f>
        <v>0.80960755558724595</v>
      </c>
      <c r="N105" s="44" t="str">
        <f t="shared" ref="N105:N109" si="15">IF(AND(OR($L$4-IFERROR(VALUE(L105),0)&lt;=-0.05,$L$4-IFERROR(VALUE(L105),0)&gt;=0.15),ABS((G105*$L$4)-I105-J105)&gt;=5000),"X","")</f>
        <v/>
      </c>
      <c r="O105" s="69" t="str">
        <f>IFERROR(VLOOKUP(B105,'GF Comments'!F:I,4,FALSE),"")</f>
        <v/>
      </c>
    </row>
    <row r="106" spans="1:16" s="22" customFormat="1" x14ac:dyDescent="0.3">
      <c r="A106" s="77"/>
      <c r="B106" s="26" t="s">
        <v>687</v>
      </c>
      <c r="C106" s="26" t="s">
        <v>2114</v>
      </c>
      <c r="D106" s="45">
        <v>0</v>
      </c>
      <c r="E106" s="46">
        <v>2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68" t="str">
        <f t="shared" si="14"/>
        <v/>
      </c>
      <c r="M106" s="68" t="str">
        <f>IFERROR(IF(ISERROR(SEARCH("Total",A106)),VLOOKUP(B106,'PrYear%'!E:H,3,FALSE),VLOOKUP(LEFT(A106,6),'PrYear%'!F:H,3,FALSE)),"")</f>
        <v/>
      </c>
      <c r="N106" s="44" t="str">
        <f t="shared" si="15"/>
        <v/>
      </c>
      <c r="O106" s="69" t="str">
        <f>IFERROR(VLOOKUP(B106,'GF Comments'!F:I,4,FALSE),"")</f>
        <v/>
      </c>
    </row>
    <row r="107" spans="1:16" s="22" customFormat="1" x14ac:dyDescent="0.3">
      <c r="A107" s="77"/>
      <c r="B107" s="27" t="s">
        <v>239</v>
      </c>
      <c r="C107" s="26" t="s">
        <v>1854</v>
      </c>
      <c r="D107" s="45">
        <v>58948.36</v>
      </c>
      <c r="E107" s="46">
        <v>18</v>
      </c>
      <c r="F107" s="45">
        <v>500657</v>
      </c>
      <c r="G107" s="45">
        <v>51973</v>
      </c>
      <c r="H107" s="45">
        <v>552630</v>
      </c>
      <c r="I107" s="45">
        <v>2965.97</v>
      </c>
      <c r="J107" s="45">
        <v>515680.85</v>
      </c>
      <c r="K107" s="45">
        <v>33983.18</v>
      </c>
      <c r="L107" s="68">
        <f t="shared" si="14"/>
        <v>0.9385064509708122</v>
      </c>
      <c r="M107" s="68">
        <f>IFERROR(IF(ISERROR(SEARCH("Total",A107)),VLOOKUP(B107,'PrYear%'!E:H,3,FALSE),VLOOKUP(LEFT(A107,6),'PrYear%'!F:H,3,FALSE)),"")</f>
        <v>0.90443124084234527</v>
      </c>
      <c r="N107" s="44" t="str">
        <f t="shared" si="15"/>
        <v/>
      </c>
      <c r="O107" s="69" t="str">
        <f>IFERROR(VLOOKUP(B107,'GF Comments'!F:I,4,FALSE),"")</f>
        <v/>
      </c>
    </row>
    <row r="108" spans="1:16" x14ac:dyDescent="0.3">
      <c r="B108" s="27" t="s">
        <v>244</v>
      </c>
      <c r="C108" s="26" t="s">
        <v>1855</v>
      </c>
      <c r="D108" s="45">
        <v>35610.17</v>
      </c>
      <c r="E108" s="46">
        <v>13</v>
      </c>
      <c r="F108" s="45">
        <v>487098</v>
      </c>
      <c r="G108" s="45">
        <v>4401</v>
      </c>
      <c r="H108" s="45">
        <v>491499</v>
      </c>
      <c r="I108" s="45">
        <v>14513.33</v>
      </c>
      <c r="J108" s="45">
        <v>422754.63</v>
      </c>
      <c r="K108" s="45">
        <v>54231.039999999994</v>
      </c>
      <c r="L108" s="68">
        <f t="shared" si="14"/>
        <v>0.88966195251668878</v>
      </c>
      <c r="M108" s="68">
        <f>IFERROR(IF(ISERROR(SEARCH("Total",A108)),VLOOKUP(B108,'PrYear%'!E:H,3,FALSE),VLOOKUP(LEFT(A108,6),'PrYear%'!F:H,3,FALSE)),"")</f>
        <v>0.83240448442435266</v>
      </c>
      <c r="N108" s="44" t="str">
        <f t="shared" si="15"/>
        <v/>
      </c>
      <c r="O108" s="69" t="str">
        <f>IFERROR(VLOOKUP(B108,'GF Comments'!F:I,4,FALSE),"")</f>
        <v/>
      </c>
    </row>
    <row r="109" spans="1:16" x14ac:dyDescent="0.3">
      <c r="B109" s="26" t="s">
        <v>690</v>
      </c>
      <c r="C109" s="26" t="s">
        <v>2001</v>
      </c>
      <c r="D109" s="45">
        <v>0</v>
      </c>
      <c r="E109" s="46">
        <v>1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68" t="str">
        <f t="shared" si="14"/>
        <v/>
      </c>
      <c r="M109" s="68" t="str">
        <f>IFERROR(IF(ISERROR(SEARCH("Total",A109)),VLOOKUP(B109,'PrYear%'!E:H,3,FALSE),VLOOKUP(LEFT(A109,6),'PrYear%'!F:H,3,FALSE)),"")</f>
        <v/>
      </c>
      <c r="N109" s="44" t="str">
        <f t="shared" si="15"/>
        <v/>
      </c>
      <c r="O109" s="69" t="str">
        <f>IFERROR(VLOOKUP(B109,'GF Comments'!F:I,4,FALSE),"")</f>
        <v/>
      </c>
    </row>
    <row r="110" spans="1:16" s="85" customFormat="1" x14ac:dyDescent="0.3">
      <c r="A110" s="77"/>
      <c r="B110" s="27" t="s">
        <v>262</v>
      </c>
      <c r="C110" s="26" t="s">
        <v>1856</v>
      </c>
      <c r="D110" s="45">
        <v>12055.269999999999</v>
      </c>
      <c r="E110" s="46">
        <v>14</v>
      </c>
      <c r="F110" s="45">
        <v>217904</v>
      </c>
      <c r="G110" s="45">
        <v>155558</v>
      </c>
      <c r="H110" s="45">
        <v>373462</v>
      </c>
      <c r="I110" s="45">
        <v>22167.96</v>
      </c>
      <c r="J110" s="45">
        <v>339575.70999999996</v>
      </c>
      <c r="K110" s="45">
        <v>11718.33</v>
      </c>
      <c r="L110" s="68">
        <f t="shared" ref="L110:L113" si="16">IF(ISERROR((I110+J110)/H110),"",(I110+J110)/H110)</f>
        <v>0.96862243012675986</v>
      </c>
      <c r="M110" s="68">
        <f>IFERROR(IF(ISERROR(SEARCH("Total",A110)),VLOOKUP(B110,'PrYear%'!E:H,3,FALSE),VLOOKUP(LEFT(A110,6),'PrYear%'!F:H,3,FALSE)),"")</f>
        <v>0.90227205138315514</v>
      </c>
      <c r="N110" s="44" t="str">
        <f t="shared" ref="N110:N113" si="17">IF(AND(OR($L$4-IFERROR(VALUE(L110),0)&lt;=-0.05,$L$4-IFERROR(VALUE(L110),0)&gt;=0.15),ABS((G110*$L$4)-I110-J110)&gt;=5000),"X","")</f>
        <v>X</v>
      </c>
      <c r="O110" s="69" t="str">
        <f>IFERROR(VLOOKUP(B110,'GF Comments'!F:I,4,FALSE),"")</f>
        <v/>
      </c>
      <c r="P110" s="80"/>
    </row>
    <row r="111" spans="1:16" x14ac:dyDescent="0.3">
      <c r="B111" s="26" t="s">
        <v>261</v>
      </c>
      <c r="C111" s="26" t="s">
        <v>1857</v>
      </c>
      <c r="D111" s="45">
        <v>9936.33</v>
      </c>
      <c r="E111" s="46">
        <v>3</v>
      </c>
      <c r="F111" s="45">
        <v>31000</v>
      </c>
      <c r="G111" s="45">
        <v>14200</v>
      </c>
      <c r="H111" s="45">
        <v>45200</v>
      </c>
      <c r="I111" s="45">
        <v>700</v>
      </c>
      <c r="J111" s="45">
        <v>41711.33</v>
      </c>
      <c r="K111" s="45">
        <v>2788.67</v>
      </c>
      <c r="L111" s="68">
        <f t="shared" si="16"/>
        <v>0.93830376106194691</v>
      </c>
      <c r="M111" s="68">
        <f>IFERROR(IF(ISERROR(SEARCH("Total",A111)),VLOOKUP(B111,'PrYear%'!E:H,3,FALSE),VLOOKUP(LEFT(A111,6),'PrYear%'!F:H,3,FALSE)),"")</f>
        <v>0.7567567567567568</v>
      </c>
      <c r="N111" s="44" t="str">
        <f t="shared" si="17"/>
        <v/>
      </c>
      <c r="O111" s="69" t="str">
        <f>IFERROR(VLOOKUP(B111,'GF Comments'!F:I,4,FALSE),"")</f>
        <v/>
      </c>
    </row>
    <row r="112" spans="1:16" x14ac:dyDescent="0.3">
      <c r="A112" s="79" t="s">
        <v>1508</v>
      </c>
      <c r="B112" s="79"/>
      <c r="C112" s="79"/>
      <c r="D112" s="71">
        <v>177433.65</v>
      </c>
      <c r="E112" s="72">
        <v>82</v>
      </c>
      <c r="F112" s="71">
        <v>2082453</v>
      </c>
      <c r="G112" s="71">
        <v>266444</v>
      </c>
      <c r="H112" s="71">
        <v>2348897</v>
      </c>
      <c r="I112" s="71">
        <v>44605.81</v>
      </c>
      <c r="J112" s="71">
        <v>2062554.8699999994</v>
      </c>
      <c r="K112" s="71">
        <v>241736.31999999998</v>
      </c>
      <c r="L112" s="68">
        <f t="shared" si="16"/>
        <v>0.89708517657436626</v>
      </c>
      <c r="M112" s="68">
        <f>IFERROR(IF(ISERROR(SEARCH("Total",A112)),VLOOKUP(B112,'PrYear%'!E:H,3,FALSE),VLOOKUP(LEFT(A112,6),'PrYear%'!F:H,3,FALSE)),"")</f>
        <v>0.84260844688007663</v>
      </c>
      <c r="N112" s="44" t="str">
        <f t="shared" si="17"/>
        <v/>
      </c>
      <c r="O112" s="69" t="str">
        <f>IFERROR(VLOOKUP(B112,'GF Comments'!F:I,4,FALSE),"")</f>
        <v/>
      </c>
    </row>
    <row r="113" spans="1:15" x14ac:dyDescent="0.3">
      <c r="A113" s="77" t="s">
        <v>1453</v>
      </c>
      <c r="B113" s="27" t="s">
        <v>1189</v>
      </c>
      <c r="C113" s="26" t="s">
        <v>1858</v>
      </c>
      <c r="D113" s="45">
        <v>27958.910000000003</v>
      </c>
      <c r="E113" s="46">
        <v>41</v>
      </c>
      <c r="F113" s="45">
        <v>991897</v>
      </c>
      <c r="G113" s="45">
        <v>2139</v>
      </c>
      <c r="H113" s="45">
        <v>994036</v>
      </c>
      <c r="I113" s="45">
        <v>3790.6499999999996</v>
      </c>
      <c r="J113" s="45">
        <v>411279.66000000003</v>
      </c>
      <c r="K113" s="45">
        <v>578965.68999999994</v>
      </c>
      <c r="L113" s="68">
        <f t="shared" si="16"/>
        <v>0.41756064166690143</v>
      </c>
      <c r="M113" s="68">
        <f>IFERROR(IF(ISERROR(SEARCH("Total",A113)),VLOOKUP(B113,'PrYear%'!E:H,3,FALSE),VLOOKUP(LEFT(A113,6),'PrYear%'!F:H,3,FALSE)),"")</f>
        <v>0.38450749332951489</v>
      </c>
      <c r="N113" s="44" t="str">
        <f t="shared" si="17"/>
        <v>X</v>
      </c>
      <c r="O113" s="69" t="str">
        <f>IFERROR(VLOOKUP(B113,'GF Comments'!F:I,4,FALSE),"")</f>
        <v/>
      </c>
    </row>
    <row r="114" spans="1:15" x14ac:dyDescent="0.3">
      <c r="B114" s="27" t="s">
        <v>1192</v>
      </c>
      <c r="C114" s="26" t="s">
        <v>1859</v>
      </c>
      <c r="D114" s="45">
        <v>10049.18</v>
      </c>
      <c r="E114" s="46">
        <v>26</v>
      </c>
      <c r="F114" s="45">
        <v>125027</v>
      </c>
      <c r="G114" s="45">
        <v>3123</v>
      </c>
      <c r="H114" s="45">
        <v>128150</v>
      </c>
      <c r="I114" s="45">
        <v>731.57</v>
      </c>
      <c r="J114" s="45">
        <v>105920.68</v>
      </c>
      <c r="K114" s="45">
        <v>21497.75</v>
      </c>
      <c r="L114" s="68">
        <f t="shared" ref="L114:L116" si="18">IF(ISERROR((I114+J114)/H114),"",(I114+J114)/H114)</f>
        <v>0.83224541552867737</v>
      </c>
      <c r="M114" s="68">
        <f>IFERROR(IF(ISERROR(SEARCH("Total",A114)),VLOOKUP(B114,'PrYear%'!E:H,3,FALSE),VLOOKUP(LEFT(A114,6),'PrYear%'!F:H,3,FALSE)),"")</f>
        <v>0.85111722403049428</v>
      </c>
      <c r="N114" s="44" t="str">
        <f t="shared" ref="N114:N116" si="19">IF(AND(OR($L$4-IFERROR(VALUE(L114),0)&lt;=-0.05,$L$4-IFERROR(VALUE(L114),0)&gt;=0.15),ABS((G114*$L$4)-I114-J114)&gt;=5000),"X","")</f>
        <v/>
      </c>
      <c r="O114" s="69" t="str">
        <f>IFERROR(VLOOKUP(B114,'GF Comments'!F:I,4,FALSE),"")</f>
        <v/>
      </c>
    </row>
    <row r="115" spans="1:15" x14ac:dyDescent="0.3">
      <c r="B115" s="27" t="s">
        <v>1193</v>
      </c>
      <c r="C115" s="26" t="s">
        <v>1860</v>
      </c>
      <c r="D115" s="45">
        <v>1587.3999999999999</v>
      </c>
      <c r="E115" s="46">
        <v>12</v>
      </c>
      <c r="F115" s="45">
        <v>31072</v>
      </c>
      <c r="G115" s="45">
        <v>2434</v>
      </c>
      <c r="H115" s="45">
        <v>33506</v>
      </c>
      <c r="I115" s="45">
        <v>0</v>
      </c>
      <c r="J115" s="45">
        <v>29529.93</v>
      </c>
      <c r="K115" s="45">
        <v>3976.0700000000006</v>
      </c>
      <c r="L115" s="68">
        <f t="shared" si="18"/>
        <v>0.88133259714677969</v>
      </c>
      <c r="M115" s="68">
        <f>IFERROR(IF(ISERROR(SEARCH("Total",A115)),VLOOKUP(B115,'PrYear%'!E:H,3,FALSE),VLOOKUP(LEFT(A115,6),'PrYear%'!F:H,3,FALSE)),"")</f>
        <v>0.59391680847041028</v>
      </c>
      <c r="N115" s="44" t="str">
        <f t="shared" si="19"/>
        <v/>
      </c>
      <c r="O115" s="69" t="str">
        <f>IFERROR(VLOOKUP(B115,'GF Comments'!F:I,4,FALSE),"")</f>
        <v/>
      </c>
    </row>
    <row r="116" spans="1:15" x14ac:dyDescent="0.3">
      <c r="B116" s="27" t="s">
        <v>1205</v>
      </c>
      <c r="C116" s="26" t="s">
        <v>1861</v>
      </c>
      <c r="D116" s="45">
        <v>8652.6500000000015</v>
      </c>
      <c r="E116" s="46">
        <v>11</v>
      </c>
      <c r="F116" s="45">
        <v>87642</v>
      </c>
      <c r="G116" s="45">
        <v>489</v>
      </c>
      <c r="H116" s="45">
        <v>88131</v>
      </c>
      <c r="I116" s="45">
        <v>8381.0499999999993</v>
      </c>
      <c r="J116" s="45">
        <v>68182.680000000008</v>
      </c>
      <c r="K116" s="45">
        <v>11567.269999999999</v>
      </c>
      <c r="L116" s="68">
        <f t="shared" si="18"/>
        <v>0.86874913481067972</v>
      </c>
      <c r="M116" s="68">
        <f>IFERROR(IF(ISERROR(SEARCH("Total",A116)),VLOOKUP(B116,'PrYear%'!E:H,3,FALSE),VLOOKUP(LEFT(A116,6),'PrYear%'!F:H,3,FALSE)),"")</f>
        <v>0.28179137765228246</v>
      </c>
      <c r="N116" s="44" t="str">
        <f t="shared" si="19"/>
        <v/>
      </c>
      <c r="O116" s="69" t="str">
        <f>IFERROR(VLOOKUP(B116,'GF Comments'!F:I,4,FALSE),"")</f>
        <v/>
      </c>
    </row>
    <row r="117" spans="1:15" x14ac:dyDescent="0.3">
      <c r="B117" s="26" t="s">
        <v>1243</v>
      </c>
      <c r="C117" s="26" t="s">
        <v>1862</v>
      </c>
      <c r="D117" s="45">
        <v>1513.19</v>
      </c>
      <c r="E117" s="46">
        <v>12</v>
      </c>
      <c r="F117" s="45">
        <v>138343</v>
      </c>
      <c r="G117" s="45">
        <v>274</v>
      </c>
      <c r="H117" s="45">
        <v>138617</v>
      </c>
      <c r="I117" s="45">
        <v>1750</v>
      </c>
      <c r="J117" s="45">
        <v>85579.73</v>
      </c>
      <c r="K117" s="45">
        <v>51287.27</v>
      </c>
      <c r="L117" s="68">
        <f t="shared" ref="L117" si="20">IF(ISERROR((I117+J117)/H117),"",(I117+J117)/H117)</f>
        <v>0.63000735840481326</v>
      </c>
      <c r="M117" s="68">
        <f>IFERROR(IF(ISERROR(SEARCH("Total",A117)),VLOOKUP(B117,'PrYear%'!E:H,3,FALSE),VLOOKUP(LEFT(A117,6),'PrYear%'!F:H,3,FALSE)),"")</f>
        <v>0.22929111622599177</v>
      </c>
      <c r="N117" s="44" t="str">
        <f t="shared" ref="N117" si="21">IF(AND(OR($L$4-IFERROR(VALUE(L117),0)&lt;=-0.05,$L$4-IFERROR(VALUE(L117),0)&gt;=0.15),ABS((G117*$L$4)-I117-J117)&gt;=5000),"X","")</f>
        <v>X</v>
      </c>
      <c r="O117" s="69" t="str">
        <f>IFERROR(VLOOKUP(B117,'GF Comments'!F:I,4,FALSE),"")</f>
        <v/>
      </c>
    </row>
    <row r="118" spans="1:15" x14ac:dyDescent="0.3">
      <c r="B118" s="27" t="s">
        <v>1206</v>
      </c>
      <c r="C118" s="26" t="s">
        <v>1863</v>
      </c>
      <c r="D118" s="45">
        <v>16566.79</v>
      </c>
      <c r="E118" s="46">
        <v>17</v>
      </c>
      <c r="F118" s="45">
        <v>152806</v>
      </c>
      <c r="G118" s="45">
        <v>70526</v>
      </c>
      <c r="H118" s="45">
        <v>223332</v>
      </c>
      <c r="I118" s="45">
        <v>49377.59</v>
      </c>
      <c r="J118" s="45">
        <v>230835.14</v>
      </c>
      <c r="K118" s="45">
        <v>-56880.729999999996</v>
      </c>
      <c r="L118" s="68">
        <f t="shared" ref="L118:L120" si="22">IF(ISERROR((I118+J118)/H118),"",(I118+J118)/H118)</f>
        <v>1.2546913563663067</v>
      </c>
      <c r="M118" s="68">
        <f>IFERROR(IF(ISERROR(SEARCH("Total",A118)),VLOOKUP(B118,'PrYear%'!E:H,3,FALSE),VLOOKUP(LEFT(A118,6),'PrYear%'!F:H,3,FALSE)),"")</f>
        <v>0.99664537873690284</v>
      </c>
      <c r="N118" s="44" t="str">
        <f t="shared" ref="N118:N119" si="23">IF(AND(OR($L$4-IFERROR(VALUE(L118),0)&lt;=-0.05,$L$4-IFERROR(VALUE(L118),0)&gt;=0.15),ABS((G118*$L$4)-I118-J118)&gt;=5000),"X","")</f>
        <v>X</v>
      </c>
      <c r="O118" s="69" t="str">
        <f>IFERROR(VLOOKUP(B118,'GF Comments'!F:I,4,FALSE),"")</f>
        <v/>
      </c>
    </row>
    <row r="119" spans="1:15" x14ac:dyDescent="0.3">
      <c r="B119" s="26" t="s">
        <v>1244</v>
      </c>
      <c r="C119" s="26" t="s">
        <v>1864</v>
      </c>
      <c r="D119" s="45">
        <v>0</v>
      </c>
      <c r="E119" s="46">
        <v>11</v>
      </c>
      <c r="F119" s="45">
        <v>74848</v>
      </c>
      <c r="G119" s="45">
        <v>175</v>
      </c>
      <c r="H119" s="45">
        <v>75023</v>
      </c>
      <c r="I119" s="45">
        <v>0</v>
      </c>
      <c r="J119" s="45">
        <v>4303.08</v>
      </c>
      <c r="K119" s="45">
        <v>70719.92</v>
      </c>
      <c r="L119" s="68">
        <f t="shared" si="22"/>
        <v>5.7356810578089383E-2</v>
      </c>
      <c r="M119" s="68">
        <f>IFERROR(IF(ISERROR(SEARCH("Total",A119)),VLOOKUP(B119,'PrYear%'!E:H,3,FALSE),VLOOKUP(LEFT(A119,6),'PrYear%'!F:H,3,FALSE)),"")</f>
        <v>8.08100939135422E-2</v>
      </c>
      <c r="N119" s="44" t="str">
        <f t="shared" si="23"/>
        <v/>
      </c>
      <c r="O119" s="69" t="str">
        <f>IFERROR(VLOOKUP(B119,'GF Comments'!F:I,4,FALSE),"")</f>
        <v/>
      </c>
    </row>
    <row r="120" spans="1:15" x14ac:dyDescent="0.3">
      <c r="B120" s="26" t="s">
        <v>1195</v>
      </c>
      <c r="C120" s="26" t="s">
        <v>1865</v>
      </c>
      <c r="D120" s="45">
        <v>0</v>
      </c>
      <c r="E120" s="46">
        <v>1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68" t="str">
        <f t="shared" ref="L120:L122" si="24">IF(ISERROR((I120+J120)/H120),"",(I120+J120)/H120)</f>
        <v/>
      </c>
      <c r="M120" s="68" t="str">
        <f>IFERROR(IF(ISERROR(SEARCH("Total",A120)),VLOOKUP(B120,'PrYear%'!E:H,3,FALSE),VLOOKUP(LEFT(A120,6),'PrYear%'!F:H,3,FALSE)),"")</f>
        <v/>
      </c>
      <c r="N120" s="44" t="str">
        <f t="shared" ref="N120:N121" si="25">IF(AND(OR($L$4-IFERROR(VALUE(L120),0)&lt;=-0.05,$L$4-IFERROR(VALUE(L120),0)&gt;=0.15),ABS((G120*$L$4)-I120-J120)&gt;=5000),"X","")</f>
        <v/>
      </c>
      <c r="O120" s="69" t="str">
        <f>IFERROR(VLOOKUP(B120,'GF Comments'!F:I,4,FALSE),"")</f>
        <v/>
      </c>
    </row>
    <row r="121" spans="1:15" x14ac:dyDescent="0.3">
      <c r="A121" s="79" t="s">
        <v>1509</v>
      </c>
      <c r="B121" s="79"/>
      <c r="C121" s="79"/>
      <c r="D121" s="71">
        <v>66328.12</v>
      </c>
      <c r="E121" s="72">
        <v>131</v>
      </c>
      <c r="F121" s="71">
        <v>1601635</v>
      </c>
      <c r="G121" s="71">
        <v>79160</v>
      </c>
      <c r="H121" s="71">
        <v>1680795</v>
      </c>
      <c r="I121" s="71">
        <v>64030.86</v>
      </c>
      <c r="J121" s="71">
        <v>935630.9</v>
      </c>
      <c r="K121" s="71">
        <v>681133.23999999987</v>
      </c>
      <c r="L121" s="68">
        <f t="shared" si="24"/>
        <v>0.59475531519310798</v>
      </c>
      <c r="M121" s="68">
        <f>IFERROR(IF(ISERROR(SEARCH("Total",A121)),VLOOKUP(B121,'PrYear%'!E:H,3,FALSE),VLOOKUP(LEFT(A121,6),'PrYear%'!F:H,3,FALSE)),"")</f>
        <v>0.45950920013315982</v>
      </c>
      <c r="N121" s="44" t="str">
        <f t="shared" si="25"/>
        <v>X</v>
      </c>
      <c r="O121" s="69" t="str">
        <f>IFERROR(VLOOKUP(B121,'GF Comments'!F:I,4,FALSE),"")</f>
        <v/>
      </c>
    </row>
    <row r="122" spans="1:15" x14ac:dyDescent="0.3">
      <c r="A122" s="121" t="s">
        <v>920</v>
      </c>
      <c r="B122" s="121"/>
      <c r="C122" s="121"/>
      <c r="D122" s="122">
        <v>7421662.4399999995</v>
      </c>
      <c r="E122" s="123">
        <v>1393</v>
      </c>
      <c r="F122" s="122">
        <v>75507652</v>
      </c>
      <c r="G122" s="122">
        <v>453421</v>
      </c>
      <c r="H122" s="122">
        <v>75961073</v>
      </c>
      <c r="I122" s="122">
        <v>750918.1599999998</v>
      </c>
      <c r="J122" s="122">
        <v>65544873.470000014</v>
      </c>
      <c r="K122" s="122">
        <v>9665281.3699999861</v>
      </c>
      <c r="L122" s="68">
        <f t="shared" si="24"/>
        <v>0.87276007317590165</v>
      </c>
      <c r="M122" s="100">
        <v>0.86749909400280634</v>
      </c>
      <c r="N122" s="76"/>
      <c r="O122" s="69" t="str">
        <f>IFERROR(VLOOKUP(B122,'GF Comments'!F:I,4,FALSE),"")</f>
        <v/>
      </c>
    </row>
    <row r="123" spans="1:15" x14ac:dyDescent="0.3">
      <c r="I123" s="39" t="str">
        <f t="shared" ref="I121:I166" si="26">IF(ISERROR((G123+F123)/E123),"",(G123+F123)/E123)</f>
        <v/>
      </c>
      <c r="J123" s="39"/>
      <c r="L123" s="74"/>
      <c r="M123" s="75"/>
      <c r="N123" s="76"/>
    </row>
    <row r="124" spans="1:15" x14ac:dyDescent="0.3">
      <c r="I124" s="39" t="str">
        <f t="shared" si="26"/>
        <v/>
      </c>
      <c r="J124" s="39"/>
      <c r="L124" s="74"/>
      <c r="M124" s="75"/>
      <c r="N124" s="76"/>
    </row>
    <row r="125" spans="1:15" x14ac:dyDescent="0.3">
      <c r="I125" s="39" t="str">
        <f t="shared" si="26"/>
        <v/>
      </c>
      <c r="J125" s="39"/>
      <c r="L125" s="74"/>
      <c r="M125" s="75"/>
      <c r="N125" s="76"/>
    </row>
    <row r="126" spans="1:15" x14ac:dyDescent="0.3">
      <c r="I126" s="39" t="str">
        <f t="shared" si="26"/>
        <v/>
      </c>
      <c r="J126" s="39"/>
      <c r="L126" s="74"/>
      <c r="M126" s="75"/>
      <c r="N126" s="76"/>
    </row>
    <row r="127" spans="1:15" x14ac:dyDescent="0.3">
      <c r="I127" s="39" t="str">
        <f t="shared" si="26"/>
        <v/>
      </c>
      <c r="J127" s="39"/>
      <c r="L127" s="74"/>
      <c r="M127" s="75"/>
      <c r="N127" s="76"/>
    </row>
    <row r="128" spans="1:15" x14ac:dyDescent="0.3">
      <c r="I128" s="39" t="str">
        <f t="shared" si="26"/>
        <v/>
      </c>
      <c r="J128" s="39"/>
      <c r="L128" s="74"/>
      <c r="M128" s="75"/>
      <c r="N128" s="76"/>
    </row>
    <row r="129" spans="9:14" x14ac:dyDescent="0.3">
      <c r="I129" s="39" t="str">
        <f t="shared" si="26"/>
        <v/>
      </c>
      <c r="J129" s="39"/>
      <c r="L129" s="74"/>
      <c r="M129" s="75"/>
      <c r="N129" s="76"/>
    </row>
    <row r="130" spans="9:14" x14ac:dyDescent="0.3">
      <c r="I130" s="39" t="str">
        <f t="shared" si="26"/>
        <v/>
      </c>
      <c r="J130" s="39"/>
      <c r="L130" s="74"/>
      <c r="M130" s="75"/>
      <c r="N130" s="76"/>
    </row>
    <row r="131" spans="9:14" x14ac:dyDescent="0.3">
      <c r="I131" s="39" t="str">
        <f t="shared" si="26"/>
        <v/>
      </c>
      <c r="J131" s="39"/>
      <c r="L131" s="74"/>
      <c r="M131" s="75"/>
      <c r="N131" s="76"/>
    </row>
    <row r="132" spans="9:14" x14ac:dyDescent="0.3">
      <c r="I132" s="39" t="str">
        <f t="shared" si="26"/>
        <v/>
      </c>
      <c r="J132" s="39"/>
      <c r="L132" s="74"/>
      <c r="M132" s="75"/>
      <c r="N132" s="76"/>
    </row>
    <row r="133" spans="9:14" x14ac:dyDescent="0.3">
      <c r="I133" s="39" t="str">
        <f t="shared" si="26"/>
        <v/>
      </c>
      <c r="J133" s="39"/>
      <c r="L133" s="74"/>
      <c r="M133" s="75"/>
      <c r="N133" s="76"/>
    </row>
    <row r="134" spans="9:14" x14ac:dyDescent="0.3">
      <c r="I134" s="39" t="str">
        <f t="shared" si="26"/>
        <v/>
      </c>
      <c r="J134" s="39"/>
      <c r="L134" s="74"/>
      <c r="M134" s="75"/>
      <c r="N134" s="76"/>
    </row>
    <row r="135" spans="9:14" x14ac:dyDescent="0.3">
      <c r="I135" s="39" t="str">
        <f t="shared" si="26"/>
        <v/>
      </c>
      <c r="J135" s="39"/>
      <c r="L135" s="74"/>
      <c r="M135" s="75"/>
      <c r="N135" s="76"/>
    </row>
    <row r="136" spans="9:14" x14ac:dyDescent="0.3">
      <c r="I136" s="39" t="str">
        <f t="shared" si="26"/>
        <v/>
      </c>
      <c r="J136" s="39"/>
      <c r="L136" s="74"/>
      <c r="M136" s="75"/>
      <c r="N136" s="76"/>
    </row>
    <row r="137" spans="9:14" x14ac:dyDescent="0.3">
      <c r="I137" s="39" t="str">
        <f t="shared" si="26"/>
        <v/>
      </c>
      <c r="J137" s="39"/>
      <c r="L137" s="74"/>
      <c r="M137" s="75"/>
      <c r="N137" s="76"/>
    </row>
    <row r="138" spans="9:14" x14ac:dyDescent="0.3">
      <c r="I138" s="39" t="str">
        <f t="shared" si="26"/>
        <v/>
      </c>
      <c r="J138" s="39"/>
      <c r="L138" s="74"/>
      <c r="M138" s="75"/>
      <c r="N138" s="76"/>
    </row>
    <row r="139" spans="9:14" x14ac:dyDescent="0.3">
      <c r="I139" s="39" t="str">
        <f t="shared" si="26"/>
        <v/>
      </c>
      <c r="J139" s="39"/>
      <c r="L139" s="74"/>
      <c r="M139" s="75"/>
      <c r="N139" s="76"/>
    </row>
    <row r="140" spans="9:14" x14ac:dyDescent="0.3">
      <c r="I140" s="39" t="str">
        <f t="shared" si="26"/>
        <v/>
      </c>
      <c r="J140" s="39"/>
      <c r="L140" s="74"/>
      <c r="M140" s="75"/>
      <c r="N140" s="76"/>
    </row>
    <row r="141" spans="9:14" x14ac:dyDescent="0.3">
      <c r="I141" s="39" t="str">
        <f t="shared" si="26"/>
        <v/>
      </c>
      <c r="J141" s="39"/>
      <c r="L141" s="74"/>
      <c r="M141" s="75"/>
      <c r="N141" s="76"/>
    </row>
    <row r="142" spans="9:14" x14ac:dyDescent="0.3">
      <c r="I142" s="39" t="str">
        <f t="shared" si="26"/>
        <v/>
      </c>
      <c r="J142" s="39"/>
      <c r="L142" s="74"/>
      <c r="M142" s="75"/>
      <c r="N142" s="76"/>
    </row>
    <row r="143" spans="9:14" x14ac:dyDescent="0.3">
      <c r="I143" s="39" t="str">
        <f t="shared" si="26"/>
        <v/>
      </c>
      <c r="J143" s="39"/>
      <c r="L143" s="74"/>
      <c r="M143" s="75"/>
      <c r="N143" s="76"/>
    </row>
    <row r="144" spans="9:14" x14ac:dyDescent="0.3">
      <c r="I144" s="39" t="str">
        <f t="shared" si="26"/>
        <v/>
      </c>
      <c r="J144" s="39"/>
      <c r="L144" s="74"/>
      <c r="M144" s="75"/>
      <c r="N144" s="76"/>
    </row>
    <row r="145" spans="9:14" x14ac:dyDescent="0.3">
      <c r="I145" s="39" t="str">
        <f t="shared" si="26"/>
        <v/>
      </c>
      <c r="J145" s="39"/>
      <c r="L145" s="74"/>
      <c r="M145" s="75"/>
      <c r="N145" s="76"/>
    </row>
    <row r="146" spans="9:14" x14ac:dyDescent="0.3">
      <c r="I146" s="39" t="str">
        <f t="shared" si="26"/>
        <v/>
      </c>
      <c r="J146" s="39"/>
      <c r="L146" s="74"/>
      <c r="M146" s="75"/>
      <c r="N146" s="76"/>
    </row>
    <row r="147" spans="9:14" x14ac:dyDescent="0.3">
      <c r="I147" s="39" t="str">
        <f t="shared" si="26"/>
        <v/>
      </c>
      <c r="J147" s="39"/>
      <c r="L147" s="74"/>
      <c r="M147" s="75"/>
      <c r="N147" s="76"/>
    </row>
    <row r="148" spans="9:14" x14ac:dyDescent="0.3">
      <c r="I148" s="39" t="str">
        <f t="shared" si="26"/>
        <v/>
      </c>
      <c r="J148" s="39"/>
      <c r="L148" s="74"/>
      <c r="M148" s="75"/>
      <c r="N148" s="76"/>
    </row>
    <row r="149" spans="9:14" x14ac:dyDescent="0.3">
      <c r="I149" s="39" t="str">
        <f t="shared" si="26"/>
        <v/>
      </c>
      <c r="J149" s="39"/>
      <c r="L149" s="74"/>
      <c r="M149" s="75"/>
      <c r="N149" s="76"/>
    </row>
    <row r="150" spans="9:14" x14ac:dyDescent="0.3">
      <c r="I150" s="39" t="str">
        <f t="shared" si="26"/>
        <v/>
      </c>
      <c r="J150" s="39"/>
      <c r="L150" s="74"/>
      <c r="M150" s="75"/>
      <c r="N150" s="76"/>
    </row>
    <row r="151" spans="9:14" x14ac:dyDescent="0.3">
      <c r="I151" s="39" t="str">
        <f t="shared" si="26"/>
        <v/>
      </c>
      <c r="J151" s="39"/>
      <c r="L151" s="74"/>
      <c r="M151" s="75"/>
      <c r="N151" s="76"/>
    </row>
    <row r="152" spans="9:14" x14ac:dyDescent="0.3">
      <c r="I152" s="39" t="str">
        <f t="shared" si="26"/>
        <v/>
      </c>
      <c r="J152" s="39"/>
      <c r="L152" s="74"/>
      <c r="M152" s="75"/>
      <c r="N152" s="76"/>
    </row>
    <row r="153" spans="9:14" x14ac:dyDescent="0.3">
      <c r="I153" s="39" t="str">
        <f t="shared" si="26"/>
        <v/>
      </c>
      <c r="J153" s="39"/>
      <c r="L153" s="74"/>
      <c r="M153" s="75"/>
      <c r="N153" s="76"/>
    </row>
    <row r="154" spans="9:14" x14ac:dyDescent="0.3">
      <c r="I154" s="39" t="str">
        <f t="shared" si="26"/>
        <v/>
      </c>
      <c r="J154" s="39"/>
      <c r="L154" s="74"/>
      <c r="M154" s="75"/>
      <c r="N154" s="76"/>
    </row>
    <row r="155" spans="9:14" x14ac:dyDescent="0.3">
      <c r="I155" s="39" t="str">
        <f t="shared" si="26"/>
        <v/>
      </c>
      <c r="J155" s="39"/>
      <c r="L155" s="74"/>
      <c r="M155" s="75"/>
      <c r="N155" s="76"/>
    </row>
    <row r="156" spans="9:14" x14ac:dyDescent="0.3">
      <c r="I156" s="39" t="str">
        <f t="shared" si="26"/>
        <v/>
      </c>
      <c r="J156" s="39"/>
      <c r="L156" s="74"/>
      <c r="M156" s="75"/>
      <c r="N156" s="76"/>
    </row>
    <row r="157" spans="9:14" x14ac:dyDescent="0.3">
      <c r="I157" s="39" t="str">
        <f t="shared" si="26"/>
        <v/>
      </c>
      <c r="J157" s="39"/>
      <c r="L157" s="74"/>
      <c r="M157" s="75"/>
      <c r="N157" s="76"/>
    </row>
    <row r="158" spans="9:14" x14ac:dyDescent="0.3">
      <c r="I158" s="39" t="str">
        <f t="shared" si="26"/>
        <v/>
      </c>
      <c r="J158" s="39"/>
      <c r="L158" s="74"/>
      <c r="M158" s="75"/>
      <c r="N158" s="76"/>
    </row>
    <row r="159" spans="9:14" x14ac:dyDescent="0.3">
      <c r="I159" s="39" t="str">
        <f t="shared" si="26"/>
        <v/>
      </c>
      <c r="J159" s="39"/>
      <c r="L159" s="74"/>
      <c r="M159" s="75"/>
      <c r="N159" s="76"/>
    </row>
    <row r="160" spans="9:14" x14ac:dyDescent="0.3">
      <c r="I160" s="39" t="str">
        <f t="shared" si="26"/>
        <v/>
      </c>
      <c r="J160" s="39"/>
      <c r="L160" s="74"/>
      <c r="M160" s="75"/>
      <c r="N160" s="76"/>
    </row>
    <row r="161" spans="9:14" x14ac:dyDescent="0.3">
      <c r="I161" s="39" t="str">
        <f t="shared" si="26"/>
        <v/>
      </c>
      <c r="J161" s="39"/>
      <c r="L161" s="74"/>
      <c r="M161" s="75"/>
      <c r="N161" s="76"/>
    </row>
    <row r="162" spans="9:14" x14ac:dyDescent="0.3">
      <c r="I162" s="39" t="str">
        <f t="shared" si="26"/>
        <v/>
      </c>
      <c r="J162" s="39"/>
      <c r="L162" s="74"/>
      <c r="M162" s="75"/>
      <c r="N162" s="76"/>
    </row>
    <row r="163" spans="9:14" x14ac:dyDescent="0.3">
      <c r="I163" s="39" t="str">
        <f t="shared" si="26"/>
        <v/>
      </c>
      <c r="J163" s="39"/>
      <c r="L163" s="74"/>
      <c r="M163" s="75"/>
      <c r="N163" s="76"/>
    </row>
    <row r="164" spans="9:14" x14ac:dyDescent="0.3">
      <c r="I164" s="39" t="str">
        <f t="shared" si="26"/>
        <v/>
      </c>
      <c r="J164" s="39"/>
      <c r="L164" s="74"/>
      <c r="M164" s="75"/>
      <c r="N164" s="76"/>
    </row>
    <row r="165" spans="9:14" x14ac:dyDescent="0.3">
      <c r="I165" s="39" t="str">
        <f t="shared" si="26"/>
        <v/>
      </c>
      <c r="J165" s="39"/>
      <c r="L165" s="74"/>
      <c r="M165" s="75"/>
      <c r="N165" s="76"/>
    </row>
    <row r="166" spans="9:14" x14ac:dyDescent="0.3">
      <c r="I166" s="39" t="str">
        <f t="shared" si="26"/>
        <v/>
      </c>
      <c r="J166" s="39"/>
      <c r="L166" s="74"/>
      <c r="M166" s="75"/>
      <c r="N166" s="76"/>
    </row>
    <row r="167" spans="9:14" x14ac:dyDescent="0.3">
      <c r="I167" s="39" t="str">
        <f t="shared" ref="I167:I230" si="27">IF(ISERROR((G167+F167)/E167),"",(G167+F167)/E167)</f>
        <v/>
      </c>
      <c r="J167" s="39"/>
      <c r="L167" s="74"/>
      <c r="M167" s="75"/>
      <c r="N167" s="76"/>
    </row>
    <row r="168" spans="9:14" x14ac:dyDescent="0.3">
      <c r="I168" s="39" t="str">
        <f t="shared" si="27"/>
        <v/>
      </c>
      <c r="J168" s="39"/>
      <c r="L168" s="74"/>
      <c r="M168" s="75"/>
      <c r="N168" s="76"/>
    </row>
    <row r="169" spans="9:14" x14ac:dyDescent="0.3">
      <c r="I169" s="39" t="str">
        <f t="shared" si="27"/>
        <v/>
      </c>
      <c r="J169" s="39"/>
      <c r="L169" s="74"/>
      <c r="M169" s="75"/>
      <c r="N169" s="76"/>
    </row>
    <row r="170" spans="9:14" x14ac:dyDescent="0.3">
      <c r="I170" s="39" t="str">
        <f t="shared" si="27"/>
        <v/>
      </c>
      <c r="J170" s="39"/>
      <c r="L170" s="74"/>
      <c r="M170" s="75"/>
      <c r="N170" s="76"/>
    </row>
    <row r="171" spans="9:14" x14ac:dyDescent="0.3">
      <c r="I171" s="39" t="str">
        <f t="shared" si="27"/>
        <v/>
      </c>
      <c r="J171" s="39"/>
      <c r="L171" s="74"/>
      <c r="M171" s="75"/>
      <c r="N171" s="76"/>
    </row>
    <row r="172" spans="9:14" x14ac:dyDescent="0.3">
      <c r="I172" s="39" t="str">
        <f t="shared" si="27"/>
        <v/>
      </c>
      <c r="J172" s="39"/>
      <c r="L172" s="74"/>
      <c r="M172" s="75"/>
      <c r="N172" s="76"/>
    </row>
    <row r="173" spans="9:14" x14ac:dyDescent="0.3">
      <c r="I173" s="39" t="str">
        <f t="shared" si="27"/>
        <v/>
      </c>
      <c r="J173" s="39"/>
      <c r="L173" s="74"/>
      <c r="M173" s="75"/>
      <c r="N173" s="76"/>
    </row>
    <row r="174" spans="9:14" x14ac:dyDescent="0.3">
      <c r="I174" s="39" t="str">
        <f t="shared" si="27"/>
        <v/>
      </c>
      <c r="J174" s="39"/>
      <c r="L174" s="74"/>
      <c r="M174" s="75"/>
      <c r="N174" s="76"/>
    </row>
    <row r="175" spans="9:14" x14ac:dyDescent="0.3">
      <c r="I175" s="39" t="str">
        <f t="shared" si="27"/>
        <v/>
      </c>
      <c r="J175" s="39"/>
      <c r="L175" s="74"/>
      <c r="M175" s="75"/>
      <c r="N175" s="76"/>
    </row>
    <row r="176" spans="9:14" x14ac:dyDescent="0.3">
      <c r="I176" s="39" t="str">
        <f t="shared" si="27"/>
        <v/>
      </c>
      <c r="J176" s="39"/>
      <c r="L176" s="74"/>
      <c r="M176" s="75"/>
      <c r="N176" s="76"/>
    </row>
    <row r="177" spans="9:14" x14ac:dyDescent="0.3">
      <c r="I177" s="39" t="str">
        <f t="shared" si="27"/>
        <v/>
      </c>
      <c r="J177" s="39"/>
      <c r="L177" s="74"/>
      <c r="M177" s="75"/>
      <c r="N177" s="76"/>
    </row>
    <row r="178" spans="9:14" x14ac:dyDescent="0.3">
      <c r="I178" s="39" t="str">
        <f t="shared" si="27"/>
        <v/>
      </c>
      <c r="J178" s="39"/>
      <c r="L178" s="74"/>
      <c r="M178" s="75"/>
      <c r="N178" s="76"/>
    </row>
    <row r="179" spans="9:14" x14ac:dyDescent="0.3">
      <c r="I179" s="39" t="str">
        <f t="shared" si="27"/>
        <v/>
      </c>
      <c r="J179" s="39"/>
      <c r="L179" s="74"/>
      <c r="M179" s="75"/>
      <c r="N179" s="76"/>
    </row>
    <row r="180" spans="9:14" x14ac:dyDescent="0.3">
      <c r="I180" s="39" t="str">
        <f t="shared" si="27"/>
        <v/>
      </c>
      <c r="J180" s="39"/>
      <c r="L180" s="74"/>
      <c r="M180" s="75"/>
      <c r="N180" s="76"/>
    </row>
    <row r="181" spans="9:14" x14ac:dyDescent="0.3">
      <c r="I181" s="39" t="str">
        <f t="shared" si="27"/>
        <v/>
      </c>
      <c r="J181" s="39"/>
      <c r="L181" s="74"/>
      <c r="M181" s="75"/>
      <c r="N181" s="76"/>
    </row>
    <row r="182" spans="9:14" x14ac:dyDescent="0.3">
      <c r="I182" s="39" t="str">
        <f t="shared" si="27"/>
        <v/>
      </c>
      <c r="J182" s="39"/>
      <c r="L182" s="74"/>
      <c r="M182" s="75"/>
      <c r="N182" s="76"/>
    </row>
    <row r="183" spans="9:14" x14ac:dyDescent="0.3">
      <c r="I183" s="39" t="str">
        <f t="shared" si="27"/>
        <v/>
      </c>
      <c r="J183" s="39"/>
      <c r="L183" s="74"/>
      <c r="M183" s="75"/>
      <c r="N183" s="76"/>
    </row>
    <row r="184" spans="9:14" x14ac:dyDescent="0.3">
      <c r="I184" s="39" t="str">
        <f t="shared" si="27"/>
        <v/>
      </c>
      <c r="J184" s="39"/>
      <c r="L184" s="74"/>
      <c r="M184" s="75"/>
      <c r="N184" s="76"/>
    </row>
    <row r="185" spans="9:14" x14ac:dyDescent="0.3">
      <c r="I185" s="39" t="str">
        <f t="shared" si="27"/>
        <v/>
      </c>
      <c r="J185" s="39"/>
      <c r="L185" s="74"/>
      <c r="M185" s="75"/>
      <c r="N185" s="76"/>
    </row>
    <row r="186" spans="9:14" x14ac:dyDescent="0.3">
      <c r="I186" s="39" t="str">
        <f t="shared" si="27"/>
        <v/>
      </c>
      <c r="J186" s="39"/>
      <c r="L186" s="74"/>
      <c r="M186" s="75"/>
      <c r="N186" s="76"/>
    </row>
    <row r="187" spans="9:14" x14ac:dyDescent="0.3">
      <c r="I187" s="39" t="str">
        <f t="shared" si="27"/>
        <v/>
      </c>
      <c r="J187" s="39"/>
      <c r="L187" s="74"/>
      <c r="M187" s="75"/>
      <c r="N187" s="76"/>
    </row>
    <row r="188" spans="9:14" x14ac:dyDescent="0.3">
      <c r="I188" s="39" t="str">
        <f t="shared" si="27"/>
        <v/>
      </c>
      <c r="J188" s="39"/>
      <c r="L188" s="74"/>
      <c r="M188" s="75"/>
      <c r="N188" s="76"/>
    </row>
    <row r="189" spans="9:14" x14ac:dyDescent="0.3">
      <c r="I189" s="39" t="str">
        <f t="shared" si="27"/>
        <v/>
      </c>
      <c r="J189" s="39"/>
      <c r="L189" s="74"/>
      <c r="M189" s="75"/>
      <c r="N189" s="76"/>
    </row>
    <row r="190" spans="9:14" x14ac:dyDescent="0.3">
      <c r="I190" s="39" t="str">
        <f t="shared" si="27"/>
        <v/>
      </c>
      <c r="J190" s="39"/>
      <c r="L190" s="74"/>
      <c r="M190" s="75"/>
      <c r="N190" s="76"/>
    </row>
    <row r="191" spans="9:14" x14ac:dyDescent="0.3">
      <c r="I191" s="39" t="str">
        <f t="shared" si="27"/>
        <v/>
      </c>
      <c r="J191" s="39"/>
      <c r="L191" s="74"/>
      <c r="M191" s="75"/>
      <c r="N191" s="76"/>
    </row>
    <row r="192" spans="9:14" x14ac:dyDescent="0.3">
      <c r="I192" s="39" t="str">
        <f t="shared" si="27"/>
        <v/>
      </c>
      <c r="J192" s="39"/>
      <c r="L192" s="74"/>
      <c r="M192" s="75"/>
      <c r="N192" s="76"/>
    </row>
    <row r="193" spans="9:14" x14ac:dyDescent="0.3">
      <c r="I193" s="39" t="str">
        <f t="shared" si="27"/>
        <v/>
      </c>
      <c r="J193" s="39"/>
      <c r="L193" s="74"/>
      <c r="M193" s="75"/>
      <c r="N193" s="76"/>
    </row>
    <row r="194" spans="9:14" x14ac:dyDescent="0.3">
      <c r="I194" s="39" t="str">
        <f t="shared" si="27"/>
        <v/>
      </c>
      <c r="J194" s="39"/>
      <c r="L194" s="74"/>
      <c r="M194" s="75"/>
      <c r="N194" s="76"/>
    </row>
    <row r="195" spans="9:14" x14ac:dyDescent="0.3">
      <c r="I195" s="39" t="str">
        <f t="shared" si="27"/>
        <v/>
      </c>
      <c r="J195" s="39"/>
      <c r="L195" s="74"/>
      <c r="M195" s="75"/>
      <c r="N195" s="76"/>
    </row>
    <row r="196" spans="9:14" x14ac:dyDescent="0.3">
      <c r="I196" s="39" t="str">
        <f t="shared" si="27"/>
        <v/>
      </c>
      <c r="J196" s="39"/>
      <c r="L196" s="74"/>
      <c r="M196" s="75"/>
      <c r="N196" s="76"/>
    </row>
    <row r="197" spans="9:14" x14ac:dyDescent="0.3">
      <c r="I197" s="39" t="str">
        <f t="shared" si="27"/>
        <v/>
      </c>
      <c r="J197" s="39"/>
      <c r="L197" s="74"/>
      <c r="M197" s="75"/>
      <c r="N197" s="76"/>
    </row>
    <row r="198" spans="9:14" x14ac:dyDescent="0.3">
      <c r="I198" s="39" t="str">
        <f t="shared" si="27"/>
        <v/>
      </c>
      <c r="J198" s="39"/>
      <c r="L198" s="74"/>
      <c r="M198" s="75"/>
      <c r="N198" s="76"/>
    </row>
    <row r="199" spans="9:14" x14ac:dyDescent="0.3">
      <c r="I199" s="39" t="str">
        <f t="shared" si="27"/>
        <v/>
      </c>
      <c r="J199" s="39"/>
      <c r="L199" s="74"/>
      <c r="M199" s="75"/>
      <c r="N199" s="76"/>
    </row>
    <row r="200" spans="9:14" x14ac:dyDescent="0.3">
      <c r="I200" s="39" t="str">
        <f t="shared" si="27"/>
        <v/>
      </c>
      <c r="J200" s="39"/>
      <c r="L200" s="74"/>
      <c r="M200" s="75"/>
      <c r="N200" s="76"/>
    </row>
    <row r="201" spans="9:14" x14ac:dyDescent="0.3">
      <c r="I201" s="39" t="str">
        <f t="shared" si="27"/>
        <v/>
      </c>
      <c r="J201" s="39"/>
      <c r="L201" s="74"/>
      <c r="M201" s="75"/>
      <c r="N201" s="76"/>
    </row>
    <row r="202" spans="9:14" x14ac:dyDescent="0.3">
      <c r="I202" s="39" t="str">
        <f t="shared" si="27"/>
        <v/>
      </c>
      <c r="J202" s="39"/>
      <c r="L202" s="74"/>
      <c r="M202" s="75"/>
      <c r="N202" s="76"/>
    </row>
    <row r="203" spans="9:14" x14ac:dyDescent="0.3">
      <c r="I203" s="39" t="str">
        <f t="shared" si="27"/>
        <v/>
      </c>
      <c r="J203" s="39"/>
      <c r="L203" s="74"/>
      <c r="M203" s="75"/>
      <c r="N203" s="76"/>
    </row>
    <row r="204" spans="9:14" x14ac:dyDescent="0.3">
      <c r="I204" s="39" t="str">
        <f t="shared" si="27"/>
        <v/>
      </c>
      <c r="J204" s="39"/>
      <c r="L204" s="74"/>
      <c r="M204" s="75"/>
      <c r="N204" s="76"/>
    </row>
    <row r="205" spans="9:14" x14ac:dyDescent="0.3">
      <c r="I205" s="39" t="str">
        <f t="shared" si="27"/>
        <v/>
      </c>
      <c r="J205" s="39"/>
      <c r="L205" s="74"/>
      <c r="M205" s="75"/>
      <c r="N205" s="76"/>
    </row>
    <row r="206" spans="9:14" x14ac:dyDescent="0.3">
      <c r="I206" s="39" t="str">
        <f t="shared" si="27"/>
        <v/>
      </c>
      <c r="J206" s="39"/>
      <c r="L206" s="74"/>
      <c r="M206" s="75"/>
      <c r="N206" s="76"/>
    </row>
    <row r="207" spans="9:14" x14ac:dyDescent="0.3">
      <c r="I207" s="39" t="str">
        <f t="shared" si="27"/>
        <v/>
      </c>
      <c r="J207" s="39"/>
      <c r="L207" s="74"/>
      <c r="M207" s="75"/>
      <c r="N207" s="76"/>
    </row>
    <row r="208" spans="9:14" x14ac:dyDescent="0.3">
      <c r="I208" s="39" t="str">
        <f t="shared" si="27"/>
        <v/>
      </c>
      <c r="J208" s="39"/>
      <c r="L208" s="74"/>
      <c r="M208" s="75"/>
      <c r="N208" s="76"/>
    </row>
    <row r="209" spans="9:14" x14ac:dyDescent="0.3">
      <c r="I209" s="39" t="str">
        <f t="shared" si="27"/>
        <v/>
      </c>
      <c r="J209" s="39"/>
      <c r="L209" s="74"/>
      <c r="M209" s="75"/>
      <c r="N209" s="76"/>
    </row>
    <row r="210" spans="9:14" x14ac:dyDescent="0.3">
      <c r="I210" s="39" t="str">
        <f t="shared" si="27"/>
        <v/>
      </c>
      <c r="J210" s="39"/>
      <c r="L210" s="74"/>
      <c r="M210" s="75"/>
      <c r="N210" s="76"/>
    </row>
    <row r="211" spans="9:14" x14ac:dyDescent="0.3">
      <c r="I211" s="39" t="str">
        <f t="shared" si="27"/>
        <v/>
      </c>
      <c r="J211" s="39"/>
      <c r="L211" s="74"/>
      <c r="M211" s="75"/>
      <c r="N211" s="76"/>
    </row>
    <row r="212" spans="9:14" x14ac:dyDescent="0.3">
      <c r="I212" s="39" t="str">
        <f t="shared" si="27"/>
        <v/>
      </c>
      <c r="J212" s="39"/>
      <c r="L212" s="74"/>
      <c r="M212" s="75"/>
      <c r="N212" s="76"/>
    </row>
    <row r="213" spans="9:14" x14ac:dyDescent="0.3">
      <c r="I213" s="39" t="str">
        <f t="shared" si="27"/>
        <v/>
      </c>
      <c r="J213" s="39"/>
      <c r="L213" s="74"/>
      <c r="M213" s="75"/>
      <c r="N213" s="76"/>
    </row>
    <row r="214" spans="9:14" x14ac:dyDescent="0.3">
      <c r="I214" s="39" t="str">
        <f t="shared" si="27"/>
        <v/>
      </c>
      <c r="J214" s="39"/>
      <c r="L214" s="74"/>
      <c r="M214" s="75"/>
      <c r="N214" s="76"/>
    </row>
    <row r="215" spans="9:14" x14ac:dyDescent="0.3">
      <c r="I215" s="39" t="str">
        <f t="shared" si="27"/>
        <v/>
      </c>
      <c r="J215" s="39"/>
      <c r="L215" s="74"/>
      <c r="M215" s="75"/>
      <c r="N215" s="76"/>
    </row>
    <row r="216" spans="9:14" x14ac:dyDescent="0.3">
      <c r="I216" s="39" t="str">
        <f t="shared" si="27"/>
        <v/>
      </c>
      <c r="J216" s="39"/>
      <c r="L216" s="74"/>
      <c r="M216" s="75"/>
      <c r="N216" s="76"/>
    </row>
    <row r="217" spans="9:14" x14ac:dyDescent="0.3">
      <c r="I217" s="39" t="str">
        <f t="shared" si="27"/>
        <v/>
      </c>
      <c r="J217" s="39"/>
      <c r="L217" s="74"/>
      <c r="M217" s="75"/>
      <c r="N217" s="76"/>
    </row>
    <row r="218" spans="9:14" x14ac:dyDescent="0.3">
      <c r="I218" s="39" t="str">
        <f t="shared" si="27"/>
        <v/>
      </c>
      <c r="J218" s="39"/>
      <c r="L218" s="74"/>
      <c r="M218" s="75"/>
      <c r="N218" s="76"/>
    </row>
    <row r="219" spans="9:14" x14ac:dyDescent="0.3">
      <c r="I219" s="39" t="str">
        <f t="shared" si="27"/>
        <v/>
      </c>
      <c r="J219" s="39"/>
      <c r="L219" s="74"/>
      <c r="M219" s="75"/>
      <c r="N219" s="76"/>
    </row>
    <row r="220" spans="9:14" x14ac:dyDescent="0.3">
      <c r="I220" s="39" t="str">
        <f t="shared" si="27"/>
        <v/>
      </c>
      <c r="J220" s="39"/>
      <c r="L220" s="74"/>
      <c r="M220" s="75"/>
      <c r="N220" s="76"/>
    </row>
    <row r="221" spans="9:14" x14ac:dyDescent="0.3">
      <c r="I221" s="39" t="str">
        <f t="shared" si="27"/>
        <v/>
      </c>
      <c r="J221" s="39"/>
      <c r="L221" s="74"/>
      <c r="M221" s="75"/>
      <c r="N221" s="76"/>
    </row>
    <row r="222" spans="9:14" x14ac:dyDescent="0.3">
      <c r="I222" s="39" t="str">
        <f t="shared" si="27"/>
        <v/>
      </c>
      <c r="J222" s="39"/>
      <c r="L222" s="74"/>
      <c r="M222" s="75"/>
      <c r="N222" s="76"/>
    </row>
    <row r="223" spans="9:14" x14ac:dyDescent="0.3">
      <c r="I223" s="39" t="str">
        <f t="shared" si="27"/>
        <v/>
      </c>
      <c r="J223" s="39"/>
      <c r="L223" s="74"/>
      <c r="M223" s="75"/>
      <c r="N223" s="76"/>
    </row>
    <row r="224" spans="9:14" x14ac:dyDescent="0.3">
      <c r="I224" s="39" t="str">
        <f t="shared" si="27"/>
        <v/>
      </c>
      <c r="J224" s="39"/>
      <c r="L224" s="74"/>
      <c r="M224" s="75"/>
      <c r="N224" s="76"/>
    </row>
    <row r="225" spans="9:14" x14ac:dyDescent="0.3">
      <c r="I225" s="39" t="str">
        <f t="shared" si="27"/>
        <v/>
      </c>
      <c r="J225" s="39"/>
      <c r="L225" s="74"/>
      <c r="M225" s="75"/>
      <c r="N225" s="76"/>
    </row>
    <row r="226" spans="9:14" x14ac:dyDescent="0.3">
      <c r="I226" s="39" t="str">
        <f t="shared" si="27"/>
        <v/>
      </c>
      <c r="J226" s="39"/>
      <c r="L226" s="74"/>
      <c r="M226" s="75"/>
      <c r="N226" s="76"/>
    </row>
    <row r="227" spans="9:14" x14ac:dyDescent="0.3">
      <c r="I227" s="39" t="str">
        <f t="shared" si="27"/>
        <v/>
      </c>
      <c r="J227" s="39"/>
      <c r="L227" s="74"/>
      <c r="M227" s="75"/>
      <c r="N227" s="76"/>
    </row>
    <row r="228" spans="9:14" x14ac:dyDescent="0.3">
      <c r="I228" s="39" t="str">
        <f t="shared" si="27"/>
        <v/>
      </c>
      <c r="J228" s="39"/>
      <c r="L228" s="74"/>
      <c r="M228" s="75"/>
      <c r="N228" s="76"/>
    </row>
    <row r="229" spans="9:14" x14ac:dyDescent="0.3">
      <c r="I229" s="39" t="str">
        <f t="shared" si="27"/>
        <v/>
      </c>
      <c r="J229" s="39"/>
      <c r="L229" s="74"/>
      <c r="M229" s="75"/>
      <c r="N229" s="76"/>
    </row>
    <row r="230" spans="9:14" x14ac:dyDescent="0.3">
      <c r="I230" s="39" t="str">
        <f t="shared" si="27"/>
        <v/>
      </c>
      <c r="J230" s="39"/>
      <c r="L230" s="74"/>
      <c r="M230" s="75"/>
      <c r="N230" s="76"/>
    </row>
    <row r="231" spans="9:14" x14ac:dyDescent="0.3">
      <c r="I231" s="39" t="str">
        <f t="shared" ref="I231:I287" si="28">IF(ISERROR((G231+F231)/E231),"",(G231+F231)/E231)</f>
        <v/>
      </c>
      <c r="J231" s="39"/>
      <c r="L231" s="74"/>
      <c r="M231" s="75"/>
      <c r="N231" s="76"/>
    </row>
    <row r="232" spans="9:14" x14ac:dyDescent="0.3">
      <c r="I232" s="39" t="str">
        <f t="shared" si="28"/>
        <v/>
      </c>
      <c r="J232" s="39"/>
      <c r="L232" s="74"/>
      <c r="M232" s="75"/>
      <c r="N232" s="76"/>
    </row>
    <row r="233" spans="9:14" x14ac:dyDescent="0.3">
      <c r="I233" s="39" t="str">
        <f t="shared" si="28"/>
        <v/>
      </c>
      <c r="J233" s="39"/>
      <c r="L233" s="74"/>
      <c r="M233" s="75"/>
      <c r="N233" s="76"/>
    </row>
    <row r="234" spans="9:14" x14ac:dyDescent="0.3">
      <c r="I234" s="39" t="str">
        <f t="shared" si="28"/>
        <v/>
      </c>
      <c r="J234" s="39"/>
      <c r="L234" s="74"/>
      <c r="M234" s="75"/>
      <c r="N234" s="76"/>
    </row>
    <row r="235" spans="9:14" x14ac:dyDescent="0.3">
      <c r="I235" s="39" t="str">
        <f t="shared" si="28"/>
        <v/>
      </c>
      <c r="J235" s="39"/>
      <c r="L235" s="74"/>
      <c r="M235" s="75"/>
      <c r="N235" s="76"/>
    </row>
    <row r="236" spans="9:14" x14ac:dyDescent="0.3">
      <c r="I236" s="39" t="str">
        <f t="shared" si="28"/>
        <v/>
      </c>
      <c r="J236" s="39"/>
      <c r="L236" s="74"/>
      <c r="M236" s="75"/>
      <c r="N236" s="76"/>
    </row>
    <row r="237" spans="9:14" x14ac:dyDescent="0.3">
      <c r="I237" s="39" t="str">
        <f t="shared" si="28"/>
        <v/>
      </c>
      <c r="J237" s="39"/>
      <c r="L237" s="74"/>
      <c r="M237" s="75"/>
      <c r="N237" s="76"/>
    </row>
    <row r="238" spans="9:14" x14ac:dyDescent="0.3">
      <c r="I238" s="39" t="str">
        <f t="shared" si="28"/>
        <v/>
      </c>
      <c r="J238" s="39"/>
      <c r="L238" s="74"/>
      <c r="M238" s="75"/>
      <c r="N238" s="76"/>
    </row>
    <row r="239" spans="9:14" x14ac:dyDescent="0.3">
      <c r="I239" s="39" t="str">
        <f t="shared" si="28"/>
        <v/>
      </c>
      <c r="J239" s="39"/>
      <c r="L239" s="74"/>
      <c r="M239" s="75"/>
      <c r="N239" s="76"/>
    </row>
    <row r="240" spans="9:14" x14ac:dyDescent="0.3">
      <c r="I240" s="39" t="str">
        <f t="shared" si="28"/>
        <v/>
      </c>
      <c r="J240" s="39"/>
      <c r="L240" s="74"/>
      <c r="M240" s="75"/>
      <c r="N240" s="76"/>
    </row>
    <row r="241" spans="9:14" x14ac:dyDescent="0.3">
      <c r="I241" s="39" t="str">
        <f t="shared" si="28"/>
        <v/>
      </c>
      <c r="J241" s="39"/>
      <c r="L241" s="74"/>
      <c r="M241" s="75"/>
      <c r="N241" s="76"/>
    </row>
    <row r="242" spans="9:14" x14ac:dyDescent="0.3">
      <c r="I242" s="39" t="str">
        <f t="shared" si="28"/>
        <v/>
      </c>
      <c r="J242" s="39"/>
      <c r="L242" s="74"/>
      <c r="M242" s="75"/>
      <c r="N242" s="76"/>
    </row>
    <row r="243" spans="9:14" x14ac:dyDescent="0.3">
      <c r="I243" s="39" t="str">
        <f t="shared" si="28"/>
        <v/>
      </c>
      <c r="J243" s="39"/>
      <c r="L243" s="74"/>
      <c r="M243" s="75"/>
      <c r="N243" s="76"/>
    </row>
    <row r="244" spans="9:14" x14ac:dyDescent="0.3">
      <c r="I244" s="39" t="str">
        <f t="shared" si="28"/>
        <v/>
      </c>
      <c r="J244" s="39"/>
      <c r="L244" s="74"/>
      <c r="M244" s="75"/>
      <c r="N244" s="76"/>
    </row>
    <row r="245" spans="9:14" x14ac:dyDescent="0.3">
      <c r="I245" s="39" t="str">
        <f t="shared" si="28"/>
        <v/>
      </c>
      <c r="J245" s="39"/>
      <c r="L245" s="74"/>
      <c r="M245" s="75"/>
      <c r="N245" s="76"/>
    </row>
    <row r="246" spans="9:14" x14ac:dyDescent="0.3">
      <c r="I246" s="39" t="str">
        <f t="shared" si="28"/>
        <v/>
      </c>
      <c r="J246" s="39"/>
      <c r="L246" s="74"/>
      <c r="M246" s="75"/>
      <c r="N246" s="76"/>
    </row>
    <row r="247" spans="9:14" x14ac:dyDescent="0.3">
      <c r="I247" s="39" t="str">
        <f t="shared" si="28"/>
        <v/>
      </c>
      <c r="J247" s="39"/>
      <c r="L247" s="74"/>
      <c r="M247" s="75"/>
      <c r="N247" s="76"/>
    </row>
    <row r="248" spans="9:14" x14ac:dyDescent="0.3">
      <c r="I248" s="39" t="str">
        <f t="shared" si="28"/>
        <v/>
      </c>
      <c r="J248" s="39"/>
      <c r="L248" s="74"/>
      <c r="M248" s="75"/>
      <c r="N248" s="76"/>
    </row>
    <row r="249" spans="9:14" x14ac:dyDescent="0.3">
      <c r="I249" s="39" t="str">
        <f t="shared" si="28"/>
        <v/>
      </c>
      <c r="J249" s="39"/>
      <c r="L249" s="74"/>
      <c r="M249" s="75"/>
      <c r="N249" s="76"/>
    </row>
    <row r="250" spans="9:14" x14ac:dyDescent="0.3">
      <c r="I250" s="39" t="str">
        <f t="shared" si="28"/>
        <v/>
      </c>
      <c r="J250" s="39"/>
      <c r="L250" s="74"/>
      <c r="M250" s="75"/>
      <c r="N250" s="76"/>
    </row>
    <row r="251" spans="9:14" x14ac:dyDescent="0.3">
      <c r="I251" s="39" t="str">
        <f t="shared" si="28"/>
        <v/>
      </c>
      <c r="J251" s="39"/>
      <c r="L251" s="74"/>
      <c r="M251" s="75"/>
      <c r="N251" s="76"/>
    </row>
    <row r="252" spans="9:14" x14ac:dyDescent="0.3">
      <c r="I252" s="39" t="str">
        <f t="shared" si="28"/>
        <v/>
      </c>
      <c r="J252" s="39"/>
      <c r="L252" s="74"/>
      <c r="M252" s="75"/>
      <c r="N252" s="76"/>
    </row>
    <row r="253" spans="9:14" x14ac:dyDescent="0.3">
      <c r="I253" s="39" t="str">
        <f t="shared" si="28"/>
        <v/>
      </c>
      <c r="J253" s="39"/>
      <c r="L253" s="74"/>
      <c r="M253" s="75"/>
      <c r="N253" s="76"/>
    </row>
    <row r="254" spans="9:14" x14ac:dyDescent="0.3">
      <c r="I254" s="39" t="str">
        <f t="shared" si="28"/>
        <v/>
      </c>
      <c r="J254" s="39"/>
      <c r="L254" s="74"/>
      <c r="M254" s="75"/>
      <c r="N254" s="76"/>
    </row>
    <row r="255" spans="9:14" x14ac:dyDescent="0.3">
      <c r="I255" s="39" t="str">
        <f t="shared" si="28"/>
        <v/>
      </c>
      <c r="J255" s="39"/>
      <c r="L255" s="74"/>
      <c r="M255" s="75"/>
      <c r="N255" s="76"/>
    </row>
    <row r="256" spans="9:14" x14ac:dyDescent="0.3">
      <c r="I256" s="39" t="str">
        <f t="shared" si="28"/>
        <v/>
      </c>
      <c r="J256" s="39"/>
      <c r="L256" s="74"/>
      <c r="M256" s="75"/>
      <c r="N256" s="76"/>
    </row>
    <row r="257" spans="9:14" x14ac:dyDescent="0.3">
      <c r="I257" s="39" t="str">
        <f t="shared" si="28"/>
        <v/>
      </c>
      <c r="J257" s="39"/>
      <c r="L257" s="74"/>
      <c r="M257" s="75"/>
      <c r="N257" s="76"/>
    </row>
    <row r="258" spans="9:14" x14ac:dyDescent="0.3">
      <c r="I258" s="39" t="str">
        <f t="shared" si="28"/>
        <v/>
      </c>
      <c r="J258" s="39"/>
      <c r="L258" s="74"/>
      <c r="M258" s="75"/>
      <c r="N258" s="76"/>
    </row>
    <row r="259" spans="9:14" x14ac:dyDescent="0.3">
      <c r="I259" s="39" t="str">
        <f t="shared" si="28"/>
        <v/>
      </c>
      <c r="J259" s="39"/>
      <c r="L259" s="74"/>
      <c r="M259" s="75"/>
      <c r="N259" s="76"/>
    </row>
    <row r="260" spans="9:14" x14ac:dyDescent="0.3">
      <c r="I260" s="39" t="str">
        <f t="shared" si="28"/>
        <v/>
      </c>
      <c r="J260" s="39"/>
      <c r="L260" s="74"/>
      <c r="M260" s="75"/>
      <c r="N260" s="76"/>
    </row>
    <row r="261" spans="9:14" x14ac:dyDescent="0.3">
      <c r="I261" s="39" t="str">
        <f t="shared" si="28"/>
        <v/>
      </c>
      <c r="J261" s="39"/>
      <c r="L261" s="74"/>
      <c r="M261" s="75"/>
      <c r="N261" s="76"/>
    </row>
    <row r="262" spans="9:14" x14ac:dyDescent="0.3">
      <c r="I262" s="39" t="str">
        <f t="shared" si="28"/>
        <v/>
      </c>
      <c r="J262" s="39"/>
      <c r="L262" s="74"/>
      <c r="M262" s="75"/>
      <c r="N262" s="76"/>
    </row>
    <row r="263" spans="9:14" x14ac:dyDescent="0.3">
      <c r="I263" s="39" t="str">
        <f t="shared" si="28"/>
        <v/>
      </c>
      <c r="J263" s="39"/>
      <c r="L263" s="74"/>
      <c r="M263" s="75"/>
      <c r="N263" s="76"/>
    </row>
    <row r="264" spans="9:14" x14ac:dyDescent="0.3">
      <c r="I264" s="39" t="str">
        <f t="shared" si="28"/>
        <v/>
      </c>
      <c r="J264" s="39"/>
      <c r="L264" s="74"/>
      <c r="M264" s="75"/>
      <c r="N264" s="76"/>
    </row>
    <row r="265" spans="9:14" x14ac:dyDescent="0.3">
      <c r="I265" s="39" t="str">
        <f t="shared" si="28"/>
        <v/>
      </c>
      <c r="J265" s="39"/>
      <c r="L265" s="74"/>
      <c r="M265" s="75"/>
      <c r="N265" s="76"/>
    </row>
    <row r="266" spans="9:14" x14ac:dyDescent="0.3">
      <c r="I266" s="39" t="str">
        <f t="shared" si="28"/>
        <v/>
      </c>
      <c r="J266" s="39"/>
      <c r="L266" s="74"/>
      <c r="M266" s="75"/>
      <c r="N266" s="76"/>
    </row>
    <row r="267" spans="9:14" x14ac:dyDescent="0.3">
      <c r="I267" s="39" t="str">
        <f t="shared" si="28"/>
        <v/>
      </c>
      <c r="J267" s="39"/>
      <c r="L267" s="74"/>
      <c r="M267" s="75"/>
      <c r="N267" s="76"/>
    </row>
    <row r="268" spans="9:14" x14ac:dyDescent="0.3">
      <c r="I268" s="39" t="str">
        <f t="shared" si="28"/>
        <v/>
      </c>
      <c r="J268" s="39"/>
      <c r="L268" s="74"/>
      <c r="M268" s="75"/>
      <c r="N268" s="76"/>
    </row>
    <row r="269" spans="9:14" x14ac:dyDescent="0.3">
      <c r="I269" s="39" t="str">
        <f t="shared" si="28"/>
        <v/>
      </c>
      <c r="J269" s="39"/>
      <c r="L269" s="74"/>
      <c r="M269" s="75"/>
      <c r="N269" s="76"/>
    </row>
    <row r="270" spans="9:14" x14ac:dyDescent="0.3">
      <c r="I270" s="39" t="str">
        <f t="shared" si="28"/>
        <v/>
      </c>
      <c r="J270" s="39"/>
      <c r="L270" s="74"/>
      <c r="M270" s="75"/>
      <c r="N270" s="76"/>
    </row>
    <row r="271" spans="9:14" x14ac:dyDescent="0.3">
      <c r="I271" s="39" t="str">
        <f t="shared" si="28"/>
        <v/>
      </c>
      <c r="J271" s="39"/>
      <c r="L271" s="74"/>
      <c r="M271" s="75"/>
      <c r="N271" s="76"/>
    </row>
    <row r="272" spans="9:14" x14ac:dyDescent="0.3">
      <c r="I272" s="39" t="str">
        <f t="shared" si="28"/>
        <v/>
      </c>
      <c r="J272" s="39"/>
      <c r="L272" s="74"/>
      <c r="M272" s="75"/>
      <c r="N272" s="76"/>
    </row>
    <row r="273" spans="9:14" x14ac:dyDescent="0.3">
      <c r="I273" s="39" t="str">
        <f t="shared" si="28"/>
        <v/>
      </c>
      <c r="J273" s="39"/>
      <c r="L273" s="74"/>
      <c r="M273" s="75"/>
      <c r="N273" s="76"/>
    </row>
    <row r="274" spans="9:14" x14ac:dyDescent="0.3">
      <c r="I274" s="39" t="str">
        <f t="shared" si="28"/>
        <v/>
      </c>
      <c r="J274" s="39"/>
      <c r="L274" s="74"/>
      <c r="M274" s="75"/>
      <c r="N274" s="76"/>
    </row>
    <row r="275" spans="9:14" x14ac:dyDescent="0.3">
      <c r="I275" s="39" t="str">
        <f t="shared" si="28"/>
        <v/>
      </c>
      <c r="J275" s="39"/>
      <c r="L275" s="74"/>
      <c r="M275" s="75"/>
      <c r="N275" s="76"/>
    </row>
    <row r="276" spans="9:14" x14ac:dyDescent="0.3">
      <c r="I276" s="39" t="str">
        <f t="shared" si="28"/>
        <v/>
      </c>
      <c r="J276" s="39"/>
      <c r="L276" s="74"/>
      <c r="M276" s="75"/>
      <c r="N276" s="76"/>
    </row>
    <row r="277" spans="9:14" x14ac:dyDescent="0.3">
      <c r="I277" s="39" t="str">
        <f t="shared" si="28"/>
        <v/>
      </c>
      <c r="J277" s="39"/>
      <c r="L277" s="74"/>
      <c r="M277" s="75"/>
      <c r="N277" s="76"/>
    </row>
    <row r="278" spans="9:14" x14ac:dyDescent="0.3">
      <c r="I278" s="39" t="str">
        <f t="shared" si="28"/>
        <v/>
      </c>
      <c r="J278" s="39"/>
    </row>
    <row r="279" spans="9:14" x14ac:dyDescent="0.3">
      <c r="I279" s="39" t="str">
        <f t="shared" si="28"/>
        <v/>
      </c>
      <c r="J279" s="39"/>
    </row>
    <row r="280" spans="9:14" x14ac:dyDescent="0.3">
      <c r="I280" s="39" t="str">
        <f t="shared" si="28"/>
        <v/>
      </c>
      <c r="J280" s="39"/>
    </row>
    <row r="281" spans="9:14" x14ac:dyDescent="0.3">
      <c r="I281" s="39" t="str">
        <f t="shared" si="28"/>
        <v/>
      </c>
      <c r="J281" s="39"/>
    </row>
    <row r="282" spans="9:14" x14ac:dyDescent="0.3">
      <c r="I282" s="39" t="str">
        <f t="shared" si="28"/>
        <v/>
      </c>
      <c r="J282" s="39"/>
    </row>
    <row r="283" spans="9:14" x14ac:dyDescent="0.3">
      <c r="I283" s="39" t="str">
        <f t="shared" si="28"/>
        <v/>
      </c>
      <c r="J283" s="39"/>
    </row>
    <row r="284" spans="9:14" x14ac:dyDescent="0.3">
      <c r="I284" s="39" t="str">
        <f t="shared" si="28"/>
        <v/>
      </c>
      <c r="J284" s="39"/>
    </row>
    <row r="285" spans="9:14" x14ac:dyDescent="0.3">
      <c r="I285" s="39" t="str">
        <f t="shared" si="28"/>
        <v/>
      </c>
      <c r="J285" s="39"/>
    </row>
    <row r="286" spans="9:14" x14ac:dyDescent="0.3">
      <c r="I286" s="39" t="str">
        <f t="shared" si="28"/>
        <v/>
      </c>
      <c r="J286" s="39"/>
    </row>
    <row r="287" spans="9:14" x14ac:dyDescent="0.3">
      <c r="I287" s="39" t="str">
        <f t="shared" si="28"/>
        <v/>
      </c>
      <c r="J287" s="39"/>
    </row>
  </sheetData>
  <mergeCells count="2">
    <mergeCell ref="A1:H1"/>
    <mergeCell ref="A2:H2"/>
  </mergeCells>
  <conditionalFormatting sqref="L11 O11:O15 O17:O98">
    <cfRule type="expression" dxfId="12642" priority="119">
      <formula>ISNUMBER(SEARCH("Total",$A11))</formula>
    </cfRule>
  </conditionalFormatting>
  <conditionalFormatting sqref="L11:L15 O11:O15 O17:O98 L17:L98">
    <cfRule type="expression" dxfId="12641" priority="118">
      <formula>ISNUMBER(SEARCH("Total",$A11))</formula>
    </cfRule>
  </conditionalFormatting>
  <conditionalFormatting sqref="M11:M15 M17:M98">
    <cfRule type="expression" dxfId="12640" priority="117">
      <formula>ISNUMBER(SEARCH("Total",$A11))</formula>
    </cfRule>
  </conditionalFormatting>
  <conditionalFormatting sqref="M11:M15 M17:M98">
    <cfRule type="expression" dxfId="12639" priority="116">
      <formula>ISNUMBER(SEARCH("Total",$A11))</formula>
    </cfRule>
  </conditionalFormatting>
  <conditionalFormatting sqref="O99">
    <cfRule type="expression" dxfId="12638" priority="94">
      <formula>ISNUMBER(SEARCH("Total",$A99))</formula>
    </cfRule>
  </conditionalFormatting>
  <conditionalFormatting sqref="L99 O99">
    <cfRule type="expression" dxfId="12637" priority="93">
      <formula>ISNUMBER(SEARCH("Total",$A99))</formula>
    </cfRule>
  </conditionalFormatting>
  <conditionalFormatting sqref="M99">
    <cfRule type="expression" dxfId="12636" priority="92">
      <formula>ISNUMBER(SEARCH("Total",$A99))</formula>
    </cfRule>
  </conditionalFormatting>
  <conditionalFormatting sqref="M99">
    <cfRule type="expression" dxfId="12635" priority="91">
      <formula>ISNUMBER(SEARCH("Total",$A99))</formula>
    </cfRule>
  </conditionalFormatting>
  <conditionalFormatting sqref="O16">
    <cfRule type="expression" dxfId="12634" priority="87">
      <formula>ISNUMBER(SEARCH("Total",$A16))</formula>
    </cfRule>
  </conditionalFormatting>
  <conditionalFormatting sqref="L16 O16">
    <cfRule type="expression" dxfId="12633" priority="86">
      <formula>ISNUMBER(SEARCH("Total",$A16))</formula>
    </cfRule>
  </conditionalFormatting>
  <conditionalFormatting sqref="M16">
    <cfRule type="expression" dxfId="12632" priority="85">
      <formula>ISNUMBER(SEARCH("Total",$A16))</formula>
    </cfRule>
  </conditionalFormatting>
  <conditionalFormatting sqref="M16">
    <cfRule type="expression" dxfId="12631" priority="84">
      <formula>ISNUMBER(SEARCH("Total",$A16))</formula>
    </cfRule>
  </conditionalFormatting>
  <conditionalFormatting sqref="O100">
    <cfRule type="expression" dxfId="12630" priority="79">
      <formula>ISNUMBER(SEARCH("Total",$A100))</formula>
    </cfRule>
  </conditionalFormatting>
  <conditionalFormatting sqref="L100 O100">
    <cfRule type="expression" dxfId="12629" priority="78">
      <formula>ISNUMBER(SEARCH("Total",$A100))</formula>
    </cfRule>
  </conditionalFormatting>
  <conditionalFormatting sqref="M100">
    <cfRule type="expression" dxfId="12628" priority="77">
      <formula>ISNUMBER(SEARCH("Total",$A100))</formula>
    </cfRule>
  </conditionalFormatting>
  <conditionalFormatting sqref="M100">
    <cfRule type="expression" dxfId="12627" priority="76">
      <formula>ISNUMBER(SEARCH("Total",$A100))</formula>
    </cfRule>
  </conditionalFormatting>
  <conditionalFormatting sqref="O101">
    <cfRule type="expression" dxfId="12626" priority="61">
      <formula>ISNUMBER(SEARCH("Total",$A101))</formula>
    </cfRule>
  </conditionalFormatting>
  <conditionalFormatting sqref="L101 O101">
    <cfRule type="expression" dxfId="12625" priority="60">
      <formula>ISNUMBER(SEARCH("Total",$A101))</formula>
    </cfRule>
  </conditionalFormatting>
  <conditionalFormatting sqref="M101">
    <cfRule type="expression" dxfId="12624" priority="59">
      <formula>ISNUMBER(SEARCH("Total",$A101))</formula>
    </cfRule>
  </conditionalFormatting>
  <conditionalFormatting sqref="M101">
    <cfRule type="expression" dxfId="12623" priority="58">
      <formula>ISNUMBER(SEARCH("Total",$A101))</formula>
    </cfRule>
  </conditionalFormatting>
  <conditionalFormatting sqref="O102:O104">
    <cfRule type="expression" dxfId="12622" priority="56">
      <formula>ISNUMBER(SEARCH("Total",$A102))</formula>
    </cfRule>
  </conditionalFormatting>
  <conditionalFormatting sqref="L102:L104 O102:O104">
    <cfRule type="expression" dxfId="12621" priority="55">
      <formula>ISNUMBER(SEARCH("Total",$A102))</formula>
    </cfRule>
  </conditionalFormatting>
  <conditionalFormatting sqref="M102:M104">
    <cfRule type="expression" dxfId="12620" priority="54">
      <formula>ISNUMBER(SEARCH("Total",$A102))</formula>
    </cfRule>
  </conditionalFormatting>
  <conditionalFormatting sqref="M102:M104">
    <cfRule type="expression" dxfId="12619" priority="53">
      <formula>ISNUMBER(SEARCH("Total",$A102))</formula>
    </cfRule>
  </conditionalFormatting>
  <conditionalFormatting sqref="O105:O109">
    <cfRule type="expression" dxfId="12618" priority="49">
      <formula>ISNUMBER(SEARCH("Total",$A105))</formula>
    </cfRule>
  </conditionalFormatting>
  <conditionalFormatting sqref="L105:L109 O105:O109">
    <cfRule type="expression" dxfId="12617" priority="48">
      <formula>ISNUMBER(SEARCH("Total",$A105))</formula>
    </cfRule>
  </conditionalFormatting>
  <conditionalFormatting sqref="M105:M109">
    <cfRule type="expression" dxfId="12616" priority="47">
      <formula>ISNUMBER(SEARCH("Total",$A105))</formula>
    </cfRule>
  </conditionalFormatting>
  <conditionalFormatting sqref="M105:M109">
    <cfRule type="expression" dxfId="12615" priority="46">
      <formula>ISNUMBER(SEARCH("Total",$A105))</formula>
    </cfRule>
  </conditionalFormatting>
  <conditionalFormatting sqref="O110:O113">
    <cfRule type="expression" dxfId="12614" priority="42">
      <formula>ISNUMBER(SEARCH("Total",$A110))</formula>
    </cfRule>
  </conditionalFormatting>
  <conditionalFormatting sqref="L110:L113 O110:O113">
    <cfRule type="expression" dxfId="12613" priority="41">
      <formula>ISNUMBER(SEARCH("Total",$A110))</formula>
    </cfRule>
  </conditionalFormatting>
  <conditionalFormatting sqref="M110:M113">
    <cfRule type="expression" dxfId="12612" priority="40">
      <formula>ISNUMBER(SEARCH("Total",$A110))</formula>
    </cfRule>
  </conditionalFormatting>
  <conditionalFormatting sqref="M110:M113">
    <cfRule type="expression" dxfId="12611" priority="39">
      <formula>ISNUMBER(SEARCH("Total",$A110))</formula>
    </cfRule>
  </conditionalFormatting>
  <conditionalFormatting sqref="L114:L116 O114:O116">
    <cfRule type="expression" dxfId="12610" priority="34">
      <formula>ISNUMBER(SEARCH("Total",$A114))</formula>
    </cfRule>
  </conditionalFormatting>
  <conditionalFormatting sqref="M114:M116">
    <cfRule type="expression" dxfId="12609" priority="33">
      <formula>ISNUMBER(SEARCH("Total",$A114))</formula>
    </cfRule>
  </conditionalFormatting>
  <conditionalFormatting sqref="M114:M116">
    <cfRule type="expression" dxfId="12608" priority="32">
      <formula>ISNUMBER(SEARCH("Total",$A114))</formula>
    </cfRule>
  </conditionalFormatting>
  <conditionalFormatting sqref="O114:O116">
    <cfRule type="expression" dxfId="12607" priority="35">
      <formula>ISNUMBER(SEARCH("Total",$A114))</formula>
    </cfRule>
  </conditionalFormatting>
  <conditionalFormatting sqref="L117 O117">
    <cfRule type="expression" dxfId="12605" priority="29">
      <formula>ISNUMBER(SEARCH("Total",$A117))</formula>
    </cfRule>
  </conditionalFormatting>
  <conditionalFormatting sqref="M117">
    <cfRule type="expression" dxfId="12604" priority="28">
      <formula>ISNUMBER(SEARCH("Total",$A117))</formula>
    </cfRule>
  </conditionalFormatting>
  <conditionalFormatting sqref="M117">
    <cfRule type="expression" dxfId="12603" priority="27">
      <formula>ISNUMBER(SEARCH("Total",$A117))</formula>
    </cfRule>
  </conditionalFormatting>
  <conditionalFormatting sqref="O117">
    <cfRule type="expression" dxfId="12602" priority="30">
      <formula>ISNUMBER(SEARCH("Total",$A117))</formula>
    </cfRule>
  </conditionalFormatting>
  <conditionalFormatting sqref="L118 O118">
    <cfRule type="expression" dxfId="12601" priority="22">
      <formula>ISNUMBER(SEARCH("Total",$A118))</formula>
    </cfRule>
  </conditionalFormatting>
  <conditionalFormatting sqref="M118">
    <cfRule type="expression" dxfId="12600" priority="21">
      <formula>ISNUMBER(SEARCH("Total",$A118))</formula>
    </cfRule>
  </conditionalFormatting>
  <conditionalFormatting sqref="M118">
    <cfRule type="expression" dxfId="12599" priority="20">
      <formula>ISNUMBER(SEARCH("Total",$A118))</formula>
    </cfRule>
  </conditionalFormatting>
  <conditionalFormatting sqref="O118">
    <cfRule type="expression" dxfId="12598" priority="23">
      <formula>ISNUMBER(SEARCH("Total",$A118))</formula>
    </cfRule>
  </conditionalFormatting>
  <conditionalFormatting sqref="L119 O119">
    <cfRule type="expression" dxfId="12597" priority="18">
      <formula>ISNUMBER(SEARCH("Total",$A119))</formula>
    </cfRule>
  </conditionalFormatting>
  <conditionalFormatting sqref="M119">
    <cfRule type="expression" dxfId="12596" priority="17">
      <formula>ISNUMBER(SEARCH("Total",$A119))</formula>
    </cfRule>
  </conditionalFormatting>
  <conditionalFormatting sqref="M119">
    <cfRule type="expression" dxfId="12595" priority="16">
      <formula>ISNUMBER(SEARCH("Total",$A119))</formula>
    </cfRule>
  </conditionalFormatting>
  <conditionalFormatting sqref="O119">
    <cfRule type="expression" dxfId="12594" priority="19">
      <formula>ISNUMBER(SEARCH("Total",$A119))</formula>
    </cfRule>
  </conditionalFormatting>
  <conditionalFormatting sqref="M122">
    <cfRule type="expression" dxfId="6348" priority="12">
      <formula>LEN(#REF!)&gt;0</formula>
    </cfRule>
  </conditionalFormatting>
  <conditionalFormatting sqref="L120 O120">
    <cfRule type="expression" dxfId="6347" priority="10">
      <formula>ISNUMBER(SEARCH("Total",$A120))</formula>
    </cfRule>
  </conditionalFormatting>
  <conditionalFormatting sqref="M120">
    <cfRule type="expression" dxfId="6346" priority="9">
      <formula>ISNUMBER(SEARCH("Total",$A120))</formula>
    </cfRule>
  </conditionalFormatting>
  <conditionalFormatting sqref="M120">
    <cfRule type="expression" dxfId="6345" priority="8">
      <formula>ISNUMBER(SEARCH("Total",$A120))</formula>
    </cfRule>
  </conditionalFormatting>
  <conditionalFormatting sqref="O120">
    <cfRule type="expression" dxfId="6344" priority="11">
      <formula>ISNUMBER(SEARCH("Total",$A120))</formula>
    </cfRule>
  </conditionalFormatting>
  <conditionalFormatting sqref="L121 O121">
    <cfRule type="expression" dxfId="6343" priority="6">
      <formula>ISNUMBER(SEARCH("Total",$A121))</formula>
    </cfRule>
  </conditionalFormatting>
  <conditionalFormatting sqref="M121">
    <cfRule type="expression" dxfId="6342" priority="5">
      <formula>ISNUMBER(SEARCH("Total",$A121))</formula>
    </cfRule>
  </conditionalFormatting>
  <conditionalFormatting sqref="M121">
    <cfRule type="expression" dxfId="6341" priority="4">
      <formula>ISNUMBER(SEARCH("Total",$A121))</formula>
    </cfRule>
  </conditionalFormatting>
  <conditionalFormatting sqref="O121">
    <cfRule type="expression" dxfId="6340" priority="7">
      <formula>ISNUMBER(SEARCH("Total",$A121))</formula>
    </cfRule>
  </conditionalFormatting>
  <conditionalFormatting sqref="L122">
    <cfRule type="expression" dxfId="6339" priority="3">
      <formula>ISNUMBER(SEARCH("Total",$A122))</formula>
    </cfRule>
  </conditionalFormatting>
  <conditionalFormatting sqref="O122">
    <cfRule type="expression" dxfId="6338" priority="1">
      <formula>ISNUMBER(SEARCH("Total",$A122))</formula>
    </cfRule>
  </conditionalFormatting>
  <conditionalFormatting sqref="O122">
    <cfRule type="expression" dxfId="6337" priority="2">
      <formula>ISNUMBER(SEARCH("Total",$A122))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54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8.33203125" style="77" customWidth="1"/>
    <col min="2" max="2" width="15.109375" style="26" customWidth="1"/>
    <col min="3" max="3" width="63.109375" style="26" customWidth="1"/>
    <col min="4" max="4" width="10.109375" style="28" customWidth="1"/>
    <col min="5" max="5" width="2" style="26" hidden="1" customWidth="1"/>
    <col min="6" max="6" width="11.109375" style="26" customWidth="1"/>
    <col min="7" max="7" width="9.77734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0.77734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1742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May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1634</v>
      </c>
      <c r="L4" s="60">
        <f>Notes!I11</f>
        <v>0.91666666666666663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Notes!I15</f>
        <v>May Collected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934</v>
      </c>
      <c r="K5" s="63" t="s">
        <v>937</v>
      </c>
      <c r="L5" s="30" t="s">
        <v>935</v>
      </c>
      <c r="M5" s="30" t="s">
        <v>989</v>
      </c>
      <c r="N5" s="31" t="s">
        <v>1136</v>
      </c>
      <c r="O5" s="64" t="s">
        <v>1493</v>
      </c>
      <c r="P5" s="32"/>
    </row>
    <row r="6" spans="1:20" hidden="1" x14ac:dyDescent="0.3">
      <c r="A6" s="78" t="s">
        <v>3</v>
      </c>
      <c r="B6" s="26" t="s">
        <v>948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17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1492</v>
      </c>
      <c r="B10" s="34" t="s">
        <v>2</v>
      </c>
      <c r="C10" s="33" t="s">
        <v>931</v>
      </c>
      <c r="D10" s="35" t="s">
        <v>927</v>
      </c>
      <c r="E10" s="28" t="s">
        <v>951</v>
      </c>
      <c r="F10" s="35" t="s">
        <v>921</v>
      </c>
      <c r="G10" s="35" t="s">
        <v>923</v>
      </c>
      <c r="H10" s="35" t="s">
        <v>922</v>
      </c>
      <c r="I10" s="35" t="s">
        <v>924</v>
      </c>
      <c r="J10" s="35" t="s">
        <v>925</v>
      </c>
      <c r="K10" s="35" t="s">
        <v>926</v>
      </c>
      <c r="L10" s="65"/>
      <c r="M10" s="65"/>
      <c r="N10" s="66"/>
      <c r="O10" s="67"/>
    </row>
    <row r="11" spans="1:20" x14ac:dyDescent="0.3">
      <c r="A11" s="80" t="s">
        <v>1680</v>
      </c>
      <c r="B11" s="26" t="s">
        <v>315</v>
      </c>
      <c r="C11" s="26" t="s">
        <v>1886</v>
      </c>
      <c r="D11" s="45">
        <v>987126.42</v>
      </c>
      <c r="E11" s="46">
        <v>18</v>
      </c>
      <c r="F11" s="45">
        <v>13150000</v>
      </c>
      <c r="G11" s="45">
        <v>0</v>
      </c>
      <c r="H11" s="45">
        <v>13150000</v>
      </c>
      <c r="I11" s="45">
        <v>0</v>
      </c>
      <c r="J11" s="45">
        <v>11463215.92</v>
      </c>
      <c r="K11" s="45">
        <v>1686784.08</v>
      </c>
      <c r="L11" s="68">
        <f>IF(ISERROR((I11+J11)/H11),"",(I11+J11)/H11)</f>
        <v>0.87172744638783273</v>
      </c>
      <c r="M11" s="68">
        <f>IFERROR(IF(ISERROR(SEARCH("Total",A11)),VLOOKUP(B11,'PrYear%'!A:D,3,FALSE),VLOOKUP(LEFT(A11,6),'PrYear%'!B:D,3,FALSE)),"")</f>
        <v>0.85017736995906845</v>
      </c>
      <c r="N11" s="44" t="str">
        <f>IF(AND(OR($L$4-IFERROR(VALUE(L11),0)&lt;=-0.15,$L$4-IFERROR(VALUE(L11),0)&gt;=0.05),ABS((G11*$L$4)-I11-J11)&gt;=5000),"X","")</f>
        <v/>
      </c>
      <c r="O11" s="69" t="str">
        <f>IFERROR(VLOOKUP(B11,'GF Comments'!A:D,4,FALSE),"")</f>
        <v/>
      </c>
      <c r="P11" s="27"/>
      <c r="R11" s="86"/>
      <c r="S11" s="86"/>
      <c r="T11" s="86"/>
    </row>
    <row r="12" spans="1:20" x14ac:dyDescent="0.3">
      <c r="A12" s="79" t="s">
        <v>1743</v>
      </c>
      <c r="B12" s="79"/>
      <c r="C12" s="79"/>
      <c r="D12" s="71">
        <v>987126.42</v>
      </c>
      <c r="E12" s="72">
        <v>18</v>
      </c>
      <c r="F12" s="71">
        <v>13150000</v>
      </c>
      <c r="G12" s="71">
        <v>0</v>
      </c>
      <c r="H12" s="71">
        <v>13150000</v>
      </c>
      <c r="I12" s="71">
        <v>0</v>
      </c>
      <c r="J12" s="71">
        <v>11463215.92</v>
      </c>
      <c r="K12" s="71">
        <v>1686784.08</v>
      </c>
      <c r="L12" s="68">
        <f t="shared" ref="L12:L16" si="0">IF(ISERROR((I12+J12)/H12),"",(I12+J12)/H12)</f>
        <v>0.87172744638783273</v>
      </c>
      <c r="M12" s="68">
        <f>IFERROR(IF(ISERROR(SEARCH("Total",A12)),VLOOKUP(B12,'PrYear%'!A:D,3,FALSE),VLOOKUP(LEFT(A12,6),'PrYear%'!B:D,3,FALSE)),"")</f>
        <v>0.85017736995906845</v>
      </c>
      <c r="N12" s="44" t="str">
        <f t="shared" ref="N12:N16" si="1">IF(AND(OR($L$4-IFERROR(VALUE(L12),0)&lt;=-0.15,$L$4-IFERROR(VALUE(L12),0)&gt;=0.05),ABS((G12*$L$4)-I12-J12)&gt;=5000),"X","")</f>
        <v/>
      </c>
      <c r="O12" s="69" t="str">
        <f>IFERROR(VLOOKUP(B12,'GF Comments'!A:D,4,FALSE),"")</f>
        <v/>
      </c>
      <c r="P12" s="27"/>
      <c r="R12" s="86"/>
      <c r="S12" s="86"/>
    </row>
    <row r="13" spans="1:20" x14ac:dyDescent="0.3">
      <c r="A13" s="80" t="s">
        <v>1725</v>
      </c>
      <c r="B13" s="26" t="s">
        <v>317</v>
      </c>
      <c r="C13" s="26" t="s">
        <v>1887</v>
      </c>
      <c r="D13" s="45">
        <v>155055.23000000001</v>
      </c>
      <c r="E13" s="46">
        <v>5</v>
      </c>
      <c r="F13" s="45">
        <v>1939655</v>
      </c>
      <c r="G13" s="45">
        <v>0</v>
      </c>
      <c r="H13" s="45">
        <v>1939655</v>
      </c>
      <c r="I13" s="45">
        <v>0</v>
      </c>
      <c r="J13" s="45">
        <v>1730195.33</v>
      </c>
      <c r="K13" s="45">
        <v>209459.66999999998</v>
      </c>
      <c r="L13" s="68">
        <f t="shared" si="0"/>
        <v>0.89201189386772395</v>
      </c>
      <c r="M13" s="68">
        <f>IFERROR(IF(ISERROR(SEARCH("Total",A13)),VLOOKUP(B13,'PrYear%'!A:D,3,FALSE),VLOOKUP(LEFT(A13,6),'PrYear%'!B:D,3,FALSE)),"")</f>
        <v>0.88588072123784933</v>
      </c>
      <c r="N13" s="44" t="str">
        <f t="shared" si="1"/>
        <v/>
      </c>
      <c r="O13" s="69" t="str">
        <f>IFERROR(VLOOKUP(B13,'GF Comments'!A:D,4,FALSE),"")</f>
        <v/>
      </c>
      <c r="P13" s="27"/>
      <c r="S13" s="86"/>
    </row>
    <row r="14" spans="1:20" x14ac:dyDescent="0.3">
      <c r="A14" s="80"/>
      <c r="B14" s="26" t="s">
        <v>322</v>
      </c>
      <c r="C14" s="26" t="s">
        <v>1888</v>
      </c>
      <c r="D14" s="45">
        <v>146687.74</v>
      </c>
      <c r="E14" s="46">
        <v>3</v>
      </c>
      <c r="F14" s="45">
        <v>1796662</v>
      </c>
      <c r="G14" s="45">
        <v>0</v>
      </c>
      <c r="H14" s="45">
        <v>1796662</v>
      </c>
      <c r="I14" s="45">
        <v>0</v>
      </c>
      <c r="J14" s="45">
        <v>1662812.94</v>
      </c>
      <c r="K14" s="45">
        <v>133849.06</v>
      </c>
      <c r="L14" s="68">
        <f>IF(ISERROR((I14+J14)/H14),"",(I14+J14)/H14)</f>
        <v>0.92550125733165167</v>
      </c>
      <c r="M14" s="68">
        <f>IFERROR(IF(ISERROR(SEARCH("Total",A14)),VLOOKUP(B14,'PrYear%'!A:D,3,FALSE),VLOOKUP(LEFT(A14,6),'PrYear%'!B:D,3,FALSE)),"")</f>
        <v>0.94176437042421524</v>
      </c>
      <c r="N14" s="44" t="str">
        <f t="shared" si="1"/>
        <v/>
      </c>
      <c r="O14" s="69" t="str">
        <f>IFERROR(VLOOKUP(B14,'GF Comments'!A:D,4,FALSE),"")</f>
        <v/>
      </c>
      <c r="P14" s="27"/>
      <c r="S14" s="86"/>
    </row>
    <row r="15" spans="1:20" x14ac:dyDescent="0.3">
      <c r="A15" s="79" t="s">
        <v>1744</v>
      </c>
      <c r="B15" s="79"/>
      <c r="C15" s="79"/>
      <c r="D15" s="71">
        <v>301742.96999999997</v>
      </c>
      <c r="E15" s="72">
        <v>8</v>
      </c>
      <c r="F15" s="71">
        <v>3736317</v>
      </c>
      <c r="G15" s="71">
        <v>0</v>
      </c>
      <c r="H15" s="71">
        <v>3736317</v>
      </c>
      <c r="I15" s="71">
        <v>0</v>
      </c>
      <c r="J15" s="71">
        <v>3393008.27</v>
      </c>
      <c r="K15" s="71">
        <v>343308.73</v>
      </c>
      <c r="L15" s="68">
        <f t="shared" si="0"/>
        <v>0.90811573803828749</v>
      </c>
      <c r="M15" s="68">
        <f>IFERROR(IF(ISERROR(SEARCH("Total",A15)),VLOOKUP(B15,'PrYear%'!A:D,3,FALSE),VLOOKUP(LEFT(A15,6),'PrYear%'!B:D,3,FALSE)),"")</f>
        <v>0.91285348023689616</v>
      </c>
      <c r="N15" s="44" t="str">
        <f t="shared" si="1"/>
        <v/>
      </c>
      <c r="O15" s="69" t="str">
        <f>IFERROR(VLOOKUP(B15,'GF Comments'!A:D,4,FALSE),"")</f>
        <v/>
      </c>
      <c r="P15" s="27"/>
      <c r="S15" s="86"/>
    </row>
    <row r="16" spans="1:20" x14ac:dyDescent="0.3">
      <c r="A16" s="121" t="s">
        <v>920</v>
      </c>
      <c r="B16" s="121"/>
      <c r="C16" s="121"/>
      <c r="D16" s="122">
        <v>1288869.3899999999</v>
      </c>
      <c r="E16" s="123">
        <v>26</v>
      </c>
      <c r="F16" s="122">
        <v>16886317</v>
      </c>
      <c r="G16" s="122">
        <v>0</v>
      </c>
      <c r="H16" s="122">
        <v>16886317</v>
      </c>
      <c r="I16" s="122">
        <v>0</v>
      </c>
      <c r="J16" s="122">
        <v>14856224.189999999</v>
      </c>
      <c r="K16" s="122">
        <v>2030092.81</v>
      </c>
      <c r="L16" s="68">
        <f t="shared" si="0"/>
        <v>0.87977882862201384</v>
      </c>
      <c r="M16" s="55">
        <v>0.86223086183744679</v>
      </c>
      <c r="N16" s="44" t="str">
        <f t="shared" si="1"/>
        <v/>
      </c>
      <c r="O16" s="69" t="str">
        <f>IFERROR(VLOOKUP(B16,'GF Comments'!A:D,4,FALSE),"")</f>
        <v/>
      </c>
      <c r="P16" s="27"/>
      <c r="S16" s="86"/>
    </row>
    <row r="17" spans="1:20" s="58" customFormat="1" x14ac:dyDescent="0.3">
      <c r="A17" s="77"/>
      <c r="B17" s="26"/>
      <c r="C17" s="26"/>
      <c r="D17" s="28"/>
      <c r="E17" s="26"/>
      <c r="F17" s="26"/>
      <c r="G17" s="26"/>
      <c r="H17" s="26"/>
      <c r="I17" s="39" t="str">
        <f t="shared" ref="I17:I54" si="2">IF(ISERROR((G17+F17)/E17),"",(G17+F17)/E17)</f>
        <v/>
      </c>
      <c r="J17" s="39"/>
      <c r="K17" s="36"/>
      <c r="L17" s="74"/>
      <c r="M17" s="75"/>
      <c r="N17" s="76"/>
      <c r="P17" s="26"/>
      <c r="Q17" s="38"/>
      <c r="R17" s="38"/>
      <c r="S17" s="38"/>
      <c r="T17" s="38"/>
    </row>
    <row r="18" spans="1:20" s="58" customFormat="1" x14ac:dyDescent="0.3">
      <c r="A18" s="77"/>
      <c r="B18" s="26"/>
      <c r="C18" s="26"/>
      <c r="D18" s="28"/>
      <c r="E18" s="26"/>
      <c r="F18" s="26"/>
      <c r="G18" s="26"/>
      <c r="H18" s="26"/>
      <c r="I18" s="39" t="str">
        <f t="shared" si="2"/>
        <v/>
      </c>
      <c r="J18" s="39"/>
      <c r="K18" s="36"/>
      <c r="L18" s="74"/>
      <c r="M18" s="75"/>
      <c r="N18" s="76"/>
      <c r="P18" s="26"/>
      <c r="Q18" s="38"/>
      <c r="R18" s="38"/>
      <c r="S18" s="38"/>
      <c r="T18" s="38"/>
    </row>
    <row r="19" spans="1:20" s="58" customFormat="1" x14ac:dyDescent="0.3">
      <c r="A19" s="77"/>
      <c r="B19" s="26"/>
      <c r="C19" s="26"/>
      <c r="D19" s="28"/>
      <c r="E19" s="26"/>
      <c r="F19" s="26"/>
      <c r="G19" s="26"/>
      <c r="H19" s="26"/>
      <c r="I19" s="39" t="str">
        <f t="shared" si="2"/>
        <v/>
      </c>
      <c r="J19" s="39"/>
      <c r="K19" s="36"/>
      <c r="L19" s="74"/>
      <c r="M19" s="75"/>
      <c r="N19" s="76"/>
      <c r="P19" s="26"/>
      <c r="Q19" s="38"/>
      <c r="R19" s="38"/>
      <c r="S19" s="38"/>
      <c r="T19" s="38"/>
    </row>
    <row r="20" spans="1:20" s="58" customFormat="1" x14ac:dyDescent="0.3">
      <c r="A20" s="77"/>
      <c r="B20" s="26"/>
      <c r="C20" s="26"/>
      <c r="D20" s="28"/>
      <c r="E20" s="26"/>
      <c r="F20" s="26"/>
      <c r="G20" s="26"/>
      <c r="H20" s="26"/>
      <c r="I20" s="39" t="str">
        <f t="shared" si="2"/>
        <v/>
      </c>
      <c r="J20" s="39"/>
      <c r="K20" s="36"/>
      <c r="L20" s="74"/>
      <c r="M20" s="75"/>
      <c r="N20" s="76"/>
      <c r="P20" s="26"/>
      <c r="Q20" s="38"/>
      <c r="R20" s="38"/>
      <c r="S20" s="38"/>
      <c r="T20" s="38"/>
    </row>
    <row r="21" spans="1:20" s="58" customFormat="1" x14ac:dyDescent="0.3">
      <c r="A21" s="77"/>
      <c r="B21" s="26"/>
      <c r="C21" s="26"/>
      <c r="D21" s="28"/>
      <c r="E21" s="26"/>
      <c r="F21" s="26"/>
      <c r="G21" s="26"/>
      <c r="H21" s="26"/>
      <c r="I21" s="39" t="str">
        <f t="shared" si="2"/>
        <v/>
      </c>
      <c r="J21" s="39"/>
      <c r="K21" s="36"/>
      <c r="L21" s="74"/>
      <c r="M21" s="75"/>
      <c r="N21" s="76"/>
      <c r="P21" s="26"/>
      <c r="Q21" s="38"/>
      <c r="R21" s="38"/>
      <c r="S21" s="38"/>
      <c r="T21" s="38"/>
    </row>
    <row r="22" spans="1:20" s="58" customFormat="1" x14ac:dyDescent="0.3">
      <c r="A22" s="77"/>
      <c r="B22" s="26"/>
      <c r="C22" s="26"/>
      <c r="D22" s="28"/>
      <c r="E22" s="26"/>
      <c r="F22" s="26"/>
      <c r="G22" s="26"/>
      <c r="H22" s="26"/>
      <c r="I22" s="39" t="str">
        <f t="shared" si="2"/>
        <v/>
      </c>
      <c r="J22" s="39"/>
      <c r="K22" s="36"/>
      <c r="L22" s="74"/>
      <c r="M22" s="75"/>
      <c r="N22" s="76"/>
      <c r="P22" s="26"/>
      <c r="Q22" s="38"/>
      <c r="R22" s="38"/>
      <c r="S22" s="38"/>
      <c r="T22" s="38"/>
    </row>
    <row r="23" spans="1:20" s="58" customFormat="1" x14ac:dyDescent="0.3">
      <c r="A23" s="77"/>
      <c r="B23" s="26"/>
      <c r="C23" s="26"/>
      <c r="D23" s="28"/>
      <c r="E23" s="26"/>
      <c r="F23" s="26"/>
      <c r="G23" s="26"/>
      <c r="H23" s="26"/>
      <c r="I23" s="39" t="str">
        <f t="shared" si="2"/>
        <v/>
      </c>
      <c r="J23" s="39"/>
      <c r="K23" s="36"/>
      <c r="L23" s="74"/>
      <c r="M23" s="75"/>
      <c r="N23" s="76"/>
      <c r="P23" s="26"/>
      <c r="Q23" s="38"/>
      <c r="R23" s="38"/>
      <c r="S23" s="38"/>
      <c r="T23" s="38"/>
    </row>
    <row r="24" spans="1:20" s="58" customFormat="1" x14ac:dyDescent="0.3">
      <c r="A24" s="77"/>
      <c r="B24" s="26"/>
      <c r="C24" s="26"/>
      <c r="D24" s="28"/>
      <c r="E24" s="26"/>
      <c r="F24" s="26"/>
      <c r="G24" s="26"/>
      <c r="H24" s="26"/>
      <c r="I24" s="39" t="str">
        <f t="shared" si="2"/>
        <v/>
      </c>
      <c r="J24" s="39"/>
      <c r="K24" s="36"/>
      <c r="L24" s="74"/>
      <c r="M24" s="75"/>
      <c r="N24" s="76"/>
      <c r="P24" s="26"/>
      <c r="Q24" s="38"/>
      <c r="R24" s="38"/>
      <c r="S24" s="38"/>
      <c r="T24" s="38"/>
    </row>
    <row r="25" spans="1:20" s="58" customFormat="1" x14ac:dyDescent="0.3">
      <c r="A25" s="77"/>
      <c r="B25" s="26"/>
      <c r="C25" s="26"/>
      <c r="D25" s="28"/>
      <c r="E25" s="26"/>
      <c r="F25" s="26"/>
      <c r="G25" s="26"/>
      <c r="H25" s="26"/>
      <c r="I25" s="39" t="str">
        <f t="shared" si="2"/>
        <v/>
      </c>
      <c r="J25" s="39"/>
      <c r="K25" s="36"/>
      <c r="L25" s="74"/>
      <c r="M25" s="75"/>
      <c r="N25" s="76"/>
      <c r="P25" s="26"/>
      <c r="Q25" s="38"/>
      <c r="R25" s="38"/>
      <c r="S25" s="38"/>
      <c r="T25" s="38"/>
    </row>
    <row r="26" spans="1:20" s="58" customFormat="1" x14ac:dyDescent="0.3">
      <c r="A26" s="77"/>
      <c r="B26" s="26"/>
      <c r="C26" s="26"/>
      <c r="D26" s="28"/>
      <c r="E26" s="26"/>
      <c r="F26" s="26"/>
      <c r="G26" s="26"/>
      <c r="H26" s="26"/>
      <c r="I26" s="39" t="str">
        <f t="shared" si="2"/>
        <v/>
      </c>
      <c r="J26" s="39"/>
      <c r="K26" s="36"/>
      <c r="L26" s="74"/>
      <c r="M26" s="75"/>
      <c r="N26" s="76"/>
      <c r="P26" s="26"/>
      <c r="Q26" s="38"/>
      <c r="R26" s="38"/>
      <c r="S26" s="38"/>
      <c r="T26" s="38"/>
    </row>
    <row r="27" spans="1:20" s="58" customFormat="1" x14ac:dyDescent="0.3">
      <c r="A27" s="77"/>
      <c r="B27" s="26"/>
      <c r="C27" s="26"/>
      <c r="D27" s="28"/>
      <c r="E27" s="26"/>
      <c r="F27" s="26"/>
      <c r="G27" s="26"/>
      <c r="H27" s="26"/>
      <c r="I27" s="39" t="str">
        <f t="shared" si="2"/>
        <v/>
      </c>
      <c r="J27" s="39"/>
      <c r="K27" s="36"/>
      <c r="L27" s="74"/>
      <c r="M27" s="75"/>
      <c r="N27" s="76"/>
      <c r="P27" s="26"/>
      <c r="Q27" s="38"/>
      <c r="R27" s="38"/>
      <c r="S27" s="38"/>
      <c r="T27" s="38"/>
    </row>
    <row r="28" spans="1:20" s="58" customFormat="1" x14ac:dyDescent="0.3">
      <c r="A28" s="77"/>
      <c r="B28" s="26"/>
      <c r="C28" s="26"/>
      <c r="D28" s="28"/>
      <c r="E28" s="26"/>
      <c r="F28" s="26"/>
      <c r="G28" s="26"/>
      <c r="H28" s="26"/>
      <c r="I28" s="39" t="str">
        <f t="shared" si="2"/>
        <v/>
      </c>
      <c r="J28" s="39"/>
      <c r="K28" s="36"/>
      <c r="L28" s="74"/>
      <c r="M28" s="75"/>
      <c r="N28" s="76"/>
      <c r="P28" s="26"/>
      <c r="Q28" s="38"/>
      <c r="R28" s="38"/>
      <c r="S28" s="38"/>
      <c r="T28" s="38"/>
    </row>
    <row r="29" spans="1:20" s="58" customFormat="1" x14ac:dyDescent="0.3">
      <c r="A29" s="77"/>
      <c r="B29" s="26"/>
      <c r="C29" s="26"/>
      <c r="D29" s="28"/>
      <c r="E29" s="26"/>
      <c r="F29" s="26"/>
      <c r="G29" s="26"/>
      <c r="H29" s="26"/>
      <c r="I29" s="39" t="str">
        <f t="shared" si="2"/>
        <v/>
      </c>
      <c r="J29" s="39"/>
      <c r="K29" s="36"/>
      <c r="L29" s="74"/>
      <c r="M29" s="75"/>
      <c r="N29" s="76"/>
      <c r="P29" s="26"/>
      <c r="Q29" s="38"/>
      <c r="R29" s="38"/>
      <c r="S29" s="38"/>
      <c r="T29" s="38"/>
    </row>
    <row r="30" spans="1:20" s="58" customFormat="1" x14ac:dyDescent="0.3">
      <c r="A30" s="77"/>
      <c r="B30" s="26"/>
      <c r="C30" s="26"/>
      <c r="D30" s="28"/>
      <c r="E30" s="26"/>
      <c r="F30" s="26"/>
      <c r="G30" s="26"/>
      <c r="H30" s="26"/>
      <c r="I30" s="39" t="str">
        <f t="shared" si="2"/>
        <v/>
      </c>
      <c r="J30" s="39"/>
      <c r="K30" s="36"/>
      <c r="L30" s="74"/>
      <c r="M30" s="75"/>
      <c r="N30" s="76"/>
      <c r="P30" s="26"/>
      <c r="Q30" s="38"/>
      <c r="R30" s="38"/>
      <c r="S30" s="38"/>
      <c r="T30" s="38"/>
    </row>
    <row r="31" spans="1:20" s="58" customFormat="1" x14ac:dyDescent="0.3">
      <c r="A31" s="77"/>
      <c r="B31" s="26"/>
      <c r="C31" s="26"/>
      <c r="D31" s="28"/>
      <c r="E31" s="26"/>
      <c r="F31" s="26"/>
      <c r="G31" s="26"/>
      <c r="H31" s="26"/>
      <c r="I31" s="39" t="str">
        <f t="shared" si="2"/>
        <v/>
      </c>
      <c r="J31" s="39"/>
      <c r="K31" s="36"/>
      <c r="L31" s="74"/>
      <c r="M31" s="75"/>
      <c r="N31" s="76"/>
      <c r="P31" s="26"/>
      <c r="Q31" s="38"/>
      <c r="R31" s="38"/>
      <c r="S31" s="38"/>
      <c r="T31" s="38"/>
    </row>
    <row r="32" spans="1:20" s="58" customFormat="1" x14ac:dyDescent="0.3">
      <c r="A32" s="77"/>
      <c r="B32" s="26"/>
      <c r="C32" s="26"/>
      <c r="D32" s="28"/>
      <c r="E32" s="26"/>
      <c r="F32" s="26"/>
      <c r="G32" s="26"/>
      <c r="H32" s="26"/>
      <c r="I32" s="39" t="str">
        <f t="shared" si="2"/>
        <v/>
      </c>
      <c r="J32" s="39"/>
      <c r="K32" s="36"/>
      <c r="L32" s="74"/>
      <c r="M32" s="75"/>
      <c r="N32" s="76"/>
      <c r="P32" s="26"/>
      <c r="Q32" s="38"/>
      <c r="R32" s="38"/>
      <c r="S32" s="38"/>
      <c r="T32" s="38"/>
    </row>
    <row r="33" spans="1:20" s="58" customFormat="1" x14ac:dyDescent="0.3">
      <c r="A33" s="77"/>
      <c r="B33" s="26"/>
      <c r="C33" s="26"/>
      <c r="D33" s="28"/>
      <c r="E33" s="26"/>
      <c r="F33" s="26"/>
      <c r="G33" s="26"/>
      <c r="H33" s="26"/>
      <c r="I33" s="39" t="str">
        <f t="shared" si="2"/>
        <v/>
      </c>
      <c r="J33" s="39"/>
      <c r="K33" s="36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 s="77"/>
      <c r="B34" s="26"/>
      <c r="C34" s="26"/>
      <c r="D34" s="28"/>
      <c r="E34" s="26"/>
      <c r="F34" s="26"/>
      <c r="G34" s="26"/>
      <c r="H34" s="26"/>
      <c r="I34" s="39" t="str">
        <f t="shared" si="2"/>
        <v/>
      </c>
      <c r="J34" s="39"/>
      <c r="K34" s="36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 s="77"/>
      <c r="B35" s="26"/>
      <c r="C35" s="26"/>
      <c r="D35" s="28"/>
      <c r="E35" s="26"/>
      <c r="F35" s="26"/>
      <c r="G35" s="26"/>
      <c r="H35" s="26"/>
      <c r="I35" s="39" t="str">
        <f t="shared" si="2"/>
        <v/>
      </c>
      <c r="J35" s="39"/>
      <c r="K35" s="36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 s="77"/>
      <c r="B36" s="26"/>
      <c r="C36" s="26"/>
      <c r="D36" s="28"/>
      <c r="E36" s="26"/>
      <c r="F36" s="26"/>
      <c r="G36" s="26"/>
      <c r="H36" s="26"/>
      <c r="I36" s="39" t="str">
        <f t="shared" si="2"/>
        <v/>
      </c>
      <c r="J36" s="39"/>
      <c r="K36" s="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 s="77"/>
      <c r="B37" s="26"/>
      <c r="C37" s="26"/>
      <c r="D37" s="28"/>
      <c r="E37" s="26"/>
      <c r="F37" s="26"/>
      <c r="G37" s="26"/>
      <c r="H37" s="26"/>
      <c r="I37" s="39" t="str">
        <f t="shared" si="2"/>
        <v/>
      </c>
      <c r="J37" s="39"/>
      <c r="K37" s="36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2"/>
        <v/>
      </c>
      <c r="J38" s="39"/>
      <c r="K38" s="36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2"/>
        <v/>
      </c>
      <c r="J39" s="39"/>
      <c r="K39" s="36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2"/>
        <v/>
      </c>
      <c r="J40" s="39"/>
      <c r="K40" s="36"/>
      <c r="L40" s="74"/>
      <c r="M40" s="75"/>
      <c r="N40" s="76"/>
      <c r="P40" s="26"/>
      <c r="Q40" s="38"/>
      <c r="R40" s="38"/>
      <c r="S40" s="38"/>
      <c r="T40" s="38"/>
    </row>
    <row r="41" spans="1:20" s="58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2"/>
        <v/>
      </c>
      <c r="J41" s="39"/>
      <c r="K41" s="36"/>
      <c r="L41" s="74"/>
      <c r="M41" s="75"/>
      <c r="N41" s="76"/>
      <c r="P41" s="26"/>
      <c r="Q41" s="38"/>
      <c r="R41" s="38"/>
      <c r="S41" s="38"/>
      <c r="T41" s="38"/>
    </row>
    <row r="42" spans="1:20" s="58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si="2"/>
        <v/>
      </c>
      <c r="J42" s="39"/>
      <c r="K42" s="36"/>
      <c r="L42" s="74"/>
      <c r="M42" s="75"/>
      <c r="N42" s="76"/>
      <c r="P42" s="26"/>
      <c r="Q42" s="38"/>
      <c r="R42" s="38"/>
      <c r="S42" s="38"/>
      <c r="T42" s="38"/>
    </row>
    <row r="43" spans="1:20" s="58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2"/>
        <v/>
      </c>
      <c r="J43" s="39"/>
      <c r="K43" s="36"/>
      <c r="L43" s="74"/>
      <c r="M43" s="75"/>
      <c r="N43" s="76"/>
      <c r="P43" s="26"/>
      <c r="Q43" s="38"/>
      <c r="R43" s="38"/>
      <c r="S43" s="38"/>
      <c r="T43" s="38"/>
    </row>
    <row r="44" spans="1:20" s="58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2"/>
        <v/>
      </c>
      <c r="J44" s="39"/>
      <c r="K44" s="36"/>
      <c r="L44" s="74"/>
      <c r="M44" s="75"/>
      <c r="N44" s="76"/>
      <c r="P44" s="26"/>
      <c r="Q44" s="38"/>
      <c r="R44" s="38"/>
      <c r="S44" s="38"/>
      <c r="T44" s="38"/>
    </row>
    <row r="45" spans="1:20" s="58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2"/>
        <v/>
      </c>
      <c r="J45" s="39"/>
      <c r="K45" s="36"/>
      <c r="L45" s="36"/>
      <c r="M45" s="36"/>
      <c r="N45" s="56"/>
      <c r="P45" s="26"/>
      <c r="Q45" s="38"/>
      <c r="R45" s="38"/>
      <c r="S45" s="38"/>
      <c r="T45" s="38"/>
    </row>
    <row r="46" spans="1:20" s="58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2"/>
        <v/>
      </c>
      <c r="J46" s="39"/>
      <c r="K46" s="36"/>
      <c r="L46" s="36"/>
      <c r="M46" s="36"/>
      <c r="N46" s="56"/>
      <c r="P46" s="26"/>
      <c r="Q46" s="38"/>
      <c r="R46" s="38"/>
      <c r="S46" s="38"/>
      <c r="T46" s="38"/>
    </row>
    <row r="47" spans="1:20" s="36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2"/>
        <v/>
      </c>
      <c r="J47" s="39"/>
      <c r="N47" s="56"/>
      <c r="O47" s="58"/>
      <c r="P47" s="26"/>
      <c r="Q47" s="38"/>
      <c r="R47" s="38"/>
      <c r="S47" s="38"/>
      <c r="T47" s="38"/>
    </row>
    <row r="48" spans="1:20" s="36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2"/>
        <v/>
      </c>
      <c r="J48" s="39"/>
      <c r="N48" s="56"/>
      <c r="O48" s="58"/>
      <c r="P48" s="26"/>
      <c r="Q48" s="38"/>
      <c r="R48" s="38"/>
      <c r="S48" s="38"/>
      <c r="T48" s="38"/>
    </row>
    <row r="49" spans="1:20" s="36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2"/>
        <v/>
      </c>
      <c r="J49" s="39"/>
      <c r="N49" s="56"/>
      <c r="O49" s="58"/>
      <c r="P49" s="26"/>
      <c r="Q49" s="38"/>
      <c r="R49" s="38"/>
      <c r="S49" s="38"/>
      <c r="T49" s="38"/>
    </row>
    <row r="50" spans="1:20" s="36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2"/>
        <v/>
      </c>
      <c r="J50" s="39"/>
      <c r="N50" s="56"/>
      <c r="O50" s="58"/>
      <c r="P50" s="26"/>
      <c r="Q50" s="38"/>
      <c r="R50" s="38"/>
      <c r="S50" s="38"/>
      <c r="T50" s="38"/>
    </row>
    <row r="51" spans="1:20" s="36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2"/>
        <v/>
      </c>
      <c r="J51" s="39"/>
      <c r="N51" s="56"/>
      <c r="O51" s="58"/>
      <c r="P51" s="26"/>
      <c r="Q51" s="38"/>
      <c r="R51" s="38"/>
      <c r="S51" s="38"/>
      <c r="T51" s="38"/>
    </row>
    <row r="52" spans="1:20" s="36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2"/>
        <v/>
      </c>
      <c r="J52" s="39"/>
      <c r="N52" s="56"/>
      <c r="O52" s="58"/>
      <c r="P52" s="26"/>
      <c r="Q52" s="38"/>
      <c r="R52" s="38"/>
      <c r="S52" s="38"/>
      <c r="T52" s="38"/>
    </row>
    <row r="53" spans="1:20" s="36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2"/>
        <v/>
      </c>
      <c r="J53" s="39"/>
      <c r="N53" s="56"/>
      <c r="O53" s="58"/>
      <c r="P53" s="26"/>
      <c r="Q53" s="38"/>
      <c r="R53" s="38"/>
      <c r="S53" s="38"/>
      <c r="T53" s="38"/>
    </row>
    <row r="54" spans="1:20" s="36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2"/>
        <v/>
      </c>
      <c r="J54" s="39"/>
      <c r="N54" s="56"/>
      <c r="O54" s="58"/>
      <c r="P54" s="26"/>
      <c r="Q54" s="38"/>
      <c r="R54" s="38"/>
      <c r="S54" s="38"/>
      <c r="T54" s="38"/>
    </row>
  </sheetData>
  <mergeCells count="2">
    <mergeCell ref="A1:H1"/>
    <mergeCell ref="A2:H2"/>
  </mergeCells>
  <conditionalFormatting sqref="L11 O11:O16">
    <cfRule type="expression" dxfId="12277" priority="10">
      <formula>ISNUMBER(SEARCH("Total",$A11))</formula>
    </cfRule>
  </conditionalFormatting>
  <conditionalFormatting sqref="L11:L16 O11:O16">
    <cfRule type="expression" dxfId="12276" priority="9">
      <formula>ISNUMBER(SEARCH("Total",$A11))</formula>
    </cfRule>
  </conditionalFormatting>
  <conditionalFormatting sqref="M11">
    <cfRule type="expression" dxfId="12275" priority="8">
      <formula>ISNUMBER(SEARCH("Total",$A11))</formula>
    </cfRule>
  </conditionalFormatting>
  <conditionalFormatting sqref="M11:M15">
    <cfRule type="expression" dxfId="12274" priority="7">
      <formula>ISNUMBER(SEARCH("Total",$A11))</formula>
    </cfRule>
  </conditionalFormatting>
  <conditionalFormatting sqref="M16">
    <cfRule type="expression" dxfId="12273" priority="1">
      <formula>LEN(#REF!)&gt;0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67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8.6640625" style="77" customWidth="1"/>
    <col min="2" max="2" width="15.88671875" style="26" customWidth="1"/>
    <col min="3" max="3" width="63.109375" style="26" customWidth="1"/>
    <col min="4" max="4" width="10.109375" style="28" customWidth="1"/>
    <col min="5" max="5" width="2" style="26" hidden="1" customWidth="1"/>
    <col min="6" max="6" width="11.109375" style="26" customWidth="1"/>
    <col min="7" max="7" width="9.77734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0.77734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1741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May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1634</v>
      </c>
      <c r="L4" s="60">
        <f>Notes!I11</f>
        <v>0.91666666666666663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Notes!I16</f>
        <v>May Expenses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928</v>
      </c>
      <c r="K5" s="63" t="s">
        <v>936</v>
      </c>
      <c r="L5" s="30" t="s">
        <v>938</v>
      </c>
      <c r="M5" s="30" t="s">
        <v>992</v>
      </c>
      <c r="N5" s="31" t="s">
        <v>1136</v>
      </c>
      <c r="O5" s="64" t="s">
        <v>1493</v>
      </c>
      <c r="P5" s="32"/>
    </row>
    <row r="6" spans="1:20" hidden="1" x14ac:dyDescent="0.3">
      <c r="A6" s="78" t="s">
        <v>3</v>
      </c>
      <c r="B6" s="26" t="s">
        <v>948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465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1492</v>
      </c>
      <c r="B10" s="34" t="s">
        <v>2</v>
      </c>
      <c r="C10" s="33" t="s">
        <v>931</v>
      </c>
      <c r="D10" s="35" t="s">
        <v>927</v>
      </c>
      <c r="E10" s="28" t="s">
        <v>951</v>
      </c>
      <c r="F10" s="35" t="s">
        <v>921</v>
      </c>
      <c r="G10" s="35" t="s">
        <v>923</v>
      </c>
      <c r="H10" s="35" t="s">
        <v>922</v>
      </c>
      <c r="I10" s="35" t="s">
        <v>924</v>
      </c>
      <c r="J10" s="35" t="s">
        <v>925</v>
      </c>
      <c r="K10" s="35" t="s">
        <v>926</v>
      </c>
      <c r="L10" s="65"/>
      <c r="M10" s="65"/>
      <c r="N10" s="66"/>
      <c r="O10" s="67"/>
    </row>
    <row r="11" spans="1:20" x14ac:dyDescent="0.3">
      <c r="A11" s="80" t="s">
        <v>1680</v>
      </c>
      <c r="B11" s="26" t="s">
        <v>315</v>
      </c>
      <c r="C11" s="26" t="s">
        <v>1886</v>
      </c>
      <c r="D11" s="45">
        <v>581456.6</v>
      </c>
      <c r="E11" s="46">
        <v>9</v>
      </c>
      <c r="F11" s="45">
        <v>13146380</v>
      </c>
      <c r="G11" s="45">
        <v>31977</v>
      </c>
      <c r="H11" s="45">
        <v>13178357</v>
      </c>
      <c r="I11" s="45">
        <v>73098.58</v>
      </c>
      <c r="J11" s="45">
        <v>10444800.499999998</v>
      </c>
      <c r="K11" s="45">
        <v>2660457.92</v>
      </c>
      <c r="L11" s="68">
        <f>IF(ISERROR((I11+J11)/H11),"",(I11+J11)/H11)</f>
        <v>0.79811914945087603</v>
      </c>
      <c r="M11" s="68">
        <f>IFERROR(IF(ISERROR(SEARCH("Total",A11)),VLOOKUP(B11,'PrYear%'!E:H,3,FALSE),VLOOKUP(LEFT(A11,6),'PrYear%'!F:H,3,FALSE)),"")</f>
        <v>0.7393110378046317</v>
      </c>
      <c r="N11" s="44" t="str">
        <f>IF(AND(OR($L$4-IFERROR(VALUE(L11),0)&lt;=-0.05,$L$4-IFERROR(VALUE(L11),0)&gt;=0.15),ABS((G11*$L$4)-I11-J11)&gt;=5000),"X","")</f>
        <v/>
      </c>
      <c r="O11" s="69" t="str">
        <f>IFERROR(VLOOKUP(B11,'GF Comments'!F:I,4,FALSE),"")</f>
        <v/>
      </c>
      <c r="P11" s="27"/>
      <c r="R11" s="86"/>
      <c r="S11" s="86"/>
      <c r="T11" s="86"/>
    </row>
    <row r="12" spans="1:20" x14ac:dyDescent="0.3">
      <c r="A12" s="79" t="s">
        <v>1743</v>
      </c>
      <c r="B12" s="79"/>
      <c r="C12" s="79"/>
      <c r="D12" s="71">
        <v>581456.6</v>
      </c>
      <c r="E12" s="72">
        <v>9</v>
      </c>
      <c r="F12" s="71">
        <v>13146380</v>
      </c>
      <c r="G12" s="71">
        <v>31977</v>
      </c>
      <c r="H12" s="71">
        <v>13178357</v>
      </c>
      <c r="I12" s="71">
        <v>73098.58</v>
      </c>
      <c r="J12" s="71">
        <v>10444800.499999998</v>
      </c>
      <c r="K12" s="71">
        <v>2660457.92</v>
      </c>
      <c r="L12" s="68">
        <f t="shared" ref="L12:L16" si="0">IF(ISERROR((I12+J12)/H12),"",(I12+J12)/H12)</f>
        <v>0.79811914945087603</v>
      </c>
      <c r="M12" s="68">
        <f>IFERROR(IF(ISERROR(SEARCH("Total",A12)),VLOOKUP(B12,'PrYear%'!E:H,3,FALSE),VLOOKUP(LEFT(A12,6),'PrYear%'!F:H,3,FALSE)),"")</f>
        <v>0.7393110378046317</v>
      </c>
      <c r="N12" s="44" t="str">
        <f t="shared" ref="N12:N16" si="1">IF(AND(OR($L$4-IFERROR(VALUE(L12),0)&lt;=-0.05,$L$4-IFERROR(VALUE(L12),0)&gt;=0.15),ABS((G12*$L$4)-I12-J12)&gt;=5000),"X","")</f>
        <v/>
      </c>
      <c r="O12" s="69" t="str">
        <f>IFERROR(VLOOKUP(B12,'GF Comments'!F:I,4,FALSE),"")</f>
        <v/>
      </c>
      <c r="P12" s="27"/>
      <c r="R12" s="86"/>
      <c r="S12" s="86"/>
    </row>
    <row r="13" spans="1:20" x14ac:dyDescent="0.3">
      <c r="A13" s="80" t="s">
        <v>1725</v>
      </c>
      <c r="B13" s="26" t="s">
        <v>317</v>
      </c>
      <c r="C13" s="26" t="s">
        <v>1887</v>
      </c>
      <c r="D13" s="45">
        <v>337304.4</v>
      </c>
      <c r="E13" s="46">
        <v>20</v>
      </c>
      <c r="F13" s="45">
        <v>1939214</v>
      </c>
      <c r="G13" s="45">
        <v>363</v>
      </c>
      <c r="H13" s="45">
        <v>1939577</v>
      </c>
      <c r="I13" s="45">
        <v>9757.61</v>
      </c>
      <c r="J13" s="45">
        <v>1455568.6099999999</v>
      </c>
      <c r="K13" s="45">
        <v>474250.77999999997</v>
      </c>
      <c r="L13" s="68">
        <f t="shared" si="0"/>
        <v>0.75548752124818963</v>
      </c>
      <c r="M13" s="68">
        <f>IFERROR(IF(ISERROR(SEARCH("Total",A13)),VLOOKUP(B13,'PrYear%'!E:H,3,FALSE),VLOOKUP(LEFT(A13,6),'PrYear%'!F:H,3,FALSE)),"")</f>
        <v>0.71875394563164774</v>
      </c>
      <c r="N13" s="44" t="str">
        <f t="shared" si="1"/>
        <v>X</v>
      </c>
      <c r="O13" s="69" t="str">
        <f>IFERROR(VLOOKUP(B13,'GF Comments'!F:I,4,FALSE),"")</f>
        <v/>
      </c>
      <c r="P13" s="27"/>
      <c r="S13" s="86"/>
    </row>
    <row r="14" spans="1:20" x14ac:dyDescent="0.3">
      <c r="A14" s="80"/>
      <c r="B14" s="26" t="s">
        <v>322</v>
      </c>
      <c r="C14" s="26" t="s">
        <v>1888</v>
      </c>
      <c r="D14" s="45">
        <v>291499.84999999998</v>
      </c>
      <c r="E14" s="46">
        <v>6</v>
      </c>
      <c r="F14" s="45">
        <v>1796662</v>
      </c>
      <c r="G14" s="45">
        <v>0</v>
      </c>
      <c r="H14" s="45">
        <v>1796662</v>
      </c>
      <c r="I14" s="45">
        <v>0</v>
      </c>
      <c r="J14" s="45">
        <v>2021540.8699999999</v>
      </c>
      <c r="K14" s="45">
        <v>-224878.87000000002</v>
      </c>
      <c r="L14" s="68">
        <f t="shared" si="0"/>
        <v>1.125164816754626</v>
      </c>
      <c r="M14" s="68">
        <f>IFERROR(IF(ISERROR(SEARCH("Total",A14)),VLOOKUP(B14,'PrYear%'!E:H,3,FALSE),VLOOKUP(LEFT(A14,6),'PrYear%'!F:H,3,FALSE)),"")</f>
        <v>1.0791001234935627</v>
      </c>
      <c r="N14" s="44" t="str">
        <f t="shared" si="1"/>
        <v>X</v>
      </c>
      <c r="O14" s="69" t="str">
        <f>IFERROR(VLOOKUP(B14,'GF Comments'!F:I,4,FALSE),"")</f>
        <v/>
      </c>
      <c r="P14" s="27"/>
      <c r="S14" s="86"/>
    </row>
    <row r="15" spans="1:20" x14ac:dyDescent="0.3">
      <c r="A15" s="79" t="s">
        <v>1744</v>
      </c>
      <c r="B15" s="79"/>
      <c r="C15" s="79"/>
      <c r="D15" s="71">
        <v>628804.25</v>
      </c>
      <c r="E15" s="72">
        <v>26</v>
      </c>
      <c r="F15" s="71">
        <v>3735876</v>
      </c>
      <c r="G15" s="71">
        <v>363</v>
      </c>
      <c r="H15" s="71">
        <v>3736239</v>
      </c>
      <c r="I15" s="71">
        <v>9757.61</v>
      </c>
      <c r="J15" s="71">
        <v>3477109.4799999995</v>
      </c>
      <c r="K15" s="71">
        <v>249371.90999999995</v>
      </c>
      <c r="L15" s="68">
        <f t="shared" si="0"/>
        <v>0.93325589985008972</v>
      </c>
      <c r="M15" s="68">
        <f>IFERROR(IF(ISERROR(SEARCH("Total",A15)),VLOOKUP(B15,'PrYear%'!E:H,3,FALSE),VLOOKUP(LEFT(A15,6),'PrYear%'!F:H,3,FALSE)),"")</f>
        <v>0.89270847214027549</v>
      </c>
      <c r="N15" s="44" t="str">
        <f t="shared" si="1"/>
        <v/>
      </c>
      <c r="O15" s="69" t="str">
        <f>IFERROR(VLOOKUP(B15,'GF Comments'!F:I,4,FALSE),"")</f>
        <v/>
      </c>
      <c r="P15" s="27"/>
      <c r="S15" s="86"/>
    </row>
    <row r="16" spans="1:20" x14ac:dyDescent="0.3">
      <c r="A16" s="121" t="s">
        <v>920</v>
      </c>
      <c r="B16" s="121"/>
      <c r="C16" s="121"/>
      <c r="D16" s="122">
        <v>1210260.8500000001</v>
      </c>
      <c r="E16" s="123">
        <v>35</v>
      </c>
      <c r="F16" s="122">
        <v>16882256</v>
      </c>
      <c r="G16" s="122">
        <v>32340</v>
      </c>
      <c r="H16" s="122">
        <v>16914596</v>
      </c>
      <c r="I16" s="122">
        <v>82856.19</v>
      </c>
      <c r="J16" s="122">
        <v>13921909.979999997</v>
      </c>
      <c r="K16" s="122">
        <v>2909829.83</v>
      </c>
      <c r="L16" s="81">
        <f t="shared" si="0"/>
        <v>0.82796929764092486</v>
      </c>
      <c r="M16" s="55">
        <v>0.76882309736576271</v>
      </c>
      <c r="N16" s="44" t="str">
        <f t="shared" si="1"/>
        <v/>
      </c>
      <c r="O16" s="69" t="str">
        <f>IFERROR(VLOOKUP(B16,'GF Comments'!F:I,4,FALSE),"")</f>
        <v/>
      </c>
      <c r="P16" s="27"/>
      <c r="S16" s="86"/>
    </row>
    <row r="17" spans="1:20" s="58" customFormat="1" x14ac:dyDescent="0.3">
      <c r="A17" s="77"/>
      <c r="B17" s="26"/>
      <c r="C17" s="26"/>
      <c r="D17" s="28"/>
      <c r="E17" s="26"/>
      <c r="F17" s="26"/>
      <c r="G17" s="26"/>
      <c r="H17" s="26"/>
      <c r="I17" s="39" t="str">
        <f t="shared" ref="I17:I67" si="2">IF(ISERROR((G17+F17)/E17),"",(G17+F17)/E17)</f>
        <v/>
      </c>
      <c r="J17" s="39"/>
      <c r="K17" s="36"/>
      <c r="L17" s="74"/>
      <c r="M17" s="75"/>
      <c r="N17" s="76"/>
      <c r="P17" s="26"/>
      <c r="Q17" s="38"/>
      <c r="R17" s="38"/>
      <c r="S17" s="38"/>
      <c r="T17" s="38"/>
    </row>
    <row r="18" spans="1:20" s="58" customFormat="1" x14ac:dyDescent="0.3">
      <c r="A18" s="77"/>
      <c r="B18" s="26"/>
      <c r="C18" s="26"/>
      <c r="D18" s="28"/>
      <c r="E18" s="26"/>
      <c r="F18" s="26"/>
      <c r="G18" s="26"/>
      <c r="H18" s="26"/>
      <c r="I18" s="39" t="str">
        <f t="shared" si="2"/>
        <v/>
      </c>
      <c r="J18" s="39"/>
      <c r="K18" s="36"/>
      <c r="L18" s="74"/>
      <c r="M18" s="75"/>
      <c r="N18" s="76"/>
      <c r="P18" s="26"/>
      <c r="Q18" s="38"/>
      <c r="R18" s="38"/>
      <c r="S18" s="38"/>
      <c r="T18" s="38"/>
    </row>
    <row r="19" spans="1:20" s="58" customFormat="1" x14ac:dyDescent="0.3">
      <c r="A19" s="77"/>
      <c r="B19" s="26"/>
      <c r="C19" s="26"/>
      <c r="D19" s="28"/>
      <c r="E19" s="26"/>
      <c r="F19" s="26"/>
      <c r="G19" s="26"/>
      <c r="H19" s="26"/>
      <c r="I19" s="39" t="str">
        <f t="shared" si="2"/>
        <v/>
      </c>
      <c r="J19" s="39"/>
      <c r="K19" s="36"/>
      <c r="L19" s="74"/>
      <c r="M19" s="75"/>
      <c r="N19" s="76"/>
      <c r="P19" s="26"/>
      <c r="Q19" s="38"/>
      <c r="R19" s="38"/>
      <c r="S19" s="38"/>
      <c r="T19" s="38"/>
    </row>
    <row r="20" spans="1:20" s="58" customFormat="1" x14ac:dyDescent="0.3">
      <c r="A20" s="77"/>
      <c r="B20" s="26"/>
      <c r="C20" s="26"/>
      <c r="D20" s="28"/>
      <c r="E20" s="26"/>
      <c r="F20" s="26"/>
      <c r="G20" s="26"/>
      <c r="H20" s="26"/>
      <c r="I20" s="39" t="str">
        <f t="shared" si="2"/>
        <v/>
      </c>
      <c r="J20" s="39"/>
      <c r="K20" s="36"/>
      <c r="L20" s="74"/>
      <c r="M20" s="75"/>
      <c r="N20" s="76"/>
      <c r="P20" s="26"/>
      <c r="Q20" s="38"/>
      <c r="R20" s="38"/>
      <c r="S20" s="38"/>
      <c r="T20" s="38"/>
    </row>
    <row r="21" spans="1:20" s="58" customFormat="1" x14ac:dyDescent="0.3">
      <c r="A21" s="77"/>
      <c r="B21" s="26"/>
      <c r="C21" s="26"/>
      <c r="D21" s="28"/>
      <c r="E21" s="26"/>
      <c r="F21" s="26"/>
      <c r="G21" s="26"/>
      <c r="H21" s="26"/>
      <c r="I21" s="39" t="str">
        <f t="shared" si="2"/>
        <v/>
      </c>
      <c r="J21" s="39"/>
      <c r="K21" s="36"/>
      <c r="L21" s="74"/>
      <c r="M21" s="75"/>
      <c r="N21" s="76"/>
      <c r="P21" s="26"/>
      <c r="Q21" s="38"/>
      <c r="R21" s="38"/>
      <c r="S21" s="38"/>
      <c r="T21" s="38"/>
    </row>
    <row r="22" spans="1:20" s="58" customFormat="1" x14ac:dyDescent="0.3">
      <c r="A22" s="77"/>
      <c r="B22" s="26"/>
      <c r="C22" s="26"/>
      <c r="D22" s="28"/>
      <c r="E22" s="26"/>
      <c r="F22" s="26"/>
      <c r="G22" s="26"/>
      <c r="H22" s="26"/>
      <c r="I22" s="39" t="str">
        <f t="shared" si="2"/>
        <v/>
      </c>
      <c r="J22" s="39"/>
      <c r="K22" s="36"/>
      <c r="L22" s="74"/>
      <c r="M22" s="75"/>
      <c r="N22" s="76"/>
      <c r="P22" s="26"/>
      <c r="Q22" s="38"/>
      <c r="R22" s="38"/>
      <c r="S22" s="38"/>
      <c r="T22" s="38"/>
    </row>
    <row r="23" spans="1:20" s="58" customFormat="1" x14ac:dyDescent="0.3">
      <c r="A23" s="77"/>
      <c r="B23" s="26"/>
      <c r="C23" s="26"/>
      <c r="D23" s="28"/>
      <c r="E23" s="26"/>
      <c r="F23" s="26"/>
      <c r="G23" s="26"/>
      <c r="H23" s="26"/>
      <c r="I23" s="39" t="str">
        <f t="shared" si="2"/>
        <v/>
      </c>
      <c r="J23" s="39"/>
      <c r="K23" s="36"/>
      <c r="L23" s="74"/>
      <c r="M23" s="75"/>
      <c r="N23" s="76"/>
      <c r="P23" s="26"/>
      <c r="Q23" s="38"/>
      <c r="R23" s="38"/>
      <c r="S23" s="38"/>
      <c r="T23" s="38"/>
    </row>
    <row r="24" spans="1:20" s="58" customFormat="1" x14ac:dyDescent="0.3">
      <c r="A24" s="77"/>
      <c r="B24" s="26"/>
      <c r="C24" s="26"/>
      <c r="D24" s="28"/>
      <c r="E24" s="26"/>
      <c r="F24" s="26"/>
      <c r="G24" s="26"/>
      <c r="H24" s="26"/>
      <c r="I24" s="39" t="str">
        <f t="shared" si="2"/>
        <v/>
      </c>
      <c r="J24" s="39"/>
      <c r="K24" s="36"/>
      <c r="L24" s="74"/>
      <c r="M24" s="75"/>
      <c r="N24" s="76"/>
      <c r="P24" s="26"/>
      <c r="Q24" s="38"/>
      <c r="R24" s="38"/>
      <c r="S24" s="38"/>
      <c r="T24" s="38"/>
    </row>
    <row r="25" spans="1:20" s="58" customFormat="1" x14ac:dyDescent="0.3">
      <c r="A25" s="77"/>
      <c r="B25" s="26"/>
      <c r="C25" s="26"/>
      <c r="D25" s="28"/>
      <c r="E25" s="26"/>
      <c r="F25" s="26"/>
      <c r="G25" s="26"/>
      <c r="H25" s="26"/>
      <c r="I25" s="39" t="str">
        <f t="shared" si="2"/>
        <v/>
      </c>
      <c r="J25" s="39"/>
      <c r="K25" s="36"/>
      <c r="L25" s="74"/>
      <c r="M25" s="75"/>
      <c r="N25" s="76"/>
      <c r="P25" s="26"/>
      <c r="Q25" s="38"/>
      <c r="R25" s="38"/>
      <c r="S25" s="38"/>
      <c r="T25" s="38"/>
    </row>
    <row r="26" spans="1:20" s="58" customFormat="1" x14ac:dyDescent="0.3">
      <c r="A26" s="77"/>
      <c r="B26" s="26"/>
      <c r="C26" s="26"/>
      <c r="D26" s="28"/>
      <c r="E26" s="26"/>
      <c r="F26" s="26"/>
      <c r="G26" s="26"/>
      <c r="H26" s="26"/>
      <c r="I26" s="39" t="str">
        <f t="shared" si="2"/>
        <v/>
      </c>
      <c r="J26" s="39"/>
      <c r="K26" s="36"/>
      <c r="L26" s="74"/>
      <c r="M26" s="75"/>
      <c r="N26" s="76"/>
      <c r="P26" s="26"/>
      <c r="Q26" s="38"/>
      <c r="R26" s="38"/>
      <c r="S26" s="38"/>
      <c r="T26" s="38"/>
    </row>
    <row r="27" spans="1:20" s="58" customFormat="1" x14ac:dyDescent="0.3">
      <c r="A27" s="77"/>
      <c r="B27" s="26"/>
      <c r="C27" s="26"/>
      <c r="D27" s="28"/>
      <c r="E27" s="26"/>
      <c r="F27" s="26"/>
      <c r="G27" s="26"/>
      <c r="H27" s="26"/>
      <c r="I27" s="39" t="str">
        <f t="shared" si="2"/>
        <v/>
      </c>
      <c r="J27" s="39"/>
      <c r="K27" s="36"/>
      <c r="L27" s="74"/>
      <c r="M27" s="75"/>
      <c r="N27" s="76"/>
      <c r="P27" s="26"/>
      <c r="Q27" s="38"/>
      <c r="R27" s="38"/>
      <c r="S27" s="38"/>
      <c r="T27" s="38"/>
    </row>
    <row r="28" spans="1:20" s="58" customFormat="1" x14ac:dyDescent="0.3">
      <c r="A28" s="77"/>
      <c r="B28" s="26"/>
      <c r="C28" s="26"/>
      <c r="D28" s="28"/>
      <c r="E28" s="26"/>
      <c r="F28" s="26"/>
      <c r="G28" s="26"/>
      <c r="H28" s="26"/>
      <c r="I28" s="39" t="str">
        <f t="shared" si="2"/>
        <v/>
      </c>
      <c r="J28" s="39"/>
      <c r="K28" s="36"/>
      <c r="L28" s="74"/>
      <c r="M28" s="75"/>
      <c r="N28" s="76"/>
      <c r="P28" s="26"/>
      <c r="Q28" s="38"/>
      <c r="R28" s="38"/>
      <c r="S28" s="38"/>
      <c r="T28" s="38"/>
    </row>
    <row r="29" spans="1:20" s="58" customFormat="1" x14ac:dyDescent="0.3">
      <c r="A29" s="77"/>
      <c r="B29" s="26"/>
      <c r="C29" s="26"/>
      <c r="D29" s="28"/>
      <c r="E29" s="26"/>
      <c r="F29" s="26"/>
      <c r="G29" s="26"/>
      <c r="H29" s="26"/>
      <c r="I29" s="39" t="str">
        <f t="shared" si="2"/>
        <v/>
      </c>
      <c r="J29" s="39"/>
      <c r="K29" s="36"/>
      <c r="L29" s="74"/>
      <c r="M29" s="75"/>
      <c r="N29" s="76"/>
      <c r="P29" s="26"/>
      <c r="Q29" s="38"/>
      <c r="R29" s="38"/>
      <c r="S29" s="38"/>
      <c r="T29" s="38"/>
    </row>
    <row r="30" spans="1:20" s="58" customFormat="1" x14ac:dyDescent="0.3">
      <c r="A30" s="77"/>
      <c r="B30" s="26"/>
      <c r="C30" s="26"/>
      <c r="D30" s="28"/>
      <c r="E30" s="26"/>
      <c r="F30" s="26"/>
      <c r="G30" s="26"/>
      <c r="H30" s="26"/>
      <c r="I30" s="39" t="str">
        <f t="shared" si="2"/>
        <v/>
      </c>
      <c r="J30" s="39"/>
      <c r="K30" s="36"/>
      <c r="L30" s="74"/>
      <c r="M30" s="75"/>
      <c r="N30" s="76"/>
      <c r="P30" s="26"/>
      <c r="Q30" s="38"/>
      <c r="R30" s="38"/>
      <c r="S30" s="38"/>
      <c r="T30" s="38"/>
    </row>
    <row r="31" spans="1:20" s="58" customFormat="1" x14ac:dyDescent="0.3">
      <c r="A31" s="77"/>
      <c r="B31" s="26"/>
      <c r="C31" s="26"/>
      <c r="D31" s="28"/>
      <c r="E31" s="26"/>
      <c r="F31" s="26"/>
      <c r="G31" s="26"/>
      <c r="H31" s="26"/>
      <c r="I31" s="39" t="str">
        <f t="shared" si="2"/>
        <v/>
      </c>
      <c r="J31" s="39"/>
      <c r="K31" s="36"/>
      <c r="L31" s="74"/>
      <c r="M31" s="75"/>
      <c r="N31" s="76"/>
      <c r="P31" s="26"/>
      <c r="Q31" s="38"/>
      <c r="R31" s="38"/>
      <c r="S31" s="38"/>
      <c r="T31" s="38"/>
    </row>
    <row r="32" spans="1:20" s="58" customFormat="1" x14ac:dyDescent="0.3">
      <c r="A32" s="77"/>
      <c r="B32" s="26"/>
      <c r="C32" s="26"/>
      <c r="D32" s="28"/>
      <c r="E32" s="26"/>
      <c r="F32" s="26"/>
      <c r="G32" s="26"/>
      <c r="H32" s="26"/>
      <c r="I32" s="39" t="str">
        <f t="shared" si="2"/>
        <v/>
      </c>
      <c r="J32" s="39"/>
      <c r="K32" s="36"/>
      <c r="L32" s="74"/>
      <c r="M32" s="75"/>
      <c r="N32" s="76"/>
      <c r="P32" s="26"/>
      <c r="Q32" s="38"/>
      <c r="R32" s="38"/>
      <c r="S32" s="38"/>
      <c r="T32" s="38"/>
    </row>
    <row r="33" spans="1:20" s="58" customFormat="1" x14ac:dyDescent="0.3">
      <c r="A33" s="77"/>
      <c r="B33" s="26"/>
      <c r="C33" s="26"/>
      <c r="D33" s="28"/>
      <c r="E33" s="26"/>
      <c r="F33" s="26"/>
      <c r="G33" s="26"/>
      <c r="H33" s="26"/>
      <c r="I33" s="39" t="str">
        <f t="shared" si="2"/>
        <v/>
      </c>
      <c r="J33" s="39"/>
      <c r="K33" s="36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 s="77"/>
      <c r="B34" s="26"/>
      <c r="C34" s="26"/>
      <c r="D34" s="28"/>
      <c r="E34" s="26"/>
      <c r="F34" s="26"/>
      <c r="G34" s="26"/>
      <c r="H34" s="26"/>
      <c r="I34" s="39" t="str">
        <f t="shared" si="2"/>
        <v/>
      </c>
      <c r="J34" s="39"/>
      <c r="K34" s="36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 s="77"/>
      <c r="B35" s="26"/>
      <c r="C35" s="26"/>
      <c r="D35" s="28"/>
      <c r="E35" s="26"/>
      <c r="F35" s="26"/>
      <c r="G35" s="26"/>
      <c r="H35" s="26"/>
      <c r="I35" s="39" t="str">
        <f t="shared" si="2"/>
        <v/>
      </c>
      <c r="J35" s="39"/>
      <c r="K35" s="36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 s="77"/>
      <c r="B36" s="26"/>
      <c r="C36" s="26"/>
      <c r="D36" s="28"/>
      <c r="E36" s="26"/>
      <c r="F36" s="26"/>
      <c r="G36" s="26"/>
      <c r="H36" s="26"/>
      <c r="I36" s="39" t="str">
        <f t="shared" si="2"/>
        <v/>
      </c>
      <c r="J36" s="39"/>
      <c r="K36" s="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 s="77"/>
      <c r="B37" s="26"/>
      <c r="C37" s="26"/>
      <c r="D37" s="28"/>
      <c r="E37" s="26"/>
      <c r="F37" s="26"/>
      <c r="G37" s="26"/>
      <c r="H37" s="26"/>
      <c r="I37" s="39" t="str">
        <f t="shared" si="2"/>
        <v/>
      </c>
      <c r="J37" s="39"/>
      <c r="K37" s="36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2"/>
        <v/>
      </c>
      <c r="J38" s="39"/>
      <c r="K38" s="36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2"/>
        <v/>
      </c>
      <c r="J39" s="39"/>
      <c r="K39" s="36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2"/>
        <v/>
      </c>
      <c r="J40" s="39"/>
      <c r="K40" s="36"/>
      <c r="L40" s="74"/>
      <c r="M40" s="75"/>
      <c r="N40" s="76"/>
      <c r="P40" s="26"/>
      <c r="Q40" s="38"/>
      <c r="R40" s="38"/>
      <c r="S40" s="38"/>
      <c r="T40" s="38"/>
    </row>
    <row r="41" spans="1:20" s="58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2"/>
        <v/>
      </c>
      <c r="J41" s="39"/>
      <c r="K41" s="36"/>
      <c r="L41" s="74"/>
      <c r="M41" s="75"/>
      <c r="N41" s="76"/>
      <c r="P41" s="26"/>
      <c r="Q41" s="38"/>
      <c r="R41" s="38"/>
      <c r="S41" s="38"/>
      <c r="T41" s="38"/>
    </row>
    <row r="42" spans="1:20" s="58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si="2"/>
        <v/>
      </c>
      <c r="J42" s="39"/>
      <c r="K42" s="36"/>
      <c r="L42" s="74"/>
      <c r="M42" s="75"/>
      <c r="N42" s="76"/>
      <c r="P42" s="26"/>
      <c r="Q42" s="38"/>
      <c r="R42" s="38"/>
      <c r="S42" s="38"/>
      <c r="T42" s="38"/>
    </row>
    <row r="43" spans="1:20" s="58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2"/>
        <v/>
      </c>
      <c r="J43" s="39"/>
      <c r="K43" s="36"/>
      <c r="L43" s="74"/>
      <c r="M43" s="75"/>
      <c r="N43" s="76"/>
      <c r="P43" s="26"/>
      <c r="Q43" s="38"/>
      <c r="R43" s="38"/>
      <c r="S43" s="38"/>
      <c r="T43" s="38"/>
    </row>
    <row r="44" spans="1:20" s="58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2"/>
        <v/>
      </c>
      <c r="J44" s="39"/>
      <c r="K44" s="36"/>
      <c r="L44" s="74"/>
      <c r="M44" s="75"/>
      <c r="N44" s="76"/>
      <c r="P44" s="26"/>
      <c r="Q44" s="38"/>
      <c r="R44" s="38"/>
      <c r="S44" s="38"/>
      <c r="T44" s="38"/>
    </row>
    <row r="45" spans="1:20" s="58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2"/>
        <v/>
      </c>
      <c r="J45" s="39"/>
      <c r="K45" s="36"/>
      <c r="L45" s="74"/>
      <c r="M45" s="75"/>
      <c r="N45" s="76"/>
      <c r="P45" s="26"/>
      <c r="Q45" s="38"/>
      <c r="R45" s="38"/>
      <c r="S45" s="38"/>
      <c r="T45" s="38"/>
    </row>
    <row r="46" spans="1:20" s="58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2"/>
        <v/>
      </c>
      <c r="J46" s="39"/>
      <c r="K46" s="36"/>
      <c r="L46" s="74"/>
      <c r="M46" s="75"/>
      <c r="N46" s="76"/>
      <c r="P46" s="26"/>
      <c r="Q46" s="38"/>
      <c r="R46" s="38"/>
      <c r="S46" s="38"/>
      <c r="T46" s="38"/>
    </row>
    <row r="47" spans="1:20" s="58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2"/>
        <v/>
      </c>
      <c r="J47" s="39"/>
      <c r="K47" s="36"/>
      <c r="L47" s="74"/>
      <c r="M47" s="75"/>
      <c r="N47" s="76"/>
      <c r="P47" s="26"/>
      <c r="Q47" s="38"/>
      <c r="R47" s="38"/>
      <c r="S47" s="38"/>
      <c r="T47" s="38"/>
    </row>
    <row r="48" spans="1:20" s="58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2"/>
        <v/>
      </c>
      <c r="J48" s="39"/>
      <c r="K48" s="36"/>
      <c r="L48" s="74"/>
      <c r="M48" s="75"/>
      <c r="N48" s="76"/>
      <c r="P48" s="26"/>
      <c r="Q48" s="38"/>
      <c r="R48" s="38"/>
      <c r="S48" s="38"/>
      <c r="T48" s="38"/>
    </row>
    <row r="49" spans="1:20" s="58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2"/>
        <v/>
      </c>
      <c r="J49" s="39"/>
      <c r="K49" s="36"/>
      <c r="L49" s="74"/>
      <c r="M49" s="75"/>
      <c r="N49" s="76"/>
      <c r="P49" s="26"/>
      <c r="Q49" s="38"/>
      <c r="R49" s="38"/>
      <c r="S49" s="38"/>
      <c r="T49" s="38"/>
    </row>
    <row r="50" spans="1:20" s="58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2"/>
        <v/>
      </c>
      <c r="J50" s="39"/>
      <c r="K50" s="36"/>
      <c r="L50" s="74"/>
      <c r="M50" s="75"/>
      <c r="N50" s="76"/>
      <c r="P50" s="26"/>
      <c r="Q50" s="38"/>
      <c r="R50" s="38"/>
      <c r="S50" s="38"/>
      <c r="T50" s="38"/>
    </row>
    <row r="51" spans="1:20" s="58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2"/>
        <v/>
      </c>
      <c r="J51" s="39"/>
      <c r="K51" s="36"/>
      <c r="L51" s="74"/>
      <c r="M51" s="75"/>
      <c r="N51" s="76"/>
      <c r="P51" s="26"/>
      <c r="Q51" s="38"/>
      <c r="R51" s="38"/>
      <c r="S51" s="38"/>
      <c r="T51" s="38"/>
    </row>
    <row r="52" spans="1:20" s="58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2"/>
        <v/>
      </c>
      <c r="J52" s="39"/>
      <c r="K52" s="36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2"/>
        <v/>
      </c>
      <c r="J53" s="39"/>
      <c r="K53" s="36"/>
      <c r="L53" s="74"/>
      <c r="M53" s="75"/>
      <c r="N53" s="76"/>
      <c r="P53" s="26"/>
      <c r="Q53" s="38"/>
      <c r="R53" s="38"/>
      <c r="S53" s="38"/>
      <c r="T53" s="38"/>
    </row>
    <row r="54" spans="1:20" s="58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2"/>
        <v/>
      </c>
      <c r="J54" s="39"/>
      <c r="K54" s="36"/>
      <c r="L54" s="74"/>
      <c r="M54" s="75"/>
      <c r="N54" s="76"/>
      <c r="P54" s="26"/>
      <c r="Q54" s="38"/>
      <c r="R54" s="38"/>
      <c r="S54" s="38"/>
      <c r="T54" s="38"/>
    </row>
    <row r="55" spans="1:20" s="58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2"/>
        <v/>
      </c>
      <c r="J55" s="39"/>
      <c r="K55" s="36"/>
      <c r="L55" s="74"/>
      <c r="M55" s="75"/>
      <c r="N55" s="76"/>
      <c r="P55" s="26"/>
      <c r="Q55" s="38"/>
      <c r="R55" s="38"/>
      <c r="S55" s="38"/>
      <c r="T55" s="38"/>
    </row>
    <row r="56" spans="1:20" s="58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2"/>
        <v/>
      </c>
      <c r="J56" s="39"/>
      <c r="K56" s="36"/>
      <c r="L56" s="74"/>
      <c r="M56" s="75"/>
      <c r="N56" s="76"/>
      <c r="P56" s="26"/>
      <c r="Q56" s="38"/>
      <c r="R56" s="38"/>
      <c r="S56" s="38"/>
      <c r="T56" s="38"/>
    </row>
    <row r="57" spans="1:20" s="58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2"/>
        <v/>
      </c>
      <c r="J57" s="39"/>
      <c r="K57" s="36"/>
      <c r="L57" s="74"/>
      <c r="M57" s="75"/>
      <c r="N57" s="76"/>
      <c r="P57" s="26"/>
      <c r="Q57" s="38"/>
      <c r="R57" s="38"/>
      <c r="S57" s="38"/>
      <c r="T57" s="38"/>
    </row>
    <row r="58" spans="1:20" s="58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2"/>
        <v/>
      </c>
      <c r="J58" s="39"/>
      <c r="K58" s="36"/>
      <c r="L58" s="36"/>
      <c r="M58" s="36"/>
      <c r="N58" s="56"/>
      <c r="P58" s="26"/>
      <c r="Q58" s="38"/>
      <c r="R58" s="38"/>
      <c r="S58" s="38"/>
      <c r="T58" s="38"/>
    </row>
    <row r="59" spans="1:20" s="58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si="2"/>
        <v/>
      </c>
      <c r="J59" s="39"/>
      <c r="K59" s="36"/>
      <c r="L59" s="36"/>
      <c r="M59" s="36"/>
      <c r="N59" s="56"/>
      <c r="P59" s="26"/>
      <c r="Q59" s="38"/>
      <c r="R59" s="38"/>
      <c r="S59" s="38"/>
      <c r="T59" s="38"/>
    </row>
    <row r="60" spans="1:20" s="36" customFormat="1" x14ac:dyDescent="0.3">
      <c r="A60" s="77"/>
      <c r="B60" s="26"/>
      <c r="C60" s="26"/>
      <c r="D60" s="28"/>
      <c r="E60" s="26"/>
      <c r="F60" s="26"/>
      <c r="G60" s="26"/>
      <c r="H60" s="26"/>
      <c r="I60" s="39" t="str">
        <f t="shared" si="2"/>
        <v/>
      </c>
      <c r="J60" s="39"/>
      <c r="N60" s="56"/>
      <c r="O60" s="58"/>
      <c r="P60" s="26"/>
      <c r="Q60" s="38"/>
      <c r="R60" s="38"/>
      <c r="S60" s="38"/>
      <c r="T60" s="38"/>
    </row>
    <row r="61" spans="1:20" s="36" customFormat="1" x14ac:dyDescent="0.3">
      <c r="A61" s="77"/>
      <c r="B61" s="26"/>
      <c r="C61" s="26"/>
      <c r="D61" s="28"/>
      <c r="E61" s="26"/>
      <c r="F61" s="26"/>
      <c r="G61" s="26"/>
      <c r="H61" s="26"/>
      <c r="I61" s="39" t="str">
        <f t="shared" si="2"/>
        <v/>
      </c>
      <c r="J61" s="39"/>
      <c r="N61" s="56"/>
      <c r="O61" s="58"/>
      <c r="P61" s="26"/>
      <c r="Q61" s="38"/>
      <c r="R61" s="38"/>
      <c r="S61" s="38"/>
      <c r="T61" s="38"/>
    </row>
    <row r="62" spans="1:20" s="36" customFormat="1" x14ac:dyDescent="0.3">
      <c r="A62" s="77"/>
      <c r="B62" s="26"/>
      <c r="C62" s="26"/>
      <c r="D62" s="28"/>
      <c r="E62" s="26"/>
      <c r="F62" s="26"/>
      <c r="G62" s="26"/>
      <c r="H62" s="26"/>
      <c r="I62" s="39" t="str">
        <f t="shared" si="2"/>
        <v/>
      </c>
      <c r="J62" s="39"/>
      <c r="N62" s="56"/>
      <c r="O62" s="58"/>
      <c r="P62" s="26"/>
      <c r="Q62" s="38"/>
      <c r="R62" s="38"/>
      <c r="S62" s="38"/>
      <c r="T62" s="38"/>
    </row>
    <row r="63" spans="1:20" s="36" customFormat="1" x14ac:dyDescent="0.3">
      <c r="A63" s="77"/>
      <c r="B63" s="26"/>
      <c r="C63" s="26"/>
      <c r="D63" s="28"/>
      <c r="E63" s="26"/>
      <c r="F63" s="26"/>
      <c r="G63" s="26"/>
      <c r="H63" s="26"/>
      <c r="I63" s="39" t="str">
        <f t="shared" si="2"/>
        <v/>
      </c>
      <c r="J63" s="39"/>
      <c r="N63" s="56"/>
      <c r="O63" s="58"/>
      <c r="P63" s="26"/>
      <c r="Q63" s="38"/>
      <c r="R63" s="38"/>
      <c r="S63" s="38"/>
      <c r="T63" s="38"/>
    </row>
    <row r="64" spans="1:20" s="36" customFormat="1" x14ac:dyDescent="0.3">
      <c r="A64" s="77"/>
      <c r="B64" s="26"/>
      <c r="C64" s="26"/>
      <c r="D64" s="28"/>
      <c r="E64" s="26"/>
      <c r="F64" s="26"/>
      <c r="G64" s="26"/>
      <c r="H64" s="26"/>
      <c r="I64" s="39" t="str">
        <f t="shared" si="2"/>
        <v/>
      </c>
      <c r="J64" s="39"/>
      <c r="N64" s="56"/>
      <c r="O64" s="58"/>
      <c r="P64" s="26"/>
      <c r="Q64" s="38"/>
      <c r="R64" s="38"/>
      <c r="S64" s="38"/>
      <c r="T64" s="38"/>
    </row>
    <row r="65" spans="1:20" s="36" customFormat="1" x14ac:dyDescent="0.3">
      <c r="A65" s="77"/>
      <c r="B65" s="26"/>
      <c r="C65" s="26"/>
      <c r="D65" s="28"/>
      <c r="E65" s="26"/>
      <c r="F65" s="26"/>
      <c r="G65" s="26"/>
      <c r="H65" s="26"/>
      <c r="I65" s="39" t="str">
        <f t="shared" si="2"/>
        <v/>
      </c>
      <c r="J65" s="39"/>
      <c r="N65" s="56"/>
      <c r="O65" s="58"/>
      <c r="P65" s="26"/>
      <c r="Q65" s="38"/>
      <c r="R65" s="38"/>
      <c r="S65" s="38"/>
      <c r="T65" s="38"/>
    </row>
    <row r="66" spans="1:20" s="36" customFormat="1" x14ac:dyDescent="0.3">
      <c r="A66" s="77"/>
      <c r="B66" s="26"/>
      <c r="C66" s="26"/>
      <c r="D66" s="28"/>
      <c r="E66" s="26"/>
      <c r="F66" s="26"/>
      <c r="G66" s="26"/>
      <c r="H66" s="26"/>
      <c r="I66" s="39" t="str">
        <f t="shared" si="2"/>
        <v/>
      </c>
      <c r="J66" s="39"/>
      <c r="N66" s="56"/>
      <c r="O66" s="58"/>
      <c r="P66" s="26"/>
      <c r="Q66" s="38"/>
      <c r="R66" s="38"/>
      <c r="S66" s="38"/>
      <c r="T66" s="38"/>
    </row>
    <row r="67" spans="1:20" s="36" customFormat="1" x14ac:dyDescent="0.3">
      <c r="A67" s="77"/>
      <c r="B67" s="26"/>
      <c r="C67" s="26"/>
      <c r="D67" s="28"/>
      <c r="E67" s="26"/>
      <c r="F67" s="26"/>
      <c r="G67" s="26"/>
      <c r="H67" s="26"/>
      <c r="I67" s="39" t="str">
        <f t="shared" si="2"/>
        <v/>
      </c>
      <c r="J67" s="39"/>
      <c r="N67" s="56"/>
      <c r="O67" s="58"/>
      <c r="P67" s="26"/>
      <c r="Q67" s="38"/>
      <c r="R67" s="38"/>
      <c r="S67" s="38"/>
      <c r="T67" s="38"/>
    </row>
  </sheetData>
  <mergeCells count="2">
    <mergeCell ref="A1:H1"/>
    <mergeCell ref="A2:H2"/>
  </mergeCells>
  <conditionalFormatting sqref="L11 O11:O16">
    <cfRule type="expression" dxfId="11959" priority="12">
      <formula>ISNUMBER(SEARCH("Total",$A11))</formula>
    </cfRule>
  </conditionalFormatting>
  <conditionalFormatting sqref="L11:L15 O11:O16">
    <cfRule type="expression" dxfId="11958" priority="11">
      <formula>ISNUMBER(SEARCH("Total",$A11))</formula>
    </cfRule>
  </conditionalFormatting>
  <conditionalFormatting sqref="M11:M15">
    <cfRule type="expression" dxfId="11957" priority="10">
      <formula>ISNUMBER(SEARCH("Total",$A11))</formula>
    </cfRule>
  </conditionalFormatting>
  <conditionalFormatting sqref="M11:M15">
    <cfRule type="expression" dxfId="11956" priority="9">
      <formula>ISNUMBER(SEARCH("Total",$A11))</formula>
    </cfRule>
  </conditionalFormatting>
  <conditionalFormatting sqref="M16">
    <cfRule type="expression" dxfId="11955" priority="2">
      <formula>LEN(#REF!)&gt;0</formula>
    </cfRule>
  </conditionalFormatting>
  <conditionalFormatting sqref="L16">
    <cfRule type="expression" dxfId="11954" priority="1">
      <formula>ISNUMBER(SEARCH("Total",$A16))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A1:T56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8.33203125" style="77" customWidth="1"/>
    <col min="2" max="2" width="15.109375" style="26" customWidth="1"/>
    <col min="3" max="3" width="69.6640625" style="26" customWidth="1"/>
    <col min="4" max="4" width="8.5546875" style="28" customWidth="1"/>
    <col min="5" max="5" width="2" style="26" hidden="1" customWidth="1"/>
    <col min="6" max="6" width="11.109375" style="26" customWidth="1"/>
    <col min="7" max="7" width="9.77734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0.77734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1639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May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1634</v>
      </c>
      <c r="L4" s="60">
        <f>Notes!I11</f>
        <v>0.91666666666666663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Notes!I15</f>
        <v>May Collected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934</v>
      </c>
      <c r="K5" s="63" t="s">
        <v>937</v>
      </c>
      <c r="L5" s="30" t="s">
        <v>935</v>
      </c>
      <c r="M5" s="30" t="s">
        <v>989</v>
      </c>
      <c r="N5" s="31" t="s">
        <v>1136</v>
      </c>
      <c r="O5" s="64" t="s">
        <v>1493</v>
      </c>
      <c r="P5" s="32"/>
    </row>
    <row r="6" spans="1:20" hidden="1" x14ac:dyDescent="0.3">
      <c r="A6" s="78" t="s">
        <v>3</v>
      </c>
      <c r="B6" s="26" t="s">
        <v>948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17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1492</v>
      </c>
      <c r="B10" s="34" t="s">
        <v>2</v>
      </c>
      <c r="C10" s="33" t="s">
        <v>931</v>
      </c>
      <c r="D10" s="35" t="s">
        <v>927</v>
      </c>
      <c r="E10" s="28" t="s">
        <v>951</v>
      </c>
      <c r="F10" s="35" t="s">
        <v>921</v>
      </c>
      <c r="G10" s="35" t="s">
        <v>923</v>
      </c>
      <c r="H10" s="35" t="s">
        <v>922</v>
      </c>
      <c r="I10" s="35" t="s">
        <v>924</v>
      </c>
      <c r="J10" s="35" t="s">
        <v>925</v>
      </c>
      <c r="K10" s="35" t="s">
        <v>926</v>
      </c>
      <c r="L10" s="65"/>
      <c r="M10" s="65"/>
      <c r="N10" s="66"/>
      <c r="O10" s="67"/>
    </row>
    <row r="11" spans="1:20" x14ac:dyDescent="0.3">
      <c r="A11" s="77" t="s">
        <v>1466</v>
      </c>
      <c r="B11" s="26" t="s">
        <v>312</v>
      </c>
      <c r="C11" s="26" t="s">
        <v>1894</v>
      </c>
      <c r="D11" s="45">
        <v>2881.2200000000003</v>
      </c>
      <c r="E11" s="46">
        <v>6</v>
      </c>
      <c r="F11" s="45">
        <v>851096</v>
      </c>
      <c r="G11" s="45">
        <v>0</v>
      </c>
      <c r="H11" s="45">
        <v>851096</v>
      </c>
      <c r="I11" s="45">
        <v>0</v>
      </c>
      <c r="J11" s="45">
        <v>855156.76</v>
      </c>
      <c r="K11" s="45">
        <v>-4060.76</v>
      </c>
      <c r="L11" s="68">
        <f>IF(ISERROR((I11+J11)/H11),"",(I11+J11)/H11)</f>
        <v>1.0047712126481618</v>
      </c>
      <c r="M11" s="68">
        <f>IFERROR(IF(ISERROR(SEARCH("Total",A11)),VLOOKUP(B11,'PrYear%'!A:D,3,FALSE),VLOOKUP(LEFT(A11,6),'PrYear%'!B:D,3,FALSE)),"")</f>
        <v>0.99621715278097256</v>
      </c>
      <c r="N11" s="44" t="str">
        <f>IF(AND(OR($L$4-IFERROR(VALUE(L11),0)&lt;=-0.15,$L$4-IFERROR(VALUE(L11),0)&gt;=0.05),ABS((G11*$L$4)-I11-J11)&gt;=5000),"X","")</f>
        <v/>
      </c>
      <c r="O11" s="69" t="str">
        <f>IFERROR(VLOOKUP(B11,'GF Comments'!A:D,4,FALSE),"")</f>
        <v/>
      </c>
      <c r="P11" s="27"/>
      <c r="R11" s="86"/>
      <c r="S11" s="86"/>
      <c r="T11" s="86"/>
    </row>
    <row r="12" spans="1:20" x14ac:dyDescent="0.3">
      <c r="B12" s="26" t="s">
        <v>328</v>
      </c>
      <c r="C12" s="26" t="s">
        <v>1895</v>
      </c>
      <c r="D12" s="45">
        <v>0</v>
      </c>
      <c r="E12" s="46">
        <v>3</v>
      </c>
      <c r="F12" s="45">
        <v>96000</v>
      </c>
      <c r="G12" s="45">
        <v>50000</v>
      </c>
      <c r="H12" s="45">
        <v>146000</v>
      </c>
      <c r="I12" s="45">
        <v>0</v>
      </c>
      <c r="J12" s="45">
        <v>135000</v>
      </c>
      <c r="K12" s="45">
        <v>11000</v>
      </c>
      <c r="L12" s="68">
        <f t="shared" ref="L12:L22" si="0">IF(ISERROR((I12+J12)/H12),"",(I12+J12)/H12)</f>
        <v>0.92465753424657537</v>
      </c>
      <c r="M12" s="68">
        <f>IFERROR(IF(ISERROR(SEARCH("Total",A12)),VLOOKUP(B12,'PrYear%'!A:D,3,FALSE),VLOOKUP(LEFT(A12,6),'PrYear%'!B:D,3,FALSE)),"")</f>
        <v>0.90365638766519829</v>
      </c>
      <c r="N12" s="44" t="str">
        <f t="shared" ref="N12:N22" si="1">IF(AND(OR($L$4-IFERROR(VALUE(L12),0)&lt;=-0.15,$L$4-IFERROR(VALUE(L12),0)&gt;=0.05),ABS((G12*$L$4)-I12-J12)&gt;=5000),"X","")</f>
        <v/>
      </c>
      <c r="O12" s="69" t="str">
        <f>IFERROR(VLOOKUP(B12,'GF Comments'!A:D,4,FALSE),"")</f>
        <v/>
      </c>
      <c r="P12" s="27"/>
      <c r="R12" s="86"/>
      <c r="S12" s="86"/>
    </row>
    <row r="13" spans="1:20" x14ac:dyDescent="0.3">
      <c r="B13" s="26" t="s">
        <v>323</v>
      </c>
      <c r="C13" s="26" t="s">
        <v>1896</v>
      </c>
      <c r="D13" s="45">
        <v>1333</v>
      </c>
      <c r="E13" s="46">
        <v>2</v>
      </c>
      <c r="F13" s="45">
        <v>16000</v>
      </c>
      <c r="G13" s="45">
        <v>10070</v>
      </c>
      <c r="H13" s="45">
        <v>26070</v>
      </c>
      <c r="I13" s="45">
        <v>0</v>
      </c>
      <c r="J13" s="45">
        <v>24733</v>
      </c>
      <c r="K13" s="45">
        <v>1337</v>
      </c>
      <c r="L13" s="68">
        <f t="shared" si="0"/>
        <v>0.9487149980820867</v>
      </c>
      <c r="M13" s="68">
        <f>IFERROR(IF(ISERROR(SEARCH("Total",A13)),VLOOKUP(B13,'PrYear%'!A:D,3,FALSE),VLOOKUP(LEFT(A13,6),'PrYear%'!B:D,3,FALSE)),"")</f>
        <v>0.91700000000000004</v>
      </c>
      <c r="N13" s="44" t="str">
        <f t="shared" si="1"/>
        <v/>
      </c>
      <c r="O13" s="69" t="str">
        <f>IFERROR(VLOOKUP(B13,'GF Comments'!A:D,4,FALSE),"")</f>
        <v/>
      </c>
      <c r="P13" s="27"/>
      <c r="S13" s="86"/>
    </row>
    <row r="14" spans="1:20" x14ac:dyDescent="0.3">
      <c r="A14" s="79" t="s">
        <v>1636</v>
      </c>
      <c r="B14" s="79"/>
      <c r="C14" s="79"/>
      <c r="D14" s="71">
        <v>4214.22</v>
      </c>
      <c r="E14" s="72">
        <v>11</v>
      </c>
      <c r="F14" s="71">
        <v>963096</v>
      </c>
      <c r="G14" s="71">
        <v>60070</v>
      </c>
      <c r="H14" s="71">
        <v>1023166</v>
      </c>
      <c r="I14" s="71">
        <v>0</v>
      </c>
      <c r="J14" s="71">
        <v>1014889.76</v>
      </c>
      <c r="K14" s="71">
        <v>8276.24</v>
      </c>
      <c r="L14" s="68">
        <f t="shared" si="0"/>
        <v>0.9919111463828939</v>
      </c>
      <c r="M14" s="68">
        <f>IFERROR(IF(ISERROR(SEARCH("Total",A14)),VLOOKUP(B14,'PrYear%'!A:D,3,FALSE),VLOOKUP(LEFT(A14,6),'PrYear%'!B:D,3,FALSE)),"")</f>
        <v>0.98477121270045676</v>
      </c>
      <c r="N14" s="44" t="str">
        <f t="shared" si="1"/>
        <v/>
      </c>
      <c r="O14" s="69" t="str">
        <f>IFERROR(VLOOKUP(B14,'GF Comments'!A:D,4,FALSE),"")</f>
        <v/>
      </c>
      <c r="P14" s="27"/>
      <c r="S14" s="86"/>
    </row>
    <row r="15" spans="1:20" x14ac:dyDescent="0.3">
      <c r="A15" s="77" t="s">
        <v>1467</v>
      </c>
      <c r="B15" s="26" t="s">
        <v>344</v>
      </c>
      <c r="C15" s="26" t="s">
        <v>1897</v>
      </c>
      <c r="D15" s="45">
        <v>204283</v>
      </c>
      <c r="E15" s="46">
        <v>2</v>
      </c>
      <c r="F15" s="45">
        <v>3509751</v>
      </c>
      <c r="G15" s="45">
        <v>0</v>
      </c>
      <c r="H15" s="45">
        <v>3509751</v>
      </c>
      <c r="I15" s="45">
        <v>0</v>
      </c>
      <c r="J15" s="45">
        <v>2247113</v>
      </c>
      <c r="K15" s="45">
        <v>1262638</v>
      </c>
      <c r="L15" s="68">
        <f t="shared" si="0"/>
        <v>0.64024855324494534</v>
      </c>
      <c r="M15" s="68">
        <f>IFERROR(IF(ISERROR(SEARCH("Total",A15)),VLOOKUP(B15,'PrYear%'!A:D,3,FALSE),VLOOKUP(LEFT(A15,6),'PrYear%'!B:D,3,FALSE)),"")</f>
        <v>1.0299087712418056</v>
      </c>
      <c r="N15" s="44" t="str">
        <f t="shared" si="1"/>
        <v>X</v>
      </c>
      <c r="O15" s="69" t="str">
        <f>IFERROR(VLOOKUP(B15,'GF Comments'!A:D,4,FALSE),"")</f>
        <v/>
      </c>
      <c r="P15" s="27"/>
      <c r="S15" s="86"/>
    </row>
    <row r="16" spans="1:20" x14ac:dyDescent="0.3">
      <c r="A16" s="79" t="s">
        <v>1637</v>
      </c>
      <c r="B16" s="79"/>
      <c r="C16" s="79"/>
      <c r="D16" s="71">
        <v>204283</v>
      </c>
      <c r="E16" s="72">
        <v>2</v>
      </c>
      <c r="F16" s="71">
        <v>3509751</v>
      </c>
      <c r="G16" s="71">
        <v>0</v>
      </c>
      <c r="H16" s="71">
        <v>3509751</v>
      </c>
      <c r="I16" s="71">
        <v>0</v>
      </c>
      <c r="J16" s="71">
        <v>2247113</v>
      </c>
      <c r="K16" s="71">
        <v>1262638</v>
      </c>
      <c r="L16" s="68">
        <f t="shared" si="0"/>
        <v>0.64024855324494534</v>
      </c>
      <c r="M16" s="68">
        <f>IFERROR(IF(ISERROR(SEARCH("Total",A16)),VLOOKUP(B16,'PrYear%'!A:D,3,FALSE),VLOOKUP(LEFT(A16,6),'PrYear%'!B:D,3,FALSE)),"")</f>
        <v>1.0299087712418056</v>
      </c>
      <c r="N16" s="44" t="str">
        <f t="shared" si="1"/>
        <v>X</v>
      </c>
      <c r="O16" s="69" t="str">
        <f>IFERROR(VLOOKUP(B16,'GF Comments'!A:D,4,FALSE),"")</f>
        <v/>
      </c>
      <c r="P16" s="27"/>
      <c r="S16" s="86"/>
    </row>
    <row r="17" spans="1:20" x14ac:dyDescent="0.3">
      <c r="A17" s="80" t="s">
        <v>1781</v>
      </c>
      <c r="B17" s="26" t="s">
        <v>1746</v>
      </c>
      <c r="C17" s="26" t="s">
        <v>1898</v>
      </c>
      <c r="D17" s="45">
        <v>62718</v>
      </c>
      <c r="E17" s="46">
        <v>2</v>
      </c>
      <c r="F17" s="45">
        <v>771894</v>
      </c>
      <c r="G17" s="45">
        <v>0</v>
      </c>
      <c r="H17" s="45">
        <v>771894</v>
      </c>
      <c r="I17" s="45">
        <v>0</v>
      </c>
      <c r="J17" s="45">
        <v>949898</v>
      </c>
      <c r="K17" s="45">
        <v>-178004</v>
      </c>
      <c r="L17" s="68">
        <f t="shared" si="0"/>
        <v>1.230606793160719</v>
      </c>
      <c r="M17" s="68">
        <f>IFERROR(IF(ISERROR(SEARCH("Total",A17)),VLOOKUP(B17,'PrYear%'!A:D,3,FALSE),VLOOKUP(LEFT(A17,6),'PrYear%'!B:D,3,FALSE)),"")</f>
        <v>4.2892176437655758</v>
      </c>
      <c r="N17" s="44" t="str">
        <f t="shared" si="1"/>
        <v>X</v>
      </c>
      <c r="O17" s="69" t="str">
        <f>IFERROR(VLOOKUP(B17,'GF Comments'!A:D,4,FALSE),"")</f>
        <v/>
      </c>
      <c r="P17" s="27"/>
      <c r="S17" s="86"/>
    </row>
    <row r="18" spans="1:20" x14ac:dyDescent="0.3">
      <c r="A18" s="79" t="s">
        <v>1997</v>
      </c>
      <c r="B18" s="79"/>
      <c r="C18" s="79"/>
      <c r="D18" s="91">
        <v>62718</v>
      </c>
      <c r="E18" s="92">
        <v>2</v>
      </c>
      <c r="F18" s="91">
        <v>771894</v>
      </c>
      <c r="G18" s="91">
        <v>0</v>
      </c>
      <c r="H18" s="91">
        <v>771894</v>
      </c>
      <c r="I18" s="91">
        <v>0</v>
      </c>
      <c r="J18" s="91">
        <v>949898</v>
      </c>
      <c r="K18" s="91">
        <v>-178004</v>
      </c>
      <c r="L18" s="68">
        <f t="shared" si="0"/>
        <v>1.230606793160719</v>
      </c>
      <c r="M18" s="68">
        <f>IFERROR(IF(ISERROR(SEARCH("Total",A18)),VLOOKUP(B18,'PrYear%'!A:D,3,FALSE),VLOOKUP(LEFT(A18,6),'PrYear%'!B:D,3,FALSE)),"")</f>
        <v>4.2892176437655758</v>
      </c>
      <c r="N18" s="44" t="str">
        <f t="shared" si="1"/>
        <v>X</v>
      </c>
      <c r="O18" s="69" t="str">
        <f>IFERROR(VLOOKUP(B18,'GF Comments'!A:D,4,FALSE),"")</f>
        <v/>
      </c>
      <c r="P18" s="27"/>
      <c r="S18" s="86"/>
    </row>
    <row r="19" spans="1:20" x14ac:dyDescent="0.3">
      <c r="A19" s="77" t="s">
        <v>1469</v>
      </c>
      <c r="B19" s="26" t="s">
        <v>266</v>
      </c>
      <c r="C19" s="26" t="s">
        <v>1900</v>
      </c>
      <c r="D19" s="45">
        <v>150319</v>
      </c>
      <c r="E19" s="46">
        <v>6</v>
      </c>
      <c r="F19" s="45">
        <v>2321671</v>
      </c>
      <c r="G19" s="45">
        <v>0</v>
      </c>
      <c r="H19" s="45">
        <v>2321671</v>
      </c>
      <c r="I19" s="45">
        <v>0</v>
      </c>
      <c r="J19" s="45">
        <v>2267999.19</v>
      </c>
      <c r="K19" s="45">
        <v>53671.810000000027</v>
      </c>
      <c r="L19" s="68">
        <f t="shared" si="0"/>
        <v>0.97688224989673389</v>
      </c>
      <c r="M19" s="68">
        <f>IFERROR(IF(ISERROR(SEARCH("Total",A19)),VLOOKUP(B19,'PrYear%'!A:D,3,FALSE),VLOOKUP(LEFT(A19,6),'PrYear%'!B:D,3,FALSE)),"")</f>
        <v>1.1258191113615701</v>
      </c>
      <c r="N19" s="44" t="str">
        <f t="shared" si="1"/>
        <v/>
      </c>
      <c r="O19" s="69" t="str">
        <f>IFERROR(VLOOKUP(B19,'GF Comments'!A:D,4,FALSE),"")</f>
        <v/>
      </c>
      <c r="P19" s="27"/>
      <c r="S19" s="86"/>
    </row>
    <row r="20" spans="1:20" x14ac:dyDescent="0.3">
      <c r="B20" s="26" t="s">
        <v>284</v>
      </c>
      <c r="C20" s="26" t="s">
        <v>1902</v>
      </c>
      <c r="D20" s="45">
        <v>0</v>
      </c>
      <c r="E20" s="46">
        <v>1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68" t="str">
        <f t="shared" si="0"/>
        <v/>
      </c>
      <c r="M20" s="68">
        <f>IFERROR(IF(ISERROR(SEARCH("Total",A20)),VLOOKUP(B20,'PrYear%'!A:D,3,FALSE),VLOOKUP(LEFT(A20,6),'PrYear%'!B:D,3,FALSE)),"")</f>
        <v>1.0183304</v>
      </c>
      <c r="N20" s="44" t="str">
        <f t="shared" si="1"/>
        <v/>
      </c>
      <c r="O20" s="69" t="str">
        <f>IFERROR(VLOOKUP(B20,'GF Comments'!A:D,4,FALSE),"")</f>
        <v/>
      </c>
      <c r="P20" s="27"/>
      <c r="S20" s="86"/>
    </row>
    <row r="21" spans="1:20" x14ac:dyDescent="0.3">
      <c r="B21" s="26" t="s">
        <v>275</v>
      </c>
      <c r="C21" s="26" t="s">
        <v>1903</v>
      </c>
      <c r="D21" s="45">
        <v>691.55</v>
      </c>
      <c r="E21" s="46">
        <v>4</v>
      </c>
      <c r="F21" s="45">
        <v>202000</v>
      </c>
      <c r="G21" s="45">
        <v>148660</v>
      </c>
      <c r="H21" s="45">
        <v>350660</v>
      </c>
      <c r="I21" s="45">
        <v>0</v>
      </c>
      <c r="J21" s="45">
        <v>266890.58999999997</v>
      </c>
      <c r="K21" s="45">
        <v>83769.41</v>
      </c>
      <c r="L21" s="68">
        <f t="shared" si="0"/>
        <v>0.76110930816175204</v>
      </c>
      <c r="M21" s="68">
        <f>IFERROR(IF(ISERROR(SEARCH("Total",A21)),VLOOKUP(B21,'PrYear%'!A:D,3,FALSE),VLOOKUP(LEFT(A21,6),'PrYear%'!B:D,3,FALSE)),"")</f>
        <v>7.197530864197531E-3</v>
      </c>
      <c r="N21" s="44" t="str">
        <f t="shared" si="1"/>
        <v>X</v>
      </c>
      <c r="O21" s="69" t="str">
        <f>IFERROR(VLOOKUP(B21,'GF Comments'!A:D,4,FALSE),"")</f>
        <v/>
      </c>
      <c r="P21" s="27"/>
      <c r="S21" s="86"/>
    </row>
    <row r="22" spans="1:20" x14ac:dyDescent="0.3">
      <c r="B22" s="26" t="s">
        <v>271</v>
      </c>
      <c r="C22" s="26" t="s">
        <v>1904</v>
      </c>
      <c r="D22" s="45">
        <v>0</v>
      </c>
      <c r="E22" s="46">
        <v>1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68" t="str">
        <f t="shared" si="0"/>
        <v/>
      </c>
      <c r="M22" s="68" t="str">
        <f>IFERROR(IF(ISERROR(SEARCH("Total",A22)),VLOOKUP(B22,'PrYear%'!A:D,3,FALSE),VLOOKUP(LEFT(A22,6),'PrYear%'!B:D,3,FALSE)),"")</f>
        <v/>
      </c>
      <c r="N22" s="44" t="str">
        <f t="shared" si="1"/>
        <v/>
      </c>
      <c r="O22" s="69" t="str">
        <f>IFERROR(VLOOKUP(B22,'GF Comments'!A:D,4,FALSE),"")</f>
        <v/>
      </c>
      <c r="P22" s="27"/>
      <c r="S22" s="86"/>
    </row>
    <row r="23" spans="1:20" x14ac:dyDescent="0.3">
      <c r="B23" s="26" t="s">
        <v>2008</v>
      </c>
      <c r="C23" s="26" t="s">
        <v>2016</v>
      </c>
      <c r="D23" s="45">
        <v>0</v>
      </c>
      <c r="E23" s="46">
        <v>4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68" t="str">
        <f t="shared" ref="L23:L26" si="2">IF(ISERROR((I23+J23)/H23),"",(I23+J23)/H23)</f>
        <v/>
      </c>
      <c r="M23" s="68">
        <f>IFERROR(IF(ISERROR(SEARCH("Total",A23)),VLOOKUP(B23,'PrYear%'!A:D,3,FALSE),VLOOKUP(LEFT(A23,6),'PrYear%'!B:D,3,FALSE)),"")</f>
        <v>0.8898950434338273</v>
      </c>
      <c r="N23" s="44" t="str">
        <f t="shared" ref="N23:N24" si="3">IF(AND(OR($L$4-IFERROR(VALUE(L23),0)&lt;=-0.15,$L$4-IFERROR(VALUE(L23),0)&gt;=0.05),ABS((G23*$L$4)-I23-J23)&gt;=5000),"X","")</f>
        <v/>
      </c>
      <c r="O23" s="69" t="str">
        <f>IFERROR(VLOOKUP(B23,'GF Comments'!A:D,4,FALSE),"")</f>
        <v/>
      </c>
      <c r="P23" s="27"/>
      <c r="S23" s="86"/>
    </row>
    <row r="24" spans="1:20" s="58" customFormat="1" x14ac:dyDescent="0.3">
      <c r="A24" s="77"/>
      <c r="B24" s="26" t="s">
        <v>2010</v>
      </c>
      <c r="C24" s="26" t="s">
        <v>2017</v>
      </c>
      <c r="D24" s="45">
        <v>0</v>
      </c>
      <c r="E24" s="46">
        <v>5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68" t="str">
        <f t="shared" si="2"/>
        <v/>
      </c>
      <c r="M24" s="68">
        <f>IFERROR(IF(ISERROR(SEARCH("Total",A24)),VLOOKUP(B24,'PrYear%'!A:D,3,FALSE),VLOOKUP(LEFT(A24,6),'PrYear%'!B:D,3,FALSE)),"")</f>
        <v>0.86279545946923408</v>
      </c>
      <c r="N24" s="44" t="str">
        <f t="shared" si="3"/>
        <v/>
      </c>
      <c r="O24" s="69" t="str">
        <f>IFERROR(VLOOKUP(B24,'GF Comments'!A:D,4,FALSE),"")</f>
        <v/>
      </c>
      <c r="P24" s="26"/>
      <c r="Q24" s="38"/>
      <c r="R24" s="38"/>
      <c r="S24" s="38"/>
      <c r="T24" s="38"/>
    </row>
    <row r="25" spans="1:20" s="58" customFormat="1" x14ac:dyDescent="0.3">
      <c r="A25" s="77"/>
      <c r="B25" s="26" t="s">
        <v>2011</v>
      </c>
      <c r="C25" s="26" t="s">
        <v>2018</v>
      </c>
      <c r="D25" s="45">
        <v>0</v>
      </c>
      <c r="E25" s="46">
        <v>3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68" t="str">
        <f t="shared" si="2"/>
        <v/>
      </c>
      <c r="M25" s="68">
        <f>IFERROR(IF(ISERROR(SEARCH("Total",A25)),VLOOKUP(B25,'PrYear%'!A:D,3,FALSE),VLOOKUP(LEFT(A25,6),'PrYear%'!B:D,3,FALSE)),"")</f>
        <v>0.91213928436883396</v>
      </c>
      <c r="N25" s="76"/>
      <c r="O25" s="69" t="str">
        <f>IFERROR(VLOOKUP(B25,'GF Comments'!A:D,4,FALSE),"")</f>
        <v/>
      </c>
      <c r="P25" s="26"/>
      <c r="Q25" s="38"/>
      <c r="R25" s="38"/>
      <c r="S25" s="38"/>
      <c r="T25" s="38"/>
    </row>
    <row r="26" spans="1:20" s="58" customFormat="1" x14ac:dyDescent="0.3">
      <c r="A26" s="79" t="s">
        <v>1638</v>
      </c>
      <c r="B26" s="79"/>
      <c r="C26" s="79"/>
      <c r="D26" s="71">
        <v>151010.54999999999</v>
      </c>
      <c r="E26" s="72">
        <v>24</v>
      </c>
      <c r="F26" s="71">
        <v>2523671</v>
      </c>
      <c r="G26" s="71">
        <v>148660</v>
      </c>
      <c r="H26" s="71">
        <v>2672331</v>
      </c>
      <c r="I26" s="71">
        <v>0</v>
      </c>
      <c r="J26" s="71">
        <v>2534889.7799999998</v>
      </c>
      <c r="K26" s="71">
        <v>137441.22000000003</v>
      </c>
      <c r="L26" s="68">
        <f t="shared" si="2"/>
        <v>0.94856878882144458</v>
      </c>
      <c r="M26" s="68">
        <f>IFERROR(IF(ISERROR(SEARCH("Total",A26)),VLOOKUP(B26,'PrYear%'!A:D,3,FALSE),VLOOKUP(LEFT(A26,6),'PrYear%'!B:D,3,FALSE)),"")</f>
        <v>0.9497510012062127</v>
      </c>
      <c r="N26" s="76"/>
      <c r="O26" s="69" t="str">
        <f>IFERROR(VLOOKUP(B26,'GF Comments'!A:D,4,FALSE),"")</f>
        <v/>
      </c>
      <c r="P26" s="26"/>
      <c r="Q26" s="38"/>
      <c r="R26" s="38"/>
      <c r="S26" s="38"/>
      <c r="T26" s="38"/>
    </row>
    <row r="27" spans="1:20" s="58" customFormat="1" x14ac:dyDescent="0.3">
      <c r="A27" s="80" t="s">
        <v>2240</v>
      </c>
      <c r="B27" s="26" t="s">
        <v>2039</v>
      </c>
      <c r="C27" s="26" t="s">
        <v>2239</v>
      </c>
      <c r="D27" s="45">
        <v>71356.600000000006</v>
      </c>
      <c r="E27" s="46">
        <v>5</v>
      </c>
      <c r="F27" s="45">
        <v>884294</v>
      </c>
      <c r="G27" s="45">
        <v>0</v>
      </c>
      <c r="H27" s="45">
        <v>884294</v>
      </c>
      <c r="I27" s="45">
        <v>0</v>
      </c>
      <c r="J27" s="45">
        <v>803865.25</v>
      </c>
      <c r="K27" s="45">
        <v>80428.75</v>
      </c>
      <c r="L27" s="68">
        <f t="shared" ref="L27:L31" si="4">IF(ISERROR((I27+J27)/H27),"",(I27+J27)/H27)</f>
        <v>0.90904750003957957</v>
      </c>
      <c r="M27" s="68" t="str">
        <f>IFERROR(IF(ISERROR(SEARCH("Total",A27)),VLOOKUP(B27,'PrYear%'!A:D,3,FALSE),VLOOKUP(LEFT(A27,6),'PrYear%'!B:D,3,FALSE)),"")</f>
        <v/>
      </c>
      <c r="N27" s="76"/>
      <c r="O27" s="69" t="str">
        <f>IFERROR(VLOOKUP(B27,'GF Comments'!A:D,4,FALSE),"")</f>
        <v/>
      </c>
      <c r="P27" s="26"/>
      <c r="Q27" s="38"/>
      <c r="R27" s="38"/>
      <c r="S27" s="38"/>
      <c r="T27" s="38"/>
    </row>
    <row r="28" spans="1:20" s="58" customFormat="1" x14ac:dyDescent="0.3">
      <c r="A28" s="80"/>
      <c r="B28" s="26" t="s">
        <v>2041</v>
      </c>
      <c r="C28" s="26" t="s">
        <v>2243</v>
      </c>
      <c r="D28" s="45">
        <v>158218.18</v>
      </c>
      <c r="E28" s="46">
        <v>4</v>
      </c>
      <c r="F28" s="45">
        <v>1517931</v>
      </c>
      <c r="G28" s="45">
        <v>0</v>
      </c>
      <c r="H28" s="45">
        <v>1517931</v>
      </c>
      <c r="I28" s="45">
        <v>0</v>
      </c>
      <c r="J28" s="45">
        <v>1279733.0499999998</v>
      </c>
      <c r="K28" s="45">
        <v>238197.95</v>
      </c>
      <c r="L28" s="68">
        <f t="shared" si="4"/>
        <v>0.84307722156013665</v>
      </c>
      <c r="M28" s="68" t="str">
        <f>IFERROR(IF(ISERROR(SEARCH("Total",A28)),VLOOKUP(B28,'PrYear%'!A:D,3,FALSE),VLOOKUP(LEFT(A28,6),'PrYear%'!B:D,3,FALSE)),"")</f>
        <v/>
      </c>
      <c r="N28" s="76"/>
      <c r="O28" s="69" t="str">
        <f>IFERROR(VLOOKUP(B28,'GF Comments'!A:D,4,FALSE),"")</f>
        <v/>
      </c>
      <c r="P28" s="26"/>
      <c r="Q28" s="38"/>
      <c r="R28" s="38"/>
      <c r="S28" s="38"/>
      <c r="T28" s="38"/>
    </row>
    <row r="29" spans="1:20" s="58" customFormat="1" x14ac:dyDescent="0.3">
      <c r="A29" s="80"/>
      <c r="B29" s="26" t="s">
        <v>2042</v>
      </c>
      <c r="C29" s="26" t="s">
        <v>2244</v>
      </c>
      <c r="D29" s="45">
        <v>18640.55</v>
      </c>
      <c r="E29" s="46">
        <v>3</v>
      </c>
      <c r="F29" s="45">
        <v>268099</v>
      </c>
      <c r="G29" s="45">
        <v>0</v>
      </c>
      <c r="H29" s="45">
        <v>268099</v>
      </c>
      <c r="I29" s="45">
        <v>0</v>
      </c>
      <c r="J29" s="45">
        <v>283734.96000000002</v>
      </c>
      <c r="K29" s="45">
        <v>-15635.96</v>
      </c>
      <c r="L29" s="68">
        <f t="shared" si="4"/>
        <v>1.0583215901588594</v>
      </c>
      <c r="M29" s="68" t="str">
        <f>IFERROR(IF(ISERROR(SEARCH("Total",A29)),VLOOKUP(B29,'PrYear%'!A:D,3,FALSE),VLOOKUP(LEFT(A29,6),'PrYear%'!B:D,3,FALSE)),"")</f>
        <v/>
      </c>
      <c r="N29" s="76"/>
      <c r="O29" s="69" t="str">
        <f>IFERROR(VLOOKUP(B29,'GF Comments'!A:D,4,FALSE),"")</f>
        <v/>
      </c>
      <c r="P29" s="26"/>
      <c r="Q29" s="38"/>
      <c r="R29" s="38"/>
      <c r="S29" s="38"/>
      <c r="T29" s="38"/>
    </row>
    <row r="30" spans="1:20" s="58" customFormat="1" x14ac:dyDescent="0.3">
      <c r="A30" s="70" t="s">
        <v>2290</v>
      </c>
      <c r="B30" s="70"/>
      <c r="C30" s="70"/>
      <c r="D30" s="71">
        <v>248215.33000000002</v>
      </c>
      <c r="E30" s="72">
        <v>12</v>
      </c>
      <c r="F30" s="71">
        <v>2670324</v>
      </c>
      <c r="G30" s="71">
        <v>0</v>
      </c>
      <c r="H30" s="71">
        <v>2670324</v>
      </c>
      <c r="I30" s="71">
        <v>0</v>
      </c>
      <c r="J30" s="71">
        <v>2367333.2599999998</v>
      </c>
      <c r="K30" s="71">
        <v>302990.74</v>
      </c>
      <c r="L30" s="68">
        <f t="shared" si="4"/>
        <v>0.88653409099420133</v>
      </c>
      <c r="M30" s="68" t="str">
        <f>IFERROR(IF(ISERROR(SEARCH("Total",A30)),VLOOKUP(B30,'PrYear%'!A:D,3,FALSE),VLOOKUP(LEFT(A30,6),'PrYear%'!B:D,3,FALSE)),"")</f>
        <v/>
      </c>
      <c r="N30" s="76"/>
      <c r="O30" s="69" t="str">
        <f>IFERROR(VLOOKUP(B30,'GF Comments'!A:D,4,FALSE),"")</f>
        <v/>
      </c>
      <c r="P30" s="26"/>
      <c r="Q30" s="38"/>
      <c r="R30" s="38"/>
      <c r="S30" s="38"/>
      <c r="T30" s="38"/>
    </row>
    <row r="31" spans="1:20" s="58" customFormat="1" x14ac:dyDescent="0.3">
      <c r="A31" s="121" t="s">
        <v>920</v>
      </c>
      <c r="B31" s="121"/>
      <c r="C31" s="121"/>
      <c r="D31" s="122">
        <v>670441.1</v>
      </c>
      <c r="E31" s="123">
        <v>51</v>
      </c>
      <c r="F31" s="122">
        <v>10438736</v>
      </c>
      <c r="G31" s="122">
        <v>208730</v>
      </c>
      <c r="H31" s="122">
        <v>10647466</v>
      </c>
      <c r="I31" s="122">
        <v>0</v>
      </c>
      <c r="J31" s="122">
        <v>9114123.8000000007</v>
      </c>
      <c r="K31" s="122">
        <v>1533342.1999999997</v>
      </c>
      <c r="L31" s="68">
        <f t="shared" si="4"/>
        <v>0.85598994164433118</v>
      </c>
      <c r="M31" s="55">
        <v>1.3158805830903553</v>
      </c>
      <c r="N31" s="76"/>
      <c r="O31" s="69" t="str">
        <f>IFERROR(VLOOKUP(B31,'GF Comments'!A:D,4,FALSE),"")</f>
        <v/>
      </c>
      <c r="P31" s="26"/>
      <c r="Q31" s="38"/>
      <c r="R31" s="38"/>
      <c r="S31" s="38"/>
      <c r="T31" s="38"/>
    </row>
    <row r="32" spans="1:20" s="58" customFormat="1" x14ac:dyDescent="0.3">
      <c r="A32" s="77"/>
      <c r="B32" s="26"/>
      <c r="C32" s="26"/>
      <c r="D32" s="28"/>
      <c r="E32" s="26"/>
      <c r="F32" s="26"/>
      <c r="G32" s="26"/>
      <c r="H32" s="26"/>
      <c r="I32" s="39" t="str">
        <f t="shared" ref="I32:I56" si="5">IF(ISERROR((G32+F32)/E32),"",(G32+F32)/E32)</f>
        <v/>
      </c>
      <c r="J32" s="39"/>
      <c r="K32" s="36"/>
      <c r="L32" s="74"/>
      <c r="M32" s="75"/>
      <c r="N32" s="76"/>
      <c r="P32" s="26"/>
      <c r="Q32" s="38"/>
      <c r="R32" s="38"/>
      <c r="S32" s="38"/>
      <c r="T32" s="38"/>
    </row>
    <row r="33" spans="1:20" s="58" customFormat="1" x14ac:dyDescent="0.3">
      <c r="A33" s="77"/>
      <c r="B33" s="26"/>
      <c r="C33" s="26"/>
      <c r="D33" s="28"/>
      <c r="E33" s="26"/>
      <c r="F33" s="26"/>
      <c r="G33" s="26"/>
      <c r="H33" s="26"/>
      <c r="I33" s="39" t="str">
        <f t="shared" si="5"/>
        <v/>
      </c>
      <c r="J33" s="39"/>
      <c r="K33" s="36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 s="77"/>
      <c r="B34" s="26"/>
      <c r="C34" s="26"/>
      <c r="D34" s="28"/>
      <c r="E34" s="26"/>
      <c r="F34" s="26"/>
      <c r="G34" s="26"/>
      <c r="H34" s="26"/>
      <c r="I34" s="39" t="str">
        <f t="shared" si="5"/>
        <v/>
      </c>
      <c r="J34" s="39"/>
      <c r="K34" s="36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 s="77"/>
      <c r="B35" s="26"/>
      <c r="C35" s="26"/>
      <c r="D35" s="28"/>
      <c r="E35" s="26"/>
      <c r="F35" s="26"/>
      <c r="G35" s="26"/>
      <c r="H35" s="26"/>
      <c r="I35" s="39" t="str">
        <f t="shared" si="5"/>
        <v/>
      </c>
      <c r="J35" s="39"/>
      <c r="K35" s="36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 s="77"/>
      <c r="B36" s="26"/>
      <c r="C36" s="26"/>
      <c r="D36" s="28"/>
      <c r="E36" s="26"/>
      <c r="F36" s="26"/>
      <c r="G36" s="26"/>
      <c r="H36" s="26"/>
      <c r="I36" s="39" t="str">
        <f t="shared" si="5"/>
        <v/>
      </c>
      <c r="J36" s="39"/>
      <c r="K36" s="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 s="77"/>
      <c r="B37" s="26"/>
      <c r="C37" s="26"/>
      <c r="D37" s="28"/>
      <c r="E37" s="26"/>
      <c r="F37" s="26"/>
      <c r="G37" s="26"/>
      <c r="H37" s="26"/>
      <c r="I37" s="39" t="str">
        <f t="shared" si="5"/>
        <v/>
      </c>
      <c r="J37" s="39"/>
      <c r="K37" s="36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5"/>
        <v/>
      </c>
      <c r="J38" s="39"/>
      <c r="K38" s="36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5"/>
        <v/>
      </c>
      <c r="J39" s="39"/>
      <c r="K39" s="36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5"/>
        <v/>
      </c>
      <c r="J40" s="39"/>
      <c r="K40" s="36"/>
      <c r="L40" s="74"/>
      <c r="M40" s="75"/>
      <c r="N40" s="76"/>
      <c r="P40" s="26"/>
      <c r="Q40" s="38"/>
      <c r="R40" s="38"/>
      <c r="S40" s="38"/>
      <c r="T40" s="38"/>
    </row>
    <row r="41" spans="1:20" s="58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5"/>
        <v/>
      </c>
      <c r="J41" s="39"/>
      <c r="K41" s="36"/>
      <c r="L41" s="74"/>
      <c r="M41" s="75"/>
      <c r="N41" s="76"/>
      <c r="P41" s="26"/>
      <c r="Q41" s="38"/>
      <c r="R41" s="38"/>
      <c r="S41" s="38"/>
      <c r="T41" s="38"/>
    </row>
    <row r="42" spans="1:20" s="58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si="5"/>
        <v/>
      </c>
      <c r="J42" s="39"/>
      <c r="K42" s="36"/>
      <c r="L42" s="74"/>
      <c r="M42" s="75"/>
      <c r="N42" s="76"/>
      <c r="P42" s="26"/>
      <c r="Q42" s="38"/>
      <c r="R42" s="38"/>
      <c r="S42" s="38"/>
      <c r="T42" s="38"/>
    </row>
    <row r="43" spans="1:20" s="58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5"/>
        <v/>
      </c>
      <c r="J43" s="39"/>
      <c r="K43" s="36"/>
      <c r="L43" s="74"/>
      <c r="M43" s="75"/>
      <c r="N43" s="76"/>
      <c r="P43" s="26"/>
      <c r="Q43" s="38"/>
      <c r="R43" s="38"/>
      <c r="S43" s="38"/>
      <c r="T43" s="38"/>
    </row>
    <row r="44" spans="1:20" s="58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5"/>
        <v/>
      </c>
      <c r="J44" s="39"/>
      <c r="K44" s="36"/>
      <c r="L44" s="74"/>
      <c r="M44" s="75"/>
      <c r="N44" s="76"/>
      <c r="P44" s="26"/>
      <c r="Q44" s="38"/>
      <c r="R44" s="38"/>
      <c r="S44" s="38"/>
      <c r="T44" s="38"/>
    </row>
    <row r="45" spans="1:20" s="58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5"/>
        <v/>
      </c>
      <c r="J45" s="39"/>
      <c r="K45" s="36"/>
      <c r="L45" s="74"/>
      <c r="M45" s="75"/>
      <c r="N45" s="76"/>
      <c r="P45" s="26"/>
      <c r="Q45" s="38"/>
      <c r="R45" s="38"/>
      <c r="S45" s="38"/>
      <c r="T45" s="38"/>
    </row>
    <row r="46" spans="1:20" s="58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5"/>
        <v/>
      </c>
      <c r="J46" s="39"/>
      <c r="K46" s="36"/>
      <c r="L46" s="74"/>
      <c r="M46" s="75"/>
      <c r="N46" s="76"/>
      <c r="P46" s="26"/>
      <c r="Q46" s="38"/>
      <c r="R46" s="38"/>
      <c r="S46" s="38"/>
      <c r="T46" s="38"/>
    </row>
    <row r="47" spans="1:20" s="58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5"/>
        <v/>
      </c>
      <c r="J47" s="39"/>
      <c r="K47" s="36"/>
      <c r="L47" s="36"/>
      <c r="M47" s="36"/>
      <c r="N47" s="56"/>
      <c r="P47" s="26"/>
      <c r="Q47" s="38"/>
      <c r="R47" s="38"/>
      <c r="S47" s="38"/>
      <c r="T47" s="38"/>
    </row>
    <row r="48" spans="1:20" s="58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5"/>
        <v/>
      </c>
      <c r="J48" s="39"/>
      <c r="K48" s="36"/>
      <c r="L48" s="36"/>
      <c r="M48" s="36"/>
      <c r="N48" s="56"/>
      <c r="P48" s="26"/>
      <c r="Q48" s="38"/>
      <c r="R48" s="38"/>
      <c r="S48" s="38"/>
      <c r="T48" s="38"/>
    </row>
    <row r="49" spans="1:20" s="36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5"/>
        <v/>
      </c>
      <c r="J49" s="39"/>
      <c r="N49" s="56"/>
      <c r="O49" s="58"/>
      <c r="P49" s="26"/>
      <c r="Q49" s="38"/>
      <c r="R49" s="38"/>
      <c r="S49" s="38"/>
      <c r="T49" s="38"/>
    </row>
    <row r="50" spans="1:20" s="36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5"/>
        <v/>
      </c>
      <c r="J50" s="39"/>
      <c r="N50" s="56"/>
      <c r="O50" s="58"/>
      <c r="P50" s="26"/>
      <c r="Q50" s="38"/>
      <c r="R50" s="38"/>
      <c r="S50" s="38"/>
      <c r="T50" s="38"/>
    </row>
    <row r="51" spans="1:20" s="36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5"/>
        <v/>
      </c>
      <c r="J51" s="39"/>
      <c r="N51" s="56"/>
      <c r="O51" s="58"/>
      <c r="P51" s="26"/>
      <c r="Q51" s="38"/>
      <c r="R51" s="38"/>
      <c r="S51" s="38"/>
      <c r="T51" s="38"/>
    </row>
    <row r="52" spans="1:20" s="36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5"/>
        <v/>
      </c>
      <c r="J52" s="39"/>
      <c r="N52" s="56"/>
      <c r="O52" s="58"/>
      <c r="P52" s="26"/>
      <c r="Q52" s="38"/>
      <c r="R52" s="38"/>
      <c r="S52" s="38"/>
      <c r="T52" s="38"/>
    </row>
    <row r="53" spans="1:20" s="36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5"/>
        <v/>
      </c>
      <c r="J53" s="39"/>
      <c r="N53" s="56"/>
      <c r="O53" s="58"/>
      <c r="P53" s="26"/>
      <c r="Q53" s="38"/>
      <c r="R53" s="38"/>
      <c r="S53" s="38"/>
      <c r="T53" s="38"/>
    </row>
    <row r="54" spans="1:20" s="36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5"/>
        <v/>
      </c>
      <c r="J54" s="39"/>
      <c r="N54" s="56"/>
      <c r="O54" s="58"/>
      <c r="P54" s="26"/>
      <c r="Q54" s="38"/>
      <c r="R54" s="38"/>
      <c r="S54" s="38"/>
      <c r="T54" s="38"/>
    </row>
    <row r="55" spans="1:20" s="36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5"/>
        <v/>
      </c>
      <c r="J55" s="39"/>
      <c r="N55" s="56"/>
      <c r="O55" s="58"/>
      <c r="P55" s="26"/>
      <c r="Q55" s="38"/>
      <c r="R55" s="38"/>
      <c r="S55" s="38"/>
      <c r="T55" s="38"/>
    </row>
    <row r="56" spans="1:20" s="36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5"/>
        <v/>
      </c>
      <c r="J56" s="39"/>
      <c r="N56" s="56"/>
      <c r="O56" s="58"/>
      <c r="P56" s="26"/>
      <c r="Q56" s="38"/>
      <c r="R56" s="38"/>
      <c r="S56" s="38"/>
      <c r="T56" s="38"/>
    </row>
  </sheetData>
  <mergeCells count="2">
    <mergeCell ref="A1:H1"/>
    <mergeCell ref="A2:H2"/>
  </mergeCells>
  <conditionalFormatting sqref="L11 O11:O17 O19:O22">
    <cfRule type="expression" dxfId="11637" priority="41">
      <formula>ISNUMBER(SEARCH("Total",$A11))</formula>
    </cfRule>
  </conditionalFormatting>
  <conditionalFormatting sqref="L11:L17 O11:O17 O19:O22 L19:L22">
    <cfRule type="expression" dxfId="11636" priority="40">
      <formula>ISNUMBER(SEARCH("Total",$A11))</formula>
    </cfRule>
  </conditionalFormatting>
  <conditionalFormatting sqref="M11">
    <cfRule type="expression" dxfId="11635" priority="39">
      <formula>ISNUMBER(SEARCH("Total",$A11))</formula>
    </cfRule>
  </conditionalFormatting>
  <conditionalFormatting sqref="M11:M17 M19:M22">
    <cfRule type="expression" dxfId="11634" priority="38">
      <formula>ISNUMBER(SEARCH("Total",$A11))</formula>
    </cfRule>
  </conditionalFormatting>
  <conditionalFormatting sqref="O23:O24">
    <cfRule type="expression" dxfId="11633" priority="30">
      <formula>ISNUMBER(SEARCH("Total",$A23))</formula>
    </cfRule>
  </conditionalFormatting>
  <conditionalFormatting sqref="L23:L24 O23:O24">
    <cfRule type="expression" dxfId="11632" priority="29">
      <formula>ISNUMBER(SEARCH("Total",$A23))</formula>
    </cfRule>
  </conditionalFormatting>
  <conditionalFormatting sqref="M23:M26">
    <cfRule type="expression" dxfId="11631" priority="28">
      <formula>ISNUMBER(SEARCH("Total",$A23))</formula>
    </cfRule>
  </conditionalFormatting>
  <conditionalFormatting sqref="L25:L26">
    <cfRule type="expression" dxfId="11630" priority="27">
      <formula>ISNUMBER(SEARCH("Total",$A25))</formula>
    </cfRule>
  </conditionalFormatting>
  <conditionalFormatting sqref="O25:O26">
    <cfRule type="expression" dxfId="11629" priority="26">
      <formula>ISNUMBER(SEARCH("Total",$A25))</formula>
    </cfRule>
  </conditionalFormatting>
  <conditionalFormatting sqref="O25:O26">
    <cfRule type="expression" dxfId="11628" priority="25">
      <formula>ISNUMBER(SEARCH("Total",$A25))</formula>
    </cfRule>
  </conditionalFormatting>
  <conditionalFormatting sqref="L18 O18">
    <cfRule type="expression" dxfId="11627" priority="16">
      <formula>ISNUMBER(SEARCH("Total",$A18))</formula>
    </cfRule>
  </conditionalFormatting>
  <conditionalFormatting sqref="M31">
    <cfRule type="expression" dxfId="11626" priority="18">
      <formula>LEN(#REF!)&gt;0</formula>
    </cfRule>
  </conditionalFormatting>
  <conditionalFormatting sqref="O18">
    <cfRule type="expression" dxfId="11625" priority="17">
      <formula>ISNUMBER(SEARCH("Total",$A18))</formula>
    </cfRule>
  </conditionalFormatting>
  <conditionalFormatting sqref="M18">
    <cfRule type="expression" dxfId="11624" priority="15">
      <formula>ISNUMBER(SEARCH("Total",$A18))</formula>
    </cfRule>
  </conditionalFormatting>
  <conditionalFormatting sqref="M27:M30">
    <cfRule type="expression" dxfId="11623" priority="7">
      <formula>ISNUMBER(SEARCH("Total",$A27))</formula>
    </cfRule>
  </conditionalFormatting>
  <conditionalFormatting sqref="L27:L30">
    <cfRule type="expression" dxfId="11622" priority="6">
      <formula>ISNUMBER(SEARCH("Total",$A27))</formula>
    </cfRule>
  </conditionalFormatting>
  <conditionalFormatting sqref="O27:O30">
    <cfRule type="expression" dxfId="11621" priority="5">
      <formula>ISNUMBER(SEARCH("Total",$A27))</formula>
    </cfRule>
  </conditionalFormatting>
  <conditionalFormatting sqref="O27:O30">
    <cfRule type="expression" dxfId="11620" priority="4">
      <formula>ISNUMBER(SEARCH("Total",$A27))</formula>
    </cfRule>
  </conditionalFormatting>
  <conditionalFormatting sqref="L31">
    <cfRule type="expression" dxfId="11619" priority="3">
      <formula>ISNUMBER(SEARCH("Total",$A31))</formula>
    </cfRule>
  </conditionalFormatting>
  <conditionalFormatting sqref="O31">
    <cfRule type="expression" dxfId="11618" priority="2">
      <formula>ISNUMBER(SEARCH("Total",$A31))</formula>
    </cfRule>
  </conditionalFormatting>
  <conditionalFormatting sqref="O31">
    <cfRule type="expression" dxfId="11617" priority="1">
      <formula>ISNUMBER(SEARCH("Total",$A31))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A1:XFD76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8.6640625" style="77" customWidth="1"/>
    <col min="2" max="2" width="15.88671875" style="26" customWidth="1"/>
    <col min="3" max="3" width="69.6640625" style="26" customWidth="1"/>
    <col min="4" max="4" width="8.5546875" style="28" customWidth="1"/>
    <col min="5" max="5" width="2" style="26" hidden="1" customWidth="1"/>
    <col min="6" max="6" width="11.109375" style="26" customWidth="1"/>
    <col min="7" max="7" width="9.77734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0.109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950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May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1634</v>
      </c>
      <c r="L4" s="60">
        <f>Notes!I11</f>
        <v>0.91666666666666663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Notes!I16</f>
        <v>May Expenses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928</v>
      </c>
      <c r="K5" s="63" t="s">
        <v>936</v>
      </c>
      <c r="L5" s="30" t="s">
        <v>938</v>
      </c>
      <c r="M5" s="30" t="s">
        <v>992</v>
      </c>
      <c r="N5" s="31" t="s">
        <v>1136</v>
      </c>
      <c r="O5" s="64" t="s">
        <v>1493</v>
      </c>
      <c r="P5" s="32"/>
    </row>
    <row r="6" spans="1:20" hidden="1" x14ac:dyDescent="0.3">
      <c r="A6" s="78" t="s">
        <v>3</v>
      </c>
      <c r="B6" s="26" t="s">
        <v>948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465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1492</v>
      </c>
      <c r="B10" s="34" t="s">
        <v>2</v>
      </c>
      <c r="C10" s="33" t="s">
        <v>931</v>
      </c>
      <c r="D10" s="35" t="s">
        <v>927</v>
      </c>
      <c r="E10" s="28" t="s">
        <v>951</v>
      </c>
      <c r="F10" s="35" t="s">
        <v>921</v>
      </c>
      <c r="G10" s="35" t="s">
        <v>923</v>
      </c>
      <c r="H10" s="35" t="s">
        <v>922</v>
      </c>
      <c r="I10" s="35" t="s">
        <v>924</v>
      </c>
      <c r="J10" s="35" t="s">
        <v>925</v>
      </c>
      <c r="K10" s="35" t="s">
        <v>926</v>
      </c>
      <c r="L10" s="65"/>
      <c r="M10" s="65"/>
      <c r="N10" s="66"/>
      <c r="O10" s="67"/>
    </row>
    <row r="11" spans="1:20" x14ac:dyDescent="0.3">
      <c r="A11" s="77" t="s">
        <v>1466</v>
      </c>
      <c r="B11" s="26" t="s">
        <v>312</v>
      </c>
      <c r="C11" s="26" t="s">
        <v>1894</v>
      </c>
      <c r="D11" s="45">
        <v>16568.330000000002</v>
      </c>
      <c r="E11" s="46">
        <v>29</v>
      </c>
      <c r="F11" s="45">
        <v>248545</v>
      </c>
      <c r="G11" s="45">
        <v>1697</v>
      </c>
      <c r="H11" s="45">
        <v>250242</v>
      </c>
      <c r="I11" s="45">
        <v>427.59</v>
      </c>
      <c r="J11" s="45">
        <v>228402.65999999997</v>
      </c>
      <c r="K11" s="45">
        <v>21411.75</v>
      </c>
      <c r="L11" s="68">
        <f>IF(ISERROR((I11+J11)/H11),"",(I11+J11)/H11)</f>
        <v>0.91443582612031538</v>
      </c>
      <c r="M11" s="68">
        <f>IFERROR(IF(ISERROR(SEARCH("Total",A11)),VLOOKUP(B11,'PrYear%'!E:H,3,FALSE),VLOOKUP(LEFT(A11,6),'PrYear%'!F:H,3,FALSE)),"")</f>
        <v>0.92022205034112226</v>
      </c>
      <c r="N11" s="44" t="str">
        <f>IF(AND(OR($L$4-IFERROR(VALUE(L11),0)&lt;=-0.05,$L$4-IFERROR(VALUE(L11),0)&gt;=0.15),ABS((G11*$L$4)-I11-J11)&gt;=5000),"X","")</f>
        <v/>
      </c>
      <c r="O11" s="69" t="str">
        <f>IFERROR(VLOOKUP(B11,'GF Comments'!F:I,4,FALSE),"")</f>
        <v/>
      </c>
      <c r="P11" s="27"/>
      <c r="R11" s="86"/>
      <c r="S11" s="86"/>
      <c r="T11" s="86"/>
    </row>
    <row r="12" spans="1:20" x14ac:dyDescent="0.3">
      <c r="B12" s="26" t="s">
        <v>328</v>
      </c>
      <c r="C12" s="26" t="s">
        <v>1895</v>
      </c>
      <c r="D12" s="45">
        <v>13970.28</v>
      </c>
      <c r="E12" s="46">
        <v>19</v>
      </c>
      <c r="F12" s="45">
        <v>320303</v>
      </c>
      <c r="G12" s="45">
        <v>52234</v>
      </c>
      <c r="H12" s="45">
        <v>372537</v>
      </c>
      <c r="I12" s="45">
        <v>5682.55</v>
      </c>
      <c r="J12" s="45">
        <v>353860.9</v>
      </c>
      <c r="K12" s="45">
        <v>12993.550000000001</v>
      </c>
      <c r="L12" s="68">
        <f t="shared" ref="L12:L24" si="0">IF(ISERROR((I12+J12)/H12),"",(I12+J12)/H12)</f>
        <v>0.96512145102365676</v>
      </c>
      <c r="M12" s="68">
        <f>IFERROR(IF(ISERROR(SEARCH("Total",A12)),VLOOKUP(B12,'PrYear%'!E:H,3,FALSE),VLOOKUP(LEFT(A12,6),'PrYear%'!F:H,3,FALSE)),"")</f>
        <v>0.93857187751265536</v>
      </c>
      <c r="N12" s="44" t="str">
        <f t="shared" ref="N12:N24" si="1">IF(AND(OR($L$4-IFERROR(VALUE(L12),0)&lt;=-0.05,$L$4-IFERROR(VALUE(L12),0)&gt;=0.15),ABS((G12*$L$4)-I12-J12)&gt;=5000),"X","")</f>
        <v/>
      </c>
      <c r="O12" s="69" t="str">
        <f>IFERROR(VLOOKUP(B12,'GF Comments'!F:I,4,FALSE),"")</f>
        <v/>
      </c>
      <c r="P12" s="27"/>
      <c r="R12" s="86"/>
      <c r="S12" s="86"/>
    </row>
    <row r="13" spans="1:20" x14ac:dyDescent="0.3">
      <c r="B13" s="26" t="s">
        <v>323</v>
      </c>
      <c r="C13" s="26" t="s">
        <v>1896</v>
      </c>
      <c r="D13" s="45">
        <v>24499.839999999997</v>
      </c>
      <c r="E13" s="46">
        <v>27</v>
      </c>
      <c r="F13" s="45">
        <v>391363</v>
      </c>
      <c r="G13" s="45">
        <v>8986</v>
      </c>
      <c r="H13" s="45">
        <v>400349</v>
      </c>
      <c r="I13" s="45">
        <v>3999.34</v>
      </c>
      <c r="J13" s="45">
        <v>337395.5</v>
      </c>
      <c r="K13" s="45">
        <v>58954.159999999996</v>
      </c>
      <c r="L13" s="68">
        <f t="shared" si="0"/>
        <v>0.85274308166125057</v>
      </c>
      <c r="M13" s="68">
        <f>IFERROR(IF(ISERROR(SEARCH("Total",A13)),VLOOKUP(B13,'PrYear%'!E:H,3,FALSE),VLOOKUP(LEFT(A13,6),'PrYear%'!F:H,3,FALSE)),"")</f>
        <v>0.90434511906281456</v>
      </c>
      <c r="N13" s="44" t="str">
        <f t="shared" si="1"/>
        <v/>
      </c>
      <c r="O13" s="69" t="str">
        <f>IFERROR(VLOOKUP(B13,'GF Comments'!F:I,4,FALSE),"")</f>
        <v/>
      </c>
      <c r="P13" s="27"/>
      <c r="S13" s="86"/>
    </row>
    <row r="14" spans="1:20" x14ac:dyDescent="0.3">
      <c r="A14" s="79" t="s">
        <v>1636</v>
      </c>
      <c r="B14" s="79"/>
      <c r="C14" s="79"/>
      <c r="D14" s="71">
        <v>55038.45</v>
      </c>
      <c r="E14" s="72">
        <v>75</v>
      </c>
      <c r="F14" s="71">
        <v>960211</v>
      </c>
      <c r="G14" s="71">
        <v>62917</v>
      </c>
      <c r="H14" s="71">
        <v>1023128</v>
      </c>
      <c r="I14" s="71">
        <v>10109.48</v>
      </c>
      <c r="J14" s="71">
        <v>919659.05999999971</v>
      </c>
      <c r="K14" s="71">
        <v>93359.459999999992</v>
      </c>
      <c r="L14" s="68">
        <f t="shared" si="0"/>
        <v>0.90875094807296808</v>
      </c>
      <c r="M14" s="68">
        <f>IFERROR(IF(ISERROR(SEARCH("Total",A14)),VLOOKUP(B14,'PrYear%'!E:H,3,FALSE),VLOOKUP(LEFT(A14,6),'PrYear%'!F:H,3,FALSE)),"")</f>
        <v>0.92111137042662994</v>
      </c>
      <c r="N14" s="44" t="str">
        <f t="shared" si="1"/>
        <v/>
      </c>
      <c r="O14" s="69" t="str">
        <f>IFERROR(VLOOKUP(B14,'GF Comments'!F:I,4,FALSE),"")</f>
        <v/>
      </c>
      <c r="P14" s="27"/>
      <c r="S14" s="86"/>
    </row>
    <row r="15" spans="1:20" x14ac:dyDescent="0.3">
      <c r="A15" s="77" t="s">
        <v>1467</v>
      </c>
      <c r="B15" s="26" t="s">
        <v>344</v>
      </c>
      <c r="C15" s="26" t="s">
        <v>1897</v>
      </c>
      <c r="D15" s="45">
        <v>264427.07</v>
      </c>
      <c r="E15" s="46">
        <v>14</v>
      </c>
      <c r="F15" s="45">
        <v>3505735</v>
      </c>
      <c r="G15" s="45">
        <v>0</v>
      </c>
      <c r="H15" s="45">
        <v>3505735</v>
      </c>
      <c r="I15" s="45">
        <v>0</v>
      </c>
      <c r="J15" s="45">
        <v>3358207.3</v>
      </c>
      <c r="K15" s="45">
        <v>147527.70000000019</v>
      </c>
      <c r="L15" s="68">
        <f t="shared" si="0"/>
        <v>0.95791818263502515</v>
      </c>
      <c r="M15" s="68">
        <f>IFERROR(IF(ISERROR(SEARCH("Total",A15)),VLOOKUP(B15,'PrYear%'!E:H,3,FALSE),VLOOKUP(LEFT(A15,6),'PrYear%'!F:H,3,FALSE)),"")</f>
        <v>0.89841470025410852</v>
      </c>
      <c r="N15" s="44" t="str">
        <f t="shared" si="1"/>
        <v/>
      </c>
      <c r="O15" s="69" t="str">
        <f>IFERROR(VLOOKUP(B15,'GF Comments'!F:I,4,FALSE),"")</f>
        <v/>
      </c>
      <c r="P15" s="27"/>
      <c r="S15" s="86"/>
    </row>
    <row r="16" spans="1:20" x14ac:dyDescent="0.3">
      <c r="A16" s="79" t="s">
        <v>1637</v>
      </c>
      <c r="B16" s="79"/>
      <c r="C16" s="79"/>
      <c r="D16" s="71">
        <v>264427.07</v>
      </c>
      <c r="E16" s="72">
        <v>14</v>
      </c>
      <c r="F16" s="71">
        <v>3505735</v>
      </c>
      <c r="G16" s="71">
        <v>0</v>
      </c>
      <c r="H16" s="71">
        <v>3505735</v>
      </c>
      <c r="I16" s="71">
        <v>0</v>
      </c>
      <c r="J16" s="71">
        <v>3358207.3</v>
      </c>
      <c r="K16" s="71">
        <v>147527.70000000019</v>
      </c>
      <c r="L16" s="68">
        <f t="shared" si="0"/>
        <v>0.95791818263502515</v>
      </c>
      <c r="M16" s="68">
        <f>IFERROR(IF(ISERROR(SEARCH("Total",A16)),VLOOKUP(B16,'PrYear%'!E:H,3,FALSE),VLOOKUP(LEFT(A16,6),'PrYear%'!F:H,3,FALSE)),"")</f>
        <v>0.8984454879687841</v>
      </c>
      <c r="N16" s="44" t="str">
        <f t="shared" si="1"/>
        <v/>
      </c>
      <c r="O16" s="69" t="str">
        <f>IFERROR(VLOOKUP(B16,'GF Comments'!F:I,4,FALSE),"")</f>
        <v/>
      </c>
      <c r="P16" s="27"/>
      <c r="S16" s="86"/>
    </row>
    <row r="17" spans="1:16384" x14ac:dyDescent="0.3">
      <c r="A17" s="80" t="s">
        <v>1781</v>
      </c>
      <c r="B17" s="26" t="s">
        <v>1746</v>
      </c>
      <c r="C17" s="26" t="s">
        <v>1898</v>
      </c>
      <c r="D17" s="45">
        <v>0</v>
      </c>
      <c r="E17" s="46">
        <v>3</v>
      </c>
      <c r="F17" s="45">
        <v>505691</v>
      </c>
      <c r="G17" s="45">
        <v>0</v>
      </c>
      <c r="H17" s="45">
        <v>505691</v>
      </c>
      <c r="I17" s="45">
        <v>0</v>
      </c>
      <c r="J17" s="45">
        <v>269650.05</v>
      </c>
      <c r="K17" s="45">
        <v>236040.95</v>
      </c>
      <c r="L17" s="68">
        <f t="shared" si="0"/>
        <v>0.53323086628000105</v>
      </c>
      <c r="M17" s="68">
        <f>IFERROR(IF(ISERROR(SEARCH("Total",A17)),VLOOKUP(B17,'PrYear%'!E:H,3,FALSE),VLOOKUP(LEFT(A17,6),'PrYear%'!F:H,3,FALSE)),"")</f>
        <v>0</v>
      </c>
      <c r="N17" s="44" t="str">
        <f t="shared" si="1"/>
        <v>X</v>
      </c>
      <c r="O17" s="69" t="str">
        <f>IFERROR(VLOOKUP(B17,'GF Comments'!F:I,4,FALSE),"")</f>
        <v/>
      </c>
      <c r="P17" s="27"/>
      <c r="S17" s="86"/>
    </row>
    <row r="18" spans="1:16384" x14ac:dyDescent="0.3">
      <c r="A18" s="80"/>
      <c r="B18" s="26" t="s">
        <v>2163</v>
      </c>
      <c r="C18" s="26" t="s">
        <v>2235</v>
      </c>
      <c r="D18" s="45">
        <v>107912.5</v>
      </c>
      <c r="E18" s="46">
        <v>3</v>
      </c>
      <c r="F18" s="45">
        <v>0</v>
      </c>
      <c r="G18" s="45">
        <v>0</v>
      </c>
      <c r="H18" s="45">
        <v>0</v>
      </c>
      <c r="I18" s="45">
        <v>0</v>
      </c>
      <c r="J18" s="45">
        <v>313762.5</v>
      </c>
      <c r="K18" s="45">
        <v>-313762.5</v>
      </c>
      <c r="L18" s="68" t="str">
        <f t="shared" si="0"/>
        <v/>
      </c>
      <c r="M18" s="68" t="str">
        <f>IFERROR(IF(ISERROR(SEARCH("Total",A18)),VLOOKUP(B18,'PrYear%'!E:H,3,FALSE),VLOOKUP(LEFT(A18,6),'PrYear%'!F:H,3,FALSE)),"")</f>
        <v/>
      </c>
      <c r="N18" s="44" t="str">
        <f t="shared" si="1"/>
        <v>X</v>
      </c>
      <c r="O18" s="69" t="str">
        <f>IFERROR(VLOOKUP(B18,'GF Comments'!F:I,4,FALSE),"")</f>
        <v/>
      </c>
      <c r="P18" s="27"/>
      <c r="S18" s="86"/>
    </row>
    <row r="19" spans="1:16384" x14ac:dyDescent="0.3">
      <c r="A19" s="79" t="s">
        <v>1997</v>
      </c>
      <c r="B19" s="79"/>
      <c r="C19" s="79"/>
      <c r="D19" s="71">
        <v>107912.5</v>
      </c>
      <c r="E19" s="92">
        <v>6</v>
      </c>
      <c r="F19" s="91">
        <v>505691</v>
      </c>
      <c r="G19" s="91">
        <v>0</v>
      </c>
      <c r="H19" s="91">
        <v>505691</v>
      </c>
      <c r="I19" s="91">
        <v>0</v>
      </c>
      <c r="J19" s="91">
        <v>583412.55000000005</v>
      </c>
      <c r="K19" s="91">
        <v>-77721.549999999988</v>
      </c>
      <c r="L19" s="68">
        <f t="shared" si="0"/>
        <v>1.1536937576504229</v>
      </c>
      <c r="M19" s="68">
        <f>IFERROR(IF(ISERROR(SEARCH("Total",A19)),VLOOKUP(B19,'PrYear%'!E:H,3,FALSE),VLOOKUP(LEFT(A19,6),'PrYear%'!F:H,3,FALSE)),"")</f>
        <v>0</v>
      </c>
      <c r="N19" s="79" t="str">
        <f t="shared" si="1"/>
        <v>X</v>
      </c>
      <c r="O19" s="71" t="str">
        <f>IFERROR(VLOOKUP(B19,'GF Comments'!F:I,4,FALSE),"")</f>
        <v/>
      </c>
      <c r="P19" s="72"/>
      <c r="Q19" s="108"/>
      <c r="R19" s="108"/>
      <c r="S19" s="108"/>
      <c r="T19" s="108"/>
      <c r="U19" s="108"/>
      <c r="V19" s="108"/>
      <c r="W19" s="95"/>
      <c r="X19" s="95"/>
      <c r="Y19" s="95"/>
      <c r="Z19" s="108"/>
      <c r="AA19" s="109"/>
      <c r="AB19" s="108"/>
      <c r="AC19" s="108"/>
      <c r="AD19" s="108"/>
      <c r="AE19" s="108"/>
      <c r="AF19" s="108"/>
      <c r="AG19" s="108"/>
      <c r="AH19" s="95"/>
      <c r="AI19" s="95"/>
      <c r="AJ19" s="95"/>
      <c r="AK19" s="108"/>
      <c r="AL19" s="109"/>
      <c r="AM19" s="108"/>
      <c r="AN19" s="108"/>
      <c r="AO19" s="108"/>
      <c r="AP19" s="108"/>
      <c r="AQ19" s="108"/>
      <c r="AR19" s="108"/>
      <c r="AS19" s="95"/>
      <c r="AT19" s="95"/>
      <c r="AU19" s="95"/>
      <c r="AV19" s="108"/>
      <c r="AW19" s="109"/>
      <c r="AX19" s="108"/>
      <c r="AY19" s="108"/>
      <c r="AZ19" s="108"/>
      <c r="BA19" s="108"/>
      <c r="BB19" s="108"/>
      <c r="BC19" s="108"/>
      <c r="BD19" s="95"/>
      <c r="BE19" s="95"/>
      <c r="BF19" s="95"/>
      <c r="BG19" s="108"/>
      <c r="BH19" s="109"/>
      <c r="BI19" s="108"/>
      <c r="BJ19" s="108"/>
      <c r="BK19" s="108"/>
      <c r="BL19" s="108"/>
      <c r="BM19" s="108"/>
      <c r="BN19" s="108"/>
      <c r="BO19" s="95"/>
      <c r="BP19" s="95"/>
      <c r="BQ19" s="95"/>
      <c r="BR19" s="108"/>
      <c r="BS19" s="109"/>
      <c r="BT19" s="108"/>
      <c r="BU19" s="108"/>
      <c r="BV19" s="108"/>
      <c r="BW19" s="108"/>
      <c r="BX19" s="108"/>
      <c r="BY19" s="108"/>
      <c r="BZ19" s="95"/>
      <c r="CA19" s="95"/>
      <c r="CB19" s="95"/>
      <c r="CC19" s="108"/>
      <c r="CD19" s="109"/>
      <c r="CE19" s="108"/>
      <c r="CF19" s="108"/>
      <c r="CG19" s="108"/>
      <c r="CH19" s="108"/>
      <c r="CI19" s="108"/>
      <c r="CJ19" s="108"/>
      <c r="CK19" s="95"/>
      <c r="CL19" s="95"/>
      <c r="CM19" s="95"/>
      <c r="CN19" s="108"/>
      <c r="CO19" s="109"/>
      <c r="CP19" s="108"/>
      <c r="CQ19" s="108"/>
      <c r="CR19" s="108"/>
      <c r="CS19" s="108"/>
      <c r="CT19" s="108"/>
      <c r="CU19" s="108"/>
      <c r="CV19" s="95"/>
      <c r="CW19" s="95"/>
      <c r="CX19" s="95"/>
      <c r="CY19" s="108"/>
      <c r="CZ19" s="109"/>
      <c r="DA19" s="108"/>
      <c r="DB19" s="108"/>
      <c r="DC19" s="108"/>
      <c r="DD19" s="108"/>
      <c r="DE19" s="108"/>
      <c r="DF19" s="108"/>
      <c r="DG19" s="95"/>
      <c r="DH19" s="95"/>
      <c r="DI19" s="95"/>
      <c r="DJ19" s="108"/>
      <c r="DK19" s="109"/>
      <c r="DL19" s="108"/>
      <c r="DM19" s="108"/>
      <c r="DN19" s="108"/>
      <c r="DO19" s="108"/>
      <c r="DP19" s="108"/>
      <c r="DQ19" s="108"/>
      <c r="DR19" s="95"/>
      <c r="DS19" s="95"/>
      <c r="DT19" s="95"/>
      <c r="DU19" s="108"/>
      <c r="DV19" s="109"/>
      <c r="DW19" s="108"/>
      <c r="DX19" s="108"/>
      <c r="DY19" s="108"/>
      <c r="DZ19" s="108"/>
      <c r="EA19" s="108"/>
      <c r="EB19" s="108"/>
      <c r="EC19" s="95"/>
      <c r="ED19" s="95"/>
      <c r="EE19" s="95"/>
      <c r="EF19" s="108"/>
      <c r="EG19" s="109"/>
      <c r="EH19" s="108"/>
      <c r="EI19" s="108"/>
      <c r="EJ19" s="108"/>
      <c r="EK19" s="108"/>
      <c r="EL19" s="108"/>
      <c r="EM19" s="108"/>
      <c r="EN19" s="95"/>
      <c r="EO19" s="95"/>
      <c r="EP19" s="95"/>
      <c r="EQ19" s="108"/>
      <c r="ER19" s="109"/>
      <c r="ES19" s="108"/>
      <c r="ET19" s="108"/>
      <c r="EU19" s="108"/>
      <c r="EV19" s="108"/>
      <c r="EW19" s="108"/>
      <c r="EX19" s="108"/>
      <c r="EY19" s="95"/>
      <c r="EZ19" s="95"/>
      <c r="FA19" s="95"/>
      <c r="FB19" s="108"/>
      <c r="FC19" s="109"/>
      <c r="FD19" s="108"/>
      <c r="FE19" s="108"/>
      <c r="FF19" s="108"/>
      <c r="FG19" s="108"/>
      <c r="FH19" s="108"/>
      <c r="FI19" s="108"/>
      <c r="FJ19" s="95"/>
      <c r="FK19" s="95"/>
      <c r="FL19" s="95"/>
      <c r="FM19" s="108"/>
      <c r="FN19" s="109"/>
      <c r="FO19" s="108"/>
      <c r="FP19" s="108"/>
      <c r="FQ19" s="108"/>
      <c r="FR19" s="108"/>
      <c r="FS19" s="108"/>
      <c r="FT19" s="108"/>
      <c r="FU19" s="95"/>
      <c r="FV19" s="95"/>
      <c r="FW19" s="95"/>
      <c r="FX19" s="108"/>
      <c r="FY19" s="109"/>
      <c r="FZ19" s="108"/>
      <c r="GA19" s="108"/>
      <c r="GB19" s="108"/>
      <c r="GC19" s="108"/>
      <c r="GD19" s="108"/>
      <c r="GE19" s="108"/>
      <c r="GF19" s="95"/>
      <c r="GG19" s="95"/>
      <c r="GH19" s="95"/>
      <c r="GI19" s="108"/>
      <c r="GJ19" s="109"/>
      <c r="GK19" s="108"/>
      <c r="GL19" s="108"/>
      <c r="GM19" s="108"/>
      <c r="GN19" s="108"/>
      <c r="GO19" s="108"/>
      <c r="GP19" s="108"/>
      <c r="GQ19" s="95"/>
      <c r="GR19" s="95"/>
      <c r="GS19" s="95"/>
      <c r="GT19" s="108"/>
      <c r="GU19" s="109"/>
      <c r="GV19" s="108"/>
      <c r="GW19" s="108"/>
      <c r="GX19" s="108"/>
      <c r="GY19" s="108"/>
      <c r="GZ19" s="108"/>
      <c r="HA19" s="108"/>
      <c r="HB19" s="95"/>
      <c r="HC19" s="95"/>
      <c r="HD19" s="95"/>
      <c r="HE19" s="108"/>
      <c r="HF19" s="109"/>
      <c r="HG19" s="108"/>
      <c r="HH19" s="108"/>
      <c r="HI19" s="108"/>
      <c r="HJ19" s="108"/>
      <c r="HK19" s="108"/>
      <c r="HL19" s="108"/>
      <c r="HM19" s="95"/>
      <c r="HN19" s="95"/>
      <c r="HO19" s="95"/>
      <c r="HP19" s="108"/>
      <c r="HQ19" s="109"/>
      <c r="HR19" s="108"/>
      <c r="HS19" s="108"/>
      <c r="HT19" s="108"/>
      <c r="HU19" s="108"/>
      <c r="HV19" s="108"/>
      <c r="HW19" s="108"/>
      <c r="HX19" s="95"/>
      <c r="HY19" s="95"/>
      <c r="HZ19" s="95"/>
      <c r="IA19" s="108"/>
      <c r="IB19" s="109"/>
      <c r="IC19" s="108"/>
      <c r="ID19" s="108"/>
      <c r="IE19" s="108"/>
      <c r="IF19" s="108"/>
      <c r="IG19" s="108"/>
      <c r="IH19" s="108"/>
      <c r="II19" s="95"/>
      <c r="IJ19" s="95"/>
      <c r="IK19" s="95"/>
      <c r="IL19" s="108"/>
      <c r="IM19" s="109"/>
      <c r="IN19" s="108"/>
      <c r="IO19" s="108"/>
      <c r="IP19" s="108"/>
      <c r="IQ19" s="108"/>
      <c r="IR19" s="108"/>
      <c r="IS19" s="108"/>
      <c r="IT19" s="95"/>
      <c r="IU19" s="95"/>
      <c r="IV19" s="95"/>
      <c r="IW19" s="108"/>
      <c r="IX19" s="109"/>
      <c r="IY19" s="108"/>
      <c r="IZ19" s="108"/>
      <c r="JA19" s="108"/>
      <c r="JB19" s="108"/>
      <c r="JC19" s="108"/>
      <c r="JD19" s="108"/>
      <c r="JE19" s="95"/>
      <c r="JF19" s="95"/>
      <c r="JG19" s="95"/>
      <c r="JH19" s="108"/>
      <c r="JI19" s="109"/>
      <c r="JJ19" s="108"/>
      <c r="JK19" s="108"/>
      <c r="JL19" s="108"/>
      <c r="JM19" s="108"/>
      <c r="JN19" s="108"/>
      <c r="JO19" s="108"/>
      <c r="JP19" s="95"/>
      <c r="JQ19" s="95"/>
      <c r="JR19" s="95"/>
      <c r="JS19" s="108"/>
      <c r="JT19" s="109"/>
      <c r="JU19" s="108"/>
      <c r="JV19" s="108"/>
      <c r="JW19" s="108"/>
      <c r="JX19" s="108"/>
      <c r="JY19" s="108"/>
      <c r="JZ19" s="108"/>
      <c r="KA19" s="95"/>
      <c r="KB19" s="95"/>
      <c r="KC19" s="95"/>
      <c r="KD19" s="108"/>
      <c r="KE19" s="109"/>
      <c r="KF19" s="108"/>
      <c r="KG19" s="108"/>
      <c r="KH19" s="108"/>
      <c r="KI19" s="108"/>
      <c r="KJ19" s="108"/>
      <c r="KK19" s="108"/>
      <c r="KL19" s="95"/>
      <c r="KM19" s="95"/>
      <c r="KN19" s="95"/>
      <c r="KO19" s="108"/>
      <c r="KP19" s="109"/>
      <c r="KQ19" s="108"/>
      <c r="KR19" s="108"/>
      <c r="KS19" s="108"/>
      <c r="KT19" s="108"/>
      <c r="KU19" s="108"/>
      <c r="KV19" s="108"/>
      <c r="KW19" s="95"/>
      <c r="KX19" s="95"/>
      <c r="KY19" s="95"/>
      <c r="KZ19" s="108"/>
      <c r="LA19" s="109"/>
      <c r="LB19" s="108"/>
      <c r="LC19" s="108"/>
      <c r="LD19" s="108"/>
      <c r="LE19" s="108"/>
      <c r="LF19" s="108"/>
      <c r="LG19" s="108"/>
      <c r="LH19" s="95"/>
      <c r="LI19" s="95"/>
      <c r="LJ19" s="95"/>
      <c r="LK19" s="108"/>
      <c r="LL19" s="109"/>
      <c r="LM19" s="108"/>
      <c r="LN19" s="108"/>
      <c r="LO19" s="108"/>
      <c r="LP19" s="108"/>
      <c r="LQ19" s="108"/>
      <c r="LR19" s="108"/>
      <c r="LS19" s="95"/>
      <c r="LT19" s="95"/>
      <c r="LU19" s="95"/>
      <c r="LV19" s="108"/>
      <c r="LW19" s="109"/>
      <c r="LX19" s="108"/>
      <c r="LY19" s="108"/>
      <c r="LZ19" s="108"/>
      <c r="MA19" s="108"/>
      <c r="MB19" s="108"/>
      <c r="MC19" s="108"/>
      <c r="MD19" s="95"/>
      <c r="ME19" s="95"/>
      <c r="MF19" s="95"/>
      <c r="MG19" s="108"/>
      <c r="MH19" s="109"/>
      <c r="MI19" s="108"/>
      <c r="MJ19" s="108"/>
      <c r="MK19" s="108"/>
      <c r="ML19" s="108"/>
      <c r="MM19" s="108"/>
      <c r="MN19" s="108"/>
      <c r="MO19" s="95"/>
      <c r="MP19" s="95"/>
      <c r="MQ19" s="95"/>
      <c r="MR19" s="108"/>
      <c r="MS19" s="109"/>
      <c r="MT19" s="108"/>
      <c r="MU19" s="108"/>
      <c r="MV19" s="108"/>
      <c r="MW19" s="108"/>
      <c r="MX19" s="108"/>
      <c r="MY19" s="108"/>
      <c r="MZ19" s="95"/>
      <c r="NA19" s="95"/>
      <c r="NB19" s="95"/>
      <c r="NC19" s="108"/>
      <c r="ND19" s="109"/>
      <c r="NE19" s="108"/>
      <c r="NF19" s="108"/>
      <c r="NG19" s="108"/>
      <c r="NH19" s="108"/>
      <c r="NI19" s="108"/>
      <c r="NJ19" s="108"/>
      <c r="NK19" s="95"/>
      <c r="NL19" s="95"/>
      <c r="NM19" s="95"/>
      <c r="NN19" s="108"/>
      <c r="NO19" s="109"/>
      <c r="NP19" s="108"/>
      <c r="NQ19" s="108"/>
      <c r="NR19" s="108"/>
      <c r="NS19" s="108"/>
      <c r="NT19" s="108"/>
      <c r="NU19" s="108"/>
      <c r="NV19" s="95"/>
      <c r="NW19" s="95"/>
      <c r="NX19" s="95"/>
      <c r="NY19" s="108"/>
      <c r="NZ19" s="109"/>
      <c r="OA19" s="108"/>
      <c r="OB19" s="108"/>
      <c r="OC19" s="108"/>
      <c r="OD19" s="108"/>
      <c r="OE19" s="108"/>
      <c r="OF19" s="108"/>
      <c r="OG19" s="95"/>
      <c r="OH19" s="95"/>
      <c r="OI19" s="95"/>
      <c r="OJ19" s="108"/>
      <c r="OK19" s="109"/>
      <c r="OL19" s="108"/>
      <c r="OM19" s="108"/>
      <c r="ON19" s="108"/>
      <c r="OO19" s="108"/>
      <c r="OP19" s="108"/>
      <c r="OQ19" s="108"/>
      <c r="OR19" s="95"/>
      <c r="OS19" s="95"/>
      <c r="OT19" s="95"/>
      <c r="OU19" s="108"/>
      <c r="OV19" s="109"/>
      <c r="OW19" s="108"/>
      <c r="OX19" s="108"/>
      <c r="OY19" s="108"/>
      <c r="OZ19" s="108"/>
      <c r="PA19" s="108"/>
      <c r="PB19" s="108"/>
      <c r="PC19" s="95"/>
      <c r="PD19" s="95"/>
      <c r="PE19" s="95"/>
      <c r="PF19" s="108"/>
      <c r="PG19" s="109"/>
      <c r="PH19" s="108"/>
      <c r="PI19" s="108"/>
      <c r="PJ19" s="108"/>
      <c r="PK19" s="108"/>
      <c r="PL19" s="108"/>
      <c r="PM19" s="108"/>
      <c r="PN19" s="95"/>
      <c r="PO19" s="95"/>
      <c r="PP19" s="95"/>
      <c r="PQ19" s="108"/>
      <c r="PR19" s="109"/>
      <c r="PS19" s="108"/>
      <c r="PT19" s="108"/>
      <c r="PU19" s="108"/>
      <c r="PV19" s="108"/>
      <c r="PW19" s="108"/>
      <c r="PX19" s="108"/>
      <c r="PY19" s="95"/>
      <c r="PZ19" s="95"/>
      <c r="QA19" s="95"/>
      <c r="QB19" s="108"/>
      <c r="QC19" s="109"/>
      <c r="QD19" s="108"/>
      <c r="QE19" s="108"/>
      <c r="QF19" s="108"/>
      <c r="QG19" s="108"/>
      <c r="QH19" s="108"/>
      <c r="QI19" s="108"/>
      <c r="QJ19" s="95"/>
      <c r="QK19" s="95"/>
      <c r="QL19" s="95"/>
      <c r="QM19" s="108"/>
      <c r="QN19" s="109"/>
      <c r="QO19" s="108"/>
      <c r="QP19" s="108"/>
      <c r="QQ19" s="108"/>
      <c r="QR19" s="108"/>
      <c r="QS19" s="108"/>
      <c r="QT19" s="108"/>
      <c r="QU19" s="95"/>
      <c r="QV19" s="95"/>
      <c r="QW19" s="95"/>
      <c r="QX19" s="108"/>
      <c r="QY19" s="109"/>
      <c r="QZ19" s="108"/>
      <c r="RA19" s="108"/>
      <c r="RB19" s="108"/>
      <c r="RC19" s="108"/>
      <c r="RD19" s="108"/>
      <c r="RE19" s="108"/>
      <c r="RF19" s="95"/>
      <c r="RG19" s="95"/>
      <c r="RH19" s="95"/>
      <c r="RI19" s="108"/>
      <c r="RJ19" s="109"/>
      <c r="RK19" s="108"/>
      <c r="RL19" s="108"/>
      <c r="RM19" s="108"/>
      <c r="RN19" s="108"/>
      <c r="RO19" s="108"/>
      <c r="RP19" s="108"/>
      <c r="RQ19" s="95"/>
      <c r="RR19" s="95"/>
      <c r="RS19" s="95"/>
      <c r="RT19" s="108"/>
      <c r="RU19" s="109"/>
      <c r="RV19" s="108"/>
      <c r="RW19" s="108"/>
      <c r="RX19" s="108"/>
      <c r="RY19" s="108"/>
      <c r="RZ19" s="108"/>
      <c r="SA19" s="108"/>
      <c r="SB19" s="95"/>
      <c r="SC19" s="95"/>
      <c r="SD19" s="95"/>
      <c r="SE19" s="108"/>
      <c r="SF19" s="109"/>
      <c r="SG19" s="108"/>
      <c r="SH19" s="108"/>
      <c r="SI19" s="108"/>
      <c r="SJ19" s="108"/>
      <c r="SK19" s="108"/>
      <c r="SL19" s="108"/>
      <c r="SM19" s="95"/>
      <c r="SN19" s="95"/>
      <c r="SO19" s="95"/>
      <c r="SP19" s="108"/>
      <c r="SQ19" s="109"/>
      <c r="SR19" s="108"/>
      <c r="SS19" s="108"/>
      <c r="ST19" s="108"/>
      <c r="SU19" s="108"/>
      <c r="SV19" s="108"/>
      <c r="SW19" s="108"/>
      <c r="SX19" s="95"/>
      <c r="SY19" s="95"/>
      <c r="SZ19" s="95"/>
      <c r="TA19" s="108"/>
      <c r="TB19" s="109"/>
      <c r="TC19" s="108"/>
      <c r="TD19" s="108"/>
      <c r="TE19" s="108"/>
      <c r="TF19" s="108"/>
      <c r="TG19" s="108"/>
      <c r="TH19" s="108"/>
      <c r="TI19" s="95"/>
      <c r="TJ19" s="95"/>
      <c r="TK19" s="95"/>
      <c r="TL19" s="108"/>
      <c r="TM19" s="109"/>
      <c r="TN19" s="108"/>
      <c r="TO19" s="108"/>
      <c r="TP19" s="108"/>
      <c r="TQ19" s="108"/>
      <c r="TR19" s="108"/>
      <c r="TS19" s="108"/>
      <c r="TT19" s="95"/>
      <c r="TU19" s="95"/>
      <c r="TV19" s="95"/>
      <c r="TW19" s="108"/>
      <c r="TX19" s="109"/>
      <c r="TY19" s="108"/>
      <c r="TZ19" s="108"/>
      <c r="UA19" s="108"/>
      <c r="UB19" s="108"/>
      <c r="UC19" s="108"/>
      <c r="UD19" s="108"/>
      <c r="UE19" s="95"/>
      <c r="UF19" s="95"/>
      <c r="UG19" s="95"/>
      <c r="UH19" s="108"/>
      <c r="UI19" s="109"/>
      <c r="UJ19" s="108"/>
      <c r="UK19" s="108"/>
      <c r="UL19" s="108"/>
      <c r="UM19" s="108"/>
      <c r="UN19" s="108"/>
      <c r="UO19" s="108"/>
      <c r="UP19" s="95"/>
      <c r="UQ19" s="95"/>
      <c r="UR19" s="95"/>
      <c r="US19" s="108"/>
      <c r="UT19" s="109"/>
      <c r="UU19" s="108"/>
      <c r="UV19" s="108"/>
      <c r="UW19" s="108"/>
      <c r="UX19" s="108"/>
      <c r="UY19" s="108"/>
      <c r="UZ19" s="108"/>
      <c r="VA19" s="95"/>
      <c r="VB19" s="95"/>
      <c r="VC19" s="95"/>
      <c r="VD19" s="108"/>
      <c r="VE19" s="109"/>
      <c r="VF19" s="108"/>
      <c r="VG19" s="108"/>
      <c r="VH19" s="108"/>
      <c r="VI19" s="108"/>
      <c r="VJ19" s="108"/>
      <c r="VK19" s="108"/>
      <c r="VL19" s="95"/>
      <c r="VM19" s="95"/>
      <c r="VN19" s="95"/>
      <c r="VO19" s="108"/>
      <c r="VP19" s="109"/>
      <c r="VQ19" s="108"/>
      <c r="VR19" s="108"/>
      <c r="VS19" s="108"/>
      <c r="VT19" s="108"/>
      <c r="VU19" s="108"/>
      <c r="VV19" s="108"/>
      <c r="VW19" s="95"/>
      <c r="VX19" s="95"/>
      <c r="VY19" s="95"/>
      <c r="VZ19" s="108"/>
      <c r="WA19" s="109"/>
      <c r="WB19" s="108"/>
      <c r="WC19" s="108"/>
      <c r="WD19" s="108"/>
      <c r="WE19" s="108"/>
      <c r="WF19" s="108"/>
      <c r="WG19" s="108"/>
      <c r="WH19" s="95"/>
      <c r="WI19" s="95"/>
      <c r="WJ19" s="95"/>
      <c r="WK19" s="108"/>
      <c r="WL19" s="109"/>
      <c r="WM19" s="108"/>
      <c r="WN19" s="108"/>
      <c r="WO19" s="108"/>
      <c r="WP19" s="108"/>
      <c r="WQ19" s="108"/>
      <c r="WR19" s="108"/>
      <c r="WS19" s="95"/>
      <c r="WT19" s="95"/>
      <c r="WU19" s="95"/>
      <c r="WV19" s="108"/>
      <c r="WW19" s="109"/>
      <c r="WX19" s="108"/>
      <c r="WY19" s="108"/>
      <c r="WZ19" s="108"/>
      <c r="XA19" s="108"/>
      <c r="XB19" s="108"/>
      <c r="XC19" s="108"/>
      <c r="XD19" s="95"/>
      <c r="XE19" s="95"/>
      <c r="XF19" s="95"/>
      <c r="XG19" s="108"/>
      <c r="XH19" s="109"/>
      <c r="XI19" s="108"/>
      <c r="XJ19" s="108"/>
      <c r="XK19" s="108"/>
      <c r="XL19" s="108"/>
      <c r="XM19" s="108"/>
      <c r="XN19" s="108"/>
      <c r="XO19" s="95"/>
      <c r="XP19" s="95"/>
      <c r="XQ19" s="95"/>
      <c r="XR19" s="108"/>
      <c r="XS19" s="109"/>
      <c r="XT19" s="108"/>
      <c r="XU19" s="108"/>
      <c r="XV19" s="108"/>
      <c r="XW19" s="108"/>
      <c r="XX19" s="108"/>
      <c r="XY19" s="108"/>
      <c r="XZ19" s="95"/>
      <c r="YA19" s="95"/>
      <c r="YB19" s="95"/>
      <c r="YC19" s="108"/>
      <c r="YD19" s="109"/>
      <c r="YE19" s="108"/>
      <c r="YF19" s="108"/>
      <c r="YG19" s="108"/>
      <c r="YH19" s="108"/>
      <c r="YI19" s="108"/>
      <c r="YJ19" s="108"/>
      <c r="YK19" s="95"/>
      <c r="YL19" s="95"/>
      <c r="YM19" s="95"/>
      <c r="YN19" s="108"/>
      <c r="YO19" s="109"/>
      <c r="YP19" s="108"/>
      <c r="YQ19" s="108"/>
      <c r="YR19" s="108"/>
      <c r="YS19" s="108"/>
      <c r="YT19" s="108"/>
      <c r="YU19" s="108"/>
      <c r="YV19" s="95"/>
      <c r="YW19" s="95"/>
      <c r="YX19" s="95"/>
      <c r="YY19" s="108"/>
      <c r="YZ19" s="109"/>
      <c r="ZA19" s="108"/>
      <c r="ZB19" s="108"/>
      <c r="ZC19" s="108"/>
      <c r="ZD19" s="108"/>
      <c r="ZE19" s="108"/>
      <c r="ZF19" s="108"/>
      <c r="ZG19" s="95"/>
      <c r="ZH19" s="95"/>
      <c r="ZI19" s="95"/>
      <c r="ZJ19" s="108"/>
      <c r="ZK19" s="109"/>
      <c r="ZL19" s="108"/>
      <c r="ZM19" s="108"/>
      <c r="ZN19" s="108"/>
      <c r="ZO19" s="108"/>
      <c r="ZP19" s="108"/>
      <c r="ZQ19" s="108"/>
      <c r="ZR19" s="95"/>
      <c r="ZS19" s="95"/>
      <c r="ZT19" s="95"/>
      <c r="ZU19" s="108"/>
      <c r="ZV19" s="109"/>
      <c r="ZW19" s="108"/>
      <c r="ZX19" s="108"/>
      <c r="ZY19" s="108"/>
      <c r="ZZ19" s="108"/>
      <c r="AAA19" s="108"/>
      <c r="AAB19" s="108"/>
      <c r="AAC19" s="95"/>
      <c r="AAD19" s="95"/>
      <c r="AAE19" s="95"/>
      <c r="AAF19" s="108"/>
      <c r="AAG19" s="109"/>
      <c r="AAH19" s="108"/>
      <c r="AAI19" s="108"/>
      <c r="AAJ19" s="108"/>
      <c r="AAK19" s="108"/>
      <c r="AAL19" s="108"/>
      <c r="AAM19" s="108"/>
      <c r="AAN19" s="95"/>
      <c r="AAO19" s="95"/>
      <c r="AAP19" s="95"/>
      <c r="AAQ19" s="108"/>
      <c r="AAR19" s="109"/>
      <c r="AAS19" s="108"/>
      <c r="AAT19" s="108"/>
      <c r="AAU19" s="108"/>
      <c r="AAV19" s="108"/>
      <c r="AAW19" s="108"/>
      <c r="AAX19" s="108"/>
      <c r="AAY19" s="95"/>
      <c r="AAZ19" s="95"/>
      <c r="ABA19" s="95"/>
      <c r="ABB19" s="108"/>
      <c r="ABC19" s="109"/>
      <c r="ABD19" s="108"/>
      <c r="ABE19" s="108"/>
      <c r="ABF19" s="108"/>
      <c r="ABG19" s="108"/>
      <c r="ABH19" s="108"/>
      <c r="ABI19" s="108"/>
      <c r="ABJ19" s="95"/>
      <c r="ABK19" s="95"/>
      <c r="ABL19" s="95"/>
      <c r="ABM19" s="108"/>
      <c r="ABN19" s="109"/>
      <c r="ABO19" s="108"/>
      <c r="ABP19" s="108"/>
      <c r="ABQ19" s="108"/>
      <c r="ABR19" s="108"/>
      <c r="ABS19" s="108"/>
      <c r="ABT19" s="108"/>
      <c r="ABU19" s="95"/>
      <c r="ABV19" s="95"/>
      <c r="ABW19" s="95"/>
      <c r="ABX19" s="108"/>
      <c r="ABY19" s="109"/>
      <c r="ABZ19" s="108"/>
      <c r="ACA19" s="108"/>
      <c r="ACB19" s="108"/>
      <c r="ACC19" s="108"/>
      <c r="ACD19" s="108"/>
      <c r="ACE19" s="108"/>
      <c r="ACF19" s="95"/>
      <c r="ACG19" s="95"/>
      <c r="ACH19" s="95"/>
      <c r="ACI19" s="108"/>
      <c r="ACJ19" s="109"/>
      <c r="ACK19" s="108"/>
      <c r="ACL19" s="108"/>
      <c r="ACM19" s="108"/>
      <c r="ACN19" s="108"/>
      <c r="ACO19" s="108"/>
      <c r="ACP19" s="108"/>
      <c r="ACQ19" s="95"/>
      <c r="ACR19" s="95"/>
      <c r="ACS19" s="95"/>
      <c r="ACT19" s="108"/>
      <c r="ACU19" s="109"/>
      <c r="ACV19" s="108"/>
      <c r="ACW19" s="108"/>
      <c r="ACX19" s="108"/>
      <c r="ACY19" s="108"/>
      <c r="ACZ19" s="108"/>
      <c r="ADA19" s="108"/>
      <c r="ADB19" s="95"/>
      <c r="ADC19" s="95"/>
      <c r="ADD19" s="95"/>
      <c r="ADE19" s="108"/>
      <c r="ADF19" s="109"/>
      <c r="ADG19" s="108"/>
      <c r="ADH19" s="108"/>
      <c r="ADI19" s="108"/>
      <c r="ADJ19" s="108"/>
      <c r="ADK19" s="108"/>
      <c r="ADL19" s="108"/>
      <c r="ADM19" s="95"/>
      <c r="ADN19" s="95"/>
      <c r="ADO19" s="95"/>
      <c r="ADP19" s="108"/>
      <c r="ADQ19" s="109"/>
      <c r="ADR19" s="108"/>
      <c r="ADS19" s="108"/>
      <c r="ADT19" s="108"/>
      <c r="ADU19" s="108"/>
      <c r="ADV19" s="108"/>
      <c r="ADW19" s="108"/>
      <c r="ADX19" s="95"/>
      <c r="ADY19" s="95"/>
      <c r="ADZ19" s="95"/>
      <c r="AEA19" s="108"/>
      <c r="AEB19" s="109"/>
      <c r="AEC19" s="108"/>
      <c r="AED19" s="108"/>
      <c r="AEE19" s="108"/>
      <c r="AEF19" s="108"/>
      <c r="AEG19" s="108"/>
      <c r="AEH19" s="108"/>
      <c r="AEI19" s="95"/>
      <c r="AEJ19" s="95"/>
      <c r="AEK19" s="95"/>
      <c r="AEL19" s="108"/>
      <c r="AEM19" s="109"/>
      <c r="AEN19" s="108"/>
      <c r="AEO19" s="108"/>
      <c r="AEP19" s="108"/>
      <c r="AEQ19" s="108"/>
      <c r="AER19" s="108"/>
      <c r="AES19" s="108"/>
      <c r="AET19" s="95"/>
      <c r="AEU19" s="95"/>
      <c r="AEV19" s="95"/>
      <c r="AEW19" s="108"/>
      <c r="AEX19" s="109"/>
      <c r="AEY19" s="108"/>
      <c r="AEZ19" s="108"/>
      <c r="AFA19" s="108"/>
      <c r="AFB19" s="108"/>
      <c r="AFC19" s="108"/>
      <c r="AFD19" s="108"/>
      <c r="AFE19" s="95"/>
      <c r="AFF19" s="95"/>
      <c r="AFG19" s="95"/>
      <c r="AFH19" s="108"/>
      <c r="AFI19" s="109"/>
      <c r="AFJ19" s="108"/>
      <c r="AFK19" s="108"/>
      <c r="AFL19" s="108"/>
      <c r="AFM19" s="108"/>
      <c r="AFN19" s="108"/>
      <c r="AFO19" s="108"/>
      <c r="AFP19" s="95"/>
      <c r="AFQ19" s="95"/>
      <c r="AFR19" s="95"/>
      <c r="AFS19" s="108"/>
      <c r="AFT19" s="109"/>
      <c r="AFU19" s="108"/>
      <c r="AFV19" s="108"/>
      <c r="AFW19" s="108"/>
      <c r="AFX19" s="108"/>
      <c r="AFY19" s="108"/>
      <c r="AFZ19" s="108"/>
      <c r="AGA19" s="95"/>
      <c r="AGB19" s="95"/>
      <c r="AGC19" s="95"/>
      <c r="AGD19" s="108"/>
      <c r="AGE19" s="109"/>
      <c r="AGF19" s="108"/>
      <c r="AGG19" s="108"/>
      <c r="AGH19" s="108"/>
      <c r="AGI19" s="108"/>
      <c r="AGJ19" s="108"/>
      <c r="AGK19" s="108"/>
      <c r="AGL19" s="95"/>
      <c r="AGM19" s="95"/>
      <c r="AGN19" s="95"/>
      <c r="AGO19" s="108"/>
      <c r="AGP19" s="109"/>
      <c r="AGQ19" s="108"/>
      <c r="AGR19" s="108"/>
      <c r="AGS19" s="108"/>
      <c r="AGT19" s="108"/>
      <c r="AGU19" s="108"/>
      <c r="AGV19" s="108"/>
      <c r="AGW19" s="95"/>
      <c r="AGX19" s="95"/>
      <c r="AGY19" s="95"/>
      <c r="AGZ19" s="108"/>
      <c r="AHA19" s="109"/>
      <c r="AHB19" s="108"/>
      <c r="AHC19" s="108"/>
      <c r="AHD19" s="108"/>
      <c r="AHE19" s="108"/>
      <c r="AHF19" s="108"/>
      <c r="AHG19" s="108"/>
      <c r="AHH19" s="95"/>
      <c r="AHI19" s="95"/>
      <c r="AHJ19" s="95"/>
      <c r="AHK19" s="108"/>
      <c r="AHL19" s="109"/>
      <c r="AHM19" s="108"/>
      <c r="AHN19" s="108"/>
      <c r="AHO19" s="108"/>
      <c r="AHP19" s="108"/>
      <c r="AHQ19" s="108"/>
      <c r="AHR19" s="108"/>
      <c r="AHS19" s="95"/>
      <c r="AHT19" s="95"/>
      <c r="AHU19" s="95"/>
      <c r="AHV19" s="108"/>
      <c r="AHW19" s="109"/>
      <c r="AHX19" s="108"/>
      <c r="AHY19" s="108"/>
      <c r="AHZ19" s="108"/>
      <c r="AIA19" s="108"/>
      <c r="AIB19" s="108"/>
      <c r="AIC19" s="108"/>
      <c r="AID19" s="95"/>
      <c r="AIE19" s="95"/>
      <c r="AIF19" s="95"/>
      <c r="AIG19" s="108"/>
      <c r="AIH19" s="109"/>
      <c r="AII19" s="108"/>
      <c r="AIJ19" s="108"/>
      <c r="AIK19" s="108"/>
      <c r="AIL19" s="108"/>
      <c r="AIM19" s="108"/>
      <c r="AIN19" s="108"/>
      <c r="AIO19" s="95"/>
      <c r="AIP19" s="95"/>
      <c r="AIQ19" s="95"/>
      <c r="AIR19" s="108"/>
      <c r="AIS19" s="109"/>
      <c r="AIT19" s="108"/>
      <c r="AIU19" s="108"/>
      <c r="AIV19" s="108"/>
      <c r="AIW19" s="108"/>
      <c r="AIX19" s="108"/>
      <c r="AIY19" s="108"/>
      <c r="AIZ19" s="95"/>
      <c r="AJA19" s="95"/>
      <c r="AJB19" s="95"/>
      <c r="AJC19" s="108"/>
      <c r="AJD19" s="109"/>
      <c r="AJE19" s="108"/>
      <c r="AJF19" s="108"/>
      <c r="AJG19" s="108"/>
      <c r="AJH19" s="108"/>
      <c r="AJI19" s="108"/>
      <c r="AJJ19" s="108"/>
      <c r="AJK19" s="95"/>
      <c r="AJL19" s="95"/>
      <c r="AJM19" s="95"/>
      <c r="AJN19" s="108"/>
      <c r="AJO19" s="109"/>
      <c r="AJP19" s="108"/>
      <c r="AJQ19" s="108"/>
      <c r="AJR19" s="108"/>
      <c r="AJS19" s="108"/>
      <c r="AJT19" s="108"/>
      <c r="AJU19" s="108"/>
      <c r="AJV19" s="95"/>
      <c r="AJW19" s="95"/>
      <c r="AJX19" s="95"/>
      <c r="AJY19" s="108"/>
      <c r="AJZ19" s="109"/>
      <c r="AKA19" s="108"/>
      <c r="AKB19" s="108"/>
      <c r="AKC19" s="108"/>
      <c r="AKD19" s="108"/>
      <c r="AKE19" s="108"/>
      <c r="AKF19" s="108"/>
      <c r="AKG19" s="95"/>
      <c r="AKH19" s="95"/>
      <c r="AKI19" s="95"/>
      <c r="AKJ19" s="108"/>
      <c r="AKK19" s="109"/>
      <c r="AKL19" s="108"/>
      <c r="AKM19" s="108"/>
      <c r="AKN19" s="108"/>
      <c r="AKO19" s="108"/>
      <c r="AKP19" s="108"/>
      <c r="AKQ19" s="108"/>
      <c r="AKR19" s="95"/>
      <c r="AKS19" s="95"/>
      <c r="AKT19" s="95"/>
      <c r="AKU19" s="108"/>
      <c r="AKV19" s="109"/>
      <c r="AKW19" s="108"/>
      <c r="AKX19" s="108"/>
      <c r="AKY19" s="108"/>
      <c r="AKZ19" s="108"/>
      <c r="ALA19" s="108"/>
      <c r="ALB19" s="108"/>
      <c r="ALC19" s="95"/>
      <c r="ALD19" s="95"/>
      <c r="ALE19" s="95"/>
      <c r="ALF19" s="108"/>
      <c r="ALG19" s="109"/>
      <c r="ALH19" s="108"/>
      <c r="ALI19" s="108"/>
      <c r="ALJ19" s="108"/>
      <c r="ALK19" s="108"/>
      <c r="ALL19" s="108"/>
      <c r="ALM19" s="108"/>
      <c r="ALN19" s="95"/>
      <c r="ALO19" s="95"/>
      <c r="ALP19" s="95"/>
      <c r="ALQ19" s="108"/>
      <c r="ALR19" s="109"/>
      <c r="ALS19" s="108"/>
      <c r="ALT19" s="108"/>
      <c r="ALU19" s="108"/>
      <c r="ALV19" s="108"/>
      <c r="ALW19" s="108"/>
      <c r="ALX19" s="108"/>
      <c r="ALY19" s="95"/>
      <c r="ALZ19" s="95"/>
      <c r="AMA19" s="95"/>
      <c r="AMB19" s="108"/>
      <c r="AMC19" s="109"/>
      <c r="AMD19" s="108"/>
      <c r="AME19" s="108"/>
      <c r="AMF19" s="108"/>
      <c r="AMG19" s="108"/>
      <c r="AMH19" s="108"/>
      <c r="AMI19" s="108"/>
      <c r="AMJ19" s="95"/>
      <c r="AMK19" s="95"/>
      <c r="AML19" s="95"/>
      <c r="AMM19" s="108"/>
      <c r="AMN19" s="109"/>
      <c r="AMO19" s="108"/>
      <c r="AMP19" s="108"/>
      <c r="AMQ19" s="108"/>
      <c r="AMR19" s="108"/>
      <c r="AMS19" s="108"/>
      <c r="AMT19" s="108"/>
      <c r="AMU19" s="95"/>
      <c r="AMV19" s="95"/>
      <c r="AMW19" s="95"/>
      <c r="AMX19" s="108"/>
      <c r="AMY19" s="109"/>
      <c r="AMZ19" s="108"/>
      <c r="ANA19" s="108"/>
      <c r="ANB19" s="108"/>
      <c r="ANC19" s="108"/>
      <c r="AND19" s="108"/>
      <c r="ANE19" s="108"/>
      <c r="ANF19" s="95"/>
      <c r="ANG19" s="95"/>
      <c r="ANH19" s="95"/>
      <c r="ANI19" s="108"/>
      <c r="ANJ19" s="109"/>
      <c r="ANK19" s="108"/>
      <c r="ANL19" s="108"/>
      <c r="ANM19" s="108"/>
      <c r="ANN19" s="108"/>
      <c r="ANO19" s="108"/>
      <c r="ANP19" s="108"/>
      <c r="ANQ19" s="95"/>
      <c r="ANR19" s="95"/>
      <c r="ANS19" s="95"/>
      <c r="ANT19" s="108"/>
      <c r="ANU19" s="109"/>
      <c r="ANV19" s="108"/>
      <c r="ANW19" s="108"/>
      <c r="ANX19" s="108"/>
      <c r="ANY19" s="108"/>
      <c r="ANZ19" s="108"/>
      <c r="AOA19" s="108"/>
      <c r="AOB19" s="95"/>
      <c r="AOC19" s="95"/>
      <c r="AOD19" s="95"/>
      <c r="AOE19" s="108"/>
      <c r="AOF19" s="109"/>
      <c r="AOG19" s="108"/>
      <c r="AOH19" s="108"/>
      <c r="AOI19" s="108"/>
      <c r="AOJ19" s="108"/>
      <c r="AOK19" s="108"/>
      <c r="AOL19" s="108"/>
      <c r="AOM19" s="95"/>
      <c r="AON19" s="95"/>
      <c r="AOO19" s="95"/>
      <c r="AOP19" s="108"/>
      <c r="AOQ19" s="109"/>
      <c r="AOR19" s="108"/>
      <c r="AOS19" s="108"/>
      <c r="AOT19" s="108"/>
      <c r="AOU19" s="108"/>
      <c r="AOV19" s="108"/>
      <c r="AOW19" s="108"/>
      <c r="AOX19" s="95"/>
      <c r="AOY19" s="95"/>
      <c r="AOZ19" s="95"/>
      <c r="APA19" s="108"/>
      <c r="APB19" s="109"/>
      <c r="APC19" s="108"/>
      <c r="APD19" s="108"/>
      <c r="APE19" s="108"/>
      <c r="APF19" s="108"/>
      <c r="APG19" s="108"/>
      <c r="APH19" s="108"/>
      <c r="API19" s="95"/>
      <c r="APJ19" s="95"/>
      <c r="APK19" s="95"/>
      <c r="APL19" s="108"/>
      <c r="APM19" s="109"/>
      <c r="APN19" s="108"/>
      <c r="APO19" s="108"/>
      <c r="APP19" s="108"/>
      <c r="APQ19" s="108"/>
      <c r="APR19" s="108"/>
      <c r="APS19" s="108"/>
      <c r="APT19" s="95"/>
      <c r="APU19" s="95"/>
      <c r="APV19" s="95"/>
      <c r="APW19" s="108"/>
      <c r="APX19" s="109"/>
      <c r="APY19" s="108"/>
      <c r="APZ19" s="108"/>
      <c r="AQA19" s="108"/>
      <c r="AQB19" s="108"/>
      <c r="AQC19" s="108"/>
      <c r="AQD19" s="108"/>
      <c r="AQE19" s="95"/>
      <c r="AQF19" s="95"/>
      <c r="AQG19" s="95"/>
      <c r="AQH19" s="108"/>
      <c r="AQI19" s="109"/>
      <c r="AQJ19" s="108"/>
      <c r="AQK19" s="108"/>
      <c r="AQL19" s="108"/>
      <c r="AQM19" s="108"/>
      <c r="AQN19" s="108"/>
      <c r="AQO19" s="108"/>
      <c r="AQP19" s="95"/>
      <c r="AQQ19" s="95"/>
      <c r="AQR19" s="95"/>
      <c r="AQS19" s="108"/>
      <c r="AQT19" s="109"/>
      <c r="AQU19" s="108"/>
      <c r="AQV19" s="108"/>
      <c r="AQW19" s="108"/>
      <c r="AQX19" s="108"/>
      <c r="AQY19" s="108"/>
      <c r="AQZ19" s="108"/>
      <c r="ARA19" s="95"/>
      <c r="ARB19" s="95"/>
      <c r="ARC19" s="95"/>
      <c r="ARD19" s="108"/>
      <c r="ARE19" s="109"/>
      <c r="ARF19" s="108"/>
      <c r="ARG19" s="108"/>
      <c r="ARH19" s="108"/>
      <c r="ARI19" s="108"/>
      <c r="ARJ19" s="108"/>
      <c r="ARK19" s="108"/>
      <c r="ARL19" s="95"/>
      <c r="ARM19" s="95"/>
      <c r="ARN19" s="95"/>
      <c r="ARO19" s="108"/>
      <c r="ARP19" s="109"/>
      <c r="ARQ19" s="108"/>
      <c r="ARR19" s="108"/>
      <c r="ARS19" s="108"/>
      <c r="ART19" s="108"/>
      <c r="ARU19" s="108"/>
      <c r="ARV19" s="108"/>
      <c r="ARW19" s="95"/>
      <c r="ARX19" s="95"/>
      <c r="ARY19" s="95"/>
      <c r="ARZ19" s="108"/>
      <c r="ASA19" s="109"/>
      <c r="ASB19" s="108"/>
      <c r="ASC19" s="108"/>
      <c r="ASD19" s="108"/>
      <c r="ASE19" s="108"/>
      <c r="ASF19" s="108"/>
      <c r="ASG19" s="108"/>
      <c r="ASH19" s="95"/>
      <c r="ASI19" s="95"/>
      <c r="ASJ19" s="95"/>
      <c r="ASK19" s="108"/>
      <c r="ASL19" s="109"/>
      <c r="ASM19" s="108"/>
      <c r="ASN19" s="108"/>
      <c r="ASO19" s="108"/>
      <c r="ASP19" s="108"/>
      <c r="ASQ19" s="108"/>
      <c r="ASR19" s="108"/>
      <c r="ASS19" s="95"/>
      <c r="AST19" s="95"/>
      <c r="ASU19" s="95"/>
      <c r="ASV19" s="108"/>
      <c r="ASW19" s="109"/>
      <c r="ASX19" s="108"/>
      <c r="ASY19" s="108"/>
      <c r="ASZ19" s="108"/>
      <c r="ATA19" s="108"/>
      <c r="ATB19" s="108"/>
      <c r="ATC19" s="108"/>
      <c r="ATD19" s="95"/>
      <c r="ATE19" s="95"/>
      <c r="ATF19" s="95"/>
      <c r="ATG19" s="108"/>
      <c r="ATH19" s="109"/>
      <c r="ATI19" s="108"/>
      <c r="ATJ19" s="108"/>
      <c r="ATK19" s="108"/>
      <c r="ATL19" s="108"/>
      <c r="ATM19" s="108"/>
      <c r="ATN19" s="108"/>
      <c r="ATO19" s="95"/>
      <c r="ATP19" s="95"/>
      <c r="ATQ19" s="95"/>
      <c r="ATR19" s="108"/>
      <c r="ATS19" s="109"/>
      <c r="ATT19" s="108"/>
      <c r="ATU19" s="108"/>
      <c r="ATV19" s="108"/>
      <c r="ATW19" s="108"/>
      <c r="ATX19" s="108"/>
      <c r="ATY19" s="108"/>
      <c r="ATZ19" s="95"/>
      <c r="AUA19" s="95"/>
      <c r="AUB19" s="95"/>
      <c r="AUC19" s="108"/>
      <c r="AUD19" s="109"/>
      <c r="AUE19" s="108"/>
      <c r="AUF19" s="108"/>
      <c r="AUG19" s="108"/>
      <c r="AUH19" s="108"/>
      <c r="AUI19" s="108"/>
      <c r="AUJ19" s="108"/>
      <c r="AUK19" s="95"/>
      <c r="AUL19" s="95"/>
      <c r="AUM19" s="95"/>
      <c r="AUN19" s="108"/>
      <c r="AUO19" s="109"/>
      <c r="AUP19" s="108"/>
      <c r="AUQ19" s="108"/>
      <c r="AUR19" s="108"/>
      <c r="AUS19" s="108"/>
      <c r="AUT19" s="108"/>
      <c r="AUU19" s="108"/>
      <c r="AUV19" s="95"/>
      <c r="AUW19" s="95"/>
      <c r="AUX19" s="95"/>
      <c r="AUY19" s="108"/>
      <c r="AUZ19" s="109"/>
      <c r="AVA19" s="108"/>
      <c r="AVB19" s="108"/>
      <c r="AVC19" s="108"/>
      <c r="AVD19" s="108"/>
      <c r="AVE19" s="108"/>
      <c r="AVF19" s="108"/>
      <c r="AVG19" s="95"/>
      <c r="AVH19" s="95"/>
      <c r="AVI19" s="95"/>
      <c r="AVJ19" s="108"/>
      <c r="AVK19" s="109"/>
      <c r="AVL19" s="108"/>
      <c r="AVM19" s="108"/>
      <c r="AVN19" s="108"/>
      <c r="AVO19" s="108"/>
      <c r="AVP19" s="108"/>
      <c r="AVQ19" s="108"/>
      <c r="AVR19" s="95"/>
      <c r="AVS19" s="95"/>
      <c r="AVT19" s="95"/>
      <c r="AVU19" s="108"/>
      <c r="AVV19" s="109"/>
      <c r="AVW19" s="108"/>
      <c r="AVX19" s="108"/>
      <c r="AVY19" s="108"/>
      <c r="AVZ19" s="108"/>
      <c r="AWA19" s="108"/>
      <c r="AWB19" s="108"/>
      <c r="AWC19" s="95"/>
      <c r="AWD19" s="95"/>
      <c r="AWE19" s="95"/>
      <c r="AWF19" s="108"/>
      <c r="AWG19" s="109"/>
      <c r="AWH19" s="108"/>
      <c r="AWI19" s="108"/>
      <c r="AWJ19" s="108"/>
      <c r="AWK19" s="108"/>
      <c r="AWL19" s="108"/>
      <c r="AWM19" s="108"/>
      <c r="AWN19" s="95"/>
      <c r="AWO19" s="95"/>
      <c r="AWP19" s="95"/>
      <c r="AWQ19" s="108"/>
      <c r="AWR19" s="109"/>
      <c r="AWS19" s="108"/>
      <c r="AWT19" s="108"/>
      <c r="AWU19" s="108"/>
      <c r="AWV19" s="108"/>
      <c r="AWW19" s="108"/>
      <c r="AWX19" s="108"/>
      <c r="AWY19" s="95"/>
      <c r="AWZ19" s="95"/>
      <c r="AXA19" s="95"/>
      <c r="AXB19" s="108"/>
      <c r="AXC19" s="109"/>
      <c r="AXD19" s="108"/>
      <c r="AXE19" s="108"/>
      <c r="AXF19" s="108"/>
      <c r="AXG19" s="108"/>
      <c r="AXH19" s="108"/>
      <c r="AXI19" s="108"/>
      <c r="AXJ19" s="95"/>
      <c r="AXK19" s="95"/>
      <c r="AXL19" s="95"/>
      <c r="AXM19" s="108"/>
      <c r="AXN19" s="109"/>
      <c r="AXO19" s="108"/>
      <c r="AXP19" s="108"/>
      <c r="AXQ19" s="108"/>
      <c r="AXR19" s="108"/>
      <c r="AXS19" s="108"/>
      <c r="AXT19" s="108"/>
      <c r="AXU19" s="95"/>
      <c r="AXV19" s="95"/>
      <c r="AXW19" s="95"/>
      <c r="AXX19" s="108"/>
      <c r="AXY19" s="109"/>
      <c r="AXZ19" s="108"/>
      <c r="AYA19" s="108"/>
      <c r="AYB19" s="108"/>
      <c r="AYC19" s="108"/>
      <c r="AYD19" s="108"/>
      <c r="AYE19" s="108"/>
      <c r="AYF19" s="95"/>
      <c r="AYG19" s="95"/>
      <c r="AYH19" s="95"/>
      <c r="AYI19" s="108"/>
      <c r="AYJ19" s="109"/>
      <c r="AYK19" s="108"/>
      <c r="AYL19" s="108"/>
      <c r="AYM19" s="108"/>
      <c r="AYN19" s="108"/>
      <c r="AYO19" s="108"/>
      <c r="AYP19" s="108"/>
      <c r="AYQ19" s="95"/>
      <c r="AYR19" s="95"/>
      <c r="AYS19" s="95"/>
      <c r="AYT19" s="108"/>
      <c r="AYU19" s="109"/>
      <c r="AYV19" s="108"/>
      <c r="AYW19" s="108"/>
      <c r="AYX19" s="108"/>
      <c r="AYY19" s="108"/>
      <c r="AYZ19" s="108"/>
      <c r="AZA19" s="108"/>
      <c r="AZB19" s="95"/>
      <c r="AZC19" s="95"/>
      <c r="AZD19" s="95"/>
      <c r="AZE19" s="108"/>
      <c r="AZF19" s="109"/>
      <c r="AZG19" s="108"/>
      <c r="AZH19" s="108"/>
      <c r="AZI19" s="108"/>
      <c r="AZJ19" s="108"/>
      <c r="AZK19" s="108"/>
      <c r="AZL19" s="108"/>
      <c r="AZM19" s="95"/>
      <c r="AZN19" s="95"/>
      <c r="AZO19" s="95"/>
      <c r="AZP19" s="108"/>
      <c r="AZQ19" s="109"/>
      <c r="AZR19" s="108"/>
      <c r="AZS19" s="108"/>
      <c r="AZT19" s="108"/>
      <c r="AZU19" s="108"/>
      <c r="AZV19" s="108"/>
      <c r="AZW19" s="108"/>
      <c r="AZX19" s="95"/>
      <c r="AZY19" s="95"/>
      <c r="AZZ19" s="95"/>
      <c r="BAA19" s="108"/>
      <c r="BAB19" s="109"/>
      <c r="BAC19" s="108"/>
      <c r="BAD19" s="108"/>
      <c r="BAE19" s="108"/>
      <c r="BAF19" s="108"/>
      <c r="BAG19" s="108"/>
      <c r="BAH19" s="108"/>
      <c r="BAI19" s="95"/>
      <c r="BAJ19" s="95"/>
      <c r="BAK19" s="95"/>
      <c r="BAL19" s="108"/>
      <c r="BAM19" s="109"/>
      <c r="BAN19" s="108"/>
      <c r="BAO19" s="108"/>
      <c r="BAP19" s="108"/>
      <c r="BAQ19" s="108"/>
      <c r="BAR19" s="108"/>
      <c r="BAS19" s="108"/>
      <c r="BAT19" s="95"/>
      <c r="BAU19" s="95"/>
      <c r="BAV19" s="95"/>
      <c r="BAW19" s="108"/>
      <c r="BAX19" s="109"/>
      <c r="BAY19" s="108"/>
      <c r="BAZ19" s="108"/>
      <c r="BBA19" s="108"/>
      <c r="BBB19" s="108"/>
      <c r="BBC19" s="108"/>
      <c r="BBD19" s="108"/>
      <c r="BBE19" s="95"/>
      <c r="BBF19" s="95"/>
      <c r="BBG19" s="95"/>
      <c r="BBH19" s="108"/>
      <c r="BBI19" s="109"/>
      <c r="BBJ19" s="108"/>
      <c r="BBK19" s="108"/>
      <c r="BBL19" s="108"/>
      <c r="BBM19" s="108"/>
      <c r="BBN19" s="108"/>
      <c r="BBO19" s="108"/>
      <c r="BBP19" s="95"/>
      <c r="BBQ19" s="95"/>
      <c r="BBR19" s="95"/>
      <c r="BBS19" s="108"/>
      <c r="BBT19" s="109"/>
      <c r="BBU19" s="108"/>
      <c r="BBV19" s="108"/>
      <c r="BBW19" s="108"/>
      <c r="BBX19" s="108"/>
      <c r="BBY19" s="108"/>
      <c r="BBZ19" s="108"/>
      <c r="BCA19" s="95"/>
      <c r="BCB19" s="95"/>
      <c r="BCC19" s="95"/>
      <c r="BCD19" s="108"/>
      <c r="BCE19" s="109"/>
      <c r="BCF19" s="108"/>
      <c r="BCG19" s="108"/>
      <c r="BCH19" s="108"/>
      <c r="BCI19" s="108"/>
      <c r="BCJ19" s="108"/>
      <c r="BCK19" s="108"/>
      <c r="BCL19" s="95"/>
      <c r="BCM19" s="95"/>
      <c r="BCN19" s="95"/>
      <c r="BCO19" s="108"/>
      <c r="BCP19" s="109"/>
      <c r="BCQ19" s="108"/>
      <c r="BCR19" s="108"/>
      <c r="BCS19" s="108"/>
      <c r="BCT19" s="108"/>
      <c r="BCU19" s="108"/>
      <c r="BCV19" s="108"/>
      <c r="BCW19" s="95"/>
      <c r="BCX19" s="95"/>
      <c r="BCY19" s="95"/>
      <c r="BCZ19" s="108"/>
      <c r="BDA19" s="109"/>
      <c r="BDB19" s="108"/>
      <c r="BDC19" s="108"/>
      <c r="BDD19" s="108"/>
      <c r="BDE19" s="108"/>
      <c r="BDF19" s="108"/>
      <c r="BDG19" s="108"/>
      <c r="BDH19" s="95"/>
      <c r="BDI19" s="95"/>
      <c r="BDJ19" s="95"/>
      <c r="BDK19" s="108"/>
      <c r="BDL19" s="109"/>
      <c r="BDM19" s="108"/>
      <c r="BDN19" s="108"/>
      <c r="BDO19" s="108"/>
      <c r="BDP19" s="108"/>
      <c r="BDQ19" s="108"/>
      <c r="BDR19" s="108"/>
      <c r="BDS19" s="95"/>
      <c r="BDT19" s="95"/>
      <c r="BDU19" s="95"/>
      <c r="BDV19" s="108"/>
      <c r="BDW19" s="109"/>
      <c r="BDX19" s="108"/>
      <c r="BDY19" s="108"/>
      <c r="BDZ19" s="108"/>
      <c r="BEA19" s="108"/>
      <c r="BEB19" s="108"/>
      <c r="BEC19" s="108"/>
      <c r="BED19" s="95"/>
      <c r="BEE19" s="95"/>
      <c r="BEF19" s="95"/>
      <c r="BEG19" s="108"/>
      <c r="BEH19" s="109"/>
      <c r="BEI19" s="108"/>
      <c r="BEJ19" s="108"/>
      <c r="BEK19" s="108"/>
      <c r="BEL19" s="108"/>
      <c r="BEM19" s="108"/>
      <c r="BEN19" s="108"/>
      <c r="BEO19" s="95"/>
      <c r="BEP19" s="95"/>
      <c r="BEQ19" s="95"/>
      <c r="BER19" s="108"/>
      <c r="BES19" s="109"/>
      <c r="BET19" s="108"/>
      <c r="BEU19" s="108"/>
      <c r="BEV19" s="108"/>
      <c r="BEW19" s="108"/>
      <c r="BEX19" s="108"/>
      <c r="BEY19" s="108"/>
      <c r="BEZ19" s="95"/>
      <c r="BFA19" s="95"/>
      <c r="BFB19" s="95"/>
      <c r="BFC19" s="108"/>
      <c r="BFD19" s="109"/>
      <c r="BFE19" s="108"/>
      <c r="BFF19" s="108"/>
      <c r="BFG19" s="108"/>
      <c r="BFH19" s="108"/>
      <c r="BFI19" s="108"/>
      <c r="BFJ19" s="108"/>
      <c r="BFK19" s="95"/>
      <c r="BFL19" s="95"/>
      <c r="BFM19" s="95"/>
      <c r="BFN19" s="108"/>
      <c r="BFO19" s="109"/>
      <c r="BFP19" s="108"/>
      <c r="BFQ19" s="108"/>
      <c r="BFR19" s="108"/>
      <c r="BFS19" s="108"/>
      <c r="BFT19" s="108"/>
      <c r="BFU19" s="108"/>
      <c r="BFV19" s="95"/>
      <c r="BFW19" s="95"/>
      <c r="BFX19" s="95"/>
      <c r="BFY19" s="108"/>
      <c r="BFZ19" s="109"/>
      <c r="BGA19" s="108"/>
      <c r="BGB19" s="108"/>
      <c r="BGC19" s="108"/>
      <c r="BGD19" s="108"/>
      <c r="BGE19" s="108"/>
      <c r="BGF19" s="108"/>
      <c r="BGG19" s="95"/>
      <c r="BGH19" s="95"/>
      <c r="BGI19" s="95"/>
      <c r="BGJ19" s="108"/>
      <c r="BGK19" s="109"/>
      <c r="BGL19" s="108"/>
      <c r="BGM19" s="108"/>
      <c r="BGN19" s="108"/>
      <c r="BGO19" s="108"/>
      <c r="BGP19" s="108"/>
      <c r="BGQ19" s="108"/>
      <c r="BGR19" s="95"/>
      <c r="BGS19" s="95"/>
      <c r="BGT19" s="95"/>
      <c r="BGU19" s="108"/>
      <c r="BGV19" s="109"/>
      <c r="BGW19" s="108"/>
      <c r="BGX19" s="108"/>
      <c r="BGY19" s="108"/>
      <c r="BGZ19" s="108"/>
      <c r="BHA19" s="108"/>
      <c r="BHB19" s="108"/>
      <c r="BHC19" s="95"/>
      <c r="BHD19" s="95"/>
      <c r="BHE19" s="95"/>
      <c r="BHF19" s="108"/>
      <c r="BHG19" s="109"/>
      <c r="BHH19" s="108"/>
      <c r="BHI19" s="108"/>
      <c r="BHJ19" s="108"/>
      <c r="BHK19" s="108"/>
      <c r="BHL19" s="108"/>
      <c r="BHM19" s="108"/>
      <c r="BHN19" s="95"/>
      <c r="BHO19" s="95"/>
      <c r="BHP19" s="95"/>
      <c r="BHQ19" s="108"/>
      <c r="BHR19" s="109"/>
      <c r="BHS19" s="108"/>
      <c r="BHT19" s="108"/>
      <c r="BHU19" s="108"/>
      <c r="BHV19" s="108"/>
      <c r="BHW19" s="108"/>
      <c r="BHX19" s="108"/>
      <c r="BHY19" s="95"/>
      <c r="BHZ19" s="95"/>
      <c r="BIA19" s="95"/>
      <c r="BIB19" s="108"/>
      <c r="BIC19" s="109"/>
      <c r="BID19" s="108"/>
      <c r="BIE19" s="108"/>
      <c r="BIF19" s="108"/>
      <c r="BIG19" s="108"/>
      <c r="BIH19" s="108"/>
      <c r="BII19" s="108"/>
      <c r="BIJ19" s="95"/>
      <c r="BIK19" s="95"/>
      <c r="BIL19" s="95"/>
      <c r="BIM19" s="108"/>
      <c r="BIN19" s="109"/>
      <c r="BIO19" s="108"/>
      <c r="BIP19" s="108"/>
      <c r="BIQ19" s="108"/>
      <c r="BIR19" s="108"/>
      <c r="BIS19" s="108"/>
      <c r="BIT19" s="108"/>
      <c r="BIU19" s="95"/>
      <c r="BIV19" s="95"/>
      <c r="BIW19" s="95"/>
      <c r="BIX19" s="108"/>
      <c r="BIY19" s="109"/>
      <c r="BIZ19" s="108"/>
      <c r="BJA19" s="108"/>
      <c r="BJB19" s="108"/>
      <c r="BJC19" s="108"/>
      <c r="BJD19" s="108"/>
      <c r="BJE19" s="108"/>
      <c r="BJF19" s="95"/>
      <c r="BJG19" s="95"/>
      <c r="BJH19" s="95"/>
      <c r="BJI19" s="108"/>
      <c r="BJJ19" s="109"/>
      <c r="BJK19" s="108"/>
      <c r="BJL19" s="108"/>
      <c r="BJM19" s="108"/>
      <c r="BJN19" s="108"/>
      <c r="BJO19" s="108"/>
      <c r="BJP19" s="108"/>
      <c r="BJQ19" s="95"/>
      <c r="BJR19" s="95"/>
      <c r="BJS19" s="95"/>
      <c r="BJT19" s="108"/>
      <c r="BJU19" s="109"/>
      <c r="BJV19" s="108"/>
      <c r="BJW19" s="108"/>
      <c r="BJX19" s="108"/>
      <c r="BJY19" s="108"/>
      <c r="BJZ19" s="108"/>
      <c r="BKA19" s="108"/>
      <c r="BKB19" s="95"/>
      <c r="BKC19" s="95"/>
      <c r="BKD19" s="95"/>
      <c r="BKE19" s="108"/>
      <c r="BKF19" s="109"/>
      <c r="BKG19" s="108"/>
      <c r="BKH19" s="108"/>
      <c r="BKI19" s="108"/>
      <c r="BKJ19" s="108"/>
      <c r="BKK19" s="108"/>
      <c r="BKL19" s="108"/>
      <c r="BKM19" s="95"/>
      <c r="BKN19" s="95"/>
      <c r="BKO19" s="95"/>
      <c r="BKP19" s="108"/>
      <c r="BKQ19" s="109"/>
      <c r="BKR19" s="108"/>
      <c r="BKS19" s="108"/>
      <c r="BKT19" s="108"/>
      <c r="BKU19" s="108"/>
      <c r="BKV19" s="108"/>
      <c r="BKW19" s="108"/>
      <c r="BKX19" s="95"/>
      <c r="BKY19" s="95"/>
      <c r="BKZ19" s="95"/>
      <c r="BLA19" s="108"/>
      <c r="BLB19" s="109"/>
      <c r="BLC19" s="108"/>
      <c r="BLD19" s="108"/>
      <c r="BLE19" s="108"/>
      <c r="BLF19" s="108"/>
      <c r="BLG19" s="108"/>
      <c r="BLH19" s="108"/>
      <c r="BLI19" s="95"/>
      <c r="BLJ19" s="95"/>
      <c r="BLK19" s="95"/>
      <c r="BLL19" s="108"/>
      <c r="BLM19" s="109"/>
      <c r="BLN19" s="108"/>
      <c r="BLO19" s="108"/>
      <c r="BLP19" s="108"/>
      <c r="BLQ19" s="108"/>
      <c r="BLR19" s="108"/>
      <c r="BLS19" s="108"/>
      <c r="BLT19" s="95"/>
      <c r="BLU19" s="95"/>
      <c r="BLV19" s="95"/>
      <c r="BLW19" s="108"/>
      <c r="BLX19" s="109"/>
      <c r="BLY19" s="108"/>
      <c r="BLZ19" s="108"/>
      <c r="BMA19" s="108"/>
      <c r="BMB19" s="108"/>
      <c r="BMC19" s="108"/>
      <c r="BMD19" s="108"/>
      <c r="BME19" s="95"/>
      <c r="BMF19" s="95"/>
      <c r="BMG19" s="95"/>
      <c r="BMH19" s="108"/>
      <c r="BMI19" s="109"/>
      <c r="BMJ19" s="108"/>
      <c r="BMK19" s="108"/>
      <c r="BML19" s="108"/>
      <c r="BMM19" s="108"/>
      <c r="BMN19" s="108"/>
      <c r="BMO19" s="108"/>
      <c r="BMP19" s="95"/>
      <c r="BMQ19" s="95"/>
      <c r="BMR19" s="95"/>
      <c r="BMS19" s="108"/>
      <c r="BMT19" s="109"/>
      <c r="BMU19" s="108"/>
      <c r="BMV19" s="108"/>
      <c r="BMW19" s="108"/>
      <c r="BMX19" s="108"/>
      <c r="BMY19" s="108"/>
      <c r="BMZ19" s="108"/>
      <c r="BNA19" s="95"/>
      <c r="BNB19" s="95"/>
      <c r="BNC19" s="95"/>
      <c r="BND19" s="108"/>
      <c r="BNE19" s="109"/>
      <c r="BNF19" s="108"/>
      <c r="BNG19" s="108"/>
      <c r="BNH19" s="108"/>
      <c r="BNI19" s="108"/>
      <c r="BNJ19" s="108"/>
      <c r="BNK19" s="108"/>
      <c r="BNL19" s="95"/>
      <c r="BNM19" s="95"/>
      <c r="BNN19" s="95"/>
      <c r="BNO19" s="108"/>
      <c r="BNP19" s="109"/>
      <c r="BNQ19" s="108"/>
      <c r="BNR19" s="108"/>
      <c r="BNS19" s="108"/>
      <c r="BNT19" s="108"/>
      <c r="BNU19" s="108"/>
      <c r="BNV19" s="108"/>
      <c r="BNW19" s="95"/>
      <c r="BNX19" s="95"/>
      <c r="BNY19" s="95"/>
      <c r="BNZ19" s="108"/>
      <c r="BOA19" s="109"/>
      <c r="BOB19" s="108"/>
      <c r="BOC19" s="108"/>
      <c r="BOD19" s="108"/>
      <c r="BOE19" s="108"/>
      <c r="BOF19" s="108"/>
      <c r="BOG19" s="108"/>
      <c r="BOH19" s="95"/>
      <c r="BOI19" s="95"/>
      <c r="BOJ19" s="95"/>
      <c r="BOK19" s="108"/>
      <c r="BOL19" s="109"/>
      <c r="BOM19" s="108"/>
      <c r="BON19" s="108"/>
      <c r="BOO19" s="108"/>
      <c r="BOP19" s="108"/>
      <c r="BOQ19" s="108"/>
      <c r="BOR19" s="108"/>
      <c r="BOS19" s="95"/>
      <c r="BOT19" s="95"/>
      <c r="BOU19" s="95"/>
      <c r="BOV19" s="108"/>
      <c r="BOW19" s="109"/>
      <c r="BOX19" s="108"/>
      <c r="BOY19" s="108"/>
      <c r="BOZ19" s="108"/>
      <c r="BPA19" s="108"/>
      <c r="BPB19" s="108"/>
      <c r="BPC19" s="108"/>
      <c r="BPD19" s="95"/>
      <c r="BPE19" s="95"/>
      <c r="BPF19" s="95"/>
      <c r="BPG19" s="108"/>
      <c r="BPH19" s="109"/>
      <c r="BPI19" s="108"/>
      <c r="BPJ19" s="108"/>
      <c r="BPK19" s="108"/>
      <c r="BPL19" s="108"/>
      <c r="BPM19" s="108"/>
      <c r="BPN19" s="108"/>
      <c r="BPO19" s="95"/>
      <c r="BPP19" s="95"/>
      <c r="BPQ19" s="95"/>
      <c r="BPR19" s="108"/>
      <c r="BPS19" s="109"/>
      <c r="BPT19" s="108"/>
      <c r="BPU19" s="108"/>
      <c r="BPV19" s="108"/>
      <c r="BPW19" s="108"/>
      <c r="BPX19" s="108"/>
      <c r="BPY19" s="108"/>
      <c r="BPZ19" s="95"/>
      <c r="BQA19" s="95"/>
      <c r="BQB19" s="95"/>
      <c r="BQC19" s="108"/>
      <c r="BQD19" s="109"/>
      <c r="BQE19" s="108"/>
      <c r="BQF19" s="108"/>
      <c r="BQG19" s="108"/>
      <c r="BQH19" s="108"/>
      <c r="BQI19" s="108"/>
      <c r="BQJ19" s="108"/>
      <c r="BQK19" s="95"/>
      <c r="BQL19" s="95"/>
      <c r="BQM19" s="95"/>
      <c r="BQN19" s="108"/>
      <c r="BQO19" s="109"/>
      <c r="BQP19" s="108"/>
      <c r="BQQ19" s="108"/>
      <c r="BQR19" s="108"/>
      <c r="BQS19" s="108"/>
      <c r="BQT19" s="108"/>
      <c r="BQU19" s="108"/>
      <c r="BQV19" s="95"/>
      <c r="BQW19" s="95"/>
      <c r="BQX19" s="95"/>
      <c r="BQY19" s="108"/>
      <c r="BQZ19" s="109"/>
      <c r="BRA19" s="108"/>
      <c r="BRB19" s="108"/>
      <c r="BRC19" s="108"/>
      <c r="BRD19" s="108"/>
      <c r="BRE19" s="108"/>
      <c r="BRF19" s="108"/>
      <c r="BRG19" s="95"/>
      <c r="BRH19" s="95"/>
      <c r="BRI19" s="95"/>
      <c r="BRJ19" s="108"/>
      <c r="BRK19" s="109"/>
      <c r="BRL19" s="108"/>
      <c r="BRM19" s="108"/>
      <c r="BRN19" s="108"/>
      <c r="BRO19" s="108"/>
      <c r="BRP19" s="108"/>
      <c r="BRQ19" s="108"/>
      <c r="BRR19" s="95"/>
      <c r="BRS19" s="95"/>
      <c r="BRT19" s="95"/>
      <c r="BRU19" s="108"/>
      <c r="BRV19" s="109"/>
      <c r="BRW19" s="108"/>
      <c r="BRX19" s="108"/>
      <c r="BRY19" s="108"/>
      <c r="BRZ19" s="108"/>
      <c r="BSA19" s="108"/>
      <c r="BSB19" s="108"/>
      <c r="BSC19" s="95"/>
      <c r="BSD19" s="95"/>
      <c r="BSE19" s="95"/>
      <c r="BSF19" s="108"/>
      <c r="BSG19" s="109"/>
      <c r="BSH19" s="108"/>
      <c r="BSI19" s="108"/>
      <c r="BSJ19" s="108"/>
      <c r="BSK19" s="108"/>
      <c r="BSL19" s="108"/>
      <c r="BSM19" s="108"/>
      <c r="BSN19" s="95"/>
      <c r="BSO19" s="95"/>
      <c r="BSP19" s="95"/>
      <c r="BSQ19" s="108"/>
      <c r="BSR19" s="109"/>
      <c r="BSS19" s="108"/>
      <c r="BST19" s="108"/>
      <c r="BSU19" s="108"/>
      <c r="BSV19" s="108"/>
      <c r="BSW19" s="108"/>
      <c r="BSX19" s="108"/>
      <c r="BSY19" s="95"/>
      <c r="BSZ19" s="95"/>
      <c r="BTA19" s="95"/>
      <c r="BTB19" s="108"/>
      <c r="BTC19" s="109"/>
      <c r="BTD19" s="108"/>
      <c r="BTE19" s="108"/>
      <c r="BTF19" s="108"/>
      <c r="BTG19" s="108"/>
      <c r="BTH19" s="108"/>
      <c r="BTI19" s="108"/>
      <c r="BTJ19" s="95"/>
      <c r="BTK19" s="95"/>
      <c r="BTL19" s="95"/>
      <c r="BTM19" s="108"/>
      <c r="BTN19" s="109"/>
      <c r="BTO19" s="108"/>
      <c r="BTP19" s="108"/>
      <c r="BTQ19" s="108"/>
      <c r="BTR19" s="108"/>
      <c r="BTS19" s="108"/>
      <c r="BTT19" s="108"/>
      <c r="BTU19" s="95"/>
      <c r="BTV19" s="95"/>
      <c r="BTW19" s="95"/>
      <c r="BTX19" s="108"/>
      <c r="BTY19" s="109"/>
      <c r="BTZ19" s="108"/>
      <c r="BUA19" s="108"/>
      <c r="BUB19" s="108"/>
      <c r="BUC19" s="108"/>
      <c r="BUD19" s="108"/>
      <c r="BUE19" s="108"/>
      <c r="BUF19" s="95"/>
      <c r="BUG19" s="95"/>
      <c r="BUH19" s="95"/>
      <c r="BUI19" s="108"/>
      <c r="BUJ19" s="109"/>
      <c r="BUK19" s="108"/>
      <c r="BUL19" s="108"/>
      <c r="BUM19" s="108"/>
      <c r="BUN19" s="108"/>
      <c r="BUO19" s="108"/>
      <c r="BUP19" s="108"/>
      <c r="BUQ19" s="95"/>
      <c r="BUR19" s="95"/>
      <c r="BUS19" s="95"/>
      <c r="BUT19" s="108"/>
      <c r="BUU19" s="109"/>
      <c r="BUV19" s="108"/>
      <c r="BUW19" s="108"/>
      <c r="BUX19" s="108"/>
      <c r="BUY19" s="108"/>
      <c r="BUZ19" s="108"/>
      <c r="BVA19" s="108"/>
      <c r="BVB19" s="95"/>
      <c r="BVC19" s="95"/>
      <c r="BVD19" s="95"/>
      <c r="BVE19" s="108"/>
      <c r="BVF19" s="109"/>
      <c r="BVG19" s="108"/>
      <c r="BVH19" s="108"/>
      <c r="BVI19" s="108"/>
      <c r="BVJ19" s="108"/>
      <c r="BVK19" s="108"/>
      <c r="BVL19" s="108"/>
      <c r="BVM19" s="95"/>
      <c r="BVN19" s="95"/>
      <c r="BVO19" s="95"/>
      <c r="BVP19" s="108"/>
      <c r="BVQ19" s="109"/>
      <c r="BVR19" s="108"/>
      <c r="BVS19" s="108"/>
      <c r="BVT19" s="108"/>
      <c r="BVU19" s="108"/>
      <c r="BVV19" s="108"/>
      <c r="BVW19" s="108"/>
      <c r="BVX19" s="95"/>
      <c r="BVY19" s="95"/>
      <c r="BVZ19" s="95"/>
      <c r="BWA19" s="108"/>
      <c r="BWB19" s="109"/>
      <c r="BWC19" s="108"/>
      <c r="BWD19" s="108"/>
      <c r="BWE19" s="108"/>
      <c r="BWF19" s="108"/>
      <c r="BWG19" s="108"/>
      <c r="BWH19" s="108"/>
      <c r="BWI19" s="95"/>
      <c r="BWJ19" s="95"/>
      <c r="BWK19" s="95"/>
      <c r="BWL19" s="108"/>
      <c r="BWM19" s="109"/>
      <c r="BWN19" s="108"/>
      <c r="BWO19" s="108"/>
      <c r="BWP19" s="108"/>
      <c r="BWQ19" s="108"/>
      <c r="BWR19" s="108"/>
      <c r="BWS19" s="108"/>
      <c r="BWT19" s="95"/>
      <c r="BWU19" s="95"/>
      <c r="BWV19" s="95"/>
      <c r="BWW19" s="108"/>
      <c r="BWX19" s="109"/>
      <c r="BWY19" s="108"/>
      <c r="BWZ19" s="108"/>
      <c r="BXA19" s="108"/>
      <c r="BXB19" s="108"/>
      <c r="BXC19" s="108"/>
      <c r="BXD19" s="108"/>
      <c r="BXE19" s="95"/>
      <c r="BXF19" s="95"/>
      <c r="BXG19" s="95"/>
      <c r="BXH19" s="108"/>
      <c r="BXI19" s="109"/>
      <c r="BXJ19" s="108"/>
      <c r="BXK19" s="108"/>
      <c r="BXL19" s="108"/>
      <c r="BXM19" s="108"/>
      <c r="BXN19" s="108"/>
      <c r="BXO19" s="108"/>
      <c r="BXP19" s="95"/>
      <c r="BXQ19" s="95"/>
      <c r="BXR19" s="95"/>
      <c r="BXS19" s="108"/>
      <c r="BXT19" s="109"/>
      <c r="BXU19" s="108"/>
      <c r="BXV19" s="108"/>
      <c r="BXW19" s="108"/>
      <c r="BXX19" s="108"/>
      <c r="BXY19" s="108"/>
      <c r="BXZ19" s="108"/>
      <c r="BYA19" s="95"/>
      <c r="BYB19" s="95"/>
      <c r="BYC19" s="95"/>
      <c r="BYD19" s="108"/>
      <c r="BYE19" s="109"/>
      <c r="BYF19" s="108"/>
      <c r="BYG19" s="108"/>
      <c r="BYH19" s="108"/>
      <c r="BYI19" s="108"/>
      <c r="BYJ19" s="108"/>
      <c r="BYK19" s="108"/>
      <c r="BYL19" s="95"/>
      <c r="BYM19" s="95"/>
      <c r="BYN19" s="95"/>
      <c r="BYO19" s="108"/>
      <c r="BYP19" s="109"/>
      <c r="BYQ19" s="108"/>
      <c r="BYR19" s="108"/>
      <c r="BYS19" s="108"/>
      <c r="BYT19" s="108"/>
      <c r="BYU19" s="108"/>
      <c r="BYV19" s="108"/>
      <c r="BYW19" s="95"/>
      <c r="BYX19" s="95"/>
      <c r="BYY19" s="95"/>
      <c r="BYZ19" s="108"/>
      <c r="BZA19" s="109"/>
      <c r="BZB19" s="108"/>
      <c r="BZC19" s="108"/>
      <c r="BZD19" s="108"/>
      <c r="BZE19" s="108"/>
      <c r="BZF19" s="108"/>
      <c r="BZG19" s="108"/>
      <c r="BZH19" s="95"/>
      <c r="BZI19" s="95"/>
      <c r="BZJ19" s="95"/>
      <c r="BZK19" s="108"/>
      <c r="BZL19" s="109"/>
      <c r="BZM19" s="108"/>
      <c r="BZN19" s="108"/>
      <c r="BZO19" s="108"/>
      <c r="BZP19" s="108"/>
      <c r="BZQ19" s="108"/>
      <c r="BZR19" s="108"/>
      <c r="BZS19" s="95"/>
      <c r="BZT19" s="95"/>
      <c r="BZU19" s="95"/>
      <c r="BZV19" s="108"/>
      <c r="BZW19" s="109"/>
      <c r="BZX19" s="108"/>
      <c r="BZY19" s="108"/>
      <c r="BZZ19" s="108"/>
      <c r="CAA19" s="108"/>
      <c r="CAB19" s="108"/>
      <c r="CAC19" s="108"/>
      <c r="CAD19" s="95"/>
      <c r="CAE19" s="95"/>
      <c r="CAF19" s="95"/>
      <c r="CAG19" s="108"/>
      <c r="CAH19" s="109"/>
      <c r="CAI19" s="108"/>
      <c r="CAJ19" s="108"/>
      <c r="CAK19" s="108"/>
      <c r="CAL19" s="108"/>
      <c r="CAM19" s="108"/>
      <c r="CAN19" s="108"/>
      <c r="CAO19" s="95"/>
      <c r="CAP19" s="95"/>
      <c r="CAQ19" s="95"/>
      <c r="CAR19" s="108"/>
      <c r="CAS19" s="109"/>
      <c r="CAT19" s="108"/>
      <c r="CAU19" s="108"/>
      <c r="CAV19" s="108"/>
      <c r="CAW19" s="108"/>
      <c r="CAX19" s="108"/>
      <c r="CAY19" s="108"/>
      <c r="CAZ19" s="95"/>
      <c r="CBA19" s="95"/>
      <c r="CBB19" s="95"/>
      <c r="CBC19" s="108"/>
      <c r="CBD19" s="109"/>
      <c r="CBE19" s="108"/>
      <c r="CBF19" s="108"/>
      <c r="CBG19" s="108"/>
      <c r="CBH19" s="108"/>
      <c r="CBI19" s="108"/>
      <c r="CBJ19" s="108"/>
      <c r="CBK19" s="95"/>
      <c r="CBL19" s="95"/>
      <c r="CBM19" s="95"/>
      <c r="CBN19" s="108"/>
      <c r="CBO19" s="109"/>
      <c r="CBP19" s="108"/>
      <c r="CBQ19" s="108"/>
      <c r="CBR19" s="108"/>
      <c r="CBS19" s="108"/>
      <c r="CBT19" s="108"/>
      <c r="CBU19" s="108"/>
      <c r="CBV19" s="95"/>
      <c r="CBW19" s="95"/>
      <c r="CBX19" s="95"/>
      <c r="CBY19" s="108"/>
      <c r="CBZ19" s="109"/>
      <c r="CCA19" s="108"/>
      <c r="CCB19" s="108"/>
      <c r="CCC19" s="108"/>
      <c r="CCD19" s="108"/>
      <c r="CCE19" s="108"/>
      <c r="CCF19" s="108"/>
      <c r="CCG19" s="95"/>
      <c r="CCH19" s="95"/>
      <c r="CCI19" s="95"/>
      <c r="CCJ19" s="108"/>
      <c r="CCK19" s="109"/>
      <c r="CCL19" s="108"/>
      <c r="CCM19" s="108"/>
      <c r="CCN19" s="108"/>
      <c r="CCO19" s="108"/>
      <c r="CCP19" s="108"/>
      <c r="CCQ19" s="108"/>
      <c r="CCR19" s="95"/>
      <c r="CCS19" s="95"/>
      <c r="CCT19" s="95"/>
      <c r="CCU19" s="108"/>
      <c r="CCV19" s="109"/>
      <c r="CCW19" s="108"/>
      <c r="CCX19" s="108"/>
      <c r="CCY19" s="108"/>
      <c r="CCZ19" s="108"/>
      <c r="CDA19" s="108"/>
      <c r="CDB19" s="108"/>
      <c r="CDC19" s="95"/>
      <c r="CDD19" s="95"/>
      <c r="CDE19" s="95"/>
      <c r="CDF19" s="108"/>
      <c r="CDG19" s="109"/>
      <c r="CDH19" s="108"/>
      <c r="CDI19" s="108"/>
      <c r="CDJ19" s="108"/>
      <c r="CDK19" s="108"/>
      <c r="CDL19" s="108"/>
      <c r="CDM19" s="108"/>
      <c r="CDN19" s="95"/>
      <c r="CDO19" s="95"/>
      <c r="CDP19" s="95"/>
      <c r="CDQ19" s="108"/>
      <c r="CDR19" s="109"/>
      <c r="CDS19" s="108"/>
      <c r="CDT19" s="108"/>
      <c r="CDU19" s="108"/>
      <c r="CDV19" s="108"/>
      <c r="CDW19" s="108"/>
      <c r="CDX19" s="108"/>
      <c r="CDY19" s="95"/>
      <c r="CDZ19" s="95"/>
      <c r="CEA19" s="95"/>
      <c r="CEB19" s="108"/>
      <c r="CEC19" s="109"/>
      <c r="CED19" s="108"/>
      <c r="CEE19" s="108"/>
      <c r="CEF19" s="108"/>
      <c r="CEG19" s="108"/>
      <c r="CEH19" s="108"/>
      <c r="CEI19" s="108"/>
      <c r="CEJ19" s="95"/>
      <c r="CEK19" s="95"/>
      <c r="CEL19" s="95"/>
      <c r="CEM19" s="108"/>
      <c r="CEN19" s="109"/>
      <c r="CEO19" s="108"/>
      <c r="CEP19" s="108"/>
      <c r="CEQ19" s="108"/>
      <c r="CER19" s="108"/>
      <c r="CES19" s="108"/>
      <c r="CET19" s="108"/>
      <c r="CEU19" s="95"/>
      <c r="CEV19" s="95"/>
      <c r="CEW19" s="95"/>
      <c r="CEX19" s="108"/>
      <c r="CEY19" s="109"/>
      <c r="CEZ19" s="108"/>
      <c r="CFA19" s="108"/>
      <c r="CFB19" s="108"/>
      <c r="CFC19" s="108"/>
      <c r="CFD19" s="108"/>
      <c r="CFE19" s="108"/>
      <c r="CFF19" s="95"/>
      <c r="CFG19" s="95"/>
      <c r="CFH19" s="95"/>
      <c r="CFI19" s="108"/>
      <c r="CFJ19" s="109"/>
      <c r="CFK19" s="108"/>
      <c r="CFL19" s="108"/>
      <c r="CFM19" s="108"/>
      <c r="CFN19" s="108"/>
      <c r="CFO19" s="108"/>
      <c r="CFP19" s="108"/>
      <c r="CFQ19" s="95"/>
      <c r="CFR19" s="95"/>
      <c r="CFS19" s="95"/>
      <c r="CFT19" s="108"/>
      <c r="CFU19" s="109"/>
      <c r="CFV19" s="108"/>
      <c r="CFW19" s="108"/>
      <c r="CFX19" s="108"/>
      <c r="CFY19" s="108"/>
      <c r="CFZ19" s="108"/>
      <c r="CGA19" s="108"/>
      <c r="CGB19" s="95"/>
      <c r="CGC19" s="95"/>
      <c r="CGD19" s="95"/>
      <c r="CGE19" s="108"/>
      <c r="CGF19" s="109"/>
      <c r="CGG19" s="108"/>
      <c r="CGH19" s="108"/>
      <c r="CGI19" s="108"/>
      <c r="CGJ19" s="108"/>
      <c r="CGK19" s="108"/>
      <c r="CGL19" s="108"/>
      <c r="CGM19" s="95"/>
      <c r="CGN19" s="95"/>
      <c r="CGO19" s="95"/>
      <c r="CGP19" s="108"/>
      <c r="CGQ19" s="109"/>
      <c r="CGR19" s="108"/>
      <c r="CGS19" s="108"/>
      <c r="CGT19" s="108"/>
      <c r="CGU19" s="108"/>
      <c r="CGV19" s="108"/>
      <c r="CGW19" s="108"/>
      <c r="CGX19" s="95"/>
      <c r="CGY19" s="95"/>
      <c r="CGZ19" s="95"/>
      <c r="CHA19" s="108"/>
      <c r="CHB19" s="109"/>
      <c r="CHC19" s="108"/>
      <c r="CHD19" s="108"/>
      <c r="CHE19" s="108"/>
      <c r="CHF19" s="108"/>
      <c r="CHG19" s="108"/>
      <c r="CHH19" s="108"/>
      <c r="CHI19" s="95"/>
      <c r="CHJ19" s="95"/>
      <c r="CHK19" s="95"/>
      <c r="CHL19" s="108"/>
      <c r="CHM19" s="109"/>
      <c r="CHN19" s="108"/>
      <c r="CHO19" s="108"/>
      <c r="CHP19" s="108"/>
      <c r="CHQ19" s="108"/>
      <c r="CHR19" s="108"/>
      <c r="CHS19" s="108"/>
      <c r="CHT19" s="95"/>
      <c r="CHU19" s="95"/>
      <c r="CHV19" s="95"/>
      <c r="CHW19" s="108"/>
      <c r="CHX19" s="109"/>
      <c r="CHY19" s="108"/>
      <c r="CHZ19" s="108"/>
      <c r="CIA19" s="108"/>
      <c r="CIB19" s="108"/>
      <c r="CIC19" s="108"/>
      <c r="CID19" s="108"/>
      <c r="CIE19" s="95"/>
      <c r="CIF19" s="95"/>
      <c r="CIG19" s="95"/>
      <c r="CIH19" s="108"/>
      <c r="CII19" s="109"/>
      <c r="CIJ19" s="108"/>
      <c r="CIK19" s="108"/>
      <c r="CIL19" s="108"/>
      <c r="CIM19" s="108"/>
      <c r="CIN19" s="108"/>
      <c r="CIO19" s="108"/>
      <c r="CIP19" s="95"/>
      <c r="CIQ19" s="95"/>
      <c r="CIR19" s="95"/>
      <c r="CIS19" s="108"/>
      <c r="CIT19" s="109"/>
      <c r="CIU19" s="108"/>
      <c r="CIV19" s="108"/>
      <c r="CIW19" s="108"/>
      <c r="CIX19" s="108"/>
      <c r="CIY19" s="108"/>
      <c r="CIZ19" s="108"/>
      <c r="CJA19" s="95"/>
      <c r="CJB19" s="95"/>
      <c r="CJC19" s="95"/>
      <c r="CJD19" s="108"/>
      <c r="CJE19" s="109"/>
      <c r="CJF19" s="108"/>
      <c r="CJG19" s="108"/>
      <c r="CJH19" s="108"/>
      <c r="CJI19" s="108"/>
      <c r="CJJ19" s="108"/>
      <c r="CJK19" s="108"/>
      <c r="CJL19" s="95"/>
      <c r="CJM19" s="95"/>
      <c r="CJN19" s="95"/>
      <c r="CJO19" s="108"/>
      <c r="CJP19" s="109"/>
      <c r="CJQ19" s="108"/>
      <c r="CJR19" s="108"/>
      <c r="CJS19" s="108"/>
      <c r="CJT19" s="108"/>
      <c r="CJU19" s="108"/>
      <c r="CJV19" s="108"/>
      <c r="CJW19" s="95"/>
      <c r="CJX19" s="95"/>
      <c r="CJY19" s="95"/>
      <c r="CJZ19" s="108"/>
      <c r="CKA19" s="109"/>
      <c r="CKB19" s="108"/>
      <c r="CKC19" s="108"/>
      <c r="CKD19" s="108"/>
      <c r="CKE19" s="108"/>
      <c r="CKF19" s="108"/>
      <c r="CKG19" s="108"/>
      <c r="CKH19" s="95"/>
      <c r="CKI19" s="95"/>
      <c r="CKJ19" s="95"/>
      <c r="CKK19" s="108"/>
      <c r="CKL19" s="109"/>
      <c r="CKM19" s="108"/>
      <c r="CKN19" s="108"/>
      <c r="CKO19" s="108"/>
      <c r="CKP19" s="108"/>
      <c r="CKQ19" s="108"/>
      <c r="CKR19" s="108"/>
      <c r="CKS19" s="95"/>
      <c r="CKT19" s="95"/>
      <c r="CKU19" s="95"/>
      <c r="CKV19" s="108"/>
      <c r="CKW19" s="109"/>
      <c r="CKX19" s="108"/>
      <c r="CKY19" s="108"/>
      <c r="CKZ19" s="108"/>
      <c r="CLA19" s="108"/>
      <c r="CLB19" s="108"/>
      <c r="CLC19" s="108"/>
      <c r="CLD19" s="95"/>
      <c r="CLE19" s="95"/>
      <c r="CLF19" s="95"/>
      <c r="CLG19" s="108"/>
      <c r="CLH19" s="109"/>
      <c r="CLI19" s="108"/>
      <c r="CLJ19" s="108"/>
      <c r="CLK19" s="108"/>
      <c r="CLL19" s="108"/>
      <c r="CLM19" s="108"/>
      <c r="CLN19" s="108"/>
      <c r="CLO19" s="95"/>
      <c r="CLP19" s="95"/>
      <c r="CLQ19" s="95"/>
      <c r="CLR19" s="108"/>
      <c r="CLS19" s="109"/>
      <c r="CLT19" s="108"/>
      <c r="CLU19" s="108"/>
      <c r="CLV19" s="108"/>
      <c r="CLW19" s="108"/>
      <c r="CLX19" s="108"/>
      <c r="CLY19" s="108"/>
      <c r="CLZ19" s="95"/>
      <c r="CMA19" s="95"/>
      <c r="CMB19" s="95"/>
      <c r="CMC19" s="108"/>
      <c r="CMD19" s="109"/>
      <c r="CME19" s="108"/>
      <c r="CMF19" s="108"/>
      <c r="CMG19" s="108"/>
      <c r="CMH19" s="108"/>
      <c r="CMI19" s="108"/>
      <c r="CMJ19" s="108"/>
      <c r="CMK19" s="95"/>
      <c r="CML19" s="95"/>
      <c r="CMM19" s="95"/>
      <c r="CMN19" s="108"/>
      <c r="CMO19" s="109"/>
      <c r="CMP19" s="108"/>
      <c r="CMQ19" s="108"/>
      <c r="CMR19" s="108"/>
      <c r="CMS19" s="108"/>
      <c r="CMT19" s="108"/>
      <c r="CMU19" s="108"/>
      <c r="CMV19" s="95"/>
      <c r="CMW19" s="95"/>
      <c r="CMX19" s="95"/>
      <c r="CMY19" s="108"/>
      <c r="CMZ19" s="109"/>
      <c r="CNA19" s="108"/>
      <c r="CNB19" s="108"/>
      <c r="CNC19" s="108"/>
      <c r="CND19" s="108"/>
      <c r="CNE19" s="108"/>
      <c r="CNF19" s="108"/>
      <c r="CNG19" s="95"/>
      <c r="CNH19" s="95"/>
      <c r="CNI19" s="95"/>
      <c r="CNJ19" s="108"/>
      <c r="CNK19" s="109"/>
      <c r="CNL19" s="108"/>
      <c r="CNM19" s="108"/>
      <c r="CNN19" s="108"/>
      <c r="CNO19" s="108"/>
      <c r="CNP19" s="108"/>
      <c r="CNQ19" s="108"/>
      <c r="CNR19" s="95"/>
      <c r="CNS19" s="95"/>
      <c r="CNT19" s="95"/>
      <c r="CNU19" s="108"/>
      <c r="CNV19" s="109"/>
      <c r="CNW19" s="108"/>
      <c r="CNX19" s="108"/>
      <c r="CNY19" s="108"/>
      <c r="CNZ19" s="108"/>
      <c r="COA19" s="108"/>
      <c r="COB19" s="108"/>
      <c r="COC19" s="95"/>
      <c r="COD19" s="95"/>
      <c r="COE19" s="95"/>
      <c r="COF19" s="108"/>
      <c r="COG19" s="109"/>
      <c r="COH19" s="108"/>
      <c r="COI19" s="108"/>
      <c r="COJ19" s="108"/>
      <c r="COK19" s="108"/>
      <c r="COL19" s="108"/>
      <c r="COM19" s="108"/>
      <c r="CON19" s="95"/>
      <c r="COO19" s="95"/>
      <c r="COP19" s="95"/>
      <c r="COQ19" s="108"/>
      <c r="COR19" s="109"/>
      <c r="COS19" s="108"/>
      <c r="COT19" s="108"/>
      <c r="COU19" s="108"/>
      <c r="COV19" s="108"/>
      <c r="COW19" s="108"/>
      <c r="COX19" s="108"/>
      <c r="COY19" s="95"/>
      <c r="COZ19" s="95"/>
      <c r="CPA19" s="95"/>
      <c r="CPB19" s="108"/>
      <c r="CPC19" s="109"/>
      <c r="CPD19" s="108"/>
      <c r="CPE19" s="108"/>
      <c r="CPF19" s="108"/>
      <c r="CPG19" s="108"/>
      <c r="CPH19" s="108"/>
      <c r="CPI19" s="108"/>
      <c r="CPJ19" s="95"/>
      <c r="CPK19" s="95"/>
      <c r="CPL19" s="95"/>
      <c r="CPM19" s="108"/>
      <c r="CPN19" s="109"/>
      <c r="CPO19" s="108"/>
      <c r="CPP19" s="108"/>
      <c r="CPQ19" s="108"/>
      <c r="CPR19" s="108"/>
      <c r="CPS19" s="108"/>
      <c r="CPT19" s="108"/>
      <c r="CPU19" s="95"/>
      <c r="CPV19" s="95"/>
      <c r="CPW19" s="95"/>
      <c r="CPX19" s="108"/>
      <c r="CPY19" s="109"/>
      <c r="CPZ19" s="108"/>
      <c r="CQA19" s="108"/>
      <c r="CQB19" s="108"/>
      <c r="CQC19" s="108"/>
      <c r="CQD19" s="108"/>
      <c r="CQE19" s="108"/>
      <c r="CQF19" s="95"/>
      <c r="CQG19" s="95"/>
      <c r="CQH19" s="95"/>
      <c r="CQI19" s="108"/>
      <c r="CQJ19" s="109"/>
      <c r="CQK19" s="108"/>
      <c r="CQL19" s="108"/>
      <c r="CQM19" s="108"/>
      <c r="CQN19" s="108"/>
      <c r="CQO19" s="108"/>
      <c r="CQP19" s="108"/>
      <c r="CQQ19" s="95"/>
      <c r="CQR19" s="95"/>
      <c r="CQS19" s="95"/>
      <c r="CQT19" s="108"/>
      <c r="CQU19" s="109"/>
      <c r="CQV19" s="108"/>
      <c r="CQW19" s="108"/>
      <c r="CQX19" s="108"/>
      <c r="CQY19" s="108"/>
      <c r="CQZ19" s="108"/>
      <c r="CRA19" s="108"/>
      <c r="CRB19" s="95"/>
      <c r="CRC19" s="95"/>
      <c r="CRD19" s="95"/>
      <c r="CRE19" s="108"/>
      <c r="CRF19" s="109"/>
      <c r="CRG19" s="108"/>
      <c r="CRH19" s="108"/>
      <c r="CRI19" s="108"/>
      <c r="CRJ19" s="108"/>
      <c r="CRK19" s="108"/>
      <c r="CRL19" s="108"/>
      <c r="CRM19" s="95"/>
      <c r="CRN19" s="95"/>
      <c r="CRO19" s="95"/>
      <c r="CRP19" s="108"/>
      <c r="CRQ19" s="109"/>
      <c r="CRR19" s="108"/>
      <c r="CRS19" s="108"/>
      <c r="CRT19" s="108"/>
      <c r="CRU19" s="108"/>
      <c r="CRV19" s="108"/>
      <c r="CRW19" s="108"/>
      <c r="CRX19" s="95"/>
      <c r="CRY19" s="95"/>
      <c r="CRZ19" s="95"/>
      <c r="CSA19" s="108"/>
      <c r="CSB19" s="109"/>
      <c r="CSC19" s="108"/>
      <c r="CSD19" s="108"/>
      <c r="CSE19" s="108"/>
      <c r="CSF19" s="108"/>
      <c r="CSG19" s="108"/>
      <c r="CSH19" s="108"/>
      <c r="CSI19" s="95"/>
      <c r="CSJ19" s="95"/>
      <c r="CSK19" s="95"/>
      <c r="CSL19" s="108"/>
      <c r="CSM19" s="109"/>
      <c r="CSN19" s="108"/>
      <c r="CSO19" s="108"/>
      <c r="CSP19" s="108"/>
      <c r="CSQ19" s="108"/>
      <c r="CSR19" s="108"/>
      <c r="CSS19" s="108"/>
      <c r="CST19" s="95"/>
      <c r="CSU19" s="95"/>
      <c r="CSV19" s="95"/>
      <c r="CSW19" s="108"/>
      <c r="CSX19" s="109"/>
      <c r="CSY19" s="108"/>
      <c r="CSZ19" s="108"/>
      <c r="CTA19" s="108"/>
      <c r="CTB19" s="108"/>
      <c r="CTC19" s="108"/>
      <c r="CTD19" s="108"/>
      <c r="CTE19" s="95"/>
      <c r="CTF19" s="95"/>
      <c r="CTG19" s="95"/>
      <c r="CTH19" s="108"/>
      <c r="CTI19" s="109"/>
      <c r="CTJ19" s="108"/>
      <c r="CTK19" s="108"/>
      <c r="CTL19" s="108"/>
      <c r="CTM19" s="108"/>
      <c r="CTN19" s="108"/>
      <c r="CTO19" s="108"/>
      <c r="CTP19" s="95"/>
      <c r="CTQ19" s="95"/>
      <c r="CTR19" s="95"/>
      <c r="CTS19" s="108"/>
      <c r="CTT19" s="109"/>
      <c r="CTU19" s="108"/>
      <c r="CTV19" s="108"/>
      <c r="CTW19" s="108"/>
      <c r="CTX19" s="108"/>
      <c r="CTY19" s="108"/>
      <c r="CTZ19" s="108"/>
      <c r="CUA19" s="95"/>
      <c r="CUB19" s="95"/>
      <c r="CUC19" s="95"/>
      <c r="CUD19" s="108"/>
      <c r="CUE19" s="109"/>
      <c r="CUF19" s="108"/>
      <c r="CUG19" s="108"/>
      <c r="CUH19" s="108"/>
      <c r="CUI19" s="108"/>
      <c r="CUJ19" s="108"/>
      <c r="CUK19" s="108"/>
      <c r="CUL19" s="95"/>
      <c r="CUM19" s="95"/>
      <c r="CUN19" s="95"/>
      <c r="CUO19" s="108"/>
      <c r="CUP19" s="109"/>
      <c r="CUQ19" s="108"/>
      <c r="CUR19" s="108"/>
      <c r="CUS19" s="108"/>
      <c r="CUT19" s="108"/>
      <c r="CUU19" s="108"/>
      <c r="CUV19" s="108"/>
      <c r="CUW19" s="95"/>
      <c r="CUX19" s="95"/>
      <c r="CUY19" s="95"/>
      <c r="CUZ19" s="108"/>
      <c r="CVA19" s="109"/>
      <c r="CVB19" s="108"/>
      <c r="CVC19" s="108"/>
      <c r="CVD19" s="108"/>
      <c r="CVE19" s="108"/>
      <c r="CVF19" s="108"/>
      <c r="CVG19" s="108"/>
      <c r="CVH19" s="95"/>
      <c r="CVI19" s="95"/>
      <c r="CVJ19" s="95"/>
      <c r="CVK19" s="108"/>
      <c r="CVL19" s="109"/>
      <c r="CVM19" s="108"/>
      <c r="CVN19" s="108"/>
      <c r="CVO19" s="108"/>
      <c r="CVP19" s="108"/>
      <c r="CVQ19" s="108"/>
      <c r="CVR19" s="108"/>
      <c r="CVS19" s="95"/>
      <c r="CVT19" s="95"/>
      <c r="CVU19" s="95"/>
      <c r="CVV19" s="108"/>
      <c r="CVW19" s="109"/>
      <c r="CVX19" s="108"/>
      <c r="CVY19" s="108"/>
      <c r="CVZ19" s="108"/>
      <c r="CWA19" s="108"/>
      <c r="CWB19" s="108"/>
      <c r="CWC19" s="108"/>
      <c r="CWD19" s="95"/>
      <c r="CWE19" s="95"/>
      <c r="CWF19" s="95"/>
      <c r="CWG19" s="108"/>
      <c r="CWH19" s="109"/>
      <c r="CWI19" s="108"/>
      <c r="CWJ19" s="108"/>
      <c r="CWK19" s="108"/>
      <c r="CWL19" s="108"/>
      <c r="CWM19" s="108"/>
      <c r="CWN19" s="108"/>
      <c r="CWO19" s="95"/>
      <c r="CWP19" s="95"/>
      <c r="CWQ19" s="95"/>
      <c r="CWR19" s="108"/>
      <c r="CWS19" s="109"/>
      <c r="CWT19" s="108"/>
      <c r="CWU19" s="108"/>
      <c r="CWV19" s="108"/>
      <c r="CWW19" s="108"/>
      <c r="CWX19" s="108"/>
      <c r="CWY19" s="108"/>
      <c r="CWZ19" s="95"/>
      <c r="CXA19" s="95"/>
      <c r="CXB19" s="95"/>
      <c r="CXC19" s="108"/>
      <c r="CXD19" s="109"/>
      <c r="CXE19" s="108"/>
      <c r="CXF19" s="108"/>
      <c r="CXG19" s="108"/>
      <c r="CXH19" s="108"/>
      <c r="CXI19" s="108"/>
      <c r="CXJ19" s="108"/>
      <c r="CXK19" s="95"/>
      <c r="CXL19" s="95"/>
      <c r="CXM19" s="95"/>
      <c r="CXN19" s="108"/>
      <c r="CXO19" s="109"/>
      <c r="CXP19" s="108"/>
      <c r="CXQ19" s="108"/>
      <c r="CXR19" s="108"/>
      <c r="CXS19" s="108"/>
      <c r="CXT19" s="108"/>
      <c r="CXU19" s="108"/>
      <c r="CXV19" s="95"/>
      <c r="CXW19" s="95"/>
      <c r="CXX19" s="95"/>
      <c r="CXY19" s="108"/>
      <c r="CXZ19" s="109"/>
      <c r="CYA19" s="108"/>
      <c r="CYB19" s="108"/>
      <c r="CYC19" s="108"/>
      <c r="CYD19" s="108"/>
      <c r="CYE19" s="108"/>
      <c r="CYF19" s="108"/>
      <c r="CYG19" s="95"/>
      <c r="CYH19" s="95"/>
      <c r="CYI19" s="95"/>
      <c r="CYJ19" s="108"/>
      <c r="CYK19" s="109"/>
      <c r="CYL19" s="108"/>
      <c r="CYM19" s="108"/>
      <c r="CYN19" s="108"/>
      <c r="CYO19" s="108"/>
      <c r="CYP19" s="108"/>
      <c r="CYQ19" s="108"/>
      <c r="CYR19" s="95"/>
      <c r="CYS19" s="95"/>
      <c r="CYT19" s="95"/>
      <c r="CYU19" s="108"/>
      <c r="CYV19" s="109"/>
      <c r="CYW19" s="108"/>
      <c r="CYX19" s="108"/>
      <c r="CYY19" s="108"/>
      <c r="CYZ19" s="108"/>
      <c r="CZA19" s="108"/>
      <c r="CZB19" s="108"/>
      <c r="CZC19" s="95"/>
      <c r="CZD19" s="95"/>
      <c r="CZE19" s="95"/>
      <c r="CZF19" s="108"/>
      <c r="CZG19" s="109"/>
      <c r="CZH19" s="108"/>
      <c r="CZI19" s="108"/>
      <c r="CZJ19" s="108"/>
      <c r="CZK19" s="108"/>
      <c r="CZL19" s="108"/>
      <c r="CZM19" s="108"/>
      <c r="CZN19" s="95"/>
      <c r="CZO19" s="95"/>
      <c r="CZP19" s="95"/>
      <c r="CZQ19" s="108"/>
      <c r="CZR19" s="109"/>
      <c r="CZS19" s="108"/>
      <c r="CZT19" s="108"/>
      <c r="CZU19" s="108"/>
      <c r="CZV19" s="108"/>
      <c r="CZW19" s="108"/>
      <c r="CZX19" s="108"/>
      <c r="CZY19" s="95"/>
      <c r="CZZ19" s="95"/>
      <c r="DAA19" s="95"/>
      <c r="DAB19" s="108"/>
      <c r="DAC19" s="109"/>
      <c r="DAD19" s="108"/>
      <c r="DAE19" s="108"/>
      <c r="DAF19" s="108"/>
      <c r="DAG19" s="108"/>
      <c r="DAH19" s="108"/>
      <c r="DAI19" s="108"/>
      <c r="DAJ19" s="95"/>
      <c r="DAK19" s="95"/>
      <c r="DAL19" s="95"/>
      <c r="DAM19" s="108"/>
      <c r="DAN19" s="109"/>
      <c r="DAO19" s="108"/>
      <c r="DAP19" s="108"/>
      <c r="DAQ19" s="108"/>
      <c r="DAR19" s="108"/>
      <c r="DAS19" s="108"/>
      <c r="DAT19" s="108"/>
      <c r="DAU19" s="95"/>
      <c r="DAV19" s="95"/>
      <c r="DAW19" s="95"/>
      <c r="DAX19" s="108"/>
      <c r="DAY19" s="109"/>
      <c r="DAZ19" s="108"/>
      <c r="DBA19" s="108"/>
      <c r="DBB19" s="108"/>
      <c r="DBC19" s="108"/>
      <c r="DBD19" s="108"/>
      <c r="DBE19" s="108"/>
      <c r="DBF19" s="95"/>
      <c r="DBG19" s="95"/>
      <c r="DBH19" s="95"/>
      <c r="DBI19" s="108"/>
      <c r="DBJ19" s="109"/>
      <c r="DBK19" s="108"/>
      <c r="DBL19" s="108"/>
      <c r="DBM19" s="108"/>
      <c r="DBN19" s="108"/>
      <c r="DBO19" s="108"/>
      <c r="DBP19" s="108"/>
      <c r="DBQ19" s="95"/>
      <c r="DBR19" s="95"/>
      <c r="DBS19" s="95"/>
      <c r="DBT19" s="108"/>
      <c r="DBU19" s="109"/>
      <c r="DBV19" s="108"/>
      <c r="DBW19" s="108"/>
      <c r="DBX19" s="108"/>
      <c r="DBY19" s="108"/>
      <c r="DBZ19" s="108"/>
      <c r="DCA19" s="108"/>
      <c r="DCB19" s="95"/>
      <c r="DCC19" s="95"/>
      <c r="DCD19" s="95"/>
      <c r="DCE19" s="108"/>
      <c r="DCF19" s="109"/>
      <c r="DCG19" s="108"/>
      <c r="DCH19" s="108"/>
      <c r="DCI19" s="108"/>
      <c r="DCJ19" s="108"/>
      <c r="DCK19" s="108"/>
      <c r="DCL19" s="108"/>
      <c r="DCM19" s="95"/>
      <c r="DCN19" s="95"/>
      <c r="DCO19" s="95"/>
      <c r="DCP19" s="108"/>
      <c r="DCQ19" s="109"/>
      <c r="DCR19" s="108"/>
      <c r="DCS19" s="108"/>
      <c r="DCT19" s="108"/>
      <c r="DCU19" s="108"/>
      <c r="DCV19" s="108"/>
      <c r="DCW19" s="108"/>
      <c r="DCX19" s="95"/>
      <c r="DCY19" s="95"/>
      <c r="DCZ19" s="95"/>
      <c r="DDA19" s="108"/>
      <c r="DDB19" s="109"/>
      <c r="DDC19" s="108"/>
      <c r="DDD19" s="108"/>
      <c r="DDE19" s="108"/>
      <c r="DDF19" s="108"/>
      <c r="DDG19" s="108"/>
      <c r="DDH19" s="108"/>
      <c r="DDI19" s="95"/>
      <c r="DDJ19" s="95"/>
      <c r="DDK19" s="95"/>
      <c r="DDL19" s="108"/>
      <c r="DDM19" s="109"/>
      <c r="DDN19" s="108"/>
      <c r="DDO19" s="108"/>
      <c r="DDP19" s="108"/>
      <c r="DDQ19" s="108"/>
      <c r="DDR19" s="108"/>
      <c r="DDS19" s="108"/>
      <c r="DDT19" s="95"/>
      <c r="DDU19" s="95"/>
      <c r="DDV19" s="95"/>
      <c r="DDW19" s="108"/>
      <c r="DDX19" s="109"/>
      <c r="DDY19" s="108"/>
      <c r="DDZ19" s="108"/>
      <c r="DEA19" s="108"/>
      <c r="DEB19" s="108"/>
      <c r="DEC19" s="108"/>
      <c r="DED19" s="108"/>
      <c r="DEE19" s="95"/>
      <c r="DEF19" s="95"/>
      <c r="DEG19" s="95"/>
      <c r="DEH19" s="108"/>
      <c r="DEI19" s="109"/>
      <c r="DEJ19" s="108"/>
      <c r="DEK19" s="108"/>
      <c r="DEL19" s="108"/>
      <c r="DEM19" s="108"/>
      <c r="DEN19" s="108"/>
      <c r="DEO19" s="108"/>
      <c r="DEP19" s="95"/>
      <c r="DEQ19" s="95"/>
      <c r="DER19" s="95"/>
      <c r="DES19" s="108"/>
      <c r="DET19" s="109"/>
      <c r="DEU19" s="108"/>
      <c r="DEV19" s="108"/>
      <c r="DEW19" s="108"/>
      <c r="DEX19" s="108"/>
      <c r="DEY19" s="108"/>
      <c r="DEZ19" s="108"/>
      <c r="DFA19" s="95"/>
      <c r="DFB19" s="95"/>
      <c r="DFC19" s="95"/>
      <c r="DFD19" s="108"/>
      <c r="DFE19" s="109"/>
      <c r="DFF19" s="108"/>
      <c r="DFG19" s="108"/>
      <c r="DFH19" s="108"/>
      <c r="DFI19" s="108"/>
      <c r="DFJ19" s="108"/>
      <c r="DFK19" s="108"/>
      <c r="DFL19" s="95"/>
      <c r="DFM19" s="95"/>
      <c r="DFN19" s="95"/>
      <c r="DFO19" s="108"/>
      <c r="DFP19" s="109"/>
      <c r="DFQ19" s="108"/>
      <c r="DFR19" s="108"/>
      <c r="DFS19" s="108"/>
      <c r="DFT19" s="108"/>
      <c r="DFU19" s="108"/>
      <c r="DFV19" s="108"/>
      <c r="DFW19" s="95"/>
      <c r="DFX19" s="95"/>
      <c r="DFY19" s="95"/>
      <c r="DFZ19" s="108"/>
      <c r="DGA19" s="109"/>
      <c r="DGB19" s="108"/>
      <c r="DGC19" s="108"/>
      <c r="DGD19" s="108"/>
      <c r="DGE19" s="108"/>
      <c r="DGF19" s="108"/>
      <c r="DGG19" s="108"/>
      <c r="DGH19" s="95"/>
      <c r="DGI19" s="95"/>
      <c r="DGJ19" s="95"/>
      <c r="DGK19" s="108"/>
      <c r="DGL19" s="109"/>
      <c r="DGM19" s="108"/>
      <c r="DGN19" s="108"/>
      <c r="DGO19" s="108"/>
      <c r="DGP19" s="108"/>
      <c r="DGQ19" s="108"/>
      <c r="DGR19" s="108"/>
      <c r="DGS19" s="95"/>
      <c r="DGT19" s="95"/>
      <c r="DGU19" s="95"/>
      <c r="DGV19" s="108"/>
      <c r="DGW19" s="109"/>
      <c r="DGX19" s="108"/>
      <c r="DGY19" s="108"/>
      <c r="DGZ19" s="108"/>
      <c r="DHA19" s="108"/>
      <c r="DHB19" s="108"/>
      <c r="DHC19" s="108"/>
      <c r="DHD19" s="95"/>
      <c r="DHE19" s="95"/>
      <c r="DHF19" s="95"/>
      <c r="DHG19" s="108"/>
      <c r="DHH19" s="109"/>
      <c r="DHI19" s="108"/>
      <c r="DHJ19" s="108"/>
      <c r="DHK19" s="108"/>
      <c r="DHL19" s="108"/>
      <c r="DHM19" s="108"/>
      <c r="DHN19" s="108"/>
      <c r="DHO19" s="95"/>
      <c r="DHP19" s="95"/>
      <c r="DHQ19" s="95"/>
      <c r="DHR19" s="108"/>
      <c r="DHS19" s="109"/>
      <c r="DHT19" s="108"/>
      <c r="DHU19" s="108"/>
      <c r="DHV19" s="108"/>
      <c r="DHW19" s="108"/>
      <c r="DHX19" s="108"/>
      <c r="DHY19" s="108"/>
      <c r="DHZ19" s="95"/>
      <c r="DIA19" s="95"/>
      <c r="DIB19" s="95"/>
      <c r="DIC19" s="108"/>
      <c r="DID19" s="109"/>
      <c r="DIE19" s="108"/>
      <c r="DIF19" s="108"/>
      <c r="DIG19" s="108"/>
      <c r="DIH19" s="108"/>
      <c r="DII19" s="108"/>
      <c r="DIJ19" s="108"/>
      <c r="DIK19" s="95"/>
      <c r="DIL19" s="95"/>
      <c r="DIM19" s="95"/>
      <c r="DIN19" s="108"/>
      <c r="DIO19" s="109"/>
      <c r="DIP19" s="108"/>
      <c r="DIQ19" s="108"/>
      <c r="DIR19" s="108"/>
      <c r="DIS19" s="108"/>
      <c r="DIT19" s="108"/>
      <c r="DIU19" s="108"/>
      <c r="DIV19" s="95"/>
      <c r="DIW19" s="95"/>
      <c r="DIX19" s="95"/>
      <c r="DIY19" s="108"/>
      <c r="DIZ19" s="109"/>
      <c r="DJA19" s="108"/>
      <c r="DJB19" s="108"/>
      <c r="DJC19" s="108"/>
      <c r="DJD19" s="108"/>
      <c r="DJE19" s="108"/>
      <c r="DJF19" s="108"/>
      <c r="DJG19" s="95"/>
      <c r="DJH19" s="95"/>
      <c r="DJI19" s="95"/>
      <c r="DJJ19" s="108"/>
      <c r="DJK19" s="109"/>
      <c r="DJL19" s="108"/>
      <c r="DJM19" s="108"/>
      <c r="DJN19" s="108"/>
      <c r="DJO19" s="108"/>
      <c r="DJP19" s="108"/>
      <c r="DJQ19" s="108"/>
      <c r="DJR19" s="95"/>
      <c r="DJS19" s="95"/>
      <c r="DJT19" s="95"/>
      <c r="DJU19" s="108"/>
      <c r="DJV19" s="109"/>
      <c r="DJW19" s="108"/>
      <c r="DJX19" s="108"/>
      <c r="DJY19" s="108"/>
      <c r="DJZ19" s="108"/>
      <c r="DKA19" s="108"/>
      <c r="DKB19" s="108"/>
      <c r="DKC19" s="95"/>
      <c r="DKD19" s="95"/>
      <c r="DKE19" s="95"/>
      <c r="DKF19" s="108"/>
      <c r="DKG19" s="109"/>
      <c r="DKH19" s="108"/>
      <c r="DKI19" s="108"/>
      <c r="DKJ19" s="108"/>
      <c r="DKK19" s="108"/>
      <c r="DKL19" s="108"/>
      <c r="DKM19" s="108"/>
      <c r="DKN19" s="95"/>
      <c r="DKO19" s="95"/>
      <c r="DKP19" s="95"/>
      <c r="DKQ19" s="108"/>
      <c r="DKR19" s="109"/>
      <c r="DKS19" s="108"/>
      <c r="DKT19" s="108"/>
      <c r="DKU19" s="108"/>
      <c r="DKV19" s="108"/>
      <c r="DKW19" s="108"/>
      <c r="DKX19" s="108"/>
      <c r="DKY19" s="95"/>
      <c r="DKZ19" s="95"/>
      <c r="DLA19" s="95"/>
      <c r="DLB19" s="108"/>
      <c r="DLC19" s="109"/>
      <c r="DLD19" s="108"/>
      <c r="DLE19" s="108"/>
      <c r="DLF19" s="108"/>
      <c r="DLG19" s="108"/>
      <c r="DLH19" s="108"/>
      <c r="DLI19" s="108"/>
      <c r="DLJ19" s="95"/>
      <c r="DLK19" s="95"/>
      <c r="DLL19" s="95"/>
      <c r="DLM19" s="108"/>
      <c r="DLN19" s="109"/>
      <c r="DLO19" s="108"/>
      <c r="DLP19" s="108"/>
      <c r="DLQ19" s="108"/>
      <c r="DLR19" s="108"/>
      <c r="DLS19" s="108"/>
      <c r="DLT19" s="108"/>
      <c r="DLU19" s="95"/>
      <c r="DLV19" s="95"/>
      <c r="DLW19" s="95"/>
      <c r="DLX19" s="108"/>
      <c r="DLY19" s="109"/>
      <c r="DLZ19" s="108"/>
      <c r="DMA19" s="108"/>
      <c r="DMB19" s="108"/>
      <c r="DMC19" s="108"/>
      <c r="DMD19" s="108"/>
      <c r="DME19" s="108"/>
      <c r="DMF19" s="95"/>
      <c r="DMG19" s="95"/>
      <c r="DMH19" s="95"/>
      <c r="DMI19" s="108"/>
      <c r="DMJ19" s="109"/>
      <c r="DMK19" s="108"/>
      <c r="DML19" s="108"/>
      <c r="DMM19" s="108"/>
      <c r="DMN19" s="108"/>
      <c r="DMO19" s="108"/>
      <c r="DMP19" s="108"/>
      <c r="DMQ19" s="95"/>
      <c r="DMR19" s="95"/>
      <c r="DMS19" s="95"/>
      <c r="DMT19" s="108"/>
      <c r="DMU19" s="109"/>
      <c r="DMV19" s="108"/>
      <c r="DMW19" s="108"/>
      <c r="DMX19" s="108"/>
      <c r="DMY19" s="108"/>
      <c r="DMZ19" s="108"/>
      <c r="DNA19" s="108"/>
      <c r="DNB19" s="95"/>
      <c r="DNC19" s="95"/>
      <c r="DND19" s="95"/>
      <c r="DNE19" s="108"/>
      <c r="DNF19" s="109"/>
      <c r="DNG19" s="108"/>
      <c r="DNH19" s="108"/>
      <c r="DNI19" s="108"/>
      <c r="DNJ19" s="108"/>
      <c r="DNK19" s="108"/>
      <c r="DNL19" s="108"/>
      <c r="DNM19" s="95"/>
      <c r="DNN19" s="95"/>
      <c r="DNO19" s="95"/>
      <c r="DNP19" s="108"/>
      <c r="DNQ19" s="109"/>
      <c r="DNR19" s="108"/>
      <c r="DNS19" s="108"/>
      <c r="DNT19" s="108"/>
      <c r="DNU19" s="108"/>
      <c r="DNV19" s="108"/>
      <c r="DNW19" s="108"/>
      <c r="DNX19" s="95"/>
      <c r="DNY19" s="95"/>
      <c r="DNZ19" s="95"/>
      <c r="DOA19" s="108"/>
      <c r="DOB19" s="109"/>
      <c r="DOC19" s="108"/>
      <c r="DOD19" s="108"/>
      <c r="DOE19" s="108"/>
      <c r="DOF19" s="108"/>
      <c r="DOG19" s="108"/>
      <c r="DOH19" s="108"/>
      <c r="DOI19" s="95"/>
      <c r="DOJ19" s="95"/>
      <c r="DOK19" s="95"/>
      <c r="DOL19" s="108"/>
      <c r="DOM19" s="109"/>
      <c r="DON19" s="108"/>
      <c r="DOO19" s="108"/>
      <c r="DOP19" s="108"/>
      <c r="DOQ19" s="108"/>
      <c r="DOR19" s="108"/>
      <c r="DOS19" s="108"/>
      <c r="DOT19" s="95"/>
      <c r="DOU19" s="95"/>
      <c r="DOV19" s="95"/>
      <c r="DOW19" s="108"/>
      <c r="DOX19" s="109"/>
      <c r="DOY19" s="108"/>
      <c r="DOZ19" s="108"/>
      <c r="DPA19" s="108"/>
      <c r="DPB19" s="108"/>
      <c r="DPC19" s="108"/>
      <c r="DPD19" s="108"/>
      <c r="DPE19" s="95"/>
      <c r="DPF19" s="95"/>
      <c r="DPG19" s="95"/>
      <c r="DPH19" s="108"/>
      <c r="DPI19" s="109"/>
      <c r="DPJ19" s="108"/>
      <c r="DPK19" s="108"/>
      <c r="DPL19" s="108"/>
      <c r="DPM19" s="108"/>
      <c r="DPN19" s="108"/>
      <c r="DPO19" s="108"/>
      <c r="DPP19" s="95"/>
      <c r="DPQ19" s="95"/>
      <c r="DPR19" s="95"/>
      <c r="DPS19" s="108"/>
      <c r="DPT19" s="109"/>
      <c r="DPU19" s="108"/>
      <c r="DPV19" s="108"/>
      <c r="DPW19" s="108"/>
      <c r="DPX19" s="108"/>
      <c r="DPY19" s="108"/>
      <c r="DPZ19" s="108"/>
      <c r="DQA19" s="95"/>
      <c r="DQB19" s="95"/>
      <c r="DQC19" s="95"/>
      <c r="DQD19" s="108"/>
      <c r="DQE19" s="109"/>
      <c r="DQF19" s="108"/>
      <c r="DQG19" s="108"/>
      <c r="DQH19" s="108"/>
      <c r="DQI19" s="108"/>
      <c r="DQJ19" s="108"/>
      <c r="DQK19" s="108"/>
      <c r="DQL19" s="95"/>
      <c r="DQM19" s="95"/>
      <c r="DQN19" s="95"/>
      <c r="DQO19" s="108"/>
      <c r="DQP19" s="109"/>
      <c r="DQQ19" s="108"/>
      <c r="DQR19" s="108"/>
      <c r="DQS19" s="108"/>
      <c r="DQT19" s="108"/>
      <c r="DQU19" s="108"/>
      <c r="DQV19" s="108"/>
      <c r="DQW19" s="95"/>
      <c r="DQX19" s="95"/>
      <c r="DQY19" s="95"/>
      <c r="DQZ19" s="108"/>
      <c r="DRA19" s="109"/>
      <c r="DRB19" s="108"/>
      <c r="DRC19" s="108"/>
      <c r="DRD19" s="108"/>
      <c r="DRE19" s="108"/>
      <c r="DRF19" s="108"/>
      <c r="DRG19" s="108"/>
      <c r="DRH19" s="95"/>
      <c r="DRI19" s="95"/>
      <c r="DRJ19" s="95"/>
      <c r="DRK19" s="108"/>
      <c r="DRL19" s="109"/>
      <c r="DRM19" s="108"/>
      <c r="DRN19" s="108"/>
      <c r="DRO19" s="108"/>
      <c r="DRP19" s="108"/>
      <c r="DRQ19" s="108"/>
      <c r="DRR19" s="108"/>
      <c r="DRS19" s="95"/>
      <c r="DRT19" s="95"/>
      <c r="DRU19" s="95"/>
      <c r="DRV19" s="108"/>
      <c r="DRW19" s="109"/>
      <c r="DRX19" s="108"/>
      <c r="DRY19" s="108"/>
      <c r="DRZ19" s="108"/>
      <c r="DSA19" s="108"/>
      <c r="DSB19" s="108"/>
      <c r="DSC19" s="108"/>
      <c r="DSD19" s="95"/>
      <c r="DSE19" s="95"/>
      <c r="DSF19" s="95"/>
      <c r="DSG19" s="108"/>
      <c r="DSH19" s="109"/>
      <c r="DSI19" s="108"/>
      <c r="DSJ19" s="108"/>
      <c r="DSK19" s="108"/>
      <c r="DSL19" s="108"/>
      <c r="DSM19" s="108"/>
      <c r="DSN19" s="108"/>
      <c r="DSO19" s="95"/>
      <c r="DSP19" s="95"/>
      <c r="DSQ19" s="95"/>
      <c r="DSR19" s="108"/>
      <c r="DSS19" s="109"/>
      <c r="DST19" s="108"/>
      <c r="DSU19" s="108"/>
      <c r="DSV19" s="108"/>
      <c r="DSW19" s="108"/>
      <c r="DSX19" s="108"/>
      <c r="DSY19" s="108"/>
      <c r="DSZ19" s="95"/>
      <c r="DTA19" s="95"/>
      <c r="DTB19" s="95"/>
      <c r="DTC19" s="108"/>
      <c r="DTD19" s="109"/>
      <c r="DTE19" s="108"/>
      <c r="DTF19" s="108"/>
      <c r="DTG19" s="108"/>
      <c r="DTH19" s="108"/>
      <c r="DTI19" s="108"/>
      <c r="DTJ19" s="108"/>
      <c r="DTK19" s="95"/>
      <c r="DTL19" s="95"/>
      <c r="DTM19" s="95"/>
      <c r="DTN19" s="108"/>
      <c r="DTO19" s="109"/>
      <c r="DTP19" s="108"/>
      <c r="DTQ19" s="108"/>
      <c r="DTR19" s="108"/>
      <c r="DTS19" s="108"/>
      <c r="DTT19" s="108"/>
      <c r="DTU19" s="108"/>
      <c r="DTV19" s="95"/>
      <c r="DTW19" s="95"/>
      <c r="DTX19" s="95"/>
      <c r="DTY19" s="108"/>
      <c r="DTZ19" s="109"/>
      <c r="DUA19" s="108"/>
      <c r="DUB19" s="108"/>
      <c r="DUC19" s="108"/>
      <c r="DUD19" s="108"/>
      <c r="DUE19" s="108"/>
      <c r="DUF19" s="108"/>
      <c r="DUG19" s="95"/>
      <c r="DUH19" s="95"/>
      <c r="DUI19" s="95"/>
      <c r="DUJ19" s="108"/>
      <c r="DUK19" s="109"/>
      <c r="DUL19" s="108"/>
      <c r="DUM19" s="108"/>
      <c r="DUN19" s="108"/>
      <c r="DUO19" s="108"/>
      <c r="DUP19" s="108"/>
      <c r="DUQ19" s="108"/>
      <c r="DUR19" s="95"/>
      <c r="DUS19" s="95"/>
      <c r="DUT19" s="95"/>
      <c r="DUU19" s="108"/>
      <c r="DUV19" s="109"/>
      <c r="DUW19" s="108"/>
      <c r="DUX19" s="108"/>
      <c r="DUY19" s="108"/>
      <c r="DUZ19" s="108"/>
      <c r="DVA19" s="108"/>
      <c r="DVB19" s="108"/>
      <c r="DVC19" s="95"/>
      <c r="DVD19" s="95"/>
      <c r="DVE19" s="95"/>
      <c r="DVF19" s="108"/>
      <c r="DVG19" s="109"/>
      <c r="DVH19" s="108"/>
      <c r="DVI19" s="108"/>
      <c r="DVJ19" s="108"/>
      <c r="DVK19" s="108"/>
      <c r="DVL19" s="108"/>
      <c r="DVM19" s="108"/>
      <c r="DVN19" s="95"/>
      <c r="DVO19" s="95"/>
      <c r="DVP19" s="95"/>
      <c r="DVQ19" s="108"/>
      <c r="DVR19" s="109"/>
      <c r="DVS19" s="108"/>
      <c r="DVT19" s="108"/>
      <c r="DVU19" s="108"/>
      <c r="DVV19" s="108"/>
      <c r="DVW19" s="108"/>
      <c r="DVX19" s="108"/>
      <c r="DVY19" s="95"/>
      <c r="DVZ19" s="95"/>
      <c r="DWA19" s="95"/>
      <c r="DWB19" s="108"/>
      <c r="DWC19" s="109"/>
      <c r="DWD19" s="108"/>
      <c r="DWE19" s="108"/>
      <c r="DWF19" s="108"/>
      <c r="DWG19" s="108"/>
      <c r="DWH19" s="108"/>
      <c r="DWI19" s="108"/>
      <c r="DWJ19" s="95"/>
      <c r="DWK19" s="95"/>
      <c r="DWL19" s="95"/>
      <c r="DWM19" s="108"/>
      <c r="DWN19" s="109"/>
      <c r="DWO19" s="108"/>
      <c r="DWP19" s="108"/>
      <c r="DWQ19" s="108"/>
      <c r="DWR19" s="108"/>
      <c r="DWS19" s="108"/>
      <c r="DWT19" s="108"/>
      <c r="DWU19" s="95"/>
      <c r="DWV19" s="95"/>
      <c r="DWW19" s="95"/>
      <c r="DWX19" s="108"/>
      <c r="DWY19" s="109"/>
      <c r="DWZ19" s="108"/>
      <c r="DXA19" s="108"/>
      <c r="DXB19" s="108"/>
      <c r="DXC19" s="108"/>
      <c r="DXD19" s="108"/>
      <c r="DXE19" s="108"/>
      <c r="DXF19" s="95"/>
      <c r="DXG19" s="95"/>
      <c r="DXH19" s="95"/>
      <c r="DXI19" s="108"/>
      <c r="DXJ19" s="109"/>
      <c r="DXK19" s="108"/>
      <c r="DXL19" s="108"/>
      <c r="DXM19" s="108"/>
      <c r="DXN19" s="108"/>
      <c r="DXO19" s="108"/>
      <c r="DXP19" s="108"/>
      <c r="DXQ19" s="95"/>
      <c r="DXR19" s="95"/>
      <c r="DXS19" s="95"/>
      <c r="DXT19" s="108"/>
      <c r="DXU19" s="109"/>
      <c r="DXV19" s="108"/>
      <c r="DXW19" s="108"/>
      <c r="DXX19" s="108"/>
      <c r="DXY19" s="108"/>
      <c r="DXZ19" s="108"/>
      <c r="DYA19" s="108"/>
      <c r="DYB19" s="95"/>
      <c r="DYC19" s="95"/>
      <c r="DYD19" s="95"/>
      <c r="DYE19" s="108"/>
      <c r="DYF19" s="109"/>
      <c r="DYG19" s="108"/>
      <c r="DYH19" s="108"/>
      <c r="DYI19" s="108"/>
      <c r="DYJ19" s="108"/>
      <c r="DYK19" s="108"/>
      <c r="DYL19" s="108"/>
      <c r="DYM19" s="95"/>
      <c r="DYN19" s="95"/>
      <c r="DYO19" s="95"/>
      <c r="DYP19" s="108"/>
      <c r="DYQ19" s="109"/>
      <c r="DYR19" s="108"/>
      <c r="DYS19" s="108"/>
      <c r="DYT19" s="108"/>
      <c r="DYU19" s="108"/>
      <c r="DYV19" s="108"/>
      <c r="DYW19" s="108"/>
      <c r="DYX19" s="95"/>
      <c r="DYY19" s="95"/>
      <c r="DYZ19" s="95"/>
      <c r="DZA19" s="108"/>
      <c r="DZB19" s="109"/>
      <c r="DZC19" s="108"/>
      <c r="DZD19" s="108"/>
      <c r="DZE19" s="108"/>
      <c r="DZF19" s="108"/>
      <c r="DZG19" s="108"/>
      <c r="DZH19" s="108"/>
      <c r="DZI19" s="95"/>
      <c r="DZJ19" s="95"/>
      <c r="DZK19" s="95"/>
      <c r="DZL19" s="108"/>
      <c r="DZM19" s="109"/>
      <c r="DZN19" s="108"/>
      <c r="DZO19" s="108"/>
      <c r="DZP19" s="108"/>
      <c r="DZQ19" s="108"/>
      <c r="DZR19" s="108"/>
      <c r="DZS19" s="108"/>
      <c r="DZT19" s="95"/>
      <c r="DZU19" s="95"/>
      <c r="DZV19" s="95"/>
      <c r="DZW19" s="108"/>
      <c r="DZX19" s="109"/>
      <c r="DZY19" s="108"/>
      <c r="DZZ19" s="108"/>
      <c r="EAA19" s="108"/>
      <c r="EAB19" s="108"/>
      <c r="EAC19" s="108"/>
      <c r="EAD19" s="108"/>
      <c r="EAE19" s="95"/>
      <c r="EAF19" s="95"/>
      <c r="EAG19" s="95"/>
      <c r="EAH19" s="108"/>
      <c r="EAI19" s="109"/>
      <c r="EAJ19" s="108"/>
      <c r="EAK19" s="108"/>
      <c r="EAL19" s="108"/>
      <c r="EAM19" s="108"/>
      <c r="EAN19" s="108"/>
      <c r="EAO19" s="108"/>
      <c r="EAP19" s="95"/>
      <c r="EAQ19" s="95"/>
      <c r="EAR19" s="95"/>
      <c r="EAS19" s="108"/>
      <c r="EAT19" s="109"/>
      <c r="EAU19" s="108"/>
      <c r="EAV19" s="108"/>
      <c r="EAW19" s="108"/>
      <c r="EAX19" s="108"/>
      <c r="EAY19" s="108"/>
      <c r="EAZ19" s="108"/>
      <c r="EBA19" s="95"/>
      <c r="EBB19" s="95"/>
      <c r="EBC19" s="95"/>
      <c r="EBD19" s="108"/>
      <c r="EBE19" s="109"/>
      <c r="EBF19" s="108"/>
      <c r="EBG19" s="108"/>
      <c r="EBH19" s="108"/>
      <c r="EBI19" s="108"/>
      <c r="EBJ19" s="108"/>
      <c r="EBK19" s="108"/>
      <c r="EBL19" s="95"/>
      <c r="EBM19" s="95"/>
      <c r="EBN19" s="95"/>
      <c r="EBO19" s="108"/>
      <c r="EBP19" s="109"/>
      <c r="EBQ19" s="108"/>
      <c r="EBR19" s="108"/>
      <c r="EBS19" s="108"/>
      <c r="EBT19" s="108"/>
      <c r="EBU19" s="108"/>
      <c r="EBV19" s="108"/>
      <c r="EBW19" s="95"/>
      <c r="EBX19" s="95"/>
      <c r="EBY19" s="95"/>
      <c r="EBZ19" s="108"/>
      <c r="ECA19" s="109"/>
      <c r="ECB19" s="108"/>
      <c r="ECC19" s="108"/>
      <c r="ECD19" s="108"/>
      <c r="ECE19" s="108"/>
      <c r="ECF19" s="108"/>
      <c r="ECG19" s="108"/>
      <c r="ECH19" s="95"/>
      <c r="ECI19" s="95"/>
      <c r="ECJ19" s="95"/>
      <c r="ECK19" s="108"/>
      <c r="ECL19" s="109"/>
      <c r="ECM19" s="108"/>
      <c r="ECN19" s="108"/>
      <c r="ECO19" s="108"/>
      <c r="ECP19" s="108"/>
      <c r="ECQ19" s="108"/>
      <c r="ECR19" s="108"/>
      <c r="ECS19" s="95"/>
      <c r="ECT19" s="95"/>
      <c r="ECU19" s="95"/>
      <c r="ECV19" s="108"/>
      <c r="ECW19" s="109"/>
      <c r="ECX19" s="108"/>
      <c r="ECY19" s="108"/>
      <c r="ECZ19" s="108"/>
      <c r="EDA19" s="108"/>
      <c r="EDB19" s="108"/>
      <c r="EDC19" s="108"/>
      <c r="EDD19" s="95"/>
      <c r="EDE19" s="95"/>
      <c r="EDF19" s="95"/>
      <c r="EDG19" s="108"/>
      <c r="EDH19" s="109"/>
      <c r="EDI19" s="108"/>
      <c r="EDJ19" s="108"/>
      <c r="EDK19" s="108"/>
      <c r="EDL19" s="108"/>
      <c r="EDM19" s="108"/>
      <c r="EDN19" s="108"/>
      <c r="EDO19" s="95"/>
      <c r="EDP19" s="95"/>
      <c r="EDQ19" s="95"/>
      <c r="EDR19" s="108"/>
      <c r="EDS19" s="109"/>
      <c r="EDT19" s="108"/>
      <c r="EDU19" s="108"/>
      <c r="EDV19" s="108"/>
      <c r="EDW19" s="108"/>
      <c r="EDX19" s="108"/>
      <c r="EDY19" s="108"/>
      <c r="EDZ19" s="95"/>
      <c r="EEA19" s="95"/>
      <c r="EEB19" s="95"/>
      <c r="EEC19" s="108"/>
      <c r="EED19" s="109"/>
      <c r="EEE19" s="108"/>
      <c r="EEF19" s="108"/>
      <c r="EEG19" s="108"/>
      <c r="EEH19" s="108"/>
      <c r="EEI19" s="108"/>
      <c r="EEJ19" s="108"/>
      <c r="EEK19" s="95"/>
      <c r="EEL19" s="95"/>
      <c r="EEM19" s="95"/>
      <c r="EEN19" s="108"/>
      <c r="EEO19" s="109"/>
      <c r="EEP19" s="108"/>
      <c r="EEQ19" s="108"/>
      <c r="EER19" s="108"/>
      <c r="EES19" s="108"/>
      <c r="EET19" s="108"/>
      <c r="EEU19" s="108"/>
      <c r="EEV19" s="95"/>
      <c r="EEW19" s="95"/>
      <c r="EEX19" s="95"/>
      <c r="EEY19" s="108"/>
      <c r="EEZ19" s="109"/>
      <c r="EFA19" s="108"/>
      <c r="EFB19" s="108"/>
      <c r="EFC19" s="108"/>
      <c r="EFD19" s="108"/>
      <c r="EFE19" s="108"/>
      <c r="EFF19" s="108"/>
      <c r="EFG19" s="95"/>
      <c r="EFH19" s="95"/>
      <c r="EFI19" s="95"/>
      <c r="EFJ19" s="108"/>
      <c r="EFK19" s="109"/>
      <c r="EFL19" s="108"/>
      <c r="EFM19" s="108"/>
      <c r="EFN19" s="108"/>
      <c r="EFO19" s="108"/>
      <c r="EFP19" s="108"/>
      <c r="EFQ19" s="108"/>
      <c r="EFR19" s="95"/>
      <c r="EFS19" s="95"/>
      <c r="EFT19" s="95"/>
      <c r="EFU19" s="108"/>
      <c r="EFV19" s="109"/>
      <c r="EFW19" s="108"/>
      <c r="EFX19" s="108"/>
      <c r="EFY19" s="108"/>
      <c r="EFZ19" s="108"/>
      <c r="EGA19" s="108"/>
      <c r="EGB19" s="108"/>
      <c r="EGC19" s="95"/>
      <c r="EGD19" s="95"/>
      <c r="EGE19" s="95"/>
      <c r="EGF19" s="108"/>
      <c r="EGG19" s="109"/>
      <c r="EGH19" s="108"/>
      <c r="EGI19" s="108"/>
      <c r="EGJ19" s="108"/>
      <c r="EGK19" s="108"/>
      <c r="EGL19" s="108"/>
      <c r="EGM19" s="108"/>
      <c r="EGN19" s="95"/>
      <c r="EGO19" s="95"/>
      <c r="EGP19" s="95"/>
      <c r="EGQ19" s="108"/>
      <c r="EGR19" s="109"/>
      <c r="EGS19" s="108"/>
      <c r="EGT19" s="108"/>
      <c r="EGU19" s="108"/>
      <c r="EGV19" s="108"/>
      <c r="EGW19" s="108"/>
      <c r="EGX19" s="108"/>
      <c r="EGY19" s="95"/>
      <c r="EGZ19" s="95"/>
      <c r="EHA19" s="95"/>
      <c r="EHB19" s="108"/>
      <c r="EHC19" s="109"/>
      <c r="EHD19" s="108"/>
      <c r="EHE19" s="108"/>
      <c r="EHF19" s="108"/>
      <c r="EHG19" s="108"/>
      <c r="EHH19" s="108"/>
      <c r="EHI19" s="108"/>
      <c r="EHJ19" s="95"/>
      <c r="EHK19" s="95"/>
      <c r="EHL19" s="95"/>
      <c r="EHM19" s="108"/>
      <c r="EHN19" s="109"/>
      <c r="EHO19" s="108"/>
      <c r="EHP19" s="108"/>
      <c r="EHQ19" s="108"/>
      <c r="EHR19" s="108"/>
      <c r="EHS19" s="108"/>
      <c r="EHT19" s="108"/>
      <c r="EHU19" s="95"/>
      <c r="EHV19" s="95"/>
      <c r="EHW19" s="95"/>
      <c r="EHX19" s="108"/>
      <c r="EHY19" s="109"/>
      <c r="EHZ19" s="108"/>
      <c r="EIA19" s="108"/>
      <c r="EIB19" s="108"/>
      <c r="EIC19" s="108"/>
      <c r="EID19" s="108"/>
      <c r="EIE19" s="108"/>
      <c r="EIF19" s="95"/>
      <c r="EIG19" s="95"/>
      <c r="EIH19" s="95"/>
      <c r="EII19" s="108"/>
      <c r="EIJ19" s="109"/>
      <c r="EIK19" s="108"/>
      <c r="EIL19" s="108"/>
      <c r="EIM19" s="108"/>
      <c r="EIN19" s="108"/>
      <c r="EIO19" s="108"/>
      <c r="EIP19" s="108"/>
      <c r="EIQ19" s="95"/>
      <c r="EIR19" s="95"/>
      <c r="EIS19" s="95"/>
      <c r="EIT19" s="108"/>
      <c r="EIU19" s="109"/>
      <c r="EIV19" s="108"/>
      <c r="EIW19" s="108"/>
      <c r="EIX19" s="108"/>
      <c r="EIY19" s="108"/>
      <c r="EIZ19" s="108"/>
      <c r="EJA19" s="108"/>
      <c r="EJB19" s="95"/>
      <c r="EJC19" s="95"/>
      <c r="EJD19" s="95"/>
      <c r="EJE19" s="108"/>
      <c r="EJF19" s="109"/>
      <c r="EJG19" s="108"/>
      <c r="EJH19" s="108"/>
      <c r="EJI19" s="108"/>
      <c r="EJJ19" s="108"/>
      <c r="EJK19" s="108"/>
      <c r="EJL19" s="108"/>
      <c r="EJM19" s="95"/>
      <c r="EJN19" s="95"/>
      <c r="EJO19" s="95"/>
      <c r="EJP19" s="108"/>
      <c r="EJQ19" s="109"/>
      <c r="EJR19" s="108"/>
      <c r="EJS19" s="108"/>
      <c r="EJT19" s="108"/>
      <c r="EJU19" s="108"/>
      <c r="EJV19" s="108"/>
      <c r="EJW19" s="108"/>
      <c r="EJX19" s="95"/>
      <c r="EJY19" s="95"/>
      <c r="EJZ19" s="95"/>
      <c r="EKA19" s="108"/>
      <c r="EKB19" s="109"/>
      <c r="EKC19" s="108"/>
      <c r="EKD19" s="108"/>
      <c r="EKE19" s="108"/>
      <c r="EKF19" s="108"/>
      <c r="EKG19" s="108"/>
      <c r="EKH19" s="108"/>
      <c r="EKI19" s="95"/>
      <c r="EKJ19" s="95"/>
      <c r="EKK19" s="95"/>
      <c r="EKL19" s="108"/>
      <c r="EKM19" s="109"/>
      <c r="EKN19" s="108"/>
      <c r="EKO19" s="108"/>
      <c r="EKP19" s="108"/>
      <c r="EKQ19" s="108"/>
      <c r="EKR19" s="108"/>
      <c r="EKS19" s="108"/>
      <c r="EKT19" s="95"/>
      <c r="EKU19" s="95"/>
      <c r="EKV19" s="95"/>
      <c r="EKW19" s="108"/>
      <c r="EKX19" s="109"/>
      <c r="EKY19" s="108"/>
      <c r="EKZ19" s="108"/>
      <c r="ELA19" s="108"/>
      <c r="ELB19" s="108"/>
      <c r="ELC19" s="108"/>
      <c r="ELD19" s="108"/>
      <c r="ELE19" s="95"/>
      <c r="ELF19" s="95"/>
      <c r="ELG19" s="95"/>
      <c r="ELH19" s="108"/>
      <c r="ELI19" s="109"/>
      <c r="ELJ19" s="108"/>
      <c r="ELK19" s="108"/>
      <c r="ELL19" s="108"/>
      <c r="ELM19" s="108"/>
      <c r="ELN19" s="108"/>
      <c r="ELO19" s="108"/>
      <c r="ELP19" s="95"/>
      <c r="ELQ19" s="95"/>
      <c r="ELR19" s="95"/>
      <c r="ELS19" s="108"/>
      <c r="ELT19" s="109"/>
      <c r="ELU19" s="108"/>
      <c r="ELV19" s="108"/>
      <c r="ELW19" s="108"/>
      <c r="ELX19" s="108"/>
      <c r="ELY19" s="108"/>
      <c r="ELZ19" s="108"/>
      <c r="EMA19" s="95"/>
      <c r="EMB19" s="95"/>
      <c r="EMC19" s="95"/>
      <c r="EMD19" s="108"/>
      <c r="EME19" s="109"/>
      <c r="EMF19" s="108"/>
      <c r="EMG19" s="108"/>
      <c r="EMH19" s="108"/>
      <c r="EMI19" s="108"/>
      <c r="EMJ19" s="108"/>
      <c r="EMK19" s="108"/>
      <c r="EML19" s="95"/>
      <c r="EMM19" s="95"/>
      <c r="EMN19" s="95"/>
      <c r="EMO19" s="108"/>
      <c r="EMP19" s="109"/>
      <c r="EMQ19" s="108"/>
      <c r="EMR19" s="108"/>
      <c r="EMS19" s="108"/>
      <c r="EMT19" s="108"/>
      <c r="EMU19" s="108"/>
      <c r="EMV19" s="108"/>
      <c r="EMW19" s="95"/>
      <c r="EMX19" s="95"/>
      <c r="EMY19" s="95"/>
      <c r="EMZ19" s="108"/>
      <c r="ENA19" s="109"/>
      <c r="ENB19" s="108"/>
      <c r="ENC19" s="108"/>
      <c r="END19" s="108"/>
      <c r="ENE19" s="108"/>
      <c r="ENF19" s="108"/>
      <c r="ENG19" s="108"/>
      <c r="ENH19" s="95"/>
      <c r="ENI19" s="95"/>
      <c r="ENJ19" s="95"/>
      <c r="ENK19" s="108"/>
      <c r="ENL19" s="109"/>
      <c r="ENM19" s="108"/>
      <c r="ENN19" s="108"/>
      <c r="ENO19" s="108"/>
      <c r="ENP19" s="108"/>
      <c r="ENQ19" s="108"/>
      <c r="ENR19" s="108"/>
      <c r="ENS19" s="95"/>
      <c r="ENT19" s="95"/>
      <c r="ENU19" s="95"/>
      <c r="ENV19" s="108"/>
      <c r="ENW19" s="109"/>
      <c r="ENX19" s="108"/>
      <c r="ENY19" s="108"/>
      <c r="ENZ19" s="108"/>
      <c r="EOA19" s="108"/>
      <c r="EOB19" s="108"/>
      <c r="EOC19" s="108"/>
      <c r="EOD19" s="95"/>
      <c r="EOE19" s="95"/>
      <c r="EOF19" s="95"/>
      <c r="EOG19" s="108"/>
      <c r="EOH19" s="109"/>
      <c r="EOI19" s="108"/>
      <c r="EOJ19" s="108"/>
      <c r="EOK19" s="108"/>
      <c r="EOL19" s="108"/>
      <c r="EOM19" s="108"/>
      <c r="EON19" s="108"/>
      <c r="EOO19" s="95"/>
      <c r="EOP19" s="95"/>
      <c r="EOQ19" s="95"/>
      <c r="EOR19" s="108"/>
      <c r="EOS19" s="109"/>
      <c r="EOT19" s="108"/>
      <c r="EOU19" s="108"/>
      <c r="EOV19" s="108"/>
      <c r="EOW19" s="108"/>
      <c r="EOX19" s="108"/>
      <c r="EOY19" s="108"/>
      <c r="EOZ19" s="95"/>
      <c r="EPA19" s="95"/>
      <c r="EPB19" s="95"/>
      <c r="EPC19" s="108"/>
      <c r="EPD19" s="109"/>
      <c r="EPE19" s="108"/>
      <c r="EPF19" s="108"/>
      <c r="EPG19" s="108"/>
      <c r="EPH19" s="108"/>
      <c r="EPI19" s="108"/>
      <c r="EPJ19" s="108"/>
      <c r="EPK19" s="95"/>
      <c r="EPL19" s="95"/>
      <c r="EPM19" s="95"/>
      <c r="EPN19" s="108"/>
      <c r="EPO19" s="109"/>
      <c r="EPP19" s="108"/>
      <c r="EPQ19" s="108"/>
      <c r="EPR19" s="108"/>
      <c r="EPS19" s="108"/>
      <c r="EPT19" s="108"/>
      <c r="EPU19" s="108"/>
      <c r="EPV19" s="95"/>
      <c r="EPW19" s="95"/>
      <c r="EPX19" s="95"/>
      <c r="EPY19" s="108"/>
      <c r="EPZ19" s="109"/>
      <c r="EQA19" s="108"/>
      <c r="EQB19" s="108"/>
      <c r="EQC19" s="108"/>
      <c r="EQD19" s="108"/>
      <c r="EQE19" s="108"/>
      <c r="EQF19" s="108"/>
      <c r="EQG19" s="95"/>
      <c r="EQH19" s="95"/>
      <c r="EQI19" s="95"/>
      <c r="EQJ19" s="108"/>
      <c r="EQK19" s="109"/>
      <c r="EQL19" s="108"/>
      <c r="EQM19" s="108"/>
      <c r="EQN19" s="108"/>
      <c r="EQO19" s="108"/>
      <c r="EQP19" s="108"/>
      <c r="EQQ19" s="108"/>
      <c r="EQR19" s="95"/>
      <c r="EQS19" s="95"/>
      <c r="EQT19" s="95"/>
      <c r="EQU19" s="108"/>
      <c r="EQV19" s="109"/>
      <c r="EQW19" s="108"/>
      <c r="EQX19" s="108"/>
      <c r="EQY19" s="108"/>
      <c r="EQZ19" s="108"/>
      <c r="ERA19" s="108"/>
      <c r="ERB19" s="108"/>
      <c r="ERC19" s="95"/>
      <c r="ERD19" s="95"/>
      <c r="ERE19" s="95"/>
      <c r="ERF19" s="108"/>
      <c r="ERG19" s="109"/>
      <c r="ERH19" s="108"/>
      <c r="ERI19" s="108"/>
      <c r="ERJ19" s="108"/>
      <c r="ERK19" s="108"/>
      <c r="ERL19" s="108"/>
      <c r="ERM19" s="108"/>
      <c r="ERN19" s="95"/>
      <c r="ERO19" s="95"/>
      <c r="ERP19" s="95"/>
      <c r="ERQ19" s="108"/>
      <c r="ERR19" s="109"/>
      <c r="ERS19" s="108"/>
      <c r="ERT19" s="108"/>
      <c r="ERU19" s="108"/>
      <c r="ERV19" s="108"/>
      <c r="ERW19" s="108"/>
      <c r="ERX19" s="108"/>
      <c r="ERY19" s="95"/>
      <c r="ERZ19" s="95"/>
      <c r="ESA19" s="95"/>
      <c r="ESB19" s="108"/>
      <c r="ESC19" s="109"/>
      <c r="ESD19" s="108"/>
      <c r="ESE19" s="108"/>
      <c r="ESF19" s="108"/>
      <c r="ESG19" s="108"/>
      <c r="ESH19" s="108"/>
      <c r="ESI19" s="108"/>
      <c r="ESJ19" s="95"/>
      <c r="ESK19" s="95"/>
      <c r="ESL19" s="95"/>
      <c r="ESM19" s="108"/>
      <c r="ESN19" s="109"/>
      <c r="ESO19" s="108"/>
      <c r="ESP19" s="108"/>
      <c r="ESQ19" s="108"/>
      <c r="ESR19" s="108"/>
      <c r="ESS19" s="108"/>
      <c r="EST19" s="108"/>
      <c r="ESU19" s="95"/>
      <c r="ESV19" s="95"/>
      <c r="ESW19" s="95"/>
      <c r="ESX19" s="108"/>
      <c r="ESY19" s="109"/>
      <c r="ESZ19" s="108"/>
      <c r="ETA19" s="108"/>
      <c r="ETB19" s="108"/>
      <c r="ETC19" s="108"/>
      <c r="ETD19" s="108"/>
      <c r="ETE19" s="108"/>
      <c r="ETF19" s="95"/>
      <c r="ETG19" s="95"/>
      <c r="ETH19" s="95"/>
      <c r="ETI19" s="108"/>
      <c r="ETJ19" s="109"/>
      <c r="ETK19" s="108"/>
      <c r="ETL19" s="108"/>
      <c r="ETM19" s="108"/>
      <c r="ETN19" s="108"/>
      <c r="ETO19" s="108"/>
      <c r="ETP19" s="108"/>
      <c r="ETQ19" s="95"/>
      <c r="ETR19" s="95"/>
      <c r="ETS19" s="95"/>
      <c r="ETT19" s="108"/>
      <c r="ETU19" s="109"/>
      <c r="ETV19" s="108"/>
      <c r="ETW19" s="108"/>
      <c r="ETX19" s="108"/>
      <c r="ETY19" s="108"/>
      <c r="ETZ19" s="108"/>
      <c r="EUA19" s="108"/>
      <c r="EUB19" s="95"/>
      <c r="EUC19" s="95"/>
      <c r="EUD19" s="95"/>
      <c r="EUE19" s="108"/>
      <c r="EUF19" s="109"/>
      <c r="EUG19" s="108"/>
      <c r="EUH19" s="108"/>
      <c r="EUI19" s="108"/>
      <c r="EUJ19" s="108"/>
      <c r="EUK19" s="108"/>
      <c r="EUL19" s="108"/>
      <c r="EUM19" s="95"/>
      <c r="EUN19" s="95"/>
      <c r="EUO19" s="95"/>
      <c r="EUP19" s="108"/>
      <c r="EUQ19" s="109"/>
      <c r="EUR19" s="108"/>
      <c r="EUS19" s="108"/>
      <c r="EUT19" s="108"/>
      <c r="EUU19" s="108"/>
      <c r="EUV19" s="108"/>
      <c r="EUW19" s="108"/>
      <c r="EUX19" s="95"/>
      <c r="EUY19" s="95"/>
      <c r="EUZ19" s="95"/>
      <c r="EVA19" s="108"/>
      <c r="EVB19" s="109"/>
      <c r="EVC19" s="108"/>
      <c r="EVD19" s="108"/>
      <c r="EVE19" s="108"/>
      <c r="EVF19" s="108"/>
      <c r="EVG19" s="108"/>
      <c r="EVH19" s="108"/>
      <c r="EVI19" s="95"/>
      <c r="EVJ19" s="95"/>
      <c r="EVK19" s="95"/>
      <c r="EVL19" s="108"/>
      <c r="EVM19" s="109"/>
      <c r="EVN19" s="108"/>
      <c r="EVO19" s="108"/>
      <c r="EVP19" s="108"/>
      <c r="EVQ19" s="108"/>
      <c r="EVR19" s="108"/>
      <c r="EVS19" s="108"/>
      <c r="EVT19" s="95"/>
      <c r="EVU19" s="95"/>
      <c r="EVV19" s="95"/>
      <c r="EVW19" s="108"/>
      <c r="EVX19" s="109"/>
      <c r="EVY19" s="108"/>
      <c r="EVZ19" s="108"/>
      <c r="EWA19" s="108"/>
      <c r="EWB19" s="108"/>
      <c r="EWC19" s="108"/>
      <c r="EWD19" s="108"/>
      <c r="EWE19" s="95"/>
      <c r="EWF19" s="95"/>
      <c r="EWG19" s="95"/>
      <c r="EWH19" s="108"/>
      <c r="EWI19" s="109"/>
      <c r="EWJ19" s="108"/>
      <c r="EWK19" s="108"/>
      <c r="EWL19" s="108"/>
      <c r="EWM19" s="108"/>
      <c r="EWN19" s="108"/>
      <c r="EWO19" s="108"/>
      <c r="EWP19" s="95"/>
      <c r="EWQ19" s="95"/>
      <c r="EWR19" s="95"/>
      <c r="EWS19" s="108"/>
      <c r="EWT19" s="109"/>
      <c r="EWU19" s="108"/>
      <c r="EWV19" s="108"/>
      <c r="EWW19" s="108"/>
      <c r="EWX19" s="108"/>
      <c r="EWY19" s="108"/>
      <c r="EWZ19" s="108"/>
      <c r="EXA19" s="95"/>
      <c r="EXB19" s="95"/>
      <c r="EXC19" s="95"/>
      <c r="EXD19" s="108"/>
      <c r="EXE19" s="109"/>
      <c r="EXF19" s="108"/>
      <c r="EXG19" s="108"/>
      <c r="EXH19" s="108"/>
      <c r="EXI19" s="108"/>
      <c r="EXJ19" s="108"/>
      <c r="EXK19" s="108"/>
      <c r="EXL19" s="95"/>
      <c r="EXM19" s="95"/>
      <c r="EXN19" s="95"/>
      <c r="EXO19" s="108"/>
      <c r="EXP19" s="109"/>
      <c r="EXQ19" s="108"/>
      <c r="EXR19" s="108"/>
      <c r="EXS19" s="108"/>
      <c r="EXT19" s="108"/>
      <c r="EXU19" s="108"/>
      <c r="EXV19" s="108"/>
      <c r="EXW19" s="95"/>
      <c r="EXX19" s="95"/>
      <c r="EXY19" s="95"/>
      <c r="EXZ19" s="108"/>
      <c r="EYA19" s="109"/>
      <c r="EYB19" s="108"/>
      <c r="EYC19" s="108"/>
      <c r="EYD19" s="108"/>
      <c r="EYE19" s="108"/>
      <c r="EYF19" s="108"/>
      <c r="EYG19" s="108"/>
      <c r="EYH19" s="95"/>
      <c r="EYI19" s="95"/>
      <c r="EYJ19" s="95"/>
      <c r="EYK19" s="108"/>
      <c r="EYL19" s="109"/>
      <c r="EYM19" s="108"/>
      <c r="EYN19" s="108"/>
      <c r="EYO19" s="108"/>
      <c r="EYP19" s="108"/>
      <c r="EYQ19" s="108"/>
      <c r="EYR19" s="108"/>
      <c r="EYS19" s="95"/>
      <c r="EYT19" s="95"/>
      <c r="EYU19" s="95"/>
      <c r="EYV19" s="108"/>
      <c r="EYW19" s="109"/>
      <c r="EYX19" s="108"/>
      <c r="EYY19" s="108"/>
      <c r="EYZ19" s="108"/>
      <c r="EZA19" s="108"/>
      <c r="EZB19" s="108"/>
      <c r="EZC19" s="108"/>
      <c r="EZD19" s="95"/>
      <c r="EZE19" s="95"/>
      <c r="EZF19" s="95"/>
      <c r="EZG19" s="108"/>
      <c r="EZH19" s="109"/>
      <c r="EZI19" s="108"/>
      <c r="EZJ19" s="108"/>
      <c r="EZK19" s="108"/>
      <c r="EZL19" s="108"/>
      <c r="EZM19" s="108"/>
      <c r="EZN19" s="108"/>
      <c r="EZO19" s="95"/>
      <c r="EZP19" s="95"/>
      <c r="EZQ19" s="95"/>
      <c r="EZR19" s="108"/>
      <c r="EZS19" s="109"/>
      <c r="EZT19" s="108"/>
      <c r="EZU19" s="108"/>
      <c r="EZV19" s="108"/>
      <c r="EZW19" s="108"/>
      <c r="EZX19" s="108"/>
      <c r="EZY19" s="108"/>
      <c r="EZZ19" s="95"/>
      <c r="FAA19" s="95"/>
      <c r="FAB19" s="95"/>
      <c r="FAC19" s="108"/>
      <c r="FAD19" s="109"/>
      <c r="FAE19" s="108"/>
      <c r="FAF19" s="108"/>
      <c r="FAG19" s="108"/>
      <c r="FAH19" s="108"/>
      <c r="FAI19" s="108"/>
      <c r="FAJ19" s="108"/>
      <c r="FAK19" s="95"/>
      <c r="FAL19" s="95"/>
      <c r="FAM19" s="95"/>
      <c r="FAN19" s="108"/>
      <c r="FAO19" s="109"/>
      <c r="FAP19" s="108"/>
      <c r="FAQ19" s="108"/>
      <c r="FAR19" s="108"/>
      <c r="FAS19" s="108"/>
      <c r="FAT19" s="108"/>
      <c r="FAU19" s="108"/>
      <c r="FAV19" s="95"/>
      <c r="FAW19" s="95"/>
      <c r="FAX19" s="95"/>
      <c r="FAY19" s="108"/>
      <c r="FAZ19" s="109"/>
      <c r="FBA19" s="108"/>
      <c r="FBB19" s="108"/>
      <c r="FBC19" s="108"/>
      <c r="FBD19" s="108"/>
      <c r="FBE19" s="108"/>
      <c r="FBF19" s="108"/>
      <c r="FBG19" s="95"/>
      <c r="FBH19" s="95"/>
      <c r="FBI19" s="95"/>
      <c r="FBJ19" s="108"/>
      <c r="FBK19" s="109"/>
      <c r="FBL19" s="108"/>
      <c r="FBM19" s="108"/>
      <c r="FBN19" s="108"/>
      <c r="FBO19" s="108"/>
      <c r="FBP19" s="108"/>
      <c r="FBQ19" s="108"/>
      <c r="FBR19" s="95"/>
      <c r="FBS19" s="95"/>
      <c r="FBT19" s="95"/>
      <c r="FBU19" s="108"/>
      <c r="FBV19" s="109"/>
      <c r="FBW19" s="108"/>
      <c r="FBX19" s="108"/>
      <c r="FBY19" s="108"/>
      <c r="FBZ19" s="108"/>
      <c r="FCA19" s="108"/>
      <c r="FCB19" s="108"/>
      <c r="FCC19" s="95"/>
      <c r="FCD19" s="95"/>
      <c r="FCE19" s="95"/>
      <c r="FCF19" s="108"/>
      <c r="FCG19" s="109"/>
      <c r="FCH19" s="108"/>
      <c r="FCI19" s="108"/>
      <c r="FCJ19" s="108"/>
      <c r="FCK19" s="108"/>
      <c r="FCL19" s="108"/>
      <c r="FCM19" s="108"/>
      <c r="FCN19" s="95"/>
      <c r="FCO19" s="95"/>
      <c r="FCP19" s="95"/>
      <c r="FCQ19" s="108"/>
      <c r="FCR19" s="109"/>
      <c r="FCS19" s="108"/>
      <c r="FCT19" s="108"/>
      <c r="FCU19" s="108"/>
      <c r="FCV19" s="108"/>
      <c r="FCW19" s="108"/>
      <c r="FCX19" s="108"/>
      <c r="FCY19" s="95"/>
      <c r="FCZ19" s="95"/>
      <c r="FDA19" s="95"/>
      <c r="FDB19" s="108"/>
      <c r="FDC19" s="109"/>
      <c r="FDD19" s="108"/>
      <c r="FDE19" s="108"/>
      <c r="FDF19" s="108"/>
      <c r="FDG19" s="108"/>
      <c r="FDH19" s="108"/>
      <c r="FDI19" s="108"/>
      <c r="FDJ19" s="95"/>
      <c r="FDK19" s="95"/>
      <c r="FDL19" s="95"/>
      <c r="FDM19" s="108"/>
      <c r="FDN19" s="109"/>
      <c r="FDO19" s="108"/>
      <c r="FDP19" s="108"/>
      <c r="FDQ19" s="108"/>
      <c r="FDR19" s="108"/>
      <c r="FDS19" s="108"/>
      <c r="FDT19" s="108"/>
      <c r="FDU19" s="95"/>
      <c r="FDV19" s="95"/>
      <c r="FDW19" s="95"/>
      <c r="FDX19" s="108"/>
      <c r="FDY19" s="109"/>
      <c r="FDZ19" s="108"/>
      <c r="FEA19" s="108"/>
      <c r="FEB19" s="108"/>
      <c r="FEC19" s="108"/>
      <c r="FED19" s="108"/>
      <c r="FEE19" s="108"/>
      <c r="FEF19" s="95"/>
      <c r="FEG19" s="95"/>
      <c r="FEH19" s="95"/>
      <c r="FEI19" s="108"/>
      <c r="FEJ19" s="109"/>
      <c r="FEK19" s="108"/>
      <c r="FEL19" s="108"/>
      <c r="FEM19" s="108"/>
      <c r="FEN19" s="108"/>
      <c r="FEO19" s="108"/>
      <c r="FEP19" s="108"/>
      <c r="FEQ19" s="95"/>
      <c r="FER19" s="95"/>
      <c r="FES19" s="95"/>
      <c r="FET19" s="108"/>
      <c r="FEU19" s="109"/>
      <c r="FEV19" s="108"/>
      <c r="FEW19" s="108"/>
      <c r="FEX19" s="108"/>
      <c r="FEY19" s="108"/>
      <c r="FEZ19" s="108"/>
      <c r="FFA19" s="108"/>
      <c r="FFB19" s="95"/>
      <c r="FFC19" s="95"/>
      <c r="FFD19" s="95"/>
      <c r="FFE19" s="108"/>
      <c r="FFF19" s="109"/>
      <c r="FFG19" s="108"/>
      <c r="FFH19" s="108"/>
      <c r="FFI19" s="108"/>
      <c r="FFJ19" s="108"/>
      <c r="FFK19" s="108"/>
      <c r="FFL19" s="108"/>
      <c r="FFM19" s="95"/>
      <c r="FFN19" s="95"/>
      <c r="FFO19" s="95"/>
      <c r="FFP19" s="108"/>
      <c r="FFQ19" s="109"/>
      <c r="FFR19" s="108"/>
      <c r="FFS19" s="108"/>
      <c r="FFT19" s="108"/>
      <c r="FFU19" s="108"/>
      <c r="FFV19" s="108"/>
      <c r="FFW19" s="108"/>
      <c r="FFX19" s="95"/>
      <c r="FFY19" s="95"/>
      <c r="FFZ19" s="95"/>
      <c r="FGA19" s="108"/>
      <c r="FGB19" s="109"/>
      <c r="FGC19" s="108"/>
      <c r="FGD19" s="108"/>
      <c r="FGE19" s="108"/>
      <c r="FGF19" s="108"/>
      <c r="FGG19" s="108"/>
      <c r="FGH19" s="108"/>
      <c r="FGI19" s="95"/>
      <c r="FGJ19" s="95"/>
      <c r="FGK19" s="95"/>
      <c r="FGL19" s="108"/>
      <c r="FGM19" s="109"/>
      <c r="FGN19" s="108"/>
      <c r="FGO19" s="108"/>
      <c r="FGP19" s="108"/>
      <c r="FGQ19" s="108"/>
      <c r="FGR19" s="108"/>
      <c r="FGS19" s="108"/>
      <c r="FGT19" s="95"/>
      <c r="FGU19" s="95"/>
      <c r="FGV19" s="95"/>
      <c r="FGW19" s="108"/>
      <c r="FGX19" s="109"/>
      <c r="FGY19" s="108"/>
      <c r="FGZ19" s="108"/>
      <c r="FHA19" s="108"/>
      <c r="FHB19" s="108"/>
      <c r="FHC19" s="108"/>
      <c r="FHD19" s="108"/>
      <c r="FHE19" s="95"/>
      <c r="FHF19" s="95"/>
      <c r="FHG19" s="95"/>
      <c r="FHH19" s="108"/>
      <c r="FHI19" s="109"/>
      <c r="FHJ19" s="108"/>
      <c r="FHK19" s="108"/>
      <c r="FHL19" s="108"/>
      <c r="FHM19" s="108"/>
      <c r="FHN19" s="108"/>
      <c r="FHO19" s="108"/>
      <c r="FHP19" s="95"/>
      <c r="FHQ19" s="95"/>
      <c r="FHR19" s="95"/>
      <c r="FHS19" s="108"/>
      <c r="FHT19" s="109"/>
      <c r="FHU19" s="108"/>
      <c r="FHV19" s="108"/>
      <c r="FHW19" s="108"/>
      <c r="FHX19" s="108"/>
      <c r="FHY19" s="108"/>
      <c r="FHZ19" s="108"/>
      <c r="FIA19" s="95"/>
      <c r="FIB19" s="95"/>
      <c r="FIC19" s="95"/>
      <c r="FID19" s="108"/>
      <c r="FIE19" s="109"/>
      <c r="FIF19" s="108"/>
      <c r="FIG19" s="108"/>
      <c r="FIH19" s="108"/>
      <c r="FII19" s="108"/>
      <c r="FIJ19" s="108"/>
      <c r="FIK19" s="108"/>
      <c r="FIL19" s="95"/>
      <c r="FIM19" s="95"/>
      <c r="FIN19" s="95"/>
      <c r="FIO19" s="108"/>
      <c r="FIP19" s="109"/>
      <c r="FIQ19" s="108"/>
      <c r="FIR19" s="108"/>
      <c r="FIS19" s="108"/>
      <c r="FIT19" s="108"/>
      <c r="FIU19" s="108"/>
      <c r="FIV19" s="108"/>
      <c r="FIW19" s="95"/>
      <c r="FIX19" s="95"/>
      <c r="FIY19" s="95"/>
      <c r="FIZ19" s="108"/>
      <c r="FJA19" s="109"/>
      <c r="FJB19" s="108"/>
      <c r="FJC19" s="108"/>
      <c r="FJD19" s="108"/>
      <c r="FJE19" s="108"/>
      <c r="FJF19" s="108"/>
      <c r="FJG19" s="108"/>
      <c r="FJH19" s="95"/>
      <c r="FJI19" s="95"/>
      <c r="FJJ19" s="95"/>
      <c r="FJK19" s="108"/>
      <c r="FJL19" s="109"/>
      <c r="FJM19" s="108"/>
      <c r="FJN19" s="108"/>
      <c r="FJO19" s="108"/>
      <c r="FJP19" s="108"/>
      <c r="FJQ19" s="108"/>
      <c r="FJR19" s="108"/>
      <c r="FJS19" s="95"/>
      <c r="FJT19" s="95"/>
      <c r="FJU19" s="95"/>
      <c r="FJV19" s="108"/>
      <c r="FJW19" s="109"/>
      <c r="FJX19" s="108"/>
      <c r="FJY19" s="108"/>
      <c r="FJZ19" s="108"/>
      <c r="FKA19" s="108"/>
      <c r="FKB19" s="108"/>
      <c r="FKC19" s="108"/>
      <c r="FKD19" s="95"/>
      <c r="FKE19" s="95"/>
      <c r="FKF19" s="95"/>
      <c r="FKG19" s="108"/>
      <c r="FKH19" s="109"/>
      <c r="FKI19" s="108"/>
      <c r="FKJ19" s="108"/>
      <c r="FKK19" s="108"/>
      <c r="FKL19" s="108"/>
      <c r="FKM19" s="108"/>
      <c r="FKN19" s="108"/>
      <c r="FKO19" s="95"/>
      <c r="FKP19" s="95"/>
      <c r="FKQ19" s="95"/>
      <c r="FKR19" s="108"/>
      <c r="FKS19" s="109"/>
      <c r="FKT19" s="108"/>
      <c r="FKU19" s="108"/>
      <c r="FKV19" s="108"/>
      <c r="FKW19" s="108"/>
      <c r="FKX19" s="108"/>
      <c r="FKY19" s="108"/>
      <c r="FKZ19" s="95"/>
      <c r="FLA19" s="95"/>
      <c r="FLB19" s="95"/>
      <c r="FLC19" s="108"/>
      <c r="FLD19" s="109"/>
      <c r="FLE19" s="108"/>
      <c r="FLF19" s="108"/>
      <c r="FLG19" s="108"/>
      <c r="FLH19" s="108"/>
      <c r="FLI19" s="108"/>
      <c r="FLJ19" s="108"/>
      <c r="FLK19" s="95"/>
      <c r="FLL19" s="95"/>
      <c r="FLM19" s="95"/>
      <c r="FLN19" s="108"/>
      <c r="FLO19" s="109"/>
      <c r="FLP19" s="108"/>
      <c r="FLQ19" s="108"/>
      <c r="FLR19" s="108"/>
      <c r="FLS19" s="108"/>
      <c r="FLT19" s="108"/>
      <c r="FLU19" s="108"/>
      <c r="FLV19" s="95"/>
      <c r="FLW19" s="95"/>
      <c r="FLX19" s="95"/>
      <c r="FLY19" s="108"/>
      <c r="FLZ19" s="109"/>
      <c r="FMA19" s="108"/>
      <c r="FMB19" s="108"/>
      <c r="FMC19" s="108"/>
      <c r="FMD19" s="108"/>
      <c r="FME19" s="108"/>
      <c r="FMF19" s="108"/>
      <c r="FMG19" s="95"/>
      <c r="FMH19" s="95"/>
      <c r="FMI19" s="95"/>
      <c r="FMJ19" s="108"/>
      <c r="FMK19" s="109"/>
      <c r="FML19" s="108"/>
      <c r="FMM19" s="108"/>
      <c r="FMN19" s="108"/>
      <c r="FMO19" s="108"/>
      <c r="FMP19" s="108"/>
      <c r="FMQ19" s="108"/>
      <c r="FMR19" s="95"/>
      <c r="FMS19" s="95"/>
      <c r="FMT19" s="95"/>
      <c r="FMU19" s="108"/>
      <c r="FMV19" s="109"/>
      <c r="FMW19" s="108"/>
      <c r="FMX19" s="108"/>
      <c r="FMY19" s="108"/>
      <c r="FMZ19" s="108"/>
      <c r="FNA19" s="108"/>
      <c r="FNB19" s="108"/>
      <c r="FNC19" s="95"/>
      <c r="FND19" s="95"/>
      <c r="FNE19" s="95"/>
      <c r="FNF19" s="108"/>
      <c r="FNG19" s="109"/>
      <c r="FNH19" s="108"/>
      <c r="FNI19" s="108"/>
      <c r="FNJ19" s="108"/>
      <c r="FNK19" s="108"/>
      <c r="FNL19" s="108"/>
      <c r="FNM19" s="108"/>
      <c r="FNN19" s="95"/>
      <c r="FNO19" s="95"/>
      <c r="FNP19" s="95"/>
      <c r="FNQ19" s="108"/>
      <c r="FNR19" s="109"/>
      <c r="FNS19" s="108"/>
      <c r="FNT19" s="108"/>
      <c r="FNU19" s="108"/>
      <c r="FNV19" s="108"/>
      <c r="FNW19" s="108"/>
      <c r="FNX19" s="108"/>
      <c r="FNY19" s="95"/>
      <c r="FNZ19" s="95"/>
      <c r="FOA19" s="95"/>
      <c r="FOB19" s="108"/>
      <c r="FOC19" s="109"/>
      <c r="FOD19" s="108"/>
      <c r="FOE19" s="108"/>
      <c r="FOF19" s="108"/>
      <c r="FOG19" s="108"/>
      <c r="FOH19" s="108"/>
      <c r="FOI19" s="108"/>
      <c r="FOJ19" s="95"/>
      <c r="FOK19" s="95"/>
      <c r="FOL19" s="95"/>
      <c r="FOM19" s="108"/>
      <c r="FON19" s="109"/>
      <c r="FOO19" s="108"/>
      <c r="FOP19" s="108"/>
      <c r="FOQ19" s="108"/>
      <c r="FOR19" s="108"/>
      <c r="FOS19" s="108"/>
      <c r="FOT19" s="108"/>
      <c r="FOU19" s="95"/>
      <c r="FOV19" s="95"/>
      <c r="FOW19" s="95"/>
      <c r="FOX19" s="108"/>
      <c r="FOY19" s="109"/>
      <c r="FOZ19" s="108"/>
      <c r="FPA19" s="108"/>
      <c r="FPB19" s="108"/>
      <c r="FPC19" s="108"/>
      <c r="FPD19" s="108"/>
      <c r="FPE19" s="108"/>
      <c r="FPF19" s="95"/>
      <c r="FPG19" s="95"/>
      <c r="FPH19" s="95"/>
      <c r="FPI19" s="108"/>
      <c r="FPJ19" s="109"/>
      <c r="FPK19" s="108"/>
      <c r="FPL19" s="108"/>
      <c r="FPM19" s="108"/>
      <c r="FPN19" s="108"/>
      <c r="FPO19" s="108"/>
      <c r="FPP19" s="108"/>
      <c r="FPQ19" s="95"/>
      <c r="FPR19" s="95"/>
      <c r="FPS19" s="95"/>
      <c r="FPT19" s="108"/>
      <c r="FPU19" s="109"/>
      <c r="FPV19" s="108"/>
      <c r="FPW19" s="108"/>
      <c r="FPX19" s="108"/>
      <c r="FPY19" s="108"/>
      <c r="FPZ19" s="108"/>
      <c r="FQA19" s="108"/>
      <c r="FQB19" s="95"/>
      <c r="FQC19" s="95"/>
      <c r="FQD19" s="95"/>
      <c r="FQE19" s="108"/>
      <c r="FQF19" s="109"/>
      <c r="FQG19" s="108"/>
      <c r="FQH19" s="108"/>
      <c r="FQI19" s="108"/>
      <c r="FQJ19" s="108"/>
      <c r="FQK19" s="108"/>
      <c r="FQL19" s="108"/>
      <c r="FQM19" s="95"/>
      <c r="FQN19" s="95"/>
      <c r="FQO19" s="95"/>
      <c r="FQP19" s="108"/>
      <c r="FQQ19" s="109"/>
      <c r="FQR19" s="108"/>
      <c r="FQS19" s="108"/>
      <c r="FQT19" s="108"/>
      <c r="FQU19" s="108"/>
      <c r="FQV19" s="108"/>
      <c r="FQW19" s="108"/>
      <c r="FQX19" s="95"/>
      <c r="FQY19" s="95"/>
      <c r="FQZ19" s="95"/>
      <c r="FRA19" s="108"/>
      <c r="FRB19" s="109"/>
      <c r="FRC19" s="108"/>
      <c r="FRD19" s="108"/>
      <c r="FRE19" s="108"/>
      <c r="FRF19" s="108"/>
      <c r="FRG19" s="108"/>
      <c r="FRH19" s="108"/>
      <c r="FRI19" s="95"/>
      <c r="FRJ19" s="95"/>
      <c r="FRK19" s="95"/>
      <c r="FRL19" s="108"/>
      <c r="FRM19" s="109"/>
      <c r="FRN19" s="108"/>
      <c r="FRO19" s="108"/>
      <c r="FRP19" s="108"/>
      <c r="FRQ19" s="108"/>
      <c r="FRR19" s="108"/>
      <c r="FRS19" s="108"/>
      <c r="FRT19" s="95"/>
      <c r="FRU19" s="95"/>
      <c r="FRV19" s="95"/>
      <c r="FRW19" s="108"/>
      <c r="FRX19" s="109"/>
      <c r="FRY19" s="108"/>
      <c r="FRZ19" s="108"/>
      <c r="FSA19" s="108"/>
      <c r="FSB19" s="108"/>
      <c r="FSC19" s="108"/>
      <c r="FSD19" s="108"/>
      <c r="FSE19" s="95"/>
      <c r="FSF19" s="95"/>
      <c r="FSG19" s="95"/>
      <c r="FSH19" s="108"/>
      <c r="FSI19" s="109"/>
      <c r="FSJ19" s="108"/>
      <c r="FSK19" s="108"/>
      <c r="FSL19" s="108"/>
      <c r="FSM19" s="108"/>
      <c r="FSN19" s="108"/>
      <c r="FSO19" s="108"/>
      <c r="FSP19" s="95"/>
      <c r="FSQ19" s="95"/>
      <c r="FSR19" s="95"/>
      <c r="FSS19" s="108"/>
      <c r="FST19" s="109"/>
      <c r="FSU19" s="108"/>
      <c r="FSV19" s="108"/>
      <c r="FSW19" s="108"/>
      <c r="FSX19" s="108"/>
      <c r="FSY19" s="108"/>
      <c r="FSZ19" s="108"/>
      <c r="FTA19" s="95"/>
      <c r="FTB19" s="95"/>
      <c r="FTC19" s="95"/>
      <c r="FTD19" s="108"/>
      <c r="FTE19" s="109"/>
      <c r="FTF19" s="108"/>
      <c r="FTG19" s="108"/>
      <c r="FTH19" s="108"/>
      <c r="FTI19" s="108"/>
      <c r="FTJ19" s="108"/>
      <c r="FTK19" s="108"/>
      <c r="FTL19" s="95"/>
      <c r="FTM19" s="95"/>
      <c r="FTN19" s="95"/>
      <c r="FTO19" s="108"/>
      <c r="FTP19" s="109"/>
      <c r="FTQ19" s="108"/>
      <c r="FTR19" s="108"/>
      <c r="FTS19" s="108"/>
      <c r="FTT19" s="108"/>
      <c r="FTU19" s="108"/>
      <c r="FTV19" s="108"/>
      <c r="FTW19" s="95"/>
      <c r="FTX19" s="95"/>
      <c r="FTY19" s="95"/>
      <c r="FTZ19" s="108"/>
      <c r="FUA19" s="109"/>
      <c r="FUB19" s="108"/>
      <c r="FUC19" s="108"/>
      <c r="FUD19" s="108"/>
      <c r="FUE19" s="108"/>
      <c r="FUF19" s="108"/>
      <c r="FUG19" s="108"/>
      <c r="FUH19" s="95"/>
      <c r="FUI19" s="95"/>
      <c r="FUJ19" s="95"/>
      <c r="FUK19" s="108"/>
      <c r="FUL19" s="109"/>
      <c r="FUM19" s="108"/>
      <c r="FUN19" s="108"/>
      <c r="FUO19" s="108"/>
      <c r="FUP19" s="108"/>
      <c r="FUQ19" s="108"/>
      <c r="FUR19" s="108"/>
      <c r="FUS19" s="95"/>
      <c r="FUT19" s="95"/>
      <c r="FUU19" s="95"/>
      <c r="FUV19" s="108"/>
      <c r="FUW19" s="109"/>
      <c r="FUX19" s="108"/>
      <c r="FUY19" s="108"/>
      <c r="FUZ19" s="108"/>
      <c r="FVA19" s="108"/>
      <c r="FVB19" s="108"/>
      <c r="FVC19" s="108"/>
      <c r="FVD19" s="95"/>
      <c r="FVE19" s="95"/>
      <c r="FVF19" s="95"/>
      <c r="FVG19" s="108"/>
      <c r="FVH19" s="109"/>
      <c r="FVI19" s="108"/>
      <c r="FVJ19" s="108"/>
      <c r="FVK19" s="108"/>
      <c r="FVL19" s="108"/>
      <c r="FVM19" s="108"/>
      <c r="FVN19" s="108"/>
      <c r="FVO19" s="95"/>
      <c r="FVP19" s="95"/>
      <c r="FVQ19" s="95"/>
      <c r="FVR19" s="108"/>
      <c r="FVS19" s="109"/>
      <c r="FVT19" s="108"/>
      <c r="FVU19" s="108"/>
      <c r="FVV19" s="108"/>
      <c r="FVW19" s="108"/>
      <c r="FVX19" s="108"/>
      <c r="FVY19" s="108"/>
      <c r="FVZ19" s="95"/>
      <c r="FWA19" s="95"/>
      <c r="FWB19" s="95"/>
      <c r="FWC19" s="108"/>
      <c r="FWD19" s="109"/>
      <c r="FWE19" s="108"/>
      <c r="FWF19" s="108"/>
      <c r="FWG19" s="108"/>
      <c r="FWH19" s="108"/>
      <c r="FWI19" s="108"/>
      <c r="FWJ19" s="108"/>
      <c r="FWK19" s="95"/>
      <c r="FWL19" s="95"/>
      <c r="FWM19" s="95"/>
      <c r="FWN19" s="108"/>
      <c r="FWO19" s="109"/>
      <c r="FWP19" s="108"/>
      <c r="FWQ19" s="108"/>
      <c r="FWR19" s="108"/>
      <c r="FWS19" s="108"/>
      <c r="FWT19" s="108"/>
      <c r="FWU19" s="108"/>
      <c r="FWV19" s="95"/>
      <c r="FWW19" s="95"/>
      <c r="FWX19" s="95"/>
      <c r="FWY19" s="108"/>
      <c r="FWZ19" s="109"/>
      <c r="FXA19" s="108"/>
      <c r="FXB19" s="108"/>
      <c r="FXC19" s="108"/>
      <c r="FXD19" s="108"/>
      <c r="FXE19" s="108"/>
      <c r="FXF19" s="108"/>
      <c r="FXG19" s="95"/>
      <c r="FXH19" s="95"/>
      <c r="FXI19" s="95"/>
      <c r="FXJ19" s="108"/>
      <c r="FXK19" s="109"/>
      <c r="FXL19" s="108"/>
      <c r="FXM19" s="108"/>
      <c r="FXN19" s="108"/>
      <c r="FXO19" s="108"/>
      <c r="FXP19" s="108"/>
      <c r="FXQ19" s="108"/>
      <c r="FXR19" s="95"/>
      <c r="FXS19" s="95"/>
      <c r="FXT19" s="95"/>
      <c r="FXU19" s="108"/>
      <c r="FXV19" s="109"/>
      <c r="FXW19" s="108"/>
      <c r="FXX19" s="108"/>
      <c r="FXY19" s="108"/>
      <c r="FXZ19" s="108"/>
      <c r="FYA19" s="108"/>
      <c r="FYB19" s="108"/>
      <c r="FYC19" s="95"/>
      <c r="FYD19" s="95"/>
      <c r="FYE19" s="95"/>
      <c r="FYF19" s="108"/>
      <c r="FYG19" s="109"/>
      <c r="FYH19" s="108"/>
      <c r="FYI19" s="108"/>
      <c r="FYJ19" s="108"/>
      <c r="FYK19" s="108"/>
      <c r="FYL19" s="108"/>
      <c r="FYM19" s="108"/>
      <c r="FYN19" s="95"/>
      <c r="FYO19" s="95"/>
      <c r="FYP19" s="95"/>
      <c r="FYQ19" s="108"/>
      <c r="FYR19" s="109"/>
      <c r="FYS19" s="108"/>
      <c r="FYT19" s="108"/>
      <c r="FYU19" s="108"/>
      <c r="FYV19" s="108"/>
      <c r="FYW19" s="108"/>
      <c r="FYX19" s="108"/>
      <c r="FYY19" s="95"/>
      <c r="FYZ19" s="95"/>
      <c r="FZA19" s="95"/>
      <c r="FZB19" s="108"/>
      <c r="FZC19" s="109"/>
      <c r="FZD19" s="108"/>
      <c r="FZE19" s="108"/>
      <c r="FZF19" s="108"/>
      <c r="FZG19" s="108"/>
      <c r="FZH19" s="108"/>
      <c r="FZI19" s="108"/>
      <c r="FZJ19" s="95"/>
      <c r="FZK19" s="95"/>
      <c r="FZL19" s="95"/>
      <c r="FZM19" s="108"/>
      <c r="FZN19" s="109"/>
      <c r="FZO19" s="108"/>
      <c r="FZP19" s="108"/>
      <c r="FZQ19" s="108"/>
      <c r="FZR19" s="108"/>
      <c r="FZS19" s="108"/>
      <c r="FZT19" s="108"/>
      <c r="FZU19" s="95"/>
      <c r="FZV19" s="95"/>
      <c r="FZW19" s="95"/>
      <c r="FZX19" s="108"/>
      <c r="FZY19" s="109"/>
      <c r="FZZ19" s="108"/>
      <c r="GAA19" s="108"/>
      <c r="GAB19" s="108"/>
      <c r="GAC19" s="108"/>
      <c r="GAD19" s="108"/>
      <c r="GAE19" s="108"/>
      <c r="GAF19" s="95"/>
      <c r="GAG19" s="95"/>
      <c r="GAH19" s="95"/>
      <c r="GAI19" s="108"/>
      <c r="GAJ19" s="109"/>
      <c r="GAK19" s="108"/>
      <c r="GAL19" s="108"/>
      <c r="GAM19" s="108"/>
      <c r="GAN19" s="108"/>
      <c r="GAO19" s="108"/>
      <c r="GAP19" s="108"/>
      <c r="GAQ19" s="95"/>
      <c r="GAR19" s="95"/>
      <c r="GAS19" s="95"/>
      <c r="GAT19" s="108"/>
      <c r="GAU19" s="109"/>
      <c r="GAV19" s="108"/>
      <c r="GAW19" s="108"/>
      <c r="GAX19" s="108"/>
      <c r="GAY19" s="108"/>
      <c r="GAZ19" s="108"/>
      <c r="GBA19" s="108"/>
      <c r="GBB19" s="95"/>
      <c r="GBC19" s="95"/>
      <c r="GBD19" s="95"/>
      <c r="GBE19" s="108"/>
      <c r="GBF19" s="109"/>
      <c r="GBG19" s="108"/>
      <c r="GBH19" s="108"/>
      <c r="GBI19" s="108"/>
      <c r="GBJ19" s="108"/>
      <c r="GBK19" s="108"/>
      <c r="GBL19" s="108"/>
      <c r="GBM19" s="95"/>
      <c r="GBN19" s="95"/>
      <c r="GBO19" s="95"/>
      <c r="GBP19" s="108"/>
      <c r="GBQ19" s="109"/>
      <c r="GBR19" s="108"/>
      <c r="GBS19" s="108"/>
      <c r="GBT19" s="108"/>
      <c r="GBU19" s="108"/>
      <c r="GBV19" s="108"/>
      <c r="GBW19" s="108"/>
      <c r="GBX19" s="95"/>
      <c r="GBY19" s="95"/>
      <c r="GBZ19" s="95"/>
      <c r="GCA19" s="108"/>
      <c r="GCB19" s="109"/>
      <c r="GCC19" s="108"/>
      <c r="GCD19" s="108"/>
      <c r="GCE19" s="108"/>
      <c r="GCF19" s="108"/>
      <c r="GCG19" s="108"/>
      <c r="GCH19" s="108"/>
      <c r="GCI19" s="95"/>
      <c r="GCJ19" s="95"/>
      <c r="GCK19" s="95"/>
      <c r="GCL19" s="108"/>
      <c r="GCM19" s="109"/>
      <c r="GCN19" s="108"/>
      <c r="GCO19" s="108"/>
      <c r="GCP19" s="108"/>
      <c r="GCQ19" s="108"/>
      <c r="GCR19" s="108"/>
      <c r="GCS19" s="108"/>
      <c r="GCT19" s="95"/>
      <c r="GCU19" s="95"/>
      <c r="GCV19" s="95"/>
      <c r="GCW19" s="108"/>
      <c r="GCX19" s="109"/>
      <c r="GCY19" s="108"/>
      <c r="GCZ19" s="108"/>
      <c r="GDA19" s="108"/>
      <c r="GDB19" s="108"/>
      <c r="GDC19" s="108"/>
      <c r="GDD19" s="108"/>
      <c r="GDE19" s="95"/>
      <c r="GDF19" s="95"/>
      <c r="GDG19" s="95"/>
      <c r="GDH19" s="108"/>
      <c r="GDI19" s="109"/>
      <c r="GDJ19" s="108"/>
      <c r="GDK19" s="108"/>
      <c r="GDL19" s="108"/>
      <c r="GDM19" s="108"/>
      <c r="GDN19" s="108"/>
      <c r="GDO19" s="108"/>
      <c r="GDP19" s="95"/>
      <c r="GDQ19" s="95"/>
      <c r="GDR19" s="95"/>
      <c r="GDS19" s="108"/>
      <c r="GDT19" s="109"/>
      <c r="GDU19" s="108"/>
      <c r="GDV19" s="108"/>
      <c r="GDW19" s="108"/>
      <c r="GDX19" s="108"/>
      <c r="GDY19" s="108"/>
      <c r="GDZ19" s="108"/>
      <c r="GEA19" s="95"/>
      <c r="GEB19" s="95"/>
      <c r="GEC19" s="95"/>
      <c r="GED19" s="108"/>
      <c r="GEE19" s="109"/>
      <c r="GEF19" s="108"/>
      <c r="GEG19" s="108"/>
      <c r="GEH19" s="108"/>
      <c r="GEI19" s="108"/>
      <c r="GEJ19" s="108"/>
      <c r="GEK19" s="108"/>
      <c r="GEL19" s="95"/>
      <c r="GEM19" s="95"/>
      <c r="GEN19" s="95"/>
      <c r="GEO19" s="108"/>
      <c r="GEP19" s="109"/>
      <c r="GEQ19" s="108"/>
      <c r="GER19" s="108"/>
      <c r="GES19" s="108"/>
      <c r="GET19" s="108"/>
      <c r="GEU19" s="108"/>
      <c r="GEV19" s="108"/>
      <c r="GEW19" s="95"/>
      <c r="GEX19" s="95"/>
      <c r="GEY19" s="95"/>
      <c r="GEZ19" s="108"/>
      <c r="GFA19" s="109"/>
      <c r="GFB19" s="108"/>
      <c r="GFC19" s="108"/>
      <c r="GFD19" s="108"/>
      <c r="GFE19" s="108"/>
      <c r="GFF19" s="108"/>
      <c r="GFG19" s="108"/>
      <c r="GFH19" s="95"/>
      <c r="GFI19" s="95"/>
      <c r="GFJ19" s="95"/>
      <c r="GFK19" s="108"/>
      <c r="GFL19" s="109"/>
      <c r="GFM19" s="108"/>
      <c r="GFN19" s="108"/>
      <c r="GFO19" s="108"/>
      <c r="GFP19" s="108"/>
      <c r="GFQ19" s="108"/>
      <c r="GFR19" s="108"/>
      <c r="GFS19" s="95"/>
      <c r="GFT19" s="95"/>
      <c r="GFU19" s="95"/>
      <c r="GFV19" s="108"/>
      <c r="GFW19" s="109"/>
      <c r="GFX19" s="108"/>
      <c r="GFY19" s="108"/>
      <c r="GFZ19" s="108"/>
      <c r="GGA19" s="108"/>
      <c r="GGB19" s="108"/>
      <c r="GGC19" s="108"/>
      <c r="GGD19" s="95"/>
      <c r="GGE19" s="95"/>
      <c r="GGF19" s="95"/>
      <c r="GGG19" s="108"/>
      <c r="GGH19" s="109"/>
      <c r="GGI19" s="108"/>
      <c r="GGJ19" s="108"/>
      <c r="GGK19" s="108"/>
      <c r="GGL19" s="108"/>
      <c r="GGM19" s="108"/>
      <c r="GGN19" s="108"/>
      <c r="GGO19" s="95"/>
      <c r="GGP19" s="95"/>
      <c r="GGQ19" s="95"/>
      <c r="GGR19" s="108"/>
      <c r="GGS19" s="109"/>
      <c r="GGT19" s="108"/>
      <c r="GGU19" s="108"/>
      <c r="GGV19" s="108"/>
      <c r="GGW19" s="108"/>
      <c r="GGX19" s="108"/>
      <c r="GGY19" s="108"/>
      <c r="GGZ19" s="95"/>
      <c r="GHA19" s="95"/>
      <c r="GHB19" s="95"/>
      <c r="GHC19" s="108"/>
      <c r="GHD19" s="109"/>
      <c r="GHE19" s="108"/>
      <c r="GHF19" s="108"/>
      <c r="GHG19" s="108"/>
      <c r="GHH19" s="108"/>
      <c r="GHI19" s="108"/>
      <c r="GHJ19" s="108"/>
      <c r="GHK19" s="95"/>
      <c r="GHL19" s="95"/>
      <c r="GHM19" s="95"/>
      <c r="GHN19" s="108"/>
      <c r="GHO19" s="109"/>
      <c r="GHP19" s="108"/>
      <c r="GHQ19" s="108"/>
      <c r="GHR19" s="108"/>
      <c r="GHS19" s="108"/>
      <c r="GHT19" s="108"/>
      <c r="GHU19" s="108"/>
      <c r="GHV19" s="95"/>
      <c r="GHW19" s="95"/>
      <c r="GHX19" s="95"/>
      <c r="GHY19" s="108"/>
      <c r="GHZ19" s="109"/>
      <c r="GIA19" s="108"/>
      <c r="GIB19" s="108"/>
      <c r="GIC19" s="108"/>
      <c r="GID19" s="108"/>
      <c r="GIE19" s="108"/>
      <c r="GIF19" s="108"/>
      <c r="GIG19" s="95"/>
      <c r="GIH19" s="95"/>
      <c r="GII19" s="95"/>
      <c r="GIJ19" s="108"/>
      <c r="GIK19" s="109"/>
      <c r="GIL19" s="108"/>
      <c r="GIM19" s="108"/>
      <c r="GIN19" s="108"/>
      <c r="GIO19" s="108"/>
      <c r="GIP19" s="108"/>
      <c r="GIQ19" s="108"/>
      <c r="GIR19" s="95"/>
      <c r="GIS19" s="95"/>
      <c r="GIT19" s="95"/>
      <c r="GIU19" s="108"/>
      <c r="GIV19" s="109"/>
      <c r="GIW19" s="108"/>
      <c r="GIX19" s="108"/>
      <c r="GIY19" s="108"/>
      <c r="GIZ19" s="108"/>
      <c r="GJA19" s="108"/>
      <c r="GJB19" s="108"/>
      <c r="GJC19" s="95"/>
      <c r="GJD19" s="95"/>
      <c r="GJE19" s="95"/>
      <c r="GJF19" s="108"/>
      <c r="GJG19" s="109"/>
      <c r="GJH19" s="108"/>
      <c r="GJI19" s="108"/>
      <c r="GJJ19" s="108"/>
      <c r="GJK19" s="108"/>
      <c r="GJL19" s="108"/>
      <c r="GJM19" s="108"/>
      <c r="GJN19" s="95"/>
      <c r="GJO19" s="95"/>
      <c r="GJP19" s="95"/>
      <c r="GJQ19" s="108"/>
      <c r="GJR19" s="109"/>
      <c r="GJS19" s="108"/>
      <c r="GJT19" s="108"/>
      <c r="GJU19" s="108"/>
      <c r="GJV19" s="108"/>
      <c r="GJW19" s="108"/>
      <c r="GJX19" s="108"/>
      <c r="GJY19" s="95"/>
      <c r="GJZ19" s="95"/>
      <c r="GKA19" s="95"/>
      <c r="GKB19" s="108"/>
      <c r="GKC19" s="109"/>
      <c r="GKD19" s="108"/>
      <c r="GKE19" s="108"/>
      <c r="GKF19" s="108"/>
      <c r="GKG19" s="108"/>
      <c r="GKH19" s="108"/>
      <c r="GKI19" s="108"/>
      <c r="GKJ19" s="95"/>
      <c r="GKK19" s="95"/>
      <c r="GKL19" s="95"/>
      <c r="GKM19" s="108"/>
      <c r="GKN19" s="109"/>
      <c r="GKO19" s="108"/>
      <c r="GKP19" s="108"/>
      <c r="GKQ19" s="108"/>
      <c r="GKR19" s="108"/>
      <c r="GKS19" s="108"/>
      <c r="GKT19" s="108"/>
      <c r="GKU19" s="95"/>
      <c r="GKV19" s="95"/>
      <c r="GKW19" s="95"/>
      <c r="GKX19" s="108"/>
      <c r="GKY19" s="109"/>
      <c r="GKZ19" s="108"/>
      <c r="GLA19" s="108"/>
      <c r="GLB19" s="108"/>
      <c r="GLC19" s="108"/>
      <c r="GLD19" s="108"/>
      <c r="GLE19" s="108"/>
      <c r="GLF19" s="95"/>
      <c r="GLG19" s="95"/>
      <c r="GLH19" s="95"/>
      <c r="GLI19" s="108"/>
      <c r="GLJ19" s="109"/>
      <c r="GLK19" s="108"/>
      <c r="GLL19" s="108"/>
      <c r="GLM19" s="108"/>
      <c r="GLN19" s="108"/>
      <c r="GLO19" s="108"/>
      <c r="GLP19" s="108"/>
      <c r="GLQ19" s="95"/>
      <c r="GLR19" s="95"/>
      <c r="GLS19" s="95"/>
      <c r="GLT19" s="108"/>
      <c r="GLU19" s="109"/>
      <c r="GLV19" s="108"/>
      <c r="GLW19" s="108"/>
      <c r="GLX19" s="108"/>
      <c r="GLY19" s="108"/>
      <c r="GLZ19" s="108"/>
      <c r="GMA19" s="108"/>
      <c r="GMB19" s="95"/>
      <c r="GMC19" s="95"/>
      <c r="GMD19" s="95"/>
      <c r="GME19" s="108"/>
      <c r="GMF19" s="109"/>
      <c r="GMG19" s="108"/>
      <c r="GMH19" s="108"/>
      <c r="GMI19" s="108"/>
      <c r="GMJ19" s="108"/>
      <c r="GMK19" s="108"/>
      <c r="GML19" s="108"/>
      <c r="GMM19" s="95"/>
      <c r="GMN19" s="95"/>
      <c r="GMO19" s="95"/>
      <c r="GMP19" s="108"/>
      <c r="GMQ19" s="109"/>
      <c r="GMR19" s="108"/>
      <c r="GMS19" s="108"/>
      <c r="GMT19" s="108"/>
      <c r="GMU19" s="108"/>
      <c r="GMV19" s="108"/>
      <c r="GMW19" s="108"/>
      <c r="GMX19" s="95"/>
      <c r="GMY19" s="95"/>
      <c r="GMZ19" s="95"/>
      <c r="GNA19" s="108"/>
      <c r="GNB19" s="109"/>
      <c r="GNC19" s="108"/>
      <c r="GND19" s="108"/>
      <c r="GNE19" s="108"/>
      <c r="GNF19" s="108"/>
      <c r="GNG19" s="108"/>
      <c r="GNH19" s="108"/>
      <c r="GNI19" s="95"/>
      <c r="GNJ19" s="95"/>
      <c r="GNK19" s="95"/>
      <c r="GNL19" s="108"/>
      <c r="GNM19" s="109"/>
      <c r="GNN19" s="108"/>
      <c r="GNO19" s="108"/>
      <c r="GNP19" s="108"/>
      <c r="GNQ19" s="108"/>
      <c r="GNR19" s="108"/>
      <c r="GNS19" s="108"/>
      <c r="GNT19" s="95"/>
      <c r="GNU19" s="95"/>
      <c r="GNV19" s="95"/>
      <c r="GNW19" s="108"/>
      <c r="GNX19" s="109"/>
      <c r="GNY19" s="108"/>
      <c r="GNZ19" s="108"/>
      <c r="GOA19" s="108"/>
      <c r="GOB19" s="108"/>
      <c r="GOC19" s="108"/>
      <c r="GOD19" s="108"/>
      <c r="GOE19" s="95"/>
      <c r="GOF19" s="95"/>
      <c r="GOG19" s="95"/>
      <c r="GOH19" s="108"/>
      <c r="GOI19" s="109"/>
      <c r="GOJ19" s="108"/>
      <c r="GOK19" s="108"/>
      <c r="GOL19" s="108"/>
      <c r="GOM19" s="108"/>
      <c r="GON19" s="108"/>
      <c r="GOO19" s="108"/>
      <c r="GOP19" s="95"/>
      <c r="GOQ19" s="95"/>
      <c r="GOR19" s="95"/>
      <c r="GOS19" s="108"/>
      <c r="GOT19" s="109"/>
      <c r="GOU19" s="108"/>
      <c r="GOV19" s="108"/>
      <c r="GOW19" s="108"/>
      <c r="GOX19" s="108"/>
      <c r="GOY19" s="108"/>
      <c r="GOZ19" s="108"/>
      <c r="GPA19" s="95"/>
      <c r="GPB19" s="95"/>
      <c r="GPC19" s="95"/>
      <c r="GPD19" s="108"/>
      <c r="GPE19" s="109"/>
      <c r="GPF19" s="108"/>
      <c r="GPG19" s="108"/>
      <c r="GPH19" s="108"/>
      <c r="GPI19" s="108"/>
      <c r="GPJ19" s="108"/>
      <c r="GPK19" s="108"/>
      <c r="GPL19" s="95"/>
      <c r="GPM19" s="95"/>
      <c r="GPN19" s="95"/>
      <c r="GPO19" s="108"/>
      <c r="GPP19" s="109"/>
      <c r="GPQ19" s="108"/>
      <c r="GPR19" s="108"/>
      <c r="GPS19" s="108"/>
      <c r="GPT19" s="108"/>
      <c r="GPU19" s="108"/>
      <c r="GPV19" s="108"/>
      <c r="GPW19" s="95"/>
      <c r="GPX19" s="95"/>
      <c r="GPY19" s="95"/>
      <c r="GPZ19" s="108"/>
      <c r="GQA19" s="109"/>
      <c r="GQB19" s="108"/>
      <c r="GQC19" s="108"/>
      <c r="GQD19" s="108"/>
      <c r="GQE19" s="108"/>
      <c r="GQF19" s="108"/>
      <c r="GQG19" s="108"/>
      <c r="GQH19" s="95"/>
      <c r="GQI19" s="95"/>
      <c r="GQJ19" s="95"/>
      <c r="GQK19" s="108"/>
      <c r="GQL19" s="109"/>
      <c r="GQM19" s="108"/>
      <c r="GQN19" s="108"/>
      <c r="GQO19" s="108"/>
      <c r="GQP19" s="108"/>
      <c r="GQQ19" s="108"/>
      <c r="GQR19" s="108"/>
      <c r="GQS19" s="95"/>
      <c r="GQT19" s="95"/>
      <c r="GQU19" s="95"/>
      <c r="GQV19" s="108"/>
      <c r="GQW19" s="109"/>
      <c r="GQX19" s="108"/>
      <c r="GQY19" s="108"/>
      <c r="GQZ19" s="108"/>
      <c r="GRA19" s="108"/>
      <c r="GRB19" s="108"/>
      <c r="GRC19" s="108"/>
      <c r="GRD19" s="95"/>
      <c r="GRE19" s="95"/>
      <c r="GRF19" s="95"/>
      <c r="GRG19" s="108"/>
      <c r="GRH19" s="109"/>
      <c r="GRI19" s="108"/>
      <c r="GRJ19" s="108"/>
      <c r="GRK19" s="108"/>
      <c r="GRL19" s="108"/>
      <c r="GRM19" s="108"/>
      <c r="GRN19" s="108"/>
      <c r="GRO19" s="95"/>
      <c r="GRP19" s="95"/>
      <c r="GRQ19" s="95"/>
      <c r="GRR19" s="108"/>
      <c r="GRS19" s="109"/>
      <c r="GRT19" s="108"/>
      <c r="GRU19" s="108"/>
      <c r="GRV19" s="108"/>
      <c r="GRW19" s="108"/>
      <c r="GRX19" s="108"/>
      <c r="GRY19" s="108"/>
      <c r="GRZ19" s="95"/>
      <c r="GSA19" s="95"/>
      <c r="GSB19" s="95"/>
      <c r="GSC19" s="108"/>
      <c r="GSD19" s="109"/>
      <c r="GSE19" s="108"/>
      <c r="GSF19" s="108"/>
      <c r="GSG19" s="108"/>
      <c r="GSH19" s="108"/>
      <c r="GSI19" s="108"/>
      <c r="GSJ19" s="108"/>
      <c r="GSK19" s="95"/>
      <c r="GSL19" s="95"/>
      <c r="GSM19" s="95"/>
      <c r="GSN19" s="108"/>
      <c r="GSO19" s="109"/>
      <c r="GSP19" s="108"/>
      <c r="GSQ19" s="108"/>
      <c r="GSR19" s="108"/>
      <c r="GSS19" s="108"/>
      <c r="GST19" s="108"/>
      <c r="GSU19" s="108"/>
      <c r="GSV19" s="95"/>
      <c r="GSW19" s="95"/>
      <c r="GSX19" s="95"/>
      <c r="GSY19" s="108"/>
      <c r="GSZ19" s="109"/>
      <c r="GTA19" s="108"/>
      <c r="GTB19" s="108"/>
      <c r="GTC19" s="108"/>
      <c r="GTD19" s="108"/>
      <c r="GTE19" s="108"/>
      <c r="GTF19" s="108"/>
      <c r="GTG19" s="95"/>
      <c r="GTH19" s="95"/>
      <c r="GTI19" s="95"/>
      <c r="GTJ19" s="108"/>
      <c r="GTK19" s="109"/>
      <c r="GTL19" s="108"/>
      <c r="GTM19" s="108"/>
      <c r="GTN19" s="108"/>
      <c r="GTO19" s="108"/>
      <c r="GTP19" s="108"/>
      <c r="GTQ19" s="108"/>
      <c r="GTR19" s="95"/>
      <c r="GTS19" s="95"/>
      <c r="GTT19" s="95"/>
      <c r="GTU19" s="108"/>
      <c r="GTV19" s="109"/>
      <c r="GTW19" s="108"/>
      <c r="GTX19" s="108"/>
      <c r="GTY19" s="108"/>
      <c r="GTZ19" s="108"/>
      <c r="GUA19" s="108"/>
      <c r="GUB19" s="108"/>
      <c r="GUC19" s="95"/>
      <c r="GUD19" s="95"/>
      <c r="GUE19" s="95"/>
      <c r="GUF19" s="108"/>
      <c r="GUG19" s="109"/>
      <c r="GUH19" s="108"/>
      <c r="GUI19" s="108"/>
      <c r="GUJ19" s="108"/>
      <c r="GUK19" s="108"/>
      <c r="GUL19" s="108"/>
      <c r="GUM19" s="108"/>
      <c r="GUN19" s="95"/>
      <c r="GUO19" s="95"/>
      <c r="GUP19" s="95"/>
      <c r="GUQ19" s="108"/>
      <c r="GUR19" s="109"/>
      <c r="GUS19" s="108"/>
      <c r="GUT19" s="108"/>
      <c r="GUU19" s="108"/>
      <c r="GUV19" s="108"/>
      <c r="GUW19" s="108"/>
      <c r="GUX19" s="108"/>
      <c r="GUY19" s="95"/>
      <c r="GUZ19" s="95"/>
      <c r="GVA19" s="95"/>
      <c r="GVB19" s="108"/>
      <c r="GVC19" s="109"/>
      <c r="GVD19" s="108"/>
      <c r="GVE19" s="108"/>
      <c r="GVF19" s="108"/>
      <c r="GVG19" s="108"/>
      <c r="GVH19" s="108"/>
      <c r="GVI19" s="108"/>
      <c r="GVJ19" s="95"/>
      <c r="GVK19" s="95"/>
      <c r="GVL19" s="95"/>
      <c r="GVM19" s="108"/>
      <c r="GVN19" s="109"/>
      <c r="GVO19" s="108"/>
      <c r="GVP19" s="108"/>
      <c r="GVQ19" s="108"/>
      <c r="GVR19" s="108"/>
      <c r="GVS19" s="108"/>
      <c r="GVT19" s="108"/>
      <c r="GVU19" s="95"/>
      <c r="GVV19" s="95"/>
      <c r="GVW19" s="95"/>
      <c r="GVX19" s="108"/>
      <c r="GVY19" s="109"/>
      <c r="GVZ19" s="108"/>
      <c r="GWA19" s="108"/>
      <c r="GWB19" s="108"/>
      <c r="GWC19" s="108"/>
      <c r="GWD19" s="108"/>
      <c r="GWE19" s="108"/>
      <c r="GWF19" s="95"/>
      <c r="GWG19" s="95"/>
      <c r="GWH19" s="95"/>
      <c r="GWI19" s="108"/>
      <c r="GWJ19" s="109"/>
      <c r="GWK19" s="108"/>
      <c r="GWL19" s="108"/>
      <c r="GWM19" s="108"/>
      <c r="GWN19" s="108"/>
      <c r="GWO19" s="108"/>
      <c r="GWP19" s="108"/>
      <c r="GWQ19" s="95"/>
      <c r="GWR19" s="95"/>
      <c r="GWS19" s="95"/>
      <c r="GWT19" s="108"/>
      <c r="GWU19" s="109"/>
      <c r="GWV19" s="108"/>
      <c r="GWW19" s="108"/>
      <c r="GWX19" s="108"/>
      <c r="GWY19" s="108"/>
      <c r="GWZ19" s="108"/>
      <c r="GXA19" s="108"/>
      <c r="GXB19" s="95"/>
      <c r="GXC19" s="95"/>
      <c r="GXD19" s="95"/>
      <c r="GXE19" s="108"/>
      <c r="GXF19" s="109"/>
      <c r="GXG19" s="108"/>
      <c r="GXH19" s="108"/>
      <c r="GXI19" s="108"/>
      <c r="GXJ19" s="108"/>
      <c r="GXK19" s="108"/>
      <c r="GXL19" s="108"/>
      <c r="GXM19" s="95"/>
      <c r="GXN19" s="95"/>
      <c r="GXO19" s="95"/>
      <c r="GXP19" s="108"/>
      <c r="GXQ19" s="109"/>
      <c r="GXR19" s="108"/>
      <c r="GXS19" s="108"/>
      <c r="GXT19" s="108"/>
      <c r="GXU19" s="108"/>
      <c r="GXV19" s="108"/>
      <c r="GXW19" s="108"/>
      <c r="GXX19" s="95"/>
      <c r="GXY19" s="95"/>
      <c r="GXZ19" s="95"/>
      <c r="GYA19" s="108"/>
      <c r="GYB19" s="109"/>
      <c r="GYC19" s="108"/>
      <c r="GYD19" s="108"/>
      <c r="GYE19" s="108"/>
      <c r="GYF19" s="108"/>
      <c r="GYG19" s="108"/>
      <c r="GYH19" s="108"/>
      <c r="GYI19" s="95"/>
      <c r="GYJ19" s="95"/>
      <c r="GYK19" s="95"/>
      <c r="GYL19" s="108"/>
      <c r="GYM19" s="109"/>
      <c r="GYN19" s="108"/>
      <c r="GYO19" s="108"/>
      <c r="GYP19" s="108"/>
      <c r="GYQ19" s="108"/>
      <c r="GYR19" s="108"/>
      <c r="GYS19" s="108"/>
      <c r="GYT19" s="95"/>
      <c r="GYU19" s="95"/>
      <c r="GYV19" s="95"/>
      <c r="GYW19" s="108"/>
      <c r="GYX19" s="109"/>
      <c r="GYY19" s="108"/>
      <c r="GYZ19" s="108"/>
      <c r="GZA19" s="108"/>
      <c r="GZB19" s="108"/>
      <c r="GZC19" s="108"/>
      <c r="GZD19" s="108"/>
      <c r="GZE19" s="95"/>
      <c r="GZF19" s="95"/>
      <c r="GZG19" s="95"/>
      <c r="GZH19" s="108"/>
      <c r="GZI19" s="109"/>
      <c r="GZJ19" s="108"/>
      <c r="GZK19" s="108"/>
      <c r="GZL19" s="108"/>
      <c r="GZM19" s="108"/>
      <c r="GZN19" s="108"/>
      <c r="GZO19" s="108"/>
      <c r="GZP19" s="95"/>
      <c r="GZQ19" s="95"/>
      <c r="GZR19" s="95"/>
      <c r="GZS19" s="108"/>
      <c r="GZT19" s="109"/>
      <c r="GZU19" s="108"/>
      <c r="GZV19" s="108"/>
      <c r="GZW19" s="108"/>
      <c r="GZX19" s="108"/>
      <c r="GZY19" s="108"/>
      <c r="GZZ19" s="108"/>
      <c r="HAA19" s="95"/>
      <c r="HAB19" s="95"/>
      <c r="HAC19" s="95"/>
      <c r="HAD19" s="108"/>
      <c r="HAE19" s="109"/>
      <c r="HAF19" s="108"/>
      <c r="HAG19" s="108"/>
      <c r="HAH19" s="108"/>
      <c r="HAI19" s="108"/>
      <c r="HAJ19" s="108"/>
      <c r="HAK19" s="108"/>
      <c r="HAL19" s="95"/>
      <c r="HAM19" s="95"/>
      <c r="HAN19" s="95"/>
      <c r="HAO19" s="108"/>
      <c r="HAP19" s="109"/>
      <c r="HAQ19" s="108"/>
      <c r="HAR19" s="108"/>
      <c r="HAS19" s="108"/>
      <c r="HAT19" s="108"/>
      <c r="HAU19" s="108"/>
      <c r="HAV19" s="108"/>
      <c r="HAW19" s="95"/>
      <c r="HAX19" s="95"/>
      <c r="HAY19" s="95"/>
      <c r="HAZ19" s="108"/>
      <c r="HBA19" s="109"/>
      <c r="HBB19" s="108"/>
      <c r="HBC19" s="108"/>
      <c r="HBD19" s="108"/>
      <c r="HBE19" s="108"/>
      <c r="HBF19" s="108"/>
      <c r="HBG19" s="108"/>
      <c r="HBH19" s="95"/>
      <c r="HBI19" s="95"/>
      <c r="HBJ19" s="95"/>
      <c r="HBK19" s="108"/>
      <c r="HBL19" s="109"/>
      <c r="HBM19" s="108"/>
      <c r="HBN19" s="108"/>
      <c r="HBO19" s="108"/>
      <c r="HBP19" s="108"/>
      <c r="HBQ19" s="108"/>
      <c r="HBR19" s="108"/>
      <c r="HBS19" s="95"/>
      <c r="HBT19" s="95"/>
      <c r="HBU19" s="95"/>
      <c r="HBV19" s="108"/>
      <c r="HBW19" s="109"/>
      <c r="HBX19" s="108"/>
      <c r="HBY19" s="108"/>
      <c r="HBZ19" s="108"/>
      <c r="HCA19" s="108"/>
      <c r="HCB19" s="108"/>
      <c r="HCC19" s="108"/>
      <c r="HCD19" s="95"/>
      <c r="HCE19" s="95"/>
      <c r="HCF19" s="95"/>
      <c r="HCG19" s="108"/>
      <c r="HCH19" s="109"/>
      <c r="HCI19" s="108"/>
      <c r="HCJ19" s="108"/>
      <c r="HCK19" s="108"/>
      <c r="HCL19" s="108"/>
      <c r="HCM19" s="108"/>
      <c r="HCN19" s="108"/>
      <c r="HCO19" s="95"/>
      <c r="HCP19" s="95"/>
      <c r="HCQ19" s="95"/>
      <c r="HCR19" s="108"/>
      <c r="HCS19" s="109"/>
      <c r="HCT19" s="108"/>
      <c r="HCU19" s="108"/>
      <c r="HCV19" s="108"/>
      <c r="HCW19" s="108"/>
      <c r="HCX19" s="108"/>
      <c r="HCY19" s="108"/>
      <c r="HCZ19" s="95"/>
      <c r="HDA19" s="95"/>
      <c r="HDB19" s="95"/>
      <c r="HDC19" s="108"/>
      <c r="HDD19" s="109"/>
      <c r="HDE19" s="108"/>
      <c r="HDF19" s="108"/>
      <c r="HDG19" s="108"/>
      <c r="HDH19" s="108"/>
      <c r="HDI19" s="108"/>
      <c r="HDJ19" s="108"/>
      <c r="HDK19" s="95"/>
      <c r="HDL19" s="95"/>
      <c r="HDM19" s="95"/>
      <c r="HDN19" s="108"/>
      <c r="HDO19" s="109"/>
      <c r="HDP19" s="108"/>
      <c r="HDQ19" s="108"/>
      <c r="HDR19" s="108"/>
      <c r="HDS19" s="108"/>
      <c r="HDT19" s="108"/>
      <c r="HDU19" s="108"/>
      <c r="HDV19" s="95"/>
      <c r="HDW19" s="95"/>
      <c r="HDX19" s="95"/>
      <c r="HDY19" s="108"/>
      <c r="HDZ19" s="109"/>
      <c r="HEA19" s="108"/>
      <c r="HEB19" s="108"/>
      <c r="HEC19" s="108"/>
      <c r="HED19" s="108"/>
      <c r="HEE19" s="108"/>
      <c r="HEF19" s="108"/>
      <c r="HEG19" s="95"/>
      <c r="HEH19" s="95"/>
      <c r="HEI19" s="95"/>
      <c r="HEJ19" s="108"/>
      <c r="HEK19" s="109"/>
      <c r="HEL19" s="108"/>
      <c r="HEM19" s="108"/>
      <c r="HEN19" s="108"/>
      <c r="HEO19" s="108"/>
      <c r="HEP19" s="108"/>
      <c r="HEQ19" s="108"/>
      <c r="HER19" s="95"/>
      <c r="HES19" s="95"/>
      <c r="HET19" s="95"/>
      <c r="HEU19" s="108"/>
      <c r="HEV19" s="109"/>
      <c r="HEW19" s="108"/>
      <c r="HEX19" s="108"/>
      <c r="HEY19" s="108"/>
      <c r="HEZ19" s="108"/>
      <c r="HFA19" s="108"/>
      <c r="HFB19" s="108"/>
      <c r="HFC19" s="95"/>
      <c r="HFD19" s="95"/>
      <c r="HFE19" s="95"/>
      <c r="HFF19" s="108"/>
      <c r="HFG19" s="109"/>
      <c r="HFH19" s="108"/>
      <c r="HFI19" s="108"/>
      <c r="HFJ19" s="108"/>
      <c r="HFK19" s="108"/>
      <c r="HFL19" s="108"/>
      <c r="HFM19" s="108"/>
      <c r="HFN19" s="95"/>
      <c r="HFO19" s="95"/>
      <c r="HFP19" s="95"/>
      <c r="HFQ19" s="108"/>
      <c r="HFR19" s="109"/>
      <c r="HFS19" s="108"/>
      <c r="HFT19" s="108"/>
      <c r="HFU19" s="108"/>
      <c r="HFV19" s="108"/>
      <c r="HFW19" s="108"/>
      <c r="HFX19" s="108"/>
      <c r="HFY19" s="95"/>
      <c r="HFZ19" s="95"/>
      <c r="HGA19" s="95"/>
      <c r="HGB19" s="108"/>
      <c r="HGC19" s="109"/>
      <c r="HGD19" s="108"/>
      <c r="HGE19" s="108"/>
      <c r="HGF19" s="108"/>
      <c r="HGG19" s="108"/>
      <c r="HGH19" s="108"/>
      <c r="HGI19" s="108"/>
      <c r="HGJ19" s="95"/>
      <c r="HGK19" s="95"/>
      <c r="HGL19" s="95"/>
      <c r="HGM19" s="108"/>
      <c r="HGN19" s="109"/>
      <c r="HGO19" s="108"/>
      <c r="HGP19" s="108"/>
      <c r="HGQ19" s="108"/>
      <c r="HGR19" s="108"/>
      <c r="HGS19" s="108"/>
      <c r="HGT19" s="108"/>
      <c r="HGU19" s="95"/>
      <c r="HGV19" s="95"/>
      <c r="HGW19" s="95"/>
      <c r="HGX19" s="108"/>
      <c r="HGY19" s="109"/>
      <c r="HGZ19" s="108"/>
      <c r="HHA19" s="108"/>
      <c r="HHB19" s="108"/>
      <c r="HHC19" s="108"/>
      <c r="HHD19" s="108"/>
      <c r="HHE19" s="108"/>
      <c r="HHF19" s="95"/>
      <c r="HHG19" s="95"/>
      <c r="HHH19" s="95"/>
      <c r="HHI19" s="108"/>
      <c r="HHJ19" s="109"/>
      <c r="HHK19" s="108"/>
      <c r="HHL19" s="108"/>
      <c r="HHM19" s="108"/>
      <c r="HHN19" s="108"/>
      <c r="HHO19" s="108"/>
      <c r="HHP19" s="108"/>
      <c r="HHQ19" s="95"/>
      <c r="HHR19" s="95"/>
      <c r="HHS19" s="95"/>
      <c r="HHT19" s="108"/>
      <c r="HHU19" s="109"/>
      <c r="HHV19" s="108"/>
      <c r="HHW19" s="108"/>
      <c r="HHX19" s="108"/>
      <c r="HHY19" s="108"/>
      <c r="HHZ19" s="108"/>
      <c r="HIA19" s="108"/>
      <c r="HIB19" s="95"/>
      <c r="HIC19" s="95"/>
      <c r="HID19" s="95"/>
      <c r="HIE19" s="108"/>
      <c r="HIF19" s="109"/>
      <c r="HIG19" s="108"/>
      <c r="HIH19" s="108"/>
      <c r="HII19" s="108"/>
      <c r="HIJ19" s="108"/>
      <c r="HIK19" s="108"/>
      <c r="HIL19" s="108"/>
      <c r="HIM19" s="95"/>
      <c r="HIN19" s="95"/>
      <c r="HIO19" s="95"/>
      <c r="HIP19" s="108"/>
      <c r="HIQ19" s="109"/>
      <c r="HIR19" s="108"/>
      <c r="HIS19" s="108"/>
      <c r="HIT19" s="108"/>
      <c r="HIU19" s="108"/>
      <c r="HIV19" s="108"/>
      <c r="HIW19" s="108"/>
      <c r="HIX19" s="95"/>
      <c r="HIY19" s="95"/>
      <c r="HIZ19" s="95"/>
      <c r="HJA19" s="108"/>
      <c r="HJB19" s="109"/>
      <c r="HJC19" s="108"/>
      <c r="HJD19" s="108"/>
      <c r="HJE19" s="108"/>
      <c r="HJF19" s="108"/>
      <c r="HJG19" s="108"/>
      <c r="HJH19" s="108"/>
      <c r="HJI19" s="95"/>
      <c r="HJJ19" s="95"/>
      <c r="HJK19" s="95"/>
      <c r="HJL19" s="108"/>
      <c r="HJM19" s="109"/>
      <c r="HJN19" s="108"/>
      <c r="HJO19" s="108"/>
      <c r="HJP19" s="108"/>
      <c r="HJQ19" s="108"/>
      <c r="HJR19" s="108"/>
      <c r="HJS19" s="108"/>
      <c r="HJT19" s="95"/>
      <c r="HJU19" s="95"/>
      <c r="HJV19" s="95"/>
      <c r="HJW19" s="108"/>
      <c r="HJX19" s="109"/>
      <c r="HJY19" s="108"/>
      <c r="HJZ19" s="108"/>
      <c r="HKA19" s="108"/>
      <c r="HKB19" s="108"/>
      <c r="HKC19" s="108"/>
      <c r="HKD19" s="108"/>
      <c r="HKE19" s="95"/>
      <c r="HKF19" s="95"/>
      <c r="HKG19" s="95"/>
      <c r="HKH19" s="108"/>
      <c r="HKI19" s="109"/>
      <c r="HKJ19" s="108"/>
      <c r="HKK19" s="108"/>
      <c r="HKL19" s="108"/>
      <c r="HKM19" s="108"/>
      <c r="HKN19" s="108"/>
      <c r="HKO19" s="108"/>
      <c r="HKP19" s="95"/>
      <c r="HKQ19" s="95"/>
      <c r="HKR19" s="95"/>
      <c r="HKS19" s="108"/>
      <c r="HKT19" s="109"/>
      <c r="HKU19" s="108"/>
      <c r="HKV19" s="108"/>
      <c r="HKW19" s="108"/>
      <c r="HKX19" s="108"/>
      <c r="HKY19" s="108"/>
      <c r="HKZ19" s="108"/>
      <c r="HLA19" s="95"/>
      <c r="HLB19" s="95"/>
      <c r="HLC19" s="95"/>
      <c r="HLD19" s="108"/>
      <c r="HLE19" s="109"/>
      <c r="HLF19" s="108"/>
      <c r="HLG19" s="108"/>
      <c r="HLH19" s="108"/>
      <c r="HLI19" s="108"/>
      <c r="HLJ19" s="108"/>
      <c r="HLK19" s="108"/>
      <c r="HLL19" s="95"/>
      <c r="HLM19" s="95"/>
      <c r="HLN19" s="95"/>
      <c r="HLO19" s="108"/>
      <c r="HLP19" s="109"/>
      <c r="HLQ19" s="108"/>
      <c r="HLR19" s="108"/>
      <c r="HLS19" s="108"/>
      <c r="HLT19" s="108"/>
      <c r="HLU19" s="108"/>
      <c r="HLV19" s="108"/>
      <c r="HLW19" s="95"/>
      <c r="HLX19" s="95"/>
      <c r="HLY19" s="95"/>
      <c r="HLZ19" s="108"/>
      <c r="HMA19" s="109"/>
      <c r="HMB19" s="108"/>
      <c r="HMC19" s="108"/>
      <c r="HMD19" s="108"/>
      <c r="HME19" s="108"/>
      <c r="HMF19" s="108"/>
      <c r="HMG19" s="108"/>
      <c r="HMH19" s="95"/>
      <c r="HMI19" s="95"/>
      <c r="HMJ19" s="95"/>
      <c r="HMK19" s="108"/>
      <c r="HML19" s="109"/>
      <c r="HMM19" s="108"/>
      <c r="HMN19" s="108"/>
      <c r="HMO19" s="108"/>
      <c r="HMP19" s="108"/>
      <c r="HMQ19" s="108"/>
      <c r="HMR19" s="108"/>
      <c r="HMS19" s="95"/>
      <c r="HMT19" s="95"/>
      <c r="HMU19" s="95"/>
      <c r="HMV19" s="108"/>
      <c r="HMW19" s="109"/>
      <c r="HMX19" s="108"/>
      <c r="HMY19" s="108"/>
      <c r="HMZ19" s="108"/>
      <c r="HNA19" s="108"/>
      <c r="HNB19" s="108"/>
      <c r="HNC19" s="108"/>
      <c r="HND19" s="95"/>
      <c r="HNE19" s="95"/>
      <c r="HNF19" s="95"/>
      <c r="HNG19" s="108"/>
      <c r="HNH19" s="109"/>
      <c r="HNI19" s="108"/>
      <c r="HNJ19" s="108"/>
      <c r="HNK19" s="108"/>
      <c r="HNL19" s="108"/>
      <c r="HNM19" s="108"/>
      <c r="HNN19" s="108"/>
      <c r="HNO19" s="95"/>
      <c r="HNP19" s="95"/>
      <c r="HNQ19" s="95"/>
      <c r="HNR19" s="108"/>
      <c r="HNS19" s="109"/>
      <c r="HNT19" s="108"/>
      <c r="HNU19" s="108"/>
      <c r="HNV19" s="108"/>
      <c r="HNW19" s="108"/>
      <c r="HNX19" s="108"/>
      <c r="HNY19" s="108"/>
      <c r="HNZ19" s="95"/>
      <c r="HOA19" s="95"/>
      <c r="HOB19" s="95"/>
      <c r="HOC19" s="108"/>
      <c r="HOD19" s="109"/>
      <c r="HOE19" s="108"/>
      <c r="HOF19" s="108"/>
      <c r="HOG19" s="108"/>
      <c r="HOH19" s="108"/>
      <c r="HOI19" s="108"/>
      <c r="HOJ19" s="108"/>
      <c r="HOK19" s="95"/>
      <c r="HOL19" s="95"/>
      <c r="HOM19" s="95"/>
      <c r="HON19" s="108"/>
      <c r="HOO19" s="109"/>
      <c r="HOP19" s="108"/>
      <c r="HOQ19" s="108"/>
      <c r="HOR19" s="108"/>
      <c r="HOS19" s="108"/>
      <c r="HOT19" s="108"/>
      <c r="HOU19" s="108"/>
      <c r="HOV19" s="95"/>
      <c r="HOW19" s="95"/>
      <c r="HOX19" s="95"/>
      <c r="HOY19" s="108"/>
      <c r="HOZ19" s="109"/>
      <c r="HPA19" s="108"/>
      <c r="HPB19" s="108"/>
      <c r="HPC19" s="108"/>
      <c r="HPD19" s="108"/>
      <c r="HPE19" s="108"/>
      <c r="HPF19" s="108"/>
      <c r="HPG19" s="95"/>
      <c r="HPH19" s="95"/>
      <c r="HPI19" s="95"/>
      <c r="HPJ19" s="108"/>
      <c r="HPK19" s="109"/>
      <c r="HPL19" s="108"/>
      <c r="HPM19" s="108"/>
      <c r="HPN19" s="108"/>
      <c r="HPO19" s="108"/>
      <c r="HPP19" s="108"/>
      <c r="HPQ19" s="108"/>
      <c r="HPR19" s="95"/>
      <c r="HPS19" s="95"/>
      <c r="HPT19" s="95"/>
      <c r="HPU19" s="108"/>
      <c r="HPV19" s="109"/>
      <c r="HPW19" s="108"/>
      <c r="HPX19" s="108"/>
      <c r="HPY19" s="108"/>
      <c r="HPZ19" s="108"/>
      <c r="HQA19" s="108"/>
      <c r="HQB19" s="108"/>
      <c r="HQC19" s="95"/>
      <c r="HQD19" s="95"/>
      <c r="HQE19" s="95"/>
      <c r="HQF19" s="108"/>
      <c r="HQG19" s="109"/>
      <c r="HQH19" s="108"/>
      <c r="HQI19" s="108"/>
      <c r="HQJ19" s="108"/>
      <c r="HQK19" s="108"/>
      <c r="HQL19" s="108"/>
      <c r="HQM19" s="108"/>
      <c r="HQN19" s="95"/>
      <c r="HQO19" s="95"/>
      <c r="HQP19" s="95"/>
      <c r="HQQ19" s="108"/>
      <c r="HQR19" s="109"/>
      <c r="HQS19" s="108"/>
      <c r="HQT19" s="108"/>
      <c r="HQU19" s="108"/>
      <c r="HQV19" s="108"/>
      <c r="HQW19" s="108"/>
      <c r="HQX19" s="108"/>
      <c r="HQY19" s="95"/>
      <c r="HQZ19" s="95"/>
      <c r="HRA19" s="95"/>
      <c r="HRB19" s="108"/>
      <c r="HRC19" s="109"/>
      <c r="HRD19" s="108"/>
      <c r="HRE19" s="108"/>
      <c r="HRF19" s="108"/>
      <c r="HRG19" s="108"/>
      <c r="HRH19" s="108"/>
      <c r="HRI19" s="108"/>
      <c r="HRJ19" s="95"/>
      <c r="HRK19" s="95"/>
      <c r="HRL19" s="95"/>
      <c r="HRM19" s="108"/>
      <c r="HRN19" s="109"/>
      <c r="HRO19" s="108"/>
      <c r="HRP19" s="108"/>
      <c r="HRQ19" s="108"/>
      <c r="HRR19" s="108"/>
      <c r="HRS19" s="108"/>
      <c r="HRT19" s="108"/>
      <c r="HRU19" s="95"/>
      <c r="HRV19" s="95"/>
      <c r="HRW19" s="95"/>
      <c r="HRX19" s="108"/>
      <c r="HRY19" s="109"/>
      <c r="HRZ19" s="108"/>
      <c r="HSA19" s="108"/>
      <c r="HSB19" s="108"/>
      <c r="HSC19" s="108"/>
      <c r="HSD19" s="108"/>
      <c r="HSE19" s="108"/>
      <c r="HSF19" s="95"/>
      <c r="HSG19" s="95"/>
      <c r="HSH19" s="95"/>
      <c r="HSI19" s="108"/>
      <c r="HSJ19" s="109"/>
      <c r="HSK19" s="108"/>
      <c r="HSL19" s="108"/>
      <c r="HSM19" s="108"/>
      <c r="HSN19" s="108"/>
      <c r="HSO19" s="108"/>
      <c r="HSP19" s="108"/>
      <c r="HSQ19" s="95"/>
      <c r="HSR19" s="95"/>
      <c r="HSS19" s="95"/>
      <c r="HST19" s="108"/>
      <c r="HSU19" s="109"/>
      <c r="HSV19" s="108"/>
      <c r="HSW19" s="108"/>
      <c r="HSX19" s="108"/>
      <c r="HSY19" s="108"/>
      <c r="HSZ19" s="108"/>
      <c r="HTA19" s="108"/>
      <c r="HTB19" s="95"/>
      <c r="HTC19" s="95"/>
      <c r="HTD19" s="95"/>
      <c r="HTE19" s="108"/>
      <c r="HTF19" s="109"/>
      <c r="HTG19" s="108"/>
      <c r="HTH19" s="108"/>
      <c r="HTI19" s="108"/>
      <c r="HTJ19" s="108"/>
      <c r="HTK19" s="108"/>
      <c r="HTL19" s="108"/>
      <c r="HTM19" s="95"/>
      <c r="HTN19" s="95"/>
      <c r="HTO19" s="95"/>
      <c r="HTP19" s="108"/>
      <c r="HTQ19" s="109"/>
      <c r="HTR19" s="108"/>
      <c r="HTS19" s="108"/>
      <c r="HTT19" s="108"/>
      <c r="HTU19" s="108"/>
      <c r="HTV19" s="108"/>
      <c r="HTW19" s="108"/>
      <c r="HTX19" s="95"/>
      <c r="HTY19" s="95"/>
      <c r="HTZ19" s="95"/>
      <c r="HUA19" s="108"/>
      <c r="HUB19" s="109"/>
      <c r="HUC19" s="108"/>
      <c r="HUD19" s="108"/>
      <c r="HUE19" s="108"/>
      <c r="HUF19" s="108"/>
      <c r="HUG19" s="108"/>
      <c r="HUH19" s="108"/>
      <c r="HUI19" s="95"/>
      <c r="HUJ19" s="95"/>
      <c r="HUK19" s="95"/>
      <c r="HUL19" s="108"/>
      <c r="HUM19" s="109"/>
      <c r="HUN19" s="108"/>
      <c r="HUO19" s="108"/>
      <c r="HUP19" s="108"/>
      <c r="HUQ19" s="108"/>
      <c r="HUR19" s="108"/>
      <c r="HUS19" s="108"/>
      <c r="HUT19" s="95"/>
      <c r="HUU19" s="95"/>
      <c r="HUV19" s="95"/>
      <c r="HUW19" s="108"/>
      <c r="HUX19" s="109"/>
      <c r="HUY19" s="108"/>
      <c r="HUZ19" s="108"/>
      <c r="HVA19" s="108"/>
      <c r="HVB19" s="108"/>
      <c r="HVC19" s="108"/>
      <c r="HVD19" s="108"/>
      <c r="HVE19" s="95"/>
      <c r="HVF19" s="95"/>
      <c r="HVG19" s="95"/>
      <c r="HVH19" s="108"/>
      <c r="HVI19" s="109"/>
      <c r="HVJ19" s="108"/>
      <c r="HVK19" s="108"/>
      <c r="HVL19" s="108"/>
      <c r="HVM19" s="108"/>
      <c r="HVN19" s="108"/>
      <c r="HVO19" s="108"/>
      <c r="HVP19" s="95"/>
      <c r="HVQ19" s="95"/>
      <c r="HVR19" s="95"/>
      <c r="HVS19" s="108"/>
      <c r="HVT19" s="109"/>
      <c r="HVU19" s="108"/>
      <c r="HVV19" s="108"/>
      <c r="HVW19" s="108"/>
      <c r="HVX19" s="108"/>
      <c r="HVY19" s="108"/>
      <c r="HVZ19" s="108"/>
      <c r="HWA19" s="95"/>
      <c r="HWB19" s="95"/>
      <c r="HWC19" s="95"/>
      <c r="HWD19" s="108"/>
      <c r="HWE19" s="109"/>
      <c r="HWF19" s="108"/>
      <c r="HWG19" s="108"/>
      <c r="HWH19" s="108"/>
      <c r="HWI19" s="108"/>
      <c r="HWJ19" s="108"/>
      <c r="HWK19" s="108"/>
      <c r="HWL19" s="95"/>
      <c r="HWM19" s="95"/>
      <c r="HWN19" s="95"/>
      <c r="HWO19" s="108"/>
      <c r="HWP19" s="109"/>
      <c r="HWQ19" s="108"/>
      <c r="HWR19" s="108"/>
      <c r="HWS19" s="108"/>
      <c r="HWT19" s="108"/>
      <c r="HWU19" s="108"/>
      <c r="HWV19" s="108"/>
      <c r="HWW19" s="95"/>
      <c r="HWX19" s="95"/>
      <c r="HWY19" s="95"/>
      <c r="HWZ19" s="108"/>
      <c r="HXA19" s="109"/>
      <c r="HXB19" s="108"/>
      <c r="HXC19" s="108"/>
      <c r="HXD19" s="108"/>
      <c r="HXE19" s="108"/>
      <c r="HXF19" s="108"/>
      <c r="HXG19" s="108"/>
      <c r="HXH19" s="95"/>
      <c r="HXI19" s="95"/>
      <c r="HXJ19" s="95"/>
      <c r="HXK19" s="108"/>
      <c r="HXL19" s="109"/>
      <c r="HXM19" s="108"/>
      <c r="HXN19" s="108"/>
      <c r="HXO19" s="108"/>
      <c r="HXP19" s="108"/>
      <c r="HXQ19" s="108"/>
      <c r="HXR19" s="108"/>
      <c r="HXS19" s="95"/>
      <c r="HXT19" s="95"/>
      <c r="HXU19" s="95"/>
      <c r="HXV19" s="108"/>
      <c r="HXW19" s="109"/>
      <c r="HXX19" s="108"/>
      <c r="HXY19" s="108"/>
      <c r="HXZ19" s="108"/>
      <c r="HYA19" s="108"/>
      <c r="HYB19" s="108"/>
      <c r="HYC19" s="108"/>
      <c r="HYD19" s="95"/>
      <c r="HYE19" s="95"/>
      <c r="HYF19" s="95"/>
      <c r="HYG19" s="108"/>
      <c r="HYH19" s="109"/>
      <c r="HYI19" s="108"/>
      <c r="HYJ19" s="108"/>
      <c r="HYK19" s="108"/>
      <c r="HYL19" s="108"/>
      <c r="HYM19" s="108"/>
      <c r="HYN19" s="108"/>
      <c r="HYO19" s="95"/>
      <c r="HYP19" s="95"/>
      <c r="HYQ19" s="95"/>
      <c r="HYR19" s="108"/>
      <c r="HYS19" s="109"/>
      <c r="HYT19" s="108"/>
      <c r="HYU19" s="108"/>
      <c r="HYV19" s="108"/>
      <c r="HYW19" s="108"/>
      <c r="HYX19" s="108"/>
      <c r="HYY19" s="108"/>
      <c r="HYZ19" s="95"/>
      <c r="HZA19" s="95"/>
      <c r="HZB19" s="95"/>
      <c r="HZC19" s="108"/>
      <c r="HZD19" s="109"/>
      <c r="HZE19" s="108"/>
      <c r="HZF19" s="108"/>
      <c r="HZG19" s="108"/>
      <c r="HZH19" s="108"/>
      <c r="HZI19" s="108"/>
      <c r="HZJ19" s="108"/>
      <c r="HZK19" s="95"/>
      <c r="HZL19" s="95"/>
      <c r="HZM19" s="95"/>
      <c r="HZN19" s="108"/>
      <c r="HZO19" s="109"/>
      <c r="HZP19" s="108"/>
      <c r="HZQ19" s="108"/>
      <c r="HZR19" s="108"/>
      <c r="HZS19" s="108"/>
      <c r="HZT19" s="108"/>
      <c r="HZU19" s="108"/>
      <c r="HZV19" s="95"/>
      <c r="HZW19" s="95"/>
      <c r="HZX19" s="95"/>
      <c r="HZY19" s="108"/>
      <c r="HZZ19" s="109"/>
      <c r="IAA19" s="108"/>
      <c r="IAB19" s="108"/>
      <c r="IAC19" s="108"/>
      <c r="IAD19" s="108"/>
      <c r="IAE19" s="108"/>
      <c r="IAF19" s="108"/>
      <c r="IAG19" s="95"/>
      <c r="IAH19" s="95"/>
      <c r="IAI19" s="95"/>
      <c r="IAJ19" s="108"/>
      <c r="IAK19" s="109"/>
      <c r="IAL19" s="108"/>
      <c r="IAM19" s="108"/>
      <c r="IAN19" s="108"/>
      <c r="IAO19" s="108"/>
      <c r="IAP19" s="108"/>
      <c r="IAQ19" s="108"/>
      <c r="IAR19" s="95"/>
      <c r="IAS19" s="95"/>
      <c r="IAT19" s="95"/>
      <c r="IAU19" s="108"/>
      <c r="IAV19" s="109"/>
      <c r="IAW19" s="108"/>
      <c r="IAX19" s="108"/>
      <c r="IAY19" s="108"/>
      <c r="IAZ19" s="108"/>
      <c r="IBA19" s="108"/>
      <c r="IBB19" s="108"/>
      <c r="IBC19" s="95"/>
      <c r="IBD19" s="95"/>
      <c r="IBE19" s="95"/>
      <c r="IBF19" s="108"/>
      <c r="IBG19" s="109"/>
      <c r="IBH19" s="108"/>
      <c r="IBI19" s="108"/>
      <c r="IBJ19" s="108"/>
      <c r="IBK19" s="108"/>
      <c r="IBL19" s="108"/>
      <c r="IBM19" s="108"/>
      <c r="IBN19" s="95"/>
      <c r="IBO19" s="95"/>
      <c r="IBP19" s="95"/>
      <c r="IBQ19" s="108"/>
      <c r="IBR19" s="109"/>
      <c r="IBS19" s="108"/>
      <c r="IBT19" s="108"/>
      <c r="IBU19" s="108"/>
      <c r="IBV19" s="108"/>
      <c r="IBW19" s="108"/>
      <c r="IBX19" s="108"/>
      <c r="IBY19" s="95"/>
      <c r="IBZ19" s="95"/>
      <c r="ICA19" s="95"/>
      <c r="ICB19" s="108"/>
      <c r="ICC19" s="109"/>
      <c r="ICD19" s="108"/>
      <c r="ICE19" s="108"/>
      <c r="ICF19" s="108"/>
      <c r="ICG19" s="108"/>
      <c r="ICH19" s="108"/>
      <c r="ICI19" s="108"/>
      <c r="ICJ19" s="95"/>
      <c r="ICK19" s="95"/>
      <c r="ICL19" s="95"/>
      <c r="ICM19" s="108"/>
      <c r="ICN19" s="109"/>
      <c r="ICO19" s="108"/>
      <c r="ICP19" s="108"/>
      <c r="ICQ19" s="108"/>
      <c r="ICR19" s="108"/>
      <c r="ICS19" s="108"/>
      <c r="ICT19" s="108"/>
      <c r="ICU19" s="95"/>
      <c r="ICV19" s="95"/>
      <c r="ICW19" s="95"/>
      <c r="ICX19" s="108"/>
      <c r="ICY19" s="109"/>
      <c r="ICZ19" s="108"/>
      <c r="IDA19" s="108"/>
      <c r="IDB19" s="108"/>
      <c r="IDC19" s="108"/>
      <c r="IDD19" s="108"/>
      <c r="IDE19" s="108"/>
      <c r="IDF19" s="95"/>
      <c r="IDG19" s="95"/>
      <c r="IDH19" s="95"/>
      <c r="IDI19" s="108"/>
      <c r="IDJ19" s="109"/>
      <c r="IDK19" s="108"/>
      <c r="IDL19" s="108"/>
      <c r="IDM19" s="108"/>
      <c r="IDN19" s="108"/>
      <c r="IDO19" s="108"/>
      <c r="IDP19" s="108"/>
      <c r="IDQ19" s="95"/>
      <c r="IDR19" s="95"/>
      <c r="IDS19" s="95"/>
      <c r="IDT19" s="108"/>
      <c r="IDU19" s="109"/>
      <c r="IDV19" s="108"/>
      <c r="IDW19" s="108"/>
      <c r="IDX19" s="108"/>
      <c r="IDY19" s="108"/>
      <c r="IDZ19" s="108"/>
      <c r="IEA19" s="108"/>
      <c r="IEB19" s="95"/>
      <c r="IEC19" s="95"/>
      <c r="IED19" s="95"/>
      <c r="IEE19" s="108"/>
      <c r="IEF19" s="109"/>
      <c r="IEG19" s="108"/>
      <c r="IEH19" s="108"/>
      <c r="IEI19" s="108"/>
      <c r="IEJ19" s="108"/>
      <c r="IEK19" s="108"/>
      <c r="IEL19" s="108"/>
      <c r="IEM19" s="95"/>
      <c r="IEN19" s="95"/>
      <c r="IEO19" s="95"/>
      <c r="IEP19" s="108"/>
      <c r="IEQ19" s="109"/>
      <c r="IER19" s="108"/>
      <c r="IES19" s="108"/>
      <c r="IET19" s="108"/>
      <c r="IEU19" s="108"/>
      <c r="IEV19" s="108"/>
      <c r="IEW19" s="108"/>
      <c r="IEX19" s="95"/>
      <c r="IEY19" s="95"/>
      <c r="IEZ19" s="95"/>
      <c r="IFA19" s="108"/>
      <c r="IFB19" s="109"/>
      <c r="IFC19" s="108"/>
      <c r="IFD19" s="108"/>
      <c r="IFE19" s="108"/>
      <c r="IFF19" s="108"/>
      <c r="IFG19" s="108"/>
      <c r="IFH19" s="108"/>
      <c r="IFI19" s="95"/>
      <c r="IFJ19" s="95"/>
      <c r="IFK19" s="95"/>
      <c r="IFL19" s="108"/>
      <c r="IFM19" s="109"/>
      <c r="IFN19" s="108"/>
      <c r="IFO19" s="108"/>
      <c r="IFP19" s="108"/>
      <c r="IFQ19" s="108"/>
      <c r="IFR19" s="108"/>
      <c r="IFS19" s="108"/>
      <c r="IFT19" s="95"/>
      <c r="IFU19" s="95"/>
      <c r="IFV19" s="95"/>
      <c r="IFW19" s="108"/>
      <c r="IFX19" s="109"/>
      <c r="IFY19" s="108"/>
      <c r="IFZ19" s="108"/>
      <c r="IGA19" s="108"/>
      <c r="IGB19" s="108"/>
      <c r="IGC19" s="108"/>
      <c r="IGD19" s="108"/>
      <c r="IGE19" s="95"/>
      <c r="IGF19" s="95"/>
      <c r="IGG19" s="95"/>
      <c r="IGH19" s="108"/>
      <c r="IGI19" s="109"/>
      <c r="IGJ19" s="108"/>
      <c r="IGK19" s="108"/>
      <c r="IGL19" s="108"/>
      <c r="IGM19" s="108"/>
      <c r="IGN19" s="108"/>
      <c r="IGO19" s="108"/>
      <c r="IGP19" s="95"/>
      <c r="IGQ19" s="95"/>
      <c r="IGR19" s="95"/>
      <c r="IGS19" s="108"/>
      <c r="IGT19" s="109"/>
      <c r="IGU19" s="108"/>
      <c r="IGV19" s="108"/>
      <c r="IGW19" s="108"/>
      <c r="IGX19" s="108"/>
      <c r="IGY19" s="108"/>
      <c r="IGZ19" s="108"/>
      <c r="IHA19" s="95"/>
      <c r="IHB19" s="95"/>
      <c r="IHC19" s="95"/>
      <c r="IHD19" s="108"/>
      <c r="IHE19" s="109"/>
      <c r="IHF19" s="108"/>
      <c r="IHG19" s="108"/>
      <c r="IHH19" s="108"/>
      <c r="IHI19" s="108"/>
      <c r="IHJ19" s="108"/>
      <c r="IHK19" s="108"/>
      <c r="IHL19" s="95"/>
      <c r="IHM19" s="95"/>
      <c r="IHN19" s="95"/>
      <c r="IHO19" s="108"/>
      <c r="IHP19" s="109"/>
      <c r="IHQ19" s="108"/>
      <c r="IHR19" s="108"/>
      <c r="IHS19" s="108"/>
      <c r="IHT19" s="108"/>
      <c r="IHU19" s="108"/>
      <c r="IHV19" s="108"/>
      <c r="IHW19" s="95"/>
      <c r="IHX19" s="95"/>
      <c r="IHY19" s="95"/>
      <c r="IHZ19" s="108"/>
      <c r="IIA19" s="109"/>
      <c r="IIB19" s="108"/>
      <c r="IIC19" s="108"/>
      <c r="IID19" s="108"/>
      <c r="IIE19" s="108"/>
      <c r="IIF19" s="108"/>
      <c r="IIG19" s="108"/>
      <c r="IIH19" s="95"/>
      <c r="III19" s="95"/>
      <c r="IIJ19" s="95"/>
      <c r="IIK19" s="108"/>
      <c r="IIL19" s="109"/>
      <c r="IIM19" s="108"/>
      <c r="IIN19" s="108"/>
      <c r="IIO19" s="108"/>
      <c r="IIP19" s="108"/>
      <c r="IIQ19" s="108"/>
      <c r="IIR19" s="108"/>
      <c r="IIS19" s="95"/>
      <c r="IIT19" s="95"/>
      <c r="IIU19" s="95"/>
      <c r="IIV19" s="108"/>
      <c r="IIW19" s="109"/>
      <c r="IIX19" s="108"/>
      <c r="IIY19" s="108"/>
      <c r="IIZ19" s="108"/>
      <c r="IJA19" s="108"/>
      <c r="IJB19" s="108"/>
      <c r="IJC19" s="108"/>
      <c r="IJD19" s="95"/>
      <c r="IJE19" s="95"/>
      <c r="IJF19" s="95"/>
      <c r="IJG19" s="108"/>
      <c r="IJH19" s="109"/>
      <c r="IJI19" s="108"/>
      <c r="IJJ19" s="108"/>
      <c r="IJK19" s="108"/>
      <c r="IJL19" s="108"/>
      <c r="IJM19" s="108"/>
      <c r="IJN19" s="108"/>
      <c r="IJO19" s="95"/>
      <c r="IJP19" s="95"/>
      <c r="IJQ19" s="95"/>
      <c r="IJR19" s="108"/>
      <c r="IJS19" s="109"/>
      <c r="IJT19" s="108"/>
      <c r="IJU19" s="108"/>
      <c r="IJV19" s="108"/>
      <c r="IJW19" s="108"/>
      <c r="IJX19" s="108"/>
      <c r="IJY19" s="108"/>
      <c r="IJZ19" s="95"/>
      <c r="IKA19" s="95"/>
      <c r="IKB19" s="95"/>
      <c r="IKC19" s="108"/>
      <c r="IKD19" s="109"/>
      <c r="IKE19" s="108"/>
      <c r="IKF19" s="108"/>
      <c r="IKG19" s="108"/>
      <c r="IKH19" s="108"/>
      <c r="IKI19" s="108"/>
      <c r="IKJ19" s="108"/>
      <c r="IKK19" s="95"/>
      <c r="IKL19" s="95"/>
      <c r="IKM19" s="95"/>
      <c r="IKN19" s="108"/>
      <c r="IKO19" s="109"/>
      <c r="IKP19" s="108"/>
      <c r="IKQ19" s="108"/>
      <c r="IKR19" s="108"/>
      <c r="IKS19" s="108"/>
      <c r="IKT19" s="108"/>
      <c r="IKU19" s="108"/>
      <c r="IKV19" s="95"/>
      <c r="IKW19" s="95"/>
      <c r="IKX19" s="95"/>
      <c r="IKY19" s="108"/>
      <c r="IKZ19" s="109"/>
      <c r="ILA19" s="108"/>
      <c r="ILB19" s="108"/>
      <c r="ILC19" s="108"/>
      <c r="ILD19" s="108"/>
      <c r="ILE19" s="108"/>
      <c r="ILF19" s="108"/>
      <c r="ILG19" s="95"/>
      <c r="ILH19" s="95"/>
      <c r="ILI19" s="95"/>
      <c r="ILJ19" s="108"/>
      <c r="ILK19" s="109"/>
      <c r="ILL19" s="108"/>
      <c r="ILM19" s="108"/>
      <c r="ILN19" s="108"/>
      <c r="ILO19" s="108"/>
      <c r="ILP19" s="108"/>
      <c r="ILQ19" s="108"/>
      <c r="ILR19" s="95"/>
      <c r="ILS19" s="95"/>
      <c r="ILT19" s="95"/>
      <c r="ILU19" s="108"/>
      <c r="ILV19" s="109"/>
      <c r="ILW19" s="108"/>
      <c r="ILX19" s="108"/>
      <c r="ILY19" s="108"/>
      <c r="ILZ19" s="108"/>
      <c r="IMA19" s="108"/>
      <c r="IMB19" s="108"/>
      <c r="IMC19" s="95"/>
      <c r="IMD19" s="95"/>
      <c r="IME19" s="95"/>
      <c r="IMF19" s="108"/>
      <c r="IMG19" s="109"/>
      <c r="IMH19" s="108"/>
      <c r="IMI19" s="108"/>
      <c r="IMJ19" s="108"/>
      <c r="IMK19" s="108"/>
      <c r="IML19" s="108"/>
      <c r="IMM19" s="108"/>
      <c r="IMN19" s="95"/>
      <c r="IMO19" s="95"/>
      <c r="IMP19" s="95"/>
      <c r="IMQ19" s="108"/>
      <c r="IMR19" s="109"/>
      <c r="IMS19" s="108"/>
      <c r="IMT19" s="108"/>
      <c r="IMU19" s="108"/>
      <c r="IMV19" s="108"/>
      <c r="IMW19" s="108"/>
      <c r="IMX19" s="108"/>
      <c r="IMY19" s="95"/>
      <c r="IMZ19" s="95"/>
      <c r="INA19" s="95"/>
      <c r="INB19" s="108"/>
      <c r="INC19" s="109"/>
      <c r="IND19" s="108"/>
      <c r="INE19" s="108"/>
      <c r="INF19" s="108"/>
      <c r="ING19" s="108"/>
      <c r="INH19" s="108"/>
      <c r="INI19" s="108"/>
      <c r="INJ19" s="95"/>
      <c r="INK19" s="95"/>
      <c r="INL19" s="95"/>
      <c r="INM19" s="108"/>
      <c r="INN19" s="109"/>
      <c r="INO19" s="108"/>
      <c r="INP19" s="108"/>
      <c r="INQ19" s="108"/>
      <c r="INR19" s="108"/>
      <c r="INS19" s="108"/>
      <c r="INT19" s="108"/>
      <c r="INU19" s="95"/>
      <c r="INV19" s="95"/>
      <c r="INW19" s="95"/>
      <c r="INX19" s="108"/>
      <c r="INY19" s="109"/>
      <c r="INZ19" s="108"/>
      <c r="IOA19" s="108"/>
      <c r="IOB19" s="108"/>
      <c r="IOC19" s="108"/>
      <c r="IOD19" s="108"/>
      <c r="IOE19" s="108"/>
      <c r="IOF19" s="95"/>
      <c r="IOG19" s="95"/>
      <c r="IOH19" s="95"/>
      <c r="IOI19" s="108"/>
      <c r="IOJ19" s="109"/>
      <c r="IOK19" s="108"/>
      <c r="IOL19" s="108"/>
      <c r="IOM19" s="108"/>
      <c r="ION19" s="108"/>
      <c r="IOO19" s="108"/>
      <c r="IOP19" s="108"/>
      <c r="IOQ19" s="95"/>
      <c r="IOR19" s="95"/>
      <c r="IOS19" s="95"/>
      <c r="IOT19" s="108"/>
      <c r="IOU19" s="109"/>
      <c r="IOV19" s="108"/>
      <c r="IOW19" s="108"/>
      <c r="IOX19" s="108"/>
      <c r="IOY19" s="108"/>
      <c r="IOZ19" s="108"/>
      <c r="IPA19" s="108"/>
      <c r="IPB19" s="95"/>
      <c r="IPC19" s="95"/>
      <c r="IPD19" s="95"/>
      <c r="IPE19" s="108"/>
      <c r="IPF19" s="109"/>
      <c r="IPG19" s="108"/>
      <c r="IPH19" s="108"/>
      <c r="IPI19" s="108"/>
      <c r="IPJ19" s="108"/>
      <c r="IPK19" s="108"/>
      <c r="IPL19" s="108"/>
      <c r="IPM19" s="95"/>
      <c r="IPN19" s="95"/>
      <c r="IPO19" s="95"/>
      <c r="IPP19" s="108"/>
      <c r="IPQ19" s="109"/>
      <c r="IPR19" s="108"/>
      <c r="IPS19" s="108"/>
      <c r="IPT19" s="108"/>
      <c r="IPU19" s="108"/>
      <c r="IPV19" s="108"/>
      <c r="IPW19" s="108"/>
      <c r="IPX19" s="95"/>
      <c r="IPY19" s="95"/>
      <c r="IPZ19" s="95"/>
      <c r="IQA19" s="108"/>
      <c r="IQB19" s="109"/>
      <c r="IQC19" s="108"/>
      <c r="IQD19" s="108"/>
      <c r="IQE19" s="108"/>
      <c r="IQF19" s="108"/>
      <c r="IQG19" s="108"/>
      <c r="IQH19" s="108"/>
      <c r="IQI19" s="95"/>
      <c r="IQJ19" s="95"/>
      <c r="IQK19" s="95"/>
      <c r="IQL19" s="108"/>
      <c r="IQM19" s="109"/>
      <c r="IQN19" s="108"/>
      <c r="IQO19" s="108"/>
      <c r="IQP19" s="108"/>
      <c r="IQQ19" s="108"/>
      <c r="IQR19" s="108"/>
      <c r="IQS19" s="108"/>
      <c r="IQT19" s="95"/>
      <c r="IQU19" s="95"/>
      <c r="IQV19" s="95"/>
      <c r="IQW19" s="108"/>
      <c r="IQX19" s="109"/>
      <c r="IQY19" s="108"/>
      <c r="IQZ19" s="108"/>
      <c r="IRA19" s="108"/>
      <c r="IRB19" s="108"/>
      <c r="IRC19" s="108"/>
      <c r="IRD19" s="108"/>
      <c r="IRE19" s="95"/>
      <c r="IRF19" s="95"/>
      <c r="IRG19" s="95"/>
      <c r="IRH19" s="108"/>
      <c r="IRI19" s="109"/>
      <c r="IRJ19" s="108"/>
      <c r="IRK19" s="108"/>
      <c r="IRL19" s="108"/>
      <c r="IRM19" s="108"/>
      <c r="IRN19" s="108"/>
      <c r="IRO19" s="108"/>
      <c r="IRP19" s="95"/>
      <c r="IRQ19" s="95"/>
      <c r="IRR19" s="95"/>
      <c r="IRS19" s="108"/>
      <c r="IRT19" s="109"/>
      <c r="IRU19" s="108"/>
      <c r="IRV19" s="108"/>
      <c r="IRW19" s="108"/>
      <c r="IRX19" s="108"/>
      <c r="IRY19" s="108"/>
      <c r="IRZ19" s="108"/>
      <c r="ISA19" s="95"/>
      <c r="ISB19" s="95"/>
      <c r="ISC19" s="95"/>
      <c r="ISD19" s="108"/>
      <c r="ISE19" s="109"/>
      <c r="ISF19" s="108"/>
      <c r="ISG19" s="108"/>
      <c r="ISH19" s="108"/>
      <c r="ISI19" s="108"/>
      <c r="ISJ19" s="108"/>
      <c r="ISK19" s="108"/>
      <c r="ISL19" s="95"/>
      <c r="ISM19" s="95"/>
      <c r="ISN19" s="95"/>
      <c r="ISO19" s="108"/>
      <c r="ISP19" s="109"/>
      <c r="ISQ19" s="108"/>
      <c r="ISR19" s="108"/>
      <c r="ISS19" s="108"/>
      <c r="IST19" s="108"/>
      <c r="ISU19" s="108"/>
      <c r="ISV19" s="108"/>
      <c r="ISW19" s="95"/>
      <c r="ISX19" s="95"/>
      <c r="ISY19" s="95"/>
      <c r="ISZ19" s="108"/>
      <c r="ITA19" s="109"/>
      <c r="ITB19" s="108"/>
      <c r="ITC19" s="108"/>
      <c r="ITD19" s="108"/>
      <c r="ITE19" s="108"/>
      <c r="ITF19" s="108"/>
      <c r="ITG19" s="108"/>
      <c r="ITH19" s="95"/>
      <c r="ITI19" s="95"/>
      <c r="ITJ19" s="95"/>
      <c r="ITK19" s="108"/>
      <c r="ITL19" s="109"/>
      <c r="ITM19" s="108"/>
      <c r="ITN19" s="108"/>
      <c r="ITO19" s="108"/>
      <c r="ITP19" s="108"/>
      <c r="ITQ19" s="108"/>
      <c r="ITR19" s="108"/>
      <c r="ITS19" s="95"/>
      <c r="ITT19" s="95"/>
      <c r="ITU19" s="95"/>
      <c r="ITV19" s="108"/>
      <c r="ITW19" s="109"/>
      <c r="ITX19" s="108"/>
      <c r="ITY19" s="108"/>
      <c r="ITZ19" s="108"/>
      <c r="IUA19" s="108"/>
      <c r="IUB19" s="108"/>
      <c r="IUC19" s="108"/>
      <c r="IUD19" s="95"/>
      <c r="IUE19" s="95"/>
      <c r="IUF19" s="95"/>
      <c r="IUG19" s="108"/>
      <c r="IUH19" s="109"/>
      <c r="IUI19" s="108"/>
      <c r="IUJ19" s="108"/>
      <c r="IUK19" s="108"/>
      <c r="IUL19" s="108"/>
      <c r="IUM19" s="108"/>
      <c r="IUN19" s="108"/>
      <c r="IUO19" s="95"/>
      <c r="IUP19" s="95"/>
      <c r="IUQ19" s="95"/>
      <c r="IUR19" s="108"/>
      <c r="IUS19" s="109"/>
      <c r="IUT19" s="108"/>
      <c r="IUU19" s="108"/>
      <c r="IUV19" s="108"/>
      <c r="IUW19" s="108"/>
      <c r="IUX19" s="108"/>
      <c r="IUY19" s="108"/>
      <c r="IUZ19" s="95"/>
      <c r="IVA19" s="95"/>
      <c r="IVB19" s="95"/>
      <c r="IVC19" s="108"/>
      <c r="IVD19" s="109"/>
      <c r="IVE19" s="108"/>
      <c r="IVF19" s="108"/>
      <c r="IVG19" s="108"/>
      <c r="IVH19" s="108"/>
      <c r="IVI19" s="108"/>
      <c r="IVJ19" s="108"/>
      <c r="IVK19" s="95"/>
      <c r="IVL19" s="95"/>
      <c r="IVM19" s="95"/>
      <c r="IVN19" s="108"/>
      <c r="IVO19" s="109"/>
      <c r="IVP19" s="108"/>
      <c r="IVQ19" s="108"/>
      <c r="IVR19" s="108"/>
      <c r="IVS19" s="108"/>
      <c r="IVT19" s="108"/>
      <c r="IVU19" s="108"/>
      <c r="IVV19" s="95"/>
      <c r="IVW19" s="95"/>
      <c r="IVX19" s="95"/>
      <c r="IVY19" s="108"/>
      <c r="IVZ19" s="109"/>
      <c r="IWA19" s="108"/>
      <c r="IWB19" s="108"/>
      <c r="IWC19" s="108"/>
      <c r="IWD19" s="108"/>
      <c r="IWE19" s="108"/>
      <c r="IWF19" s="108"/>
      <c r="IWG19" s="95"/>
      <c r="IWH19" s="95"/>
      <c r="IWI19" s="95"/>
      <c r="IWJ19" s="108"/>
      <c r="IWK19" s="109"/>
      <c r="IWL19" s="108"/>
      <c r="IWM19" s="108"/>
      <c r="IWN19" s="108"/>
      <c r="IWO19" s="108"/>
      <c r="IWP19" s="108"/>
      <c r="IWQ19" s="108"/>
      <c r="IWR19" s="95"/>
      <c r="IWS19" s="95"/>
      <c r="IWT19" s="95"/>
      <c r="IWU19" s="108"/>
      <c r="IWV19" s="109"/>
      <c r="IWW19" s="108"/>
      <c r="IWX19" s="108"/>
      <c r="IWY19" s="108"/>
      <c r="IWZ19" s="108"/>
      <c r="IXA19" s="108"/>
      <c r="IXB19" s="108"/>
      <c r="IXC19" s="95"/>
      <c r="IXD19" s="95"/>
      <c r="IXE19" s="95"/>
      <c r="IXF19" s="108"/>
      <c r="IXG19" s="109"/>
      <c r="IXH19" s="108"/>
      <c r="IXI19" s="108"/>
      <c r="IXJ19" s="108"/>
      <c r="IXK19" s="108"/>
      <c r="IXL19" s="108"/>
      <c r="IXM19" s="108"/>
      <c r="IXN19" s="95"/>
      <c r="IXO19" s="95"/>
      <c r="IXP19" s="95"/>
      <c r="IXQ19" s="108"/>
      <c r="IXR19" s="109"/>
      <c r="IXS19" s="108"/>
      <c r="IXT19" s="108"/>
      <c r="IXU19" s="108"/>
      <c r="IXV19" s="108"/>
      <c r="IXW19" s="108"/>
      <c r="IXX19" s="108"/>
      <c r="IXY19" s="95"/>
      <c r="IXZ19" s="95"/>
      <c r="IYA19" s="95"/>
      <c r="IYB19" s="108"/>
      <c r="IYC19" s="109"/>
      <c r="IYD19" s="108"/>
      <c r="IYE19" s="108"/>
      <c r="IYF19" s="108"/>
      <c r="IYG19" s="108"/>
      <c r="IYH19" s="108"/>
      <c r="IYI19" s="108"/>
      <c r="IYJ19" s="95"/>
      <c r="IYK19" s="95"/>
      <c r="IYL19" s="95"/>
      <c r="IYM19" s="108"/>
      <c r="IYN19" s="109"/>
      <c r="IYO19" s="108"/>
      <c r="IYP19" s="108"/>
      <c r="IYQ19" s="108"/>
      <c r="IYR19" s="108"/>
      <c r="IYS19" s="108"/>
      <c r="IYT19" s="108"/>
      <c r="IYU19" s="95"/>
      <c r="IYV19" s="95"/>
      <c r="IYW19" s="95"/>
      <c r="IYX19" s="108"/>
      <c r="IYY19" s="109"/>
      <c r="IYZ19" s="108"/>
      <c r="IZA19" s="108"/>
      <c r="IZB19" s="108"/>
      <c r="IZC19" s="108"/>
      <c r="IZD19" s="108"/>
      <c r="IZE19" s="108"/>
      <c r="IZF19" s="95"/>
      <c r="IZG19" s="95"/>
      <c r="IZH19" s="95"/>
      <c r="IZI19" s="108"/>
      <c r="IZJ19" s="109"/>
      <c r="IZK19" s="108"/>
      <c r="IZL19" s="108"/>
      <c r="IZM19" s="108"/>
      <c r="IZN19" s="108"/>
      <c r="IZO19" s="108"/>
      <c r="IZP19" s="108"/>
      <c r="IZQ19" s="95"/>
      <c r="IZR19" s="95"/>
      <c r="IZS19" s="95"/>
      <c r="IZT19" s="108"/>
      <c r="IZU19" s="109"/>
      <c r="IZV19" s="108"/>
      <c r="IZW19" s="108"/>
      <c r="IZX19" s="108"/>
      <c r="IZY19" s="108"/>
      <c r="IZZ19" s="108"/>
      <c r="JAA19" s="108"/>
      <c r="JAB19" s="95"/>
      <c r="JAC19" s="95"/>
      <c r="JAD19" s="95"/>
      <c r="JAE19" s="108"/>
      <c r="JAF19" s="109"/>
      <c r="JAG19" s="108"/>
      <c r="JAH19" s="108"/>
      <c r="JAI19" s="108"/>
      <c r="JAJ19" s="108"/>
      <c r="JAK19" s="108"/>
      <c r="JAL19" s="108"/>
      <c r="JAM19" s="95"/>
      <c r="JAN19" s="95"/>
      <c r="JAO19" s="95"/>
      <c r="JAP19" s="108"/>
      <c r="JAQ19" s="109"/>
      <c r="JAR19" s="108"/>
      <c r="JAS19" s="108"/>
      <c r="JAT19" s="108"/>
      <c r="JAU19" s="108"/>
      <c r="JAV19" s="108"/>
      <c r="JAW19" s="108"/>
      <c r="JAX19" s="95"/>
      <c r="JAY19" s="95"/>
      <c r="JAZ19" s="95"/>
      <c r="JBA19" s="108"/>
      <c r="JBB19" s="109"/>
      <c r="JBC19" s="108"/>
      <c r="JBD19" s="108"/>
      <c r="JBE19" s="108"/>
      <c r="JBF19" s="108"/>
      <c r="JBG19" s="108"/>
      <c r="JBH19" s="108"/>
      <c r="JBI19" s="95"/>
      <c r="JBJ19" s="95"/>
      <c r="JBK19" s="95"/>
      <c r="JBL19" s="108"/>
      <c r="JBM19" s="109"/>
      <c r="JBN19" s="108"/>
      <c r="JBO19" s="108"/>
      <c r="JBP19" s="108"/>
      <c r="JBQ19" s="108"/>
      <c r="JBR19" s="108"/>
      <c r="JBS19" s="108"/>
      <c r="JBT19" s="95"/>
      <c r="JBU19" s="95"/>
      <c r="JBV19" s="95"/>
      <c r="JBW19" s="108"/>
      <c r="JBX19" s="109"/>
      <c r="JBY19" s="108"/>
      <c r="JBZ19" s="108"/>
      <c r="JCA19" s="108"/>
      <c r="JCB19" s="108"/>
      <c r="JCC19" s="108"/>
      <c r="JCD19" s="108"/>
      <c r="JCE19" s="95"/>
      <c r="JCF19" s="95"/>
      <c r="JCG19" s="95"/>
      <c r="JCH19" s="108"/>
      <c r="JCI19" s="109"/>
      <c r="JCJ19" s="108"/>
      <c r="JCK19" s="108"/>
      <c r="JCL19" s="108"/>
      <c r="JCM19" s="108"/>
      <c r="JCN19" s="108"/>
      <c r="JCO19" s="108"/>
      <c r="JCP19" s="95"/>
      <c r="JCQ19" s="95"/>
      <c r="JCR19" s="95"/>
      <c r="JCS19" s="108"/>
      <c r="JCT19" s="109"/>
      <c r="JCU19" s="108"/>
      <c r="JCV19" s="108"/>
      <c r="JCW19" s="108"/>
      <c r="JCX19" s="108"/>
      <c r="JCY19" s="108"/>
      <c r="JCZ19" s="108"/>
      <c r="JDA19" s="95"/>
      <c r="JDB19" s="95"/>
      <c r="JDC19" s="95"/>
      <c r="JDD19" s="108"/>
      <c r="JDE19" s="109"/>
      <c r="JDF19" s="108"/>
      <c r="JDG19" s="108"/>
      <c r="JDH19" s="108"/>
      <c r="JDI19" s="108"/>
      <c r="JDJ19" s="108"/>
      <c r="JDK19" s="108"/>
      <c r="JDL19" s="95"/>
      <c r="JDM19" s="95"/>
      <c r="JDN19" s="95"/>
      <c r="JDO19" s="108"/>
      <c r="JDP19" s="109"/>
      <c r="JDQ19" s="108"/>
      <c r="JDR19" s="108"/>
      <c r="JDS19" s="108"/>
      <c r="JDT19" s="108"/>
      <c r="JDU19" s="108"/>
      <c r="JDV19" s="108"/>
      <c r="JDW19" s="95"/>
      <c r="JDX19" s="95"/>
      <c r="JDY19" s="95"/>
      <c r="JDZ19" s="108"/>
      <c r="JEA19" s="109"/>
      <c r="JEB19" s="108"/>
      <c r="JEC19" s="108"/>
      <c r="JED19" s="108"/>
      <c r="JEE19" s="108"/>
      <c r="JEF19" s="108"/>
      <c r="JEG19" s="108"/>
      <c r="JEH19" s="95"/>
      <c r="JEI19" s="95"/>
      <c r="JEJ19" s="95"/>
      <c r="JEK19" s="108"/>
      <c r="JEL19" s="109"/>
      <c r="JEM19" s="108"/>
      <c r="JEN19" s="108"/>
      <c r="JEO19" s="108"/>
      <c r="JEP19" s="108"/>
      <c r="JEQ19" s="108"/>
      <c r="JER19" s="108"/>
      <c r="JES19" s="95"/>
      <c r="JET19" s="95"/>
      <c r="JEU19" s="95"/>
      <c r="JEV19" s="108"/>
      <c r="JEW19" s="109"/>
      <c r="JEX19" s="108"/>
      <c r="JEY19" s="108"/>
      <c r="JEZ19" s="108"/>
      <c r="JFA19" s="108"/>
      <c r="JFB19" s="108"/>
      <c r="JFC19" s="108"/>
      <c r="JFD19" s="95"/>
      <c r="JFE19" s="95"/>
      <c r="JFF19" s="95"/>
      <c r="JFG19" s="108"/>
      <c r="JFH19" s="109"/>
      <c r="JFI19" s="108"/>
      <c r="JFJ19" s="108"/>
      <c r="JFK19" s="108"/>
      <c r="JFL19" s="108"/>
      <c r="JFM19" s="108"/>
      <c r="JFN19" s="108"/>
      <c r="JFO19" s="95"/>
      <c r="JFP19" s="95"/>
      <c r="JFQ19" s="95"/>
      <c r="JFR19" s="108"/>
      <c r="JFS19" s="109"/>
      <c r="JFT19" s="108"/>
      <c r="JFU19" s="108"/>
      <c r="JFV19" s="108"/>
      <c r="JFW19" s="108"/>
      <c r="JFX19" s="108"/>
      <c r="JFY19" s="108"/>
      <c r="JFZ19" s="95"/>
      <c r="JGA19" s="95"/>
      <c r="JGB19" s="95"/>
      <c r="JGC19" s="108"/>
      <c r="JGD19" s="109"/>
      <c r="JGE19" s="108"/>
      <c r="JGF19" s="108"/>
      <c r="JGG19" s="108"/>
      <c r="JGH19" s="108"/>
      <c r="JGI19" s="108"/>
      <c r="JGJ19" s="108"/>
      <c r="JGK19" s="95"/>
      <c r="JGL19" s="95"/>
      <c r="JGM19" s="95"/>
      <c r="JGN19" s="108"/>
      <c r="JGO19" s="109"/>
      <c r="JGP19" s="108"/>
      <c r="JGQ19" s="108"/>
      <c r="JGR19" s="108"/>
      <c r="JGS19" s="108"/>
      <c r="JGT19" s="108"/>
      <c r="JGU19" s="108"/>
      <c r="JGV19" s="95"/>
      <c r="JGW19" s="95"/>
      <c r="JGX19" s="95"/>
      <c r="JGY19" s="108"/>
      <c r="JGZ19" s="109"/>
      <c r="JHA19" s="108"/>
      <c r="JHB19" s="108"/>
      <c r="JHC19" s="108"/>
      <c r="JHD19" s="108"/>
      <c r="JHE19" s="108"/>
      <c r="JHF19" s="108"/>
      <c r="JHG19" s="95"/>
      <c r="JHH19" s="95"/>
      <c r="JHI19" s="95"/>
      <c r="JHJ19" s="108"/>
      <c r="JHK19" s="109"/>
      <c r="JHL19" s="108"/>
      <c r="JHM19" s="108"/>
      <c r="JHN19" s="108"/>
      <c r="JHO19" s="108"/>
      <c r="JHP19" s="108"/>
      <c r="JHQ19" s="108"/>
      <c r="JHR19" s="95"/>
      <c r="JHS19" s="95"/>
      <c r="JHT19" s="95"/>
      <c r="JHU19" s="108"/>
      <c r="JHV19" s="109"/>
      <c r="JHW19" s="108"/>
      <c r="JHX19" s="108"/>
      <c r="JHY19" s="108"/>
      <c r="JHZ19" s="108"/>
      <c r="JIA19" s="108"/>
      <c r="JIB19" s="108"/>
      <c r="JIC19" s="95"/>
      <c r="JID19" s="95"/>
      <c r="JIE19" s="95"/>
      <c r="JIF19" s="108"/>
      <c r="JIG19" s="109"/>
      <c r="JIH19" s="108"/>
      <c r="JII19" s="108"/>
      <c r="JIJ19" s="108"/>
      <c r="JIK19" s="108"/>
      <c r="JIL19" s="108"/>
      <c r="JIM19" s="108"/>
      <c r="JIN19" s="95"/>
      <c r="JIO19" s="95"/>
      <c r="JIP19" s="95"/>
      <c r="JIQ19" s="108"/>
      <c r="JIR19" s="109"/>
      <c r="JIS19" s="108"/>
      <c r="JIT19" s="108"/>
      <c r="JIU19" s="108"/>
      <c r="JIV19" s="108"/>
      <c r="JIW19" s="108"/>
      <c r="JIX19" s="108"/>
      <c r="JIY19" s="95"/>
      <c r="JIZ19" s="95"/>
      <c r="JJA19" s="95"/>
      <c r="JJB19" s="108"/>
      <c r="JJC19" s="109"/>
      <c r="JJD19" s="108"/>
      <c r="JJE19" s="108"/>
      <c r="JJF19" s="108"/>
      <c r="JJG19" s="108"/>
      <c r="JJH19" s="108"/>
      <c r="JJI19" s="108"/>
      <c r="JJJ19" s="95"/>
      <c r="JJK19" s="95"/>
      <c r="JJL19" s="95"/>
      <c r="JJM19" s="108"/>
      <c r="JJN19" s="109"/>
      <c r="JJO19" s="108"/>
      <c r="JJP19" s="108"/>
      <c r="JJQ19" s="108"/>
      <c r="JJR19" s="108"/>
      <c r="JJS19" s="108"/>
      <c r="JJT19" s="108"/>
      <c r="JJU19" s="95"/>
      <c r="JJV19" s="95"/>
      <c r="JJW19" s="95"/>
      <c r="JJX19" s="108"/>
      <c r="JJY19" s="109"/>
      <c r="JJZ19" s="108"/>
      <c r="JKA19" s="108"/>
      <c r="JKB19" s="108"/>
      <c r="JKC19" s="108"/>
      <c r="JKD19" s="108"/>
      <c r="JKE19" s="108"/>
      <c r="JKF19" s="95"/>
      <c r="JKG19" s="95"/>
      <c r="JKH19" s="95"/>
      <c r="JKI19" s="108"/>
      <c r="JKJ19" s="109"/>
      <c r="JKK19" s="108"/>
      <c r="JKL19" s="108"/>
      <c r="JKM19" s="108"/>
      <c r="JKN19" s="108"/>
      <c r="JKO19" s="108"/>
      <c r="JKP19" s="108"/>
      <c r="JKQ19" s="95"/>
      <c r="JKR19" s="95"/>
      <c r="JKS19" s="95"/>
      <c r="JKT19" s="108"/>
      <c r="JKU19" s="109"/>
      <c r="JKV19" s="108"/>
      <c r="JKW19" s="108"/>
      <c r="JKX19" s="108"/>
      <c r="JKY19" s="108"/>
      <c r="JKZ19" s="108"/>
      <c r="JLA19" s="108"/>
      <c r="JLB19" s="95"/>
      <c r="JLC19" s="95"/>
      <c r="JLD19" s="95"/>
      <c r="JLE19" s="108"/>
      <c r="JLF19" s="109"/>
      <c r="JLG19" s="108"/>
      <c r="JLH19" s="108"/>
      <c r="JLI19" s="108"/>
      <c r="JLJ19" s="108"/>
      <c r="JLK19" s="108"/>
      <c r="JLL19" s="108"/>
      <c r="JLM19" s="95"/>
      <c r="JLN19" s="95"/>
      <c r="JLO19" s="95"/>
      <c r="JLP19" s="108"/>
      <c r="JLQ19" s="109"/>
      <c r="JLR19" s="108"/>
      <c r="JLS19" s="108"/>
      <c r="JLT19" s="108"/>
      <c r="JLU19" s="108"/>
      <c r="JLV19" s="108"/>
      <c r="JLW19" s="108"/>
      <c r="JLX19" s="95"/>
      <c r="JLY19" s="95"/>
      <c r="JLZ19" s="95"/>
      <c r="JMA19" s="108"/>
      <c r="JMB19" s="109"/>
      <c r="JMC19" s="108"/>
      <c r="JMD19" s="108"/>
      <c r="JME19" s="108"/>
      <c r="JMF19" s="108"/>
      <c r="JMG19" s="108"/>
      <c r="JMH19" s="108"/>
      <c r="JMI19" s="95"/>
      <c r="JMJ19" s="95"/>
      <c r="JMK19" s="95"/>
      <c r="JML19" s="108"/>
      <c r="JMM19" s="109"/>
      <c r="JMN19" s="108"/>
      <c r="JMO19" s="108"/>
      <c r="JMP19" s="108"/>
      <c r="JMQ19" s="108"/>
      <c r="JMR19" s="108"/>
      <c r="JMS19" s="108"/>
      <c r="JMT19" s="95"/>
      <c r="JMU19" s="95"/>
      <c r="JMV19" s="95"/>
      <c r="JMW19" s="108"/>
      <c r="JMX19" s="109"/>
      <c r="JMY19" s="108"/>
      <c r="JMZ19" s="108"/>
      <c r="JNA19" s="108"/>
      <c r="JNB19" s="108"/>
      <c r="JNC19" s="108"/>
      <c r="JND19" s="108"/>
      <c r="JNE19" s="95"/>
      <c r="JNF19" s="95"/>
      <c r="JNG19" s="95"/>
      <c r="JNH19" s="108"/>
      <c r="JNI19" s="109"/>
      <c r="JNJ19" s="108"/>
      <c r="JNK19" s="108"/>
      <c r="JNL19" s="108"/>
      <c r="JNM19" s="108"/>
      <c r="JNN19" s="108"/>
      <c r="JNO19" s="108"/>
      <c r="JNP19" s="95"/>
      <c r="JNQ19" s="95"/>
      <c r="JNR19" s="95"/>
      <c r="JNS19" s="108"/>
      <c r="JNT19" s="109"/>
      <c r="JNU19" s="108"/>
      <c r="JNV19" s="108"/>
      <c r="JNW19" s="108"/>
      <c r="JNX19" s="108"/>
      <c r="JNY19" s="108"/>
      <c r="JNZ19" s="108"/>
      <c r="JOA19" s="95"/>
      <c r="JOB19" s="95"/>
      <c r="JOC19" s="95"/>
      <c r="JOD19" s="108"/>
      <c r="JOE19" s="109"/>
      <c r="JOF19" s="108"/>
      <c r="JOG19" s="108"/>
      <c r="JOH19" s="108"/>
      <c r="JOI19" s="108"/>
      <c r="JOJ19" s="108"/>
      <c r="JOK19" s="108"/>
      <c r="JOL19" s="95"/>
      <c r="JOM19" s="95"/>
      <c r="JON19" s="95"/>
      <c r="JOO19" s="108"/>
      <c r="JOP19" s="109"/>
      <c r="JOQ19" s="108"/>
      <c r="JOR19" s="108"/>
      <c r="JOS19" s="108"/>
      <c r="JOT19" s="108"/>
      <c r="JOU19" s="108"/>
      <c r="JOV19" s="108"/>
      <c r="JOW19" s="95"/>
      <c r="JOX19" s="95"/>
      <c r="JOY19" s="95"/>
      <c r="JOZ19" s="108"/>
      <c r="JPA19" s="109"/>
      <c r="JPB19" s="108"/>
      <c r="JPC19" s="108"/>
      <c r="JPD19" s="108"/>
      <c r="JPE19" s="108"/>
      <c r="JPF19" s="108"/>
      <c r="JPG19" s="108"/>
      <c r="JPH19" s="95"/>
      <c r="JPI19" s="95"/>
      <c r="JPJ19" s="95"/>
      <c r="JPK19" s="108"/>
      <c r="JPL19" s="109"/>
      <c r="JPM19" s="108"/>
      <c r="JPN19" s="108"/>
      <c r="JPO19" s="108"/>
      <c r="JPP19" s="108"/>
      <c r="JPQ19" s="108"/>
      <c r="JPR19" s="108"/>
      <c r="JPS19" s="95"/>
      <c r="JPT19" s="95"/>
      <c r="JPU19" s="95"/>
      <c r="JPV19" s="108"/>
      <c r="JPW19" s="109"/>
      <c r="JPX19" s="108"/>
      <c r="JPY19" s="108"/>
      <c r="JPZ19" s="108"/>
      <c r="JQA19" s="108"/>
      <c r="JQB19" s="108"/>
      <c r="JQC19" s="108"/>
      <c r="JQD19" s="95"/>
      <c r="JQE19" s="95"/>
      <c r="JQF19" s="95"/>
      <c r="JQG19" s="108"/>
      <c r="JQH19" s="109"/>
      <c r="JQI19" s="108"/>
      <c r="JQJ19" s="108"/>
      <c r="JQK19" s="108"/>
      <c r="JQL19" s="108"/>
      <c r="JQM19" s="108"/>
      <c r="JQN19" s="108"/>
      <c r="JQO19" s="95"/>
      <c r="JQP19" s="95"/>
      <c r="JQQ19" s="95"/>
      <c r="JQR19" s="108"/>
      <c r="JQS19" s="109"/>
      <c r="JQT19" s="108"/>
      <c r="JQU19" s="108"/>
      <c r="JQV19" s="108"/>
      <c r="JQW19" s="108"/>
      <c r="JQX19" s="108"/>
      <c r="JQY19" s="108"/>
      <c r="JQZ19" s="95"/>
      <c r="JRA19" s="95"/>
      <c r="JRB19" s="95"/>
      <c r="JRC19" s="108"/>
      <c r="JRD19" s="109"/>
      <c r="JRE19" s="108"/>
      <c r="JRF19" s="108"/>
      <c r="JRG19" s="108"/>
      <c r="JRH19" s="108"/>
      <c r="JRI19" s="108"/>
      <c r="JRJ19" s="108"/>
      <c r="JRK19" s="95"/>
      <c r="JRL19" s="95"/>
      <c r="JRM19" s="95"/>
      <c r="JRN19" s="108"/>
      <c r="JRO19" s="109"/>
      <c r="JRP19" s="108"/>
      <c r="JRQ19" s="108"/>
      <c r="JRR19" s="108"/>
      <c r="JRS19" s="108"/>
      <c r="JRT19" s="108"/>
      <c r="JRU19" s="108"/>
      <c r="JRV19" s="95"/>
      <c r="JRW19" s="95"/>
      <c r="JRX19" s="95"/>
      <c r="JRY19" s="108"/>
      <c r="JRZ19" s="109"/>
      <c r="JSA19" s="108"/>
      <c r="JSB19" s="108"/>
      <c r="JSC19" s="108"/>
      <c r="JSD19" s="108"/>
      <c r="JSE19" s="108"/>
      <c r="JSF19" s="108"/>
      <c r="JSG19" s="95"/>
      <c r="JSH19" s="95"/>
      <c r="JSI19" s="95"/>
      <c r="JSJ19" s="108"/>
      <c r="JSK19" s="109"/>
      <c r="JSL19" s="108"/>
      <c r="JSM19" s="108"/>
      <c r="JSN19" s="108"/>
      <c r="JSO19" s="108"/>
      <c r="JSP19" s="108"/>
      <c r="JSQ19" s="108"/>
      <c r="JSR19" s="95"/>
      <c r="JSS19" s="95"/>
      <c r="JST19" s="95"/>
      <c r="JSU19" s="108"/>
      <c r="JSV19" s="109"/>
      <c r="JSW19" s="108"/>
      <c r="JSX19" s="108"/>
      <c r="JSY19" s="108"/>
      <c r="JSZ19" s="108"/>
      <c r="JTA19" s="108"/>
      <c r="JTB19" s="108"/>
      <c r="JTC19" s="95"/>
      <c r="JTD19" s="95"/>
      <c r="JTE19" s="95"/>
      <c r="JTF19" s="108"/>
      <c r="JTG19" s="109"/>
      <c r="JTH19" s="108"/>
      <c r="JTI19" s="108"/>
      <c r="JTJ19" s="108"/>
      <c r="JTK19" s="108"/>
      <c r="JTL19" s="108"/>
      <c r="JTM19" s="108"/>
      <c r="JTN19" s="95"/>
      <c r="JTO19" s="95"/>
      <c r="JTP19" s="95"/>
      <c r="JTQ19" s="108"/>
      <c r="JTR19" s="109"/>
      <c r="JTS19" s="108"/>
      <c r="JTT19" s="108"/>
      <c r="JTU19" s="108"/>
      <c r="JTV19" s="108"/>
      <c r="JTW19" s="108"/>
      <c r="JTX19" s="108"/>
      <c r="JTY19" s="95"/>
      <c r="JTZ19" s="95"/>
      <c r="JUA19" s="95"/>
      <c r="JUB19" s="108"/>
      <c r="JUC19" s="109"/>
      <c r="JUD19" s="108"/>
      <c r="JUE19" s="108"/>
      <c r="JUF19" s="108"/>
      <c r="JUG19" s="108"/>
      <c r="JUH19" s="108"/>
      <c r="JUI19" s="108"/>
      <c r="JUJ19" s="95"/>
      <c r="JUK19" s="95"/>
      <c r="JUL19" s="95"/>
      <c r="JUM19" s="108"/>
      <c r="JUN19" s="109"/>
      <c r="JUO19" s="108"/>
      <c r="JUP19" s="108"/>
      <c r="JUQ19" s="108"/>
      <c r="JUR19" s="108"/>
      <c r="JUS19" s="108"/>
      <c r="JUT19" s="108"/>
      <c r="JUU19" s="95"/>
      <c r="JUV19" s="95"/>
      <c r="JUW19" s="95"/>
      <c r="JUX19" s="108"/>
      <c r="JUY19" s="109"/>
      <c r="JUZ19" s="108"/>
      <c r="JVA19" s="108"/>
      <c r="JVB19" s="108"/>
      <c r="JVC19" s="108"/>
      <c r="JVD19" s="108"/>
      <c r="JVE19" s="108"/>
      <c r="JVF19" s="95"/>
      <c r="JVG19" s="95"/>
      <c r="JVH19" s="95"/>
      <c r="JVI19" s="108"/>
      <c r="JVJ19" s="109"/>
      <c r="JVK19" s="108"/>
      <c r="JVL19" s="108"/>
      <c r="JVM19" s="108"/>
      <c r="JVN19" s="108"/>
      <c r="JVO19" s="108"/>
      <c r="JVP19" s="108"/>
      <c r="JVQ19" s="95"/>
      <c r="JVR19" s="95"/>
      <c r="JVS19" s="95"/>
      <c r="JVT19" s="108"/>
      <c r="JVU19" s="109"/>
      <c r="JVV19" s="108"/>
      <c r="JVW19" s="108"/>
      <c r="JVX19" s="108"/>
      <c r="JVY19" s="108"/>
      <c r="JVZ19" s="108"/>
      <c r="JWA19" s="108"/>
      <c r="JWB19" s="95"/>
      <c r="JWC19" s="95"/>
      <c r="JWD19" s="95"/>
      <c r="JWE19" s="108"/>
      <c r="JWF19" s="109"/>
      <c r="JWG19" s="108"/>
      <c r="JWH19" s="108"/>
      <c r="JWI19" s="108"/>
      <c r="JWJ19" s="108"/>
      <c r="JWK19" s="108"/>
      <c r="JWL19" s="108"/>
      <c r="JWM19" s="95"/>
      <c r="JWN19" s="95"/>
      <c r="JWO19" s="95"/>
      <c r="JWP19" s="108"/>
      <c r="JWQ19" s="109"/>
      <c r="JWR19" s="108"/>
      <c r="JWS19" s="108"/>
      <c r="JWT19" s="108"/>
      <c r="JWU19" s="108"/>
      <c r="JWV19" s="108"/>
      <c r="JWW19" s="108"/>
      <c r="JWX19" s="95"/>
      <c r="JWY19" s="95"/>
      <c r="JWZ19" s="95"/>
      <c r="JXA19" s="108"/>
      <c r="JXB19" s="109"/>
      <c r="JXC19" s="108"/>
      <c r="JXD19" s="108"/>
      <c r="JXE19" s="108"/>
      <c r="JXF19" s="108"/>
      <c r="JXG19" s="108"/>
      <c r="JXH19" s="108"/>
      <c r="JXI19" s="95"/>
      <c r="JXJ19" s="95"/>
      <c r="JXK19" s="95"/>
      <c r="JXL19" s="108"/>
      <c r="JXM19" s="109"/>
      <c r="JXN19" s="108"/>
      <c r="JXO19" s="108"/>
      <c r="JXP19" s="108"/>
      <c r="JXQ19" s="108"/>
      <c r="JXR19" s="108"/>
      <c r="JXS19" s="108"/>
      <c r="JXT19" s="95"/>
      <c r="JXU19" s="95"/>
      <c r="JXV19" s="95"/>
      <c r="JXW19" s="108"/>
      <c r="JXX19" s="109"/>
      <c r="JXY19" s="108"/>
      <c r="JXZ19" s="108"/>
      <c r="JYA19" s="108"/>
      <c r="JYB19" s="108"/>
      <c r="JYC19" s="108"/>
      <c r="JYD19" s="108"/>
      <c r="JYE19" s="95"/>
      <c r="JYF19" s="95"/>
      <c r="JYG19" s="95"/>
      <c r="JYH19" s="108"/>
      <c r="JYI19" s="109"/>
      <c r="JYJ19" s="108"/>
      <c r="JYK19" s="108"/>
      <c r="JYL19" s="108"/>
      <c r="JYM19" s="108"/>
      <c r="JYN19" s="108"/>
      <c r="JYO19" s="108"/>
      <c r="JYP19" s="95"/>
      <c r="JYQ19" s="95"/>
      <c r="JYR19" s="95"/>
      <c r="JYS19" s="108"/>
      <c r="JYT19" s="109"/>
      <c r="JYU19" s="108"/>
      <c r="JYV19" s="108"/>
      <c r="JYW19" s="108"/>
      <c r="JYX19" s="108"/>
      <c r="JYY19" s="108"/>
      <c r="JYZ19" s="108"/>
      <c r="JZA19" s="95"/>
      <c r="JZB19" s="95"/>
      <c r="JZC19" s="95"/>
      <c r="JZD19" s="108"/>
      <c r="JZE19" s="109"/>
      <c r="JZF19" s="108"/>
      <c r="JZG19" s="108"/>
      <c r="JZH19" s="108"/>
      <c r="JZI19" s="108"/>
      <c r="JZJ19" s="108"/>
      <c r="JZK19" s="108"/>
      <c r="JZL19" s="95"/>
      <c r="JZM19" s="95"/>
      <c r="JZN19" s="95"/>
      <c r="JZO19" s="108"/>
      <c r="JZP19" s="109"/>
      <c r="JZQ19" s="108"/>
      <c r="JZR19" s="108"/>
      <c r="JZS19" s="108"/>
      <c r="JZT19" s="108"/>
      <c r="JZU19" s="108"/>
      <c r="JZV19" s="108"/>
      <c r="JZW19" s="95"/>
      <c r="JZX19" s="95"/>
      <c r="JZY19" s="95"/>
      <c r="JZZ19" s="108"/>
      <c r="KAA19" s="109"/>
      <c r="KAB19" s="108"/>
      <c r="KAC19" s="108"/>
      <c r="KAD19" s="108"/>
      <c r="KAE19" s="108"/>
      <c r="KAF19" s="108"/>
      <c r="KAG19" s="108"/>
      <c r="KAH19" s="95"/>
      <c r="KAI19" s="95"/>
      <c r="KAJ19" s="95"/>
      <c r="KAK19" s="108"/>
      <c r="KAL19" s="109"/>
      <c r="KAM19" s="108"/>
      <c r="KAN19" s="108"/>
      <c r="KAO19" s="108"/>
      <c r="KAP19" s="108"/>
      <c r="KAQ19" s="108"/>
      <c r="KAR19" s="108"/>
      <c r="KAS19" s="95"/>
      <c r="KAT19" s="95"/>
      <c r="KAU19" s="95"/>
      <c r="KAV19" s="108"/>
      <c r="KAW19" s="109"/>
      <c r="KAX19" s="108"/>
      <c r="KAY19" s="108"/>
      <c r="KAZ19" s="108"/>
      <c r="KBA19" s="108"/>
      <c r="KBB19" s="108"/>
      <c r="KBC19" s="108"/>
      <c r="KBD19" s="95"/>
      <c r="KBE19" s="95"/>
      <c r="KBF19" s="95"/>
      <c r="KBG19" s="108"/>
      <c r="KBH19" s="109"/>
      <c r="KBI19" s="108"/>
      <c r="KBJ19" s="108"/>
      <c r="KBK19" s="108"/>
      <c r="KBL19" s="108"/>
      <c r="KBM19" s="108"/>
      <c r="KBN19" s="108"/>
      <c r="KBO19" s="95"/>
      <c r="KBP19" s="95"/>
      <c r="KBQ19" s="95"/>
      <c r="KBR19" s="108"/>
      <c r="KBS19" s="109"/>
      <c r="KBT19" s="108"/>
      <c r="KBU19" s="108"/>
      <c r="KBV19" s="108"/>
      <c r="KBW19" s="108"/>
      <c r="KBX19" s="108"/>
      <c r="KBY19" s="108"/>
      <c r="KBZ19" s="95"/>
      <c r="KCA19" s="95"/>
      <c r="KCB19" s="95"/>
      <c r="KCC19" s="108"/>
      <c r="KCD19" s="109"/>
      <c r="KCE19" s="108"/>
      <c r="KCF19" s="108"/>
      <c r="KCG19" s="108"/>
      <c r="KCH19" s="108"/>
      <c r="KCI19" s="108"/>
      <c r="KCJ19" s="108"/>
      <c r="KCK19" s="95"/>
      <c r="KCL19" s="95"/>
      <c r="KCM19" s="95"/>
      <c r="KCN19" s="108"/>
      <c r="KCO19" s="109"/>
      <c r="KCP19" s="108"/>
      <c r="KCQ19" s="108"/>
      <c r="KCR19" s="108"/>
      <c r="KCS19" s="108"/>
      <c r="KCT19" s="108"/>
      <c r="KCU19" s="108"/>
      <c r="KCV19" s="95"/>
      <c r="KCW19" s="95"/>
      <c r="KCX19" s="95"/>
      <c r="KCY19" s="108"/>
      <c r="KCZ19" s="109"/>
      <c r="KDA19" s="108"/>
      <c r="KDB19" s="108"/>
      <c r="KDC19" s="108"/>
      <c r="KDD19" s="108"/>
      <c r="KDE19" s="108"/>
      <c r="KDF19" s="108"/>
      <c r="KDG19" s="95"/>
      <c r="KDH19" s="95"/>
      <c r="KDI19" s="95"/>
      <c r="KDJ19" s="108"/>
      <c r="KDK19" s="109"/>
      <c r="KDL19" s="108"/>
      <c r="KDM19" s="108"/>
      <c r="KDN19" s="108"/>
      <c r="KDO19" s="108"/>
      <c r="KDP19" s="108"/>
      <c r="KDQ19" s="108"/>
      <c r="KDR19" s="95"/>
      <c r="KDS19" s="95"/>
      <c r="KDT19" s="95"/>
      <c r="KDU19" s="108"/>
      <c r="KDV19" s="109"/>
      <c r="KDW19" s="108"/>
      <c r="KDX19" s="108"/>
      <c r="KDY19" s="108"/>
      <c r="KDZ19" s="108"/>
      <c r="KEA19" s="108"/>
      <c r="KEB19" s="108"/>
      <c r="KEC19" s="95"/>
      <c r="KED19" s="95"/>
      <c r="KEE19" s="95"/>
      <c r="KEF19" s="108"/>
      <c r="KEG19" s="109"/>
      <c r="KEH19" s="108"/>
      <c r="KEI19" s="108"/>
      <c r="KEJ19" s="108"/>
      <c r="KEK19" s="108"/>
      <c r="KEL19" s="108"/>
      <c r="KEM19" s="108"/>
      <c r="KEN19" s="95"/>
      <c r="KEO19" s="95"/>
      <c r="KEP19" s="95"/>
      <c r="KEQ19" s="108"/>
      <c r="KER19" s="109"/>
      <c r="KES19" s="108"/>
      <c r="KET19" s="108"/>
      <c r="KEU19" s="108"/>
      <c r="KEV19" s="108"/>
      <c r="KEW19" s="108"/>
      <c r="KEX19" s="108"/>
      <c r="KEY19" s="95"/>
      <c r="KEZ19" s="95"/>
      <c r="KFA19" s="95"/>
      <c r="KFB19" s="108"/>
      <c r="KFC19" s="109"/>
      <c r="KFD19" s="108"/>
      <c r="KFE19" s="108"/>
      <c r="KFF19" s="108"/>
      <c r="KFG19" s="108"/>
      <c r="KFH19" s="108"/>
      <c r="KFI19" s="108"/>
      <c r="KFJ19" s="95"/>
      <c r="KFK19" s="95"/>
      <c r="KFL19" s="95"/>
      <c r="KFM19" s="108"/>
      <c r="KFN19" s="109"/>
      <c r="KFO19" s="108"/>
      <c r="KFP19" s="108"/>
      <c r="KFQ19" s="108"/>
      <c r="KFR19" s="108"/>
      <c r="KFS19" s="108"/>
      <c r="KFT19" s="108"/>
      <c r="KFU19" s="95"/>
      <c r="KFV19" s="95"/>
      <c r="KFW19" s="95"/>
      <c r="KFX19" s="108"/>
      <c r="KFY19" s="109"/>
      <c r="KFZ19" s="108"/>
      <c r="KGA19" s="108"/>
      <c r="KGB19" s="108"/>
      <c r="KGC19" s="108"/>
      <c r="KGD19" s="108"/>
      <c r="KGE19" s="108"/>
      <c r="KGF19" s="95"/>
      <c r="KGG19" s="95"/>
      <c r="KGH19" s="95"/>
      <c r="KGI19" s="108"/>
      <c r="KGJ19" s="109"/>
      <c r="KGK19" s="108"/>
      <c r="KGL19" s="108"/>
      <c r="KGM19" s="108"/>
      <c r="KGN19" s="108"/>
      <c r="KGO19" s="108"/>
      <c r="KGP19" s="108"/>
      <c r="KGQ19" s="95"/>
      <c r="KGR19" s="95"/>
      <c r="KGS19" s="95"/>
      <c r="KGT19" s="108"/>
      <c r="KGU19" s="109"/>
      <c r="KGV19" s="108"/>
      <c r="KGW19" s="108"/>
      <c r="KGX19" s="108"/>
      <c r="KGY19" s="108"/>
      <c r="KGZ19" s="108"/>
      <c r="KHA19" s="108"/>
      <c r="KHB19" s="95"/>
      <c r="KHC19" s="95"/>
      <c r="KHD19" s="95"/>
      <c r="KHE19" s="108"/>
      <c r="KHF19" s="109"/>
      <c r="KHG19" s="108"/>
      <c r="KHH19" s="108"/>
      <c r="KHI19" s="108"/>
      <c r="KHJ19" s="108"/>
      <c r="KHK19" s="108"/>
      <c r="KHL19" s="108"/>
      <c r="KHM19" s="95"/>
      <c r="KHN19" s="95"/>
      <c r="KHO19" s="95"/>
      <c r="KHP19" s="108"/>
      <c r="KHQ19" s="109"/>
      <c r="KHR19" s="108"/>
      <c r="KHS19" s="108"/>
      <c r="KHT19" s="108"/>
      <c r="KHU19" s="108"/>
      <c r="KHV19" s="108"/>
      <c r="KHW19" s="108"/>
      <c r="KHX19" s="95"/>
      <c r="KHY19" s="95"/>
      <c r="KHZ19" s="95"/>
      <c r="KIA19" s="108"/>
      <c r="KIB19" s="109"/>
      <c r="KIC19" s="108"/>
      <c r="KID19" s="108"/>
      <c r="KIE19" s="108"/>
      <c r="KIF19" s="108"/>
      <c r="KIG19" s="108"/>
      <c r="KIH19" s="108"/>
      <c r="KII19" s="95"/>
      <c r="KIJ19" s="95"/>
      <c r="KIK19" s="95"/>
      <c r="KIL19" s="108"/>
      <c r="KIM19" s="109"/>
      <c r="KIN19" s="108"/>
      <c r="KIO19" s="108"/>
      <c r="KIP19" s="108"/>
      <c r="KIQ19" s="108"/>
      <c r="KIR19" s="108"/>
      <c r="KIS19" s="108"/>
      <c r="KIT19" s="95"/>
      <c r="KIU19" s="95"/>
      <c r="KIV19" s="95"/>
      <c r="KIW19" s="108"/>
      <c r="KIX19" s="109"/>
      <c r="KIY19" s="108"/>
      <c r="KIZ19" s="108"/>
      <c r="KJA19" s="108"/>
      <c r="KJB19" s="108"/>
      <c r="KJC19" s="108"/>
      <c r="KJD19" s="108"/>
      <c r="KJE19" s="95"/>
      <c r="KJF19" s="95"/>
      <c r="KJG19" s="95"/>
      <c r="KJH19" s="108"/>
      <c r="KJI19" s="109"/>
      <c r="KJJ19" s="108"/>
      <c r="KJK19" s="108"/>
      <c r="KJL19" s="108"/>
      <c r="KJM19" s="108"/>
      <c r="KJN19" s="108"/>
      <c r="KJO19" s="108"/>
      <c r="KJP19" s="95"/>
      <c r="KJQ19" s="95"/>
      <c r="KJR19" s="95"/>
      <c r="KJS19" s="108"/>
      <c r="KJT19" s="109"/>
      <c r="KJU19" s="108"/>
      <c r="KJV19" s="108"/>
      <c r="KJW19" s="108"/>
      <c r="KJX19" s="108"/>
      <c r="KJY19" s="108"/>
      <c r="KJZ19" s="108"/>
      <c r="KKA19" s="95"/>
      <c r="KKB19" s="95"/>
      <c r="KKC19" s="95"/>
      <c r="KKD19" s="108"/>
      <c r="KKE19" s="109"/>
      <c r="KKF19" s="108"/>
      <c r="KKG19" s="108"/>
      <c r="KKH19" s="108"/>
      <c r="KKI19" s="108"/>
      <c r="KKJ19" s="108"/>
      <c r="KKK19" s="108"/>
      <c r="KKL19" s="95"/>
      <c r="KKM19" s="95"/>
      <c r="KKN19" s="95"/>
      <c r="KKO19" s="108"/>
      <c r="KKP19" s="109"/>
      <c r="KKQ19" s="108"/>
      <c r="KKR19" s="108"/>
      <c r="KKS19" s="108"/>
      <c r="KKT19" s="108"/>
      <c r="KKU19" s="108"/>
      <c r="KKV19" s="108"/>
      <c r="KKW19" s="95"/>
      <c r="KKX19" s="95"/>
      <c r="KKY19" s="95"/>
      <c r="KKZ19" s="108"/>
      <c r="KLA19" s="109"/>
      <c r="KLB19" s="108"/>
      <c r="KLC19" s="108"/>
      <c r="KLD19" s="108"/>
      <c r="KLE19" s="108"/>
      <c r="KLF19" s="108"/>
      <c r="KLG19" s="108"/>
      <c r="KLH19" s="95"/>
      <c r="KLI19" s="95"/>
      <c r="KLJ19" s="95"/>
      <c r="KLK19" s="108"/>
      <c r="KLL19" s="109"/>
      <c r="KLM19" s="108"/>
      <c r="KLN19" s="108"/>
      <c r="KLO19" s="108"/>
      <c r="KLP19" s="108"/>
      <c r="KLQ19" s="108"/>
      <c r="KLR19" s="108"/>
      <c r="KLS19" s="95"/>
      <c r="KLT19" s="95"/>
      <c r="KLU19" s="95"/>
      <c r="KLV19" s="108"/>
      <c r="KLW19" s="109"/>
      <c r="KLX19" s="108"/>
      <c r="KLY19" s="108"/>
      <c r="KLZ19" s="108"/>
      <c r="KMA19" s="108"/>
      <c r="KMB19" s="108"/>
      <c r="KMC19" s="108"/>
      <c r="KMD19" s="95"/>
      <c r="KME19" s="95"/>
      <c r="KMF19" s="95"/>
      <c r="KMG19" s="108"/>
      <c r="KMH19" s="109"/>
      <c r="KMI19" s="108"/>
      <c r="KMJ19" s="108"/>
      <c r="KMK19" s="108"/>
      <c r="KML19" s="108"/>
      <c r="KMM19" s="108"/>
      <c r="KMN19" s="108"/>
      <c r="KMO19" s="95"/>
      <c r="KMP19" s="95"/>
      <c r="KMQ19" s="95"/>
      <c r="KMR19" s="108"/>
      <c r="KMS19" s="109"/>
      <c r="KMT19" s="108"/>
      <c r="KMU19" s="108"/>
      <c r="KMV19" s="108"/>
      <c r="KMW19" s="108"/>
      <c r="KMX19" s="108"/>
      <c r="KMY19" s="108"/>
      <c r="KMZ19" s="95"/>
      <c r="KNA19" s="95"/>
      <c r="KNB19" s="95"/>
      <c r="KNC19" s="108"/>
      <c r="KND19" s="109"/>
      <c r="KNE19" s="108"/>
      <c r="KNF19" s="108"/>
      <c r="KNG19" s="108"/>
      <c r="KNH19" s="108"/>
      <c r="KNI19" s="108"/>
      <c r="KNJ19" s="108"/>
      <c r="KNK19" s="95"/>
      <c r="KNL19" s="95"/>
      <c r="KNM19" s="95"/>
      <c r="KNN19" s="108"/>
      <c r="KNO19" s="109"/>
      <c r="KNP19" s="108"/>
      <c r="KNQ19" s="108"/>
      <c r="KNR19" s="108"/>
      <c r="KNS19" s="108"/>
      <c r="KNT19" s="108"/>
      <c r="KNU19" s="108"/>
      <c r="KNV19" s="95"/>
      <c r="KNW19" s="95"/>
      <c r="KNX19" s="95"/>
      <c r="KNY19" s="108"/>
      <c r="KNZ19" s="109"/>
      <c r="KOA19" s="108"/>
      <c r="KOB19" s="108"/>
      <c r="KOC19" s="108"/>
      <c r="KOD19" s="108"/>
      <c r="KOE19" s="108"/>
      <c r="KOF19" s="108"/>
      <c r="KOG19" s="95"/>
      <c r="KOH19" s="95"/>
      <c r="KOI19" s="95"/>
      <c r="KOJ19" s="108"/>
      <c r="KOK19" s="109"/>
      <c r="KOL19" s="108"/>
      <c r="KOM19" s="108"/>
      <c r="KON19" s="108"/>
      <c r="KOO19" s="108"/>
      <c r="KOP19" s="108"/>
      <c r="KOQ19" s="108"/>
      <c r="KOR19" s="95"/>
      <c r="KOS19" s="95"/>
      <c r="KOT19" s="95"/>
      <c r="KOU19" s="108"/>
      <c r="KOV19" s="109"/>
      <c r="KOW19" s="108"/>
      <c r="KOX19" s="108"/>
      <c r="KOY19" s="108"/>
      <c r="KOZ19" s="108"/>
      <c r="KPA19" s="108"/>
      <c r="KPB19" s="108"/>
      <c r="KPC19" s="95"/>
      <c r="KPD19" s="95"/>
      <c r="KPE19" s="95"/>
      <c r="KPF19" s="108"/>
      <c r="KPG19" s="109"/>
      <c r="KPH19" s="108"/>
      <c r="KPI19" s="108"/>
      <c r="KPJ19" s="108"/>
      <c r="KPK19" s="108"/>
      <c r="KPL19" s="108"/>
      <c r="KPM19" s="108"/>
      <c r="KPN19" s="95"/>
      <c r="KPO19" s="95"/>
      <c r="KPP19" s="95"/>
      <c r="KPQ19" s="108"/>
      <c r="KPR19" s="109"/>
      <c r="KPS19" s="108"/>
      <c r="KPT19" s="108"/>
      <c r="KPU19" s="108"/>
      <c r="KPV19" s="108"/>
      <c r="KPW19" s="108"/>
      <c r="KPX19" s="108"/>
      <c r="KPY19" s="95"/>
      <c r="KPZ19" s="95"/>
      <c r="KQA19" s="95"/>
      <c r="KQB19" s="108"/>
      <c r="KQC19" s="109"/>
      <c r="KQD19" s="108"/>
      <c r="KQE19" s="108"/>
      <c r="KQF19" s="108"/>
      <c r="KQG19" s="108"/>
      <c r="KQH19" s="108"/>
      <c r="KQI19" s="108"/>
      <c r="KQJ19" s="95"/>
      <c r="KQK19" s="95"/>
      <c r="KQL19" s="95"/>
      <c r="KQM19" s="108"/>
      <c r="KQN19" s="109"/>
      <c r="KQO19" s="108"/>
      <c r="KQP19" s="108"/>
      <c r="KQQ19" s="108"/>
      <c r="KQR19" s="108"/>
      <c r="KQS19" s="108"/>
      <c r="KQT19" s="108"/>
      <c r="KQU19" s="95"/>
      <c r="KQV19" s="95"/>
      <c r="KQW19" s="95"/>
      <c r="KQX19" s="108"/>
      <c r="KQY19" s="109"/>
      <c r="KQZ19" s="108"/>
      <c r="KRA19" s="108"/>
      <c r="KRB19" s="108"/>
      <c r="KRC19" s="108"/>
      <c r="KRD19" s="108"/>
      <c r="KRE19" s="108"/>
      <c r="KRF19" s="95"/>
      <c r="KRG19" s="95"/>
      <c r="KRH19" s="95"/>
      <c r="KRI19" s="108"/>
      <c r="KRJ19" s="109"/>
      <c r="KRK19" s="108"/>
      <c r="KRL19" s="108"/>
      <c r="KRM19" s="108"/>
      <c r="KRN19" s="108"/>
      <c r="KRO19" s="108"/>
      <c r="KRP19" s="108"/>
      <c r="KRQ19" s="95"/>
      <c r="KRR19" s="95"/>
      <c r="KRS19" s="95"/>
      <c r="KRT19" s="108"/>
      <c r="KRU19" s="109"/>
      <c r="KRV19" s="108"/>
      <c r="KRW19" s="108"/>
      <c r="KRX19" s="108"/>
      <c r="KRY19" s="108"/>
      <c r="KRZ19" s="108"/>
      <c r="KSA19" s="108"/>
      <c r="KSB19" s="95"/>
      <c r="KSC19" s="95"/>
      <c r="KSD19" s="95"/>
      <c r="KSE19" s="108"/>
      <c r="KSF19" s="109"/>
      <c r="KSG19" s="108"/>
      <c r="KSH19" s="108"/>
      <c r="KSI19" s="108"/>
      <c r="KSJ19" s="108"/>
      <c r="KSK19" s="108"/>
      <c r="KSL19" s="108"/>
      <c r="KSM19" s="95"/>
      <c r="KSN19" s="95"/>
      <c r="KSO19" s="95"/>
      <c r="KSP19" s="108"/>
      <c r="KSQ19" s="109"/>
      <c r="KSR19" s="108"/>
      <c r="KSS19" s="108"/>
      <c r="KST19" s="108"/>
      <c r="KSU19" s="108"/>
      <c r="KSV19" s="108"/>
      <c r="KSW19" s="108"/>
      <c r="KSX19" s="95"/>
      <c r="KSY19" s="95"/>
      <c r="KSZ19" s="95"/>
      <c r="KTA19" s="108"/>
      <c r="KTB19" s="109"/>
      <c r="KTC19" s="108"/>
      <c r="KTD19" s="108"/>
      <c r="KTE19" s="108"/>
      <c r="KTF19" s="108"/>
      <c r="KTG19" s="108"/>
      <c r="KTH19" s="108"/>
      <c r="KTI19" s="95"/>
      <c r="KTJ19" s="95"/>
      <c r="KTK19" s="95"/>
      <c r="KTL19" s="108"/>
      <c r="KTM19" s="109"/>
      <c r="KTN19" s="108"/>
      <c r="KTO19" s="108"/>
      <c r="KTP19" s="108"/>
      <c r="KTQ19" s="108"/>
      <c r="KTR19" s="108"/>
      <c r="KTS19" s="108"/>
      <c r="KTT19" s="95"/>
      <c r="KTU19" s="95"/>
      <c r="KTV19" s="95"/>
      <c r="KTW19" s="108"/>
      <c r="KTX19" s="109"/>
      <c r="KTY19" s="108"/>
      <c r="KTZ19" s="108"/>
      <c r="KUA19" s="108"/>
      <c r="KUB19" s="108"/>
      <c r="KUC19" s="108"/>
      <c r="KUD19" s="108"/>
      <c r="KUE19" s="95"/>
      <c r="KUF19" s="95"/>
      <c r="KUG19" s="95"/>
      <c r="KUH19" s="108"/>
      <c r="KUI19" s="109"/>
      <c r="KUJ19" s="108"/>
      <c r="KUK19" s="108"/>
      <c r="KUL19" s="108"/>
      <c r="KUM19" s="108"/>
      <c r="KUN19" s="108"/>
      <c r="KUO19" s="108"/>
      <c r="KUP19" s="95"/>
      <c r="KUQ19" s="95"/>
      <c r="KUR19" s="95"/>
      <c r="KUS19" s="108"/>
      <c r="KUT19" s="109"/>
      <c r="KUU19" s="108"/>
      <c r="KUV19" s="108"/>
      <c r="KUW19" s="108"/>
      <c r="KUX19" s="108"/>
      <c r="KUY19" s="108"/>
      <c r="KUZ19" s="108"/>
      <c r="KVA19" s="95"/>
      <c r="KVB19" s="95"/>
      <c r="KVC19" s="95"/>
      <c r="KVD19" s="108"/>
      <c r="KVE19" s="109"/>
      <c r="KVF19" s="108"/>
      <c r="KVG19" s="108"/>
      <c r="KVH19" s="108"/>
      <c r="KVI19" s="108"/>
      <c r="KVJ19" s="108"/>
      <c r="KVK19" s="108"/>
      <c r="KVL19" s="95"/>
      <c r="KVM19" s="95"/>
      <c r="KVN19" s="95"/>
      <c r="KVO19" s="108"/>
      <c r="KVP19" s="109"/>
      <c r="KVQ19" s="108"/>
      <c r="KVR19" s="108"/>
      <c r="KVS19" s="108"/>
      <c r="KVT19" s="108"/>
      <c r="KVU19" s="108"/>
      <c r="KVV19" s="108"/>
      <c r="KVW19" s="95"/>
      <c r="KVX19" s="95"/>
      <c r="KVY19" s="95"/>
      <c r="KVZ19" s="108"/>
      <c r="KWA19" s="109"/>
      <c r="KWB19" s="108"/>
      <c r="KWC19" s="108"/>
      <c r="KWD19" s="108"/>
      <c r="KWE19" s="108"/>
      <c r="KWF19" s="108"/>
      <c r="KWG19" s="108"/>
      <c r="KWH19" s="95"/>
      <c r="KWI19" s="95"/>
      <c r="KWJ19" s="95"/>
      <c r="KWK19" s="108"/>
      <c r="KWL19" s="109"/>
      <c r="KWM19" s="108"/>
      <c r="KWN19" s="108"/>
      <c r="KWO19" s="108"/>
      <c r="KWP19" s="108"/>
      <c r="KWQ19" s="108"/>
      <c r="KWR19" s="108"/>
      <c r="KWS19" s="95"/>
      <c r="KWT19" s="95"/>
      <c r="KWU19" s="95"/>
      <c r="KWV19" s="108"/>
      <c r="KWW19" s="109"/>
      <c r="KWX19" s="108"/>
      <c r="KWY19" s="108"/>
      <c r="KWZ19" s="108"/>
      <c r="KXA19" s="108"/>
      <c r="KXB19" s="108"/>
      <c r="KXC19" s="108"/>
      <c r="KXD19" s="95"/>
      <c r="KXE19" s="95"/>
      <c r="KXF19" s="95"/>
      <c r="KXG19" s="108"/>
      <c r="KXH19" s="109"/>
      <c r="KXI19" s="108"/>
      <c r="KXJ19" s="108"/>
      <c r="KXK19" s="108"/>
      <c r="KXL19" s="108"/>
      <c r="KXM19" s="108"/>
      <c r="KXN19" s="108"/>
      <c r="KXO19" s="95"/>
      <c r="KXP19" s="95"/>
      <c r="KXQ19" s="95"/>
      <c r="KXR19" s="108"/>
      <c r="KXS19" s="109"/>
      <c r="KXT19" s="108"/>
      <c r="KXU19" s="108"/>
      <c r="KXV19" s="108"/>
      <c r="KXW19" s="108"/>
      <c r="KXX19" s="108"/>
      <c r="KXY19" s="108"/>
      <c r="KXZ19" s="95"/>
      <c r="KYA19" s="95"/>
      <c r="KYB19" s="95"/>
      <c r="KYC19" s="108"/>
      <c r="KYD19" s="109"/>
      <c r="KYE19" s="108"/>
      <c r="KYF19" s="108"/>
      <c r="KYG19" s="108"/>
      <c r="KYH19" s="108"/>
      <c r="KYI19" s="108"/>
      <c r="KYJ19" s="108"/>
      <c r="KYK19" s="95"/>
      <c r="KYL19" s="95"/>
      <c r="KYM19" s="95"/>
      <c r="KYN19" s="108"/>
      <c r="KYO19" s="109"/>
      <c r="KYP19" s="108"/>
      <c r="KYQ19" s="108"/>
      <c r="KYR19" s="108"/>
      <c r="KYS19" s="108"/>
      <c r="KYT19" s="108"/>
      <c r="KYU19" s="108"/>
      <c r="KYV19" s="95"/>
      <c r="KYW19" s="95"/>
      <c r="KYX19" s="95"/>
      <c r="KYY19" s="108"/>
      <c r="KYZ19" s="109"/>
      <c r="KZA19" s="108"/>
      <c r="KZB19" s="108"/>
      <c r="KZC19" s="108"/>
      <c r="KZD19" s="108"/>
      <c r="KZE19" s="108"/>
      <c r="KZF19" s="108"/>
      <c r="KZG19" s="95"/>
      <c r="KZH19" s="95"/>
      <c r="KZI19" s="95"/>
      <c r="KZJ19" s="108"/>
      <c r="KZK19" s="109"/>
      <c r="KZL19" s="108"/>
      <c r="KZM19" s="108"/>
      <c r="KZN19" s="108"/>
      <c r="KZO19" s="108"/>
      <c r="KZP19" s="108"/>
      <c r="KZQ19" s="108"/>
      <c r="KZR19" s="95"/>
      <c r="KZS19" s="95"/>
      <c r="KZT19" s="95"/>
      <c r="KZU19" s="108"/>
      <c r="KZV19" s="109"/>
      <c r="KZW19" s="108"/>
      <c r="KZX19" s="108"/>
      <c r="KZY19" s="108"/>
      <c r="KZZ19" s="108"/>
      <c r="LAA19" s="108"/>
      <c r="LAB19" s="108"/>
      <c r="LAC19" s="95"/>
      <c r="LAD19" s="95"/>
      <c r="LAE19" s="95"/>
      <c r="LAF19" s="108"/>
      <c r="LAG19" s="109"/>
      <c r="LAH19" s="108"/>
      <c r="LAI19" s="108"/>
      <c r="LAJ19" s="108"/>
      <c r="LAK19" s="108"/>
      <c r="LAL19" s="108"/>
      <c r="LAM19" s="108"/>
      <c r="LAN19" s="95"/>
      <c r="LAO19" s="95"/>
      <c r="LAP19" s="95"/>
      <c r="LAQ19" s="108"/>
      <c r="LAR19" s="109"/>
      <c r="LAS19" s="108"/>
      <c r="LAT19" s="108"/>
      <c r="LAU19" s="108"/>
      <c r="LAV19" s="108"/>
      <c r="LAW19" s="108"/>
      <c r="LAX19" s="108"/>
      <c r="LAY19" s="95"/>
      <c r="LAZ19" s="95"/>
      <c r="LBA19" s="95"/>
      <c r="LBB19" s="108"/>
      <c r="LBC19" s="109"/>
      <c r="LBD19" s="108"/>
      <c r="LBE19" s="108"/>
      <c r="LBF19" s="108"/>
      <c r="LBG19" s="108"/>
      <c r="LBH19" s="108"/>
      <c r="LBI19" s="108"/>
      <c r="LBJ19" s="95"/>
      <c r="LBK19" s="95"/>
      <c r="LBL19" s="95"/>
      <c r="LBM19" s="108"/>
      <c r="LBN19" s="109"/>
      <c r="LBO19" s="108"/>
      <c r="LBP19" s="108"/>
      <c r="LBQ19" s="108"/>
      <c r="LBR19" s="108"/>
      <c r="LBS19" s="108"/>
      <c r="LBT19" s="108"/>
      <c r="LBU19" s="95"/>
      <c r="LBV19" s="95"/>
      <c r="LBW19" s="95"/>
      <c r="LBX19" s="108"/>
      <c r="LBY19" s="109"/>
      <c r="LBZ19" s="108"/>
      <c r="LCA19" s="108"/>
      <c r="LCB19" s="108"/>
      <c r="LCC19" s="108"/>
      <c r="LCD19" s="108"/>
      <c r="LCE19" s="108"/>
      <c r="LCF19" s="95"/>
      <c r="LCG19" s="95"/>
      <c r="LCH19" s="95"/>
      <c r="LCI19" s="108"/>
      <c r="LCJ19" s="109"/>
      <c r="LCK19" s="108"/>
      <c r="LCL19" s="108"/>
      <c r="LCM19" s="108"/>
      <c r="LCN19" s="108"/>
      <c r="LCO19" s="108"/>
      <c r="LCP19" s="108"/>
      <c r="LCQ19" s="95"/>
      <c r="LCR19" s="95"/>
      <c r="LCS19" s="95"/>
      <c r="LCT19" s="108"/>
      <c r="LCU19" s="109"/>
      <c r="LCV19" s="108"/>
      <c r="LCW19" s="108"/>
      <c r="LCX19" s="108"/>
      <c r="LCY19" s="108"/>
      <c r="LCZ19" s="108"/>
      <c r="LDA19" s="108"/>
      <c r="LDB19" s="95"/>
      <c r="LDC19" s="95"/>
      <c r="LDD19" s="95"/>
      <c r="LDE19" s="108"/>
      <c r="LDF19" s="109"/>
      <c r="LDG19" s="108"/>
      <c r="LDH19" s="108"/>
      <c r="LDI19" s="108"/>
      <c r="LDJ19" s="108"/>
      <c r="LDK19" s="108"/>
      <c r="LDL19" s="108"/>
      <c r="LDM19" s="95"/>
      <c r="LDN19" s="95"/>
      <c r="LDO19" s="95"/>
      <c r="LDP19" s="108"/>
      <c r="LDQ19" s="109"/>
      <c r="LDR19" s="108"/>
      <c r="LDS19" s="108"/>
      <c r="LDT19" s="108"/>
      <c r="LDU19" s="108"/>
      <c r="LDV19" s="108"/>
      <c r="LDW19" s="108"/>
      <c r="LDX19" s="95"/>
      <c r="LDY19" s="95"/>
      <c r="LDZ19" s="95"/>
      <c r="LEA19" s="108"/>
      <c r="LEB19" s="109"/>
      <c r="LEC19" s="108"/>
      <c r="LED19" s="108"/>
      <c r="LEE19" s="108"/>
      <c r="LEF19" s="108"/>
      <c r="LEG19" s="108"/>
      <c r="LEH19" s="108"/>
      <c r="LEI19" s="95"/>
      <c r="LEJ19" s="95"/>
      <c r="LEK19" s="95"/>
      <c r="LEL19" s="108"/>
      <c r="LEM19" s="109"/>
      <c r="LEN19" s="108"/>
      <c r="LEO19" s="108"/>
      <c r="LEP19" s="108"/>
      <c r="LEQ19" s="108"/>
      <c r="LER19" s="108"/>
      <c r="LES19" s="108"/>
      <c r="LET19" s="95"/>
      <c r="LEU19" s="95"/>
      <c r="LEV19" s="95"/>
      <c r="LEW19" s="108"/>
      <c r="LEX19" s="109"/>
      <c r="LEY19" s="108"/>
      <c r="LEZ19" s="108"/>
      <c r="LFA19" s="108"/>
      <c r="LFB19" s="108"/>
      <c r="LFC19" s="108"/>
      <c r="LFD19" s="108"/>
      <c r="LFE19" s="95"/>
      <c r="LFF19" s="95"/>
      <c r="LFG19" s="95"/>
      <c r="LFH19" s="108"/>
      <c r="LFI19" s="109"/>
      <c r="LFJ19" s="108"/>
      <c r="LFK19" s="108"/>
      <c r="LFL19" s="108"/>
      <c r="LFM19" s="108"/>
      <c r="LFN19" s="108"/>
      <c r="LFO19" s="108"/>
      <c r="LFP19" s="95"/>
      <c r="LFQ19" s="95"/>
      <c r="LFR19" s="95"/>
      <c r="LFS19" s="108"/>
      <c r="LFT19" s="109"/>
      <c r="LFU19" s="108"/>
      <c r="LFV19" s="108"/>
      <c r="LFW19" s="108"/>
      <c r="LFX19" s="108"/>
      <c r="LFY19" s="108"/>
      <c r="LFZ19" s="108"/>
      <c r="LGA19" s="95"/>
      <c r="LGB19" s="95"/>
      <c r="LGC19" s="95"/>
      <c r="LGD19" s="108"/>
      <c r="LGE19" s="109"/>
      <c r="LGF19" s="108"/>
      <c r="LGG19" s="108"/>
      <c r="LGH19" s="108"/>
      <c r="LGI19" s="108"/>
      <c r="LGJ19" s="108"/>
      <c r="LGK19" s="108"/>
      <c r="LGL19" s="95"/>
      <c r="LGM19" s="95"/>
      <c r="LGN19" s="95"/>
      <c r="LGO19" s="108"/>
      <c r="LGP19" s="109"/>
      <c r="LGQ19" s="108"/>
      <c r="LGR19" s="108"/>
      <c r="LGS19" s="108"/>
      <c r="LGT19" s="108"/>
      <c r="LGU19" s="108"/>
      <c r="LGV19" s="108"/>
      <c r="LGW19" s="95"/>
      <c r="LGX19" s="95"/>
      <c r="LGY19" s="95"/>
      <c r="LGZ19" s="108"/>
      <c r="LHA19" s="109"/>
      <c r="LHB19" s="108"/>
      <c r="LHC19" s="108"/>
      <c r="LHD19" s="108"/>
      <c r="LHE19" s="108"/>
      <c r="LHF19" s="108"/>
      <c r="LHG19" s="108"/>
      <c r="LHH19" s="95"/>
      <c r="LHI19" s="95"/>
      <c r="LHJ19" s="95"/>
      <c r="LHK19" s="108"/>
      <c r="LHL19" s="109"/>
      <c r="LHM19" s="108"/>
      <c r="LHN19" s="108"/>
      <c r="LHO19" s="108"/>
      <c r="LHP19" s="108"/>
      <c r="LHQ19" s="108"/>
      <c r="LHR19" s="108"/>
      <c r="LHS19" s="95"/>
      <c r="LHT19" s="95"/>
      <c r="LHU19" s="95"/>
      <c r="LHV19" s="108"/>
      <c r="LHW19" s="109"/>
      <c r="LHX19" s="108"/>
      <c r="LHY19" s="108"/>
      <c r="LHZ19" s="108"/>
      <c r="LIA19" s="108"/>
      <c r="LIB19" s="108"/>
      <c r="LIC19" s="108"/>
      <c r="LID19" s="95"/>
      <c r="LIE19" s="95"/>
      <c r="LIF19" s="95"/>
      <c r="LIG19" s="108"/>
      <c r="LIH19" s="109"/>
      <c r="LII19" s="108"/>
      <c r="LIJ19" s="108"/>
      <c r="LIK19" s="108"/>
      <c r="LIL19" s="108"/>
      <c r="LIM19" s="108"/>
      <c r="LIN19" s="108"/>
      <c r="LIO19" s="95"/>
      <c r="LIP19" s="95"/>
      <c r="LIQ19" s="95"/>
      <c r="LIR19" s="108"/>
      <c r="LIS19" s="109"/>
      <c r="LIT19" s="108"/>
      <c r="LIU19" s="108"/>
      <c r="LIV19" s="108"/>
      <c r="LIW19" s="108"/>
      <c r="LIX19" s="108"/>
      <c r="LIY19" s="108"/>
      <c r="LIZ19" s="95"/>
      <c r="LJA19" s="95"/>
      <c r="LJB19" s="95"/>
      <c r="LJC19" s="108"/>
      <c r="LJD19" s="109"/>
      <c r="LJE19" s="108"/>
      <c r="LJF19" s="108"/>
      <c r="LJG19" s="108"/>
      <c r="LJH19" s="108"/>
      <c r="LJI19" s="108"/>
      <c r="LJJ19" s="108"/>
      <c r="LJK19" s="95"/>
      <c r="LJL19" s="95"/>
      <c r="LJM19" s="95"/>
      <c r="LJN19" s="108"/>
      <c r="LJO19" s="109"/>
      <c r="LJP19" s="108"/>
      <c r="LJQ19" s="108"/>
      <c r="LJR19" s="108"/>
      <c r="LJS19" s="108"/>
      <c r="LJT19" s="108"/>
      <c r="LJU19" s="108"/>
      <c r="LJV19" s="95"/>
      <c r="LJW19" s="95"/>
      <c r="LJX19" s="95"/>
      <c r="LJY19" s="108"/>
      <c r="LJZ19" s="109"/>
      <c r="LKA19" s="108"/>
      <c r="LKB19" s="108"/>
      <c r="LKC19" s="108"/>
      <c r="LKD19" s="108"/>
      <c r="LKE19" s="108"/>
      <c r="LKF19" s="108"/>
      <c r="LKG19" s="95"/>
      <c r="LKH19" s="95"/>
      <c r="LKI19" s="95"/>
      <c r="LKJ19" s="108"/>
      <c r="LKK19" s="109"/>
      <c r="LKL19" s="108"/>
      <c r="LKM19" s="108"/>
      <c r="LKN19" s="108"/>
      <c r="LKO19" s="108"/>
      <c r="LKP19" s="108"/>
      <c r="LKQ19" s="108"/>
      <c r="LKR19" s="95"/>
      <c r="LKS19" s="95"/>
      <c r="LKT19" s="95"/>
      <c r="LKU19" s="108"/>
      <c r="LKV19" s="109"/>
      <c r="LKW19" s="108"/>
      <c r="LKX19" s="108"/>
      <c r="LKY19" s="108"/>
      <c r="LKZ19" s="108"/>
      <c r="LLA19" s="108"/>
      <c r="LLB19" s="108"/>
      <c r="LLC19" s="95"/>
      <c r="LLD19" s="95"/>
      <c r="LLE19" s="95"/>
      <c r="LLF19" s="108"/>
      <c r="LLG19" s="109"/>
      <c r="LLH19" s="108"/>
      <c r="LLI19" s="108"/>
      <c r="LLJ19" s="108"/>
      <c r="LLK19" s="108"/>
      <c r="LLL19" s="108"/>
      <c r="LLM19" s="108"/>
      <c r="LLN19" s="95"/>
      <c r="LLO19" s="95"/>
      <c r="LLP19" s="95"/>
      <c r="LLQ19" s="108"/>
      <c r="LLR19" s="109"/>
      <c r="LLS19" s="108"/>
      <c r="LLT19" s="108"/>
      <c r="LLU19" s="108"/>
      <c r="LLV19" s="108"/>
      <c r="LLW19" s="108"/>
      <c r="LLX19" s="108"/>
      <c r="LLY19" s="95"/>
      <c r="LLZ19" s="95"/>
      <c r="LMA19" s="95"/>
      <c r="LMB19" s="108"/>
      <c r="LMC19" s="109"/>
      <c r="LMD19" s="108"/>
      <c r="LME19" s="108"/>
      <c r="LMF19" s="108"/>
      <c r="LMG19" s="108"/>
      <c r="LMH19" s="108"/>
      <c r="LMI19" s="108"/>
      <c r="LMJ19" s="95"/>
      <c r="LMK19" s="95"/>
      <c r="LML19" s="95"/>
      <c r="LMM19" s="108"/>
      <c r="LMN19" s="109"/>
      <c r="LMO19" s="108"/>
      <c r="LMP19" s="108"/>
      <c r="LMQ19" s="108"/>
      <c r="LMR19" s="108"/>
      <c r="LMS19" s="108"/>
      <c r="LMT19" s="108"/>
      <c r="LMU19" s="95"/>
      <c r="LMV19" s="95"/>
      <c r="LMW19" s="95"/>
      <c r="LMX19" s="108"/>
      <c r="LMY19" s="109"/>
      <c r="LMZ19" s="108"/>
      <c r="LNA19" s="108"/>
      <c r="LNB19" s="108"/>
      <c r="LNC19" s="108"/>
      <c r="LND19" s="108"/>
      <c r="LNE19" s="108"/>
      <c r="LNF19" s="95"/>
      <c r="LNG19" s="95"/>
      <c r="LNH19" s="95"/>
      <c r="LNI19" s="108"/>
      <c r="LNJ19" s="109"/>
      <c r="LNK19" s="108"/>
      <c r="LNL19" s="108"/>
      <c r="LNM19" s="108"/>
      <c r="LNN19" s="108"/>
      <c r="LNO19" s="108"/>
      <c r="LNP19" s="108"/>
      <c r="LNQ19" s="95"/>
      <c r="LNR19" s="95"/>
      <c r="LNS19" s="95"/>
      <c r="LNT19" s="108"/>
      <c r="LNU19" s="109"/>
      <c r="LNV19" s="108"/>
      <c r="LNW19" s="108"/>
      <c r="LNX19" s="108"/>
      <c r="LNY19" s="108"/>
      <c r="LNZ19" s="108"/>
      <c r="LOA19" s="108"/>
      <c r="LOB19" s="95"/>
      <c r="LOC19" s="95"/>
      <c r="LOD19" s="95"/>
      <c r="LOE19" s="108"/>
      <c r="LOF19" s="109"/>
      <c r="LOG19" s="108"/>
      <c r="LOH19" s="108"/>
      <c r="LOI19" s="108"/>
      <c r="LOJ19" s="108"/>
      <c r="LOK19" s="108"/>
      <c r="LOL19" s="108"/>
      <c r="LOM19" s="95"/>
      <c r="LON19" s="95"/>
      <c r="LOO19" s="95"/>
      <c r="LOP19" s="108"/>
      <c r="LOQ19" s="109"/>
      <c r="LOR19" s="108"/>
      <c r="LOS19" s="108"/>
      <c r="LOT19" s="108"/>
      <c r="LOU19" s="108"/>
      <c r="LOV19" s="108"/>
      <c r="LOW19" s="108"/>
      <c r="LOX19" s="95"/>
      <c r="LOY19" s="95"/>
      <c r="LOZ19" s="95"/>
      <c r="LPA19" s="108"/>
      <c r="LPB19" s="109"/>
      <c r="LPC19" s="108"/>
      <c r="LPD19" s="108"/>
      <c r="LPE19" s="108"/>
      <c r="LPF19" s="108"/>
      <c r="LPG19" s="108"/>
      <c r="LPH19" s="108"/>
      <c r="LPI19" s="95"/>
      <c r="LPJ19" s="95"/>
      <c r="LPK19" s="95"/>
      <c r="LPL19" s="108"/>
      <c r="LPM19" s="109"/>
      <c r="LPN19" s="108"/>
      <c r="LPO19" s="108"/>
      <c r="LPP19" s="108"/>
      <c r="LPQ19" s="108"/>
      <c r="LPR19" s="108"/>
      <c r="LPS19" s="108"/>
      <c r="LPT19" s="95"/>
      <c r="LPU19" s="95"/>
      <c r="LPV19" s="95"/>
      <c r="LPW19" s="108"/>
      <c r="LPX19" s="109"/>
      <c r="LPY19" s="108"/>
      <c r="LPZ19" s="108"/>
      <c r="LQA19" s="108"/>
      <c r="LQB19" s="108"/>
      <c r="LQC19" s="108"/>
      <c r="LQD19" s="108"/>
      <c r="LQE19" s="95"/>
      <c r="LQF19" s="95"/>
      <c r="LQG19" s="95"/>
      <c r="LQH19" s="108"/>
      <c r="LQI19" s="109"/>
      <c r="LQJ19" s="108"/>
      <c r="LQK19" s="108"/>
      <c r="LQL19" s="108"/>
      <c r="LQM19" s="108"/>
      <c r="LQN19" s="108"/>
      <c r="LQO19" s="108"/>
      <c r="LQP19" s="95"/>
      <c r="LQQ19" s="95"/>
      <c r="LQR19" s="95"/>
      <c r="LQS19" s="108"/>
      <c r="LQT19" s="109"/>
      <c r="LQU19" s="108"/>
      <c r="LQV19" s="108"/>
      <c r="LQW19" s="108"/>
      <c r="LQX19" s="108"/>
      <c r="LQY19" s="108"/>
      <c r="LQZ19" s="108"/>
      <c r="LRA19" s="95"/>
      <c r="LRB19" s="95"/>
      <c r="LRC19" s="95"/>
      <c r="LRD19" s="108"/>
      <c r="LRE19" s="109"/>
      <c r="LRF19" s="108"/>
      <c r="LRG19" s="108"/>
      <c r="LRH19" s="108"/>
      <c r="LRI19" s="108"/>
      <c r="LRJ19" s="108"/>
      <c r="LRK19" s="108"/>
      <c r="LRL19" s="95"/>
      <c r="LRM19" s="95"/>
      <c r="LRN19" s="95"/>
      <c r="LRO19" s="108"/>
      <c r="LRP19" s="109"/>
      <c r="LRQ19" s="108"/>
      <c r="LRR19" s="108"/>
      <c r="LRS19" s="108"/>
      <c r="LRT19" s="108"/>
      <c r="LRU19" s="108"/>
      <c r="LRV19" s="108"/>
      <c r="LRW19" s="95"/>
      <c r="LRX19" s="95"/>
      <c r="LRY19" s="95"/>
      <c r="LRZ19" s="108"/>
      <c r="LSA19" s="109"/>
      <c r="LSB19" s="108"/>
      <c r="LSC19" s="108"/>
      <c r="LSD19" s="108"/>
      <c r="LSE19" s="108"/>
      <c r="LSF19" s="108"/>
      <c r="LSG19" s="108"/>
      <c r="LSH19" s="95"/>
      <c r="LSI19" s="95"/>
      <c r="LSJ19" s="95"/>
      <c r="LSK19" s="108"/>
      <c r="LSL19" s="109"/>
      <c r="LSM19" s="108"/>
      <c r="LSN19" s="108"/>
      <c r="LSO19" s="108"/>
      <c r="LSP19" s="108"/>
      <c r="LSQ19" s="108"/>
      <c r="LSR19" s="108"/>
      <c r="LSS19" s="95"/>
      <c r="LST19" s="95"/>
      <c r="LSU19" s="95"/>
      <c r="LSV19" s="108"/>
      <c r="LSW19" s="109"/>
      <c r="LSX19" s="108"/>
      <c r="LSY19" s="108"/>
      <c r="LSZ19" s="108"/>
      <c r="LTA19" s="108"/>
      <c r="LTB19" s="108"/>
      <c r="LTC19" s="108"/>
      <c r="LTD19" s="95"/>
      <c r="LTE19" s="95"/>
      <c r="LTF19" s="95"/>
      <c r="LTG19" s="108"/>
      <c r="LTH19" s="109"/>
      <c r="LTI19" s="108"/>
      <c r="LTJ19" s="108"/>
      <c r="LTK19" s="108"/>
      <c r="LTL19" s="108"/>
      <c r="LTM19" s="108"/>
      <c r="LTN19" s="108"/>
      <c r="LTO19" s="95"/>
      <c r="LTP19" s="95"/>
      <c r="LTQ19" s="95"/>
      <c r="LTR19" s="108"/>
      <c r="LTS19" s="109"/>
      <c r="LTT19" s="108"/>
      <c r="LTU19" s="108"/>
      <c r="LTV19" s="108"/>
      <c r="LTW19" s="108"/>
      <c r="LTX19" s="108"/>
      <c r="LTY19" s="108"/>
      <c r="LTZ19" s="95"/>
      <c r="LUA19" s="95"/>
      <c r="LUB19" s="95"/>
      <c r="LUC19" s="108"/>
      <c r="LUD19" s="109"/>
      <c r="LUE19" s="108"/>
      <c r="LUF19" s="108"/>
      <c r="LUG19" s="108"/>
      <c r="LUH19" s="108"/>
      <c r="LUI19" s="108"/>
      <c r="LUJ19" s="108"/>
      <c r="LUK19" s="95"/>
      <c r="LUL19" s="95"/>
      <c r="LUM19" s="95"/>
      <c r="LUN19" s="108"/>
      <c r="LUO19" s="109"/>
      <c r="LUP19" s="108"/>
      <c r="LUQ19" s="108"/>
      <c r="LUR19" s="108"/>
      <c r="LUS19" s="108"/>
      <c r="LUT19" s="108"/>
      <c r="LUU19" s="108"/>
      <c r="LUV19" s="95"/>
      <c r="LUW19" s="95"/>
      <c r="LUX19" s="95"/>
      <c r="LUY19" s="108"/>
      <c r="LUZ19" s="109"/>
      <c r="LVA19" s="108"/>
      <c r="LVB19" s="108"/>
      <c r="LVC19" s="108"/>
      <c r="LVD19" s="108"/>
      <c r="LVE19" s="108"/>
      <c r="LVF19" s="108"/>
      <c r="LVG19" s="95"/>
      <c r="LVH19" s="95"/>
      <c r="LVI19" s="95"/>
      <c r="LVJ19" s="108"/>
      <c r="LVK19" s="109"/>
      <c r="LVL19" s="108"/>
      <c r="LVM19" s="108"/>
      <c r="LVN19" s="108"/>
      <c r="LVO19" s="108"/>
      <c r="LVP19" s="108"/>
      <c r="LVQ19" s="108"/>
      <c r="LVR19" s="95"/>
      <c r="LVS19" s="95"/>
      <c r="LVT19" s="95"/>
      <c r="LVU19" s="108"/>
      <c r="LVV19" s="109"/>
      <c r="LVW19" s="108"/>
      <c r="LVX19" s="108"/>
      <c r="LVY19" s="108"/>
      <c r="LVZ19" s="108"/>
      <c r="LWA19" s="108"/>
      <c r="LWB19" s="108"/>
      <c r="LWC19" s="95"/>
      <c r="LWD19" s="95"/>
      <c r="LWE19" s="95"/>
      <c r="LWF19" s="108"/>
      <c r="LWG19" s="109"/>
      <c r="LWH19" s="108"/>
      <c r="LWI19" s="108"/>
      <c r="LWJ19" s="108"/>
      <c r="LWK19" s="108"/>
      <c r="LWL19" s="108"/>
      <c r="LWM19" s="108"/>
      <c r="LWN19" s="95"/>
      <c r="LWO19" s="95"/>
      <c r="LWP19" s="95"/>
      <c r="LWQ19" s="108"/>
      <c r="LWR19" s="109"/>
      <c r="LWS19" s="108"/>
      <c r="LWT19" s="108"/>
      <c r="LWU19" s="108"/>
      <c r="LWV19" s="108"/>
      <c r="LWW19" s="108"/>
      <c r="LWX19" s="108"/>
      <c r="LWY19" s="95"/>
      <c r="LWZ19" s="95"/>
      <c r="LXA19" s="95"/>
      <c r="LXB19" s="108"/>
      <c r="LXC19" s="109"/>
      <c r="LXD19" s="108"/>
      <c r="LXE19" s="108"/>
      <c r="LXF19" s="108"/>
      <c r="LXG19" s="108"/>
      <c r="LXH19" s="108"/>
      <c r="LXI19" s="108"/>
      <c r="LXJ19" s="95"/>
      <c r="LXK19" s="95"/>
      <c r="LXL19" s="95"/>
      <c r="LXM19" s="108"/>
      <c r="LXN19" s="109"/>
      <c r="LXO19" s="108"/>
      <c r="LXP19" s="108"/>
      <c r="LXQ19" s="108"/>
      <c r="LXR19" s="108"/>
      <c r="LXS19" s="108"/>
      <c r="LXT19" s="108"/>
      <c r="LXU19" s="95"/>
      <c r="LXV19" s="95"/>
      <c r="LXW19" s="95"/>
      <c r="LXX19" s="108"/>
      <c r="LXY19" s="109"/>
      <c r="LXZ19" s="108"/>
      <c r="LYA19" s="108"/>
      <c r="LYB19" s="108"/>
      <c r="LYC19" s="108"/>
      <c r="LYD19" s="108"/>
      <c r="LYE19" s="108"/>
      <c r="LYF19" s="95"/>
      <c r="LYG19" s="95"/>
      <c r="LYH19" s="95"/>
      <c r="LYI19" s="108"/>
      <c r="LYJ19" s="109"/>
      <c r="LYK19" s="108"/>
      <c r="LYL19" s="108"/>
      <c r="LYM19" s="108"/>
      <c r="LYN19" s="108"/>
      <c r="LYO19" s="108"/>
      <c r="LYP19" s="108"/>
      <c r="LYQ19" s="95"/>
      <c r="LYR19" s="95"/>
      <c r="LYS19" s="95"/>
      <c r="LYT19" s="108"/>
      <c r="LYU19" s="109"/>
      <c r="LYV19" s="108"/>
      <c r="LYW19" s="108"/>
      <c r="LYX19" s="108"/>
      <c r="LYY19" s="108"/>
      <c r="LYZ19" s="108"/>
      <c r="LZA19" s="108"/>
      <c r="LZB19" s="95"/>
      <c r="LZC19" s="95"/>
      <c r="LZD19" s="95"/>
      <c r="LZE19" s="108"/>
      <c r="LZF19" s="109"/>
      <c r="LZG19" s="108"/>
      <c r="LZH19" s="108"/>
      <c r="LZI19" s="108"/>
      <c r="LZJ19" s="108"/>
      <c r="LZK19" s="108"/>
      <c r="LZL19" s="108"/>
      <c r="LZM19" s="95"/>
      <c r="LZN19" s="95"/>
      <c r="LZO19" s="95"/>
      <c r="LZP19" s="108"/>
      <c r="LZQ19" s="109"/>
      <c r="LZR19" s="108"/>
      <c r="LZS19" s="108"/>
      <c r="LZT19" s="108"/>
      <c r="LZU19" s="108"/>
      <c r="LZV19" s="108"/>
      <c r="LZW19" s="108"/>
      <c r="LZX19" s="95"/>
      <c r="LZY19" s="95"/>
      <c r="LZZ19" s="95"/>
      <c r="MAA19" s="108"/>
      <c r="MAB19" s="109"/>
      <c r="MAC19" s="108"/>
      <c r="MAD19" s="108"/>
      <c r="MAE19" s="108"/>
      <c r="MAF19" s="108"/>
      <c r="MAG19" s="108"/>
      <c r="MAH19" s="108"/>
      <c r="MAI19" s="95"/>
      <c r="MAJ19" s="95"/>
      <c r="MAK19" s="95"/>
      <c r="MAL19" s="108"/>
      <c r="MAM19" s="109"/>
      <c r="MAN19" s="108"/>
      <c r="MAO19" s="108"/>
      <c r="MAP19" s="108"/>
      <c r="MAQ19" s="108"/>
      <c r="MAR19" s="108"/>
      <c r="MAS19" s="108"/>
      <c r="MAT19" s="95"/>
      <c r="MAU19" s="95"/>
      <c r="MAV19" s="95"/>
      <c r="MAW19" s="108"/>
      <c r="MAX19" s="109"/>
      <c r="MAY19" s="108"/>
      <c r="MAZ19" s="108"/>
      <c r="MBA19" s="108"/>
      <c r="MBB19" s="108"/>
      <c r="MBC19" s="108"/>
      <c r="MBD19" s="108"/>
      <c r="MBE19" s="95"/>
      <c r="MBF19" s="95"/>
      <c r="MBG19" s="95"/>
      <c r="MBH19" s="108"/>
      <c r="MBI19" s="109"/>
      <c r="MBJ19" s="108"/>
      <c r="MBK19" s="108"/>
      <c r="MBL19" s="108"/>
      <c r="MBM19" s="108"/>
      <c r="MBN19" s="108"/>
      <c r="MBO19" s="108"/>
      <c r="MBP19" s="95"/>
      <c r="MBQ19" s="95"/>
      <c r="MBR19" s="95"/>
      <c r="MBS19" s="108"/>
      <c r="MBT19" s="109"/>
      <c r="MBU19" s="108"/>
      <c r="MBV19" s="108"/>
      <c r="MBW19" s="108"/>
      <c r="MBX19" s="108"/>
      <c r="MBY19" s="108"/>
      <c r="MBZ19" s="108"/>
      <c r="MCA19" s="95"/>
      <c r="MCB19" s="95"/>
      <c r="MCC19" s="95"/>
      <c r="MCD19" s="108"/>
      <c r="MCE19" s="109"/>
      <c r="MCF19" s="108"/>
      <c r="MCG19" s="108"/>
      <c r="MCH19" s="108"/>
      <c r="MCI19" s="108"/>
      <c r="MCJ19" s="108"/>
      <c r="MCK19" s="108"/>
      <c r="MCL19" s="95"/>
      <c r="MCM19" s="95"/>
      <c r="MCN19" s="95"/>
      <c r="MCO19" s="108"/>
      <c r="MCP19" s="109"/>
      <c r="MCQ19" s="108"/>
      <c r="MCR19" s="108"/>
      <c r="MCS19" s="108"/>
      <c r="MCT19" s="108"/>
      <c r="MCU19" s="108"/>
      <c r="MCV19" s="108"/>
      <c r="MCW19" s="95"/>
      <c r="MCX19" s="95"/>
      <c r="MCY19" s="95"/>
      <c r="MCZ19" s="108"/>
      <c r="MDA19" s="109"/>
      <c r="MDB19" s="108"/>
      <c r="MDC19" s="108"/>
      <c r="MDD19" s="108"/>
      <c r="MDE19" s="108"/>
      <c r="MDF19" s="108"/>
      <c r="MDG19" s="108"/>
      <c r="MDH19" s="95"/>
      <c r="MDI19" s="95"/>
      <c r="MDJ19" s="95"/>
      <c r="MDK19" s="108"/>
      <c r="MDL19" s="109"/>
      <c r="MDM19" s="108"/>
      <c r="MDN19" s="108"/>
      <c r="MDO19" s="108"/>
      <c r="MDP19" s="108"/>
      <c r="MDQ19" s="108"/>
      <c r="MDR19" s="108"/>
      <c r="MDS19" s="95"/>
      <c r="MDT19" s="95"/>
      <c r="MDU19" s="95"/>
      <c r="MDV19" s="108"/>
      <c r="MDW19" s="109"/>
      <c r="MDX19" s="108"/>
      <c r="MDY19" s="108"/>
      <c r="MDZ19" s="108"/>
      <c r="MEA19" s="108"/>
      <c r="MEB19" s="108"/>
      <c r="MEC19" s="108"/>
      <c r="MED19" s="95"/>
      <c r="MEE19" s="95"/>
      <c r="MEF19" s="95"/>
      <c r="MEG19" s="108"/>
      <c r="MEH19" s="109"/>
      <c r="MEI19" s="108"/>
      <c r="MEJ19" s="108"/>
      <c r="MEK19" s="108"/>
      <c r="MEL19" s="108"/>
      <c r="MEM19" s="108"/>
      <c r="MEN19" s="108"/>
      <c r="MEO19" s="95"/>
      <c r="MEP19" s="95"/>
      <c r="MEQ19" s="95"/>
      <c r="MER19" s="108"/>
      <c r="MES19" s="109"/>
      <c r="MET19" s="108"/>
      <c r="MEU19" s="108"/>
      <c r="MEV19" s="108"/>
      <c r="MEW19" s="108"/>
      <c r="MEX19" s="108"/>
      <c r="MEY19" s="108"/>
      <c r="MEZ19" s="95"/>
      <c r="MFA19" s="95"/>
      <c r="MFB19" s="95"/>
      <c r="MFC19" s="108"/>
      <c r="MFD19" s="109"/>
      <c r="MFE19" s="108"/>
      <c r="MFF19" s="108"/>
      <c r="MFG19" s="108"/>
      <c r="MFH19" s="108"/>
      <c r="MFI19" s="108"/>
      <c r="MFJ19" s="108"/>
      <c r="MFK19" s="95"/>
      <c r="MFL19" s="95"/>
      <c r="MFM19" s="95"/>
      <c r="MFN19" s="108"/>
      <c r="MFO19" s="109"/>
      <c r="MFP19" s="108"/>
      <c r="MFQ19" s="108"/>
      <c r="MFR19" s="108"/>
      <c r="MFS19" s="108"/>
      <c r="MFT19" s="108"/>
      <c r="MFU19" s="108"/>
      <c r="MFV19" s="95"/>
      <c r="MFW19" s="95"/>
      <c r="MFX19" s="95"/>
      <c r="MFY19" s="108"/>
      <c r="MFZ19" s="109"/>
      <c r="MGA19" s="108"/>
      <c r="MGB19" s="108"/>
      <c r="MGC19" s="108"/>
      <c r="MGD19" s="108"/>
      <c r="MGE19" s="108"/>
      <c r="MGF19" s="108"/>
      <c r="MGG19" s="95"/>
      <c r="MGH19" s="95"/>
      <c r="MGI19" s="95"/>
      <c r="MGJ19" s="108"/>
      <c r="MGK19" s="109"/>
      <c r="MGL19" s="108"/>
      <c r="MGM19" s="108"/>
      <c r="MGN19" s="108"/>
      <c r="MGO19" s="108"/>
      <c r="MGP19" s="108"/>
      <c r="MGQ19" s="108"/>
      <c r="MGR19" s="95"/>
      <c r="MGS19" s="95"/>
      <c r="MGT19" s="95"/>
      <c r="MGU19" s="108"/>
      <c r="MGV19" s="109"/>
      <c r="MGW19" s="108"/>
      <c r="MGX19" s="108"/>
      <c r="MGY19" s="108"/>
      <c r="MGZ19" s="108"/>
      <c r="MHA19" s="108"/>
      <c r="MHB19" s="108"/>
      <c r="MHC19" s="95"/>
      <c r="MHD19" s="95"/>
      <c r="MHE19" s="95"/>
      <c r="MHF19" s="108"/>
      <c r="MHG19" s="109"/>
      <c r="MHH19" s="108"/>
      <c r="MHI19" s="108"/>
      <c r="MHJ19" s="108"/>
      <c r="MHK19" s="108"/>
      <c r="MHL19" s="108"/>
      <c r="MHM19" s="108"/>
      <c r="MHN19" s="95"/>
      <c r="MHO19" s="95"/>
      <c r="MHP19" s="95"/>
      <c r="MHQ19" s="108"/>
      <c r="MHR19" s="109"/>
      <c r="MHS19" s="108"/>
      <c r="MHT19" s="108"/>
      <c r="MHU19" s="108"/>
      <c r="MHV19" s="108"/>
      <c r="MHW19" s="108"/>
      <c r="MHX19" s="108"/>
      <c r="MHY19" s="95"/>
      <c r="MHZ19" s="95"/>
      <c r="MIA19" s="95"/>
      <c r="MIB19" s="108"/>
      <c r="MIC19" s="109"/>
      <c r="MID19" s="108"/>
      <c r="MIE19" s="108"/>
      <c r="MIF19" s="108"/>
      <c r="MIG19" s="108"/>
      <c r="MIH19" s="108"/>
      <c r="MII19" s="108"/>
      <c r="MIJ19" s="95"/>
      <c r="MIK19" s="95"/>
      <c r="MIL19" s="95"/>
      <c r="MIM19" s="108"/>
      <c r="MIN19" s="109"/>
      <c r="MIO19" s="108"/>
      <c r="MIP19" s="108"/>
      <c r="MIQ19" s="108"/>
      <c r="MIR19" s="108"/>
      <c r="MIS19" s="108"/>
      <c r="MIT19" s="108"/>
      <c r="MIU19" s="95"/>
      <c r="MIV19" s="95"/>
      <c r="MIW19" s="95"/>
      <c r="MIX19" s="108"/>
      <c r="MIY19" s="109"/>
      <c r="MIZ19" s="108"/>
      <c r="MJA19" s="108"/>
      <c r="MJB19" s="108"/>
      <c r="MJC19" s="108"/>
      <c r="MJD19" s="108"/>
      <c r="MJE19" s="108"/>
      <c r="MJF19" s="95"/>
      <c r="MJG19" s="95"/>
      <c r="MJH19" s="95"/>
      <c r="MJI19" s="108"/>
      <c r="MJJ19" s="109"/>
      <c r="MJK19" s="108"/>
      <c r="MJL19" s="108"/>
      <c r="MJM19" s="108"/>
      <c r="MJN19" s="108"/>
      <c r="MJO19" s="108"/>
      <c r="MJP19" s="108"/>
      <c r="MJQ19" s="95"/>
      <c r="MJR19" s="95"/>
      <c r="MJS19" s="95"/>
      <c r="MJT19" s="108"/>
      <c r="MJU19" s="109"/>
      <c r="MJV19" s="108"/>
      <c r="MJW19" s="108"/>
      <c r="MJX19" s="108"/>
      <c r="MJY19" s="108"/>
      <c r="MJZ19" s="108"/>
      <c r="MKA19" s="108"/>
      <c r="MKB19" s="95"/>
      <c r="MKC19" s="95"/>
      <c r="MKD19" s="95"/>
      <c r="MKE19" s="108"/>
      <c r="MKF19" s="109"/>
      <c r="MKG19" s="108"/>
      <c r="MKH19" s="108"/>
      <c r="MKI19" s="108"/>
      <c r="MKJ19" s="108"/>
      <c r="MKK19" s="108"/>
      <c r="MKL19" s="108"/>
      <c r="MKM19" s="95"/>
      <c r="MKN19" s="95"/>
      <c r="MKO19" s="95"/>
      <c r="MKP19" s="108"/>
      <c r="MKQ19" s="109"/>
      <c r="MKR19" s="108"/>
      <c r="MKS19" s="108"/>
      <c r="MKT19" s="108"/>
      <c r="MKU19" s="108"/>
      <c r="MKV19" s="108"/>
      <c r="MKW19" s="108"/>
      <c r="MKX19" s="95"/>
      <c r="MKY19" s="95"/>
      <c r="MKZ19" s="95"/>
      <c r="MLA19" s="108"/>
      <c r="MLB19" s="109"/>
      <c r="MLC19" s="108"/>
      <c r="MLD19" s="108"/>
      <c r="MLE19" s="108"/>
      <c r="MLF19" s="108"/>
      <c r="MLG19" s="108"/>
      <c r="MLH19" s="108"/>
      <c r="MLI19" s="95"/>
      <c r="MLJ19" s="95"/>
      <c r="MLK19" s="95"/>
      <c r="MLL19" s="108"/>
      <c r="MLM19" s="109"/>
      <c r="MLN19" s="108"/>
      <c r="MLO19" s="108"/>
      <c r="MLP19" s="108"/>
      <c r="MLQ19" s="108"/>
      <c r="MLR19" s="108"/>
      <c r="MLS19" s="108"/>
      <c r="MLT19" s="95"/>
      <c r="MLU19" s="95"/>
      <c r="MLV19" s="95"/>
      <c r="MLW19" s="108"/>
      <c r="MLX19" s="109"/>
      <c r="MLY19" s="108"/>
      <c r="MLZ19" s="108"/>
      <c r="MMA19" s="108"/>
      <c r="MMB19" s="108"/>
      <c r="MMC19" s="108"/>
      <c r="MMD19" s="108"/>
      <c r="MME19" s="95"/>
      <c r="MMF19" s="95"/>
      <c r="MMG19" s="95"/>
      <c r="MMH19" s="108"/>
      <c r="MMI19" s="109"/>
      <c r="MMJ19" s="108"/>
      <c r="MMK19" s="108"/>
      <c r="MML19" s="108"/>
      <c r="MMM19" s="108"/>
      <c r="MMN19" s="108"/>
      <c r="MMO19" s="108"/>
      <c r="MMP19" s="95"/>
      <c r="MMQ19" s="95"/>
      <c r="MMR19" s="95"/>
      <c r="MMS19" s="108"/>
      <c r="MMT19" s="109"/>
      <c r="MMU19" s="108"/>
      <c r="MMV19" s="108"/>
      <c r="MMW19" s="108"/>
      <c r="MMX19" s="108"/>
      <c r="MMY19" s="108"/>
      <c r="MMZ19" s="108"/>
      <c r="MNA19" s="95"/>
      <c r="MNB19" s="95"/>
      <c r="MNC19" s="95"/>
      <c r="MND19" s="108"/>
      <c r="MNE19" s="109"/>
      <c r="MNF19" s="108"/>
      <c r="MNG19" s="108"/>
      <c r="MNH19" s="108"/>
      <c r="MNI19" s="108"/>
      <c r="MNJ19" s="108"/>
      <c r="MNK19" s="108"/>
      <c r="MNL19" s="95"/>
      <c r="MNM19" s="95"/>
      <c r="MNN19" s="95"/>
      <c r="MNO19" s="108"/>
      <c r="MNP19" s="109"/>
      <c r="MNQ19" s="108"/>
      <c r="MNR19" s="108"/>
      <c r="MNS19" s="108"/>
      <c r="MNT19" s="108"/>
      <c r="MNU19" s="108"/>
      <c r="MNV19" s="108"/>
      <c r="MNW19" s="95"/>
      <c r="MNX19" s="95"/>
      <c r="MNY19" s="95"/>
      <c r="MNZ19" s="108"/>
      <c r="MOA19" s="109"/>
      <c r="MOB19" s="108"/>
      <c r="MOC19" s="108"/>
      <c r="MOD19" s="108"/>
      <c r="MOE19" s="108"/>
      <c r="MOF19" s="108"/>
      <c r="MOG19" s="108"/>
      <c r="MOH19" s="95"/>
      <c r="MOI19" s="95"/>
      <c r="MOJ19" s="95"/>
      <c r="MOK19" s="108"/>
      <c r="MOL19" s="109"/>
      <c r="MOM19" s="108"/>
      <c r="MON19" s="108"/>
      <c r="MOO19" s="108"/>
      <c r="MOP19" s="108"/>
      <c r="MOQ19" s="108"/>
      <c r="MOR19" s="108"/>
      <c r="MOS19" s="95"/>
      <c r="MOT19" s="95"/>
      <c r="MOU19" s="95"/>
      <c r="MOV19" s="108"/>
      <c r="MOW19" s="109"/>
      <c r="MOX19" s="108"/>
      <c r="MOY19" s="108"/>
      <c r="MOZ19" s="108"/>
      <c r="MPA19" s="108"/>
      <c r="MPB19" s="108"/>
      <c r="MPC19" s="108"/>
      <c r="MPD19" s="95"/>
      <c r="MPE19" s="95"/>
      <c r="MPF19" s="95"/>
      <c r="MPG19" s="108"/>
      <c r="MPH19" s="109"/>
      <c r="MPI19" s="108"/>
      <c r="MPJ19" s="108"/>
      <c r="MPK19" s="108"/>
      <c r="MPL19" s="108"/>
      <c r="MPM19" s="108"/>
      <c r="MPN19" s="108"/>
      <c r="MPO19" s="95"/>
      <c r="MPP19" s="95"/>
      <c r="MPQ19" s="95"/>
      <c r="MPR19" s="108"/>
      <c r="MPS19" s="109"/>
      <c r="MPT19" s="108"/>
      <c r="MPU19" s="108"/>
      <c r="MPV19" s="108"/>
      <c r="MPW19" s="108"/>
      <c r="MPX19" s="108"/>
      <c r="MPY19" s="108"/>
      <c r="MPZ19" s="95"/>
      <c r="MQA19" s="95"/>
      <c r="MQB19" s="95"/>
      <c r="MQC19" s="108"/>
      <c r="MQD19" s="109"/>
      <c r="MQE19" s="108"/>
      <c r="MQF19" s="108"/>
      <c r="MQG19" s="108"/>
      <c r="MQH19" s="108"/>
      <c r="MQI19" s="108"/>
      <c r="MQJ19" s="108"/>
      <c r="MQK19" s="95"/>
      <c r="MQL19" s="95"/>
      <c r="MQM19" s="95"/>
      <c r="MQN19" s="108"/>
      <c r="MQO19" s="109"/>
      <c r="MQP19" s="108"/>
      <c r="MQQ19" s="108"/>
      <c r="MQR19" s="108"/>
      <c r="MQS19" s="108"/>
      <c r="MQT19" s="108"/>
      <c r="MQU19" s="108"/>
      <c r="MQV19" s="95"/>
      <c r="MQW19" s="95"/>
      <c r="MQX19" s="95"/>
      <c r="MQY19" s="108"/>
      <c r="MQZ19" s="109"/>
      <c r="MRA19" s="108"/>
      <c r="MRB19" s="108"/>
      <c r="MRC19" s="108"/>
      <c r="MRD19" s="108"/>
      <c r="MRE19" s="108"/>
      <c r="MRF19" s="108"/>
      <c r="MRG19" s="95"/>
      <c r="MRH19" s="95"/>
      <c r="MRI19" s="95"/>
      <c r="MRJ19" s="108"/>
      <c r="MRK19" s="109"/>
      <c r="MRL19" s="108"/>
      <c r="MRM19" s="108"/>
      <c r="MRN19" s="108"/>
      <c r="MRO19" s="108"/>
      <c r="MRP19" s="108"/>
      <c r="MRQ19" s="108"/>
      <c r="MRR19" s="95"/>
      <c r="MRS19" s="95"/>
      <c r="MRT19" s="95"/>
      <c r="MRU19" s="108"/>
      <c r="MRV19" s="109"/>
      <c r="MRW19" s="108"/>
      <c r="MRX19" s="108"/>
      <c r="MRY19" s="108"/>
      <c r="MRZ19" s="108"/>
      <c r="MSA19" s="108"/>
      <c r="MSB19" s="108"/>
      <c r="MSC19" s="95"/>
      <c r="MSD19" s="95"/>
      <c r="MSE19" s="95"/>
      <c r="MSF19" s="108"/>
      <c r="MSG19" s="109"/>
      <c r="MSH19" s="108"/>
      <c r="MSI19" s="108"/>
      <c r="MSJ19" s="108"/>
      <c r="MSK19" s="108"/>
      <c r="MSL19" s="108"/>
      <c r="MSM19" s="108"/>
      <c r="MSN19" s="95"/>
      <c r="MSO19" s="95"/>
      <c r="MSP19" s="95"/>
      <c r="MSQ19" s="108"/>
      <c r="MSR19" s="109"/>
      <c r="MSS19" s="108"/>
      <c r="MST19" s="108"/>
      <c r="MSU19" s="108"/>
      <c r="MSV19" s="108"/>
      <c r="MSW19" s="108"/>
      <c r="MSX19" s="108"/>
      <c r="MSY19" s="95"/>
      <c r="MSZ19" s="95"/>
      <c r="MTA19" s="95"/>
      <c r="MTB19" s="108"/>
      <c r="MTC19" s="109"/>
      <c r="MTD19" s="108"/>
      <c r="MTE19" s="108"/>
      <c r="MTF19" s="108"/>
      <c r="MTG19" s="108"/>
      <c r="MTH19" s="108"/>
      <c r="MTI19" s="108"/>
      <c r="MTJ19" s="95"/>
      <c r="MTK19" s="95"/>
      <c r="MTL19" s="95"/>
      <c r="MTM19" s="108"/>
      <c r="MTN19" s="109"/>
      <c r="MTO19" s="108"/>
      <c r="MTP19" s="108"/>
      <c r="MTQ19" s="108"/>
      <c r="MTR19" s="108"/>
      <c r="MTS19" s="108"/>
      <c r="MTT19" s="108"/>
      <c r="MTU19" s="95"/>
      <c r="MTV19" s="95"/>
      <c r="MTW19" s="95"/>
      <c r="MTX19" s="108"/>
      <c r="MTY19" s="109"/>
      <c r="MTZ19" s="108"/>
      <c r="MUA19" s="108"/>
      <c r="MUB19" s="108"/>
      <c r="MUC19" s="108"/>
      <c r="MUD19" s="108"/>
      <c r="MUE19" s="108"/>
      <c r="MUF19" s="95"/>
      <c r="MUG19" s="95"/>
      <c r="MUH19" s="95"/>
      <c r="MUI19" s="108"/>
      <c r="MUJ19" s="109"/>
      <c r="MUK19" s="108"/>
      <c r="MUL19" s="108"/>
      <c r="MUM19" s="108"/>
      <c r="MUN19" s="108"/>
      <c r="MUO19" s="108"/>
      <c r="MUP19" s="108"/>
      <c r="MUQ19" s="95"/>
      <c r="MUR19" s="95"/>
      <c r="MUS19" s="95"/>
      <c r="MUT19" s="108"/>
      <c r="MUU19" s="109"/>
      <c r="MUV19" s="108"/>
      <c r="MUW19" s="108"/>
      <c r="MUX19" s="108"/>
      <c r="MUY19" s="108"/>
      <c r="MUZ19" s="108"/>
      <c r="MVA19" s="108"/>
      <c r="MVB19" s="95"/>
      <c r="MVC19" s="95"/>
      <c r="MVD19" s="95"/>
      <c r="MVE19" s="108"/>
      <c r="MVF19" s="109"/>
      <c r="MVG19" s="108"/>
      <c r="MVH19" s="108"/>
      <c r="MVI19" s="108"/>
      <c r="MVJ19" s="108"/>
      <c r="MVK19" s="108"/>
      <c r="MVL19" s="108"/>
      <c r="MVM19" s="95"/>
      <c r="MVN19" s="95"/>
      <c r="MVO19" s="95"/>
      <c r="MVP19" s="108"/>
      <c r="MVQ19" s="109"/>
      <c r="MVR19" s="108"/>
      <c r="MVS19" s="108"/>
      <c r="MVT19" s="108"/>
      <c r="MVU19" s="108"/>
      <c r="MVV19" s="108"/>
      <c r="MVW19" s="108"/>
      <c r="MVX19" s="95"/>
      <c r="MVY19" s="95"/>
      <c r="MVZ19" s="95"/>
      <c r="MWA19" s="108"/>
      <c r="MWB19" s="109"/>
      <c r="MWC19" s="108"/>
      <c r="MWD19" s="108"/>
      <c r="MWE19" s="108"/>
      <c r="MWF19" s="108"/>
      <c r="MWG19" s="108"/>
      <c r="MWH19" s="108"/>
      <c r="MWI19" s="95"/>
      <c r="MWJ19" s="95"/>
      <c r="MWK19" s="95"/>
      <c r="MWL19" s="108"/>
      <c r="MWM19" s="109"/>
      <c r="MWN19" s="108"/>
      <c r="MWO19" s="108"/>
      <c r="MWP19" s="108"/>
      <c r="MWQ19" s="108"/>
      <c r="MWR19" s="108"/>
      <c r="MWS19" s="108"/>
      <c r="MWT19" s="95"/>
      <c r="MWU19" s="95"/>
      <c r="MWV19" s="95"/>
      <c r="MWW19" s="108"/>
      <c r="MWX19" s="109"/>
      <c r="MWY19" s="108"/>
      <c r="MWZ19" s="108"/>
      <c r="MXA19" s="108"/>
      <c r="MXB19" s="108"/>
      <c r="MXC19" s="108"/>
      <c r="MXD19" s="108"/>
      <c r="MXE19" s="95"/>
      <c r="MXF19" s="95"/>
      <c r="MXG19" s="95"/>
      <c r="MXH19" s="108"/>
      <c r="MXI19" s="109"/>
      <c r="MXJ19" s="108"/>
      <c r="MXK19" s="108"/>
      <c r="MXL19" s="108"/>
      <c r="MXM19" s="108"/>
      <c r="MXN19" s="108"/>
      <c r="MXO19" s="108"/>
      <c r="MXP19" s="95"/>
      <c r="MXQ19" s="95"/>
      <c r="MXR19" s="95"/>
      <c r="MXS19" s="108"/>
      <c r="MXT19" s="109"/>
      <c r="MXU19" s="108"/>
      <c r="MXV19" s="108"/>
      <c r="MXW19" s="108"/>
      <c r="MXX19" s="108"/>
      <c r="MXY19" s="108"/>
      <c r="MXZ19" s="108"/>
      <c r="MYA19" s="95"/>
      <c r="MYB19" s="95"/>
      <c r="MYC19" s="95"/>
      <c r="MYD19" s="108"/>
      <c r="MYE19" s="109"/>
      <c r="MYF19" s="108"/>
      <c r="MYG19" s="108"/>
      <c r="MYH19" s="108"/>
      <c r="MYI19" s="108"/>
      <c r="MYJ19" s="108"/>
      <c r="MYK19" s="108"/>
      <c r="MYL19" s="95"/>
      <c r="MYM19" s="95"/>
      <c r="MYN19" s="95"/>
      <c r="MYO19" s="108"/>
      <c r="MYP19" s="109"/>
      <c r="MYQ19" s="108"/>
      <c r="MYR19" s="108"/>
      <c r="MYS19" s="108"/>
      <c r="MYT19" s="108"/>
      <c r="MYU19" s="108"/>
      <c r="MYV19" s="108"/>
      <c r="MYW19" s="95"/>
      <c r="MYX19" s="95"/>
      <c r="MYY19" s="95"/>
      <c r="MYZ19" s="108"/>
      <c r="MZA19" s="109"/>
      <c r="MZB19" s="108"/>
      <c r="MZC19" s="108"/>
      <c r="MZD19" s="108"/>
      <c r="MZE19" s="108"/>
      <c r="MZF19" s="108"/>
      <c r="MZG19" s="108"/>
      <c r="MZH19" s="95"/>
      <c r="MZI19" s="95"/>
      <c r="MZJ19" s="95"/>
      <c r="MZK19" s="108"/>
      <c r="MZL19" s="109"/>
      <c r="MZM19" s="108"/>
      <c r="MZN19" s="108"/>
      <c r="MZO19" s="108"/>
      <c r="MZP19" s="108"/>
      <c r="MZQ19" s="108"/>
      <c r="MZR19" s="108"/>
      <c r="MZS19" s="95"/>
      <c r="MZT19" s="95"/>
      <c r="MZU19" s="95"/>
      <c r="MZV19" s="108"/>
      <c r="MZW19" s="109"/>
      <c r="MZX19" s="108"/>
      <c r="MZY19" s="108"/>
      <c r="MZZ19" s="108"/>
      <c r="NAA19" s="108"/>
      <c r="NAB19" s="108"/>
      <c r="NAC19" s="108"/>
      <c r="NAD19" s="95"/>
      <c r="NAE19" s="95"/>
      <c r="NAF19" s="95"/>
      <c r="NAG19" s="108"/>
      <c r="NAH19" s="109"/>
      <c r="NAI19" s="108"/>
      <c r="NAJ19" s="108"/>
      <c r="NAK19" s="108"/>
      <c r="NAL19" s="108"/>
      <c r="NAM19" s="108"/>
      <c r="NAN19" s="108"/>
      <c r="NAO19" s="95"/>
      <c r="NAP19" s="95"/>
      <c r="NAQ19" s="95"/>
      <c r="NAR19" s="108"/>
      <c r="NAS19" s="109"/>
      <c r="NAT19" s="108"/>
      <c r="NAU19" s="108"/>
      <c r="NAV19" s="108"/>
      <c r="NAW19" s="108"/>
      <c r="NAX19" s="108"/>
      <c r="NAY19" s="108"/>
      <c r="NAZ19" s="95"/>
      <c r="NBA19" s="95"/>
      <c r="NBB19" s="95"/>
      <c r="NBC19" s="108"/>
      <c r="NBD19" s="109"/>
      <c r="NBE19" s="108"/>
      <c r="NBF19" s="108"/>
      <c r="NBG19" s="108"/>
      <c r="NBH19" s="108"/>
      <c r="NBI19" s="108"/>
      <c r="NBJ19" s="108"/>
      <c r="NBK19" s="95"/>
      <c r="NBL19" s="95"/>
      <c r="NBM19" s="95"/>
      <c r="NBN19" s="108"/>
      <c r="NBO19" s="109"/>
      <c r="NBP19" s="108"/>
      <c r="NBQ19" s="108"/>
      <c r="NBR19" s="108"/>
      <c r="NBS19" s="108"/>
      <c r="NBT19" s="108"/>
      <c r="NBU19" s="108"/>
      <c r="NBV19" s="95"/>
      <c r="NBW19" s="95"/>
      <c r="NBX19" s="95"/>
      <c r="NBY19" s="108"/>
      <c r="NBZ19" s="109"/>
      <c r="NCA19" s="108"/>
      <c r="NCB19" s="108"/>
      <c r="NCC19" s="108"/>
      <c r="NCD19" s="108"/>
      <c r="NCE19" s="108"/>
      <c r="NCF19" s="108"/>
      <c r="NCG19" s="95"/>
      <c r="NCH19" s="95"/>
      <c r="NCI19" s="95"/>
      <c r="NCJ19" s="108"/>
      <c r="NCK19" s="109"/>
      <c r="NCL19" s="108"/>
      <c r="NCM19" s="108"/>
      <c r="NCN19" s="108"/>
      <c r="NCO19" s="108"/>
      <c r="NCP19" s="108"/>
      <c r="NCQ19" s="108"/>
      <c r="NCR19" s="95"/>
      <c r="NCS19" s="95"/>
      <c r="NCT19" s="95"/>
      <c r="NCU19" s="108"/>
      <c r="NCV19" s="109"/>
      <c r="NCW19" s="108"/>
      <c r="NCX19" s="108"/>
      <c r="NCY19" s="108"/>
      <c r="NCZ19" s="108"/>
      <c r="NDA19" s="108"/>
      <c r="NDB19" s="108"/>
      <c r="NDC19" s="95"/>
      <c r="NDD19" s="95"/>
      <c r="NDE19" s="95"/>
      <c r="NDF19" s="108"/>
      <c r="NDG19" s="109"/>
      <c r="NDH19" s="108"/>
      <c r="NDI19" s="108"/>
      <c r="NDJ19" s="108"/>
      <c r="NDK19" s="108"/>
      <c r="NDL19" s="108"/>
      <c r="NDM19" s="108"/>
      <c r="NDN19" s="95"/>
      <c r="NDO19" s="95"/>
      <c r="NDP19" s="95"/>
      <c r="NDQ19" s="108"/>
      <c r="NDR19" s="109"/>
      <c r="NDS19" s="108"/>
      <c r="NDT19" s="108"/>
      <c r="NDU19" s="108"/>
      <c r="NDV19" s="108"/>
      <c r="NDW19" s="108"/>
      <c r="NDX19" s="108"/>
      <c r="NDY19" s="95"/>
      <c r="NDZ19" s="95"/>
      <c r="NEA19" s="95"/>
      <c r="NEB19" s="108"/>
      <c r="NEC19" s="109"/>
      <c r="NED19" s="108"/>
      <c r="NEE19" s="108"/>
      <c r="NEF19" s="108"/>
      <c r="NEG19" s="108"/>
      <c r="NEH19" s="108"/>
      <c r="NEI19" s="108"/>
      <c r="NEJ19" s="95"/>
      <c r="NEK19" s="95"/>
      <c r="NEL19" s="95"/>
      <c r="NEM19" s="108"/>
      <c r="NEN19" s="109"/>
      <c r="NEO19" s="108"/>
      <c r="NEP19" s="108"/>
      <c r="NEQ19" s="108"/>
      <c r="NER19" s="108"/>
      <c r="NES19" s="108"/>
      <c r="NET19" s="108"/>
      <c r="NEU19" s="95"/>
      <c r="NEV19" s="95"/>
      <c r="NEW19" s="95"/>
      <c r="NEX19" s="108"/>
      <c r="NEY19" s="109"/>
      <c r="NEZ19" s="108"/>
      <c r="NFA19" s="108"/>
      <c r="NFB19" s="108"/>
      <c r="NFC19" s="108"/>
      <c r="NFD19" s="108"/>
      <c r="NFE19" s="108"/>
      <c r="NFF19" s="95"/>
      <c r="NFG19" s="95"/>
      <c r="NFH19" s="95"/>
      <c r="NFI19" s="108"/>
      <c r="NFJ19" s="109"/>
      <c r="NFK19" s="108"/>
      <c r="NFL19" s="108"/>
      <c r="NFM19" s="108"/>
      <c r="NFN19" s="108"/>
      <c r="NFO19" s="108"/>
      <c r="NFP19" s="108"/>
      <c r="NFQ19" s="95"/>
      <c r="NFR19" s="95"/>
      <c r="NFS19" s="95"/>
      <c r="NFT19" s="108"/>
      <c r="NFU19" s="109"/>
      <c r="NFV19" s="108"/>
      <c r="NFW19" s="108"/>
      <c r="NFX19" s="108"/>
      <c r="NFY19" s="108"/>
      <c r="NFZ19" s="108"/>
      <c r="NGA19" s="108"/>
      <c r="NGB19" s="95"/>
      <c r="NGC19" s="95"/>
      <c r="NGD19" s="95"/>
      <c r="NGE19" s="108"/>
      <c r="NGF19" s="109"/>
      <c r="NGG19" s="108"/>
      <c r="NGH19" s="108"/>
      <c r="NGI19" s="108"/>
      <c r="NGJ19" s="108"/>
      <c r="NGK19" s="108"/>
      <c r="NGL19" s="108"/>
      <c r="NGM19" s="95"/>
      <c r="NGN19" s="95"/>
      <c r="NGO19" s="95"/>
      <c r="NGP19" s="108"/>
      <c r="NGQ19" s="109"/>
      <c r="NGR19" s="108"/>
      <c r="NGS19" s="108"/>
      <c r="NGT19" s="108"/>
      <c r="NGU19" s="108"/>
      <c r="NGV19" s="108"/>
      <c r="NGW19" s="108"/>
      <c r="NGX19" s="95"/>
      <c r="NGY19" s="95"/>
      <c r="NGZ19" s="95"/>
      <c r="NHA19" s="108"/>
      <c r="NHB19" s="109"/>
      <c r="NHC19" s="108"/>
      <c r="NHD19" s="108"/>
      <c r="NHE19" s="108"/>
      <c r="NHF19" s="108"/>
      <c r="NHG19" s="108"/>
      <c r="NHH19" s="108"/>
      <c r="NHI19" s="95"/>
      <c r="NHJ19" s="95"/>
      <c r="NHK19" s="95"/>
      <c r="NHL19" s="108"/>
      <c r="NHM19" s="109"/>
      <c r="NHN19" s="108"/>
      <c r="NHO19" s="108"/>
      <c r="NHP19" s="108"/>
      <c r="NHQ19" s="108"/>
      <c r="NHR19" s="108"/>
      <c r="NHS19" s="108"/>
      <c r="NHT19" s="95"/>
      <c r="NHU19" s="95"/>
      <c r="NHV19" s="95"/>
      <c r="NHW19" s="108"/>
      <c r="NHX19" s="109"/>
      <c r="NHY19" s="108"/>
      <c r="NHZ19" s="108"/>
      <c r="NIA19" s="108"/>
      <c r="NIB19" s="108"/>
      <c r="NIC19" s="108"/>
      <c r="NID19" s="108"/>
      <c r="NIE19" s="95"/>
      <c r="NIF19" s="95"/>
      <c r="NIG19" s="95"/>
      <c r="NIH19" s="108"/>
      <c r="NII19" s="109"/>
      <c r="NIJ19" s="108"/>
      <c r="NIK19" s="108"/>
      <c r="NIL19" s="108"/>
      <c r="NIM19" s="108"/>
      <c r="NIN19" s="108"/>
      <c r="NIO19" s="108"/>
      <c r="NIP19" s="95"/>
      <c r="NIQ19" s="95"/>
      <c r="NIR19" s="95"/>
      <c r="NIS19" s="108"/>
      <c r="NIT19" s="109"/>
      <c r="NIU19" s="108"/>
      <c r="NIV19" s="108"/>
      <c r="NIW19" s="108"/>
      <c r="NIX19" s="108"/>
      <c r="NIY19" s="108"/>
      <c r="NIZ19" s="108"/>
      <c r="NJA19" s="95"/>
      <c r="NJB19" s="95"/>
      <c r="NJC19" s="95"/>
      <c r="NJD19" s="108"/>
      <c r="NJE19" s="109"/>
      <c r="NJF19" s="108"/>
      <c r="NJG19" s="108"/>
      <c r="NJH19" s="108"/>
      <c r="NJI19" s="108"/>
      <c r="NJJ19" s="108"/>
      <c r="NJK19" s="108"/>
      <c r="NJL19" s="95"/>
      <c r="NJM19" s="95"/>
      <c r="NJN19" s="95"/>
      <c r="NJO19" s="108"/>
      <c r="NJP19" s="109"/>
      <c r="NJQ19" s="108"/>
      <c r="NJR19" s="108"/>
      <c r="NJS19" s="108"/>
      <c r="NJT19" s="108"/>
      <c r="NJU19" s="108"/>
      <c r="NJV19" s="108"/>
      <c r="NJW19" s="95"/>
      <c r="NJX19" s="95"/>
      <c r="NJY19" s="95"/>
      <c r="NJZ19" s="108"/>
      <c r="NKA19" s="109"/>
      <c r="NKB19" s="108"/>
      <c r="NKC19" s="108"/>
      <c r="NKD19" s="108"/>
      <c r="NKE19" s="108"/>
      <c r="NKF19" s="108"/>
      <c r="NKG19" s="108"/>
      <c r="NKH19" s="95"/>
      <c r="NKI19" s="95"/>
      <c r="NKJ19" s="95"/>
      <c r="NKK19" s="108"/>
      <c r="NKL19" s="109"/>
      <c r="NKM19" s="108"/>
      <c r="NKN19" s="108"/>
      <c r="NKO19" s="108"/>
      <c r="NKP19" s="108"/>
      <c r="NKQ19" s="108"/>
      <c r="NKR19" s="108"/>
      <c r="NKS19" s="95"/>
      <c r="NKT19" s="95"/>
      <c r="NKU19" s="95"/>
      <c r="NKV19" s="108"/>
      <c r="NKW19" s="109"/>
      <c r="NKX19" s="108"/>
      <c r="NKY19" s="108"/>
      <c r="NKZ19" s="108"/>
      <c r="NLA19" s="108"/>
      <c r="NLB19" s="108"/>
      <c r="NLC19" s="108"/>
      <c r="NLD19" s="95"/>
      <c r="NLE19" s="95"/>
      <c r="NLF19" s="95"/>
      <c r="NLG19" s="108"/>
      <c r="NLH19" s="109"/>
      <c r="NLI19" s="108"/>
      <c r="NLJ19" s="108"/>
      <c r="NLK19" s="108"/>
      <c r="NLL19" s="108"/>
      <c r="NLM19" s="108"/>
      <c r="NLN19" s="108"/>
      <c r="NLO19" s="95"/>
      <c r="NLP19" s="95"/>
      <c r="NLQ19" s="95"/>
      <c r="NLR19" s="108"/>
      <c r="NLS19" s="109"/>
      <c r="NLT19" s="108"/>
      <c r="NLU19" s="108"/>
      <c r="NLV19" s="108"/>
      <c r="NLW19" s="108"/>
      <c r="NLX19" s="108"/>
      <c r="NLY19" s="108"/>
      <c r="NLZ19" s="95"/>
      <c r="NMA19" s="95"/>
      <c r="NMB19" s="95"/>
      <c r="NMC19" s="108"/>
      <c r="NMD19" s="109"/>
      <c r="NME19" s="108"/>
      <c r="NMF19" s="108"/>
      <c r="NMG19" s="108"/>
      <c r="NMH19" s="108"/>
      <c r="NMI19" s="108"/>
      <c r="NMJ19" s="108"/>
      <c r="NMK19" s="95"/>
      <c r="NML19" s="95"/>
      <c r="NMM19" s="95"/>
      <c r="NMN19" s="108"/>
      <c r="NMO19" s="109"/>
      <c r="NMP19" s="108"/>
      <c r="NMQ19" s="108"/>
      <c r="NMR19" s="108"/>
      <c r="NMS19" s="108"/>
      <c r="NMT19" s="108"/>
      <c r="NMU19" s="108"/>
      <c r="NMV19" s="95"/>
      <c r="NMW19" s="95"/>
      <c r="NMX19" s="95"/>
      <c r="NMY19" s="108"/>
      <c r="NMZ19" s="109"/>
      <c r="NNA19" s="108"/>
      <c r="NNB19" s="108"/>
      <c r="NNC19" s="108"/>
      <c r="NND19" s="108"/>
      <c r="NNE19" s="108"/>
      <c r="NNF19" s="108"/>
      <c r="NNG19" s="95"/>
      <c r="NNH19" s="95"/>
      <c r="NNI19" s="95"/>
      <c r="NNJ19" s="108"/>
      <c r="NNK19" s="109"/>
      <c r="NNL19" s="108"/>
      <c r="NNM19" s="108"/>
      <c r="NNN19" s="108"/>
      <c r="NNO19" s="108"/>
      <c r="NNP19" s="108"/>
      <c r="NNQ19" s="108"/>
      <c r="NNR19" s="95"/>
      <c r="NNS19" s="95"/>
      <c r="NNT19" s="95"/>
      <c r="NNU19" s="108"/>
      <c r="NNV19" s="109"/>
      <c r="NNW19" s="108"/>
      <c r="NNX19" s="108"/>
      <c r="NNY19" s="108"/>
      <c r="NNZ19" s="108"/>
      <c r="NOA19" s="108"/>
      <c r="NOB19" s="108"/>
      <c r="NOC19" s="95"/>
      <c r="NOD19" s="95"/>
      <c r="NOE19" s="95"/>
      <c r="NOF19" s="108"/>
      <c r="NOG19" s="109"/>
      <c r="NOH19" s="108"/>
      <c r="NOI19" s="108"/>
      <c r="NOJ19" s="108"/>
      <c r="NOK19" s="108"/>
      <c r="NOL19" s="108"/>
      <c r="NOM19" s="108"/>
      <c r="NON19" s="95"/>
      <c r="NOO19" s="95"/>
      <c r="NOP19" s="95"/>
      <c r="NOQ19" s="108"/>
      <c r="NOR19" s="109"/>
      <c r="NOS19" s="108"/>
      <c r="NOT19" s="108"/>
      <c r="NOU19" s="108"/>
      <c r="NOV19" s="108"/>
      <c r="NOW19" s="108"/>
      <c r="NOX19" s="108"/>
      <c r="NOY19" s="95"/>
      <c r="NOZ19" s="95"/>
      <c r="NPA19" s="95"/>
      <c r="NPB19" s="108"/>
      <c r="NPC19" s="109"/>
      <c r="NPD19" s="108"/>
      <c r="NPE19" s="108"/>
      <c r="NPF19" s="108"/>
      <c r="NPG19" s="108"/>
      <c r="NPH19" s="108"/>
      <c r="NPI19" s="108"/>
      <c r="NPJ19" s="95"/>
      <c r="NPK19" s="95"/>
      <c r="NPL19" s="95"/>
      <c r="NPM19" s="108"/>
      <c r="NPN19" s="109"/>
      <c r="NPO19" s="108"/>
      <c r="NPP19" s="108"/>
      <c r="NPQ19" s="108"/>
      <c r="NPR19" s="108"/>
      <c r="NPS19" s="108"/>
      <c r="NPT19" s="108"/>
      <c r="NPU19" s="95"/>
      <c r="NPV19" s="95"/>
      <c r="NPW19" s="95"/>
      <c r="NPX19" s="108"/>
      <c r="NPY19" s="109"/>
      <c r="NPZ19" s="108"/>
      <c r="NQA19" s="108"/>
      <c r="NQB19" s="108"/>
      <c r="NQC19" s="108"/>
      <c r="NQD19" s="108"/>
      <c r="NQE19" s="108"/>
      <c r="NQF19" s="95"/>
      <c r="NQG19" s="95"/>
      <c r="NQH19" s="95"/>
      <c r="NQI19" s="108"/>
      <c r="NQJ19" s="109"/>
      <c r="NQK19" s="108"/>
      <c r="NQL19" s="108"/>
      <c r="NQM19" s="108"/>
      <c r="NQN19" s="108"/>
      <c r="NQO19" s="108"/>
      <c r="NQP19" s="108"/>
      <c r="NQQ19" s="95"/>
      <c r="NQR19" s="95"/>
      <c r="NQS19" s="95"/>
      <c r="NQT19" s="108"/>
      <c r="NQU19" s="109"/>
      <c r="NQV19" s="108"/>
      <c r="NQW19" s="108"/>
      <c r="NQX19" s="108"/>
      <c r="NQY19" s="108"/>
      <c r="NQZ19" s="108"/>
      <c r="NRA19" s="108"/>
      <c r="NRB19" s="95"/>
      <c r="NRC19" s="95"/>
      <c r="NRD19" s="95"/>
      <c r="NRE19" s="108"/>
      <c r="NRF19" s="109"/>
      <c r="NRG19" s="108"/>
      <c r="NRH19" s="108"/>
      <c r="NRI19" s="108"/>
      <c r="NRJ19" s="108"/>
      <c r="NRK19" s="108"/>
      <c r="NRL19" s="108"/>
      <c r="NRM19" s="95"/>
      <c r="NRN19" s="95"/>
      <c r="NRO19" s="95"/>
      <c r="NRP19" s="108"/>
      <c r="NRQ19" s="109"/>
      <c r="NRR19" s="108"/>
      <c r="NRS19" s="108"/>
      <c r="NRT19" s="108"/>
      <c r="NRU19" s="108"/>
      <c r="NRV19" s="108"/>
      <c r="NRW19" s="108"/>
      <c r="NRX19" s="95"/>
      <c r="NRY19" s="95"/>
      <c r="NRZ19" s="95"/>
      <c r="NSA19" s="108"/>
      <c r="NSB19" s="109"/>
      <c r="NSC19" s="108"/>
      <c r="NSD19" s="108"/>
      <c r="NSE19" s="108"/>
      <c r="NSF19" s="108"/>
      <c r="NSG19" s="108"/>
      <c r="NSH19" s="108"/>
      <c r="NSI19" s="95"/>
      <c r="NSJ19" s="95"/>
      <c r="NSK19" s="95"/>
      <c r="NSL19" s="108"/>
      <c r="NSM19" s="109"/>
      <c r="NSN19" s="108"/>
      <c r="NSO19" s="108"/>
      <c r="NSP19" s="108"/>
      <c r="NSQ19" s="108"/>
      <c r="NSR19" s="108"/>
      <c r="NSS19" s="108"/>
      <c r="NST19" s="95"/>
      <c r="NSU19" s="95"/>
      <c r="NSV19" s="95"/>
      <c r="NSW19" s="108"/>
      <c r="NSX19" s="109"/>
      <c r="NSY19" s="108"/>
      <c r="NSZ19" s="108"/>
      <c r="NTA19" s="108"/>
      <c r="NTB19" s="108"/>
      <c r="NTC19" s="108"/>
      <c r="NTD19" s="108"/>
      <c r="NTE19" s="95"/>
      <c r="NTF19" s="95"/>
      <c r="NTG19" s="95"/>
      <c r="NTH19" s="108"/>
      <c r="NTI19" s="109"/>
      <c r="NTJ19" s="108"/>
      <c r="NTK19" s="108"/>
      <c r="NTL19" s="108"/>
      <c r="NTM19" s="108"/>
      <c r="NTN19" s="108"/>
      <c r="NTO19" s="108"/>
      <c r="NTP19" s="95"/>
      <c r="NTQ19" s="95"/>
      <c r="NTR19" s="95"/>
      <c r="NTS19" s="108"/>
      <c r="NTT19" s="109"/>
      <c r="NTU19" s="108"/>
      <c r="NTV19" s="108"/>
      <c r="NTW19" s="108"/>
      <c r="NTX19" s="108"/>
      <c r="NTY19" s="108"/>
      <c r="NTZ19" s="108"/>
      <c r="NUA19" s="95"/>
      <c r="NUB19" s="95"/>
      <c r="NUC19" s="95"/>
      <c r="NUD19" s="108"/>
      <c r="NUE19" s="109"/>
      <c r="NUF19" s="108"/>
      <c r="NUG19" s="108"/>
      <c r="NUH19" s="108"/>
      <c r="NUI19" s="108"/>
      <c r="NUJ19" s="108"/>
      <c r="NUK19" s="108"/>
      <c r="NUL19" s="95"/>
      <c r="NUM19" s="95"/>
      <c r="NUN19" s="95"/>
      <c r="NUO19" s="108"/>
      <c r="NUP19" s="109"/>
      <c r="NUQ19" s="108"/>
      <c r="NUR19" s="108"/>
      <c r="NUS19" s="108"/>
      <c r="NUT19" s="108"/>
      <c r="NUU19" s="108"/>
      <c r="NUV19" s="108"/>
      <c r="NUW19" s="95"/>
      <c r="NUX19" s="95"/>
      <c r="NUY19" s="95"/>
      <c r="NUZ19" s="108"/>
      <c r="NVA19" s="109"/>
      <c r="NVB19" s="108"/>
      <c r="NVC19" s="108"/>
      <c r="NVD19" s="108"/>
      <c r="NVE19" s="108"/>
      <c r="NVF19" s="108"/>
      <c r="NVG19" s="108"/>
      <c r="NVH19" s="95"/>
      <c r="NVI19" s="95"/>
      <c r="NVJ19" s="95"/>
      <c r="NVK19" s="108"/>
      <c r="NVL19" s="109"/>
      <c r="NVM19" s="108"/>
      <c r="NVN19" s="108"/>
      <c r="NVO19" s="108"/>
      <c r="NVP19" s="108"/>
      <c r="NVQ19" s="108"/>
      <c r="NVR19" s="108"/>
      <c r="NVS19" s="95"/>
      <c r="NVT19" s="95"/>
      <c r="NVU19" s="95"/>
      <c r="NVV19" s="108"/>
      <c r="NVW19" s="109"/>
      <c r="NVX19" s="108"/>
      <c r="NVY19" s="108"/>
      <c r="NVZ19" s="108"/>
      <c r="NWA19" s="108"/>
      <c r="NWB19" s="108"/>
      <c r="NWC19" s="108"/>
      <c r="NWD19" s="95"/>
      <c r="NWE19" s="95"/>
      <c r="NWF19" s="95"/>
      <c r="NWG19" s="108"/>
      <c r="NWH19" s="109"/>
      <c r="NWI19" s="108"/>
      <c r="NWJ19" s="108"/>
      <c r="NWK19" s="108"/>
      <c r="NWL19" s="108"/>
      <c r="NWM19" s="108"/>
      <c r="NWN19" s="108"/>
      <c r="NWO19" s="95"/>
      <c r="NWP19" s="95"/>
      <c r="NWQ19" s="95"/>
      <c r="NWR19" s="108"/>
      <c r="NWS19" s="109"/>
      <c r="NWT19" s="108"/>
      <c r="NWU19" s="108"/>
      <c r="NWV19" s="108"/>
      <c r="NWW19" s="108"/>
      <c r="NWX19" s="108"/>
      <c r="NWY19" s="108"/>
      <c r="NWZ19" s="95"/>
      <c r="NXA19" s="95"/>
      <c r="NXB19" s="95"/>
      <c r="NXC19" s="108"/>
      <c r="NXD19" s="109"/>
      <c r="NXE19" s="108"/>
      <c r="NXF19" s="108"/>
      <c r="NXG19" s="108"/>
      <c r="NXH19" s="108"/>
      <c r="NXI19" s="108"/>
      <c r="NXJ19" s="108"/>
      <c r="NXK19" s="95"/>
      <c r="NXL19" s="95"/>
      <c r="NXM19" s="95"/>
      <c r="NXN19" s="108"/>
      <c r="NXO19" s="109"/>
      <c r="NXP19" s="108"/>
      <c r="NXQ19" s="108"/>
      <c r="NXR19" s="108"/>
      <c r="NXS19" s="108"/>
      <c r="NXT19" s="108"/>
      <c r="NXU19" s="108"/>
      <c r="NXV19" s="95"/>
      <c r="NXW19" s="95"/>
      <c r="NXX19" s="95"/>
      <c r="NXY19" s="108"/>
      <c r="NXZ19" s="109"/>
      <c r="NYA19" s="108"/>
      <c r="NYB19" s="108"/>
      <c r="NYC19" s="108"/>
      <c r="NYD19" s="108"/>
      <c r="NYE19" s="108"/>
      <c r="NYF19" s="108"/>
      <c r="NYG19" s="95"/>
      <c r="NYH19" s="95"/>
      <c r="NYI19" s="95"/>
      <c r="NYJ19" s="108"/>
      <c r="NYK19" s="109"/>
      <c r="NYL19" s="108"/>
      <c r="NYM19" s="108"/>
      <c r="NYN19" s="108"/>
      <c r="NYO19" s="108"/>
      <c r="NYP19" s="108"/>
      <c r="NYQ19" s="108"/>
      <c r="NYR19" s="95"/>
      <c r="NYS19" s="95"/>
      <c r="NYT19" s="95"/>
      <c r="NYU19" s="108"/>
      <c r="NYV19" s="109"/>
      <c r="NYW19" s="108"/>
      <c r="NYX19" s="108"/>
      <c r="NYY19" s="108"/>
      <c r="NYZ19" s="108"/>
      <c r="NZA19" s="108"/>
      <c r="NZB19" s="108"/>
      <c r="NZC19" s="95"/>
      <c r="NZD19" s="95"/>
      <c r="NZE19" s="95"/>
      <c r="NZF19" s="108"/>
      <c r="NZG19" s="109"/>
      <c r="NZH19" s="108"/>
      <c r="NZI19" s="108"/>
      <c r="NZJ19" s="108"/>
      <c r="NZK19" s="108"/>
      <c r="NZL19" s="108"/>
      <c r="NZM19" s="108"/>
      <c r="NZN19" s="95"/>
      <c r="NZO19" s="95"/>
      <c r="NZP19" s="95"/>
      <c r="NZQ19" s="108"/>
      <c r="NZR19" s="109"/>
      <c r="NZS19" s="108"/>
      <c r="NZT19" s="108"/>
      <c r="NZU19" s="108"/>
      <c r="NZV19" s="108"/>
      <c r="NZW19" s="108"/>
      <c r="NZX19" s="108"/>
      <c r="NZY19" s="95"/>
      <c r="NZZ19" s="95"/>
      <c r="OAA19" s="95"/>
      <c r="OAB19" s="108"/>
      <c r="OAC19" s="109"/>
      <c r="OAD19" s="108"/>
      <c r="OAE19" s="108"/>
      <c r="OAF19" s="108"/>
      <c r="OAG19" s="108"/>
      <c r="OAH19" s="108"/>
      <c r="OAI19" s="108"/>
      <c r="OAJ19" s="95"/>
      <c r="OAK19" s="95"/>
      <c r="OAL19" s="95"/>
      <c r="OAM19" s="108"/>
      <c r="OAN19" s="109"/>
      <c r="OAO19" s="108"/>
      <c r="OAP19" s="108"/>
      <c r="OAQ19" s="108"/>
      <c r="OAR19" s="108"/>
      <c r="OAS19" s="108"/>
      <c r="OAT19" s="108"/>
      <c r="OAU19" s="95"/>
      <c r="OAV19" s="95"/>
      <c r="OAW19" s="95"/>
      <c r="OAX19" s="108"/>
      <c r="OAY19" s="109"/>
      <c r="OAZ19" s="108"/>
      <c r="OBA19" s="108"/>
      <c r="OBB19" s="108"/>
      <c r="OBC19" s="108"/>
      <c r="OBD19" s="108"/>
      <c r="OBE19" s="108"/>
      <c r="OBF19" s="95"/>
      <c r="OBG19" s="95"/>
      <c r="OBH19" s="95"/>
      <c r="OBI19" s="108"/>
      <c r="OBJ19" s="109"/>
      <c r="OBK19" s="108"/>
      <c r="OBL19" s="108"/>
      <c r="OBM19" s="108"/>
      <c r="OBN19" s="108"/>
      <c r="OBO19" s="108"/>
      <c r="OBP19" s="108"/>
      <c r="OBQ19" s="95"/>
      <c r="OBR19" s="95"/>
      <c r="OBS19" s="95"/>
      <c r="OBT19" s="108"/>
      <c r="OBU19" s="109"/>
      <c r="OBV19" s="108"/>
      <c r="OBW19" s="108"/>
      <c r="OBX19" s="108"/>
      <c r="OBY19" s="108"/>
      <c r="OBZ19" s="108"/>
      <c r="OCA19" s="108"/>
      <c r="OCB19" s="95"/>
      <c r="OCC19" s="95"/>
      <c r="OCD19" s="95"/>
      <c r="OCE19" s="108"/>
      <c r="OCF19" s="109"/>
      <c r="OCG19" s="108"/>
      <c r="OCH19" s="108"/>
      <c r="OCI19" s="108"/>
      <c r="OCJ19" s="108"/>
      <c r="OCK19" s="108"/>
      <c r="OCL19" s="108"/>
      <c r="OCM19" s="95"/>
      <c r="OCN19" s="95"/>
      <c r="OCO19" s="95"/>
      <c r="OCP19" s="108"/>
      <c r="OCQ19" s="109"/>
      <c r="OCR19" s="108"/>
      <c r="OCS19" s="108"/>
      <c r="OCT19" s="108"/>
      <c r="OCU19" s="108"/>
      <c r="OCV19" s="108"/>
      <c r="OCW19" s="108"/>
      <c r="OCX19" s="95"/>
      <c r="OCY19" s="95"/>
      <c r="OCZ19" s="95"/>
      <c r="ODA19" s="108"/>
      <c r="ODB19" s="109"/>
      <c r="ODC19" s="108"/>
      <c r="ODD19" s="108"/>
      <c r="ODE19" s="108"/>
      <c r="ODF19" s="108"/>
      <c r="ODG19" s="108"/>
      <c r="ODH19" s="108"/>
      <c r="ODI19" s="95"/>
      <c r="ODJ19" s="95"/>
      <c r="ODK19" s="95"/>
      <c r="ODL19" s="108"/>
      <c r="ODM19" s="109"/>
      <c r="ODN19" s="108"/>
      <c r="ODO19" s="108"/>
      <c r="ODP19" s="108"/>
      <c r="ODQ19" s="108"/>
      <c r="ODR19" s="108"/>
      <c r="ODS19" s="108"/>
      <c r="ODT19" s="95"/>
      <c r="ODU19" s="95"/>
      <c r="ODV19" s="95"/>
      <c r="ODW19" s="108"/>
      <c r="ODX19" s="109"/>
      <c r="ODY19" s="108"/>
      <c r="ODZ19" s="108"/>
      <c r="OEA19" s="108"/>
      <c r="OEB19" s="108"/>
      <c r="OEC19" s="108"/>
      <c r="OED19" s="108"/>
      <c r="OEE19" s="95"/>
      <c r="OEF19" s="95"/>
      <c r="OEG19" s="95"/>
      <c r="OEH19" s="108"/>
      <c r="OEI19" s="109"/>
      <c r="OEJ19" s="108"/>
      <c r="OEK19" s="108"/>
      <c r="OEL19" s="108"/>
      <c r="OEM19" s="108"/>
      <c r="OEN19" s="108"/>
      <c r="OEO19" s="108"/>
      <c r="OEP19" s="95"/>
      <c r="OEQ19" s="95"/>
      <c r="OER19" s="95"/>
      <c r="OES19" s="108"/>
      <c r="OET19" s="109"/>
      <c r="OEU19" s="108"/>
      <c r="OEV19" s="108"/>
      <c r="OEW19" s="108"/>
      <c r="OEX19" s="108"/>
      <c r="OEY19" s="108"/>
      <c r="OEZ19" s="108"/>
      <c r="OFA19" s="95"/>
      <c r="OFB19" s="95"/>
      <c r="OFC19" s="95"/>
      <c r="OFD19" s="108"/>
      <c r="OFE19" s="109"/>
      <c r="OFF19" s="108"/>
      <c r="OFG19" s="108"/>
      <c r="OFH19" s="108"/>
      <c r="OFI19" s="108"/>
      <c r="OFJ19" s="108"/>
      <c r="OFK19" s="108"/>
      <c r="OFL19" s="95"/>
      <c r="OFM19" s="95"/>
      <c r="OFN19" s="95"/>
      <c r="OFO19" s="108"/>
      <c r="OFP19" s="109"/>
      <c r="OFQ19" s="108"/>
      <c r="OFR19" s="108"/>
      <c r="OFS19" s="108"/>
      <c r="OFT19" s="108"/>
      <c r="OFU19" s="108"/>
      <c r="OFV19" s="108"/>
      <c r="OFW19" s="95"/>
      <c r="OFX19" s="95"/>
      <c r="OFY19" s="95"/>
      <c r="OFZ19" s="108"/>
      <c r="OGA19" s="109"/>
      <c r="OGB19" s="108"/>
      <c r="OGC19" s="108"/>
      <c r="OGD19" s="108"/>
      <c r="OGE19" s="108"/>
      <c r="OGF19" s="108"/>
      <c r="OGG19" s="108"/>
      <c r="OGH19" s="95"/>
      <c r="OGI19" s="95"/>
      <c r="OGJ19" s="95"/>
      <c r="OGK19" s="108"/>
      <c r="OGL19" s="109"/>
      <c r="OGM19" s="108"/>
      <c r="OGN19" s="108"/>
      <c r="OGO19" s="108"/>
      <c r="OGP19" s="108"/>
      <c r="OGQ19" s="108"/>
      <c r="OGR19" s="108"/>
      <c r="OGS19" s="95"/>
      <c r="OGT19" s="95"/>
      <c r="OGU19" s="95"/>
      <c r="OGV19" s="108"/>
      <c r="OGW19" s="109"/>
      <c r="OGX19" s="108"/>
      <c r="OGY19" s="108"/>
      <c r="OGZ19" s="108"/>
      <c r="OHA19" s="108"/>
      <c r="OHB19" s="108"/>
      <c r="OHC19" s="108"/>
      <c r="OHD19" s="95"/>
      <c r="OHE19" s="95"/>
      <c r="OHF19" s="95"/>
      <c r="OHG19" s="108"/>
      <c r="OHH19" s="109"/>
      <c r="OHI19" s="108"/>
      <c r="OHJ19" s="108"/>
      <c r="OHK19" s="108"/>
      <c r="OHL19" s="108"/>
      <c r="OHM19" s="108"/>
      <c r="OHN19" s="108"/>
      <c r="OHO19" s="95"/>
      <c r="OHP19" s="95"/>
      <c r="OHQ19" s="95"/>
      <c r="OHR19" s="108"/>
      <c r="OHS19" s="109"/>
      <c r="OHT19" s="108"/>
      <c r="OHU19" s="108"/>
      <c r="OHV19" s="108"/>
      <c r="OHW19" s="108"/>
      <c r="OHX19" s="108"/>
      <c r="OHY19" s="108"/>
      <c r="OHZ19" s="95"/>
      <c r="OIA19" s="95"/>
      <c r="OIB19" s="95"/>
      <c r="OIC19" s="108"/>
      <c r="OID19" s="109"/>
      <c r="OIE19" s="108"/>
      <c r="OIF19" s="108"/>
      <c r="OIG19" s="108"/>
      <c r="OIH19" s="108"/>
      <c r="OII19" s="108"/>
      <c r="OIJ19" s="108"/>
      <c r="OIK19" s="95"/>
      <c r="OIL19" s="95"/>
      <c r="OIM19" s="95"/>
      <c r="OIN19" s="108"/>
      <c r="OIO19" s="109"/>
      <c r="OIP19" s="108"/>
      <c r="OIQ19" s="108"/>
      <c r="OIR19" s="108"/>
      <c r="OIS19" s="108"/>
      <c r="OIT19" s="108"/>
      <c r="OIU19" s="108"/>
      <c r="OIV19" s="95"/>
      <c r="OIW19" s="95"/>
      <c r="OIX19" s="95"/>
      <c r="OIY19" s="108"/>
      <c r="OIZ19" s="109"/>
      <c r="OJA19" s="108"/>
      <c r="OJB19" s="108"/>
      <c r="OJC19" s="108"/>
      <c r="OJD19" s="108"/>
      <c r="OJE19" s="108"/>
      <c r="OJF19" s="108"/>
      <c r="OJG19" s="95"/>
      <c r="OJH19" s="95"/>
      <c r="OJI19" s="95"/>
      <c r="OJJ19" s="108"/>
      <c r="OJK19" s="109"/>
      <c r="OJL19" s="108"/>
      <c r="OJM19" s="108"/>
      <c r="OJN19" s="108"/>
      <c r="OJO19" s="108"/>
      <c r="OJP19" s="108"/>
      <c r="OJQ19" s="108"/>
      <c r="OJR19" s="95"/>
      <c r="OJS19" s="95"/>
      <c r="OJT19" s="95"/>
      <c r="OJU19" s="108"/>
      <c r="OJV19" s="109"/>
      <c r="OJW19" s="108"/>
      <c r="OJX19" s="108"/>
      <c r="OJY19" s="108"/>
      <c r="OJZ19" s="108"/>
      <c r="OKA19" s="108"/>
      <c r="OKB19" s="108"/>
      <c r="OKC19" s="95"/>
      <c r="OKD19" s="95"/>
      <c r="OKE19" s="95"/>
      <c r="OKF19" s="108"/>
      <c r="OKG19" s="109"/>
      <c r="OKH19" s="108"/>
      <c r="OKI19" s="108"/>
      <c r="OKJ19" s="108"/>
      <c r="OKK19" s="108"/>
      <c r="OKL19" s="108"/>
      <c r="OKM19" s="108"/>
      <c r="OKN19" s="95"/>
      <c r="OKO19" s="95"/>
      <c r="OKP19" s="95"/>
      <c r="OKQ19" s="108"/>
      <c r="OKR19" s="109"/>
      <c r="OKS19" s="108"/>
      <c r="OKT19" s="108"/>
      <c r="OKU19" s="108"/>
      <c r="OKV19" s="108"/>
      <c r="OKW19" s="108"/>
      <c r="OKX19" s="108"/>
      <c r="OKY19" s="95"/>
      <c r="OKZ19" s="95"/>
      <c r="OLA19" s="95"/>
      <c r="OLB19" s="108"/>
      <c r="OLC19" s="109"/>
      <c r="OLD19" s="108"/>
      <c r="OLE19" s="108"/>
      <c r="OLF19" s="108"/>
      <c r="OLG19" s="108"/>
      <c r="OLH19" s="108"/>
      <c r="OLI19" s="108"/>
      <c r="OLJ19" s="95"/>
      <c r="OLK19" s="95"/>
      <c r="OLL19" s="95"/>
      <c r="OLM19" s="108"/>
      <c r="OLN19" s="109"/>
      <c r="OLO19" s="108"/>
      <c r="OLP19" s="108"/>
      <c r="OLQ19" s="108"/>
      <c r="OLR19" s="108"/>
      <c r="OLS19" s="108"/>
      <c r="OLT19" s="108"/>
      <c r="OLU19" s="95"/>
      <c r="OLV19" s="95"/>
      <c r="OLW19" s="95"/>
      <c r="OLX19" s="108"/>
      <c r="OLY19" s="109"/>
      <c r="OLZ19" s="108"/>
      <c r="OMA19" s="108"/>
      <c r="OMB19" s="108"/>
      <c r="OMC19" s="108"/>
      <c r="OMD19" s="108"/>
      <c r="OME19" s="108"/>
      <c r="OMF19" s="95"/>
      <c r="OMG19" s="95"/>
      <c r="OMH19" s="95"/>
      <c r="OMI19" s="108"/>
      <c r="OMJ19" s="109"/>
      <c r="OMK19" s="108"/>
      <c r="OML19" s="108"/>
      <c r="OMM19" s="108"/>
      <c r="OMN19" s="108"/>
      <c r="OMO19" s="108"/>
      <c r="OMP19" s="108"/>
      <c r="OMQ19" s="95"/>
      <c r="OMR19" s="95"/>
      <c r="OMS19" s="95"/>
      <c r="OMT19" s="108"/>
      <c r="OMU19" s="109"/>
      <c r="OMV19" s="108"/>
      <c r="OMW19" s="108"/>
      <c r="OMX19" s="108"/>
      <c r="OMY19" s="108"/>
      <c r="OMZ19" s="108"/>
      <c r="ONA19" s="108"/>
      <c r="ONB19" s="95"/>
      <c r="ONC19" s="95"/>
      <c r="OND19" s="95"/>
      <c r="ONE19" s="108"/>
      <c r="ONF19" s="109"/>
      <c r="ONG19" s="108"/>
      <c r="ONH19" s="108"/>
      <c r="ONI19" s="108"/>
      <c r="ONJ19" s="108"/>
      <c r="ONK19" s="108"/>
      <c r="ONL19" s="108"/>
      <c r="ONM19" s="95"/>
      <c r="ONN19" s="95"/>
      <c r="ONO19" s="95"/>
      <c r="ONP19" s="108"/>
      <c r="ONQ19" s="109"/>
      <c r="ONR19" s="108"/>
      <c r="ONS19" s="108"/>
      <c r="ONT19" s="108"/>
      <c r="ONU19" s="108"/>
      <c r="ONV19" s="108"/>
      <c r="ONW19" s="108"/>
      <c r="ONX19" s="95"/>
      <c r="ONY19" s="95"/>
      <c r="ONZ19" s="95"/>
      <c r="OOA19" s="108"/>
      <c r="OOB19" s="109"/>
      <c r="OOC19" s="108"/>
      <c r="OOD19" s="108"/>
      <c r="OOE19" s="108"/>
      <c r="OOF19" s="108"/>
      <c r="OOG19" s="108"/>
      <c r="OOH19" s="108"/>
      <c r="OOI19" s="95"/>
      <c r="OOJ19" s="95"/>
      <c r="OOK19" s="95"/>
      <c r="OOL19" s="108"/>
      <c r="OOM19" s="109"/>
      <c r="OON19" s="108"/>
      <c r="OOO19" s="108"/>
      <c r="OOP19" s="108"/>
      <c r="OOQ19" s="108"/>
      <c r="OOR19" s="108"/>
      <c r="OOS19" s="108"/>
      <c r="OOT19" s="95"/>
      <c r="OOU19" s="95"/>
      <c r="OOV19" s="95"/>
      <c r="OOW19" s="108"/>
      <c r="OOX19" s="109"/>
      <c r="OOY19" s="108"/>
      <c r="OOZ19" s="108"/>
      <c r="OPA19" s="108"/>
      <c r="OPB19" s="108"/>
      <c r="OPC19" s="108"/>
      <c r="OPD19" s="108"/>
      <c r="OPE19" s="95"/>
      <c r="OPF19" s="95"/>
      <c r="OPG19" s="95"/>
      <c r="OPH19" s="108"/>
      <c r="OPI19" s="109"/>
      <c r="OPJ19" s="108"/>
      <c r="OPK19" s="108"/>
      <c r="OPL19" s="108"/>
      <c r="OPM19" s="108"/>
      <c r="OPN19" s="108"/>
      <c r="OPO19" s="108"/>
      <c r="OPP19" s="95"/>
      <c r="OPQ19" s="95"/>
      <c r="OPR19" s="95"/>
      <c r="OPS19" s="108"/>
      <c r="OPT19" s="109"/>
      <c r="OPU19" s="108"/>
      <c r="OPV19" s="108"/>
      <c r="OPW19" s="108"/>
      <c r="OPX19" s="108"/>
      <c r="OPY19" s="108"/>
      <c r="OPZ19" s="108"/>
      <c r="OQA19" s="95"/>
      <c r="OQB19" s="95"/>
      <c r="OQC19" s="95"/>
      <c r="OQD19" s="108"/>
      <c r="OQE19" s="109"/>
      <c r="OQF19" s="108"/>
      <c r="OQG19" s="108"/>
      <c r="OQH19" s="108"/>
      <c r="OQI19" s="108"/>
      <c r="OQJ19" s="108"/>
      <c r="OQK19" s="108"/>
      <c r="OQL19" s="95"/>
      <c r="OQM19" s="95"/>
      <c r="OQN19" s="95"/>
      <c r="OQO19" s="108"/>
      <c r="OQP19" s="109"/>
      <c r="OQQ19" s="108"/>
      <c r="OQR19" s="108"/>
      <c r="OQS19" s="108"/>
      <c r="OQT19" s="108"/>
      <c r="OQU19" s="108"/>
      <c r="OQV19" s="108"/>
      <c r="OQW19" s="95"/>
      <c r="OQX19" s="95"/>
      <c r="OQY19" s="95"/>
      <c r="OQZ19" s="108"/>
      <c r="ORA19" s="109"/>
      <c r="ORB19" s="108"/>
      <c r="ORC19" s="108"/>
      <c r="ORD19" s="108"/>
      <c r="ORE19" s="108"/>
      <c r="ORF19" s="108"/>
      <c r="ORG19" s="108"/>
      <c r="ORH19" s="95"/>
      <c r="ORI19" s="95"/>
      <c r="ORJ19" s="95"/>
      <c r="ORK19" s="108"/>
      <c r="ORL19" s="109"/>
      <c r="ORM19" s="108"/>
      <c r="ORN19" s="108"/>
      <c r="ORO19" s="108"/>
      <c r="ORP19" s="108"/>
      <c r="ORQ19" s="108"/>
      <c r="ORR19" s="108"/>
      <c r="ORS19" s="95"/>
      <c r="ORT19" s="95"/>
      <c r="ORU19" s="95"/>
      <c r="ORV19" s="108"/>
      <c r="ORW19" s="109"/>
      <c r="ORX19" s="108"/>
      <c r="ORY19" s="108"/>
      <c r="ORZ19" s="108"/>
      <c r="OSA19" s="108"/>
      <c r="OSB19" s="108"/>
      <c r="OSC19" s="108"/>
      <c r="OSD19" s="95"/>
      <c r="OSE19" s="95"/>
      <c r="OSF19" s="95"/>
      <c r="OSG19" s="108"/>
      <c r="OSH19" s="109"/>
      <c r="OSI19" s="108"/>
      <c r="OSJ19" s="108"/>
      <c r="OSK19" s="108"/>
      <c r="OSL19" s="108"/>
      <c r="OSM19" s="108"/>
      <c r="OSN19" s="108"/>
      <c r="OSO19" s="95"/>
      <c r="OSP19" s="95"/>
      <c r="OSQ19" s="95"/>
      <c r="OSR19" s="108"/>
      <c r="OSS19" s="109"/>
      <c r="OST19" s="108"/>
      <c r="OSU19" s="108"/>
      <c r="OSV19" s="108"/>
      <c r="OSW19" s="108"/>
      <c r="OSX19" s="108"/>
      <c r="OSY19" s="108"/>
      <c r="OSZ19" s="95"/>
      <c r="OTA19" s="95"/>
      <c r="OTB19" s="95"/>
      <c r="OTC19" s="108"/>
      <c r="OTD19" s="109"/>
      <c r="OTE19" s="108"/>
      <c r="OTF19" s="108"/>
      <c r="OTG19" s="108"/>
      <c r="OTH19" s="108"/>
      <c r="OTI19" s="108"/>
      <c r="OTJ19" s="108"/>
      <c r="OTK19" s="95"/>
      <c r="OTL19" s="95"/>
      <c r="OTM19" s="95"/>
      <c r="OTN19" s="108"/>
      <c r="OTO19" s="109"/>
      <c r="OTP19" s="108"/>
      <c r="OTQ19" s="108"/>
      <c r="OTR19" s="108"/>
      <c r="OTS19" s="108"/>
      <c r="OTT19" s="108"/>
      <c r="OTU19" s="108"/>
      <c r="OTV19" s="95"/>
      <c r="OTW19" s="95"/>
      <c r="OTX19" s="95"/>
      <c r="OTY19" s="108"/>
      <c r="OTZ19" s="109"/>
      <c r="OUA19" s="108"/>
      <c r="OUB19" s="108"/>
      <c r="OUC19" s="108"/>
      <c r="OUD19" s="108"/>
      <c r="OUE19" s="108"/>
      <c r="OUF19" s="108"/>
      <c r="OUG19" s="95"/>
      <c r="OUH19" s="95"/>
      <c r="OUI19" s="95"/>
      <c r="OUJ19" s="108"/>
      <c r="OUK19" s="109"/>
      <c r="OUL19" s="108"/>
      <c r="OUM19" s="108"/>
      <c r="OUN19" s="108"/>
      <c r="OUO19" s="108"/>
      <c r="OUP19" s="108"/>
      <c r="OUQ19" s="108"/>
      <c r="OUR19" s="95"/>
      <c r="OUS19" s="95"/>
      <c r="OUT19" s="95"/>
      <c r="OUU19" s="108"/>
      <c r="OUV19" s="109"/>
      <c r="OUW19" s="108"/>
      <c r="OUX19" s="108"/>
      <c r="OUY19" s="108"/>
      <c r="OUZ19" s="108"/>
      <c r="OVA19" s="108"/>
      <c r="OVB19" s="108"/>
      <c r="OVC19" s="95"/>
      <c r="OVD19" s="95"/>
      <c r="OVE19" s="95"/>
      <c r="OVF19" s="108"/>
      <c r="OVG19" s="109"/>
      <c r="OVH19" s="108"/>
      <c r="OVI19" s="108"/>
      <c r="OVJ19" s="108"/>
      <c r="OVK19" s="108"/>
      <c r="OVL19" s="108"/>
      <c r="OVM19" s="108"/>
      <c r="OVN19" s="95"/>
      <c r="OVO19" s="95"/>
      <c r="OVP19" s="95"/>
      <c r="OVQ19" s="108"/>
      <c r="OVR19" s="109"/>
      <c r="OVS19" s="108"/>
      <c r="OVT19" s="108"/>
      <c r="OVU19" s="108"/>
      <c r="OVV19" s="108"/>
      <c r="OVW19" s="108"/>
      <c r="OVX19" s="108"/>
      <c r="OVY19" s="95"/>
      <c r="OVZ19" s="95"/>
      <c r="OWA19" s="95"/>
      <c r="OWB19" s="108"/>
      <c r="OWC19" s="109"/>
      <c r="OWD19" s="108"/>
      <c r="OWE19" s="108"/>
      <c r="OWF19" s="108"/>
      <c r="OWG19" s="108"/>
      <c r="OWH19" s="108"/>
      <c r="OWI19" s="108"/>
      <c r="OWJ19" s="95"/>
      <c r="OWK19" s="95"/>
      <c r="OWL19" s="95"/>
      <c r="OWM19" s="108"/>
      <c r="OWN19" s="109"/>
      <c r="OWO19" s="108"/>
      <c r="OWP19" s="108"/>
      <c r="OWQ19" s="108"/>
      <c r="OWR19" s="108"/>
      <c r="OWS19" s="108"/>
      <c r="OWT19" s="108"/>
      <c r="OWU19" s="95"/>
      <c r="OWV19" s="95"/>
      <c r="OWW19" s="95"/>
      <c r="OWX19" s="108"/>
      <c r="OWY19" s="109"/>
      <c r="OWZ19" s="108"/>
      <c r="OXA19" s="108"/>
      <c r="OXB19" s="108"/>
      <c r="OXC19" s="108"/>
      <c r="OXD19" s="108"/>
      <c r="OXE19" s="108"/>
      <c r="OXF19" s="95"/>
      <c r="OXG19" s="95"/>
      <c r="OXH19" s="95"/>
      <c r="OXI19" s="108"/>
      <c r="OXJ19" s="109"/>
      <c r="OXK19" s="108"/>
      <c r="OXL19" s="108"/>
      <c r="OXM19" s="108"/>
      <c r="OXN19" s="108"/>
      <c r="OXO19" s="108"/>
      <c r="OXP19" s="108"/>
      <c r="OXQ19" s="95"/>
      <c r="OXR19" s="95"/>
      <c r="OXS19" s="95"/>
      <c r="OXT19" s="108"/>
      <c r="OXU19" s="109"/>
      <c r="OXV19" s="108"/>
      <c r="OXW19" s="108"/>
      <c r="OXX19" s="108"/>
      <c r="OXY19" s="108"/>
      <c r="OXZ19" s="108"/>
      <c r="OYA19" s="108"/>
      <c r="OYB19" s="95"/>
      <c r="OYC19" s="95"/>
      <c r="OYD19" s="95"/>
      <c r="OYE19" s="108"/>
      <c r="OYF19" s="109"/>
      <c r="OYG19" s="108"/>
      <c r="OYH19" s="108"/>
      <c r="OYI19" s="108"/>
      <c r="OYJ19" s="108"/>
      <c r="OYK19" s="108"/>
      <c r="OYL19" s="108"/>
      <c r="OYM19" s="95"/>
      <c r="OYN19" s="95"/>
      <c r="OYO19" s="95"/>
      <c r="OYP19" s="108"/>
      <c r="OYQ19" s="109"/>
      <c r="OYR19" s="108"/>
      <c r="OYS19" s="108"/>
      <c r="OYT19" s="108"/>
      <c r="OYU19" s="108"/>
      <c r="OYV19" s="108"/>
      <c r="OYW19" s="108"/>
      <c r="OYX19" s="95"/>
      <c r="OYY19" s="95"/>
      <c r="OYZ19" s="95"/>
      <c r="OZA19" s="108"/>
      <c r="OZB19" s="109"/>
      <c r="OZC19" s="108"/>
      <c r="OZD19" s="108"/>
      <c r="OZE19" s="108"/>
      <c r="OZF19" s="108"/>
      <c r="OZG19" s="108"/>
      <c r="OZH19" s="108"/>
      <c r="OZI19" s="95"/>
      <c r="OZJ19" s="95"/>
      <c r="OZK19" s="95"/>
      <c r="OZL19" s="108"/>
      <c r="OZM19" s="109"/>
      <c r="OZN19" s="108"/>
      <c r="OZO19" s="108"/>
      <c r="OZP19" s="108"/>
      <c r="OZQ19" s="108"/>
      <c r="OZR19" s="108"/>
      <c r="OZS19" s="108"/>
      <c r="OZT19" s="95"/>
      <c r="OZU19" s="95"/>
      <c r="OZV19" s="95"/>
      <c r="OZW19" s="108"/>
      <c r="OZX19" s="109"/>
      <c r="OZY19" s="108"/>
      <c r="OZZ19" s="108"/>
      <c r="PAA19" s="108"/>
      <c r="PAB19" s="108"/>
      <c r="PAC19" s="108"/>
      <c r="PAD19" s="108"/>
      <c r="PAE19" s="95"/>
      <c r="PAF19" s="95"/>
      <c r="PAG19" s="95"/>
      <c r="PAH19" s="108"/>
      <c r="PAI19" s="109"/>
      <c r="PAJ19" s="108"/>
      <c r="PAK19" s="108"/>
      <c r="PAL19" s="108"/>
      <c r="PAM19" s="108"/>
      <c r="PAN19" s="108"/>
      <c r="PAO19" s="108"/>
      <c r="PAP19" s="95"/>
      <c r="PAQ19" s="95"/>
      <c r="PAR19" s="95"/>
      <c r="PAS19" s="108"/>
      <c r="PAT19" s="109"/>
      <c r="PAU19" s="108"/>
      <c r="PAV19" s="108"/>
      <c r="PAW19" s="108"/>
      <c r="PAX19" s="108"/>
      <c r="PAY19" s="108"/>
      <c r="PAZ19" s="108"/>
      <c r="PBA19" s="95"/>
      <c r="PBB19" s="95"/>
      <c r="PBC19" s="95"/>
      <c r="PBD19" s="108"/>
      <c r="PBE19" s="109"/>
      <c r="PBF19" s="108"/>
      <c r="PBG19" s="108"/>
      <c r="PBH19" s="108"/>
      <c r="PBI19" s="108"/>
      <c r="PBJ19" s="108"/>
      <c r="PBK19" s="108"/>
      <c r="PBL19" s="95"/>
      <c r="PBM19" s="95"/>
      <c r="PBN19" s="95"/>
      <c r="PBO19" s="108"/>
      <c r="PBP19" s="109"/>
      <c r="PBQ19" s="108"/>
      <c r="PBR19" s="108"/>
      <c r="PBS19" s="108"/>
      <c r="PBT19" s="108"/>
      <c r="PBU19" s="108"/>
      <c r="PBV19" s="108"/>
      <c r="PBW19" s="95"/>
      <c r="PBX19" s="95"/>
      <c r="PBY19" s="95"/>
      <c r="PBZ19" s="108"/>
      <c r="PCA19" s="109"/>
      <c r="PCB19" s="108"/>
      <c r="PCC19" s="108"/>
      <c r="PCD19" s="108"/>
      <c r="PCE19" s="108"/>
      <c r="PCF19" s="108"/>
      <c r="PCG19" s="108"/>
      <c r="PCH19" s="95"/>
      <c r="PCI19" s="95"/>
      <c r="PCJ19" s="95"/>
      <c r="PCK19" s="108"/>
      <c r="PCL19" s="109"/>
      <c r="PCM19" s="108"/>
      <c r="PCN19" s="108"/>
      <c r="PCO19" s="108"/>
      <c r="PCP19" s="108"/>
      <c r="PCQ19" s="108"/>
      <c r="PCR19" s="108"/>
      <c r="PCS19" s="95"/>
      <c r="PCT19" s="95"/>
      <c r="PCU19" s="95"/>
      <c r="PCV19" s="108"/>
      <c r="PCW19" s="109"/>
      <c r="PCX19" s="108"/>
      <c r="PCY19" s="108"/>
      <c r="PCZ19" s="108"/>
      <c r="PDA19" s="108"/>
      <c r="PDB19" s="108"/>
      <c r="PDC19" s="108"/>
      <c r="PDD19" s="95"/>
      <c r="PDE19" s="95"/>
      <c r="PDF19" s="95"/>
      <c r="PDG19" s="108"/>
      <c r="PDH19" s="109"/>
      <c r="PDI19" s="108"/>
      <c r="PDJ19" s="108"/>
      <c r="PDK19" s="108"/>
      <c r="PDL19" s="108"/>
      <c r="PDM19" s="108"/>
      <c r="PDN19" s="108"/>
      <c r="PDO19" s="95"/>
      <c r="PDP19" s="95"/>
      <c r="PDQ19" s="95"/>
      <c r="PDR19" s="108"/>
      <c r="PDS19" s="109"/>
      <c r="PDT19" s="108"/>
      <c r="PDU19" s="108"/>
      <c r="PDV19" s="108"/>
      <c r="PDW19" s="108"/>
      <c r="PDX19" s="108"/>
      <c r="PDY19" s="108"/>
      <c r="PDZ19" s="95"/>
      <c r="PEA19" s="95"/>
      <c r="PEB19" s="95"/>
      <c r="PEC19" s="108"/>
      <c r="PED19" s="109"/>
      <c r="PEE19" s="108"/>
      <c r="PEF19" s="108"/>
      <c r="PEG19" s="108"/>
      <c r="PEH19" s="108"/>
      <c r="PEI19" s="108"/>
      <c r="PEJ19" s="108"/>
      <c r="PEK19" s="95"/>
      <c r="PEL19" s="95"/>
      <c r="PEM19" s="95"/>
      <c r="PEN19" s="108"/>
      <c r="PEO19" s="109"/>
      <c r="PEP19" s="108"/>
      <c r="PEQ19" s="108"/>
      <c r="PER19" s="108"/>
      <c r="PES19" s="108"/>
      <c r="PET19" s="108"/>
      <c r="PEU19" s="108"/>
      <c r="PEV19" s="95"/>
      <c r="PEW19" s="95"/>
      <c r="PEX19" s="95"/>
      <c r="PEY19" s="108"/>
      <c r="PEZ19" s="109"/>
      <c r="PFA19" s="108"/>
      <c r="PFB19" s="108"/>
      <c r="PFC19" s="108"/>
      <c r="PFD19" s="108"/>
      <c r="PFE19" s="108"/>
      <c r="PFF19" s="108"/>
      <c r="PFG19" s="95"/>
      <c r="PFH19" s="95"/>
      <c r="PFI19" s="95"/>
      <c r="PFJ19" s="108"/>
      <c r="PFK19" s="109"/>
      <c r="PFL19" s="108"/>
      <c r="PFM19" s="108"/>
      <c r="PFN19" s="108"/>
      <c r="PFO19" s="108"/>
      <c r="PFP19" s="108"/>
      <c r="PFQ19" s="108"/>
      <c r="PFR19" s="95"/>
      <c r="PFS19" s="95"/>
      <c r="PFT19" s="95"/>
      <c r="PFU19" s="108"/>
      <c r="PFV19" s="109"/>
      <c r="PFW19" s="108"/>
      <c r="PFX19" s="108"/>
      <c r="PFY19" s="108"/>
      <c r="PFZ19" s="108"/>
      <c r="PGA19" s="108"/>
      <c r="PGB19" s="108"/>
      <c r="PGC19" s="95"/>
      <c r="PGD19" s="95"/>
      <c r="PGE19" s="95"/>
      <c r="PGF19" s="108"/>
      <c r="PGG19" s="109"/>
      <c r="PGH19" s="108"/>
      <c r="PGI19" s="108"/>
      <c r="PGJ19" s="108"/>
      <c r="PGK19" s="108"/>
      <c r="PGL19" s="108"/>
      <c r="PGM19" s="108"/>
      <c r="PGN19" s="95"/>
      <c r="PGO19" s="95"/>
      <c r="PGP19" s="95"/>
      <c r="PGQ19" s="108"/>
      <c r="PGR19" s="109"/>
      <c r="PGS19" s="108"/>
      <c r="PGT19" s="108"/>
      <c r="PGU19" s="108"/>
      <c r="PGV19" s="108"/>
      <c r="PGW19" s="108"/>
      <c r="PGX19" s="108"/>
      <c r="PGY19" s="95"/>
      <c r="PGZ19" s="95"/>
      <c r="PHA19" s="95"/>
      <c r="PHB19" s="108"/>
      <c r="PHC19" s="109"/>
      <c r="PHD19" s="108"/>
      <c r="PHE19" s="108"/>
      <c r="PHF19" s="108"/>
      <c r="PHG19" s="108"/>
      <c r="PHH19" s="108"/>
      <c r="PHI19" s="108"/>
      <c r="PHJ19" s="95"/>
      <c r="PHK19" s="95"/>
      <c r="PHL19" s="95"/>
      <c r="PHM19" s="108"/>
      <c r="PHN19" s="109"/>
      <c r="PHO19" s="108"/>
      <c r="PHP19" s="108"/>
      <c r="PHQ19" s="108"/>
      <c r="PHR19" s="108"/>
      <c r="PHS19" s="108"/>
      <c r="PHT19" s="108"/>
      <c r="PHU19" s="95"/>
      <c r="PHV19" s="95"/>
      <c r="PHW19" s="95"/>
      <c r="PHX19" s="108"/>
      <c r="PHY19" s="109"/>
      <c r="PHZ19" s="108"/>
      <c r="PIA19" s="108"/>
      <c r="PIB19" s="108"/>
      <c r="PIC19" s="108"/>
      <c r="PID19" s="108"/>
      <c r="PIE19" s="108"/>
      <c r="PIF19" s="95"/>
      <c r="PIG19" s="95"/>
      <c r="PIH19" s="95"/>
      <c r="PII19" s="108"/>
      <c r="PIJ19" s="109"/>
      <c r="PIK19" s="108"/>
      <c r="PIL19" s="108"/>
      <c r="PIM19" s="108"/>
      <c r="PIN19" s="108"/>
      <c r="PIO19" s="108"/>
      <c r="PIP19" s="108"/>
      <c r="PIQ19" s="95"/>
      <c r="PIR19" s="95"/>
      <c r="PIS19" s="95"/>
      <c r="PIT19" s="108"/>
      <c r="PIU19" s="109"/>
      <c r="PIV19" s="108"/>
      <c r="PIW19" s="108"/>
      <c r="PIX19" s="108"/>
      <c r="PIY19" s="108"/>
      <c r="PIZ19" s="108"/>
      <c r="PJA19" s="108"/>
      <c r="PJB19" s="95"/>
      <c r="PJC19" s="95"/>
      <c r="PJD19" s="95"/>
      <c r="PJE19" s="108"/>
      <c r="PJF19" s="109"/>
      <c r="PJG19" s="108"/>
      <c r="PJH19" s="108"/>
      <c r="PJI19" s="108"/>
      <c r="PJJ19" s="108"/>
      <c r="PJK19" s="108"/>
      <c r="PJL19" s="108"/>
      <c r="PJM19" s="95"/>
      <c r="PJN19" s="95"/>
      <c r="PJO19" s="95"/>
      <c r="PJP19" s="108"/>
      <c r="PJQ19" s="109"/>
      <c r="PJR19" s="108"/>
      <c r="PJS19" s="108"/>
      <c r="PJT19" s="108"/>
      <c r="PJU19" s="108"/>
      <c r="PJV19" s="108"/>
      <c r="PJW19" s="108"/>
      <c r="PJX19" s="95"/>
      <c r="PJY19" s="95"/>
      <c r="PJZ19" s="95"/>
      <c r="PKA19" s="108"/>
      <c r="PKB19" s="109"/>
      <c r="PKC19" s="108"/>
      <c r="PKD19" s="108"/>
      <c r="PKE19" s="108"/>
      <c r="PKF19" s="108"/>
      <c r="PKG19" s="108"/>
      <c r="PKH19" s="108"/>
      <c r="PKI19" s="95"/>
      <c r="PKJ19" s="95"/>
      <c r="PKK19" s="95"/>
      <c r="PKL19" s="108"/>
      <c r="PKM19" s="109"/>
      <c r="PKN19" s="108"/>
      <c r="PKO19" s="108"/>
      <c r="PKP19" s="108"/>
      <c r="PKQ19" s="108"/>
      <c r="PKR19" s="108"/>
      <c r="PKS19" s="108"/>
      <c r="PKT19" s="95"/>
      <c r="PKU19" s="95"/>
      <c r="PKV19" s="95"/>
      <c r="PKW19" s="108"/>
      <c r="PKX19" s="109"/>
      <c r="PKY19" s="108"/>
      <c r="PKZ19" s="108"/>
      <c r="PLA19" s="108"/>
      <c r="PLB19" s="108"/>
      <c r="PLC19" s="108"/>
      <c r="PLD19" s="108"/>
      <c r="PLE19" s="95"/>
      <c r="PLF19" s="95"/>
      <c r="PLG19" s="95"/>
      <c r="PLH19" s="108"/>
      <c r="PLI19" s="109"/>
      <c r="PLJ19" s="108"/>
      <c r="PLK19" s="108"/>
      <c r="PLL19" s="108"/>
      <c r="PLM19" s="108"/>
      <c r="PLN19" s="108"/>
      <c r="PLO19" s="108"/>
      <c r="PLP19" s="95"/>
      <c r="PLQ19" s="95"/>
      <c r="PLR19" s="95"/>
      <c r="PLS19" s="108"/>
      <c r="PLT19" s="109"/>
      <c r="PLU19" s="108"/>
      <c r="PLV19" s="108"/>
      <c r="PLW19" s="108"/>
      <c r="PLX19" s="108"/>
      <c r="PLY19" s="108"/>
      <c r="PLZ19" s="108"/>
      <c r="PMA19" s="95"/>
      <c r="PMB19" s="95"/>
      <c r="PMC19" s="95"/>
      <c r="PMD19" s="108"/>
      <c r="PME19" s="109"/>
      <c r="PMF19" s="108"/>
      <c r="PMG19" s="108"/>
      <c r="PMH19" s="108"/>
      <c r="PMI19" s="108"/>
      <c r="PMJ19" s="108"/>
      <c r="PMK19" s="108"/>
      <c r="PML19" s="95"/>
      <c r="PMM19" s="95"/>
      <c r="PMN19" s="95"/>
      <c r="PMO19" s="108"/>
      <c r="PMP19" s="109"/>
      <c r="PMQ19" s="108"/>
      <c r="PMR19" s="108"/>
      <c r="PMS19" s="108"/>
      <c r="PMT19" s="108"/>
      <c r="PMU19" s="108"/>
      <c r="PMV19" s="108"/>
      <c r="PMW19" s="95"/>
      <c r="PMX19" s="95"/>
      <c r="PMY19" s="95"/>
      <c r="PMZ19" s="108"/>
      <c r="PNA19" s="109"/>
      <c r="PNB19" s="108"/>
      <c r="PNC19" s="108"/>
      <c r="PND19" s="108"/>
      <c r="PNE19" s="108"/>
      <c r="PNF19" s="108"/>
      <c r="PNG19" s="108"/>
      <c r="PNH19" s="95"/>
      <c r="PNI19" s="95"/>
      <c r="PNJ19" s="95"/>
      <c r="PNK19" s="108"/>
      <c r="PNL19" s="109"/>
      <c r="PNM19" s="108"/>
      <c r="PNN19" s="108"/>
      <c r="PNO19" s="108"/>
      <c r="PNP19" s="108"/>
      <c r="PNQ19" s="108"/>
      <c r="PNR19" s="108"/>
      <c r="PNS19" s="95"/>
      <c r="PNT19" s="95"/>
      <c r="PNU19" s="95"/>
      <c r="PNV19" s="108"/>
      <c r="PNW19" s="109"/>
      <c r="PNX19" s="108"/>
      <c r="PNY19" s="108"/>
      <c r="PNZ19" s="108"/>
      <c r="POA19" s="108"/>
      <c r="POB19" s="108"/>
      <c r="POC19" s="108"/>
      <c r="POD19" s="95"/>
      <c r="POE19" s="95"/>
      <c r="POF19" s="95"/>
      <c r="POG19" s="108"/>
      <c r="POH19" s="109"/>
      <c r="POI19" s="108"/>
      <c r="POJ19" s="108"/>
      <c r="POK19" s="108"/>
      <c r="POL19" s="108"/>
      <c r="POM19" s="108"/>
      <c r="PON19" s="108"/>
      <c r="POO19" s="95"/>
      <c r="POP19" s="95"/>
      <c r="POQ19" s="95"/>
      <c r="POR19" s="108"/>
      <c r="POS19" s="109"/>
      <c r="POT19" s="108"/>
      <c r="POU19" s="108"/>
      <c r="POV19" s="108"/>
      <c r="POW19" s="108"/>
      <c r="POX19" s="108"/>
      <c r="POY19" s="108"/>
      <c r="POZ19" s="95"/>
      <c r="PPA19" s="95"/>
      <c r="PPB19" s="95"/>
      <c r="PPC19" s="108"/>
      <c r="PPD19" s="109"/>
      <c r="PPE19" s="108"/>
      <c r="PPF19" s="108"/>
      <c r="PPG19" s="108"/>
      <c r="PPH19" s="108"/>
      <c r="PPI19" s="108"/>
      <c r="PPJ19" s="108"/>
      <c r="PPK19" s="95"/>
      <c r="PPL19" s="95"/>
      <c r="PPM19" s="95"/>
      <c r="PPN19" s="108"/>
      <c r="PPO19" s="109"/>
      <c r="PPP19" s="108"/>
      <c r="PPQ19" s="108"/>
      <c r="PPR19" s="108"/>
      <c r="PPS19" s="108"/>
      <c r="PPT19" s="108"/>
      <c r="PPU19" s="108"/>
      <c r="PPV19" s="95"/>
      <c r="PPW19" s="95"/>
      <c r="PPX19" s="95"/>
      <c r="PPY19" s="108"/>
      <c r="PPZ19" s="109"/>
      <c r="PQA19" s="108"/>
      <c r="PQB19" s="108"/>
      <c r="PQC19" s="108"/>
      <c r="PQD19" s="108"/>
      <c r="PQE19" s="108"/>
      <c r="PQF19" s="108"/>
      <c r="PQG19" s="95"/>
      <c r="PQH19" s="95"/>
      <c r="PQI19" s="95"/>
      <c r="PQJ19" s="108"/>
      <c r="PQK19" s="109"/>
      <c r="PQL19" s="108"/>
      <c r="PQM19" s="108"/>
      <c r="PQN19" s="108"/>
      <c r="PQO19" s="108"/>
      <c r="PQP19" s="108"/>
      <c r="PQQ19" s="108"/>
      <c r="PQR19" s="95"/>
      <c r="PQS19" s="95"/>
      <c r="PQT19" s="95"/>
      <c r="PQU19" s="108"/>
      <c r="PQV19" s="109"/>
      <c r="PQW19" s="108"/>
      <c r="PQX19" s="108"/>
      <c r="PQY19" s="108"/>
      <c r="PQZ19" s="108"/>
      <c r="PRA19" s="108"/>
      <c r="PRB19" s="108"/>
      <c r="PRC19" s="95"/>
      <c r="PRD19" s="95"/>
      <c r="PRE19" s="95"/>
      <c r="PRF19" s="108"/>
      <c r="PRG19" s="109"/>
      <c r="PRH19" s="108"/>
      <c r="PRI19" s="108"/>
      <c r="PRJ19" s="108"/>
      <c r="PRK19" s="108"/>
      <c r="PRL19" s="108"/>
      <c r="PRM19" s="108"/>
      <c r="PRN19" s="95"/>
      <c r="PRO19" s="95"/>
      <c r="PRP19" s="95"/>
      <c r="PRQ19" s="108"/>
      <c r="PRR19" s="109"/>
      <c r="PRS19" s="108"/>
      <c r="PRT19" s="108"/>
      <c r="PRU19" s="108"/>
      <c r="PRV19" s="108"/>
      <c r="PRW19" s="108"/>
      <c r="PRX19" s="108"/>
      <c r="PRY19" s="95"/>
      <c r="PRZ19" s="95"/>
      <c r="PSA19" s="95"/>
      <c r="PSB19" s="108"/>
      <c r="PSC19" s="109"/>
      <c r="PSD19" s="108"/>
      <c r="PSE19" s="108"/>
      <c r="PSF19" s="108"/>
      <c r="PSG19" s="108"/>
      <c r="PSH19" s="108"/>
      <c r="PSI19" s="108"/>
      <c r="PSJ19" s="95"/>
      <c r="PSK19" s="95"/>
      <c r="PSL19" s="95"/>
      <c r="PSM19" s="108"/>
      <c r="PSN19" s="109"/>
      <c r="PSO19" s="108"/>
      <c r="PSP19" s="108"/>
      <c r="PSQ19" s="108"/>
      <c r="PSR19" s="108"/>
      <c r="PSS19" s="108"/>
      <c r="PST19" s="108"/>
      <c r="PSU19" s="95"/>
      <c r="PSV19" s="95"/>
      <c r="PSW19" s="95"/>
      <c r="PSX19" s="108"/>
      <c r="PSY19" s="109"/>
      <c r="PSZ19" s="108"/>
      <c r="PTA19" s="108"/>
      <c r="PTB19" s="108"/>
      <c r="PTC19" s="108"/>
      <c r="PTD19" s="108"/>
      <c r="PTE19" s="108"/>
      <c r="PTF19" s="95"/>
      <c r="PTG19" s="95"/>
      <c r="PTH19" s="95"/>
      <c r="PTI19" s="108"/>
      <c r="PTJ19" s="109"/>
      <c r="PTK19" s="108"/>
      <c r="PTL19" s="108"/>
      <c r="PTM19" s="108"/>
      <c r="PTN19" s="108"/>
      <c r="PTO19" s="108"/>
      <c r="PTP19" s="108"/>
      <c r="PTQ19" s="95"/>
      <c r="PTR19" s="95"/>
      <c r="PTS19" s="95"/>
      <c r="PTT19" s="108"/>
      <c r="PTU19" s="109"/>
      <c r="PTV19" s="108"/>
      <c r="PTW19" s="108"/>
      <c r="PTX19" s="108"/>
      <c r="PTY19" s="108"/>
      <c r="PTZ19" s="108"/>
      <c r="PUA19" s="108"/>
      <c r="PUB19" s="95"/>
      <c r="PUC19" s="95"/>
      <c r="PUD19" s="95"/>
      <c r="PUE19" s="108"/>
      <c r="PUF19" s="109"/>
      <c r="PUG19" s="108"/>
      <c r="PUH19" s="108"/>
      <c r="PUI19" s="108"/>
      <c r="PUJ19" s="108"/>
      <c r="PUK19" s="108"/>
      <c r="PUL19" s="108"/>
      <c r="PUM19" s="95"/>
      <c r="PUN19" s="95"/>
      <c r="PUO19" s="95"/>
      <c r="PUP19" s="108"/>
      <c r="PUQ19" s="109"/>
      <c r="PUR19" s="108"/>
      <c r="PUS19" s="108"/>
      <c r="PUT19" s="108"/>
      <c r="PUU19" s="108"/>
      <c r="PUV19" s="108"/>
      <c r="PUW19" s="108"/>
      <c r="PUX19" s="95"/>
      <c r="PUY19" s="95"/>
      <c r="PUZ19" s="95"/>
      <c r="PVA19" s="108"/>
      <c r="PVB19" s="109"/>
      <c r="PVC19" s="108"/>
      <c r="PVD19" s="108"/>
      <c r="PVE19" s="108"/>
      <c r="PVF19" s="108"/>
      <c r="PVG19" s="108"/>
      <c r="PVH19" s="108"/>
      <c r="PVI19" s="95"/>
      <c r="PVJ19" s="95"/>
      <c r="PVK19" s="95"/>
      <c r="PVL19" s="108"/>
      <c r="PVM19" s="109"/>
      <c r="PVN19" s="108"/>
      <c r="PVO19" s="108"/>
      <c r="PVP19" s="108"/>
      <c r="PVQ19" s="108"/>
      <c r="PVR19" s="108"/>
      <c r="PVS19" s="108"/>
      <c r="PVT19" s="95"/>
      <c r="PVU19" s="95"/>
      <c r="PVV19" s="95"/>
      <c r="PVW19" s="108"/>
      <c r="PVX19" s="109"/>
      <c r="PVY19" s="108"/>
      <c r="PVZ19" s="108"/>
      <c r="PWA19" s="108"/>
      <c r="PWB19" s="108"/>
      <c r="PWC19" s="108"/>
      <c r="PWD19" s="108"/>
      <c r="PWE19" s="95"/>
      <c r="PWF19" s="95"/>
      <c r="PWG19" s="95"/>
      <c r="PWH19" s="108"/>
      <c r="PWI19" s="109"/>
      <c r="PWJ19" s="108"/>
      <c r="PWK19" s="108"/>
      <c r="PWL19" s="108"/>
      <c r="PWM19" s="108"/>
      <c r="PWN19" s="108"/>
      <c r="PWO19" s="108"/>
      <c r="PWP19" s="95"/>
      <c r="PWQ19" s="95"/>
      <c r="PWR19" s="95"/>
      <c r="PWS19" s="108"/>
      <c r="PWT19" s="109"/>
      <c r="PWU19" s="108"/>
      <c r="PWV19" s="108"/>
      <c r="PWW19" s="108"/>
      <c r="PWX19" s="108"/>
      <c r="PWY19" s="108"/>
      <c r="PWZ19" s="108"/>
      <c r="PXA19" s="95"/>
      <c r="PXB19" s="95"/>
      <c r="PXC19" s="95"/>
      <c r="PXD19" s="108"/>
      <c r="PXE19" s="109"/>
      <c r="PXF19" s="108"/>
      <c r="PXG19" s="108"/>
      <c r="PXH19" s="108"/>
      <c r="PXI19" s="108"/>
      <c r="PXJ19" s="108"/>
      <c r="PXK19" s="108"/>
      <c r="PXL19" s="95"/>
      <c r="PXM19" s="95"/>
      <c r="PXN19" s="95"/>
      <c r="PXO19" s="108"/>
      <c r="PXP19" s="109"/>
      <c r="PXQ19" s="108"/>
      <c r="PXR19" s="108"/>
      <c r="PXS19" s="108"/>
      <c r="PXT19" s="108"/>
      <c r="PXU19" s="108"/>
      <c r="PXV19" s="108"/>
      <c r="PXW19" s="95"/>
      <c r="PXX19" s="95"/>
      <c r="PXY19" s="95"/>
      <c r="PXZ19" s="108"/>
      <c r="PYA19" s="109"/>
      <c r="PYB19" s="108"/>
      <c r="PYC19" s="108"/>
      <c r="PYD19" s="108"/>
      <c r="PYE19" s="108"/>
      <c r="PYF19" s="108"/>
      <c r="PYG19" s="108"/>
      <c r="PYH19" s="95"/>
      <c r="PYI19" s="95"/>
      <c r="PYJ19" s="95"/>
      <c r="PYK19" s="108"/>
      <c r="PYL19" s="109"/>
      <c r="PYM19" s="108"/>
      <c r="PYN19" s="108"/>
      <c r="PYO19" s="108"/>
      <c r="PYP19" s="108"/>
      <c r="PYQ19" s="108"/>
      <c r="PYR19" s="108"/>
      <c r="PYS19" s="95"/>
      <c r="PYT19" s="95"/>
      <c r="PYU19" s="95"/>
      <c r="PYV19" s="108"/>
      <c r="PYW19" s="109"/>
      <c r="PYX19" s="108"/>
      <c r="PYY19" s="108"/>
      <c r="PYZ19" s="108"/>
      <c r="PZA19" s="108"/>
      <c r="PZB19" s="108"/>
      <c r="PZC19" s="108"/>
      <c r="PZD19" s="95"/>
      <c r="PZE19" s="95"/>
      <c r="PZF19" s="95"/>
      <c r="PZG19" s="108"/>
      <c r="PZH19" s="109"/>
      <c r="PZI19" s="108"/>
      <c r="PZJ19" s="108"/>
      <c r="PZK19" s="108"/>
      <c r="PZL19" s="108"/>
      <c r="PZM19" s="108"/>
      <c r="PZN19" s="108"/>
      <c r="PZO19" s="95"/>
      <c r="PZP19" s="95"/>
      <c r="PZQ19" s="95"/>
      <c r="PZR19" s="108"/>
      <c r="PZS19" s="109"/>
      <c r="PZT19" s="108"/>
      <c r="PZU19" s="108"/>
      <c r="PZV19" s="108"/>
      <c r="PZW19" s="108"/>
      <c r="PZX19" s="108"/>
      <c r="PZY19" s="108"/>
      <c r="PZZ19" s="95"/>
      <c r="QAA19" s="95"/>
      <c r="QAB19" s="95"/>
      <c r="QAC19" s="108"/>
      <c r="QAD19" s="109"/>
      <c r="QAE19" s="108"/>
      <c r="QAF19" s="108"/>
      <c r="QAG19" s="108"/>
      <c r="QAH19" s="108"/>
      <c r="QAI19" s="108"/>
      <c r="QAJ19" s="108"/>
      <c r="QAK19" s="95"/>
      <c r="QAL19" s="95"/>
      <c r="QAM19" s="95"/>
      <c r="QAN19" s="108"/>
      <c r="QAO19" s="109"/>
      <c r="QAP19" s="108"/>
      <c r="QAQ19" s="108"/>
      <c r="QAR19" s="108"/>
      <c r="QAS19" s="108"/>
      <c r="QAT19" s="108"/>
      <c r="QAU19" s="108"/>
      <c r="QAV19" s="95"/>
      <c r="QAW19" s="95"/>
      <c r="QAX19" s="95"/>
      <c r="QAY19" s="108"/>
      <c r="QAZ19" s="109"/>
      <c r="QBA19" s="108"/>
      <c r="QBB19" s="108"/>
      <c r="QBC19" s="108"/>
      <c r="QBD19" s="108"/>
      <c r="QBE19" s="108"/>
      <c r="QBF19" s="108"/>
      <c r="QBG19" s="95"/>
      <c r="QBH19" s="95"/>
      <c r="QBI19" s="95"/>
      <c r="QBJ19" s="108"/>
      <c r="QBK19" s="109"/>
      <c r="QBL19" s="108"/>
      <c r="QBM19" s="108"/>
      <c r="QBN19" s="108"/>
      <c r="QBO19" s="108"/>
      <c r="QBP19" s="108"/>
      <c r="QBQ19" s="108"/>
      <c r="QBR19" s="95"/>
      <c r="QBS19" s="95"/>
      <c r="QBT19" s="95"/>
      <c r="QBU19" s="108"/>
      <c r="QBV19" s="109"/>
      <c r="QBW19" s="108"/>
      <c r="QBX19" s="108"/>
      <c r="QBY19" s="108"/>
      <c r="QBZ19" s="108"/>
      <c r="QCA19" s="108"/>
      <c r="QCB19" s="108"/>
      <c r="QCC19" s="95"/>
      <c r="QCD19" s="95"/>
      <c r="QCE19" s="95"/>
      <c r="QCF19" s="108"/>
      <c r="QCG19" s="109"/>
      <c r="QCH19" s="108"/>
      <c r="QCI19" s="108"/>
      <c r="QCJ19" s="108"/>
      <c r="QCK19" s="108"/>
      <c r="QCL19" s="108"/>
      <c r="QCM19" s="108"/>
      <c r="QCN19" s="95"/>
      <c r="QCO19" s="95"/>
      <c r="QCP19" s="95"/>
      <c r="QCQ19" s="108"/>
      <c r="QCR19" s="109"/>
      <c r="QCS19" s="108"/>
      <c r="QCT19" s="108"/>
      <c r="QCU19" s="108"/>
      <c r="QCV19" s="108"/>
      <c r="QCW19" s="108"/>
      <c r="QCX19" s="108"/>
      <c r="QCY19" s="95"/>
      <c r="QCZ19" s="95"/>
      <c r="QDA19" s="95"/>
      <c r="QDB19" s="108"/>
      <c r="QDC19" s="109"/>
      <c r="QDD19" s="108"/>
      <c r="QDE19" s="108"/>
      <c r="QDF19" s="108"/>
      <c r="QDG19" s="108"/>
      <c r="QDH19" s="108"/>
      <c r="QDI19" s="108"/>
      <c r="QDJ19" s="95"/>
      <c r="QDK19" s="95"/>
      <c r="QDL19" s="95"/>
      <c r="QDM19" s="108"/>
      <c r="QDN19" s="109"/>
      <c r="QDO19" s="108"/>
      <c r="QDP19" s="108"/>
      <c r="QDQ19" s="108"/>
      <c r="QDR19" s="108"/>
      <c r="QDS19" s="108"/>
      <c r="QDT19" s="108"/>
      <c r="QDU19" s="95"/>
      <c r="QDV19" s="95"/>
      <c r="QDW19" s="95"/>
      <c r="QDX19" s="108"/>
      <c r="QDY19" s="109"/>
      <c r="QDZ19" s="108"/>
      <c r="QEA19" s="108"/>
      <c r="QEB19" s="108"/>
      <c r="QEC19" s="108"/>
      <c r="QED19" s="108"/>
      <c r="QEE19" s="108"/>
      <c r="QEF19" s="95"/>
      <c r="QEG19" s="95"/>
      <c r="QEH19" s="95"/>
      <c r="QEI19" s="108"/>
      <c r="QEJ19" s="109"/>
      <c r="QEK19" s="108"/>
      <c r="QEL19" s="108"/>
      <c r="QEM19" s="108"/>
      <c r="QEN19" s="108"/>
      <c r="QEO19" s="108"/>
      <c r="QEP19" s="108"/>
      <c r="QEQ19" s="95"/>
      <c r="QER19" s="95"/>
      <c r="QES19" s="95"/>
      <c r="QET19" s="108"/>
      <c r="QEU19" s="109"/>
      <c r="QEV19" s="108"/>
      <c r="QEW19" s="108"/>
      <c r="QEX19" s="108"/>
      <c r="QEY19" s="108"/>
      <c r="QEZ19" s="108"/>
      <c r="QFA19" s="108"/>
      <c r="QFB19" s="95"/>
      <c r="QFC19" s="95"/>
      <c r="QFD19" s="95"/>
      <c r="QFE19" s="108"/>
      <c r="QFF19" s="109"/>
      <c r="QFG19" s="108"/>
      <c r="QFH19" s="108"/>
      <c r="QFI19" s="108"/>
      <c r="QFJ19" s="108"/>
      <c r="QFK19" s="108"/>
      <c r="QFL19" s="108"/>
      <c r="QFM19" s="95"/>
      <c r="QFN19" s="95"/>
      <c r="QFO19" s="95"/>
      <c r="QFP19" s="108"/>
      <c r="QFQ19" s="109"/>
      <c r="QFR19" s="108"/>
      <c r="QFS19" s="108"/>
      <c r="QFT19" s="108"/>
      <c r="QFU19" s="108"/>
      <c r="QFV19" s="108"/>
      <c r="QFW19" s="108"/>
      <c r="QFX19" s="95"/>
      <c r="QFY19" s="95"/>
      <c r="QFZ19" s="95"/>
      <c r="QGA19" s="108"/>
      <c r="QGB19" s="109"/>
      <c r="QGC19" s="108"/>
      <c r="QGD19" s="108"/>
      <c r="QGE19" s="108"/>
      <c r="QGF19" s="108"/>
      <c r="QGG19" s="108"/>
      <c r="QGH19" s="108"/>
      <c r="QGI19" s="95"/>
      <c r="QGJ19" s="95"/>
      <c r="QGK19" s="95"/>
      <c r="QGL19" s="108"/>
      <c r="QGM19" s="109"/>
      <c r="QGN19" s="108"/>
      <c r="QGO19" s="108"/>
      <c r="QGP19" s="108"/>
      <c r="QGQ19" s="108"/>
      <c r="QGR19" s="108"/>
      <c r="QGS19" s="108"/>
      <c r="QGT19" s="95"/>
      <c r="QGU19" s="95"/>
      <c r="QGV19" s="95"/>
      <c r="QGW19" s="108"/>
      <c r="QGX19" s="109"/>
      <c r="QGY19" s="108"/>
      <c r="QGZ19" s="108"/>
      <c r="QHA19" s="108"/>
      <c r="QHB19" s="108"/>
      <c r="QHC19" s="108"/>
      <c r="QHD19" s="108"/>
      <c r="QHE19" s="95"/>
      <c r="QHF19" s="95"/>
      <c r="QHG19" s="95"/>
      <c r="QHH19" s="108"/>
      <c r="QHI19" s="109"/>
      <c r="QHJ19" s="108"/>
      <c r="QHK19" s="108"/>
      <c r="QHL19" s="108"/>
      <c r="QHM19" s="108"/>
      <c r="QHN19" s="108"/>
      <c r="QHO19" s="108"/>
      <c r="QHP19" s="95"/>
      <c r="QHQ19" s="95"/>
      <c r="QHR19" s="95"/>
      <c r="QHS19" s="108"/>
      <c r="QHT19" s="109"/>
      <c r="QHU19" s="108"/>
      <c r="QHV19" s="108"/>
      <c r="QHW19" s="108"/>
      <c r="QHX19" s="108"/>
      <c r="QHY19" s="108"/>
      <c r="QHZ19" s="108"/>
      <c r="QIA19" s="95"/>
      <c r="QIB19" s="95"/>
      <c r="QIC19" s="95"/>
      <c r="QID19" s="108"/>
      <c r="QIE19" s="109"/>
      <c r="QIF19" s="108"/>
      <c r="QIG19" s="108"/>
      <c r="QIH19" s="108"/>
      <c r="QII19" s="108"/>
      <c r="QIJ19" s="108"/>
      <c r="QIK19" s="108"/>
      <c r="QIL19" s="95"/>
      <c r="QIM19" s="95"/>
      <c r="QIN19" s="95"/>
      <c r="QIO19" s="108"/>
      <c r="QIP19" s="109"/>
      <c r="QIQ19" s="108"/>
      <c r="QIR19" s="108"/>
      <c r="QIS19" s="108"/>
      <c r="QIT19" s="108"/>
      <c r="QIU19" s="108"/>
      <c r="QIV19" s="108"/>
      <c r="QIW19" s="95"/>
      <c r="QIX19" s="95"/>
      <c r="QIY19" s="95"/>
      <c r="QIZ19" s="108"/>
      <c r="QJA19" s="109"/>
      <c r="QJB19" s="108"/>
      <c r="QJC19" s="108"/>
      <c r="QJD19" s="108"/>
      <c r="QJE19" s="108"/>
      <c r="QJF19" s="108"/>
      <c r="QJG19" s="108"/>
      <c r="QJH19" s="95"/>
      <c r="QJI19" s="95"/>
      <c r="QJJ19" s="95"/>
      <c r="QJK19" s="108"/>
      <c r="QJL19" s="109"/>
      <c r="QJM19" s="108"/>
      <c r="QJN19" s="108"/>
      <c r="QJO19" s="108"/>
      <c r="QJP19" s="108"/>
      <c r="QJQ19" s="108"/>
      <c r="QJR19" s="108"/>
      <c r="QJS19" s="95"/>
      <c r="QJT19" s="95"/>
      <c r="QJU19" s="95"/>
      <c r="QJV19" s="108"/>
      <c r="QJW19" s="109"/>
      <c r="QJX19" s="108"/>
      <c r="QJY19" s="108"/>
      <c r="QJZ19" s="108"/>
      <c r="QKA19" s="108"/>
      <c r="QKB19" s="108"/>
      <c r="QKC19" s="108"/>
      <c r="QKD19" s="95"/>
      <c r="QKE19" s="95"/>
      <c r="QKF19" s="95"/>
      <c r="QKG19" s="108"/>
      <c r="QKH19" s="109"/>
      <c r="QKI19" s="108"/>
      <c r="QKJ19" s="108"/>
      <c r="QKK19" s="108"/>
      <c r="QKL19" s="108"/>
      <c r="QKM19" s="108"/>
      <c r="QKN19" s="108"/>
      <c r="QKO19" s="95"/>
      <c r="QKP19" s="95"/>
      <c r="QKQ19" s="95"/>
      <c r="QKR19" s="108"/>
      <c r="QKS19" s="109"/>
      <c r="QKT19" s="108"/>
      <c r="QKU19" s="108"/>
      <c r="QKV19" s="108"/>
      <c r="QKW19" s="108"/>
      <c r="QKX19" s="108"/>
      <c r="QKY19" s="108"/>
      <c r="QKZ19" s="95"/>
      <c r="QLA19" s="95"/>
      <c r="QLB19" s="95"/>
      <c r="QLC19" s="108"/>
      <c r="QLD19" s="109"/>
      <c r="QLE19" s="108"/>
      <c r="QLF19" s="108"/>
      <c r="QLG19" s="108"/>
      <c r="QLH19" s="108"/>
      <c r="QLI19" s="108"/>
      <c r="QLJ19" s="108"/>
      <c r="QLK19" s="95"/>
      <c r="QLL19" s="95"/>
      <c r="QLM19" s="95"/>
      <c r="QLN19" s="108"/>
      <c r="QLO19" s="109"/>
      <c r="QLP19" s="108"/>
      <c r="QLQ19" s="108"/>
      <c r="QLR19" s="108"/>
      <c r="QLS19" s="108"/>
      <c r="QLT19" s="108"/>
      <c r="QLU19" s="108"/>
      <c r="QLV19" s="95"/>
      <c r="QLW19" s="95"/>
      <c r="QLX19" s="95"/>
      <c r="QLY19" s="108"/>
      <c r="QLZ19" s="109"/>
      <c r="QMA19" s="108"/>
      <c r="QMB19" s="108"/>
      <c r="QMC19" s="108"/>
      <c r="QMD19" s="108"/>
      <c r="QME19" s="108"/>
      <c r="QMF19" s="108"/>
      <c r="QMG19" s="95"/>
      <c r="QMH19" s="95"/>
      <c r="QMI19" s="95"/>
      <c r="QMJ19" s="108"/>
      <c r="QMK19" s="109"/>
      <c r="QML19" s="108"/>
      <c r="QMM19" s="108"/>
      <c r="QMN19" s="108"/>
      <c r="QMO19" s="108"/>
      <c r="QMP19" s="108"/>
      <c r="QMQ19" s="108"/>
      <c r="QMR19" s="95"/>
      <c r="QMS19" s="95"/>
      <c r="QMT19" s="95"/>
      <c r="QMU19" s="108"/>
      <c r="QMV19" s="109"/>
      <c r="QMW19" s="108"/>
      <c r="QMX19" s="108"/>
      <c r="QMY19" s="108"/>
      <c r="QMZ19" s="108"/>
      <c r="QNA19" s="108"/>
      <c r="QNB19" s="108"/>
      <c r="QNC19" s="95"/>
      <c r="QND19" s="95"/>
      <c r="QNE19" s="95"/>
      <c r="QNF19" s="108"/>
      <c r="QNG19" s="109"/>
      <c r="QNH19" s="108"/>
      <c r="QNI19" s="108"/>
      <c r="QNJ19" s="108"/>
      <c r="QNK19" s="108"/>
      <c r="QNL19" s="108"/>
      <c r="QNM19" s="108"/>
      <c r="QNN19" s="95"/>
      <c r="QNO19" s="95"/>
      <c r="QNP19" s="95"/>
      <c r="QNQ19" s="108"/>
      <c r="QNR19" s="109"/>
      <c r="QNS19" s="108"/>
      <c r="QNT19" s="108"/>
      <c r="QNU19" s="108"/>
      <c r="QNV19" s="108"/>
      <c r="QNW19" s="108"/>
      <c r="QNX19" s="108"/>
      <c r="QNY19" s="95"/>
      <c r="QNZ19" s="95"/>
      <c r="QOA19" s="95"/>
      <c r="QOB19" s="108"/>
      <c r="QOC19" s="109"/>
      <c r="QOD19" s="108"/>
      <c r="QOE19" s="108"/>
      <c r="QOF19" s="108"/>
      <c r="QOG19" s="108"/>
      <c r="QOH19" s="108"/>
      <c r="QOI19" s="108"/>
      <c r="QOJ19" s="95"/>
      <c r="QOK19" s="95"/>
      <c r="QOL19" s="95"/>
      <c r="QOM19" s="108"/>
      <c r="QON19" s="109"/>
      <c r="QOO19" s="108"/>
      <c r="QOP19" s="108"/>
      <c r="QOQ19" s="108"/>
      <c r="QOR19" s="108"/>
      <c r="QOS19" s="108"/>
      <c r="QOT19" s="108"/>
      <c r="QOU19" s="95"/>
      <c r="QOV19" s="95"/>
      <c r="QOW19" s="95"/>
      <c r="QOX19" s="108"/>
      <c r="QOY19" s="109"/>
      <c r="QOZ19" s="108"/>
      <c r="QPA19" s="108"/>
      <c r="QPB19" s="108"/>
      <c r="QPC19" s="108"/>
      <c r="QPD19" s="108"/>
      <c r="QPE19" s="108"/>
      <c r="QPF19" s="95"/>
      <c r="QPG19" s="95"/>
      <c r="QPH19" s="95"/>
      <c r="QPI19" s="108"/>
      <c r="QPJ19" s="109"/>
      <c r="QPK19" s="108"/>
      <c r="QPL19" s="108"/>
      <c r="QPM19" s="108"/>
      <c r="QPN19" s="108"/>
      <c r="QPO19" s="108"/>
      <c r="QPP19" s="108"/>
      <c r="QPQ19" s="95"/>
      <c r="QPR19" s="95"/>
      <c r="QPS19" s="95"/>
      <c r="QPT19" s="108"/>
      <c r="QPU19" s="109"/>
      <c r="QPV19" s="108"/>
      <c r="QPW19" s="108"/>
      <c r="QPX19" s="108"/>
      <c r="QPY19" s="108"/>
      <c r="QPZ19" s="108"/>
      <c r="QQA19" s="108"/>
      <c r="QQB19" s="95"/>
      <c r="QQC19" s="95"/>
      <c r="QQD19" s="95"/>
      <c r="QQE19" s="108"/>
      <c r="QQF19" s="109"/>
      <c r="QQG19" s="108"/>
      <c r="QQH19" s="108"/>
      <c r="QQI19" s="108"/>
      <c r="QQJ19" s="108"/>
      <c r="QQK19" s="108"/>
      <c r="QQL19" s="108"/>
      <c r="QQM19" s="95"/>
      <c r="QQN19" s="95"/>
      <c r="QQO19" s="95"/>
      <c r="QQP19" s="108"/>
      <c r="QQQ19" s="109"/>
      <c r="QQR19" s="108"/>
      <c r="QQS19" s="108"/>
      <c r="QQT19" s="108"/>
      <c r="QQU19" s="108"/>
      <c r="QQV19" s="108"/>
      <c r="QQW19" s="108"/>
      <c r="QQX19" s="95"/>
      <c r="QQY19" s="95"/>
      <c r="QQZ19" s="95"/>
      <c r="QRA19" s="108"/>
      <c r="QRB19" s="109"/>
      <c r="QRC19" s="108"/>
      <c r="QRD19" s="108"/>
      <c r="QRE19" s="108"/>
      <c r="QRF19" s="108"/>
      <c r="QRG19" s="108"/>
      <c r="QRH19" s="108"/>
      <c r="QRI19" s="95"/>
      <c r="QRJ19" s="95"/>
      <c r="QRK19" s="95"/>
      <c r="QRL19" s="108"/>
      <c r="QRM19" s="109"/>
      <c r="QRN19" s="108"/>
      <c r="QRO19" s="108"/>
      <c r="QRP19" s="108"/>
      <c r="QRQ19" s="108"/>
      <c r="QRR19" s="108"/>
      <c r="QRS19" s="108"/>
      <c r="QRT19" s="95"/>
      <c r="QRU19" s="95"/>
      <c r="QRV19" s="95"/>
      <c r="QRW19" s="108"/>
      <c r="QRX19" s="109"/>
      <c r="QRY19" s="108"/>
      <c r="QRZ19" s="108"/>
      <c r="QSA19" s="108"/>
      <c r="QSB19" s="108"/>
      <c r="QSC19" s="108"/>
      <c r="QSD19" s="108"/>
      <c r="QSE19" s="95"/>
      <c r="QSF19" s="95"/>
      <c r="QSG19" s="95"/>
      <c r="QSH19" s="108"/>
      <c r="QSI19" s="109"/>
      <c r="QSJ19" s="108"/>
      <c r="QSK19" s="108"/>
      <c r="QSL19" s="108"/>
      <c r="QSM19" s="108"/>
      <c r="QSN19" s="108"/>
      <c r="QSO19" s="108"/>
      <c r="QSP19" s="95"/>
      <c r="QSQ19" s="95"/>
      <c r="QSR19" s="95"/>
      <c r="QSS19" s="108"/>
      <c r="QST19" s="109"/>
      <c r="QSU19" s="108"/>
      <c r="QSV19" s="108"/>
      <c r="QSW19" s="108"/>
      <c r="QSX19" s="108"/>
      <c r="QSY19" s="108"/>
      <c r="QSZ19" s="108"/>
      <c r="QTA19" s="95"/>
      <c r="QTB19" s="95"/>
      <c r="QTC19" s="95"/>
      <c r="QTD19" s="108"/>
      <c r="QTE19" s="109"/>
      <c r="QTF19" s="108"/>
      <c r="QTG19" s="108"/>
      <c r="QTH19" s="108"/>
      <c r="QTI19" s="108"/>
      <c r="QTJ19" s="108"/>
      <c r="QTK19" s="108"/>
      <c r="QTL19" s="95"/>
      <c r="QTM19" s="95"/>
      <c r="QTN19" s="95"/>
      <c r="QTO19" s="108"/>
      <c r="QTP19" s="109"/>
      <c r="QTQ19" s="108"/>
      <c r="QTR19" s="108"/>
      <c r="QTS19" s="108"/>
      <c r="QTT19" s="108"/>
      <c r="QTU19" s="108"/>
      <c r="QTV19" s="108"/>
      <c r="QTW19" s="95"/>
      <c r="QTX19" s="95"/>
      <c r="QTY19" s="95"/>
      <c r="QTZ19" s="108"/>
      <c r="QUA19" s="109"/>
      <c r="QUB19" s="108"/>
      <c r="QUC19" s="108"/>
      <c r="QUD19" s="108"/>
      <c r="QUE19" s="108"/>
      <c r="QUF19" s="108"/>
      <c r="QUG19" s="108"/>
      <c r="QUH19" s="95"/>
      <c r="QUI19" s="95"/>
      <c r="QUJ19" s="95"/>
      <c r="QUK19" s="108"/>
      <c r="QUL19" s="109"/>
      <c r="QUM19" s="108"/>
      <c r="QUN19" s="108"/>
      <c r="QUO19" s="108"/>
      <c r="QUP19" s="108"/>
      <c r="QUQ19" s="108"/>
      <c r="QUR19" s="108"/>
      <c r="QUS19" s="95"/>
      <c r="QUT19" s="95"/>
      <c r="QUU19" s="95"/>
      <c r="QUV19" s="108"/>
      <c r="QUW19" s="109"/>
      <c r="QUX19" s="108"/>
      <c r="QUY19" s="108"/>
      <c r="QUZ19" s="108"/>
      <c r="QVA19" s="108"/>
      <c r="QVB19" s="108"/>
      <c r="QVC19" s="108"/>
      <c r="QVD19" s="95"/>
      <c r="QVE19" s="95"/>
      <c r="QVF19" s="95"/>
      <c r="QVG19" s="108"/>
      <c r="QVH19" s="109"/>
      <c r="QVI19" s="108"/>
      <c r="QVJ19" s="108"/>
      <c r="QVK19" s="108"/>
      <c r="QVL19" s="108"/>
      <c r="QVM19" s="108"/>
      <c r="QVN19" s="108"/>
      <c r="QVO19" s="95"/>
      <c r="QVP19" s="95"/>
      <c r="QVQ19" s="95"/>
      <c r="QVR19" s="108"/>
      <c r="QVS19" s="109"/>
      <c r="QVT19" s="108"/>
      <c r="QVU19" s="108"/>
      <c r="QVV19" s="108"/>
      <c r="QVW19" s="108"/>
      <c r="QVX19" s="108"/>
      <c r="QVY19" s="108"/>
      <c r="QVZ19" s="95"/>
      <c r="QWA19" s="95"/>
      <c r="QWB19" s="95"/>
      <c r="QWC19" s="108"/>
      <c r="QWD19" s="109"/>
      <c r="QWE19" s="108"/>
      <c r="QWF19" s="108"/>
      <c r="QWG19" s="108"/>
      <c r="QWH19" s="108"/>
      <c r="QWI19" s="108"/>
      <c r="QWJ19" s="108"/>
      <c r="QWK19" s="95"/>
      <c r="QWL19" s="95"/>
      <c r="QWM19" s="95"/>
      <c r="QWN19" s="108"/>
      <c r="QWO19" s="109"/>
      <c r="QWP19" s="108"/>
      <c r="QWQ19" s="108"/>
      <c r="QWR19" s="108"/>
      <c r="QWS19" s="108"/>
      <c r="QWT19" s="108"/>
      <c r="QWU19" s="108"/>
      <c r="QWV19" s="95"/>
      <c r="QWW19" s="95"/>
      <c r="QWX19" s="95"/>
      <c r="QWY19" s="108"/>
      <c r="QWZ19" s="109"/>
      <c r="QXA19" s="108"/>
      <c r="QXB19" s="108"/>
      <c r="QXC19" s="108"/>
      <c r="QXD19" s="108"/>
      <c r="QXE19" s="108"/>
      <c r="QXF19" s="108"/>
      <c r="QXG19" s="95"/>
      <c r="QXH19" s="95"/>
      <c r="QXI19" s="95"/>
      <c r="QXJ19" s="108"/>
      <c r="QXK19" s="109"/>
      <c r="QXL19" s="108"/>
      <c r="QXM19" s="108"/>
      <c r="QXN19" s="108"/>
      <c r="QXO19" s="108"/>
      <c r="QXP19" s="108"/>
      <c r="QXQ19" s="108"/>
      <c r="QXR19" s="95"/>
      <c r="QXS19" s="95"/>
      <c r="QXT19" s="95"/>
      <c r="QXU19" s="108"/>
      <c r="QXV19" s="109"/>
      <c r="QXW19" s="108"/>
      <c r="QXX19" s="108"/>
      <c r="QXY19" s="108"/>
      <c r="QXZ19" s="108"/>
      <c r="QYA19" s="108"/>
      <c r="QYB19" s="108"/>
      <c r="QYC19" s="95"/>
      <c r="QYD19" s="95"/>
      <c r="QYE19" s="95"/>
      <c r="QYF19" s="108"/>
      <c r="QYG19" s="109"/>
      <c r="QYH19" s="108"/>
      <c r="QYI19" s="108"/>
      <c r="QYJ19" s="108"/>
      <c r="QYK19" s="108"/>
      <c r="QYL19" s="108"/>
      <c r="QYM19" s="108"/>
      <c r="QYN19" s="95"/>
      <c r="QYO19" s="95"/>
      <c r="QYP19" s="95"/>
      <c r="QYQ19" s="108"/>
      <c r="QYR19" s="109"/>
      <c r="QYS19" s="108"/>
      <c r="QYT19" s="108"/>
      <c r="QYU19" s="108"/>
      <c r="QYV19" s="108"/>
      <c r="QYW19" s="108"/>
      <c r="QYX19" s="108"/>
      <c r="QYY19" s="95"/>
      <c r="QYZ19" s="95"/>
      <c r="QZA19" s="95"/>
      <c r="QZB19" s="108"/>
      <c r="QZC19" s="109"/>
      <c r="QZD19" s="108"/>
      <c r="QZE19" s="108"/>
      <c r="QZF19" s="108"/>
      <c r="QZG19" s="108"/>
      <c r="QZH19" s="108"/>
      <c r="QZI19" s="108"/>
      <c r="QZJ19" s="95"/>
      <c r="QZK19" s="95"/>
      <c r="QZL19" s="95"/>
      <c r="QZM19" s="108"/>
      <c r="QZN19" s="109"/>
      <c r="QZO19" s="108"/>
      <c r="QZP19" s="108"/>
      <c r="QZQ19" s="108"/>
      <c r="QZR19" s="108"/>
      <c r="QZS19" s="108"/>
      <c r="QZT19" s="108"/>
      <c r="QZU19" s="95"/>
      <c r="QZV19" s="95"/>
      <c r="QZW19" s="95"/>
      <c r="QZX19" s="108"/>
      <c r="QZY19" s="109"/>
      <c r="QZZ19" s="108"/>
      <c r="RAA19" s="108"/>
      <c r="RAB19" s="108"/>
      <c r="RAC19" s="108"/>
      <c r="RAD19" s="108"/>
      <c r="RAE19" s="108"/>
      <c r="RAF19" s="95"/>
      <c r="RAG19" s="95"/>
      <c r="RAH19" s="95"/>
      <c r="RAI19" s="108"/>
      <c r="RAJ19" s="109"/>
      <c r="RAK19" s="108"/>
      <c r="RAL19" s="108"/>
      <c r="RAM19" s="108"/>
      <c r="RAN19" s="108"/>
      <c r="RAO19" s="108"/>
      <c r="RAP19" s="108"/>
      <c r="RAQ19" s="95"/>
      <c r="RAR19" s="95"/>
      <c r="RAS19" s="95"/>
      <c r="RAT19" s="108"/>
      <c r="RAU19" s="109"/>
      <c r="RAV19" s="108"/>
      <c r="RAW19" s="108"/>
      <c r="RAX19" s="108"/>
      <c r="RAY19" s="108"/>
      <c r="RAZ19" s="108"/>
      <c r="RBA19" s="108"/>
      <c r="RBB19" s="95"/>
      <c r="RBC19" s="95"/>
      <c r="RBD19" s="95"/>
      <c r="RBE19" s="108"/>
      <c r="RBF19" s="109"/>
      <c r="RBG19" s="108"/>
      <c r="RBH19" s="108"/>
      <c r="RBI19" s="108"/>
      <c r="RBJ19" s="108"/>
      <c r="RBK19" s="108"/>
      <c r="RBL19" s="108"/>
      <c r="RBM19" s="95"/>
      <c r="RBN19" s="95"/>
      <c r="RBO19" s="95"/>
      <c r="RBP19" s="108"/>
      <c r="RBQ19" s="109"/>
      <c r="RBR19" s="108"/>
      <c r="RBS19" s="108"/>
      <c r="RBT19" s="108"/>
      <c r="RBU19" s="108"/>
      <c r="RBV19" s="108"/>
      <c r="RBW19" s="108"/>
      <c r="RBX19" s="95"/>
      <c r="RBY19" s="95"/>
      <c r="RBZ19" s="95"/>
      <c r="RCA19" s="108"/>
      <c r="RCB19" s="109"/>
      <c r="RCC19" s="108"/>
      <c r="RCD19" s="108"/>
      <c r="RCE19" s="108"/>
      <c r="RCF19" s="108"/>
      <c r="RCG19" s="108"/>
      <c r="RCH19" s="108"/>
      <c r="RCI19" s="95"/>
      <c r="RCJ19" s="95"/>
      <c r="RCK19" s="95"/>
      <c r="RCL19" s="108"/>
      <c r="RCM19" s="109"/>
      <c r="RCN19" s="108"/>
      <c r="RCO19" s="108"/>
      <c r="RCP19" s="108"/>
      <c r="RCQ19" s="108"/>
      <c r="RCR19" s="108"/>
      <c r="RCS19" s="108"/>
      <c r="RCT19" s="95"/>
      <c r="RCU19" s="95"/>
      <c r="RCV19" s="95"/>
      <c r="RCW19" s="108"/>
      <c r="RCX19" s="109"/>
      <c r="RCY19" s="108"/>
      <c r="RCZ19" s="108"/>
      <c r="RDA19" s="108"/>
      <c r="RDB19" s="108"/>
      <c r="RDC19" s="108"/>
      <c r="RDD19" s="108"/>
      <c r="RDE19" s="95"/>
      <c r="RDF19" s="95"/>
      <c r="RDG19" s="95"/>
      <c r="RDH19" s="108"/>
      <c r="RDI19" s="109"/>
      <c r="RDJ19" s="108"/>
      <c r="RDK19" s="108"/>
      <c r="RDL19" s="108"/>
      <c r="RDM19" s="108"/>
      <c r="RDN19" s="108"/>
      <c r="RDO19" s="108"/>
      <c r="RDP19" s="95"/>
      <c r="RDQ19" s="95"/>
      <c r="RDR19" s="95"/>
      <c r="RDS19" s="108"/>
      <c r="RDT19" s="109"/>
      <c r="RDU19" s="108"/>
      <c r="RDV19" s="108"/>
      <c r="RDW19" s="108"/>
      <c r="RDX19" s="108"/>
      <c r="RDY19" s="108"/>
      <c r="RDZ19" s="108"/>
      <c r="REA19" s="95"/>
      <c r="REB19" s="95"/>
      <c r="REC19" s="95"/>
      <c r="RED19" s="108"/>
      <c r="REE19" s="109"/>
      <c r="REF19" s="108"/>
      <c r="REG19" s="108"/>
      <c r="REH19" s="108"/>
      <c r="REI19" s="108"/>
      <c r="REJ19" s="108"/>
      <c r="REK19" s="108"/>
      <c r="REL19" s="95"/>
      <c r="REM19" s="95"/>
      <c r="REN19" s="95"/>
      <c r="REO19" s="108"/>
      <c r="REP19" s="109"/>
      <c r="REQ19" s="108"/>
      <c r="RER19" s="108"/>
      <c r="RES19" s="108"/>
      <c r="RET19" s="108"/>
      <c r="REU19" s="108"/>
      <c r="REV19" s="108"/>
      <c r="REW19" s="95"/>
      <c r="REX19" s="95"/>
      <c r="REY19" s="95"/>
      <c r="REZ19" s="108"/>
      <c r="RFA19" s="109"/>
      <c r="RFB19" s="108"/>
      <c r="RFC19" s="108"/>
      <c r="RFD19" s="108"/>
      <c r="RFE19" s="108"/>
      <c r="RFF19" s="108"/>
      <c r="RFG19" s="108"/>
      <c r="RFH19" s="95"/>
      <c r="RFI19" s="95"/>
      <c r="RFJ19" s="95"/>
      <c r="RFK19" s="108"/>
      <c r="RFL19" s="109"/>
      <c r="RFM19" s="108"/>
      <c r="RFN19" s="108"/>
      <c r="RFO19" s="108"/>
      <c r="RFP19" s="108"/>
      <c r="RFQ19" s="108"/>
      <c r="RFR19" s="108"/>
      <c r="RFS19" s="95"/>
      <c r="RFT19" s="95"/>
      <c r="RFU19" s="95"/>
      <c r="RFV19" s="108"/>
      <c r="RFW19" s="109"/>
      <c r="RFX19" s="108"/>
      <c r="RFY19" s="108"/>
      <c r="RFZ19" s="108"/>
      <c r="RGA19" s="108"/>
      <c r="RGB19" s="108"/>
      <c r="RGC19" s="108"/>
      <c r="RGD19" s="95"/>
      <c r="RGE19" s="95"/>
      <c r="RGF19" s="95"/>
      <c r="RGG19" s="108"/>
      <c r="RGH19" s="109"/>
      <c r="RGI19" s="108"/>
      <c r="RGJ19" s="108"/>
      <c r="RGK19" s="108"/>
      <c r="RGL19" s="108"/>
      <c r="RGM19" s="108"/>
      <c r="RGN19" s="108"/>
      <c r="RGO19" s="95"/>
      <c r="RGP19" s="95"/>
      <c r="RGQ19" s="95"/>
      <c r="RGR19" s="108"/>
      <c r="RGS19" s="109"/>
      <c r="RGT19" s="108"/>
      <c r="RGU19" s="108"/>
      <c r="RGV19" s="108"/>
      <c r="RGW19" s="108"/>
      <c r="RGX19" s="108"/>
      <c r="RGY19" s="108"/>
      <c r="RGZ19" s="95"/>
      <c r="RHA19" s="95"/>
      <c r="RHB19" s="95"/>
      <c r="RHC19" s="108"/>
      <c r="RHD19" s="109"/>
      <c r="RHE19" s="108"/>
      <c r="RHF19" s="108"/>
      <c r="RHG19" s="108"/>
      <c r="RHH19" s="108"/>
      <c r="RHI19" s="108"/>
      <c r="RHJ19" s="108"/>
      <c r="RHK19" s="95"/>
      <c r="RHL19" s="95"/>
      <c r="RHM19" s="95"/>
      <c r="RHN19" s="108"/>
      <c r="RHO19" s="109"/>
      <c r="RHP19" s="108"/>
      <c r="RHQ19" s="108"/>
      <c r="RHR19" s="108"/>
      <c r="RHS19" s="108"/>
      <c r="RHT19" s="108"/>
      <c r="RHU19" s="108"/>
      <c r="RHV19" s="95"/>
      <c r="RHW19" s="95"/>
      <c r="RHX19" s="95"/>
      <c r="RHY19" s="108"/>
      <c r="RHZ19" s="109"/>
      <c r="RIA19" s="108"/>
      <c r="RIB19" s="108"/>
      <c r="RIC19" s="108"/>
      <c r="RID19" s="108"/>
      <c r="RIE19" s="108"/>
      <c r="RIF19" s="108"/>
      <c r="RIG19" s="95"/>
      <c r="RIH19" s="95"/>
      <c r="RII19" s="95"/>
      <c r="RIJ19" s="108"/>
      <c r="RIK19" s="109"/>
      <c r="RIL19" s="108"/>
      <c r="RIM19" s="108"/>
      <c r="RIN19" s="108"/>
      <c r="RIO19" s="108"/>
      <c r="RIP19" s="108"/>
      <c r="RIQ19" s="108"/>
      <c r="RIR19" s="95"/>
      <c r="RIS19" s="95"/>
      <c r="RIT19" s="95"/>
      <c r="RIU19" s="108"/>
      <c r="RIV19" s="109"/>
      <c r="RIW19" s="108"/>
      <c r="RIX19" s="108"/>
      <c r="RIY19" s="108"/>
      <c r="RIZ19" s="108"/>
      <c r="RJA19" s="108"/>
      <c r="RJB19" s="108"/>
      <c r="RJC19" s="95"/>
      <c r="RJD19" s="95"/>
      <c r="RJE19" s="95"/>
      <c r="RJF19" s="108"/>
      <c r="RJG19" s="109"/>
      <c r="RJH19" s="108"/>
      <c r="RJI19" s="108"/>
      <c r="RJJ19" s="108"/>
      <c r="RJK19" s="108"/>
      <c r="RJL19" s="108"/>
      <c r="RJM19" s="108"/>
      <c r="RJN19" s="95"/>
      <c r="RJO19" s="95"/>
      <c r="RJP19" s="95"/>
      <c r="RJQ19" s="108"/>
      <c r="RJR19" s="109"/>
      <c r="RJS19" s="108"/>
      <c r="RJT19" s="108"/>
      <c r="RJU19" s="108"/>
      <c r="RJV19" s="108"/>
      <c r="RJW19" s="108"/>
      <c r="RJX19" s="108"/>
      <c r="RJY19" s="95"/>
      <c r="RJZ19" s="95"/>
      <c r="RKA19" s="95"/>
      <c r="RKB19" s="108"/>
      <c r="RKC19" s="109"/>
      <c r="RKD19" s="108"/>
      <c r="RKE19" s="108"/>
      <c r="RKF19" s="108"/>
      <c r="RKG19" s="108"/>
      <c r="RKH19" s="108"/>
      <c r="RKI19" s="108"/>
      <c r="RKJ19" s="95"/>
      <c r="RKK19" s="95"/>
      <c r="RKL19" s="95"/>
      <c r="RKM19" s="108"/>
      <c r="RKN19" s="109"/>
      <c r="RKO19" s="108"/>
      <c r="RKP19" s="108"/>
      <c r="RKQ19" s="108"/>
      <c r="RKR19" s="108"/>
      <c r="RKS19" s="108"/>
      <c r="RKT19" s="108"/>
      <c r="RKU19" s="95"/>
      <c r="RKV19" s="95"/>
      <c r="RKW19" s="95"/>
      <c r="RKX19" s="108"/>
      <c r="RKY19" s="109"/>
      <c r="RKZ19" s="108"/>
      <c r="RLA19" s="108"/>
      <c r="RLB19" s="108"/>
      <c r="RLC19" s="108"/>
      <c r="RLD19" s="108"/>
      <c r="RLE19" s="108"/>
      <c r="RLF19" s="95"/>
      <c r="RLG19" s="95"/>
      <c r="RLH19" s="95"/>
      <c r="RLI19" s="108"/>
      <c r="RLJ19" s="109"/>
      <c r="RLK19" s="108"/>
      <c r="RLL19" s="108"/>
      <c r="RLM19" s="108"/>
      <c r="RLN19" s="108"/>
      <c r="RLO19" s="108"/>
      <c r="RLP19" s="108"/>
      <c r="RLQ19" s="95"/>
      <c r="RLR19" s="95"/>
      <c r="RLS19" s="95"/>
      <c r="RLT19" s="108"/>
      <c r="RLU19" s="109"/>
      <c r="RLV19" s="108"/>
      <c r="RLW19" s="108"/>
      <c r="RLX19" s="108"/>
      <c r="RLY19" s="108"/>
      <c r="RLZ19" s="108"/>
      <c r="RMA19" s="108"/>
      <c r="RMB19" s="95"/>
      <c r="RMC19" s="95"/>
      <c r="RMD19" s="95"/>
      <c r="RME19" s="108"/>
      <c r="RMF19" s="109"/>
      <c r="RMG19" s="108"/>
      <c r="RMH19" s="108"/>
      <c r="RMI19" s="108"/>
      <c r="RMJ19" s="108"/>
      <c r="RMK19" s="108"/>
      <c r="RML19" s="108"/>
      <c r="RMM19" s="95"/>
      <c r="RMN19" s="95"/>
      <c r="RMO19" s="95"/>
      <c r="RMP19" s="108"/>
      <c r="RMQ19" s="109"/>
      <c r="RMR19" s="108"/>
      <c r="RMS19" s="108"/>
      <c r="RMT19" s="108"/>
      <c r="RMU19" s="108"/>
      <c r="RMV19" s="108"/>
      <c r="RMW19" s="108"/>
      <c r="RMX19" s="95"/>
      <c r="RMY19" s="95"/>
      <c r="RMZ19" s="95"/>
      <c r="RNA19" s="108"/>
      <c r="RNB19" s="109"/>
      <c r="RNC19" s="108"/>
      <c r="RND19" s="108"/>
      <c r="RNE19" s="108"/>
      <c r="RNF19" s="108"/>
      <c r="RNG19" s="108"/>
      <c r="RNH19" s="108"/>
      <c r="RNI19" s="95"/>
      <c r="RNJ19" s="95"/>
      <c r="RNK19" s="95"/>
      <c r="RNL19" s="108"/>
      <c r="RNM19" s="109"/>
      <c r="RNN19" s="108"/>
      <c r="RNO19" s="108"/>
      <c r="RNP19" s="108"/>
      <c r="RNQ19" s="108"/>
      <c r="RNR19" s="108"/>
      <c r="RNS19" s="108"/>
      <c r="RNT19" s="95"/>
      <c r="RNU19" s="95"/>
      <c r="RNV19" s="95"/>
      <c r="RNW19" s="108"/>
      <c r="RNX19" s="109"/>
      <c r="RNY19" s="108"/>
      <c r="RNZ19" s="108"/>
      <c r="ROA19" s="108"/>
      <c r="ROB19" s="108"/>
      <c r="ROC19" s="108"/>
      <c r="ROD19" s="108"/>
      <c r="ROE19" s="95"/>
      <c r="ROF19" s="95"/>
      <c r="ROG19" s="95"/>
      <c r="ROH19" s="108"/>
      <c r="ROI19" s="109"/>
      <c r="ROJ19" s="108"/>
      <c r="ROK19" s="108"/>
      <c r="ROL19" s="108"/>
      <c r="ROM19" s="108"/>
      <c r="RON19" s="108"/>
      <c r="ROO19" s="108"/>
      <c r="ROP19" s="95"/>
      <c r="ROQ19" s="95"/>
      <c r="ROR19" s="95"/>
      <c r="ROS19" s="108"/>
      <c r="ROT19" s="109"/>
      <c r="ROU19" s="108"/>
      <c r="ROV19" s="108"/>
      <c r="ROW19" s="108"/>
      <c r="ROX19" s="108"/>
      <c r="ROY19" s="108"/>
      <c r="ROZ19" s="108"/>
      <c r="RPA19" s="95"/>
      <c r="RPB19" s="95"/>
      <c r="RPC19" s="95"/>
      <c r="RPD19" s="108"/>
      <c r="RPE19" s="109"/>
      <c r="RPF19" s="108"/>
      <c r="RPG19" s="108"/>
      <c r="RPH19" s="108"/>
      <c r="RPI19" s="108"/>
      <c r="RPJ19" s="108"/>
      <c r="RPK19" s="108"/>
      <c r="RPL19" s="95"/>
      <c r="RPM19" s="95"/>
      <c r="RPN19" s="95"/>
      <c r="RPO19" s="108"/>
      <c r="RPP19" s="109"/>
      <c r="RPQ19" s="108"/>
      <c r="RPR19" s="108"/>
      <c r="RPS19" s="108"/>
      <c r="RPT19" s="108"/>
      <c r="RPU19" s="108"/>
      <c r="RPV19" s="108"/>
      <c r="RPW19" s="95"/>
      <c r="RPX19" s="95"/>
      <c r="RPY19" s="95"/>
      <c r="RPZ19" s="108"/>
      <c r="RQA19" s="109"/>
      <c r="RQB19" s="108"/>
      <c r="RQC19" s="108"/>
      <c r="RQD19" s="108"/>
      <c r="RQE19" s="108"/>
      <c r="RQF19" s="108"/>
      <c r="RQG19" s="108"/>
      <c r="RQH19" s="95"/>
      <c r="RQI19" s="95"/>
      <c r="RQJ19" s="95"/>
      <c r="RQK19" s="108"/>
      <c r="RQL19" s="109"/>
      <c r="RQM19" s="108"/>
      <c r="RQN19" s="108"/>
      <c r="RQO19" s="108"/>
      <c r="RQP19" s="108"/>
      <c r="RQQ19" s="108"/>
      <c r="RQR19" s="108"/>
      <c r="RQS19" s="95"/>
      <c r="RQT19" s="95"/>
      <c r="RQU19" s="95"/>
      <c r="RQV19" s="108"/>
      <c r="RQW19" s="109"/>
      <c r="RQX19" s="108"/>
      <c r="RQY19" s="108"/>
      <c r="RQZ19" s="108"/>
      <c r="RRA19" s="108"/>
      <c r="RRB19" s="108"/>
      <c r="RRC19" s="108"/>
      <c r="RRD19" s="95"/>
      <c r="RRE19" s="95"/>
      <c r="RRF19" s="95"/>
      <c r="RRG19" s="108"/>
      <c r="RRH19" s="109"/>
      <c r="RRI19" s="108"/>
      <c r="RRJ19" s="108"/>
      <c r="RRK19" s="108"/>
      <c r="RRL19" s="108"/>
      <c r="RRM19" s="108"/>
      <c r="RRN19" s="108"/>
      <c r="RRO19" s="95"/>
      <c r="RRP19" s="95"/>
      <c r="RRQ19" s="95"/>
      <c r="RRR19" s="108"/>
      <c r="RRS19" s="109"/>
      <c r="RRT19" s="108"/>
      <c r="RRU19" s="108"/>
      <c r="RRV19" s="108"/>
      <c r="RRW19" s="108"/>
      <c r="RRX19" s="108"/>
      <c r="RRY19" s="108"/>
      <c r="RRZ19" s="95"/>
      <c r="RSA19" s="95"/>
      <c r="RSB19" s="95"/>
      <c r="RSC19" s="108"/>
      <c r="RSD19" s="109"/>
      <c r="RSE19" s="108"/>
      <c r="RSF19" s="108"/>
      <c r="RSG19" s="108"/>
      <c r="RSH19" s="108"/>
      <c r="RSI19" s="108"/>
      <c r="RSJ19" s="108"/>
      <c r="RSK19" s="95"/>
      <c r="RSL19" s="95"/>
      <c r="RSM19" s="95"/>
      <c r="RSN19" s="108"/>
      <c r="RSO19" s="109"/>
      <c r="RSP19" s="108"/>
      <c r="RSQ19" s="108"/>
      <c r="RSR19" s="108"/>
      <c r="RSS19" s="108"/>
      <c r="RST19" s="108"/>
      <c r="RSU19" s="108"/>
      <c r="RSV19" s="95"/>
      <c r="RSW19" s="95"/>
      <c r="RSX19" s="95"/>
      <c r="RSY19" s="108"/>
      <c r="RSZ19" s="109"/>
      <c r="RTA19" s="108"/>
      <c r="RTB19" s="108"/>
      <c r="RTC19" s="108"/>
      <c r="RTD19" s="108"/>
      <c r="RTE19" s="108"/>
      <c r="RTF19" s="108"/>
      <c r="RTG19" s="95"/>
      <c r="RTH19" s="95"/>
      <c r="RTI19" s="95"/>
      <c r="RTJ19" s="108"/>
      <c r="RTK19" s="109"/>
      <c r="RTL19" s="108"/>
      <c r="RTM19" s="108"/>
      <c r="RTN19" s="108"/>
      <c r="RTO19" s="108"/>
      <c r="RTP19" s="108"/>
      <c r="RTQ19" s="108"/>
      <c r="RTR19" s="95"/>
      <c r="RTS19" s="95"/>
      <c r="RTT19" s="95"/>
      <c r="RTU19" s="108"/>
      <c r="RTV19" s="109"/>
      <c r="RTW19" s="108"/>
      <c r="RTX19" s="108"/>
      <c r="RTY19" s="108"/>
      <c r="RTZ19" s="108"/>
      <c r="RUA19" s="108"/>
      <c r="RUB19" s="108"/>
      <c r="RUC19" s="95"/>
      <c r="RUD19" s="95"/>
      <c r="RUE19" s="95"/>
      <c r="RUF19" s="108"/>
      <c r="RUG19" s="109"/>
      <c r="RUH19" s="108"/>
      <c r="RUI19" s="108"/>
      <c r="RUJ19" s="108"/>
      <c r="RUK19" s="108"/>
      <c r="RUL19" s="108"/>
      <c r="RUM19" s="108"/>
      <c r="RUN19" s="95"/>
      <c r="RUO19" s="95"/>
      <c r="RUP19" s="95"/>
      <c r="RUQ19" s="108"/>
      <c r="RUR19" s="109"/>
      <c r="RUS19" s="108"/>
      <c r="RUT19" s="108"/>
      <c r="RUU19" s="108"/>
      <c r="RUV19" s="108"/>
      <c r="RUW19" s="108"/>
      <c r="RUX19" s="108"/>
      <c r="RUY19" s="95"/>
      <c r="RUZ19" s="95"/>
      <c r="RVA19" s="95"/>
      <c r="RVB19" s="108"/>
      <c r="RVC19" s="109"/>
      <c r="RVD19" s="108"/>
      <c r="RVE19" s="108"/>
      <c r="RVF19" s="108"/>
      <c r="RVG19" s="108"/>
      <c r="RVH19" s="108"/>
      <c r="RVI19" s="108"/>
      <c r="RVJ19" s="95"/>
      <c r="RVK19" s="95"/>
      <c r="RVL19" s="95"/>
      <c r="RVM19" s="108"/>
      <c r="RVN19" s="109"/>
      <c r="RVO19" s="108"/>
      <c r="RVP19" s="108"/>
      <c r="RVQ19" s="108"/>
      <c r="RVR19" s="108"/>
      <c r="RVS19" s="108"/>
      <c r="RVT19" s="108"/>
      <c r="RVU19" s="95"/>
      <c r="RVV19" s="95"/>
      <c r="RVW19" s="95"/>
      <c r="RVX19" s="108"/>
      <c r="RVY19" s="109"/>
      <c r="RVZ19" s="108"/>
      <c r="RWA19" s="108"/>
      <c r="RWB19" s="108"/>
      <c r="RWC19" s="108"/>
      <c r="RWD19" s="108"/>
      <c r="RWE19" s="108"/>
      <c r="RWF19" s="95"/>
      <c r="RWG19" s="95"/>
      <c r="RWH19" s="95"/>
      <c r="RWI19" s="108"/>
      <c r="RWJ19" s="109"/>
      <c r="RWK19" s="108"/>
      <c r="RWL19" s="108"/>
      <c r="RWM19" s="108"/>
      <c r="RWN19" s="108"/>
      <c r="RWO19" s="108"/>
      <c r="RWP19" s="108"/>
      <c r="RWQ19" s="95"/>
      <c r="RWR19" s="95"/>
      <c r="RWS19" s="95"/>
      <c r="RWT19" s="108"/>
      <c r="RWU19" s="109"/>
      <c r="RWV19" s="108"/>
      <c r="RWW19" s="108"/>
      <c r="RWX19" s="108"/>
      <c r="RWY19" s="108"/>
      <c r="RWZ19" s="108"/>
      <c r="RXA19" s="108"/>
      <c r="RXB19" s="95"/>
      <c r="RXC19" s="95"/>
      <c r="RXD19" s="95"/>
      <c r="RXE19" s="108"/>
      <c r="RXF19" s="109"/>
      <c r="RXG19" s="108"/>
      <c r="RXH19" s="108"/>
      <c r="RXI19" s="108"/>
      <c r="RXJ19" s="108"/>
      <c r="RXK19" s="108"/>
      <c r="RXL19" s="108"/>
      <c r="RXM19" s="95"/>
      <c r="RXN19" s="95"/>
      <c r="RXO19" s="95"/>
      <c r="RXP19" s="108"/>
      <c r="RXQ19" s="109"/>
      <c r="RXR19" s="108"/>
      <c r="RXS19" s="108"/>
      <c r="RXT19" s="108"/>
      <c r="RXU19" s="108"/>
      <c r="RXV19" s="108"/>
      <c r="RXW19" s="108"/>
      <c r="RXX19" s="95"/>
      <c r="RXY19" s="95"/>
      <c r="RXZ19" s="95"/>
      <c r="RYA19" s="108"/>
      <c r="RYB19" s="109"/>
      <c r="RYC19" s="108"/>
      <c r="RYD19" s="108"/>
      <c r="RYE19" s="108"/>
      <c r="RYF19" s="108"/>
      <c r="RYG19" s="108"/>
      <c r="RYH19" s="108"/>
      <c r="RYI19" s="95"/>
      <c r="RYJ19" s="95"/>
      <c r="RYK19" s="95"/>
      <c r="RYL19" s="108"/>
      <c r="RYM19" s="109"/>
      <c r="RYN19" s="108"/>
      <c r="RYO19" s="108"/>
      <c r="RYP19" s="108"/>
      <c r="RYQ19" s="108"/>
      <c r="RYR19" s="108"/>
      <c r="RYS19" s="108"/>
      <c r="RYT19" s="95"/>
      <c r="RYU19" s="95"/>
      <c r="RYV19" s="95"/>
      <c r="RYW19" s="108"/>
      <c r="RYX19" s="109"/>
      <c r="RYY19" s="108"/>
      <c r="RYZ19" s="108"/>
      <c r="RZA19" s="108"/>
      <c r="RZB19" s="108"/>
      <c r="RZC19" s="108"/>
      <c r="RZD19" s="108"/>
      <c r="RZE19" s="95"/>
      <c r="RZF19" s="95"/>
      <c r="RZG19" s="95"/>
      <c r="RZH19" s="108"/>
      <c r="RZI19" s="109"/>
      <c r="RZJ19" s="108"/>
      <c r="RZK19" s="108"/>
      <c r="RZL19" s="108"/>
      <c r="RZM19" s="108"/>
      <c r="RZN19" s="108"/>
      <c r="RZO19" s="108"/>
      <c r="RZP19" s="95"/>
      <c r="RZQ19" s="95"/>
      <c r="RZR19" s="95"/>
      <c r="RZS19" s="108"/>
      <c r="RZT19" s="109"/>
      <c r="RZU19" s="108"/>
      <c r="RZV19" s="108"/>
      <c r="RZW19" s="108"/>
      <c r="RZX19" s="108"/>
      <c r="RZY19" s="108"/>
      <c r="RZZ19" s="108"/>
      <c r="SAA19" s="95"/>
      <c r="SAB19" s="95"/>
      <c r="SAC19" s="95"/>
      <c r="SAD19" s="108"/>
      <c r="SAE19" s="109"/>
      <c r="SAF19" s="108"/>
      <c r="SAG19" s="108"/>
      <c r="SAH19" s="108"/>
      <c r="SAI19" s="108"/>
      <c r="SAJ19" s="108"/>
      <c r="SAK19" s="108"/>
      <c r="SAL19" s="95"/>
      <c r="SAM19" s="95"/>
      <c r="SAN19" s="95"/>
      <c r="SAO19" s="108"/>
      <c r="SAP19" s="109"/>
      <c r="SAQ19" s="108"/>
      <c r="SAR19" s="108"/>
      <c r="SAS19" s="108"/>
      <c r="SAT19" s="108"/>
      <c r="SAU19" s="108"/>
      <c r="SAV19" s="108"/>
      <c r="SAW19" s="95"/>
      <c r="SAX19" s="95"/>
      <c r="SAY19" s="95"/>
      <c r="SAZ19" s="108"/>
      <c r="SBA19" s="109"/>
      <c r="SBB19" s="108"/>
      <c r="SBC19" s="108"/>
      <c r="SBD19" s="108"/>
      <c r="SBE19" s="108"/>
      <c r="SBF19" s="108"/>
      <c r="SBG19" s="108"/>
      <c r="SBH19" s="95"/>
      <c r="SBI19" s="95"/>
      <c r="SBJ19" s="95"/>
      <c r="SBK19" s="108"/>
      <c r="SBL19" s="109"/>
      <c r="SBM19" s="108"/>
      <c r="SBN19" s="108"/>
      <c r="SBO19" s="108"/>
      <c r="SBP19" s="108"/>
      <c r="SBQ19" s="108"/>
      <c r="SBR19" s="108"/>
      <c r="SBS19" s="95"/>
      <c r="SBT19" s="95"/>
      <c r="SBU19" s="95"/>
      <c r="SBV19" s="108"/>
      <c r="SBW19" s="109"/>
      <c r="SBX19" s="108"/>
      <c r="SBY19" s="108"/>
      <c r="SBZ19" s="108"/>
      <c r="SCA19" s="108"/>
      <c r="SCB19" s="108"/>
      <c r="SCC19" s="108"/>
      <c r="SCD19" s="95"/>
      <c r="SCE19" s="95"/>
      <c r="SCF19" s="95"/>
      <c r="SCG19" s="108"/>
      <c r="SCH19" s="109"/>
      <c r="SCI19" s="108"/>
      <c r="SCJ19" s="108"/>
      <c r="SCK19" s="108"/>
      <c r="SCL19" s="108"/>
      <c r="SCM19" s="108"/>
      <c r="SCN19" s="108"/>
      <c r="SCO19" s="95"/>
      <c r="SCP19" s="95"/>
      <c r="SCQ19" s="95"/>
      <c r="SCR19" s="108"/>
      <c r="SCS19" s="109"/>
      <c r="SCT19" s="108"/>
      <c r="SCU19" s="108"/>
      <c r="SCV19" s="108"/>
      <c r="SCW19" s="108"/>
      <c r="SCX19" s="108"/>
      <c r="SCY19" s="108"/>
      <c r="SCZ19" s="95"/>
      <c r="SDA19" s="95"/>
      <c r="SDB19" s="95"/>
      <c r="SDC19" s="108"/>
      <c r="SDD19" s="109"/>
      <c r="SDE19" s="108"/>
      <c r="SDF19" s="108"/>
      <c r="SDG19" s="108"/>
      <c r="SDH19" s="108"/>
      <c r="SDI19" s="108"/>
      <c r="SDJ19" s="108"/>
      <c r="SDK19" s="95"/>
      <c r="SDL19" s="95"/>
      <c r="SDM19" s="95"/>
      <c r="SDN19" s="108"/>
      <c r="SDO19" s="109"/>
      <c r="SDP19" s="108"/>
      <c r="SDQ19" s="108"/>
      <c r="SDR19" s="108"/>
      <c r="SDS19" s="108"/>
      <c r="SDT19" s="108"/>
      <c r="SDU19" s="108"/>
      <c r="SDV19" s="95"/>
      <c r="SDW19" s="95"/>
      <c r="SDX19" s="95"/>
      <c r="SDY19" s="108"/>
      <c r="SDZ19" s="109"/>
      <c r="SEA19" s="108"/>
      <c r="SEB19" s="108"/>
      <c r="SEC19" s="108"/>
      <c r="SED19" s="108"/>
      <c r="SEE19" s="108"/>
      <c r="SEF19" s="108"/>
      <c r="SEG19" s="95"/>
      <c r="SEH19" s="95"/>
      <c r="SEI19" s="95"/>
      <c r="SEJ19" s="108"/>
      <c r="SEK19" s="109"/>
      <c r="SEL19" s="108"/>
      <c r="SEM19" s="108"/>
      <c r="SEN19" s="108"/>
      <c r="SEO19" s="108"/>
      <c r="SEP19" s="108"/>
      <c r="SEQ19" s="108"/>
      <c r="SER19" s="95"/>
      <c r="SES19" s="95"/>
      <c r="SET19" s="95"/>
      <c r="SEU19" s="108"/>
      <c r="SEV19" s="109"/>
      <c r="SEW19" s="108"/>
      <c r="SEX19" s="108"/>
      <c r="SEY19" s="108"/>
      <c r="SEZ19" s="108"/>
      <c r="SFA19" s="108"/>
      <c r="SFB19" s="108"/>
      <c r="SFC19" s="95"/>
      <c r="SFD19" s="95"/>
      <c r="SFE19" s="95"/>
      <c r="SFF19" s="108"/>
      <c r="SFG19" s="109"/>
      <c r="SFH19" s="108"/>
      <c r="SFI19" s="108"/>
      <c r="SFJ19" s="108"/>
      <c r="SFK19" s="108"/>
      <c r="SFL19" s="108"/>
      <c r="SFM19" s="108"/>
      <c r="SFN19" s="95"/>
      <c r="SFO19" s="95"/>
      <c r="SFP19" s="95"/>
      <c r="SFQ19" s="108"/>
      <c r="SFR19" s="109"/>
      <c r="SFS19" s="108"/>
      <c r="SFT19" s="108"/>
      <c r="SFU19" s="108"/>
      <c r="SFV19" s="108"/>
      <c r="SFW19" s="108"/>
      <c r="SFX19" s="108"/>
      <c r="SFY19" s="95"/>
      <c r="SFZ19" s="95"/>
      <c r="SGA19" s="95"/>
      <c r="SGB19" s="108"/>
      <c r="SGC19" s="109"/>
      <c r="SGD19" s="108"/>
      <c r="SGE19" s="108"/>
      <c r="SGF19" s="108"/>
      <c r="SGG19" s="108"/>
      <c r="SGH19" s="108"/>
      <c r="SGI19" s="108"/>
      <c r="SGJ19" s="95"/>
      <c r="SGK19" s="95"/>
      <c r="SGL19" s="95"/>
      <c r="SGM19" s="108"/>
      <c r="SGN19" s="109"/>
      <c r="SGO19" s="108"/>
      <c r="SGP19" s="108"/>
      <c r="SGQ19" s="108"/>
      <c r="SGR19" s="108"/>
      <c r="SGS19" s="108"/>
      <c r="SGT19" s="108"/>
      <c r="SGU19" s="95"/>
      <c r="SGV19" s="95"/>
      <c r="SGW19" s="95"/>
      <c r="SGX19" s="108"/>
      <c r="SGY19" s="109"/>
      <c r="SGZ19" s="108"/>
      <c r="SHA19" s="108"/>
      <c r="SHB19" s="108"/>
      <c r="SHC19" s="108"/>
      <c r="SHD19" s="108"/>
      <c r="SHE19" s="108"/>
      <c r="SHF19" s="95"/>
      <c r="SHG19" s="95"/>
      <c r="SHH19" s="95"/>
      <c r="SHI19" s="108"/>
      <c r="SHJ19" s="109"/>
      <c r="SHK19" s="108"/>
      <c r="SHL19" s="108"/>
      <c r="SHM19" s="108"/>
      <c r="SHN19" s="108"/>
      <c r="SHO19" s="108"/>
      <c r="SHP19" s="108"/>
      <c r="SHQ19" s="95"/>
      <c r="SHR19" s="95"/>
      <c r="SHS19" s="95"/>
      <c r="SHT19" s="108"/>
      <c r="SHU19" s="109"/>
      <c r="SHV19" s="108"/>
      <c r="SHW19" s="108"/>
      <c r="SHX19" s="108"/>
      <c r="SHY19" s="108"/>
      <c r="SHZ19" s="108"/>
      <c r="SIA19" s="108"/>
      <c r="SIB19" s="95"/>
      <c r="SIC19" s="95"/>
      <c r="SID19" s="95"/>
      <c r="SIE19" s="108"/>
      <c r="SIF19" s="109"/>
      <c r="SIG19" s="108"/>
      <c r="SIH19" s="108"/>
      <c r="SII19" s="108"/>
      <c r="SIJ19" s="108"/>
      <c r="SIK19" s="108"/>
      <c r="SIL19" s="108"/>
      <c r="SIM19" s="95"/>
      <c r="SIN19" s="95"/>
      <c r="SIO19" s="95"/>
      <c r="SIP19" s="108"/>
      <c r="SIQ19" s="109"/>
      <c r="SIR19" s="108"/>
      <c r="SIS19" s="108"/>
      <c r="SIT19" s="108"/>
      <c r="SIU19" s="108"/>
      <c r="SIV19" s="108"/>
      <c r="SIW19" s="108"/>
      <c r="SIX19" s="95"/>
      <c r="SIY19" s="95"/>
      <c r="SIZ19" s="95"/>
      <c r="SJA19" s="108"/>
      <c r="SJB19" s="109"/>
      <c r="SJC19" s="108"/>
      <c r="SJD19" s="108"/>
      <c r="SJE19" s="108"/>
      <c r="SJF19" s="108"/>
      <c r="SJG19" s="108"/>
      <c r="SJH19" s="108"/>
      <c r="SJI19" s="95"/>
      <c r="SJJ19" s="95"/>
      <c r="SJK19" s="95"/>
      <c r="SJL19" s="108"/>
      <c r="SJM19" s="109"/>
      <c r="SJN19" s="108"/>
      <c r="SJO19" s="108"/>
      <c r="SJP19" s="108"/>
      <c r="SJQ19" s="108"/>
      <c r="SJR19" s="108"/>
      <c r="SJS19" s="108"/>
      <c r="SJT19" s="95"/>
      <c r="SJU19" s="95"/>
      <c r="SJV19" s="95"/>
      <c r="SJW19" s="108"/>
      <c r="SJX19" s="109"/>
      <c r="SJY19" s="108"/>
      <c r="SJZ19" s="108"/>
      <c r="SKA19" s="108"/>
      <c r="SKB19" s="108"/>
      <c r="SKC19" s="108"/>
      <c r="SKD19" s="108"/>
      <c r="SKE19" s="95"/>
      <c r="SKF19" s="95"/>
      <c r="SKG19" s="95"/>
      <c r="SKH19" s="108"/>
      <c r="SKI19" s="109"/>
      <c r="SKJ19" s="108"/>
      <c r="SKK19" s="108"/>
      <c r="SKL19" s="108"/>
      <c r="SKM19" s="108"/>
      <c r="SKN19" s="108"/>
      <c r="SKO19" s="108"/>
      <c r="SKP19" s="95"/>
      <c r="SKQ19" s="95"/>
      <c r="SKR19" s="95"/>
      <c r="SKS19" s="108"/>
      <c r="SKT19" s="109"/>
      <c r="SKU19" s="108"/>
      <c r="SKV19" s="108"/>
      <c r="SKW19" s="108"/>
      <c r="SKX19" s="108"/>
      <c r="SKY19" s="108"/>
      <c r="SKZ19" s="108"/>
      <c r="SLA19" s="95"/>
      <c r="SLB19" s="95"/>
      <c r="SLC19" s="95"/>
      <c r="SLD19" s="108"/>
      <c r="SLE19" s="109"/>
      <c r="SLF19" s="108"/>
      <c r="SLG19" s="108"/>
      <c r="SLH19" s="108"/>
      <c r="SLI19" s="108"/>
      <c r="SLJ19" s="108"/>
      <c r="SLK19" s="108"/>
      <c r="SLL19" s="95"/>
      <c r="SLM19" s="95"/>
      <c r="SLN19" s="95"/>
      <c r="SLO19" s="108"/>
      <c r="SLP19" s="109"/>
      <c r="SLQ19" s="108"/>
      <c r="SLR19" s="108"/>
      <c r="SLS19" s="108"/>
      <c r="SLT19" s="108"/>
      <c r="SLU19" s="108"/>
      <c r="SLV19" s="108"/>
      <c r="SLW19" s="95"/>
      <c r="SLX19" s="95"/>
      <c r="SLY19" s="95"/>
      <c r="SLZ19" s="108"/>
      <c r="SMA19" s="109"/>
      <c r="SMB19" s="108"/>
      <c r="SMC19" s="108"/>
      <c r="SMD19" s="108"/>
      <c r="SME19" s="108"/>
      <c r="SMF19" s="108"/>
      <c r="SMG19" s="108"/>
      <c r="SMH19" s="95"/>
      <c r="SMI19" s="95"/>
      <c r="SMJ19" s="95"/>
      <c r="SMK19" s="108"/>
      <c r="SML19" s="109"/>
      <c r="SMM19" s="108"/>
      <c r="SMN19" s="108"/>
      <c r="SMO19" s="108"/>
      <c r="SMP19" s="108"/>
      <c r="SMQ19" s="108"/>
      <c r="SMR19" s="108"/>
      <c r="SMS19" s="95"/>
      <c r="SMT19" s="95"/>
      <c r="SMU19" s="95"/>
      <c r="SMV19" s="108"/>
      <c r="SMW19" s="109"/>
      <c r="SMX19" s="108"/>
      <c r="SMY19" s="108"/>
      <c r="SMZ19" s="108"/>
      <c r="SNA19" s="108"/>
      <c r="SNB19" s="108"/>
      <c r="SNC19" s="108"/>
      <c r="SND19" s="95"/>
      <c r="SNE19" s="95"/>
      <c r="SNF19" s="95"/>
      <c r="SNG19" s="108"/>
      <c r="SNH19" s="109"/>
      <c r="SNI19" s="108"/>
      <c r="SNJ19" s="108"/>
      <c r="SNK19" s="108"/>
      <c r="SNL19" s="108"/>
      <c r="SNM19" s="108"/>
      <c r="SNN19" s="108"/>
      <c r="SNO19" s="95"/>
      <c r="SNP19" s="95"/>
      <c r="SNQ19" s="95"/>
      <c r="SNR19" s="108"/>
      <c r="SNS19" s="109"/>
      <c r="SNT19" s="108"/>
      <c r="SNU19" s="108"/>
      <c r="SNV19" s="108"/>
      <c r="SNW19" s="108"/>
      <c r="SNX19" s="108"/>
      <c r="SNY19" s="108"/>
      <c r="SNZ19" s="95"/>
      <c r="SOA19" s="95"/>
      <c r="SOB19" s="95"/>
      <c r="SOC19" s="108"/>
      <c r="SOD19" s="109"/>
      <c r="SOE19" s="108"/>
      <c r="SOF19" s="108"/>
      <c r="SOG19" s="108"/>
      <c r="SOH19" s="108"/>
      <c r="SOI19" s="108"/>
      <c r="SOJ19" s="108"/>
      <c r="SOK19" s="95"/>
      <c r="SOL19" s="95"/>
      <c r="SOM19" s="95"/>
      <c r="SON19" s="108"/>
      <c r="SOO19" s="109"/>
      <c r="SOP19" s="108"/>
      <c r="SOQ19" s="108"/>
      <c r="SOR19" s="108"/>
      <c r="SOS19" s="108"/>
      <c r="SOT19" s="108"/>
      <c r="SOU19" s="108"/>
      <c r="SOV19" s="95"/>
      <c r="SOW19" s="95"/>
      <c r="SOX19" s="95"/>
      <c r="SOY19" s="108"/>
      <c r="SOZ19" s="109"/>
      <c r="SPA19" s="108"/>
      <c r="SPB19" s="108"/>
      <c r="SPC19" s="108"/>
      <c r="SPD19" s="108"/>
      <c r="SPE19" s="108"/>
      <c r="SPF19" s="108"/>
      <c r="SPG19" s="95"/>
      <c r="SPH19" s="95"/>
      <c r="SPI19" s="95"/>
      <c r="SPJ19" s="108"/>
      <c r="SPK19" s="109"/>
      <c r="SPL19" s="108"/>
      <c r="SPM19" s="108"/>
      <c r="SPN19" s="108"/>
      <c r="SPO19" s="108"/>
      <c r="SPP19" s="108"/>
      <c r="SPQ19" s="108"/>
      <c r="SPR19" s="95"/>
      <c r="SPS19" s="95"/>
      <c r="SPT19" s="95"/>
      <c r="SPU19" s="108"/>
      <c r="SPV19" s="109"/>
      <c r="SPW19" s="108"/>
      <c r="SPX19" s="108"/>
      <c r="SPY19" s="108"/>
      <c r="SPZ19" s="108"/>
      <c r="SQA19" s="108"/>
      <c r="SQB19" s="108"/>
      <c r="SQC19" s="95"/>
      <c r="SQD19" s="95"/>
      <c r="SQE19" s="95"/>
      <c r="SQF19" s="108"/>
      <c r="SQG19" s="109"/>
      <c r="SQH19" s="108"/>
      <c r="SQI19" s="108"/>
      <c r="SQJ19" s="108"/>
      <c r="SQK19" s="108"/>
      <c r="SQL19" s="108"/>
      <c r="SQM19" s="108"/>
      <c r="SQN19" s="95"/>
      <c r="SQO19" s="95"/>
      <c r="SQP19" s="95"/>
      <c r="SQQ19" s="108"/>
      <c r="SQR19" s="109"/>
      <c r="SQS19" s="108"/>
      <c r="SQT19" s="108"/>
      <c r="SQU19" s="108"/>
      <c r="SQV19" s="108"/>
      <c r="SQW19" s="108"/>
      <c r="SQX19" s="108"/>
      <c r="SQY19" s="95"/>
      <c r="SQZ19" s="95"/>
      <c r="SRA19" s="95"/>
      <c r="SRB19" s="108"/>
      <c r="SRC19" s="109"/>
      <c r="SRD19" s="108"/>
      <c r="SRE19" s="108"/>
      <c r="SRF19" s="108"/>
      <c r="SRG19" s="108"/>
      <c r="SRH19" s="108"/>
      <c r="SRI19" s="108"/>
      <c r="SRJ19" s="95"/>
      <c r="SRK19" s="95"/>
      <c r="SRL19" s="95"/>
      <c r="SRM19" s="108"/>
      <c r="SRN19" s="109"/>
      <c r="SRO19" s="108"/>
      <c r="SRP19" s="108"/>
      <c r="SRQ19" s="108"/>
      <c r="SRR19" s="108"/>
      <c r="SRS19" s="108"/>
      <c r="SRT19" s="108"/>
      <c r="SRU19" s="95"/>
      <c r="SRV19" s="95"/>
      <c r="SRW19" s="95"/>
      <c r="SRX19" s="108"/>
      <c r="SRY19" s="109"/>
      <c r="SRZ19" s="108"/>
      <c r="SSA19" s="108"/>
      <c r="SSB19" s="108"/>
      <c r="SSC19" s="108"/>
      <c r="SSD19" s="108"/>
      <c r="SSE19" s="108"/>
      <c r="SSF19" s="95"/>
      <c r="SSG19" s="95"/>
      <c r="SSH19" s="95"/>
      <c r="SSI19" s="108"/>
      <c r="SSJ19" s="109"/>
      <c r="SSK19" s="108"/>
      <c r="SSL19" s="108"/>
      <c r="SSM19" s="108"/>
      <c r="SSN19" s="108"/>
      <c r="SSO19" s="108"/>
      <c r="SSP19" s="108"/>
      <c r="SSQ19" s="95"/>
      <c r="SSR19" s="95"/>
      <c r="SSS19" s="95"/>
      <c r="SST19" s="108"/>
      <c r="SSU19" s="109"/>
      <c r="SSV19" s="108"/>
      <c r="SSW19" s="108"/>
      <c r="SSX19" s="108"/>
      <c r="SSY19" s="108"/>
      <c r="SSZ19" s="108"/>
      <c r="STA19" s="108"/>
      <c r="STB19" s="95"/>
      <c r="STC19" s="95"/>
      <c r="STD19" s="95"/>
      <c r="STE19" s="108"/>
      <c r="STF19" s="109"/>
      <c r="STG19" s="108"/>
      <c r="STH19" s="108"/>
      <c r="STI19" s="108"/>
      <c r="STJ19" s="108"/>
      <c r="STK19" s="108"/>
      <c r="STL19" s="108"/>
      <c r="STM19" s="95"/>
      <c r="STN19" s="95"/>
      <c r="STO19" s="95"/>
      <c r="STP19" s="108"/>
      <c r="STQ19" s="109"/>
      <c r="STR19" s="108"/>
      <c r="STS19" s="108"/>
      <c r="STT19" s="108"/>
      <c r="STU19" s="108"/>
      <c r="STV19" s="108"/>
      <c r="STW19" s="108"/>
      <c r="STX19" s="95"/>
      <c r="STY19" s="95"/>
      <c r="STZ19" s="95"/>
      <c r="SUA19" s="108"/>
      <c r="SUB19" s="109"/>
      <c r="SUC19" s="108"/>
      <c r="SUD19" s="108"/>
      <c r="SUE19" s="108"/>
      <c r="SUF19" s="108"/>
      <c r="SUG19" s="108"/>
      <c r="SUH19" s="108"/>
      <c r="SUI19" s="95"/>
      <c r="SUJ19" s="95"/>
      <c r="SUK19" s="95"/>
      <c r="SUL19" s="108"/>
      <c r="SUM19" s="109"/>
      <c r="SUN19" s="108"/>
      <c r="SUO19" s="108"/>
      <c r="SUP19" s="108"/>
      <c r="SUQ19" s="108"/>
      <c r="SUR19" s="108"/>
      <c r="SUS19" s="108"/>
      <c r="SUT19" s="95"/>
      <c r="SUU19" s="95"/>
      <c r="SUV19" s="95"/>
      <c r="SUW19" s="108"/>
      <c r="SUX19" s="109"/>
      <c r="SUY19" s="108"/>
      <c r="SUZ19" s="108"/>
      <c r="SVA19" s="108"/>
      <c r="SVB19" s="108"/>
      <c r="SVC19" s="108"/>
      <c r="SVD19" s="108"/>
      <c r="SVE19" s="95"/>
      <c r="SVF19" s="95"/>
      <c r="SVG19" s="95"/>
      <c r="SVH19" s="108"/>
      <c r="SVI19" s="109"/>
      <c r="SVJ19" s="108"/>
      <c r="SVK19" s="108"/>
      <c r="SVL19" s="108"/>
      <c r="SVM19" s="108"/>
      <c r="SVN19" s="108"/>
      <c r="SVO19" s="108"/>
      <c r="SVP19" s="95"/>
      <c r="SVQ19" s="95"/>
      <c r="SVR19" s="95"/>
      <c r="SVS19" s="108"/>
      <c r="SVT19" s="109"/>
      <c r="SVU19" s="108"/>
      <c r="SVV19" s="108"/>
      <c r="SVW19" s="108"/>
      <c r="SVX19" s="108"/>
      <c r="SVY19" s="108"/>
      <c r="SVZ19" s="108"/>
      <c r="SWA19" s="95"/>
      <c r="SWB19" s="95"/>
      <c r="SWC19" s="95"/>
      <c r="SWD19" s="108"/>
      <c r="SWE19" s="109"/>
      <c r="SWF19" s="108"/>
      <c r="SWG19" s="108"/>
      <c r="SWH19" s="108"/>
      <c r="SWI19" s="108"/>
      <c r="SWJ19" s="108"/>
      <c r="SWK19" s="108"/>
      <c r="SWL19" s="95"/>
      <c r="SWM19" s="95"/>
      <c r="SWN19" s="95"/>
      <c r="SWO19" s="108"/>
      <c r="SWP19" s="109"/>
      <c r="SWQ19" s="108"/>
      <c r="SWR19" s="108"/>
      <c r="SWS19" s="108"/>
      <c r="SWT19" s="108"/>
      <c r="SWU19" s="108"/>
      <c r="SWV19" s="108"/>
      <c r="SWW19" s="95"/>
      <c r="SWX19" s="95"/>
      <c r="SWY19" s="95"/>
      <c r="SWZ19" s="108"/>
      <c r="SXA19" s="109"/>
      <c r="SXB19" s="108"/>
      <c r="SXC19" s="108"/>
      <c r="SXD19" s="108"/>
      <c r="SXE19" s="108"/>
      <c r="SXF19" s="108"/>
      <c r="SXG19" s="108"/>
      <c r="SXH19" s="95"/>
      <c r="SXI19" s="95"/>
      <c r="SXJ19" s="95"/>
      <c r="SXK19" s="108"/>
      <c r="SXL19" s="109"/>
      <c r="SXM19" s="108"/>
      <c r="SXN19" s="108"/>
      <c r="SXO19" s="108"/>
      <c r="SXP19" s="108"/>
      <c r="SXQ19" s="108"/>
      <c r="SXR19" s="108"/>
      <c r="SXS19" s="95"/>
      <c r="SXT19" s="95"/>
      <c r="SXU19" s="95"/>
      <c r="SXV19" s="108"/>
      <c r="SXW19" s="109"/>
      <c r="SXX19" s="108"/>
      <c r="SXY19" s="108"/>
      <c r="SXZ19" s="108"/>
      <c r="SYA19" s="108"/>
      <c r="SYB19" s="108"/>
      <c r="SYC19" s="108"/>
      <c r="SYD19" s="95"/>
      <c r="SYE19" s="95"/>
      <c r="SYF19" s="95"/>
      <c r="SYG19" s="108"/>
      <c r="SYH19" s="109"/>
      <c r="SYI19" s="108"/>
      <c r="SYJ19" s="108"/>
      <c r="SYK19" s="108"/>
      <c r="SYL19" s="108"/>
      <c r="SYM19" s="108"/>
      <c r="SYN19" s="108"/>
      <c r="SYO19" s="95"/>
      <c r="SYP19" s="95"/>
      <c r="SYQ19" s="95"/>
      <c r="SYR19" s="108"/>
      <c r="SYS19" s="109"/>
      <c r="SYT19" s="108"/>
      <c r="SYU19" s="108"/>
      <c r="SYV19" s="108"/>
      <c r="SYW19" s="108"/>
      <c r="SYX19" s="108"/>
      <c r="SYY19" s="108"/>
      <c r="SYZ19" s="95"/>
      <c r="SZA19" s="95"/>
      <c r="SZB19" s="95"/>
      <c r="SZC19" s="108"/>
      <c r="SZD19" s="109"/>
      <c r="SZE19" s="108"/>
      <c r="SZF19" s="108"/>
      <c r="SZG19" s="108"/>
      <c r="SZH19" s="108"/>
      <c r="SZI19" s="108"/>
      <c r="SZJ19" s="108"/>
      <c r="SZK19" s="95"/>
      <c r="SZL19" s="95"/>
      <c r="SZM19" s="95"/>
      <c r="SZN19" s="108"/>
      <c r="SZO19" s="109"/>
      <c r="SZP19" s="108"/>
      <c r="SZQ19" s="108"/>
      <c r="SZR19" s="108"/>
      <c r="SZS19" s="108"/>
      <c r="SZT19" s="108"/>
      <c r="SZU19" s="108"/>
      <c r="SZV19" s="95"/>
      <c r="SZW19" s="95"/>
      <c r="SZX19" s="95"/>
      <c r="SZY19" s="108"/>
      <c r="SZZ19" s="109"/>
      <c r="TAA19" s="108"/>
      <c r="TAB19" s="108"/>
      <c r="TAC19" s="108"/>
      <c r="TAD19" s="108"/>
      <c r="TAE19" s="108"/>
      <c r="TAF19" s="108"/>
      <c r="TAG19" s="95"/>
      <c r="TAH19" s="95"/>
      <c r="TAI19" s="95"/>
      <c r="TAJ19" s="108"/>
      <c r="TAK19" s="109"/>
      <c r="TAL19" s="108"/>
      <c r="TAM19" s="108"/>
      <c r="TAN19" s="108"/>
      <c r="TAO19" s="108"/>
      <c r="TAP19" s="108"/>
      <c r="TAQ19" s="108"/>
      <c r="TAR19" s="95"/>
      <c r="TAS19" s="95"/>
      <c r="TAT19" s="95"/>
      <c r="TAU19" s="108"/>
      <c r="TAV19" s="109"/>
      <c r="TAW19" s="108"/>
      <c r="TAX19" s="108"/>
      <c r="TAY19" s="108"/>
      <c r="TAZ19" s="108"/>
      <c r="TBA19" s="108"/>
      <c r="TBB19" s="108"/>
      <c r="TBC19" s="95"/>
      <c r="TBD19" s="95"/>
      <c r="TBE19" s="95"/>
      <c r="TBF19" s="108"/>
      <c r="TBG19" s="109"/>
      <c r="TBH19" s="108"/>
      <c r="TBI19" s="108"/>
      <c r="TBJ19" s="108"/>
      <c r="TBK19" s="108"/>
      <c r="TBL19" s="108"/>
      <c r="TBM19" s="108"/>
      <c r="TBN19" s="95"/>
      <c r="TBO19" s="95"/>
      <c r="TBP19" s="95"/>
      <c r="TBQ19" s="108"/>
      <c r="TBR19" s="109"/>
      <c r="TBS19" s="108"/>
      <c r="TBT19" s="108"/>
      <c r="TBU19" s="108"/>
      <c r="TBV19" s="108"/>
      <c r="TBW19" s="108"/>
      <c r="TBX19" s="108"/>
      <c r="TBY19" s="95"/>
      <c r="TBZ19" s="95"/>
      <c r="TCA19" s="95"/>
      <c r="TCB19" s="108"/>
      <c r="TCC19" s="109"/>
      <c r="TCD19" s="108"/>
      <c r="TCE19" s="108"/>
      <c r="TCF19" s="108"/>
      <c r="TCG19" s="108"/>
      <c r="TCH19" s="108"/>
      <c r="TCI19" s="108"/>
      <c r="TCJ19" s="95"/>
      <c r="TCK19" s="95"/>
      <c r="TCL19" s="95"/>
      <c r="TCM19" s="108"/>
      <c r="TCN19" s="109"/>
      <c r="TCO19" s="108"/>
      <c r="TCP19" s="108"/>
      <c r="TCQ19" s="108"/>
      <c r="TCR19" s="108"/>
      <c r="TCS19" s="108"/>
      <c r="TCT19" s="108"/>
      <c r="TCU19" s="95"/>
      <c r="TCV19" s="95"/>
      <c r="TCW19" s="95"/>
      <c r="TCX19" s="108"/>
      <c r="TCY19" s="109"/>
      <c r="TCZ19" s="108"/>
      <c r="TDA19" s="108"/>
      <c r="TDB19" s="108"/>
      <c r="TDC19" s="108"/>
      <c r="TDD19" s="108"/>
      <c r="TDE19" s="108"/>
      <c r="TDF19" s="95"/>
      <c r="TDG19" s="95"/>
      <c r="TDH19" s="95"/>
      <c r="TDI19" s="108"/>
      <c r="TDJ19" s="109"/>
      <c r="TDK19" s="108"/>
      <c r="TDL19" s="108"/>
      <c r="TDM19" s="108"/>
      <c r="TDN19" s="108"/>
      <c r="TDO19" s="108"/>
      <c r="TDP19" s="108"/>
      <c r="TDQ19" s="95"/>
      <c r="TDR19" s="95"/>
      <c r="TDS19" s="95"/>
      <c r="TDT19" s="108"/>
      <c r="TDU19" s="109"/>
      <c r="TDV19" s="108"/>
      <c r="TDW19" s="108"/>
      <c r="TDX19" s="108"/>
      <c r="TDY19" s="108"/>
      <c r="TDZ19" s="108"/>
      <c r="TEA19" s="108"/>
      <c r="TEB19" s="95"/>
      <c r="TEC19" s="95"/>
      <c r="TED19" s="95"/>
      <c r="TEE19" s="108"/>
      <c r="TEF19" s="109"/>
      <c r="TEG19" s="108"/>
      <c r="TEH19" s="108"/>
      <c r="TEI19" s="108"/>
      <c r="TEJ19" s="108"/>
      <c r="TEK19" s="108"/>
      <c r="TEL19" s="108"/>
      <c r="TEM19" s="95"/>
      <c r="TEN19" s="95"/>
      <c r="TEO19" s="95"/>
      <c r="TEP19" s="108"/>
      <c r="TEQ19" s="109"/>
      <c r="TER19" s="108"/>
      <c r="TES19" s="108"/>
      <c r="TET19" s="108"/>
      <c r="TEU19" s="108"/>
      <c r="TEV19" s="108"/>
      <c r="TEW19" s="108"/>
      <c r="TEX19" s="95"/>
      <c r="TEY19" s="95"/>
      <c r="TEZ19" s="95"/>
      <c r="TFA19" s="108"/>
      <c r="TFB19" s="109"/>
      <c r="TFC19" s="108"/>
      <c r="TFD19" s="108"/>
      <c r="TFE19" s="108"/>
      <c r="TFF19" s="108"/>
      <c r="TFG19" s="108"/>
      <c r="TFH19" s="108"/>
      <c r="TFI19" s="95"/>
      <c r="TFJ19" s="95"/>
      <c r="TFK19" s="95"/>
      <c r="TFL19" s="108"/>
      <c r="TFM19" s="109"/>
      <c r="TFN19" s="108"/>
      <c r="TFO19" s="108"/>
      <c r="TFP19" s="108"/>
      <c r="TFQ19" s="108"/>
      <c r="TFR19" s="108"/>
      <c r="TFS19" s="108"/>
      <c r="TFT19" s="95"/>
      <c r="TFU19" s="95"/>
      <c r="TFV19" s="95"/>
      <c r="TFW19" s="108"/>
      <c r="TFX19" s="109"/>
      <c r="TFY19" s="108"/>
      <c r="TFZ19" s="108"/>
      <c r="TGA19" s="108"/>
      <c r="TGB19" s="108"/>
      <c r="TGC19" s="108"/>
      <c r="TGD19" s="108"/>
      <c r="TGE19" s="95"/>
      <c r="TGF19" s="95"/>
      <c r="TGG19" s="95"/>
      <c r="TGH19" s="108"/>
      <c r="TGI19" s="109"/>
      <c r="TGJ19" s="108"/>
      <c r="TGK19" s="108"/>
      <c r="TGL19" s="108"/>
      <c r="TGM19" s="108"/>
      <c r="TGN19" s="108"/>
      <c r="TGO19" s="108"/>
      <c r="TGP19" s="95"/>
      <c r="TGQ19" s="95"/>
      <c r="TGR19" s="95"/>
      <c r="TGS19" s="108"/>
      <c r="TGT19" s="109"/>
      <c r="TGU19" s="108"/>
      <c r="TGV19" s="108"/>
      <c r="TGW19" s="108"/>
      <c r="TGX19" s="108"/>
      <c r="TGY19" s="108"/>
      <c r="TGZ19" s="108"/>
      <c r="THA19" s="95"/>
      <c r="THB19" s="95"/>
      <c r="THC19" s="95"/>
      <c r="THD19" s="108"/>
      <c r="THE19" s="109"/>
      <c r="THF19" s="108"/>
      <c r="THG19" s="108"/>
      <c r="THH19" s="108"/>
      <c r="THI19" s="108"/>
      <c r="THJ19" s="108"/>
      <c r="THK19" s="108"/>
      <c r="THL19" s="95"/>
      <c r="THM19" s="95"/>
      <c r="THN19" s="95"/>
      <c r="THO19" s="108"/>
      <c r="THP19" s="109"/>
      <c r="THQ19" s="108"/>
      <c r="THR19" s="108"/>
      <c r="THS19" s="108"/>
      <c r="THT19" s="108"/>
      <c r="THU19" s="108"/>
      <c r="THV19" s="108"/>
      <c r="THW19" s="95"/>
      <c r="THX19" s="95"/>
      <c r="THY19" s="95"/>
      <c r="THZ19" s="108"/>
      <c r="TIA19" s="109"/>
      <c r="TIB19" s="108"/>
      <c r="TIC19" s="108"/>
      <c r="TID19" s="108"/>
      <c r="TIE19" s="108"/>
      <c r="TIF19" s="108"/>
      <c r="TIG19" s="108"/>
      <c r="TIH19" s="95"/>
      <c r="TII19" s="95"/>
      <c r="TIJ19" s="95"/>
      <c r="TIK19" s="108"/>
      <c r="TIL19" s="109"/>
      <c r="TIM19" s="108"/>
      <c r="TIN19" s="108"/>
      <c r="TIO19" s="108"/>
      <c r="TIP19" s="108"/>
      <c r="TIQ19" s="108"/>
      <c r="TIR19" s="108"/>
      <c r="TIS19" s="95"/>
      <c r="TIT19" s="95"/>
      <c r="TIU19" s="95"/>
      <c r="TIV19" s="108"/>
      <c r="TIW19" s="109"/>
      <c r="TIX19" s="108"/>
      <c r="TIY19" s="108"/>
      <c r="TIZ19" s="108"/>
      <c r="TJA19" s="108"/>
      <c r="TJB19" s="108"/>
      <c r="TJC19" s="108"/>
      <c r="TJD19" s="95"/>
      <c r="TJE19" s="95"/>
      <c r="TJF19" s="95"/>
      <c r="TJG19" s="108"/>
      <c r="TJH19" s="109"/>
      <c r="TJI19" s="108"/>
      <c r="TJJ19" s="108"/>
      <c r="TJK19" s="108"/>
      <c r="TJL19" s="108"/>
      <c r="TJM19" s="108"/>
      <c r="TJN19" s="108"/>
      <c r="TJO19" s="95"/>
      <c r="TJP19" s="95"/>
      <c r="TJQ19" s="95"/>
      <c r="TJR19" s="108"/>
      <c r="TJS19" s="109"/>
      <c r="TJT19" s="108"/>
      <c r="TJU19" s="108"/>
      <c r="TJV19" s="108"/>
      <c r="TJW19" s="108"/>
      <c r="TJX19" s="108"/>
      <c r="TJY19" s="108"/>
      <c r="TJZ19" s="95"/>
      <c r="TKA19" s="95"/>
      <c r="TKB19" s="95"/>
      <c r="TKC19" s="108"/>
      <c r="TKD19" s="109"/>
      <c r="TKE19" s="108"/>
      <c r="TKF19" s="108"/>
      <c r="TKG19" s="108"/>
      <c r="TKH19" s="108"/>
      <c r="TKI19" s="108"/>
      <c r="TKJ19" s="108"/>
      <c r="TKK19" s="95"/>
      <c r="TKL19" s="95"/>
      <c r="TKM19" s="95"/>
      <c r="TKN19" s="108"/>
      <c r="TKO19" s="109"/>
      <c r="TKP19" s="108"/>
      <c r="TKQ19" s="108"/>
      <c r="TKR19" s="108"/>
      <c r="TKS19" s="108"/>
      <c r="TKT19" s="108"/>
      <c r="TKU19" s="108"/>
      <c r="TKV19" s="95"/>
      <c r="TKW19" s="95"/>
      <c r="TKX19" s="95"/>
      <c r="TKY19" s="108"/>
      <c r="TKZ19" s="109"/>
      <c r="TLA19" s="108"/>
      <c r="TLB19" s="108"/>
      <c r="TLC19" s="108"/>
      <c r="TLD19" s="108"/>
      <c r="TLE19" s="108"/>
      <c r="TLF19" s="108"/>
      <c r="TLG19" s="95"/>
      <c r="TLH19" s="95"/>
      <c r="TLI19" s="95"/>
      <c r="TLJ19" s="108"/>
      <c r="TLK19" s="109"/>
      <c r="TLL19" s="108"/>
      <c r="TLM19" s="108"/>
      <c r="TLN19" s="108"/>
      <c r="TLO19" s="108"/>
      <c r="TLP19" s="108"/>
      <c r="TLQ19" s="108"/>
      <c r="TLR19" s="95"/>
      <c r="TLS19" s="95"/>
      <c r="TLT19" s="95"/>
      <c r="TLU19" s="108"/>
      <c r="TLV19" s="109"/>
      <c r="TLW19" s="108"/>
      <c r="TLX19" s="108"/>
      <c r="TLY19" s="108"/>
      <c r="TLZ19" s="108"/>
      <c r="TMA19" s="108"/>
      <c r="TMB19" s="108"/>
      <c r="TMC19" s="95"/>
      <c r="TMD19" s="95"/>
      <c r="TME19" s="95"/>
      <c r="TMF19" s="108"/>
      <c r="TMG19" s="109"/>
      <c r="TMH19" s="108"/>
      <c r="TMI19" s="108"/>
      <c r="TMJ19" s="108"/>
      <c r="TMK19" s="108"/>
      <c r="TML19" s="108"/>
      <c r="TMM19" s="108"/>
      <c r="TMN19" s="95"/>
      <c r="TMO19" s="95"/>
      <c r="TMP19" s="95"/>
      <c r="TMQ19" s="108"/>
      <c r="TMR19" s="109"/>
      <c r="TMS19" s="108"/>
      <c r="TMT19" s="108"/>
      <c r="TMU19" s="108"/>
      <c r="TMV19" s="108"/>
      <c r="TMW19" s="108"/>
      <c r="TMX19" s="108"/>
      <c r="TMY19" s="95"/>
      <c r="TMZ19" s="95"/>
      <c r="TNA19" s="95"/>
      <c r="TNB19" s="108"/>
      <c r="TNC19" s="109"/>
      <c r="TND19" s="108"/>
      <c r="TNE19" s="108"/>
      <c r="TNF19" s="108"/>
      <c r="TNG19" s="108"/>
      <c r="TNH19" s="108"/>
      <c r="TNI19" s="108"/>
      <c r="TNJ19" s="95"/>
      <c r="TNK19" s="95"/>
      <c r="TNL19" s="95"/>
      <c r="TNM19" s="108"/>
      <c r="TNN19" s="109"/>
      <c r="TNO19" s="108"/>
      <c r="TNP19" s="108"/>
      <c r="TNQ19" s="108"/>
      <c r="TNR19" s="108"/>
      <c r="TNS19" s="108"/>
      <c r="TNT19" s="108"/>
      <c r="TNU19" s="95"/>
      <c r="TNV19" s="95"/>
      <c r="TNW19" s="95"/>
      <c r="TNX19" s="108"/>
      <c r="TNY19" s="109"/>
      <c r="TNZ19" s="108"/>
      <c r="TOA19" s="108"/>
      <c r="TOB19" s="108"/>
      <c r="TOC19" s="108"/>
      <c r="TOD19" s="108"/>
      <c r="TOE19" s="108"/>
      <c r="TOF19" s="95"/>
      <c r="TOG19" s="95"/>
      <c r="TOH19" s="95"/>
      <c r="TOI19" s="108"/>
      <c r="TOJ19" s="109"/>
      <c r="TOK19" s="108"/>
      <c r="TOL19" s="108"/>
      <c r="TOM19" s="108"/>
      <c r="TON19" s="108"/>
      <c r="TOO19" s="108"/>
      <c r="TOP19" s="108"/>
      <c r="TOQ19" s="95"/>
      <c r="TOR19" s="95"/>
      <c r="TOS19" s="95"/>
      <c r="TOT19" s="108"/>
      <c r="TOU19" s="109"/>
      <c r="TOV19" s="108"/>
      <c r="TOW19" s="108"/>
      <c r="TOX19" s="108"/>
      <c r="TOY19" s="108"/>
      <c r="TOZ19" s="108"/>
      <c r="TPA19" s="108"/>
      <c r="TPB19" s="95"/>
      <c r="TPC19" s="95"/>
      <c r="TPD19" s="95"/>
      <c r="TPE19" s="108"/>
      <c r="TPF19" s="109"/>
      <c r="TPG19" s="108"/>
      <c r="TPH19" s="108"/>
      <c r="TPI19" s="108"/>
      <c r="TPJ19" s="108"/>
      <c r="TPK19" s="108"/>
      <c r="TPL19" s="108"/>
      <c r="TPM19" s="95"/>
      <c r="TPN19" s="95"/>
      <c r="TPO19" s="95"/>
      <c r="TPP19" s="108"/>
      <c r="TPQ19" s="109"/>
      <c r="TPR19" s="108"/>
      <c r="TPS19" s="108"/>
      <c r="TPT19" s="108"/>
      <c r="TPU19" s="108"/>
      <c r="TPV19" s="108"/>
      <c r="TPW19" s="108"/>
      <c r="TPX19" s="95"/>
      <c r="TPY19" s="95"/>
      <c r="TPZ19" s="95"/>
      <c r="TQA19" s="108"/>
      <c r="TQB19" s="109"/>
      <c r="TQC19" s="108"/>
      <c r="TQD19" s="108"/>
      <c r="TQE19" s="108"/>
      <c r="TQF19" s="108"/>
      <c r="TQG19" s="108"/>
      <c r="TQH19" s="108"/>
      <c r="TQI19" s="95"/>
      <c r="TQJ19" s="95"/>
      <c r="TQK19" s="95"/>
      <c r="TQL19" s="108"/>
      <c r="TQM19" s="109"/>
      <c r="TQN19" s="108"/>
      <c r="TQO19" s="108"/>
      <c r="TQP19" s="108"/>
      <c r="TQQ19" s="108"/>
      <c r="TQR19" s="108"/>
      <c r="TQS19" s="108"/>
      <c r="TQT19" s="95"/>
      <c r="TQU19" s="95"/>
      <c r="TQV19" s="95"/>
      <c r="TQW19" s="108"/>
      <c r="TQX19" s="109"/>
      <c r="TQY19" s="108"/>
      <c r="TQZ19" s="108"/>
      <c r="TRA19" s="108"/>
      <c r="TRB19" s="108"/>
      <c r="TRC19" s="108"/>
      <c r="TRD19" s="108"/>
      <c r="TRE19" s="95"/>
      <c r="TRF19" s="95"/>
      <c r="TRG19" s="95"/>
      <c r="TRH19" s="108"/>
      <c r="TRI19" s="109"/>
      <c r="TRJ19" s="108"/>
      <c r="TRK19" s="108"/>
      <c r="TRL19" s="108"/>
      <c r="TRM19" s="108"/>
      <c r="TRN19" s="108"/>
      <c r="TRO19" s="108"/>
      <c r="TRP19" s="95"/>
      <c r="TRQ19" s="95"/>
      <c r="TRR19" s="95"/>
      <c r="TRS19" s="108"/>
      <c r="TRT19" s="109"/>
      <c r="TRU19" s="108"/>
      <c r="TRV19" s="108"/>
      <c r="TRW19" s="108"/>
      <c r="TRX19" s="108"/>
      <c r="TRY19" s="108"/>
      <c r="TRZ19" s="108"/>
      <c r="TSA19" s="95"/>
      <c r="TSB19" s="95"/>
      <c r="TSC19" s="95"/>
      <c r="TSD19" s="108"/>
      <c r="TSE19" s="109"/>
      <c r="TSF19" s="108"/>
      <c r="TSG19" s="108"/>
      <c r="TSH19" s="108"/>
      <c r="TSI19" s="108"/>
      <c r="TSJ19" s="108"/>
      <c r="TSK19" s="108"/>
      <c r="TSL19" s="95"/>
      <c r="TSM19" s="95"/>
      <c r="TSN19" s="95"/>
      <c r="TSO19" s="108"/>
      <c r="TSP19" s="109"/>
      <c r="TSQ19" s="108"/>
      <c r="TSR19" s="108"/>
      <c r="TSS19" s="108"/>
      <c r="TST19" s="108"/>
      <c r="TSU19" s="108"/>
      <c r="TSV19" s="108"/>
      <c r="TSW19" s="95"/>
      <c r="TSX19" s="95"/>
      <c r="TSY19" s="95"/>
      <c r="TSZ19" s="108"/>
      <c r="TTA19" s="109"/>
      <c r="TTB19" s="108"/>
      <c r="TTC19" s="108"/>
      <c r="TTD19" s="108"/>
      <c r="TTE19" s="108"/>
      <c r="TTF19" s="108"/>
      <c r="TTG19" s="108"/>
      <c r="TTH19" s="95"/>
      <c r="TTI19" s="95"/>
      <c r="TTJ19" s="95"/>
      <c r="TTK19" s="108"/>
      <c r="TTL19" s="109"/>
      <c r="TTM19" s="108"/>
      <c r="TTN19" s="108"/>
      <c r="TTO19" s="108"/>
      <c r="TTP19" s="108"/>
      <c r="TTQ19" s="108"/>
      <c r="TTR19" s="108"/>
      <c r="TTS19" s="95"/>
      <c r="TTT19" s="95"/>
      <c r="TTU19" s="95"/>
      <c r="TTV19" s="108"/>
      <c r="TTW19" s="109"/>
      <c r="TTX19" s="108"/>
      <c r="TTY19" s="108"/>
      <c r="TTZ19" s="108"/>
      <c r="TUA19" s="108"/>
      <c r="TUB19" s="108"/>
      <c r="TUC19" s="108"/>
      <c r="TUD19" s="95"/>
      <c r="TUE19" s="95"/>
      <c r="TUF19" s="95"/>
      <c r="TUG19" s="108"/>
      <c r="TUH19" s="109"/>
      <c r="TUI19" s="108"/>
      <c r="TUJ19" s="108"/>
      <c r="TUK19" s="108"/>
      <c r="TUL19" s="108"/>
      <c r="TUM19" s="108"/>
      <c r="TUN19" s="108"/>
      <c r="TUO19" s="95"/>
      <c r="TUP19" s="95"/>
      <c r="TUQ19" s="95"/>
      <c r="TUR19" s="108"/>
      <c r="TUS19" s="109"/>
      <c r="TUT19" s="108"/>
      <c r="TUU19" s="108"/>
      <c r="TUV19" s="108"/>
      <c r="TUW19" s="108"/>
      <c r="TUX19" s="108"/>
      <c r="TUY19" s="108"/>
      <c r="TUZ19" s="95"/>
      <c r="TVA19" s="95"/>
      <c r="TVB19" s="95"/>
      <c r="TVC19" s="108"/>
      <c r="TVD19" s="109"/>
      <c r="TVE19" s="108"/>
      <c r="TVF19" s="108"/>
      <c r="TVG19" s="108"/>
      <c r="TVH19" s="108"/>
      <c r="TVI19" s="108"/>
      <c r="TVJ19" s="108"/>
      <c r="TVK19" s="95"/>
      <c r="TVL19" s="95"/>
      <c r="TVM19" s="95"/>
      <c r="TVN19" s="108"/>
      <c r="TVO19" s="109"/>
      <c r="TVP19" s="108"/>
      <c r="TVQ19" s="108"/>
      <c r="TVR19" s="108"/>
      <c r="TVS19" s="108"/>
      <c r="TVT19" s="108"/>
      <c r="TVU19" s="108"/>
      <c r="TVV19" s="95"/>
      <c r="TVW19" s="95"/>
      <c r="TVX19" s="95"/>
      <c r="TVY19" s="108"/>
      <c r="TVZ19" s="109"/>
      <c r="TWA19" s="108"/>
      <c r="TWB19" s="108"/>
      <c r="TWC19" s="108"/>
      <c r="TWD19" s="108"/>
      <c r="TWE19" s="108"/>
      <c r="TWF19" s="108"/>
      <c r="TWG19" s="95"/>
      <c r="TWH19" s="95"/>
      <c r="TWI19" s="95"/>
      <c r="TWJ19" s="108"/>
      <c r="TWK19" s="109"/>
      <c r="TWL19" s="108"/>
      <c r="TWM19" s="108"/>
      <c r="TWN19" s="108"/>
      <c r="TWO19" s="108"/>
      <c r="TWP19" s="108"/>
      <c r="TWQ19" s="108"/>
      <c r="TWR19" s="95"/>
      <c r="TWS19" s="95"/>
      <c r="TWT19" s="95"/>
      <c r="TWU19" s="108"/>
      <c r="TWV19" s="109"/>
      <c r="TWW19" s="108"/>
      <c r="TWX19" s="108"/>
      <c r="TWY19" s="108"/>
      <c r="TWZ19" s="108"/>
      <c r="TXA19" s="108"/>
      <c r="TXB19" s="108"/>
      <c r="TXC19" s="95"/>
      <c r="TXD19" s="95"/>
      <c r="TXE19" s="95"/>
      <c r="TXF19" s="108"/>
      <c r="TXG19" s="109"/>
      <c r="TXH19" s="108"/>
      <c r="TXI19" s="108"/>
      <c r="TXJ19" s="108"/>
      <c r="TXK19" s="108"/>
      <c r="TXL19" s="108"/>
      <c r="TXM19" s="108"/>
      <c r="TXN19" s="95"/>
      <c r="TXO19" s="95"/>
      <c r="TXP19" s="95"/>
      <c r="TXQ19" s="108"/>
      <c r="TXR19" s="109"/>
      <c r="TXS19" s="108"/>
      <c r="TXT19" s="108"/>
      <c r="TXU19" s="108"/>
      <c r="TXV19" s="108"/>
      <c r="TXW19" s="108"/>
      <c r="TXX19" s="108"/>
      <c r="TXY19" s="95"/>
      <c r="TXZ19" s="95"/>
      <c r="TYA19" s="95"/>
      <c r="TYB19" s="108"/>
      <c r="TYC19" s="109"/>
      <c r="TYD19" s="108"/>
      <c r="TYE19" s="108"/>
      <c r="TYF19" s="108"/>
      <c r="TYG19" s="108"/>
      <c r="TYH19" s="108"/>
      <c r="TYI19" s="108"/>
      <c r="TYJ19" s="95"/>
      <c r="TYK19" s="95"/>
      <c r="TYL19" s="95"/>
      <c r="TYM19" s="108"/>
      <c r="TYN19" s="109"/>
      <c r="TYO19" s="108"/>
      <c r="TYP19" s="108"/>
      <c r="TYQ19" s="108"/>
      <c r="TYR19" s="108"/>
      <c r="TYS19" s="108"/>
      <c r="TYT19" s="108"/>
      <c r="TYU19" s="95"/>
      <c r="TYV19" s="95"/>
      <c r="TYW19" s="95"/>
      <c r="TYX19" s="108"/>
      <c r="TYY19" s="109"/>
      <c r="TYZ19" s="108"/>
      <c r="TZA19" s="108"/>
      <c r="TZB19" s="108"/>
      <c r="TZC19" s="108"/>
      <c r="TZD19" s="108"/>
      <c r="TZE19" s="108"/>
      <c r="TZF19" s="95"/>
      <c r="TZG19" s="95"/>
      <c r="TZH19" s="95"/>
      <c r="TZI19" s="108"/>
      <c r="TZJ19" s="109"/>
      <c r="TZK19" s="108"/>
      <c r="TZL19" s="108"/>
      <c r="TZM19" s="108"/>
      <c r="TZN19" s="108"/>
      <c r="TZO19" s="108"/>
      <c r="TZP19" s="108"/>
      <c r="TZQ19" s="95"/>
      <c r="TZR19" s="95"/>
      <c r="TZS19" s="95"/>
      <c r="TZT19" s="108"/>
      <c r="TZU19" s="109"/>
      <c r="TZV19" s="108"/>
      <c r="TZW19" s="108"/>
      <c r="TZX19" s="108"/>
      <c r="TZY19" s="108"/>
      <c r="TZZ19" s="108"/>
      <c r="UAA19" s="108"/>
      <c r="UAB19" s="95"/>
      <c r="UAC19" s="95"/>
      <c r="UAD19" s="95"/>
      <c r="UAE19" s="108"/>
      <c r="UAF19" s="109"/>
      <c r="UAG19" s="108"/>
      <c r="UAH19" s="108"/>
      <c r="UAI19" s="108"/>
      <c r="UAJ19" s="108"/>
      <c r="UAK19" s="108"/>
      <c r="UAL19" s="108"/>
      <c r="UAM19" s="95"/>
      <c r="UAN19" s="95"/>
      <c r="UAO19" s="95"/>
      <c r="UAP19" s="108"/>
      <c r="UAQ19" s="109"/>
      <c r="UAR19" s="108"/>
      <c r="UAS19" s="108"/>
      <c r="UAT19" s="108"/>
      <c r="UAU19" s="108"/>
      <c r="UAV19" s="108"/>
      <c r="UAW19" s="108"/>
      <c r="UAX19" s="95"/>
      <c r="UAY19" s="95"/>
      <c r="UAZ19" s="95"/>
      <c r="UBA19" s="108"/>
      <c r="UBB19" s="109"/>
      <c r="UBC19" s="108"/>
      <c r="UBD19" s="108"/>
      <c r="UBE19" s="108"/>
      <c r="UBF19" s="108"/>
      <c r="UBG19" s="108"/>
      <c r="UBH19" s="108"/>
      <c r="UBI19" s="95"/>
      <c r="UBJ19" s="95"/>
      <c r="UBK19" s="95"/>
      <c r="UBL19" s="108"/>
      <c r="UBM19" s="109"/>
      <c r="UBN19" s="108"/>
      <c r="UBO19" s="108"/>
      <c r="UBP19" s="108"/>
      <c r="UBQ19" s="108"/>
      <c r="UBR19" s="108"/>
      <c r="UBS19" s="108"/>
      <c r="UBT19" s="95"/>
      <c r="UBU19" s="95"/>
      <c r="UBV19" s="95"/>
      <c r="UBW19" s="108"/>
      <c r="UBX19" s="109"/>
      <c r="UBY19" s="108"/>
      <c r="UBZ19" s="108"/>
      <c r="UCA19" s="108"/>
      <c r="UCB19" s="108"/>
      <c r="UCC19" s="108"/>
      <c r="UCD19" s="108"/>
      <c r="UCE19" s="95"/>
      <c r="UCF19" s="95"/>
      <c r="UCG19" s="95"/>
      <c r="UCH19" s="108"/>
      <c r="UCI19" s="109"/>
      <c r="UCJ19" s="108"/>
      <c r="UCK19" s="108"/>
      <c r="UCL19" s="108"/>
      <c r="UCM19" s="108"/>
      <c r="UCN19" s="108"/>
      <c r="UCO19" s="108"/>
      <c r="UCP19" s="95"/>
      <c r="UCQ19" s="95"/>
      <c r="UCR19" s="95"/>
      <c r="UCS19" s="108"/>
      <c r="UCT19" s="109"/>
      <c r="UCU19" s="108"/>
      <c r="UCV19" s="108"/>
      <c r="UCW19" s="108"/>
      <c r="UCX19" s="108"/>
      <c r="UCY19" s="108"/>
      <c r="UCZ19" s="108"/>
      <c r="UDA19" s="95"/>
      <c r="UDB19" s="95"/>
      <c r="UDC19" s="95"/>
      <c r="UDD19" s="108"/>
      <c r="UDE19" s="109"/>
      <c r="UDF19" s="108"/>
      <c r="UDG19" s="108"/>
      <c r="UDH19" s="108"/>
      <c r="UDI19" s="108"/>
      <c r="UDJ19" s="108"/>
      <c r="UDK19" s="108"/>
      <c r="UDL19" s="95"/>
      <c r="UDM19" s="95"/>
      <c r="UDN19" s="95"/>
      <c r="UDO19" s="108"/>
      <c r="UDP19" s="109"/>
      <c r="UDQ19" s="108"/>
      <c r="UDR19" s="108"/>
      <c r="UDS19" s="108"/>
      <c r="UDT19" s="108"/>
      <c r="UDU19" s="108"/>
      <c r="UDV19" s="108"/>
      <c r="UDW19" s="95"/>
      <c r="UDX19" s="95"/>
      <c r="UDY19" s="95"/>
      <c r="UDZ19" s="108"/>
      <c r="UEA19" s="109"/>
      <c r="UEB19" s="108"/>
      <c r="UEC19" s="108"/>
      <c r="UED19" s="108"/>
      <c r="UEE19" s="108"/>
      <c r="UEF19" s="108"/>
      <c r="UEG19" s="108"/>
      <c r="UEH19" s="95"/>
      <c r="UEI19" s="95"/>
      <c r="UEJ19" s="95"/>
      <c r="UEK19" s="108"/>
      <c r="UEL19" s="109"/>
      <c r="UEM19" s="108"/>
      <c r="UEN19" s="108"/>
      <c r="UEO19" s="108"/>
      <c r="UEP19" s="108"/>
      <c r="UEQ19" s="108"/>
      <c r="UER19" s="108"/>
      <c r="UES19" s="95"/>
      <c r="UET19" s="95"/>
      <c r="UEU19" s="95"/>
      <c r="UEV19" s="108"/>
      <c r="UEW19" s="109"/>
      <c r="UEX19" s="108"/>
      <c r="UEY19" s="108"/>
      <c r="UEZ19" s="108"/>
      <c r="UFA19" s="108"/>
      <c r="UFB19" s="108"/>
      <c r="UFC19" s="108"/>
      <c r="UFD19" s="95"/>
      <c r="UFE19" s="95"/>
      <c r="UFF19" s="95"/>
      <c r="UFG19" s="108"/>
      <c r="UFH19" s="109"/>
      <c r="UFI19" s="108"/>
      <c r="UFJ19" s="108"/>
      <c r="UFK19" s="108"/>
      <c r="UFL19" s="108"/>
      <c r="UFM19" s="108"/>
      <c r="UFN19" s="108"/>
      <c r="UFO19" s="95"/>
      <c r="UFP19" s="95"/>
      <c r="UFQ19" s="95"/>
      <c r="UFR19" s="108"/>
      <c r="UFS19" s="109"/>
      <c r="UFT19" s="108"/>
      <c r="UFU19" s="108"/>
      <c r="UFV19" s="108"/>
      <c r="UFW19" s="108"/>
      <c r="UFX19" s="108"/>
      <c r="UFY19" s="108"/>
      <c r="UFZ19" s="95"/>
      <c r="UGA19" s="95"/>
      <c r="UGB19" s="95"/>
      <c r="UGC19" s="108"/>
      <c r="UGD19" s="109"/>
      <c r="UGE19" s="108"/>
      <c r="UGF19" s="108"/>
      <c r="UGG19" s="108"/>
      <c r="UGH19" s="108"/>
      <c r="UGI19" s="108"/>
      <c r="UGJ19" s="108"/>
      <c r="UGK19" s="95"/>
      <c r="UGL19" s="95"/>
      <c r="UGM19" s="95"/>
      <c r="UGN19" s="108"/>
      <c r="UGO19" s="109"/>
      <c r="UGP19" s="108"/>
      <c r="UGQ19" s="108"/>
      <c r="UGR19" s="108"/>
      <c r="UGS19" s="108"/>
      <c r="UGT19" s="108"/>
      <c r="UGU19" s="108"/>
      <c r="UGV19" s="95"/>
      <c r="UGW19" s="95"/>
      <c r="UGX19" s="95"/>
      <c r="UGY19" s="108"/>
      <c r="UGZ19" s="109"/>
      <c r="UHA19" s="108"/>
      <c r="UHB19" s="108"/>
      <c r="UHC19" s="108"/>
      <c r="UHD19" s="108"/>
      <c r="UHE19" s="108"/>
      <c r="UHF19" s="108"/>
      <c r="UHG19" s="95"/>
      <c r="UHH19" s="95"/>
      <c r="UHI19" s="95"/>
      <c r="UHJ19" s="108"/>
      <c r="UHK19" s="109"/>
      <c r="UHL19" s="108"/>
      <c r="UHM19" s="108"/>
      <c r="UHN19" s="108"/>
      <c r="UHO19" s="108"/>
      <c r="UHP19" s="108"/>
      <c r="UHQ19" s="108"/>
      <c r="UHR19" s="95"/>
      <c r="UHS19" s="95"/>
      <c r="UHT19" s="95"/>
      <c r="UHU19" s="108"/>
      <c r="UHV19" s="109"/>
      <c r="UHW19" s="108"/>
      <c r="UHX19" s="108"/>
      <c r="UHY19" s="108"/>
      <c r="UHZ19" s="108"/>
      <c r="UIA19" s="108"/>
      <c r="UIB19" s="108"/>
      <c r="UIC19" s="95"/>
      <c r="UID19" s="95"/>
      <c r="UIE19" s="95"/>
      <c r="UIF19" s="108"/>
      <c r="UIG19" s="109"/>
      <c r="UIH19" s="108"/>
      <c r="UII19" s="108"/>
      <c r="UIJ19" s="108"/>
      <c r="UIK19" s="108"/>
      <c r="UIL19" s="108"/>
      <c r="UIM19" s="108"/>
      <c r="UIN19" s="95"/>
      <c r="UIO19" s="95"/>
      <c r="UIP19" s="95"/>
      <c r="UIQ19" s="108"/>
      <c r="UIR19" s="109"/>
      <c r="UIS19" s="108"/>
      <c r="UIT19" s="108"/>
      <c r="UIU19" s="108"/>
      <c r="UIV19" s="108"/>
      <c r="UIW19" s="108"/>
      <c r="UIX19" s="108"/>
      <c r="UIY19" s="95"/>
      <c r="UIZ19" s="95"/>
      <c r="UJA19" s="95"/>
      <c r="UJB19" s="108"/>
      <c r="UJC19" s="109"/>
      <c r="UJD19" s="108"/>
      <c r="UJE19" s="108"/>
      <c r="UJF19" s="108"/>
      <c r="UJG19" s="108"/>
      <c r="UJH19" s="108"/>
      <c r="UJI19" s="108"/>
      <c r="UJJ19" s="95"/>
      <c r="UJK19" s="95"/>
      <c r="UJL19" s="95"/>
      <c r="UJM19" s="108"/>
      <c r="UJN19" s="109"/>
      <c r="UJO19" s="108"/>
      <c r="UJP19" s="108"/>
      <c r="UJQ19" s="108"/>
      <c r="UJR19" s="108"/>
      <c r="UJS19" s="108"/>
      <c r="UJT19" s="108"/>
      <c r="UJU19" s="95"/>
      <c r="UJV19" s="95"/>
      <c r="UJW19" s="95"/>
      <c r="UJX19" s="108"/>
      <c r="UJY19" s="109"/>
      <c r="UJZ19" s="108"/>
      <c r="UKA19" s="108"/>
      <c r="UKB19" s="108"/>
      <c r="UKC19" s="108"/>
      <c r="UKD19" s="108"/>
      <c r="UKE19" s="108"/>
      <c r="UKF19" s="95"/>
      <c r="UKG19" s="95"/>
      <c r="UKH19" s="95"/>
      <c r="UKI19" s="108"/>
      <c r="UKJ19" s="109"/>
      <c r="UKK19" s="108"/>
      <c r="UKL19" s="108"/>
      <c r="UKM19" s="108"/>
      <c r="UKN19" s="108"/>
      <c r="UKO19" s="108"/>
      <c r="UKP19" s="108"/>
      <c r="UKQ19" s="95"/>
      <c r="UKR19" s="95"/>
      <c r="UKS19" s="95"/>
      <c r="UKT19" s="108"/>
      <c r="UKU19" s="109"/>
      <c r="UKV19" s="108"/>
      <c r="UKW19" s="108"/>
      <c r="UKX19" s="108"/>
      <c r="UKY19" s="108"/>
      <c r="UKZ19" s="108"/>
      <c r="ULA19" s="108"/>
      <c r="ULB19" s="95"/>
      <c r="ULC19" s="95"/>
      <c r="ULD19" s="95"/>
      <c r="ULE19" s="108"/>
      <c r="ULF19" s="109"/>
      <c r="ULG19" s="108"/>
      <c r="ULH19" s="108"/>
      <c r="ULI19" s="108"/>
      <c r="ULJ19" s="108"/>
      <c r="ULK19" s="108"/>
      <c r="ULL19" s="108"/>
      <c r="ULM19" s="95"/>
      <c r="ULN19" s="95"/>
      <c r="ULO19" s="95"/>
      <c r="ULP19" s="108"/>
      <c r="ULQ19" s="109"/>
      <c r="ULR19" s="108"/>
      <c r="ULS19" s="108"/>
      <c r="ULT19" s="108"/>
      <c r="ULU19" s="108"/>
      <c r="ULV19" s="108"/>
      <c r="ULW19" s="108"/>
      <c r="ULX19" s="95"/>
      <c r="ULY19" s="95"/>
      <c r="ULZ19" s="95"/>
      <c r="UMA19" s="108"/>
      <c r="UMB19" s="109"/>
      <c r="UMC19" s="108"/>
      <c r="UMD19" s="108"/>
      <c r="UME19" s="108"/>
      <c r="UMF19" s="108"/>
      <c r="UMG19" s="108"/>
      <c r="UMH19" s="108"/>
      <c r="UMI19" s="95"/>
      <c r="UMJ19" s="95"/>
      <c r="UMK19" s="95"/>
      <c r="UML19" s="108"/>
      <c r="UMM19" s="109"/>
      <c r="UMN19" s="108"/>
      <c r="UMO19" s="108"/>
      <c r="UMP19" s="108"/>
      <c r="UMQ19" s="108"/>
      <c r="UMR19" s="108"/>
      <c r="UMS19" s="108"/>
      <c r="UMT19" s="95"/>
      <c r="UMU19" s="95"/>
      <c r="UMV19" s="95"/>
      <c r="UMW19" s="108"/>
      <c r="UMX19" s="109"/>
      <c r="UMY19" s="108"/>
      <c r="UMZ19" s="108"/>
      <c r="UNA19" s="108"/>
      <c r="UNB19" s="108"/>
      <c r="UNC19" s="108"/>
      <c r="UND19" s="108"/>
      <c r="UNE19" s="95"/>
      <c r="UNF19" s="95"/>
      <c r="UNG19" s="95"/>
      <c r="UNH19" s="108"/>
      <c r="UNI19" s="109"/>
      <c r="UNJ19" s="108"/>
      <c r="UNK19" s="108"/>
      <c r="UNL19" s="108"/>
      <c r="UNM19" s="108"/>
      <c r="UNN19" s="108"/>
      <c r="UNO19" s="108"/>
      <c r="UNP19" s="95"/>
      <c r="UNQ19" s="95"/>
      <c r="UNR19" s="95"/>
      <c r="UNS19" s="108"/>
      <c r="UNT19" s="109"/>
      <c r="UNU19" s="108"/>
      <c r="UNV19" s="108"/>
      <c r="UNW19" s="108"/>
      <c r="UNX19" s="108"/>
      <c r="UNY19" s="108"/>
      <c r="UNZ19" s="108"/>
      <c r="UOA19" s="95"/>
      <c r="UOB19" s="95"/>
      <c r="UOC19" s="95"/>
      <c r="UOD19" s="108"/>
      <c r="UOE19" s="109"/>
      <c r="UOF19" s="108"/>
      <c r="UOG19" s="108"/>
      <c r="UOH19" s="108"/>
      <c r="UOI19" s="108"/>
      <c r="UOJ19" s="108"/>
      <c r="UOK19" s="108"/>
      <c r="UOL19" s="95"/>
      <c r="UOM19" s="95"/>
      <c r="UON19" s="95"/>
      <c r="UOO19" s="108"/>
      <c r="UOP19" s="109"/>
      <c r="UOQ19" s="108"/>
      <c r="UOR19" s="108"/>
      <c r="UOS19" s="108"/>
      <c r="UOT19" s="108"/>
      <c r="UOU19" s="108"/>
      <c r="UOV19" s="108"/>
      <c r="UOW19" s="95"/>
      <c r="UOX19" s="95"/>
      <c r="UOY19" s="95"/>
      <c r="UOZ19" s="108"/>
      <c r="UPA19" s="109"/>
      <c r="UPB19" s="108"/>
      <c r="UPC19" s="108"/>
      <c r="UPD19" s="108"/>
      <c r="UPE19" s="108"/>
      <c r="UPF19" s="108"/>
      <c r="UPG19" s="108"/>
      <c r="UPH19" s="95"/>
      <c r="UPI19" s="95"/>
      <c r="UPJ19" s="95"/>
      <c r="UPK19" s="108"/>
      <c r="UPL19" s="109"/>
      <c r="UPM19" s="108"/>
      <c r="UPN19" s="108"/>
      <c r="UPO19" s="108"/>
      <c r="UPP19" s="108"/>
      <c r="UPQ19" s="108"/>
      <c r="UPR19" s="108"/>
      <c r="UPS19" s="95"/>
      <c r="UPT19" s="95"/>
      <c r="UPU19" s="95"/>
      <c r="UPV19" s="108"/>
      <c r="UPW19" s="109"/>
      <c r="UPX19" s="108"/>
      <c r="UPY19" s="108"/>
      <c r="UPZ19" s="108"/>
      <c r="UQA19" s="108"/>
      <c r="UQB19" s="108"/>
      <c r="UQC19" s="108"/>
      <c r="UQD19" s="95"/>
      <c r="UQE19" s="95"/>
      <c r="UQF19" s="95"/>
      <c r="UQG19" s="108"/>
      <c r="UQH19" s="109"/>
      <c r="UQI19" s="108"/>
      <c r="UQJ19" s="108"/>
      <c r="UQK19" s="108"/>
      <c r="UQL19" s="108"/>
      <c r="UQM19" s="108"/>
      <c r="UQN19" s="108"/>
      <c r="UQO19" s="95"/>
      <c r="UQP19" s="95"/>
      <c r="UQQ19" s="95"/>
      <c r="UQR19" s="108"/>
      <c r="UQS19" s="109"/>
      <c r="UQT19" s="108"/>
      <c r="UQU19" s="108"/>
      <c r="UQV19" s="108"/>
      <c r="UQW19" s="108"/>
      <c r="UQX19" s="108"/>
      <c r="UQY19" s="108"/>
      <c r="UQZ19" s="95"/>
      <c r="URA19" s="95"/>
      <c r="URB19" s="95"/>
      <c r="URC19" s="108"/>
      <c r="URD19" s="109"/>
      <c r="URE19" s="108"/>
      <c r="URF19" s="108"/>
      <c r="URG19" s="108"/>
      <c r="URH19" s="108"/>
      <c r="URI19" s="108"/>
      <c r="URJ19" s="108"/>
      <c r="URK19" s="95"/>
      <c r="URL19" s="95"/>
      <c r="URM19" s="95"/>
      <c r="URN19" s="108"/>
      <c r="URO19" s="109"/>
      <c r="URP19" s="108"/>
      <c r="URQ19" s="108"/>
      <c r="URR19" s="108"/>
      <c r="URS19" s="108"/>
      <c r="URT19" s="108"/>
      <c r="URU19" s="108"/>
      <c r="URV19" s="95"/>
      <c r="URW19" s="95"/>
      <c r="URX19" s="95"/>
      <c r="URY19" s="108"/>
      <c r="URZ19" s="109"/>
      <c r="USA19" s="108"/>
      <c r="USB19" s="108"/>
      <c r="USC19" s="108"/>
      <c r="USD19" s="108"/>
      <c r="USE19" s="108"/>
      <c r="USF19" s="108"/>
      <c r="USG19" s="95"/>
      <c r="USH19" s="95"/>
      <c r="USI19" s="95"/>
      <c r="USJ19" s="108"/>
      <c r="USK19" s="109"/>
      <c r="USL19" s="108"/>
      <c r="USM19" s="108"/>
      <c r="USN19" s="108"/>
      <c r="USO19" s="108"/>
      <c r="USP19" s="108"/>
      <c r="USQ19" s="108"/>
      <c r="USR19" s="95"/>
      <c r="USS19" s="95"/>
      <c r="UST19" s="95"/>
      <c r="USU19" s="108"/>
      <c r="USV19" s="109"/>
      <c r="USW19" s="108"/>
      <c r="USX19" s="108"/>
      <c r="USY19" s="108"/>
      <c r="USZ19" s="108"/>
      <c r="UTA19" s="108"/>
      <c r="UTB19" s="108"/>
      <c r="UTC19" s="95"/>
      <c r="UTD19" s="95"/>
      <c r="UTE19" s="95"/>
      <c r="UTF19" s="108"/>
      <c r="UTG19" s="109"/>
      <c r="UTH19" s="108"/>
      <c r="UTI19" s="108"/>
      <c r="UTJ19" s="108"/>
      <c r="UTK19" s="108"/>
      <c r="UTL19" s="108"/>
      <c r="UTM19" s="108"/>
      <c r="UTN19" s="95"/>
      <c r="UTO19" s="95"/>
      <c r="UTP19" s="95"/>
      <c r="UTQ19" s="108"/>
      <c r="UTR19" s="109"/>
      <c r="UTS19" s="108"/>
      <c r="UTT19" s="108"/>
      <c r="UTU19" s="108"/>
      <c r="UTV19" s="108"/>
      <c r="UTW19" s="108"/>
      <c r="UTX19" s="108"/>
      <c r="UTY19" s="95"/>
      <c r="UTZ19" s="95"/>
      <c r="UUA19" s="95"/>
      <c r="UUB19" s="108"/>
      <c r="UUC19" s="109"/>
      <c r="UUD19" s="108"/>
      <c r="UUE19" s="108"/>
      <c r="UUF19" s="108"/>
      <c r="UUG19" s="108"/>
      <c r="UUH19" s="108"/>
      <c r="UUI19" s="108"/>
      <c r="UUJ19" s="95"/>
      <c r="UUK19" s="95"/>
      <c r="UUL19" s="95"/>
      <c r="UUM19" s="108"/>
      <c r="UUN19" s="109"/>
      <c r="UUO19" s="108"/>
      <c r="UUP19" s="108"/>
      <c r="UUQ19" s="108"/>
      <c r="UUR19" s="108"/>
      <c r="UUS19" s="108"/>
      <c r="UUT19" s="108"/>
      <c r="UUU19" s="95"/>
      <c r="UUV19" s="95"/>
      <c r="UUW19" s="95"/>
      <c r="UUX19" s="108"/>
      <c r="UUY19" s="109"/>
      <c r="UUZ19" s="108"/>
      <c r="UVA19" s="108"/>
      <c r="UVB19" s="108"/>
      <c r="UVC19" s="108"/>
      <c r="UVD19" s="108"/>
      <c r="UVE19" s="108"/>
      <c r="UVF19" s="95"/>
      <c r="UVG19" s="95"/>
      <c r="UVH19" s="95"/>
      <c r="UVI19" s="108"/>
      <c r="UVJ19" s="109"/>
      <c r="UVK19" s="108"/>
      <c r="UVL19" s="108"/>
      <c r="UVM19" s="108"/>
      <c r="UVN19" s="108"/>
      <c r="UVO19" s="108"/>
      <c r="UVP19" s="108"/>
      <c r="UVQ19" s="95"/>
      <c r="UVR19" s="95"/>
      <c r="UVS19" s="95"/>
      <c r="UVT19" s="108"/>
      <c r="UVU19" s="109"/>
      <c r="UVV19" s="108"/>
      <c r="UVW19" s="108"/>
      <c r="UVX19" s="108"/>
      <c r="UVY19" s="108"/>
      <c r="UVZ19" s="108"/>
      <c r="UWA19" s="108"/>
      <c r="UWB19" s="95"/>
      <c r="UWC19" s="95"/>
      <c r="UWD19" s="95"/>
      <c r="UWE19" s="108"/>
      <c r="UWF19" s="109"/>
      <c r="UWG19" s="108"/>
      <c r="UWH19" s="108"/>
      <c r="UWI19" s="108"/>
      <c r="UWJ19" s="108"/>
      <c r="UWK19" s="108"/>
      <c r="UWL19" s="108"/>
      <c r="UWM19" s="95"/>
      <c r="UWN19" s="95"/>
      <c r="UWO19" s="95"/>
      <c r="UWP19" s="108"/>
      <c r="UWQ19" s="109"/>
      <c r="UWR19" s="108"/>
      <c r="UWS19" s="108"/>
      <c r="UWT19" s="108"/>
      <c r="UWU19" s="108"/>
      <c r="UWV19" s="108"/>
      <c r="UWW19" s="108"/>
      <c r="UWX19" s="95"/>
      <c r="UWY19" s="95"/>
      <c r="UWZ19" s="95"/>
      <c r="UXA19" s="108"/>
      <c r="UXB19" s="109"/>
      <c r="UXC19" s="108"/>
      <c r="UXD19" s="108"/>
      <c r="UXE19" s="108"/>
      <c r="UXF19" s="108"/>
      <c r="UXG19" s="108"/>
      <c r="UXH19" s="108"/>
      <c r="UXI19" s="95"/>
      <c r="UXJ19" s="95"/>
      <c r="UXK19" s="95"/>
      <c r="UXL19" s="108"/>
      <c r="UXM19" s="109"/>
      <c r="UXN19" s="108"/>
      <c r="UXO19" s="108"/>
      <c r="UXP19" s="108"/>
      <c r="UXQ19" s="108"/>
      <c r="UXR19" s="108"/>
      <c r="UXS19" s="108"/>
      <c r="UXT19" s="95"/>
      <c r="UXU19" s="95"/>
      <c r="UXV19" s="95"/>
      <c r="UXW19" s="108"/>
      <c r="UXX19" s="109"/>
      <c r="UXY19" s="108"/>
      <c r="UXZ19" s="108"/>
      <c r="UYA19" s="108"/>
      <c r="UYB19" s="108"/>
      <c r="UYC19" s="108"/>
      <c r="UYD19" s="108"/>
      <c r="UYE19" s="95"/>
      <c r="UYF19" s="95"/>
      <c r="UYG19" s="95"/>
      <c r="UYH19" s="108"/>
      <c r="UYI19" s="109"/>
      <c r="UYJ19" s="108"/>
      <c r="UYK19" s="108"/>
      <c r="UYL19" s="108"/>
      <c r="UYM19" s="108"/>
      <c r="UYN19" s="108"/>
      <c r="UYO19" s="108"/>
      <c r="UYP19" s="95"/>
      <c r="UYQ19" s="95"/>
      <c r="UYR19" s="95"/>
      <c r="UYS19" s="108"/>
      <c r="UYT19" s="109"/>
      <c r="UYU19" s="108"/>
      <c r="UYV19" s="108"/>
      <c r="UYW19" s="108"/>
      <c r="UYX19" s="108"/>
      <c r="UYY19" s="108"/>
      <c r="UYZ19" s="108"/>
      <c r="UZA19" s="95"/>
      <c r="UZB19" s="95"/>
      <c r="UZC19" s="95"/>
      <c r="UZD19" s="108"/>
      <c r="UZE19" s="109"/>
      <c r="UZF19" s="108"/>
      <c r="UZG19" s="108"/>
      <c r="UZH19" s="108"/>
      <c r="UZI19" s="108"/>
      <c r="UZJ19" s="108"/>
      <c r="UZK19" s="108"/>
      <c r="UZL19" s="95"/>
      <c r="UZM19" s="95"/>
      <c r="UZN19" s="95"/>
      <c r="UZO19" s="108"/>
      <c r="UZP19" s="109"/>
      <c r="UZQ19" s="108"/>
      <c r="UZR19" s="108"/>
      <c r="UZS19" s="108"/>
      <c r="UZT19" s="108"/>
      <c r="UZU19" s="108"/>
      <c r="UZV19" s="108"/>
      <c r="UZW19" s="95"/>
      <c r="UZX19" s="95"/>
      <c r="UZY19" s="95"/>
      <c r="UZZ19" s="108"/>
      <c r="VAA19" s="109"/>
      <c r="VAB19" s="108"/>
      <c r="VAC19" s="108"/>
      <c r="VAD19" s="108"/>
      <c r="VAE19" s="108"/>
      <c r="VAF19" s="108"/>
      <c r="VAG19" s="108"/>
      <c r="VAH19" s="95"/>
      <c r="VAI19" s="95"/>
      <c r="VAJ19" s="95"/>
      <c r="VAK19" s="108"/>
      <c r="VAL19" s="109"/>
      <c r="VAM19" s="108"/>
      <c r="VAN19" s="108"/>
      <c r="VAO19" s="108"/>
      <c r="VAP19" s="108"/>
      <c r="VAQ19" s="108"/>
      <c r="VAR19" s="108"/>
      <c r="VAS19" s="95"/>
      <c r="VAT19" s="95"/>
      <c r="VAU19" s="95"/>
      <c r="VAV19" s="108"/>
      <c r="VAW19" s="109"/>
      <c r="VAX19" s="108"/>
      <c r="VAY19" s="108"/>
      <c r="VAZ19" s="108"/>
      <c r="VBA19" s="108"/>
      <c r="VBB19" s="108"/>
      <c r="VBC19" s="108"/>
      <c r="VBD19" s="95"/>
      <c r="VBE19" s="95"/>
      <c r="VBF19" s="95"/>
      <c r="VBG19" s="108"/>
      <c r="VBH19" s="109"/>
      <c r="VBI19" s="108"/>
      <c r="VBJ19" s="108"/>
      <c r="VBK19" s="108"/>
      <c r="VBL19" s="108"/>
      <c r="VBM19" s="108"/>
      <c r="VBN19" s="108"/>
      <c r="VBO19" s="95"/>
      <c r="VBP19" s="95"/>
      <c r="VBQ19" s="95"/>
      <c r="VBR19" s="108"/>
      <c r="VBS19" s="109"/>
      <c r="VBT19" s="108"/>
      <c r="VBU19" s="108"/>
      <c r="VBV19" s="108"/>
      <c r="VBW19" s="108"/>
      <c r="VBX19" s="108"/>
      <c r="VBY19" s="108"/>
      <c r="VBZ19" s="95"/>
      <c r="VCA19" s="95"/>
      <c r="VCB19" s="95"/>
      <c r="VCC19" s="108"/>
      <c r="VCD19" s="109"/>
      <c r="VCE19" s="108"/>
      <c r="VCF19" s="108"/>
      <c r="VCG19" s="108"/>
      <c r="VCH19" s="108"/>
      <c r="VCI19" s="108"/>
      <c r="VCJ19" s="108"/>
      <c r="VCK19" s="95"/>
      <c r="VCL19" s="95"/>
      <c r="VCM19" s="95"/>
      <c r="VCN19" s="108"/>
      <c r="VCO19" s="109"/>
      <c r="VCP19" s="108"/>
      <c r="VCQ19" s="108"/>
      <c r="VCR19" s="108"/>
      <c r="VCS19" s="108"/>
      <c r="VCT19" s="108"/>
      <c r="VCU19" s="108"/>
      <c r="VCV19" s="95"/>
      <c r="VCW19" s="95"/>
      <c r="VCX19" s="95"/>
      <c r="VCY19" s="108"/>
      <c r="VCZ19" s="109"/>
      <c r="VDA19" s="108"/>
      <c r="VDB19" s="108"/>
      <c r="VDC19" s="108"/>
      <c r="VDD19" s="108"/>
      <c r="VDE19" s="108"/>
      <c r="VDF19" s="108"/>
      <c r="VDG19" s="95"/>
      <c r="VDH19" s="95"/>
      <c r="VDI19" s="95"/>
      <c r="VDJ19" s="108"/>
      <c r="VDK19" s="109"/>
      <c r="VDL19" s="108"/>
      <c r="VDM19" s="108"/>
      <c r="VDN19" s="108"/>
      <c r="VDO19" s="108"/>
      <c r="VDP19" s="108"/>
      <c r="VDQ19" s="108"/>
      <c r="VDR19" s="95"/>
      <c r="VDS19" s="95"/>
      <c r="VDT19" s="95"/>
      <c r="VDU19" s="108"/>
      <c r="VDV19" s="109"/>
      <c r="VDW19" s="108"/>
      <c r="VDX19" s="108"/>
      <c r="VDY19" s="108"/>
      <c r="VDZ19" s="108"/>
      <c r="VEA19" s="108"/>
      <c r="VEB19" s="108"/>
      <c r="VEC19" s="95"/>
      <c r="VED19" s="95"/>
      <c r="VEE19" s="95"/>
      <c r="VEF19" s="108"/>
      <c r="VEG19" s="109"/>
      <c r="VEH19" s="108"/>
      <c r="VEI19" s="108"/>
      <c r="VEJ19" s="108"/>
      <c r="VEK19" s="108"/>
      <c r="VEL19" s="108"/>
      <c r="VEM19" s="108"/>
      <c r="VEN19" s="95"/>
      <c r="VEO19" s="95"/>
      <c r="VEP19" s="95"/>
      <c r="VEQ19" s="108"/>
      <c r="VER19" s="109"/>
      <c r="VES19" s="108"/>
      <c r="VET19" s="108"/>
      <c r="VEU19" s="108"/>
      <c r="VEV19" s="108"/>
      <c r="VEW19" s="108"/>
      <c r="VEX19" s="108"/>
      <c r="VEY19" s="95"/>
      <c r="VEZ19" s="95"/>
      <c r="VFA19" s="95"/>
      <c r="VFB19" s="108"/>
      <c r="VFC19" s="109"/>
      <c r="VFD19" s="108"/>
      <c r="VFE19" s="108"/>
      <c r="VFF19" s="108"/>
      <c r="VFG19" s="108"/>
      <c r="VFH19" s="108"/>
      <c r="VFI19" s="108"/>
      <c r="VFJ19" s="95"/>
      <c r="VFK19" s="95"/>
      <c r="VFL19" s="95"/>
      <c r="VFM19" s="108"/>
      <c r="VFN19" s="109"/>
      <c r="VFO19" s="108"/>
      <c r="VFP19" s="108"/>
      <c r="VFQ19" s="108"/>
      <c r="VFR19" s="108"/>
      <c r="VFS19" s="108"/>
      <c r="VFT19" s="108"/>
      <c r="VFU19" s="95"/>
      <c r="VFV19" s="95"/>
      <c r="VFW19" s="95"/>
      <c r="VFX19" s="108"/>
      <c r="VFY19" s="109"/>
      <c r="VFZ19" s="108"/>
      <c r="VGA19" s="108"/>
      <c r="VGB19" s="108"/>
      <c r="VGC19" s="108"/>
      <c r="VGD19" s="108"/>
      <c r="VGE19" s="108"/>
      <c r="VGF19" s="95"/>
      <c r="VGG19" s="95"/>
      <c r="VGH19" s="95"/>
      <c r="VGI19" s="108"/>
      <c r="VGJ19" s="109"/>
      <c r="VGK19" s="108"/>
      <c r="VGL19" s="108"/>
      <c r="VGM19" s="108"/>
      <c r="VGN19" s="108"/>
      <c r="VGO19" s="108"/>
      <c r="VGP19" s="108"/>
      <c r="VGQ19" s="95"/>
      <c r="VGR19" s="95"/>
      <c r="VGS19" s="95"/>
      <c r="VGT19" s="108"/>
      <c r="VGU19" s="109"/>
      <c r="VGV19" s="108"/>
      <c r="VGW19" s="108"/>
      <c r="VGX19" s="108"/>
      <c r="VGY19" s="108"/>
      <c r="VGZ19" s="108"/>
      <c r="VHA19" s="108"/>
      <c r="VHB19" s="95"/>
      <c r="VHC19" s="95"/>
      <c r="VHD19" s="95"/>
      <c r="VHE19" s="108"/>
      <c r="VHF19" s="109"/>
      <c r="VHG19" s="108"/>
      <c r="VHH19" s="108"/>
      <c r="VHI19" s="108"/>
      <c r="VHJ19" s="108"/>
      <c r="VHK19" s="108"/>
      <c r="VHL19" s="108"/>
      <c r="VHM19" s="95"/>
      <c r="VHN19" s="95"/>
      <c r="VHO19" s="95"/>
      <c r="VHP19" s="108"/>
      <c r="VHQ19" s="109"/>
      <c r="VHR19" s="108"/>
      <c r="VHS19" s="108"/>
      <c r="VHT19" s="108"/>
      <c r="VHU19" s="108"/>
      <c r="VHV19" s="108"/>
      <c r="VHW19" s="108"/>
      <c r="VHX19" s="95"/>
      <c r="VHY19" s="95"/>
      <c r="VHZ19" s="95"/>
      <c r="VIA19" s="108"/>
      <c r="VIB19" s="109"/>
      <c r="VIC19" s="108"/>
      <c r="VID19" s="108"/>
      <c r="VIE19" s="108"/>
      <c r="VIF19" s="108"/>
      <c r="VIG19" s="108"/>
      <c r="VIH19" s="108"/>
      <c r="VII19" s="95"/>
      <c r="VIJ19" s="95"/>
      <c r="VIK19" s="95"/>
      <c r="VIL19" s="108"/>
      <c r="VIM19" s="109"/>
      <c r="VIN19" s="108"/>
      <c r="VIO19" s="108"/>
      <c r="VIP19" s="108"/>
      <c r="VIQ19" s="108"/>
      <c r="VIR19" s="108"/>
      <c r="VIS19" s="108"/>
      <c r="VIT19" s="95"/>
      <c r="VIU19" s="95"/>
      <c r="VIV19" s="95"/>
      <c r="VIW19" s="108"/>
      <c r="VIX19" s="109"/>
      <c r="VIY19" s="108"/>
      <c r="VIZ19" s="108"/>
      <c r="VJA19" s="108"/>
      <c r="VJB19" s="108"/>
      <c r="VJC19" s="108"/>
      <c r="VJD19" s="108"/>
      <c r="VJE19" s="95"/>
      <c r="VJF19" s="95"/>
      <c r="VJG19" s="95"/>
      <c r="VJH19" s="108"/>
      <c r="VJI19" s="109"/>
      <c r="VJJ19" s="108"/>
      <c r="VJK19" s="108"/>
      <c r="VJL19" s="108"/>
      <c r="VJM19" s="108"/>
      <c r="VJN19" s="108"/>
      <c r="VJO19" s="108"/>
      <c r="VJP19" s="95"/>
      <c r="VJQ19" s="95"/>
      <c r="VJR19" s="95"/>
      <c r="VJS19" s="108"/>
      <c r="VJT19" s="109"/>
      <c r="VJU19" s="108"/>
      <c r="VJV19" s="108"/>
      <c r="VJW19" s="108"/>
      <c r="VJX19" s="108"/>
      <c r="VJY19" s="108"/>
      <c r="VJZ19" s="108"/>
      <c r="VKA19" s="95"/>
      <c r="VKB19" s="95"/>
      <c r="VKC19" s="95"/>
      <c r="VKD19" s="108"/>
      <c r="VKE19" s="109"/>
      <c r="VKF19" s="108"/>
      <c r="VKG19" s="108"/>
      <c r="VKH19" s="108"/>
      <c r="VKI19" s="108"/>
      <c r="VKJ19" s="108"/>
      <c r="VKK19" s="108"/>
      <c r="VKL19" s="95"/>
      <c r="VKM19" s="95"/>
      <c r="VKN19" s="95"/>
      <c r="VKO19" s="108"/>
      <c r="VKP19" s="109"/>
      <c r="VKQ19" s="108"/>
      <c r="VKR19" s="108"/>
      <c r="VKS19" s="108"/>
      <c r="VKT19" s="108"/>
      <c r="VKU19" s="108"/>
      <c r="VKV19" s="108"/>
      <c r="VKW19" s="95"/>
      <c r="VKX19" s="95"/>
      <c r="VKY19" s="95"/>
      <c r="VKZ19" s="108"/>
      <c r="VLA19" s="109"/>
      <c r="VLB19" s="108"/>
      <c r="VLC19" s="108"/>
      <c r="VLD19" s="108"/>
      <c r="VLE19" s="108"/>
      <c r="VLF19" s="108"/>
      <c r="VLG19" s="108"/>
      <c r="VLH19" s="95"/>
      <c r="VLI19" s="95"/>
      <c r="VLJ19" s="95"/>
      <c r="VLK19" s="108"/>
      <c r="VLL19" s="109"/>
      <c r="VLM19" s="108"/>
      <c r="VLN19" s="108"/>
      <c r="VLO19" s="108"/>
      <c r="VLP19" s="108"/>
      <c r="VLQ19" s="108"/>
      <c r="VLR19" s="108"/>
      <c r="VLS19" s="95"/>
      <c r="VLT19" s="95"/>
      <c r="VLU19" s="95"/>
      <c r="VLV19" s="108"/>
      <c r="VLW19" s="109"/>
      <c r="VLX19" s="108"/>
      <c r="VLY19" s="108"/>
      <c r="VLZ19" s="108"/>
      <c r="VMA19" s="108"/>
      <c r="VMB19" s="108"/>
      <c r="VMC19" s="108"/>
      <c r="VMD19" s="95"/>
      <c r="VME19" s="95"/>
      <c r="VMF19" s="95"/>
      <c r="VMG19" s="108"/>
      <c r="VMH19" s="109"/>
      <c r="VMI19" s="108"/>
      <c r="VMJ19" s="108"/>
      <c r="VMK19" s="108"/>
      <c r="VML19" s="108"/>
      <c r="VMM19" s="108"/>
      <c r="VMN19" s="108"/>
      <c r="VMO19" s="95"/>
      <c r="VMP19" s="95"/>
      <c r="VMQ19" s="95"/>
      <c r="VMR19" s="108"/>
      <c r="VMS19" s="109"/>
      <c r="VMT19" s="108"/>
      <c r="VMU19" s="108"/>
      <c r="VMV19" s="108"/>
      <c r="VMW19" s="108"/>
      <c r="VMX19" s="108"/>
      <c r="VMY19" s="108"/>
      <c r="VMZ19" s="95"/>
      <c r="VNA19" s="95"/>
      <c r="VNB19" s="95"/>
      <c r="VNC19" s="108"/>
      <c r="VND19" s="109"/>
      <c r="VNE19" s="108"/>
      <c r="VNF19" s="108"/>
      <c r="VNG19" s="108"/>
      <c r="VNH19" s="108"/>
      <c r="VNI19" s="108"/>
      <c r="VNJ19" s="108"/>
      <c r="VNK19" s="95"/>
      <c r="VNL19" s="95"/>
      <c r="VNM19" s="95"/>
      <c r="VNN19" s="108"/>
      <c r="VNO19" s="109"/>
      <c r="VNP19" s="108"/>
      <c r="VNQ19" s="108"/>
      <c r="VNR19" s="108"/>
      <c r="VNS19" s="108"/>
      <c r="VNT19" s="108"/>
      <c r="VNU19" s="108"/>
      <c r="VNV19" s="95"/>
      <c r="VNW19" s="95"/>
      <c r="VNX19" s="95"/>
      <c r="VNY19" s="108"/>
      <c r="VNZ19" s="109"/>
      <c r="VOA19" s="108"/>
      <c r="VOB19" s="108"/>
      <c r="VOC19" s="108"/>
      <c r="VOD19" s="108"/>
      <c r="VOE19" s="108"/>
      <c r="VOF19" s="108"/>
      <c r="VOG19" s="95"/>
      <c r="VOH19" s="95"/>
      <c r="VOI19" s="95"/>
      <c r="VOJ19" s="108"/>
      <c r="VOK19" s="109"/>
      <c r="VOL19" s="108"/>
      <c r="VOM19" s="108"/>
      <c r="VON19" s="108"/>
      <c r="VOO19" s="108"/>
      <c r="VOP19" s="108"/>
      <c r="VOQ19" s="108"/>
      <c r="VOR19" s="95"/>
      <c r="VOS19" s="95"/>
      <c r="VOT19" s="95"/>
      <c r="VOU19" s="108"/>
      <c r="VOV19" s="109"/>
      <c r="VOW19" s="108"/>
      <c r="VOX19" s="108"/>
      <c r="VOY19" s="108"/>
      <c r="VOZ19" s="108"/>
      <c r="VPA19" s="108"/>
      <c r="VPB19" s="108"/>
      <c r="VPC19" s="95"/>
      <c r="VPD19" s="95"/>
      <c r="VPE19" s="95"/>
      <c r="VPF19" s="108"/>
      <c r="VPG19" s="109"/>
      <c r="VPH19" s="108"/>
      <c r="VPI19" s="108"/>
      <c r="VPJ19" s="108"/>
      <c r="VPK19" s="108"/>
      <c r="VPL19" s="108"/>
      <c r="VPM19" s="108"/>
      <c r="VPN19" s="95"/>
      <c r="VPO19" s="95"/>
      <c r="VPP19" s="95"/>
      <c r="VPQ19" s="108"/>
      <c r="VPR19" s="109"/>
      <c r="VPS19" s="108"/>
      <c r="VPT19" s="108"/>
      <c r="VPU19" s="108"/>
      <c r="VPV19" s="108"/>
      <c r="VPW19" s="108"/>
      <c r="VPX19" s="108"/>
      <c r="VPY19" s="95"/>
      <c r="VPZ19" s="95"/>
      <c r="VQA19" s="95"/>
      <c r="VQB19" s="108"/>
      <c r="VQC19" s="109"/>
      <c r="VQD19" s="108"/>
      <c r="VQE19" s="108"/>
      <c r="VQF19" s="108"/>
      <c r="VQG19" s="108"/>
      <c r="VQH19" s="108"/>
      <c r="VQI19" s="108"/>
      <c r="VQJ19" s="95"/>
      <c r="VQK19" s="95"/>
      <c r="VQL19" s="95"/>
      <c r="VQM19" s="108"/>
      <c r="VQN19" s="109"/>
      <c r="VQO19" s="108"/>
      <c r="VQP19" s="108"/>
      <c r="VQQ19" s="108"/>
      <c r="VQR19" s="108"/>
      <c r="VQS19" s="108"/>
      <c r="VQT19" s="108"/>
      <c r="VQU19" s="95"/>
      <c r="VQV19" s="95"/>
      <c r="VQW19" s="95"/>
      <c r="VQX19" s="108"/>
      <c r="VQY19" s="109"/>
      <c r="VQZ19" s="108"/>
      <c r="VRA19" s="108"/>
      <c r="VRB19" s="108"/>
      <c r="VRC19" s="108"/>
      <c r="VRD19" s="108"/>
      <c r="VRE19" s="108"/>
      <c r="VRF19" s="95"/>
      <c r="VRG19" s="95"/>
      <c r="VRH19" s="95"/>
      <c r="VRI19" s="108"/>
      <c r="VRJ19" s="109"/>
      <c r="VRK19" s="108"/>
      <c r="VRL19" s="108"/>
      <c r="VRM19" s="108"/>
      <c r="VRN19" s="108"/>
      <c r="VRO19" s="108"/>
      <c r="VRP19" s="108"/>
      <c r="VRQ19" s="95"/>
      <c r="VRR19" s="95"/>
      <c r="VRS19" s="95"/>
      <c r="VRT19" s="108"/>
      <c r="VRU19" s="109"/>
      <c r="VRV19" s="108"/>
      <c r="VRW19" s="108"/>
      <c r="VRX19" s="108"/>
      <c r="VRY19" s="108"/>
      <c r="VRZ19" s="108"/>
      <c r="VSA19" s="108"/>
      <c r="VSB19" s="95"/>
      <c r="VSC19" s="95"/>
      <c r="VSD19" s="95"/>
      <c r="VSE19" s="108"/>
      <c r="VSF19" s="109"/>
      <c r="VSG19" s="108"/>
      <c r="VSH19" s="108"/>
      <c r="VSI19" s="108"/>
      <c r="VSJ19" s="108"/>
      <c r="VSK19" s="108"/>
      <c r="VSL19" s="108"/>
      <c r="VSM19" s="95"/>
      <c r="VSN19" s="95"/>
      <c r="VSO19" s="95"/>
      <c r="VSP19" s="108"/>
      <c r="VSQ19" s="109"/>
      <c r="VSR19" s="108"/>
      <c r="VSS19" s="108"/>
      <c r="VST19" s="108"/>
      <c r="VSU19" s="108"/>
      <c r="VSV19" s="108"/>
      <c r="VSW19" s="108"/>
      <c r="VSX19" s="95"/>
      <c r="VSY19" s="95"/>
      <c r="VSZ19" s="95"/>
      <c r="VTA19" s="108"/>
      <c r="VTB19" s="109"/>
      <c r="VTC19" s="108"/>
      <c r="VTD19" s="108"/>
      <c r="VTE19" s="108"/>
      <c r="VTF19" s="108"/>
      <c r="VTG19" s="108"/>
      <c r="VTH19" s="108"/>
      <c r="VTI19" s="95"/>
      <c r="VTJ19" s="95"/>
      <c r="VTK19" s="95"/>
      <c r="VTL19" s="108"/>
      <c r="VTM19" s="109"/>
      <c r="VTN19" s="108"/>
      <c r="VTO19" s="108"/>
      <c r="VTP19" s="108"/>
      <c r="VTQ19" s="108"/>
      <c r="VTR19" s="108"/>
      <c r="VTS19" s="108"/>
      <c r="VTT19" s="95"/>
      <c r="VTU19" s="95"/>
      <c r="VTV19" s="95"/>
      <c r="VTW19" s="108"/>
      <c r="VTX19" s="109"/>
      <c r="VTY19" s="108"/>
      <c r="VTZ19" s="108"/>
      <c r="VUA19" s="108"/>
      <c r="VUB19" s="108"/>
      <c r="VUC19" s="108"/>
      <c r="VUD19" s="108"/>
      <c r="VUE19" s="95"/>
      <c r="VUF19" s="95"/>
      <c r="VUG19" s="95"/>
      <c r="VUH19" s="108"/>
      <c r="VUI19" s="109"/>
      <c r="VUJ19" s="108"/>
      <c r="VUK19" s="108"/>
      <c r="VUL19" s="108"/>
      <c r="VUM19" s="108"/>
      <c r="VUN19" s="108"/>
      <c r="VUO19" s="108"/>
      <c r="VUP19" s="95"/>
      <c r="VUQ19" s="95"/>
      <c r="VUR19" s="95"/>
      <c r="VUS19" s="108"/>
      <c r="VUT19" s="109"/>
      <c r="VUU19" s="108"/>
      <c r="VUV19" s="108"/>
      <c r="VUW19" s="108"/>
      <c r="VUX19" s="108"/>
      <c r="VUY19" s="108"/>
      <c r="VUZ19" s="108"/>
      <c r="VVA19" s="95"/>
      <c r="VVB19" s="95"/>
      <c r="VVC19" s="95"/>
      <c r="VVD19" s="108"/>
      <c r="VVE19" s="109"/>
      <c r="VVF19" s="108"/>
      <c r="VVG19" s="108"/>
      <c r="VVH19" s="108"/>
      <c r="VVI19" s="108"/>
      <c r="VVJ19" s="108"/>
      <c r="VVK19" s="108"/>
      <c r="VVL19" s="95"/>
      <c r="VVM19" s="95"/>
      <c r="VVN19" s="95"/>
      <c r="VVO19" s="108"/>
      <c r="VVP19" s="109"/>
      <c r="VVQ19" s="108"/>
      <c r="VVR19" s="108"/>
      <c r="VVS19" s="108"/>
      <c r="VVT19" s="108"/>
      <c r="VVU19" s="108"/>
      <c r="VVV19" s="108"/>
      <c r="VVW19" s="95"/>
      <c r="VVX19" s="95"/>
      <c r="VVY19" s="95"/>
      <c r="VVZ19" s="108"/>
      <c r="VWA19" s="109"/>
      <c r="VWB19" s="108"/>
      <c r="VWC19" s="108"/>
      <c r="VWD19" s="108"/>
      <c r="VWE19" s="108"/>
      <c r="VWF19" s="108"/>
      <c r="VWG19" s="108"/>
      <c r="VWH19" s="95"/>
      <c r="VWI19" s="95"/>
      <c r="VWJ19" s="95"/>
      <c r="VWK19" s="108"/>
      <c r="VWL19" s="109"/>
      <c r="VWM19" s="108"/>
      <c r="VWN19" s="108"/>
      <c r="VWO19" s="108"/>
      <c r="VWP19" s="108"/>
      <c r="VWQ19" s="108"/>
      <c r="VWR19" s="108"/>
      <c r="VWS19" s="95"/>
      <c r="VWT19" s="95"/>
      <c r="VWU19" s="95"/>
      <c r="VWV19" s="108"/>
      <c r="VWW19" s="109"/>
      <c r="VWX19" s="108"/>
      <c r="VWY19" s="108"/>
      <c r="VWZ19" s="108"/>
      <c r="VXA19" s="108"/>
      <c r="VXB19" s="108"/>
      <c r="VXC19" s="108"/>
      <c r="VXD19" s="95"/>
      <c r="VXE19" s="95"/>
      <c r="VXF19" s="95"/>
      <c r="VXG19" s="108"/>
      <c r="VXH19" s="109"/>
      <c r="VXI19" s="108"/>
      <c r="VXJ19" s="108"/>
      <c r="VXK19" s="108"/>
      <c r="VXL19" s="108"/>
      <c r="VXM19" s="108"/>
      <c r="VXN19" s="108"/>
      <c r="VXO19" s="95"/>
      <c r="VXP19" s="95"/>
      <c r="VXQ19" s="95"/>
      <c r="VXR19" s="108"/>
      <c r="VXS19" s="109"/>
      <c r="VXT19" s="108"/>
      <c r="VXU19" s="108"/>
      <c r="VXV19" s="108"/>
      <c r="VXW19" s="108"/>
      <c r="VXX19" s="108"/>
      <c r="VXY19" s="108"/>
      <c r="VXZ19" s="95"/>
      <c r="VYA19" s="95"/>
      <c r="VYB19" s="95"/>
      <c r="VYC19" s="108"/>
      <c r="VYD19" s="109"/>
      <c r="VYE19" s="108"/>
      <c r="VYF19" s="108"/>
      <c r="VYG19" s="108"/>
      <c r="VYH19" s="108"/>
      <c r="VYI19" s="108"/>
      <c r="VYJ19" s="108"/>
      <c r="VYK19" s="95"/>
      <c r="VYL19" s="95"/>
      <c r="VYM19" s="95"/>
      <c r="VYN19" s="108"/>
      <c r="VYO19" s="109"/>
      <c r="VYP19" s="108"/>
      <c r="VYQ19" s="108"/>
      <c r="VYR19" s="108"/>
      <c r="VYS19" s="108"/>
      <c r="VYT19" s="108"/>
      <c r="VYU19" s="108"/>
      <c r="VYV19" s="95"/>
      <c r="VYW19" s="95"/>
      <c r="VYX19" s="95"/>
      <c r="VYY19" s="108"/>
      <c r="VYZ19" s="109"/>
      <c r="VZA19" s="108"/>
      <c r="VZB19" s="108"/>
      <c r="VZC19" s="108"/>
      <c r="VZD19" s="108"/>
      <c r="VZE19" s="108"/>
      <c r="VZF19" s="108"/>
      <c r="VZG19" s="95"/>
      <c r="VZH19" s="95"/>
      <c r="VZI19" s="95"/>
      <c r="VZJ19" s="108"/>
      <c r="VZK19" s="109"/>
      <c r="VZL19" s="108"/>
      <c r="VZM19" s="108"/>
      <c r="VZN19" s="108"/>
      <c r="VZO19" s="108"/>
      <c r="VZP19" s="108"/>
      <c r="VZQ19" s="108"/>
      <c r="VZR19" s="95"/>
      <c r="VZS19" s="95"/>
      <c r="VZT19" s="95"/>
      <c r="VZU19" s="108"/>
      <c r="VZV19" s="109"/>
      <c r="VZW19" s="108"/>
      <c r="VZX19" s="108"/>
      <c r="VZY19" s="108"/>
      <c r="VZZ19" s="108"/>
      <c r="WAA19" s="108"/>
      <c r="WAB19" s="108"/>
      <c r="WAC19" s="95"/>
      <c r="WAD19" s="95"/>
      <c r="WAE19" s="95"/>
      <c r="WAF19" s="108"/>
      <c r="WAG19" s="109"/>
      <c r="WAH19" s="108"/>
      <c r="WAI19" s="108"/>
      <c r="WAJ19" s="108"/>
      <c r="WAK19" s="108"/>
      <c r="WAL19" s="108"/>
      <c r="WAM19" s="108"/>
      <c r="WAN19" s="95"/>
      <c r="WAO19" s="95"/>
      <c r="WAP19" s="95"/>
      <c r="WAQ19" s="108"/>
      <c r="WAR19" s="109"/>
      <c r="WAS19" s="108"/>
      <c r="WAT19" s="108"/>
      <c r="WAU19" s="108"/>
      <c r="WAV19" s="108"/>
      <c r="WAW19" s="108"/>
      <c r="WAX19" s="108"/>
      <c r="WAY19" s="95"/>
      <c r="WAZ19" s="95"/>
      <c r="WBA19" s="95"/>
      <c r="WBB19" s="108"/>
      <c r="WBC19" s="109"/>
      <c r="WBD19" s="108"/>
      <c r="WBE19" s="108"/>
      <c r="WBF19" s="108"/>
      <c r="WBG19" s="108"/>
      <c r="WBH19" s="108"/>
      <c r="WBI19" s="108"/>
      <c r="WBJ19" s="95"/>
      <c r="WBK19" s="95"/>
      <c r="WBL19" s="95"/>
      <c r="WBM19" s="108"/>
      <c r="WBN19" s="109"/>
      <c r="WBO19" s="108"/>
      <c r="WBP19" s="108"/>
      <c r="WBQ19" s="108"/>
      <c r="WBR19" s="108"/>
      <c r="WBS19" s="108"/>
      <c r="WBT19" s="108"/>
      <c r="WBU19" s="95"/>
      <c r="WBV19" s="95"/>
      <c r="WBW19" s="95"/>
      <c r="WBX19" s="108"/>
      <c r="WBY19" s="109"/>
      <c r="WBZ19" s="108"/>
      <c r="WCA19" s="108"/>
      <c r="WCB19" s="108"/>
      <c r="WCC19" s="108"/>
      <c r="WCD19" s="108"/>
      <c r="WCE19" s="108"/>
      <c r="WCF19" s="95"/>
      <c r="WCG19" s="95"/>
      <c r="WCH19" s="95"/>
      <c r="WCI19" s="108"/>
      <c r="WCJ19" s="109"/>
      <c r="WCK19" s="108"/>
      <c r="WCL19" s="108"/>
      <c r="WCM19" s="108"/>
      <c r="WCN19" s="108"/>
      <c r="WCO19" s="108"/>
      <c r="WCP19" s="108"/>
      <c r="WCQ19" s="95"/>
      <c r="WCR19" s="95"/>
      <c r="WCS19" s="95"/>
      <c r="WCT19" s="108"/>
      <c r="WCU19" s="109"/>
      <c r="WCV19" s="108"/>
      <c r="WCW19" s="108"/>
      <c r="WCX19" s="108"/>
      <c r="WCY19" s="108"/>
      <c r="WCZ19" s="108"/>
      <c r="WDA19" s="108"/>
      <c r="WDB19" s="95"/>
      <c r="WDC19" s="95"/>
      <c r="WDD19" s="95"/>
      <c r="WDE19" s="108"/>
      <c r="WDF19" s="109"/>
      <c r="WDG19" s="108"/>
      <c r="WDH19" s="108"/>
      <c r="WDI19" s="108"/>
      <c r="WDJ19" s="108"/>
      <c r="WDK19" s="108"/>
      <c r="WDL19" s="108"/>
      <c r="WDM19" s="95"/>
      <c r="WDN19" s="95"/>
      <c r="WDO19" s="95"/>
      <c r="WDP19" s="108"/>
      <c r="WDQ19" s="109"/>
      <c r="WDR19" s="108"/>
      <c r="WDS19" s="108"/>
      <c r="WDT19" s="108"/>
      <c r="WDU19" s="108"/>
      <c r="WDV19" s="108"/>
      <c r="WDW19" s="108"/>
      <c r="WDX19" s="95"/>
      <c r="WDY19" s="95"/>
      <c r="WDZ19" s="95"/>
      <c r="WEA19" s="108"/>
      <c r="WEB19" s="109"/>
      <c r="WEC19" s="108"/>
      <c r="WED19" s="108"/>
      <c r="WEE19" s="108"/>
      <c r="WEF19" s="108"/>
      <c r="WEG19" s="108"/>
      <c r="WEH19" s="108"/>
      <c r="WEI19" s="95"/>
      <c r="WEJ19" s="95"/>
      <c r="WEK19" s="95"/>
      <c r="WEL19" s="108"/>
      <c r="WEM19" s="109"/>
      <c r="WEN19" s="108"/>
      <c r="WEO19" s="108"/>
      <c r="WEP19" s="108"/>
      <c r="WEQ19" s="108"/>
      <c r="WER19" s="108"/>
      <c r="WES19" s="108"/>
      <c r="WET19" s="95"/>
      <c r="WEU19" s="95"/>
      <c r="WEV19" s="95"/>
      <c r="WEW19" s="108"/>
      <c r="WEX19" s="109"/>
      <c r="WEY19" s="108"/>
      <c r="WEZ19" s="108"/>
      <c r="WFA19" s="108"/>
      <c r="WFB19" s="108"/>
      <c r="WFC19" s="108"/>
      <c r="WFD19" s="108"/>
      <c r="WFE19" s="95"/>
      <c r="WFF19" s="95"/>
      <c r="WFG19" s="95"/>
      <c r="WFH19" s="108"/>
      <c r="WFI19" s="109"/>
      <c r="WFJ19" s="108"/>
      <c r="WFK19" s="108"/>
      <c r="WFL19" s="108"/>
      <c r="WFM19" s="108"/>
      <c r="WFN19" s="108"/>
      <c r="WFO19" s="108"/>
      <c r="WFP19" s="95"/>
      <c r="WFQ19" s="95"/>
      <c r="WFR19" s="95"/>
      <c r="WFS19" s="108"/>
      <c r="WFT19" s="109"/>
      <c r="WFU19" s="108"/>
      <c r="WFV19" s="108"/>
      <c r="WFW19" s="108"/>
      <c r="WFX19" s="108"/>
      <c r="WFY19" s="108"/>
      <c r="WFZ19" s="108"/>
      <c r="WGA19" s="95"/>
      <c r="WGB19" s="95"/>
      <c r="WGC19" s="95"/>
      <c r="WGD19" s="108"/>
      <c r="WGE19" s="109"/>
      <c r="WGF19" s="108"/>
      <c r="WGG19" s="108"/>
      <c r="WGH19" s="108"/>
      <c r="WGI19" s="108"/>
      <c r="WGJ19" s="108"/>
      <c r="WGK19" s="108"/>
      <c r="WGL19" s="95"/>
      <c r="WGM19" s="95"/>
      <c r="WGN19" s="95"/>
      <c r="WGO19" s="108"/>
      <c r="WGP19" s="109"/>
      <c r="WGQ19" s="108"/>
      <c r="WGR19" s="108"/>
      <c r="WGS19" s="108"/>
      <c r="WGT19" s="108"/>
      <c r="WGU19" s="108"/>
      <c r="WGV19" s="108"/>
      <c r="WGW19" s="95"/>
      <c r="WGX19" s="95"/>
      <c r="WGY19" s="95"/>
      <c r="WGZ19" s="108"/>
      <c r="WHA19" s="109"/>
      <c r="WHB19" s="108"/>
      <c r="WHC19" s="108"/>
      <c r="WHD19" s="108"/>
      <c r="WHE19" s="108"/>
      <c r="WHF19" s="108"/>
      <c r="WHG19" s="108"/>
      <c r="WHH19" s="95"/>
      <c r="WHI19" s="95"/>
      <c r="WHJ19" s="95"/>
      <c r="WHK19" s="108"/>
      <c r="WHL19" s="109"/>
      <c r="WHM19" s="108"/>
      <c r="WHN19" s="108"/>
      <c r="WHO19" s="108"/>
      <c r="WHP19" s="108"/>
      <c r="WHQ19" s="108"/>
      <c r="WHR19" s="108"/>
      <c r="WHS19" s="95"/>
      <c r="WHT19" s="95"/>
      <c r="WHU19" s="95"/>
      <c r="WHV19" s="108"/>
      <c r="WHW19" s="109"/>
      <c r="WHX19" s="108"/>
      <c r="WHY19" s="108"/>
      <c r="WHZ19" s="108"/>
      <c r="WIA19" s="108"/>
      <c r="WIB19" s="108"/>
      <c r="WIC19" s="108"/>
      <c r="WID19" s="95"/>
      <c r="WIE19" s="95"/>
      <c r="WIF19" s="95"/>
      <c r="WIG19" s="108"/>
      <c r="WIH19" s="109"/>
      <c r="WII19" s="108"/>
      <c r="WIJ19" s="108"/>
      <c r="WIK19" s="108"/>
      <c r="WIL19" s="108"/>
      <c r="WIM19" s="108"/>
      <c r="WIN19" s="108"/>
      <c r="WIO19" s="95"/>
      <c r="WIP19" s="95"/>
      <c r="WIQ19" s="95"/>
      <c r="WIR19" s="108"/>
      <c r="WIS19" s="109"/>
      <c r="WIT19" s="108"/>
      <c r="WIU19" s="108"/>
      <c r="WIV19" s="108"/>
      <c r="WIW19" s="108"/>
      <c r="WIX19" s="108"/>
      <c r="WIY19" s="108"/>
      <c r="WIZ19" s="95"/>
      <c r="WJA19" s="95"/>
      <c r="WJB19" s="95"/>
      <c r="WJC19" s="108"/>
      <c r="WJD19" s="109"/>
      <c r="WJE19" s="108"/>
      <c r="WJF19" s="108"/>
      <c r="WJG19" s="108"/>
      <c r="WJH19" s="108"/>
      <c r="WJI19" s="108"/>
      <c r="WJJ19" s="108"/>
      <c r="WJK19" s="95"/>
      <c r="WJL19" s="95"/>
      <c r="WJM19" s="95"/>
      <c r="WJN19" s="108"/>
      <c r="WJO19" s="109"/>
      <c r="WJP19" s="108"/>
      <c r="WJQ19" s="108"/>
      <c r="WJR19" s="108"/>
      <c r="WJS19" s="108"/>
      <c r="WJT19" s="108"/>
      <c r="WJU19" s="108"/>
      <c r="WJV19" s="95"/>
      <c r="WJW19" s="95"/>
      <c r="WJX19" s="95"/>
      <c r="WJY19" s="108"/>
      <c r="WJZ19" s="109"/>
      <c r="WKA19" s="108"/>
      <c r="WKB19" s="108"/>
      <c r="WKC19" s="108"/>
      <c r="WKD19" s="108"/>
      <c r="WKE19" s="108"/>
      <c r="WKF19" s="108"/>
      <c r="WKG19" s="95"/>
      <c r="WKH19" s="95"/>
      <c r="WKI19" s="95"/>
      <c r="WKJ19" s="108"/>
      <c r="WKK19" s="109"/>
      <c r="WKL19" s="108"/>
      <c r="WKM19" s="108"/>
      <c r="WKN19" s="108"/>
      <c r="WKO19" s="108"/>
      <c r="WKP19" s="108"/>
      <c r="WKQ19" s="108"/>
      <c r="WKR19" s="95"/>
      <c r="WKS19" s="95"/>
      <c r="WKT19" s="95"/>
      <c r="WKU19" s="108"/>
      <c r="WKV19" s="109"/>
      <c r="WKW19" s="108"/>
      <c r="WKX19" s="108"/>
      <c r="WKY19" s="108"/>
      <c r="WKZ19" s="108"/>
      <c r="WLA19" s="108"/>
      <c r="WLB19" s="108"/>
      <c r="WLC19" s="95"/>
      <c r="WLD19" s="95"/>
      <c r="WLE19" s="95"/>
      <c r="WLF19" s="108"/>
      <c r="WLG19" s="109"/>
      <c r="WLH19" s="108"/>
      <c r="WLI19" s="108"/>
      <c r="WLJ19" s="108"/>
      <c r="WLK19" s="108"/>
      <c r="WLL19" s="108"/>
      <c r="WLM19" s="108"/>
      <c r="WLN19" s="95"/>
      <c r="WLO19" s="95"/>
      <c r="WLP19" s="95"/>
      <c r="WLQ19" s="108"/>
      <c r="WLR19" s="109"/>
      <c r="WLS19" s="108"/>
      <c r="WLT19" s="108"/>
      <c r="WLU19" s="108"/>
      <c r="WLV19" s="108"/>
      <c r="WLW19" s="108"/>
      <c r="WLX19" s="108"/>
      <c r="WLY19" s="95"/>
      <c r="WLZ19" s="95"/>
      <c r="WMA19" s="95"/>
      <c r="WMB19" s="108"/>
      <c r="WMC19" s="109"/>
      <c r="WMD19" s="108"/>
      <c r="WME19" s="108"/>
      <c r="WMF19" s="108"/>
      <c r="WMG19" s="108"/>
      <c r="WMH19" s="108"/>
      <c r="WMI19" s="108"/>
      <c r="WMJ19" s="95"/>
      <c r="WMK19" s="95"/>
      <c r="WML19" s="95"/>
      <c r="WMM19" s="108"/>
      <c r="WMN19" s="109"/>
      <c r="WMO19" s="108"/>
      <c r="WMP19" s="108"/>
      <c r="WMQ19" s="108"/>
      <c r="WMR19" s="108"/>
      <c r="WMS19" s="108"/>
      <c r="WMT19" s="108"/>
      <c r="WMU19" s="95"/>
      <c r="WMV19" s="95"/>
      <c r="WMW19" s="95"/>
      <c r="WMX19" s="108"/>
      <c r="WMY19" s="109"/>
      <c r="WMZ19" s="108"/>
      <c r="WNA19" s="108"/>
      <c r="WNB19" s="108"/>
      <c r="WNC19" s="108"/>
      <c r="WND19" s="108"/>
      <c r="WNE19" s="108"/>
      <c r="WNF19" s="95"/>
      <c r="WNG19" s="95"/>
      <c r="WNH19" s="95"/>
      <c r="WNI19" s="108"/>
      <c r="WNJ19" s="109"/>
      <c r="WNK19" s="108"/>
      <c r="WNL19" s="108"/>
      <c r="WNM19" s="108"/>
      <c r="WNN19" s="108"/>
      <c r="WNO19" s="108"/>
      <c r="WNP19" s="108"/>
      <c r="WNQ19" s="95"/>
      <c r="WNR19" s="95"/>
      <c r="WNS19" s="95"/>
      <c r="WNT19" s="108"/>
      <c r="WNU19" s="109"/>
      <c r="WNV19" s="108"/>
      <c r="WNW19" s="108"/>
      <c r="WNX19" s="108"/>
      <c r="WNY19" s="108"/>
      <c r="WNZ19" s="108"/>
      <c r="WOA19" s="108"/>
      <c r="WOB19" s="95"/>
      <c r="WOC19" s="95"/>
      <c r="WOD19" s="95"/>
      <c r="WOE19" s="108"/>
      <c r="WOF19" s="109"/>
      <c r="WOG19" s="108"/>
      <c r="WOH19" s="108"/>
      <c r="WOI19" s="108"/>
      <c r="WOJ19" s="108"/>
      <c r="WOK19" s="108"/>
      <c r="WOL19" s="108"/>
      <c r="WOM19" s="95"/>
      <c r="WON19" s="95"/>
      <c r="WOO19" s="95"/>
      <c r="WOP19" s="108"/>
      <c r="WOQ19" s="109"/>
      <c r="WOR19" s="108"/>
      <c r="WOS19" s="108"/>
      <c r="WOT19" s="108"/>
      <c r="WOU19" s="108"/>
      <c r="WOV19" s="108"/>
      <c r="WOW19" s="108"/>
      <c r="WOX19" s="95"/>
      <c r="WOY19" s="95"/>
      <c r="WOZ19" s="95"/>
      <c r="WPA19" s="108"/>
      <c r="WPB19" s="109"/>
      <c r="WPC19" s="108"/>
      <c r="WPD19" s="108"/>
      <c r="WPE19" s="108"/>
      <c r="WPF19" s="108"/>
      <c r="WPG19" s="108"/>
      <c r="WPH19" s="108"/>
      <c r="WPI19" s="95"/>
      <c r="WPJ19" s="95"/>
      <c r="WPK19" s="95"/>
      <c r="WPL19" s="108"/>
      <c r="WPM19" s="109"/>
      <c r="WPN19" s="108"/>
      <c r="WPO19" s="108"/>
      <c r="WPP19" s="108"/>
      <c r="WPQ19" s="108"/>
      <c r="WPR19" s="108"/>
      <c r="WPS19" s="108"/>
      <c r="WPT19" s="95"/>
      <c r="WPU19" s="95"/>
      <c r="WPV19" s="95"/>
      <c r="WPW19" s="108"/>
      <c r="WPX19" s="109"/>
      <c r="WPY19" s="108"/>
      <c r="WPZ19" s="108"/>
      <c r="WQA19" s="108"/>
      <c r="WQB19" s="108"/>
      <c r="WQC19" s="108"/>
      <c r="WQD19" s="108"/>
      <c r="WQE19" s="95"/>
      <c r="WQF19" s="95"/>
      <c r="WQG19" s="95"/>
      <c r="WQH19" s="108"/>
      <c r="WQI19" s="109"/>
      <c r="WQJ19" s="108"/>
      <c r="WQK19" s="108"/>
      <c r="WQL19" s="108"/>
      <c r="WQM19" s="108"/>
      <c r="WQN19" s="108"/>
      <c r="WQO19" s="108"/>
      <c r="WQP19" s="95"/>
      <c r="WQQ19" s="95"/>
      <c r="WQR19" s="95"/>
      <c r="WQS19" s="108"/>
      <c r="WQT19" s="109"/>
      <c r="WQU19" s="108"/>
      <c r="WQV19" s="108"/>
      <c r="WQW19" s="108"/>
      <c r="WQX19" s="108"/>
      <c r="WQY19" s="108"/>
      <c r="WQZ19" s="108"/>
      <c r="WRA19" s="95"/>
      <c r="WRB19" s="95"/>
      <c r="WRC19" s="95"/>
      <c r="WRD19" s="108"/>
      <c r="WRE19" s="109"/>
      <c r="WRF19" s="108"/>
      <c r="WRG19" s="108"/>
      <c r="WRH19" s="108"/>
      <c r="WRI19" s="108"/>
      <c r="WRJ19" s="108"/>
      <c r="WRK19" s="108"/>
      <c r="WRL19" s="95"/>
      <c r="WRM19" s="95"/>
      <c r="WRN19" s="95"/>
      <c r="WRO19" s="108"/>
      <c r="WRP19" s="109"/>
      <c r="WRQ19" s="108"/>
      <c r="WRR19" s="108"/>
      <c r="WRS19" s="108"/>
      <c r="WRT19" s="108"/>
      <c r="WRU19" s="108"/>
      <c r="WRV19" s="108"/>
      <c r="WRW19" s="95"/>
      <c r="WRX19" s="95"/>
      <c r="WRY19" s="95"/>
      <c r="WRZ19" s="108"/>
      <c r="WSA19" s="109"/>
      <c r="WSB19" s="108"/>
      <c r="WSC19" s="108"/>
      <c r="WSD19" s="108"/>
      <c r="WSE19" s="108"/>
      <c r="WSF19" s="108"/>
      <c r="WSG19" s="108"/>
      <c r="WSH19" s="95"/>
      <c r="WSI19" s="95"/>
      <c r="WSJ19" s="95"/>
      <c r="WSK19" s="108"/>
      <c r="WSL19" s="109"/>
      <c r="WSM19" s="108"/>
      <c r="WSN19" s="108"/>
      <c r="WSO19" s="108"/>
      <c r="WSP19" s="108"/>
      <c r="WSQ19" s="108"/>
      <c r="WSR19" s="108"/>
      <c r="WSS19" s="95"/>
      <c r="WST19" s="95"/>
      <c r="WSU19" s="95"/>
      <c r="WSV19" s="108"/>
      <c r="WSW19" s="109"/>
      <c r="WSX19" s="108"/>
      <c r="WSY19" s="108"/>
      <c r="WSZ19" s="108"/>
      <c r="WTA19" s="108"/>
      <c r="WTB19" s="108"/>
      <c r="WTC19" s="108"/>
      <c r="WTD19" s="95"/>
      <c r="WTE19" s="95"/>
      <c r="WTF19" s="95"/>
      <c r="WTG19" s="108"/>
      <c r="WTH19" s="109"/>
      <c r="WTI19" s="108"/>
      <c r="WTJ19" s="108"/>
      <c r="WTK19" s="108"/>
      <c r="WTL19" s="108"/>
      <c r="WTM19" s="108"/>
      <c r="WTN19" s="108"/>
      <c r="WTO19" s="95"/>
      <c r="WTP19" s="95"/>
      <c r="WTQ19" s="95"/>
      <c r="WTR19" s="108"/>
      <c r="WTS19" s="109"/>
      <c r="WTT19" s="108"/>
      <c r="WTU19" s="108"/>
      <c r="WTV19" s="108"/>
      <c r="WTW19" s="108"/>
      <c r="WTX19" s="108"/>
      <c r="WTY19" s="108"/>
      <c r="WTZ19" s="95"/>
      <c r="WUA19" s="95"/>
      <c r="WUB19" s="95"/>
      <c r="WUC19" s="108"/>
      <c r="WUD19" s="109"/>
      <c r="WUE19" s="108"/>
      <c r="WUF19" s="108"/>
      <c r="WUG19" s="108"/>
      <c r="WUH19" s="108"/>
      <c r="WUI19" s="108"/>
      <c r="WUJ19" s="108"/>
      <c r="WUK19" s="95"/>
      <c r="WUL19" s="95"/>
      <c r="WUM19" s="95"/>
      <c r="WUN19" s="108"/>
      <c r="WUO19" s="109"/>
      <c r="WUP19" s="108"/>
      <c r="WUQ19" s="108"/>
      <c r="WUR19" s="108"/>
      <c r="WUS19" s="108"/>
      <c r="WUT19" s="108"/>
      <c r="WUU19" s="108"/>
      <c r="WUV19" s="95"/>
      <c r="WUW19" s="95"/>
      <c r="WUX19" s="95"/>
      <c r="WUY19" s="108"/>
      <c r="WUZ19" s="109"/>
      <c r="WVA19" s="108"/>
      <c r="WVB19" s="108"/>
      <c r="WVC19" s="108"/>
      <c r="WVD19" s="108"/>
      <c r="WVE19" s="108"/>
      <c r="WVF19" s="108"/>
      <c r="WVG19" s="95"/>
      <c r="WVH19" s="95"/>
      <c r="WVI19" s="95"/>
      <c r="WVJ19" s="108"/>
      <c r="WVK19" s="109"/>
      <c r="WVL19" s="108"/>
      <c r="WVM19" s="108"/>
      <c r="WVN19" s="108"/>
      <c r="WVO19" s="108"/>
      <c r="WVP19" s="108"/>
      <c r="WVQ19" s="108"/>
      <c r="WVR19" s="95"/>
      <c r="WVS19" s="95"/>
      <c r="WVT19" s="95"/>
      <c r="WVU19" s="108"/>
      <c r="WVV19" s="109"/>
      <c r="WVW19" s="108"/>
      <c r="WVX19" s="108"/>
      <c r="WVY19" s="108"/>
      <c r="WVZ19" s="108"/>
      <c r="WWA19" s="108"/>
      <c r="WWB19" s="108"/>
      <c r="WWC19" s="95"/>
      <c r="WWD19" s="95"/>
      <c r="WWE19" s="95"/>
      <c r="WWF19" s="108"/>
      <c r="WWG19" s="109"/>
      <c r="WWH19" s="108"/>
      <c r="WWI19" s="108"/>
      <c r="WWJ19" s="108"/>
      <c r="WWK19" s="108"/>
      <c r="WWL19" s="108"/>
      <c r="WWM19" s="108"/>
      <c r="WWN19" s="95"/>
      <c r="WWO19" s="95"/>
      <c r="WWP19" s="95"/>
      <c r="WWQ19" s="108"/>
      <c r="WWR19" s="109"/>
      <c r="WWS19" s="108"/>
      <c r="WWT19" s="108"/>
      <c r="WWU19" s="108"/>
      <c r="WWV19" s="108"/>
      <c r="WWW19" s="108"/>
      <c r="WWX19" s="108"/>
      <c r="WWY19" s="95"/>
      <c r="WWZ19" s="95"/>
      <c r="WXA19" s="95"/>
      <c r="WXB19" s="108"/>
      <c r="WXC19" s="109"/>
      <c r="WXD19" s="108"/>
      <c r="WXE19" s="108"/>
      <c r="WXF19" s="108"/>
      <c r="WXG19" s="108"/>
      <c r="WXH19" s="108"/>
      <c r="WXI19" s="108"/>
      <c r="WXJ19" s="95"/>
      <c r="WXK19" s="95"/>
      <c r="WXL19" s="95"/>
      <c r="WXM19" s="108"/>
      <c r="WXN19" s="109"/>
      <c r="WXO19" s="108"/>
      <c r="WXP19" s="108"/>
      <c r="WXQ19" s="108"/>
      <c r="WXR19" s="108"/>
      <c r="WXS19" s="108"/>
      <c r="WXT19" s="108"/>
      <c r="WXU19" s="95"/>
      <c r="WXV19" s="95"/>
      <c r="WXW19" s="95"/>
      <c r="WXX19" s="108"/>
      <c r="WXY19" s="109"/>
      <c r="WXZ19" s="108"/>
      <c r="WYA19" s="108"/>
      <c r="WYB19" s="108"/>
      <c r="WYC19" s="108"/>
      <c r="WYD19" s="108"/>
      <c r="WYE19" s="108"/>
      <c r="WYF19" s="95"/>
      <c r="WYG19" s="95"/>
      <c r="WYH19" s="95"/>
      <c r="WYI19" s="108"/>
      <c r="WYJ19" s="109"/>
      <c r="WYK19" s="108"/>
      <c r="WYL19" s="108"/>
      <c r="WYM19" s="108"/>
      <c r="WYN19" s="108"/>
      <c r="WYO19" s="108"/>
      <c r="WYP19" s="108"/>
      <c r="WYQ19" s="95"/>
      <c r="WYR19" s="95"/>
      <c r="WYS19" s="95"/>
      <c r="WYT19" s="108"/>
      <c r="WYU19" s="109"/>
      <c r="WYV19" s="108"/>
      <c r="WYW19" s="108"/>
      <c r="WYX19" s="108"/>
      <c r="WYY19" s="108"/>
      <c r="WYZ19" s="108"/>
      <c r="WZA19" s="108"/>
      <c r="WZB19" s="95"/>
      <c r="WZC19" s="95"/>
      <c r="WZD19" s="95"/>
      <c r="WZE19" s="108"/>
      <c r="WZF19" s="109"/>
      <c r="WZG19" s="108"/>
      <c r="WZH19" s="108"/>
      <c r="WZI19" s="108"/>
      <c r="WZJ19" s="108"/>
      <c r="WZK19" s="108"/>
      <c r="WZL19" s="108"/>
      <c r="WZM19" s="95"/>
      <c r="WZN19" s="95"/>
      <c r="WZO19" s="95"/>
      <c r="WZP19" s="108"/>
      <c r="WZQ19" s="109"/>
      <c r="WZR19" s="108"/>
      <c r="WZS19" s="108"/>
      <c r="WZT19" s="108"/>
      <c r="WZU19" s="108"/>
      <c r="WZV19" s="108"/>
      <c r="WZW19" s="108"/>
      <c r="WZX19" s="95"/>
      <c r="WZY19" s="95"/>
      <c r="WZZ19" s="95"/>
      <c r="XAA19" s="108"/>
      <c r="XAB19" s="109"/>
      <c r="XAC19" s="108"/>
      <c r="XAD19" s="108"/>
      <c r="XAE19" s="108"/>
      <c r="XAF19" s="108"/>
      <c r="XAG19" s="108"/>
      <c r="XAH19" s="108"/>
      <c r="XAI19" s="95"/>
      <c r="XAJ19" s="95"/>
      <c r="XAK19" s="95"/>
      <c r="XAL19" s="108"/>
      <c r="XAM19" s="109"/>
      <c r="XAN19" s="108"/>
      <c r="XAO19" s="108"/>
      <c r="XAP19" s="108"/>
      <c r="XAQ19" s="108"/>
      <c r="XAR19" s="108"/>
      <c r="XAS19" s="108"/>
      <c r="XAT19" s="95"/>
      <c r="XAU19" s="95"/>
      <c r="XAV19" s="95"/>
      <c r="XAW19" s="108"/>
      <c r="XAX19" s="109"/>
      <c r="XAY19" s="108"/>
      <c r="XAZ19" s="108"/>
      <c r="XBA19" s="108"/>
      <c r="XBB19" s="108"/>
      <c r="XBC19" s="108"/>
      <c r="XBD19" s="108"/>
      <c r="XBE19" s="95"/>
      <c r="XBF19" s="95"/>
      <c r="XBG19" s="95"/>
      <c r="XBH19" s="108"/>
      <c r="XBI19" s="109"/>
      <c r="XBJ19" s="108"/>
      <c r="XBK19" s="108"/>
      <c r="XBL19" s="108"/>
      <c r="XBM19" s="108"/>
      <c r="XBN19" s="108"/>
      <c r="XBO19" s="108"/>
      <c r="XBP19" s="95"/>
      <c r="XBQ19" s="95"/>
      <c r="XBR19" s="95"/>
      <c r="XBS19" s="108"/>
      <c r="XBT19" s="109"/>
      <c r="XBU19" s="108"/>
      <c r="XBV19" s="108"/>
      <c r="XBW19" s="108"/>
      <c r="XBX19" s="108"/>
      <c r="XBY19" s="108"/>
      <c r="XBZ19" s="108"/>
      <c r="XCA19" s="95"/>
      <c r="XCB19" s="95"/>
      <c r="XCC19" s="95"/>
      <c r="XCD19" s="108"/>
      <c r="XCE19" s="109"/>
      <c r="XCF19" s="108"/>
      <c r="XCG19" s="108"/>
      <c r="XCH19" s="108"/>
      <c r="XCI19" s="108"/>
      <c r="XCJ19" s="108"/>
      <c r="XCK19" s="108"/>
      <c r="XCL19" s="95"/>
      <c r="XCM19" s="95"/>
      <c r="XCN19" s="95"/>
      <c r="XCO19" s="108"/>
      <c r="XCP19" s="109"/>
      <c r="XCQ19" s="108"/>
      <c r="XCR19" s="108"/>
      <c r="XCS19" s="108"/>
      <c r="XCT19" s="108"/>
      <c r="XCU19" s="108"/>
      <c r="XCV19" s="108"/>
      <c r="XCW19" s="95"/>
      <c r="XCX19" s="95"/>
      <c r="XCY19" s="95"/>
      <c r="XCZ19" s="108"/>
      <c r="XDA19" s="109"/>
      <c r="XDB19" s="108"/>
      <c r="XDC19" s="108"/>
      <c r="XDD19" s="108"/>
      <c r="XDE19" s="108"/>
      <c r="XDF19" s="108"/>
      <c r="XDG19" s="108"/>
      <c r="XDH19" s="95"/>
      <c r="XDI19" s="95"/>
      <c r="XDJ19" s="95"/>
      <c r="XDK19" s="108"/>
      <c r="XDL19" s="109"/>
      <c r="XDM19" s="108"/>
      <c r="XDN19" s="108"/>
      <c r="XDO19" s="108"/>
      <c r="XDP19" s="108"/>
      <c r="XDQ19" s="108"/>
      <c r="XDR19" s="108"/>
      <c r="XDS19" s="95"/>
      <c r="XDT19" s="95"/>
      <c r="XDU19" s="95"/>
      <c r="XDV19" s="108"/>
      <c r="XDW19" s="109"/>
      <c r="XDX19" s="108"/>
      <c r="XDY19" s="108"/>
      <c r="XDZ19" s="108"/>
      <c r="XEA19" s="108"/>
      <c r="XEB19" s="108"/>
      <c r="XEC19" s="108"/>
      <c r="XED19" s="95"/>
      <c r="XEE19" s="95"/>
      <c r="XEF19" s="95"/>
      <c r="XEG19" s="108"/>
      <c r="XEH19" s="109"/>
      <c r="XEI19" s="108"/>
      <c r="XEJ19" s="108"/>
      <c r="XEK19" s="108"/>
      <c r="XEL19" s="108"/>
      <c r="XEM19" s="108"/>
      <c r="XEN19" s="108"/>
      <c r="XEO19" s="95"/>
      <c r="XEP19" s="95"/>
      <c r="XEQ19" s="95"/>
      <c r="XER19" s="108"/>
      <c r="XES19" s="109"/>
      <c r="XET19" s="108"/>
      <c r="XEU19" s="108"/>
      <c r="XEV19" s="108"/>
      <c r="XEW19" s="108"/>
      <c r="XEX19" s="108"/>
      <c r="XEY19" s="108"/>
      <c r="XEZ19" s="95"/>
      <c r="XFA19" s="95"/>
      <c r="XFB19" s="95"/>
      <c r="XFC19" s="108"/>
      <c r="XFD19" s="109"/>
    </row>
    <row r="20" spans="1:16384" x14ac:dyDescent="0.3">
      <c r="A20" s="77" t="s">
        <v>1469</v>
      </c>
      <c r="B20" s="26" t="s">
        <v>1747</v>
      </c>
      <c r="C20" s="26" t="s">
        <v>1905</v>
      </c>
      <c r="D20" s="45">
        <v>32434</v>
      </c>
      <c r="E20" s="46">
        <v>11</v>
      </c>
      <c r="F20" s="45">
        <v>391708</v>
      </c>
      <c r="G20" s="45">
        <v>0</v>
      </c>
      <c r="H20" s="45">
        <v>391708</v>
      </c>
      <c r="I20" s="45">
        <v>0</v>
      </c>
      <c r="J20" s="45">
        <v>356774</v>
      </c>
      <c r="K20" s="45">
        <v>34934</v>
      </c>
      <c r="L20" s="68">
        <f t="shared" si="0"/>
        <v>0.9108162202456932</v>
      </c>
      <c r="M20" s="68">
        <f>IFERROR(IF(ISERROR(SEARCH("Total",A20)),VLOOKUP(B20,'PrYear%'!E:H,3,FALSE),VLOOKUP(LEFT(A20,6),'PrYear%'!F:H,3,FALSE)),"")</f>
        <v>0.91667612200480675</v>
      </c>
      <c r="N20" s="44" t="str">
        <f t="shared" si="1"/>
        <v/>
      </c>
      <c r="O20" s="69" t="str">
        <f>IFERROR(VLOOKUP(B20,'GF Comments'!F:I,4,FALSE),"")</f>
        <v/>
      </c>
      <c r="P20" s="27"/>
      <c r="S20" s="86"/>
    </row>
    <row r="21" spans="1:16384" x14ac:dyDescent="0.3">
      <c r="B21" s="26" t="s">
        <v>266</v>
      </c>
      <c r="C21" s="26" t="s">
        <v>1900</v>
      </c>
      <c r="D21" s="45">
        <v>98816.209999999992</v>
      </c>
      <c r="E21" s="46">
        <v>46</v>
      </c>
      <c r="F21" s="45">
        <v>1407067</v>
      </c>
      <c r="G21" s="45">
        <v>2155</v>
      </c>
      <c r="H21" s="45">
        <v>1409222</v>
      </c>
      <c r="I21" s="45">
        <v>106997.5</v>
      </c>
      <c r="J21" s="45">
        <v>1105382.6599999999</v>
      </c>
      <c r="K21" s="45">
        <v>196841.84</v>
      </c>
      <c r="L21" s="68">
        <f t="shared" si="0"/>
        <v>0.86031878582650567</v>
      </c>
      <c r="M21" s="68">
        <f>IFERROR(IF(ISERROR(SEARCH("Total",A21)),VLOOKUP(B21,'PrYear%'!E:H,3,FALSE),VLOOKUP(LEFT(A21,6),'PrYear%'!F:H,3,FALSE)),"")</f>
        <v>0.75924942022952957</v>
      </c>
      <c r="N21" s="44" t="str">
        <f t="shared" si="1"/>
        <v/>
      </c>
      <c r="O21" s="69" t="str">
        <f>IFERROR(VLOOKUP(B21,'GF Comments'!F:I,4,FALSE),"")</f>
        <v/>
      </c>
      <c r="P21" s="27"/>
      <c r="S21" s="86"/>
    </row>
    <row r="22" spans="1:16384" x14ac:dyDescent="0.3">
      <c r="B22" s="26" t="s">
        <v>279</v>
      </c>
      <c r="C22" s="26" t="s">
        <v>1901</v>
      </c>
      <c r="D22" s="45">
        <v>81.73</v>
      </c>
      <c r="E22" s="46">
        <v>6</v>
      </c>
      <c r="F22" s="45">
        <v>0</v>
      </c>
      <c r="G22" s="45">
        <v>0</v>
      </c>
      <c r="H22" s="45">
        <v>0</v>
      </c>
      <c r="I22" s="45">
        <v>0</v>
      </c>
      <c r="J22" s="45">
        <v>81.73</v>
      </c>
      <c r="K22" s="45">
        <v>-81.73</v>
      </c>
      <c r="L22" s="68" t="str">
        <f t="shared" si="0"/>
        <v/>
      </c>
      <c r="M22" s="68" t="str">
        <f>IFERROR(IF(ISERROR(SEARCH("Total",A22)),VLOOKUP(B22,'PrYear%'!E:H,3,FALSE),VLOOKUP(LEFT(A22,6),'PrYear%'!F:H,3,FALSE)),"")</f>
        <v/>
      </c>
      <c r="N22" s="44" t="str">
        <f t="shared" si="1"/>
        <v/>
      </c>
      <c r="O22" s="69" t="str">
        <f>IFERROR(VLOOKUP(B22,'GF Comments'!F:I,4,FALSE),"")</f>
        <v/>
      </c>
      <c r="P22" s="27"/>
      <c r="S22" s="86"/>
    </row>
    <row r="23" spans="1:16384" x14ac:dyDescent="0.3">
      <c r="B23" s="26" t="s">
        <v>284</v>
      </c>
      <c r="C23" s="26" t="s">
        <v>1902</v>
      </c>
      <c r="D23" s="45">
        <v>0</v>
      </c>
      <c r="E23" s="46">
        <v>3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68" t="str">
        <f t="shared" si="0"/>
        <v/>
      </c>
      <c r="M23" s="68" t="str">
        <f>IFERROR(IF(ISERROR(SEARCH("Total",A23)),VLOOKUP(B23,'PrYear%'!E:H,3,FALSE),VLOOKUP(LEFT(A23,6),'PrYear%'!F:H,3,FALSE)),"")</f>
        <v/>
      </c>
      <c r="N23" s="44" t="str">
        <f t="shared" si="1"/>
        <v/>
      </c>
      <c r="O23" s="69" t="str">
        <f>IFERROR(VLOOKUP(B23,'GF Comments'!F:I,4,FALSE),"")</f>
        <v/>
      </c>
      <c r="P23" s="27"/>
      <c r="S23" s="86"/>
    </row>
    <row r="24" spans="1:16384" x14ac:dyDescent="0.3">
      <c r="B24" s="26" t="s">
        <v>910</v>
      </c>
      <c r="C24" s="26" t="s">
        <v>1906</v>
      </c>
      <c r="D24" s="45">
        <v>18988.32</v>
      </c>
      <c r="E24" s="46">
        <v>15</v>
      </c>
      <c r="F24" s="45">
        <v>261813</v>
      </c>
      <c r="G24" s="45">
        <v>872</v>
      </c>
      <c r="H24" s="45">
        <v>262685</v>
      </c>
      <c r="I24" s="45">
        <v>375</v>
      </c>
      <c r="J24" s="45">
        <v>168176.6</v>
      </c>
      <c r="K24" s="45">
        <v>94133.4</v>
      </c>
      <c r="L24" s="68">
        <f t="shared" si="0"/>
        <v>0.64164912347488434</v>
      </c>
      <c r="M24" s="68">
        <f>IFERROR(IF(ISERROR(SEARCH("Total",A24)),VLOOKUP(B24,'PrYear%'!E:H,3,FALSE),VLOOKUP(LEFT(A24,6),'PrYear%'!F:H,3,FALSE)),"")</f>
        <v>0.76166683848660988</v>
      </c>
      <c r="N24" s="44" t="str">
        <f t="shared" si="1"/>
        <v>X</v>
      </c>
      <c r="O24" s="69" t="str">
        <f>IFERROR(VLOOKUP(B24,'GF Comments'!F:I,4,FALSE),"")</f>
        <v/>
      </c>
      <c r="P24" s="27"/>
      <c r="S24" s="86"/>
    </row>
    <row r="25" spans="1:16384" x14ac:dyDescent="0.3">
      <c r="B25" s="26" t="s">
        <v>275</v>
      </c>
      <c r="C25" s="26" t="s">
        <v>1903</v>
      </c>
      <c r="D25" s="45">
        <v>40388.549999999996</v>
      </c>
      <c r="E25" s="46">
        <v>25</v>
      </c>
      <c r="F25" s="45">
        <v>403756</v>
      </c>
      <c r="G25" s="45">
        <v>150056</v>
      </c>
      <c r="H25" s="45">
        <v>553812</v>
      </c>
      <c r="I25" s="45">
        <v>24123.18</v>
      </c>
      <c r="J25" s="45">
        <v>386133.56999999995</v>
      </c>
      <c r="K25" s="45">
        <v>143555.25</v>
      </c>
      <c r="L25" s="68">
        <f t="shared" ref="L25" si="2">IF(ISERROR((I25+J25)/H25),"",(I25+J25)/H25)</f>
        <v>0.74078703603388862</v>
      </c>
      <c r="M25" s="68">
        <f>IFERROR(IF(ISERROR(SEARCH("Total",A25)),VLOOKUP(B25,'PrYear%'!E:H,3,FALSE),VLOOKUP(LEFT(A25,6),'PrYear%'!F:H,3,FALSE)),"")</f>
        <v>0.76725342994384127</v>
      </c>
      <c r="N25" s="44" t="str">
        <f t="shared" ref="N25" si="3">IF(AND(OR($L$4-IFERROR(VALUE(L25),0)&lt;=-0.05,$L$4-IFERROR(VALUE(L25),0)&gt;=0.15),ABS((G25*$L$4)-I25-J25)&gt;=5000),"X","")</f>
        <v>X</v>
      </c>
      <c r="O25" s="69" t="str">
        <f>IFERROR(VLOOKUP(B25,'GF Comments'!F:I,4,FALSE),"")</f>
        <v/>
      </c>
      <c r="P25" s="27"/>
      <c r="S25" s="86"/>
    </row>
    <row r="26" spans="1:16384" s="104" customFormat="1" x14ac:dyDescent="0.3">
      <c r="A26" s="77"/>
      <c r="B26" s="26" t="s">
        <v>271</v>
      </c>
      <c r="C26" s="26" t="s">
        <v>1904</v>
      </c>
      <c r="D26" s="45">
        <v>0</v>
      </c>
      <c r="E26" s="46">
        <v>9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68" t="str">
        <f t="shared" ref="L26:L30" si="4">IF(ISERROR((I26+J26)/H26),"",(I26+J26)/H26)</f>
        <v/>
      </c>
      <c r="M26" s="68" t="str">
        <f>IFERROR(IF(ISERROR(SEARCH("Total",A26)),VLOOKUP(B26,'PrYear%'!E:H,3,FALSE),VLOOKUP(LEFT(A26,6),'PrYear%'!F:H,3,FALSE)),"")</f>
        <v/>
      </c>
      <c r="N26" s="44" t="str">
        <f t="shared" ref="N26:N27" si="5">IF(AND(OR($L$4-IFERROR(VALUE(L26),0)&lt;=-0.05,$L$4-IFERROR(VALUE(L26),0)&gt;=0.15),ABS((G26*$L$4)-I26-J26)&gt;=5000),"X","")</f>
        <v/>
      </c>
      <c r="O26" s="69" t="str">
        <f>IFERROR(VLOOKUP(B26,'GF Comments'!F:I,4,FALSE),"")</f>
        <v/>
      </c>
      <c r="P26" s="26"/>
      <c r="Q26" s="38"/>
      <c r="R26" s="38"/>
      <c r="S26" s="38"/>
      <c r="T26" s="38"/>
    </row>
    <row r="27" spans="1:16384" s="104" customFormat="1" x14ac:dyDescent="0.3">
      <c r="A27" s="77"/>
      <c r="B27" s="26" t="s">
        <v>2008</v>
      </c>
      <c r="C27" s="26" t="s">
        <v>2016</v>
      </c>
      <c r="D27" s="45">
        <v>3.55</v>
      </c>
      <c r="E27" s="46">
        <v>41</v>
      </c>
      <c r="F27" s="45">
        <v>0</v>
      </c>
      <c r="G27" s="45">
        <v>0</v>
      </c>
      <c r="H27" s="45">
        <v>0</v>
      </c>
      <c r="I27" s="45">
        <v>0</v>
      </c>
      <c r="J27" s="45">
        <v>161.85</v>
      </c>
      <c r="K27" s="45">
        <v>-161.85</v>
      </c>
      <c r="L27" s="68" t="str">
        <f t="shared" si="4"/>
        <v/>
      </c>
      <c r="M27" s="68">
        <f>IFERROR(IF(ISERROR(SEARCH("Total",A27)),VLOOKUP(B27,'PrYear%'!E:H,3,FALSE),VLOOKUP(LEFT(A27,6),'PrYear%'!F:H,3,FALSE)),"")</f>
        <v>0.81359702460707373</v>
      </c>
      <c r="N27" s="44" t="str">
        <f t="shared" si="5"/>
        <v/>
      </c>
      <c r="O27" s="69" t="str">
        <f>IFERROR(VLOOKUP(B27,'GF Comments'!F:I,4,FALSE),"")</f>
        <v/>
      </c>
      <c r="P27" s="26"/>
      <c r="Q27" s="38"/>
      <c r="R27" s="38"/>
      <c r="S27" s="38"/>
      <c r="T27" s="38"/>
    </row>
    <row r="28" spans="1:16384" s="104" customFormat="1" x14ac:dyDescent="0.3">
      <c r="A28" s="77"/>
      <c r="B28" s="26" t="s">
        <v>2010</v>
      </c>
      <c r="C28" s="26" t="s">
        <v>2017</v>
      </c>
      <c r="D28" s="45">
        <v>0</v>
      </c>
      <c r="E28" s="46">
        <v>41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68" t="str">
        <f t="shared" si="4"/>
        <v/>
      </c>
      <c r="M28" s="68">
        <f>IFERROR(IF(ISERROR(SEARCH("Total",A28)),VLOOKUP(B28,'PrYear%'!E:H,3,FALSE),VLOOKUP(LEFT(A28,6),'PrYear%'!F:H,3,FALSE)),"")</f>
        <v>0.91277052780545653</v>
      </c>
      <c r="N28" s="76"/>
      <c r="O28" s="69" t="str">
        <f>IFERROR(VLOOKUP(B28,'GF Comments'!F:I,4,FALSE),"")</f>
        <v/>
      </c>
      <c r="P28" s="26"/>
      <c r="Q28" s="38"/>
      <c r="R28" s="38"/>
      <c r="S28" s="38"/>
      <c r="T28" s="38"/>
    </row>
    <row r="29" spans="1:16384" s="104" customFormat="1" x14ac:dyDescent="0.3">
      <c r="A29" s="77"/>
      <c r="B29" s="26" t="s">
        <v>2011</v>
      </c>
      <c r="C29" s="26" t="s">
        <v>2018</v>
      </c>
      <c r="D29" s="45">
        <v>0</v>
      </c>
      <c r="E29" s="46">
        <v>2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68" t="str">
        <f t="shared" si="4"/>
        <v/>
      </c>
      <c r="M29" s="68">
        <f>IFERROR(IF(ISERROR(SEARCH("Total",A29)),VLOOKUP(B29,'PrYear%'!E:H,3,FALSE),VLOOKUP(LEFT(A29,6),'PrYear%'!F:H,3,FALSE)),"")</f>
        <v>0.50354869565217397</v>
      </c>
      <c r="N29" s="76"/>
      <c r="O29" s="69" t="str">
        <f>IFERROR(VLOOKUP(B29,'GF Comments'!F:I,4,FALSE),"")</f>
        <v/>
      </c>
      <c r="P29" s="26"/>
      <c r="Q29" s="38"/>
      <c r="R29" s="38"/>
      <c r="S29" s="38"/>
      <c r="T29" s="38"/>
    </row>
    <row r="30" spans="1:16384" s="104" customFormat="1" x14ac:dyDescent="0.3">
      <c r="A30" s="79" t="s">
        <v>1638</v>
      </c>
      <c r="B30" s="79"/>
      <c r="C30" s="79"/>
      <c r="D30" s="71">
        <v>190712.36000000002</v>
      </c>
      <c r="E30" s="72">
        <v>199</v>
      </c>
      <c r="F30" s="71">
        <v>2464344</v>
      </c>
      <c r="G30" s="71">
        <v>153083</v>
      </c>
      <c r="H30" s="71">
        <v>2617427</v>
      </c>
      <c r="I30" s="71">
        <v>131495.68000000002</v>
      </c>
      <c r="J30" s="71">
        <v>2016710.4099999995</v>
      </c>
      <c r="K30" s="71">
        <v>469220.91000000003</v>
      </c>
      <c r="L30" s="68">
        <f t="shared" si="4"/>
        <v>0.82073199749219339</v>
      </c>
      <c r="M30" s="68">
        <f>IFERROR(IF(ISERROR(SEARCH("Total",A30)),VLOOKUP(B30,'PrYear%'!E:H,3,FALSE),VLOOKUP(LEFT(A30,6),'PrYear%'!F:H,3,FALSE)),"")</f>
        <v>0.83146096472051778</v>
      </c>
      <c r="N30" s="76"/>
      <c r="O30" s="68" t="str">
        <f>IFERROR(VLOOKUP(B30,'GF Comments'!F:I,4,FALSE),"")</f>
        <v/>
      </c>
      <c r="P30" s="26"/>
      <c r="Q30" s="38"/>
      <c r="R30" s="38"/>
      <c r="S30" s="38"/>
      <c r="T30" s="38"/>
    </row>
    <row r="31" spans="1:16384" s="104" customFormat="1" x14ac:dyDescent="0.3">
      <c r="A31" s="80" t="s">
        <v>2240</v>
      </c>
      <c r="B31" s="26" t="s">
        <v>2043</v>
      </c>
      <c r="C31" s="26" t="s">
        <v>2245</v>
      </c>
      <c r="D31" s="45">
        <v>12472</v>
      </c>
      <c r="E31" s="46">
        <v>9</v>
      </c>
      <c r="F31" s="45">
        <v>212516</v>
      </c>
      <c r="G31" s="45">
        <v>0</v>
      </c>
      <c r="H31" s="45">
        <v>212516</v>
      </c>
      <c r="I31" s="45">
        <v>0</v>
      </c>
      <c r="J31" s="45">
        <v>137272</v>
      </c>
      <c r="K31" s="45">
        <v>75244</v>
      </c>
      <c r="L31" s="68">
        <f t="shared" ref="L31:L36" si="6">IF(ISERROR((I31+J31)/H31),"",(I31+J31)/H31)</f>
        <v>0.64593724707786704</v>
      </c>
      <c r="M31" s="68" t="str">
        <f>IFERROR(IF(ISERROR(SEARCH("Total",A31)),VLOOKUP(B31,'PrYear%'!E:H,3,FALSE),VLOOKUP(LEFT(A31,6),'PrYear%'!F:H,3,FALSE)),"")</f>
        <v/>
      </c>
      <c r="N31" s="76"/>
      <c r="O31" s="68" t="str">
        <f>IFERROR(VLOOKUP(B31,'GF Comments'!F:I,4,FALSE),"")</f>
        <v/>
      </c>
      <c r="P31" s="26"/>
      <c r="Q31" s="38"/>
      <c r="R31" s="38"/>
      <c r="S31" s="38"/>
      <c r="T31" s="38"/>
    </row>
    <row r="32" spans="1:16384" s="115" customFormat="1" x14ac:dyDescent="0.3">
      <c r="A32" s="80"/>
      <c r="B32" s="26" t="s">
        <v>2039</v>
      </c>
      <c r="C32" s="26" t="s">
        <v>2239</v>
      </c>
      <c r="D32" s="45">
        <v>110299.01000000001</v>
      </c>
      <c r="E32" s="46">
        <v>49</v>
      </c>
      <c r="F32" s="45">
        <v>1155254</v>
      </c>
      <c r="G32" s="45">
        <v>20873</v>
      </c>
      <c r="H32" s="45">
        <v>1176127</v>
      </c>
      <c r="I32" s="45">
        <v>13102.36</v>
      </c>
      <c r="J32" s="45">
        <v>1032447.9099999998</v>
      </c>
      <c r="K32" s="45">
        <v>130576.73000000001</v>
      </c>
      <c r="L32" s="68">
        <f t="shared" si="6"/>
        <v>0.88897735533662592</v>
      </c>
      <c r="M32" s="68" t="str">
        <f>IFERROR(IF(ISERROR(SEARCH("Total",A32)),VLOOKUP(B32,'PrYear%'!E:H,3,FALSE),VLOOKUP(LEFT(A32,6),'PrYear%'!F:H,3,FALSE)),"")</f>
        <v/>
      </c>
      <c r="N32" s="76"/>
      <c r="O32" s="68" t="str">
        <f>IFERROR(VLOOKUP(B32,'GF Comments'!F:I,4,FALSE),"")</f>
        <v/>
      </c>
      <c r="P32" s="36"/>
      <c r="Q32" s="22"/>
      <c r="R32" s="22"/>
      <c r="S32" s="22"/>
      <c r="T32" s="22"/>
    </row>
    <row r="33" spans="1:20" s="115" customFormat="1" x14ac:dyDescent="0.3">
      <c r="A33" s="80"/>
      <c r="B33" s="26" t="s">
        <v>2041</v>
      </c>
      <c r="C33" s="26" t="s">
        <v>2243</v>
      </c>
      <c r="D33" s="45">
        <v>113568.45</v>
      </c>
      <c r="E33" s="46">
        <v>49</v>
      </c>
      <c r="F33" s="45">
        <v>1239599</v>
      </c>
      <c r="G33" s="45">
        <v>-13707</v>
      </c>
      <c r="H33" s="45">
        <v>1225892</v>
      </c>
      <c r="I33" s="45">
        <v>14201.73</v>
      </c>
      <c r="J33" s="45">
        <v>1255338.1000000001</v>
      </c>
      <c r="K33" s="45">
        <v>-43647.829999999994</v>
      </c>
      <c r="L33" s="68">
        <f t="shared" si="6"/>
        <v>1.0356049554120592</v>
      </c>
      <c r="M33" s="68" t="str">
        <f>IFERROR(IF(ISERROR(SEARCH("Total",A33)),VLOOKUP(B33,'PrYear%'!E:H,3,FALSE),VLOOKUP(LEFT(A33,6),'PrYear%'!F:H,3,FALSE)),"")</f>
        <v/>
      </c>
      <c r="N33" s="76"/>
      <c r="O33" s="126" t="str">
        <f>IFERROR(VLOOKUP(B33,'GF Comments'!F:I,4,FALSE),"")</f>
        <v/>
      </c>
      <c r="P33" s="36"/>
      <c r="Q33" s="22"/>
      <c r="R33" s="22"/>
      <c r="S33" s="22"/>
      <c r="T33" s="22"/>
    </row>
    <row r="34" spans="1:20" s="115" customFormat="1" x14ac:dyDescent="0.3">
      <c r="A34" s="80"/>
      <c r="B34" s="26" t="s">
        <v>2042</v>
      </c>
      <c r="C34" s="26" t="s">
        <v>2244</v>
      </c>
      <c r="D34" s="45">
        <v>857.98</v>
      </c>
      <c r="E34" s="46">
        <v>9</v>
      </c>
      <c r="F34" s="45">
        <v>61146</v>
      </c>
      <c r="G34" s="45">
        <v>295</v>
      </c>
      <c r="H34" s="45">
        <v>61441</v>
      </c>
      <c r="I34" s="45">
        <v>0</v>
      </c>
      <c r="J34" s="45">
        <v>19884.66</v>
      </c>
      <c r="K34" s="45">
        <v>41556.339999999997</v>
      </c>
      <c r="L34" s="68">
        <f t="shared" si="6"/>
        <v>0.32363828713725362</v>
      </c>
      <c r="M34" s="68" t="str">
        <f>IFERROR(IF(ISERROR(SEARCH("Total",A34)),VLOOKUP(B34,'PrYear%'!E:H,3,FALSE),VLOOKUP(LEFT(A34,6),'PrYear%'!F:H,3,FALSE)),"")</f>
        <v/>
      </c>
      <c r="N34" s="76"/>
      <c r="O34" s="68" t="str">
        <f>IFERROR(VLOOKUP(B34,'GF Comments'!F:I,4,FALSE),"")</f>
        <v/>
      </c>
      <c r="P34" s="36"/>
      <c r="Q34" s="22"/>
      <c r="R34" s="22"/>
      <c r="S34" s="22"/>
      <c r="T34" s="22"/>
    </row>
    <row r="35" spans="1:20" s="115" customFormat="1" x14ac:dyDescent="0.3">
      <c r="A35" s="70" t="s">
        <v>2290</v>
      </c>
      <c r="B35" s="70"/>
      <c r="C35" s="70"/>
      <c r="D35" s="71">
        <v>237197.44000000003</v>
      </c>
      <c r="E35" s="72">
        <v>116</v>
      </c>
      <c r="F35" s="71">
        <v>2668515</v>
      </c>
      <c r="G35" s="71">
        <v>7461</v>
      </c>
      <c r="H35" s="71">
        <v>2675976</v>
      </c>
      <c r="I35" s="71">
        <v>27304.090000000004</v>
      </c>
      <c r="J35" s="71">
        <v>2444942.669999999</v>
      </c>
      <c r="K35" s="71">
        <v>203729.24</v>
      </c>
      <c r="L35" s="68">
        <f t="shared" si="6"/>
        <v>0.92386731420610602</v>
      </c>
      <c r="M35" s="68" t="str">
        <f>IFERROR(IF(ISERROR(SEARCH("Total",A35)),VLOOKUP(B35,'PrYear%'!E:H,3,FALSE),VLOOKUP(LEFT(A35,6),'PrYear%'!F:H,3,FALSE)),"")</f>
        <v/>
      </c>
      <c r="N35" s="76"/>
      <c r="O35" s="68" t="str">
        <f>IFERROR(VLOOKUP(B35,'GF Comments'!F:I,4,FALSE),"")</f>
        <v/>
      </c>
      <c r="P35" s="36"/>
      <c r="Q35" s="22"/>
      <c r="R35" s="22"/>
      <c r="S35" s="22"/>
      <c r="T35" s="22"/>
    </row>
    <row r="36" spans="1:20" s="115" customFormat="1" x14ac:dyDescent="0.3">
      <c r="A36" s="121" t="s">
        <v>920</v>
      </c>
      <c r="B36" s="121"/>
      <c r="C36" s="121"/>
      <c r="D36" s="122">
        <v>855287.82</v>
      </c>
      <c r="E36" s="123">
        <v>410</v>
      </c>
      <c r="F36" s="122">
        <v>10104496</v>
      </c>
      <c r="G36" s="122">
        <v>223461</v>
      </c>
      <c r="H36" s="122">
        <v>10327957</v>
      </c>
      <c r="I36" s="122">
        <v>168909.25000000003</v>
      </c>
      <c r="J36" s="122">
        <v>9322931.9900000058</v>
      </c>
      <c r="K36" s="122">
        <v>836115.76000000047</v>
      </c>
      <c r="L36" s="68">
        <f t="shared" si="6"/>
        <v>0.91904345070375548</v>
      </c>
      <c r="M36" s="55">
        <v>0.80051811770983983</v>
      </c>
      <c r="N36" s="116"/>
      <c r="O36" s="68" t="str">
        <f>IFERROR(VLOOKUP(B36,'GF Comments'!F:I,4,FALSE),"")</f>
        <v/>
      </c>
      <c r="P36" s="36"/>
      <c r="Q36" s="22"/>
      <c r="R36" s="22"/>
      <c r="S36" s="22"/>
      <c r="T36" s="22"/>
    </row>
    <row r="37" spans="1:20" s="115" customFormat="1" x14ac:dyDescent="0.3">
      <c r="A37" s="118"/>
      <c r="B37" s="36"/>
      <c r="C37" s="36"/>
      <c r="D37" s="119"/>
      <c r="E37" s="36"/>
      <c r="F37" s="36"/>
      <c r="G37" s="36"/>
      <c r="H37" s="36"/>
      <c r="I37" s="120" t="str">
        <f t="shared" ref="I37:I76" si="7">IF(ISERROR((G37+F37)/E37),"",(G37+F37)/E37)</f>
        <v/>
      </c>
      <c r="J37" s="120"/>
      <c r="K37" s="36"/>
      <c r="L37" s="74"/>
      <c r="M37" s="75"/>
      <c r="N37" s="116"/>
      <c r="O37" s="117"/>
      <c r="P37" s="36"/>
      <c r="Q37" s="22"/>
      <c r="R37" s="22"/>
      <c r="S37" s="22"/>
      <c r="T37" s="22"/>
    </row>
    <row r="38" spans="1:20" s="104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7"/>
        <v/>
      </c>
      <c r="J38" s="39"/>
      <c r="K38" s="36"/>
      <c r="L38" s="74"/>
      <c r="M38" s="75"/>
      <c r="N38" s="76"/>
      <c r="O38" s="58"/>
      <c r="P38" s="26"/>
      <c r="Q38" s="38"/>
      <c r="R38" s="38"/>
      <c r="S38" s="38"/>
      <c r="T38" s="38"/>
    </row>
    <row r="39" spans="1:20" s="104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7"/>
        <v/>
      </c>
      <c r="J39" s="39"/>
      <c r="K39" s="36"/>
      <c r="L39" s="74"/>
      <c r="M39" s="75"/>
      <c r="N39" s="76"/>
      <c r="O39" s="58"/>
      <c r="P39" s="26"/>
      <c r="Q39" s="38"/>
      <c r="R39" s="38"/>
      <c r="S39" s="38"/>
      <c r="T39" s="38"/>
    </row>
    <row r="40" spans="1:20" s="104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7"/>
        <v/>
      </c>
      <c r="J40" s="39"/>
      <c r="K40" s="36"/>
      <c r="L40" s="74"/>
      <c r="M40" s="75"/>
      <c r="N40" s="76"/>
      <c r="O40" s="58"/>
      <c r="P40" s="26"/>
      <c r="Q40" s="38"/>
      <c r="R40" s="38"/>
      <c r="S40" s="38"/>
      <c r="T40" s="38"/>
    </row>
    <row r="41" spans="1:20" s="104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7"/>
        <v/>
      </c>
      <c r="J41" s="39"/>
      <c r="K41" s="36"/>
      <c r="L41" s="74"/>
      <c r="M41" s="75"/>
      <c r="N41" s="76"/>
      <c r="O41" s="58"/>
      <c r="P41" s="26"/>
      <c r="Q41" s="38"/>
      <c r="R41" s="38"/>
      <c r="S41" s="38"/>
      <c r="T41" s="38"/>
    </row>
    <row r="42" spans="1:20" s="104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si="7"/>
        <v/>
      </c>
      <c r="J42" s="39"/>
      <c r="K42" s="36"/>
      <c r="L42" s="74"/>
      <c r="M42" s="75"/>
      <c r="N42" s="76"/>
      <c r="O42" s="58"/>
      <c r="P42" s="26"/>
      <c r="Q42" s="38"/>
      <c r="R42" s="38"/>
      <c r="S42" s="38"/>
      <c r="T42" s="38"/>
    </row>
    <row r="43" spans="1:20" s="104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7"/>
        <v/>
      </c>
      <c r="J43" s="39"/>
      <c r="K43" s="36"/>
      <c r="L43" s="74"/>
      <c r="M43" s="75"/>
      <c r="N43" s="76"/>
      <c r="O43" s="58"/>
      <c r="P43" s="26"/>
      <c r="Q43" s="38"/>
      <c r="R43" s="38"/>
      <c r="S43" s="38"/>
      <c r="T43" s="38"/>
    </row>
    <row r="44" spans="1:20" s="104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7"/>
        <v/>
      </c>
      <c r="J44" s="39"/>
      <c r="K44" s="36"/>
      <c r="L44" s="74"/>
      <c r="M44" s="75"/>
      <c r="N44" s="76"/>
      <c r="O44" s="58"/>
      <c r="P44" s="26"/>
      <c r="Q44" s="38"/>
      <c r="R44" s="38"/>
      <c r="S44" s="38"/>
      <c r="T44" s="38"/>
    </row>
    <row r="45" spans="1:20" s="104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7"/>
        <v/>
      </c>
      <c r="J45" s="39"/>
      <c r="K45" s="36"/>
      <c r="L45" s="74"/>
      <c r="M45" s="75"/>
      <c r="N45" s="76"/>
      <c r="O45" s="58"/>
      <c r="P45" s="26"/>
      <c r="Q45" s="38"/>
      <c r="R45" s="38"/>
      <c r="S45" s="38"/>
      <c r="T45" s="38"/>
    </row>
    <row r="46" spans="1:20" s="104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7"/>
        <v/>
      </c>
      <c r="J46" s="39"/>
      <c r="K46" s="36"/>
      <c r="L46" s="74"/>
      <c r="M46" s="75"/>
      <c r="N46" s="76"/>
      <c r="O46" s="58"/>
      <c r="P46" s="26"/>
      <c r="Q46" s="38"/>
      <c r="R46" s="38"/>
      <c r="S46" s="38"/>
      <c r="T46" s="38"/>
    </row>
    <row r="47" spans="1:20" s="104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7"/>
        <v/>
      </c>
      <c r="J47" s="39"/>
      <c r="K47" s="36"/>
      <c r="L47" s="74"/>
      <c r="M47" s="75"/>
      <c r="N47" s="76"/>
      <c r="O47" s="58"/>
      <c r="P47" s="26"/>
      <c r="Q47" s="38"/>
      <c r="R47" s="38"/>
      <c r="S47" s="38"/>
      <c r="T47" s="38"/>
    </row>
    <row r="48" spans="1:20" s="104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7"/>
        <v/>
      </c>
      <c r="J48" s="39"/>
      <c r="K48" s="36"/>
      <c r="L48" s="74"/>
      <c r="M48" s="75"/>
      <c r="N48" s="76"/>
      <c r="O48" s="58"/>
      <c r="P48" s="26"/>
      <c r="Q48" s="38"/>
      <c r="R48" s="38"/>
      <c r="S48" s="38"/>
      <c r="T48" s="38"/>
    </row>
    <row r="49" spans="1:20" s="104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7"/>
        <v/>
      </c>
      <c r="J49" s="39"/>
      <c r="K49" s="36"/>
      <c r="L49" s="74"/>
      <c r="M49" s="75"/>
      <c r="N49" s="76"/>
      <c r="O49" s="58"/>
      <c r="P49" s="26"/>
      <c r="Q49" s="38"/>
      <c r="R49" s="38"/>
      <c r="S49" s="38"/>
      <c r="T49" s="38"/>
    </row>
    <row r="50" spans="1:20" s="104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7"/>
        <v/>
      </c>
      <c r="J50" s="39"/>
      <c r="K50" s="36"/>
      <c r="L50" s="74"/>
      <c r="M50" s="75"/>
      <c r="N50" s="76"/>
      <c r="O50" s="58"/>
      <c r="P50" s="26"/>
      <c r="Q50" s="38"/>
      <c r="R50" s="38"/>
      <c r="S50" s="38"/>
      <c r="T50" s="38"/>
    </row>
    <row r="51" spans="1:20" s="104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7"/>
        <v/>
      </c>
      <c r="J51" s="39"/>
      <c r="K51" s="36"/>
      <c r="L51" s="74"/>
      <c r="M51" s="75"/>
      <c r="N51" s="76"/>
      <c r="O51" s="58"/>
      <c r="P51" s="26"/>
      <c r="Q51" s="38"/>
      <c r="R51" s="38"/>
      <c r="S51" s="38"/>
      <c r="T51" s="38"/>
    </row>
    <row r="52" spans="1:20" s="104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7"/>
        <v/>
      </c>
      <c r="J52" s="39"/>
      <c r="K52" s="36"/>
      <c r="L52" s="74"/>
      <c r="M52" s="75"/>
      <c r="N52" s="76"/>
      <c r="O52" s="58"/>
      <c r="P52" s="26"/>
      <c r="Q52" s="38"/>
      <c r="R52" s="38"/>
      <c r="S52" s="38"/>
      <c r="T52" s="38"/>
    </row>
    <row r="53" spans="1:20" s="104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7"/>
        <v/>
      </c>
      <c r="J53" s="39"/>
      <c r="K53" s="36"/>
      <c r="L53" s="74"/>
      <c r="M53" s="75"/>
      <c r="N53" s="76"/>
      <c r="O53" s="58"/>
      <c r="P53" s="26"/>
      <c r="Q53" s="38"/>
      <c r="R53" s="38"/>
      <c r="S53" s="38"/>
      <c r="T53" s="38"/>
    </row>
    <row r="54" spans="1:20" s="104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7"/>
        <v/>
      </c>
      <c r="J54" s="39"/>
      <c r="K54" s="36"/>
      <c r="L54" s="74"/>
      <c r="M54" s="75"/>
      <c r="N54" s="76"/>
      <c r="O54" s="58"/>
      <c r="P54" s="26"/>
      <c r="Q54" s="38"/>
      <c r="R54" s="38"/>
      <c r="S54" s="38"/>
      <c r="T54" s="38"/>
    </row>
    <row r="55" spans="1:20" s="104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7"/>
        <v/>
      </c>
      <c r="J55" s="39"/>
      <c r="K55" s="36"/>
      <c r="L55" s="74"/>
      <c r="M55" s="75"/>
      <c r="N55" s="76"/>
      <c r="O55" s="58"/>
      <c r="P55" s="26"/>
      <c r="Q55" s="38"/>
      <c r="R55" s="38"/>
      <c r="S55" s="38"/>
      <c r="T55" s="38"/>
    </row>
    <row r="56" spans="1:20" s="104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7"/>
        <v/>
      </c>
      <c r="J56" s="39"/>
      <c r="K56" s="36"/>
      <c r="L56" s="74"/>
      <c r="M56" s="75"/>
      <c r="N56" s="76"/>
      <c r="O56" s="58"/>
      <c r="P56" s="26"/>
      <c r="Q56" s="38"/>
      <c r="R56" s="38"/>
      <c r="S56" s="38"/>
      <c r="T56" s="38"/>
    </row>
    <row r="57" spans="1:20" s="104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7"/>
        <v/>
      </c>
      <c r="J57" s="39"/>
      <c r="K57" s="36"/>
      <c r="L57" s="74"/>
      <c r="M57" s="75"/>
      <c r="N57" s="76"/>
      <c r="O57" s="58"/>
      <c r="P57" s="26"/>
      <c r="Q57" s="38"/>
      <c r="R57" s="38"/>
      <c r="S57" s="38"/>
      <c r="T57" s="38"/>
    </row>
    <row r="58" spans="1:20" s="104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7"/>
        <v/>
      </c>
      <c r="J58" s="39"/>
      <c r="K58" s="36"/>
      <c r="L58" s="74"/>
      <c r="M58" s="75"/>
      <c r="N58" s="76"/>
      <c r="O58" s="58"/>
      <c r="P58" s="26"/>
      <c r="Q58" s="38"/>
      <c r="R58" s="38"/>
      <c r="S58" s="38"/>
      <c r="T58" s="38"/>
    </row>
    <row r="59" spans="1:20" s="104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si="7"/>
        <v/>
      </c>
      <c r="J59" s="39"/>
      <c r="K59" s="36"/>
      <c r="L59" s="74"/>
      <c r="M59" s="75"/>
      <c r="N59" s="76"/>
      <c r="O59" s="58"/>
      <c r="P59" s="26"/>
      <c r="Q59" s="38"/>
      <c r="R59" s="38"/>
      <c r="S59" s="38"/>
      <c r="T59" s="38"/>
    </row>
    <row r="60" spans="1:20" s="104" customFormat="1" x14ac:dyDescent="0.3">
      <c r="A60" s="77"/>
      <c r="B60" s="26"/>
      <c r="C60" s="26"/>
      <c r="D60" s="28"/>
      <c r="E60" s="26"/>
      <c r="F60" s="26"/>
      <c r="G60" s="26"/>
      <c r="H60" s="26"/>
      <c r="I60" s="39" t="str">
        <f t="shared" si="7"/>
        <v/>
      </c>
      <c r="J60" s="39"/>
      <c r="K60" s="36"/>
      <c r="L60" s="74"/>
      <c r="M60" s="75"/>
      <c r="N60" s="76"/>
      <c r="O60" s="58"/>
      <c r="P60" s="26"/>
      <c r="Q60" s="38"/>
      <c r="R60" s="38"/>
      <c r="S60" s="38"/>
      <c r="T60" s="38"/>
    </row>
    <row r="61" spans="1:20" s="104" customFormat="1" x14ac:dyDescent="0.3">
      <c r="A61" s="77"/>
      <c r="B61" s="26"/>
      <c r="C61" s="26"/>
      <c r="D61" s="28"/>
      <c r="E61" s="26"/>
      <c r="F61" s="26"/>
      <c r="G61" s="26"/>
      <c r="H61" s="26"/>
      <c r="I61" s="39" t="str">
        <f t="shared" si="7"/>
        <v/>
      </c>
      <c r="J61" s="39"/>
      <c r="K61" s="36"/>
      <c r="L61" s="74"/>
      <c r="M61" s="75"/>
      <c r="N61" s="76"/>
      <c r="O61" s="58"/>
      <c r="P61" s="26"/>
      <c r="Q61" s="38"/>
      <c r="R61" s="38"/>
      <c r="S61" s="38"/>
      <c r="T61" s="38"/>
    </row>
    <row r="62" spans="1:20" s="104" customFormat="1" x14ac:dyDescent="0.3">
      <c r="A62" s="77"/>
      <c r="B62" s="26"/>
      <c r="C62" s="26"/>
      <c r="D62" s="28"/>
      <c r="E62" s="26"/>
      <c r="F62" s="26"/>
      <c r="G62" s="26"/>
      <c r="H62" s="26"/>
      <c r="I62" s="39" t="str">
        <f t="shared" si="7"/>
        <v/>
      </c>
      <c r="J62" s="39"/>
      <c r="K62" s="36"/>
      <c r="L62" s="74"/>
      <c r="M62" s="75"/>
      <c r="N62" s="76"/>
      <c r="O62" s="58"/>
      <c r="P62" s="26"/>
      <c r="Q62" s="38"/>
      <c r="R62" s="38"/>
      <c r="S62" s="38"/>
      <c r="T62" s="38"/>
    </row>
    <row r="63" spans="1:20" s="104" customFormat="1" x14ac:dyDescent="0.3">
      <c r="A63" s="77"/>
      <c r="B63" s="26"/>
      <c r="C63" s="26"/>
      <c r="D63" s="28"/>
      <c r="E63" s="26"/>
      <c r="F63" s="26"/>
      <c r="G63" s="26"/>
      <c r="H63" s="26"/>
      <c r="I63" s="39" t="str">
        <f t="shared" si="7"/>
        <v/>
      </c>
      <c r="J63" s="39"/>
      <c r="K63" s="36"/>
      <c r="L63" s="74"/>
      <c r="M63" s="75"/>
      <c r="N63" s="76"/>
      <c r="O63" s="58"/>
      <c r="P63" s="26"/>
      <c r="Q63" s="38"/>
      <c r="R63" s="38"/>
      <c r="S63" s="38"/>
      <c r="T63" s="38"/>
    </row>
    <row r="64" spans="1:20" s="104" customFormat="1" x14ac:dyDescent="0.3">
      <c r="A64" s="77"/>
      <c r="B64" s="26"/>
      <c r="C64" s="26"/>
      <c r="D64" s="28"/>
      <c r="E64" s="26"/>
      <c r="F64" s="26"/>
      <c r="G64" s="26"/>
      <c r="H64" s="26"/>
      <c r="I64" s="39" t="str">
        <f t="shared" si="7"/>
        <v/>
      </c>
      <c r="J64" s="39"/>
      <c r="K64" s="36"/>
      <c r="L64" s="74"/>
      <c r="M64" s="75"/>
      <c r="N64" s="76"/>
      <c r="O64" s="58"/>
      <c r="P64" s="26"/>
      <c r="Q64" s="38"/>
      <c r="R64" s="38"/>
      <c r="S64" s="38"/>
      <c r="T64" s="38"/>
    </row>
    <row r="65" spans="1:20" s="104" customFormat="1" x14ac:dyDescent="0.3">
      <c r="A65" s="77"/>
      <c r="B65" s="26"/>
      <c r="C65" s="26"/>
      <c r="D65" s="28"/>
      <c r="E65" s="26"/>
      <c r="F65" s="26"/>
      <c r="G65" s="26"/>
      <c r="H65" s="26"/>
      <c r="I65" s="39" t="str">
        <f t="shared" si="7"/>
        <v/>
      </c>
      <c r="J65" s="39"/>
      <c r="K65" s="36"/>
      <c r="L65" s="74"/>
      <c r="M65" s="75"/>
      <c r="N65" s="76"/>
      <c r="O65" s="58"/>
      <c r="P65" s="26"/>
      <c r="Q65" s="38"/>
      <c r="R65" s="38"/>
      <c r="S65" s="38"/>
      <c r="T65" s="38"/>
    </row>
    <row r="66" spans="1:20" s="104" customFormat="1" x14ac:dyDescent="0.3">
      <c r="A66" s="77"/>
      <c r="B66" s="26"/>
      <c r="C66" s="26"/>
      <c r="D66" s="28"/>
      <c r="E66" s="26"/>
      <c r="F66" s="26"/>
      <c r="G66" s="26"/>
      <c r="H66" s="26"/>
      <c r="I66" s="39" t="str">
        <f t="shared" si="7"/>
        <v/>
      </c>
      <c r="J66" s="39"/>
      <c r="K66" s="36"/>
      <c r="L66" s="74"/>
      <c r="M66" s="75"/>
      <c r="N66" s="76"/>
      <c r="O66" s="58"/>
      <c r="P66" s="26"/>
      <c r="Q66" s="38"/>
      <c r="R66" s="38"/>
      <c r="S66" s="38"/>
      <c r="T66" s="38"/>
    </row>
    <row r="67" spans="1:20" s="104" customFormat="1" x14ac:dyDescent="0.3">
      <c r="A67" s="77"/>
      <c r="B67" s="26"/>
      <c r="C67" s="26"/>
      <c r="D67" s="28"/>
      <c r="E67" s="26"/>
      <c r="F67" s="26"/>
      <c r="G67" s="26"/>
      <c r="H67" s="26"/>
      <c r="I67" s="39" t="str">
        <f t="shared" si="7"/>
        <v/>
      </c>
      <c r="J67" s="39"/>
      <c r="K67" s="36"/>
      <c r="L67" s="36"/>
      <c r="M67" s="36"/>
      <c r="N67" s="56"/>
      <c r="O67" s="58"/>
      <c r="P67" s="26"/>
      <c r="Q67" s="38"/>
      <c r="R67" s="38"/>
      <c r="S67" s="38"/>
      <c r="T67" s="38"/>
    </row>
    <row r="68" spans="1:20" s="104" customFormat="1" x14ac:dyDescent="0.3">
      <c r="A68" s="77"/>
      <c r="B68" s="26"/>
      <c r="C68" s="26"/>
      <c r="D68" s="28"/>
      <c r="E68" s="26"/>
      <c r="F68" s="26"/>
      <c r="G68" s="26"/>
      <c r="H68" s="26"/>
      <c r="I68" s="39" t="str">
        <f t="shared" si="7"/>
        <v/>
      </c>
      <c r="J68" s="39"/>
      <c r="K68" s="36"/>
      <c r="L68" s="36"/>
      <c r="M68" s="36"/>
      <c r="N68" s="56"/>
      <c r="O68" s="58"/>
      <c r="P68" s="26"/>
      <c r="Q68" s="38"/>
      <c r="R68" s="38"/>
      <c r="S68" s="38"/>
      <c r="T68" s="38"/>
    </row>
    <row r="69" spans="1:20" s="22" customFormat="1" x14ac:dyDescent="0.3">
      <c r="A69" s="77"/>
      <c r="B69" s="26"/>
      <c r="C69" s="26"/>
      <c r="D69" s="28"/>
      <c r="E69" s="26"/>
      <c r="F69" s="26"/>
      <c r="G69" s="26"/>
      <c r="H69" s="26"/>
      <c r="I69" s="39" t="str">
        <f t="shared" si="7"/>
        <v/>
      </c>
      <c r="J69" s="39"/>
      <c r="K69" s="36"/>
      <c r="L69" s="36"/>
      <c r="M69" s="36"/>
      <c r="N69" s="56"/>
      <c r="O69" s="58"/>
      <c r="P69" s="26"/>
      <c r="Q69" s="38"/>
      <c r="R69" s="38"/>
      <c r="S69" s="38"/>
      <c r="T69" s="38"/>
    </row>
    <row r="70" spans="1:20" s="22" customFormat="1" x14ac:dyDescent="0.3">
      <c r="A70" s="77"/>
      <c r="B70" s="26"/>
      <c r="C70" s="26"/>
      <c r="D70" s="28"/>
      <c r="E70" s="26"/>
      <c r="F70" s="26"/>
      <c r="G70" s="26"/>
      <c r="H70" s="26"/>
      <c r="I70" s="39" t="str">
        <f t="shared" si="7"/>
        <v/>
      </c>
      <c r="J70" s="39"/>
      <c r="K70" s="36"/>
      <c r="L70" s="36"/>
      <c r="M70" s="36"/>
      <c r="N70" s="56"/>
      <c r="O70" s="58"/>
      <c r="P70" s="26"/>
      <c r="Q70" s="38"/>
      <c r="R70" s="38"/>
      <c r="S70" s="38"/>
      <c r="T70" s="38"/>
    </row>
    <row r="71" spans="1:20" s="22" customFormat="1" x14ac:dyDescent="0.3">
      <c r="A71" s="77"/>
      <c r="B71" s="26"/>
      <c r="C71" s="26"/>
      <c r="D71" s="28"/>
      <c r="E71" s="26"/>
      <c r="F71" s="26"/>
      <c r="G71" s="26"/>
      <c r="H71" s="26"/>
      <c r="I71" s="39" t="str">
        <f t="shared" si="7"/>
        <v/>
      </c>
      <c r="J71" s="39"/>
      <c r="K71" s="36"/>
      <c r="L71" s="36"/>
      <c r="M71" s="36"/>
      <c r="N71" s="56"/>
      <c r="O71" s="58"/>
      <c r="P71" s="26"/>
      <c r="Q71" s="38"/>
      <c r="R71" s="38"/>
      <c r="S71" s="38"/>
      <c r="T71" s="38"/>
    </row>
    <row r="72" spans="1:20" s="22" customFormat="1" x14ac:dyDescent="0.3">
      <c r="A72" s="77"/>
      <c r="B72" s="26"/>
      <c r="C72" s="26"/>
      <c r="D72" s="28"/>
      <c r="E72" s="26"/>
      <c r="F72" s="26"/>
      <c r="G72" s="26"/>
      <c r="H72" s="26"/>
      <c r="I72" s="39" t="str">
        <f t="shared" si="7"/>
        <v/>
      </c>
      <c r="J72" s="39"/>
      <c r="K72" s="36"/>
      <c r="L72" s="36"/>
      <c r="M72" s="36"/>
      <c r="N72" s="56"/>
      <c r="O72" s="58"/>
      <c r="P72" s="26"/>
      <c r="Q72" s="38"/>
      <c r="R72" s="38"/>
      <c r="S72" s="38"/>
      <c r="T72" s="38"/>
    </row>
    <row r="73" spans="1:20" s="22" customFormat="1" x14ac:dyDescent="0.3">
      <c r="A73" s="77"/>
      <c r="B73" s="26"/>
      <c r="C73" s="26"/>
      <c r="D73" s="28"/>
      <c r="E73" s="26"/>
      <c r="F73" s="26"/>
      <c r="G73" s="26"/>
      <c r="H73" s="26"/>
      <c r="I73" s="39" t="str">
        <f t="shared" si="7"/>
        <v/>
      </c>
      <c r="J73" s="39"/>
      <c r="K73" s="36"/>
      <c r="L73" s="36"/>
      <c r="M73" s="36"/>
      <c r="N73" s="56"/>
      <c r="O73" s="58"/>
      <c r="P73" s="26"/>
      <c r="Q73" s="38"/>
      <c r="R73" s="38"/>
      <c r="S73" s="38"/>
      <c r="T73" s="38"/>
    </row>
    <row r="74" spans="1:20" s="22" customFormat="1" x14ac:dyDescent="0.3">
      <c r="A74" s="77"/>
      <c r="B74" s="26"/>
      <c r="C74" s="26"/>
      <c r="D74" s="28"/>
      <c r="E74" s="26"/>
      <c r="F74" s="26"/>
      <c r="G74" s="26"/>
      <c r="H74" s="26"/>
      <c r="I74" s="39" t="str">
        <f t="shared" si="7"/>
        <v/>
      </c>
      <c r="J74" s="39"/>
      <c r="K74" s="36"/>
      <c r="L74" s="36"/>
      <c r="M74" s="36"/>
      <c r="N74" s="56"/>
      <c r="O74" s="58"/>
      <c r="P74" s="26"/>
      <c r="Q74" s="38"/>
      <c r="R74" s="38"/>
      <c r="S74" s="38"/>
      <c r="T74" s="38"/>
    </row>
    <row r="75" spans="1:20" s="22" customFormat="1" x14ac:dyDescent="0.3">
      <c r="A75" s="77"/>
      <c r="B75" s="26"/>
      <c r="C75" s="26"/>
      <c r="D75" s="28"/>
      <c r="E75" s="26"/>
      <c r="F75" s="26"/>
      <c r="G75" s="26"/>
      <c r="H75" s="26"/>
      <c r="I75" s="39" t="str">
        <f t="shared" si="7"/>
        <v/>
      </c>
      <c r="J75" s="39"/>
      <c r="K75" s="36"/>
      <c r="L75" s="36"/>
      <c r="M75" s="36"/>
      <c r="N75" s="56"/>
      <c r="O75" s="58"/>
      <c r="P75" s="26"/>
      <c r="Q75" s="38"/>
      <c r="R75" s="38"/>
      <c r="S75" s="38"/>
      <c r="T75" s="38"/>
    </row>
    <row r="76" spans="1:20" s="22" customFormat="1" x14ac:dyDescent="0.3">
      <c r="A76" s="77"/>
      <c r="B76" s="26"/>
      <c r="C76" s="26"/>
      <c r="D76" s="28"/>
      <c r="E76" s="26"/>
      <c r="F76" s="26"/>
      <c r="G76" s="26"/>
      <c r="H76" s="26"/>
      <c r="I76" s="39" t="str">
        <f t="shared" si="7"/>
        <v/>
      </c>
      <c r="J76" s="39"/>
      <c r="K76" s="36"/>
      <c r="L76" s="36"/>
      <c r="M76" s="36"/>
      <c r="N76" s="56"/>
      <c r="O76" s="58"/>
      <c r="P76" s="26"/>
      <c r="Q76" s="38"/>
      <c r="R76" s="38"/>
      <c r="S76" s="38"/>
      <c r="T76" s="38"/>
    </row>
  </sheetData>
  <mergeCells count="2">
    <mergeCell ref="A1:H1"/>
    <mergeCell ref="A2:H2"/>
  </mergeCells>
  <conditionalFormatting sqref="L11">
    <cfRule type="expression" dxfId="11309" priority="75">
      <formula>ISNUMBER(SEARCH("Total",$A11))</formula>
    </cfRule>
  </conditionalFormatting>
  <conditionalFormatting sqref="L11:L18 L20:L24">
    <cfRule type="expression" dxfId="11308" priority="74">
      <formula>ISNUMBER(SEARCH("Total",$A11))</formula>
    </cfRule>
  </conditionalFormatting>
  <conditionalFormatting sqref="M11:M18 M20:M24">
    <cfRule type="expression" dxfId="11307" priority="73">
      <formula>ISNUMBER(SEARCH("Total",$A11))</formula>
    </cfRule>
  </conditionalFormatting>
  <conditionalFormatting sqref="M11:M18 M20:M24">
    <cfRule type="expression" dxfId="11306" priority="72">
      <formula>ISNUMBER(SEARCH("Total",$A11))</formula>
    </cfRule>
  </conditionalFormatting>
  <conditionalFormatting sqref="O11:O18 O20:O24">
    <cfRule type="expression" dxfId="11305" priority="71">
      <formula>ISNUMBER(SEARCH("Total",$A11))</formula>
    </cfRule>
  </conditionalFormatting>
  <conditionalFormatting sqref="O11:O18 O20:O24">
    <cfRule type="expression" dxfId="11304" priority="70">
      <formula>ISNUMBER(SEARCH("Total",$A11))</formula>
    </cfRule>
  </conditionalFormatting>
  <conditionalFormatting sqref="O28:O29">
    <cfRule type="expression" dxfId="11303" priority="48">
      <formula>ISNUMBER(SEARCH("Total",$A28))</formula>
    </cfRule>
  </conditionalFormatting>
  <conditionalFormatting sqref="O28:O29">
    <cfRule type="expression" dxfId="11302" priority="47">
      <formula>ISNUMBER(SEARCH("Total",$A28))</formula>
    </cfRule>
  </conditionalFormatting>
  <conditionalFormatting sqref="L25">
    <cfRule type="expression" dxfId="11301" priority="62">
      <formula>ISNUMBER(SEARCH("Total",$A25))</formula>
    </cfRule>
  </conditionalFormatting>
  <conditionalFormatting sqref="M25">
    <cfRule type="expression" dxfId="11300" priority="61">
      <formula>ISNUMBER(SEARCH("Total",$A25))</formula>
    </cfRule>
  </conditionalFormatting>
  <conditionalFormatting sqref="M25">
    <cfRule type="expression" dxfId="11299" priority="60">
      <formula>ISNUMBER(SEARCH("Total",$A25))</formula>
    </cfRule>
  </conditionalFormatting>
  <conditionalFormatting sqref="O25">
    <cfRule type="expression" dxfId="11298" priority="59">
      <formula>ISNUMBER(SEARCH("Total",$A25))</formula>
    </cfRule>
  </conditionalFormatting>
  <conditionalFormatting sqref="O25">
    <cfRule type="expression" dxfId="11297" priority="58">
      <formula>ISNUMBER(SEARCH("Total",$A25))</formula>
    </cfRule>
  </conditionalFormatting>
  <conditionalFormatting sqref="L26:L30">
    <cfRule type="expression" dxfId="11296" priority="54">
      <formula>ISNUMBER(SEARCH("Total",$A26))</formula>
    </cfRule>
  </conditionalFormatting>
  <conditionalFormatting sqref="M26:M30">
    <cfRule type="expression" dxfId="11295" priority="53">
      <formula>ISNUMBER(SEARCH("Total",$A26))</formula>
    </cfRule>
  </conditionalFormatting>
  <conditionalFormatting sqref="M26:M30">
    <cfRule type="expression" dxfId="11294" priority="52">
      <formula>ISNUMBER(SEARCH("Total",$A26))</formula>
    </cfRule>
  </conditionalFormatting>
  <conditionalFormatting sqref="O26:O27">
    <cfRule type="expression" dxfId="11293" priority="51">
      <formula>ISNUMBER(SEARCH("Total",$A26))</formula>
    </cfRule>
  </conditionalFormatting>
  <conditionalFormatting sqref="O26:O27">
    <cfRule type="expression" dxfId="11292" priority="50">
      <formula>ISNUMBER(SEARCH("Total",$A26))</formula>
    </cfRule>
  </conditionalFormatting>
  <conditionalFormatting sqref="M36">
    <cfRule type="expression" dxfId="11291" priority="46">
      <formula>LEN(#REF!)&gt;0</formula>
    </cfRule>
  </conditionalFormatting>
  <conditionalFormatting sqref="L19">
    <cfRule type="expression" dxfId="11290" priority="12">
      <formula>ISNUMBER(SEARCH("Total",$A19))</formula>
    </cfRule>
  </conditionalFormatting>
  <conditionalFormatting sqref="M19">
    <cfRule type="expression" dxfId="11289" priority="11">
      <formula>ISNUMBER(SEARCH("Total",$A19))</formula>
    </cfRule>
  </conditionalFormatting>
  <conditionalFormatting sqref="M19">
    <cfRule type="expression" dxfId="11288" priority="10">
      <formula>ISNUMBER(SEARCH("Total",$A19))</formula>
    </cfRule>
  </conditionalFormatting>
  <conditionalFormatting sqref="O30">
    <cfRule type="expression" dxfId="11287" priority="8">
      <formula>ISNUMBER(SEARCH("Total",$A30))</formula>
    </cfRule>
  </conditionalFormatting>
  <conditionalFormatting sqref="L31:L35">
    <cfRule type="expression" dxfId="11286" priority="6">
      <formula>ISNUMBER(SEARCH("Total",$A31))</formula>
    </cfRule>
  </conditionalFormatting>
  <conditionalFormatting sqref="M31:M35">
    <cfRule type="expression" dxfId="11285" priority="5">
      <formula>ISNUMBER(SEARCH("Total",$A31))</formula>
    </cfRule>
  </conditionalFormatting>
  <conditionalFormatting sqref="M31:M35">
    <cfRule type="expression" dxfId="11284" priority="4">
      <formula>ISNUMBER(SEARCH("Total",$A31))</formula>
    </cfRule>
  </conditionalFormatting>
  <conditionalFormatting sqref="O31:O35">
    <cfRule type="expression" dxfId="11283" priority="3">
      <formula>ISNUMBER(SEARCH("Total",$A31))</formula>
    </cfRule>
  </conditionalFormatting>
  <conditionalFormatting sqref="L36">
    <cfRule type="expression" dxfId="11282" priority="2">
      <formula>ISNUMBER(SEARCH("Total",$A36))</formula>
    </cfRule>
  </conditionalFormatting>
  <conditionalFormatting sqref="O36">
    <cfRule type="expression" dxfId="11281" priority="1">
      <formula>ISNUMBER(SEARCH("Total",$A36))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A1:T59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8.33203125" style="77" customWidth="1"/>
    <col min="2" max="2" width="15.109375" style="26" customWidth="1"/>
    <col min="3" max="3" width="35.44140625" style="26" customWidth="1"/>
    <col min="4" max="4" width="7.5546875" style="28" customWidth="1"/>
    <col min="5" max="5" width="2" style="26" hidden="1" customWidth="1"/>
    <col min="6" max="6" width="8.5546875" style="26" customWidth="1"/>
    <col min="7" max="7" width="9.77734375" style="26" customWidth="1"/>
    <col min="8" max="8" width="9.21875" style="26" customWidth="1"/>
    <col min="9" max="9" width="10.6640625" style="26" customWidth="1"/>
    <col min="10" max="10" width="11.5546875" style="26" customWidth="1"/>
    <col min="11" max="11" width="10.109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28" t="s">
        <v>1645</v>
      </c>
      <c r="B1" s="128"/>
      <c r="C1" s="128"/>
      <c r="D1" s="128"/>
      <c r="E1" s="128"/>
      <c r="F1" s="128"/>
      <c r="G1" s="128"/>
      <c r="H1" s="128"/>
      <c r="K1" s="26"/>
      <c r="L1" s="26"/>
      <c r="M1" s="26"/>
      <c r="O1" s="57"/>
    </row>
    <row r="2" spans="1:20" ht="23.4" x14ac:dyDescent="0.3">
      <c r="A2" s="129" t="str">
        <f>Notes!D9</f>
        <v>UNAUDITED - May 2019 Financial</v>
      </c>
      <c r="B2" s="129"/>
      <c r="C2" s="129"/>
      <c r="D2" s="129"/>
      <c r="E2" s="129"/>
      <c r="F2" s="129"/>
      <c r="G2" s="129"/>
      <c r="H2" s="129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1634</v>
      </c>
      <c r="L4" s="60">
        <f>Notes!I11</f>
        <v>0.91666666666666663</v>
      </c>
      <c r="M4" s="29"/>
      <c r="N4" s="61"/>
    </row>
    <row r="5" spans="1:20" s="84" customFormat="1" ht="36" x14ac:dyDescent="0.3">
      <c r="A5" s="31" t="s">
        <v>4</v>
      </c>
      <c r="B5" s="30" t="s">
        <v>933</v>
      </c>
      <c r="C5" s="30" t="s">
        <v>2</v>
      </c>
      <c r="D5" s="30" t="str">
        <f>Notes!I15</f>
        <v>May Collected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934</v>
      </c>
      <c r="K5" s="63" t="s">
        <v>937</v>
      </c>
      <c r="L5" s="30" t="s">
        <v>935</v>
      </c>
      <c r="M5" s="30" t="s">
        <v>989</v>
      </c>
      <c r="N5" s="31" t="s">
        <v>1136</v>
      </c>
      <c r="O5" s="64" t="s">
        <v>1493</v>
      </c>
      <c r="P5" s="32"/>
    </row>
    <row r="6" spans="1:20" hidden="1" x14ac:dyDescent="0.3">
      <c r="A6" s="78" t="s">
        <v>3</v>
      </c>
      <c r="B6" s="26" t="s">
        <v>953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17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930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1492</v>
      </c>
      <c r="B10" s="34" t="s">
        <v>2</v>
      </c>
      <c r="C10" s="33" t="s">
        <v>931</v>
      </c>
      <c r="D10" s="35" t="s">
        <v>927</v>
      </c>
      <c r="E10" s="28" t="s">
        <v>951</v>
      </c>
      <c r="F10" s="35" t="s">
        <v>921</v>
      </c>
      <c r="G10" s="35" t="s">
        <v>923</v>
      </c>
      <c r="H10" s="35" t="s">
        <v>922</v>
      </c>
      <c r="I10" s="35" t="s">
        <v>924</v>
      </c>
      <c r="J10" s="35" t="s">
        <v>925</v>
      </c>
      <c r="K10" s="35" t="s">
        <v>926</v>
      </c>
      <c r="L10" s="65"/>
      <c r="M10" s="65"/>
      <c r="N10" s="66"/>
      <c r="O10" s="67"/>
    </row>
    <row r="11" spans="1:20" x14ac:dyDescent="0.3">
      <c r="A11" s="77" t="s">
        <v>1461</v>
      </c>
      <c r="B11" s="26" t="s">
        <v>952</v>
      </c>
      <c r="C11" s="26" t="s">
        <v>1889</v>
      </c>
      <c r="D11" s="45">
        <v>3389.93</v>
      </c>
      <c r="E11" s="46">
        <v>2</v>
      </c>
      <c r="F11" s="45">
        <v>0</v>
      </c>
      <c r="G11" s="45">
        <v>0</v>
      </c>
      <c r="H11" s="45">
        <v>0</v>
      </c>
      <c r="I11" s="45">
        <v>0</v>
      </c>
      <c r="J11" s="45">
        <v>63569</v>
      </c>
      <c r="K11" s="45">
        <v>-63569</v>
      </c>
      <c r="L11" s="68" t="str">
        <f>IF(ISERROR((I11+J11)/H11),"",(I11+J11)/H11)</f>
        <v/>
      </c>
      <c r="M11" s="68" t="str">
        <f>IFERROR(IF(ISERROR(SEARCH("Total",A11)),VLOOKUP(B11,'PrYear%'!A:D,3,FALSE),VLOOKUP(LEFT(A11,6),'PrYear%'!B:D,3,FALSE)),"")</f>
        <v/>
      </c>
      <c r="N11" s="44" t="str">
        <f>IF(AND(OR($L$4-IFERROR(VALUE(L11),0)&lt;=-0.15,$L$4-IFERROR(VALUE(L11),0)&gt;=0.05),ABS((G11*$L$4)-I11-J11)&gt;=5000),"X","")</f>
        <v>X</v>
      </c>
      <c r="O11" s="69" t="str">
        <f>IFERROR(VLOOKUP(B11,'GF Comments'!A:D,4,FALSE),"")</f>
        <v/>
      </c>
      <c r="P11" s="27"/>
      <c r="R11" s="86"/>
      <c r="S11" s="86"/>
      <c r="T11" s="86"/>
    </row>
    <row r="12" spans="1:20" x14ac:dyDescent="0.3">
      <c r="A12" s="79" t="s">
        <v>1640</v>
      </c>
      <c r="B12" s="79"/>
      <c r="C12" s="79"/>
      <c r="D12" s="71">
        <v>3389.93</v>
      </c>
      <c r="E12" s="72">
        <v>2</v>
      </c>
      <c r="F12" s="71">
        <v>0</v>
      </c>
      <c r="G12" s="71">
        <v>0</v>
      </c>
      <c r="H12" s="71">
        <v>0</v>
      </c>
      <c r="I12" s="71">
        <v>0</v>
      </c>
      <c r="J12" s="71">
        <v>63569</v>
      </c>
      <c r="K12" s="71">
        <v>-63569</v>
      </c>
      <c r="L12" s="68" t="str">
        <f t="shared" ref="L12:L20" si="0">IF(ISERROR((I12+J12)/H12),"",(I12+J12)/H12)</f>
        <v/>
      </c>
      <c r="M12" s="68" t="str">
        <f>IFERROR(IF(ISERROR(SEARCH("Total",A12)),VLOOKUP(B12,'PrYear%'!A:D,3,FALSE),VLOOKUP(LEFT(A12,6),'PrYear%'!B:D,3,FALSE)),"")</f>
        <v/>
      </c>
      <c r="N12" s="44" t="str">
        <f t="shared" ref="N12:N20" si="1">IF(AND(OR($L$4-IFERROR(VALUE(L12),0)&lt;=-0.15,$L$4-IFERROR(VALUE(L12),0)&gt;=0.05),ABS((G12*$L$4)-I12-J12)&gt;=5000),"X","")</f>
        <v>X</v>
      </c>
      <c r="O12" s="69" t="str">
        <f>IFERROR(VLOOKUP(B12,'GF Comments'!A:D,4,FALSE),"")</f>
        <v/>
      </c>
      <c r="P12" s="27"/>
      <c r="R12" s="86"/>
      <c r="S12" s="86"/>
    </row>
    <row r="13" spans="1:20" x14ac:dyDescent="0.3">
      <c r="A13" s="77" t="s">
        <v>1462</v>
      </c>
      <c r="B13" s="26" t="s">
        <v>954</v>
      </c>
      <c r="C13" s="26" t="s">
        <v>1890</v>
      </c>
      <c r="D13" s="45">
        <v>1729.79</v>
      </c>
      <c r="E13" s="46">
        <v>2</v>
      </c>
      <c r="F13" s="45">
        <v>0</v>
      </c>
      <c r="G13" s="45">
        <v>0</v>
      </c>
      <c r="H13" s="45">
        <v>0</v>
      </c>
      <c r="I13" s="45">
        <v>0</v>
      </c>
      <c r="J13" s="45">
        <v>68155.56</v>
      </c>
      <c r="K13" s="45">
        <v>-68155.56</v>
      </c>
      <c r="L13" s="68" t="str">
        <f t="shared" si="0"/>
        <v/>
      </c>
      <c r="M13" s="68" t="str">
        <f>IFERROR(IF(ISERROR(SEARCH("Total",A13)),VLOOKUP(B13,'PrYear%'!A:D,3,FALSE),VLOOKUP(LEFT(A13,6),'PrYear%'!B:D,3,FALSE)),"")</f>
        <v/>
      </c>
      <c r="N13" s="44" t="str">
        <f t="shared" si="1"/>
        <v>X</v>
      </c>
      <c r="O13" s="69" t="str">
        <f>IFERROR(VLOOKUP(B13,'GF Comments'!A:D,4,FALSE),"")</f>
        <v/>
      </c>
      <c r="P13" s="27"/>
      <c r="S13" s="86"/>
    </row>
    <row r="14" spans="1:20" x14ac:dyDescent="0.3">
      <c r="A14" s="79" t="s">
        <v>1641</v>
      </c>
      <c r="B14" s="79"/>
      <c r="C14" s="79"/>
      <c r="D14" s="71">
        <v>1729.79</v>
      </c>
      <c r="E14" s="72">
        <v>2</v>
      </c>
      <c r="F14" s="71">
        <v>0</v>
      </c>
      <c r="G14" s="71">
        <v>0</v>
      </c>
      <c r="H14" s="71">
        <v>0</v>
      </c>
      <c r="I14" s="71">
        <v>0</v>
      </c>
      <c r="J14" s="71">
        <v>68155.56</v>
      </c>
      <c r="K14" s="71">
        <v>-68155.56</v>
      </c>
      <c r="L14" s="68" t="str">
        <f t="shared" si="0"/>
        <v/>
      </c>
      <c r="M14" s="68" t="str">
        <f>IFERROR(IF(ISERROR(SEARCH("Total",A14)),VLOOKUP(B14,'PrYear%'!A:D,3,FALSE),VLOOKUP(LEFT(A14,6),'PrYear%'!B:D,3,FALSE)),"")</f>
        <v/>
      </c>
      <c r="N14" s="44" t="str">
        <f t="shared" si="1"/>
        <v>X</v>
      </c>
      <c r="O14" s="69" t="str">
        <f>IFERROR(VLOOKUP(B14,'GF Comments'!A:D,4,FALSE),"")</f>
        <v/>
      </c>
      <c r="P14" s="27"/>
      <c r="S14" s="86"/>
    </row>
    <row r="15" spans="1:20" x14ac:dyDescent="0.3">
      <c r="A15" s="77" t="s">
        <v>1463</v>
      </c>
      <c r="B15" s="26" t="s">
        <v>955</v>
      </c>
      <c r="C15" s="26" t="s">
        <v>1891</v>
      </c>
      <c r="D15" s="45">
        <v>3903.19</v>
      </c>
      <c r="E15" s="46">
        <v>2</v>
      </c>
      <c r="F15" s="45">
        <v>0</v>
      </c>
      <c r="G15" s="45">
        <v>0</v>
      </c>
      <c r="H15" s="45">
        <v>0</v>
      </c>
      <c r="I15" s="45">
        <v>0</v>
      </c>
      <c r="J15" s="45">
        <v>144922.20000000001</v>
      </c>
      <c r="K15" s="45">
        <v>-144922.20000000001</v>
      </c>
      <c r="L15" s="68" t="str">
        <f t="shared" si="0"/>
        <v/>
      </c>
      <c r="M15" s="68" t="str">
        <f>IFERROR(IF(ISERROR(SEARCH("Total",A15)),VLOOKUP(B15,'PrYear%'!A:D,3,FALSE),VLOOKUP(LEFT(A15,6),'PrYear%'!B:D,3,FALSE)),"")</f>
        <v/>
      </c>
      <c r="N15" s="44" t="str">
        <f t="shared" si="1"/>
        <v>X</v>
      </c>
      <c r="O15" s="69" t="str">
        <f>IFERROR(VLOOKUP(B15,'GF Comments'!A:D,4,FALSE),"")</f>
        <v/>
      </c>
      <c r="P15" s="27"/>
      <c r="S15" s="86"/>
    </row>
    <row r="16" spans="1:20" x14ac:dyDescent="0.3">
      <c r="A16" s="79" t="s">
        <v>1642</v>
      </c>
      <c r="B16" s="79"/>
      <c r="C16" s="79"/>
      <c r="D16" s="71">
        <v>3903.19</v>
      </c>
      <c r="E16" s="72">
        <v>2</v>
      </c>
      <c r="F16" s="71">
        <v>0</v>
      </c>
      <c r="G16" s="71">
        <v>0</v>
      </c>
      <c r="H16" s="71">
        <v>0</v>
      </c>
      <c r="I16" s="71">
        <v>0</v>
      </c>
      <c r="J16" s="71">
        <v>144922.20000000001</v>
      </c>
      <c r="K16" s="71">
        <v>-144922.20000000001</v>
      </c>
      <c r="L16" s="68" t="str">
        <f t="shared" si="0"/>
        <v/>
      </c>
      <c r="M16" s="68" t="str">
        <f>IFERROR(IF(ISERROR(SEARCH("Total",A16)),VLOOKUP(B16,'PrYear%'!A:D,3,FALSE),VLOOKUP(LEFT(A16,6),'PrYear%'!B:D,3,FALSE)),"")</f>
        <v/>
      </c>
      <c r="N16" s="44" t="str">
        <f t="shared" si="1"/>
        <v>X</v>
      </c>
      <c r="O16" s="69" t="str">
        <f>IFERROR(VLOOKUP(B16,'GF Comments'!A:D,4,FALSE),"")</f>
        <v/>
      </c>
      <c r="P16" s="27"/>
      <c r="S16" s="86"/>
    </row>
    <row r="17" spans="1:20" x14ac:dyDescent="0.3">
      <c r="A17" s="77" t="s">
        <v>1464</v>
      </c>
      <c r="B17" s="26" t="s">
        <v>956</v>
      </c>
      <c r="C17" s="26" t="s">
        <v>1892</v>
      </c>
      <c r="D17" s="45">
        <v>5982.8</v>
      </c>
      <c r="E17" s="46">
        <v>2</v>
      </c>
      <c r="F17" s="45">
        <v>0</v>
      </c>
      <c r="G17" s="45">
        <v>0</v>
      </c>
      <c r="H17" s="45">
        <v>0</v>
      </c>
      <c r="I17" s="45">
        <v>0</v>
      </c>
      <c r="J17" s="45">
        <v>59331.14</v>
      </c>
      <c r="K17" s="45">
        <v>-59331.14</v>
      </c>
      <c r="L17" s="68" t="str">
        <f t="shared" si="0"/>
        <v/>
      </c>
      <c r="M17" s="68" t="str">
        <f>IFERROR(IF(ISERROR(SEARCH("Total",A17)),VLOOKUP(B17,'PrYear%'!A:D,3,FALSE),VLOOKUP(LEFT(A17,6),'PrYear%'!B:D,3,FALSE)),"")</f>
        <v/>
      </c>
      <c r="N17" s="44" t="str">
        <f t="shared" si="1"/>
        <v>X</v>
      </c>
      <c r="O17" s="69" t="str">
        <f>IFERROR(VLOOKUP(B17,'GF Comments'!A:D,4,FALSE),"")</f>
        <v/>
      </c>
      <c r="P17" s="27"/>
      <c r="S17" s="86"/>
    </row>
    <row r="18" spans="1:20" x14ac:dyDescent="0.3">
      <c r="A18" s="79" t="s">
        <v>1643</v>
      </c>
      <c r="B18" s="79"/>
      <c r="C18" s="79"/>
      <c r="D18" s="71">
        <v>5982.8</v>
      </c>
      <c r="E18" s="72">
        <v>2</v>
      </c>
      <c r="F18" s="71">
        <v>0</v>
      </c>
      <c r="G18" s="71">
        <v>0</v>
      </c>
      <c r="H18" s="71">
        <v>0</v>
      </c>
      <c r="I18" s="71">
        <v>0</v>
      </c>
      <c r="J18" s="71">
        <v>59331.14</v>
      </c>
      <c r="K18" s="71">
        <v>-59331.14</v>
      </c>
      <c r="L18" s="81" t="str">
        <f t="shared" si="0"/>
        <v/>
      </c>
      <c r="M18" s="68" t="str">
        <f>IFERROR(IF(ISERROR(SEARCH("Total",A18)),VLOOKUP(B18,'PrYear%'!A:D,3,FALSE),VLOOKUP(LEFT(A18,6),'PrYear%'!B:D,3,FALSE)),"")</f>
        <v/>
      </c>
      <c r="N18" s="44" t="str">
        <f t="shared" si="1"/>
        <v>X</v>
      </c>
      <c r="O18" s="69" t="str">
        <f>IFERROR(VLOOKUP(B18,'GF Comments'!A:D,4,FALSE),"")</f>
        <v/>
      </c>
      <c r="P18" s="27"/>
      <c r="S18" s="86"/>
    </row>
    <row r="19" spans="1:20" x14ac:dyDescent="0.3">
      <c r="A19" s="77" t="s">
        <v>1465</v>
      </c>
      <c r="B19" s="26" t="s">
        <v>957</v>
      </c>
      <c r="C19" s="26" t="s">
        <v>1893</v>
      </c>
      <c r="D19" s="45">
        <v>9921.65</v>
      </c>
      <c r="E19" s="46">
        <v>3</v>
      </c>
      <c r="F19" s="45">
        <v>152000</v>
      </c>
      <c r="G19" s="45">
        <v>0</v>
      </c>
      <c r="H19" s="45">
        <v>152000</v>
      </c>
      <c r="I19" s="45">
        <v>0</v>
      </c>
      <c r="J19" s="45">
        <v>168669.84</v>
      </c>
      <c r="K19" s="45">
        <v>-16669.839999999997</v>
      </c>
      <c r="L19" s="68">
        <f t="shared" si="0"/>
        <v>1.1096699999999999</v>
      </c>
      <c r="M19" s="68">
        <f>IFERROR(IF(ISERROR(SEARCH("Total",A19)),VLOOKUP(B19,'PrYear%'!A:D,3,FALSE),VLOOKUP(LEFT(A19,6),'PrYear%'!B:D,3,FALSE)),"")</f>
        <v>0.71997152542372889</v>
      </c>
      <c r="N19" s="44" t="str">
        <f t="shared" si="1"/>
        <v>X</v>
      </c>
      <c r="O19" s="69" t="str">
        <f>IFERROR(VLOOKUP(B19,'GF Comments'!A:D,4,FALSE),"")</f>
        <v/>
      </c>
      <c r="P19" s="27"/>
      <c r="S19" s="86"/>
    </row>
    <row r="20" spans="1:20" x14ac:dyDescent="0.3">
      <c r="A20" s="79" t="s">
        <v>1644</v>
      </c>
      <c r="B20" s="79"/>
      <c r="C20" s="79"/>
      <c r="D20" s="71">
        <v>9921.65</v>
      </c>
      <c r="E20" s="72">
        <v>3</v>
      </c>
      <c r="F20" s="71">
        <v>152000</v>
      </c>
      <c r="G20" s="71">
        <v>0</v>
      </c>
      <c r="H20" s="71">
        <v>152000</v>
      </c>
      <c r="I20" s="71">
        <v>0</v>
      </c>
      <c r="J20" s="71">
        <v>168669.84</v>
      </c>
      <c r="K20" s="71">
        <v>-16669.839999999997</v>
      </c>
      <c r="L20" s="68">
        <f t="shared" si="0"/>
        <v>1.1096699999999999</v>
      </c>
      <c r="M20" s="68">
        <f>IFERROR(IF(ISERROR(SEARCH("Total",A20)),VLOOKUP(B20,'PrYear%'!A:D,3,FALSE),VLOOKUP(LEFT(A20,6),'PrYear%'!B:D,3,FALSE)),"")</f>
        <v>0.71997152542372889</v>
      </c>
      <c r="N20" s="44" t="str">
        <f t="shared" si="1"/>
        <v>X</v>
      </c>
      <c r="O20" s="69" t="str">
        <f>IFERROR(VLOOKUP(B20,'GF Comments'!A:D,4,FALSE),"")</f>
        <v/>
      </c>
      <c r="P20" s="27"/>
      <c r="S20" s="86"/>
    </row>
    <row r="21" spans="1:20" s="85" customFormat="1" x14ac:dyDescent="0.3">
      <c r="A21" s="121" t="s">
        <v>920</v>
      </c>
      <c r="B21" s="121"/>
      <c r="C21" s="121"/>
      <c r="D21" s="122">
        <v>24927.360000000001</v>
      </c>
      <c r="E21" s="123">
        <v>11</v>
      </c>
      <c r="F21" s="122">
        <v>152000</v>
      </c>
      <c r="G21" s="122">
        <v>0</v>
      </c>
      <c r="H21" s="122">
        <v>152000</v>
      </c>
      <c r="I21" s="122">
        <v>0</v>
      </c>
      <c r="J21" s="122">
        <v>504647.74</v>
      </c>
      <c r="K21" s="122">
        <v>-352647.74</v>
      </c>
      <c r="L21" s="68">
        <f t="shared" ref="L21:L23" si="2">IF(ISERROR((I21+J21)/H21),"",(I21+J21)/H21)</f>
        <v>3.3200509210526317</v>
      </c>
      <c r="M21" s="55">
        <v>2.3268161016949152</v>
      </c>
      <c r="N21" s="44" t="str">
        <f t="shared" ref="N21:N22" si="3">IF(AND(OR($L$4-IFERROR(VALUE(L21),0)&lt;=-0.15,$L$4-IFERROR(VALUE(L21),0)&gt;=0.05),ABS((G21*$L$4)-I21-J21)&gt;=5000),"X","")</f>
        <v>X</v>
      </c>
      <c r="O21" s="69" t="str">
        <f>IFERROR(VLOOKUP(B21,'GF Comments'!A:D,4,FALSE),"")</f>
        <v/>
      </c>
      <c r="P21" s="73"/>
      <c r="S21" s="87"/>
    </row>
    <row r="22" spans="1:20" s="58" customFormat="1" x14ac:dyDescent="0.3">
      <c r="A22"/>
      <c r="B22"/>
      <c r="C22"/>
      <c r="D22"/>
      <c r="E22"/>
      <c r="F22"/>
      <c r="G22"/>
      <c r="H22"/>
      <c r="I22"/>
      <c r="J22"/>
      <c r="K22"/>
      <c r="L22" s="74" t="str">
        <f t="shared" si="2"/>
        <v/>
      </c>
      <c r="M22" s="75" t="str">
        <f>IFERROR(IF(ISERROR(SEARCH("Total",A22)),VLOOKUP(B22,'PrYear%'!A:D,3,FALSE),VLOOKUP(LEFT(A22,6),'PrYear%'!B:D,3,FALSE)),"")</f>
        <v/>
      </c>
      <c r="N22" s="76" t="str">
        <f t="shared" si="3"/>
        <v/>
      </c>
      <c r="O22" s="58" t="str">
        <f>IFERROR(VLOOKUP(B22,'GF Comments'!A:D,4,FALSE),"")</f>
        <v/>
      </c>
      <c r="P22" s="26"/>
      <c r="Q22" s="38"/>
      <c r="R22" s="38"/>
      <c r="S22" s="38"/>
      <c r="T22" s="38"/>
    </row>
    <row r="23" spans="1:20" s="58" customFormat="1" x14ac:dyDescent="0.3">
      <c r="A23"/>
      <c r="B23"/>
      <c r="C23"/>
      <c r="D23"/>
      <c r="E23"/>
      <c r="F23"/>
      <c r="G23"/>
      <c r="H23"/>
      <c r="I23"/>
      <c r="J23"/>
      <c r="K23"/>
      <c r="L23" s="74" t="str">
        <f t="shared" si="2"/>
        <v/>
      </c>
      <c r="M23" s="75"/>
      <c r="N23" s="76"/>
      <c r="O23" s="58" t="str">
        <f>IFERROR(VLOOKUP(B23,'GF Comments'!A:D,4,FALSE),"")</f>
        <v/>
      </c>
      <c r="P23" s="26"/>
      <c r="Q23" s="38"/>
      <c r="R23" s="38"/>
      <c r="S23" s="38"/>
      <c r="T23" s="38"/>
    </row>
    <row r="24" spans="1:20" s="58" customFormat="1" x14ac:dyDescent="0.3">
      <c r="A24" s="77"/>
      <c r="B24" s="26"/>
      <c r="C24" s="26"/>
      <c r="D24" s="28"/>
      <c r="E24" s="26"/>
      <c r="F24" s="26"/>
      <c r="G24" s="26"/>
      <c r="H24" s="26"/>
      <c r="I24" s="39" t="str">
        <f t="shared" ref="I24:I59" si="4">IF(ISERROR((G24+F24)/E24),"",(G24+F24)/E24)</f>
        <v/>
      </c>
      <c r="J24" s="39"/>
      <c r="K24" s="36"/>
      <c r="L24" s="74"/>
      <c r="M24" s="75"/>
      <c r="N24" s="76"/>
      <c r="P24" s="26"/>
      <c r="Q24" s="38"/>
      <c r="R24" s="38"/>
      <c r="S24" s="38"/>
      <c r="T24" s="38"/>
    </row>
    <row r="25" spans="1:20" s="58" customFormat="1" x14ac:dyDescent="0.3">
      <c r="A25" s="77"/>
      <c r="B25" s="26"/>
      <c r="C25" s="26"/>
      <c r="D25" s="28"/>
      <c r="E25" s="26"/>
      <c r="F25" s="26"/>
      <c r="G25" s="26"/>
      <c r="H25" s="26"/>
      <c r="I25" s="39" t="str">
        <f t="shared" si="4"/>
        <v/>
      </c>
      <c r="J25" s="39"/>
      <c r="K25" s="36"/>
      <c r="L25" s="74"/>
      <c r="M25" s="75"/>
      <c r="N25" s="76"/>
      <c r="P25" s="26"/>
      <c r="Q25" s="38"/>
      <c r="R25" s="38"/>
      <c r="S25" s="38"/>
      <c r="T25" s="38"/>
    </row>
    <row r="26" spans="1:20" s="58" customFormat="1" x14ac:dyDescent="0.3">
      <c r="A26" s="77"/>
      <c r="B26" s="26"/>
      <c r="C26" s="26"/>
      <c r="D26" s="28"/>
      <c r="E26" s="26"/>
      <c r="F26" s="26"/>
      <c r="G26" s="26"/>
      <c r="H26" s="26"/>
      <c r="I26" s="39" t="str">
        <f t="shared" si="4"/>
        <v/>
      </c>
      <c r="J26" s="39"/>
      <c r="K26" s="36"/>
      <c r="L26" s="74"/>
      <c r="M26" s="75"/>
      <c r="N26" s="76"/>
      <c r="P26" s="26"/>
      <c r="Q26" s="38"/>
      <c r="R26" s="38"/>
      <c r="S26" s="38"/>
      <c r="T26" s="38"/>
    </row>
    <row r="27" spans="1:20" s="58" customFormat="1" x14ac:dyDescent="0.3">
      <c r="A27" s="77"/>
      <c r="B27" s="26"/>
      <c r="C27" s="26"/>
      <c r="D27" s="28"/>
      <c r="E27" s="26"/>
      <c r="F27" s="26"/>
      <c r="G27" s="26"/>
      <c r="H27" s="26"/>
      <c r="I27" s="39" t="str">
        <f t="shared" si="4"/>
        <v/>
      </c>
      <c r="J27" s="39"/>
      <c r="K27" s="36"/>
      <c r="L27" s="74"/>
      <c r="M27" s="75"/>
      <c r="N27" s="76"/>
      <c r="P27" s="26"/>
      <c r="Q27" s="38"/>
      <c r="R27" s="38"/>
      <c r="S27" s="38"/>
      <c r="T27" s="38"/>
    </row>
    <row r="28" spans="1:20" s="58" customFormat="1" x14ac:dyDescent="0.3">
      <c r="A28" s="77"/>
      <c r="B28" s="26"/>
      <c r="C28" s="26"/>
      <c r="D28" s="28"/>
      <c r="E28" s="26"/>
      <c r="F28" s="26"/>
      <c r="G28" s="26"/>
      <c r="H28" s="26"/>
      <c r="I28" s="39" t="str">
        <f t="shared" si="4"/>
        <v/>
      </c>
      <c r="J28" s="39"/>
      <c r="K28" s="36"/>
      <c r="L28" s="74"/>
      <c r="M28" s="75"/>
      <c r="N28" s="76"/>
      <c r="P28" s="26"/>
      <c r="Q28" s="38"/>
      <c r="R28" s="38"/>
      <c r="S28" s="38"/>
      <c r="T28" s="38"/>
    </row>
    <row r="29" spans="1:20" s="58" customFormat="1" x14ac:dyDescent="0.3">
      <c r="A29" s="77"/>
      <c r="B29" s="26"/>
      <c r="C29" s="26"/>
      <c r="D29" s="28"/>
      <c r="E29" s="26"/>
      <c r="F29" s="26"/>
      <c r="G29" s="26"/>
      <c r="H29" s="26"/>
      <c r="I29" s="39" t="str">
        <f t="shared" si="4"/>
        <v/>
      </c>
      <c r="J29" s="39"/>
      <c r="K29" s="36"/>
      <c r="L29" s="74"/>
      <c r="M29" s="75"/>
      <c r="N29" s="76"/>
      <c r="P29" s="26"/>
      <c r="Q29" s="38"/>
      <c r="R29" s="38"/>
      <c r="S29" s="38"/>
      <c r="T29" s="38"/>
    </row>
    <row r="30" spans="1:20" s="58" customFormat="1" x14ac:dyDescent="0.3">
      <c r="A30" s="77"/>
      <c r="B30" s="26"/>
      <c r="C30" s="26"/>
      <c r="D30" s="28"/>
      <c r="E30" s="26"/>
      <c r="F30" s="26"/>
      <c r="G30" s="26"/>
      <c r="H30" s="26"/>
      <c r="I30" s="39" t="str">
        <f t="shared" si="4"/>
        <v/>
      </c>
      <c r="J30" s="39"/>
      <c r="K30" s="36"/>
      <c r="L30" s="74"/>
      <c r="M30" s="75"/>
      <c r="N30" s="76"/>
      <c r="P30" s="26"/>
      <c r="Q30" s="38"/>
      <c r="R30" s="38"/>
      <c r="S30" s="38"/>
      <c r="T30" s="38"/>
    </row>
    <row r="31" spans="1:20" s="58" customFormat="1" x14ac:dyDescent="0.3">
      <c r="A31" s="77"/>
      <c r="B31" s="26"/>
      <c r="C31" s="26"/>
      <c r="D31" s="28"/>
      <c r="E31" s="26"/>
      <c r="F31" s="26"/>
      <c r="G31" s="26"/>
      <c r="H31" s="26"/>
      <c r="I31" s="39" t="str">
        <f t="shared" si="4"/>
        <v/>
      </c>
      <c r="J31" s="39"/>
      <c r="K31" s="36"/>
      <c r="L31" s="74"/>
      <c r="M31" s="75"/>
      <c r="N31" s="76"/>
      <c r="P31" s="26"/>
      <c r="Q31" s="38"/>
      <c r="R31" s="38"/>
      <c r="S31" s="38"/>
      <c r="T31" s="38"/>
    </row>
    <row r="32" spans="1:20" s="58" customFormat="1" x14ac:dyDescent="0.3">
      <c r="A32" s="77"/>
      <c r="B32" s="26"/>
      <c r="C32" s="26"/>
      <c r="D32" s="28"/>
      <c r="E32" s="26"/>
      <c r="F32" s="26"/>
      <c r="G32" s="26"/>
      <c r="H32" s="26"/>
      <c r="I32" s="39" t="str">
        <f t="shared" si="4"/>
        <v/>
      </c>
      <c r="J32" s="39"/>
      <c r="K32" s="36"/>
      <c r="L32" s="74"/>
      <c r="M32" s="75"/>
      <c r="N32" s="76"/>
      <c r="P32" s="26"/>
      <c r="Q32" s="38"/>
      <c r="R32" s="38"/>
      <c r="S32" s="38"/>
      <c r="T32" s="38"/>
    </row>
    <row r="33" spans="1:20" s="58" customFormat="1" x14ac:dyDescent="0.3">
      <c r="A33" s="77"/>
      <c r="B33" s="26"/>
      <c r="C33" s="26"/>
      <c r="D33" s="28"/>
      <c r="E33" s="26"/>
      <c r="F33" s="26"/>
      <c r="G33" s="26"/>
      <c r="H33" s="26"/>
      <c r="I33" s="39" t="str">
        <f t="shared" si="4"/>
        <v/>
      </c>
      <c r="J33" s="39"/>
      <c r="K33" s="36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 s="77"/>
      <c r="B34" s="26"/>
      <c r="C34" s="26"/>
      <c r="D34" s="28"/>
      <c r="E34" s="26"/>
      <c r="F34" s="26"/>
      <c r="G34" s="26"/>
      <c r="H34" s="26"/>
      <c r="I34" s="39" t="str">
        <f t="shared" si="4"/>
        <v/>
      </c>
      <c r="J34" s="39"/>
      <c r="K34" s="36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 s="77"/>
      <c r="B35" s="26"/>
      <c r="C35" s="26"/>
      <c r="D35" s="28"/>
      <c r="E35" s="26"/>
      <c r="F35" s="26"/>
      <c r="G35" s="26"/>
      <c r="H35" s="26"/>
      <c r="I35" s="39" t="str">
        <f t="shared" si="4"/>
        <v/>
      </c>
      <c r="J35" s="39"/>
      <c r="K35" s="36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 s="77"/>
      <c r="B36" s="26"/>
      <c r="C36" s="26"/>
      <c r="D36" s="28"/>
      <c r="E36" s="26"/>
      <c r="F36" s="26"/>
      <c r="G36" s="26"/>
      <c r="H36" s="26"/>
      <c r="I36" s="39" t="str">
        <f t="shared" si="4"/>
        <v/>
      </c>
      <c r="J36" s="39"/>
      <c r="K36" s="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 s="77"/>
      <c r="B37" s="26"/>
      <c r="C37" s="26"/>
      <c r="D37" s="28"/>
      <c r="E37" s="26"/>
      <c r="F37" s="26"/>
      <c r="G37" s="26"/>
      <c r="H37" s="26"/>
      <c r="I37" s="39" t="str">
        <f t="shared" si="4"/>
        <v/>
      </c>
      <c r="J37" s="39"/>
      <c r="K37" s="36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4"/>
        <v/>
      </c>
      <c r="J38" s="39"/>
      <c r="K38" s="36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4"/>
        <v/>
      </c>
      <c r="J39" s="39"/>
      <c r="K39" s="36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4"/>
        <v/>
      </c>
      <c r="J40" s="39"/>
      <c r="K40" s="36"/>
      <c r="L40" s="74"/>
      <c r="M40" s="75"/>
      <c r="N40" s="76"/>
      <c r="P40" s="26"/>
      <c r="Q40" s="38"/>
      <c r="R40" s="38"/>
      <c r="S40" s="38"/>
      <c r="T40" s="38"/>
    </row>
    <row r="41" spans="1:20" s="58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4"/>
        <v/>
      </c>
      <c r="J41" s="39"/>
      <c r="K41" s="36"/>
      <c r="L41" s="74"/>
      <c r="M41" s="75"/>
      <c r="N41" s="76"/>
      <c r="P41" s="26"/>
      <c r="Q41" s="38"/>
      <c r="R41" s="38"/>
      <c r="S41" s="38"/>
      <c r="T41" s="38"/>
    </row>
    <row r="42" spans="1:20" s="58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si="4"/>
        <v/>
      </c>
      <c r="J42" s="39"/>
      <c r="K42" s="36"/>
      <c r="L42" s="74"/>
      <c r="M42" s="75"/>
      <c r="N42" s="76"/>
      <c r="P42" s="26"/>
      <c r="Q42" s="38"/>
      <c r="R42" s="38"/>
      <c r="S42" s="38"/>
      <c r="T42" s="38"/>
    </row>
    <row r="43" spans="1:20" s="58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4"/>
        <v/>
      </c>
      <c r="J43" s="39"/>
      <c r="K43" s="36"/>
      <c r="L43" s="74"/>
      <c r="M43" s="75"/>
      <c r="N43" s="76"/>
      <c r="P43" s="26"/>
      <c r="Q43" s="38"/>
      <c r="R43" s="38"/>
      <c r="S43" s="38"/>
      <c r="T43" s="38"/>
    </row>
    <row r="44" spans="1:20" s="58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4"/>
        <v/>
      </c>
      <c r="J44" s="39"/>
      <c r="K44" s="36"/>
      <c r="L44" s="74"/>
      <c r="M44" s="75"/>
      <c r="N44" s="76"/>
      <c r="P44" s="26"/>
      <c r="Q44" s="38"/>
      <c r="R44" s="38"/>
      <c r="S44" s="38"/>
      <c r="T44" s="38"/>
    </row>
    <row r="45" spans="1:20" s="58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4"/>
        <v/>
      </c>
      <c r="J45" s="39"/>
      <c r="K45" s="36"/>
      <c r="L45" s="74"/>
      <c r="M45" s="75"/>
      <c r="N45" s="76"/>
      <c r="P45" s="26"/>
      <c r="Q45" s="38"/>
      <c r="R45" s="38"/>
      <c r="S45" s="38"/>
      <c r="T45" s="38"/>
    </row>
    <row r="46" spans="1:20" s="58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4"/>
        <v/>
      </c>
      <c r="J46" s="39"/>
      <c r="K46" s="36"/>
      <c r="L46" s="74"/>
      <c r="M46" s="75"/>
      <c r="N46" s="76"/>
      <c r="P46" s="26"/>
      <c r="Q46" s="38"/>
      <c r="R46" s="38"/>
      <c r="S46" s="38"/>
      <c r="T46" s="38"/>
    </row>
    <row r="47" spans="1:20" s="58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4"/>
        <v/>
      </c>
      <c r="J47" s="39"/>
      <c r="K47" s="36"/>
      <c r="L47" s="74"/>
      <c r="M47" s="75"/>
      <c r="N47" s="76"/>
      <c r="P47" s="26"/>
      <c r="Q47" s="38"/>
      <c r="R47" s="38"/>
      <c r="S47" s="38"/>
      <c r="T47" s="38"/>
    </row>
    <row r="48" spans="1:20" s="58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4"/>
        <v/>
      </c>
      <c r="J48" s="39"/>
      <c r="K48" s="36"/>
      <c r="L48" s="74"/>
      <c r="M48" s="75"/>
      <c r="N48" s="76"/>
      <c r="P48" s="26"/>
      <c r="Q48" s="38"/>
      <c r="R48" s="38"/>
      <c r="S48" s="38"/>
      <c r="T48" s="38"/>
    </row>
    <row r="49" spans="1:20" s="58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4"/>
        <v/>
      </c>
      <c r="J49" s="39"/>
      <c r="K49" s="36"/>
      <c r="L49" s="74"/>
      <c r="M49" s="75"/>
      <c r="N49" s="76"/>
      <c r="P49" s="26"/>
      <c r="Q49" s="38"/>
      <c r="R49" s="38"/>
      <c r="S49" s="38"/>
      <c r="T49" s="38"/>
    </row>
    <row r="50" spans="1:20" s="58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4"/>
        <v/>
      </c>
      <c r="J50" s="39"/>
      <c r="K50" s="36"/>
      <c r="L50" s="36"/>
      <c r="M50" s="36"/>
      <c r="N50" s="56"/>
      <c r="P50" s="26"/>
      <c r="Q50" s="38"/>
      <c r="R50" s="38"/>
      <c r="S50" s="38"/>
      <c r="T50" s="38"/>
    </row>
    <row r="51" spans="1:20" s="58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4"/>
        <v/>
      </c>
      <c r="J51" s="39"/>
      <c r="K51" s="36"/>
      <c r="L51" s="36"/>
      <c r="M51" s="36"/>
      <c r="N51" s="56"/>
      <c r="P51" s="26"/>
      <c r="Q51" s="38"/>
      <c r="R51" s="38"/>
      <c r="S51" s="38"/>
      <c r="T51" s="38"/>
    </row>
    <row r="52" spans="1:20" s="36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4"/>
        <v/>
      </c>
      <c r="J52" s="39"/>
      <c r="N52" s="56"/>
      <c r="O52" s="58"/>
      <c r="P52" s="26"/>
      <c r="Q52" s="38"/>
      <c r="R52" s="38"/>
      <c r="S52" s="38"/>
      <c r="T52" s="38"/>
    </row>
    <row r="53" spans="1:20" s="36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4"/>
        <v/>
      </c>
      <c r="J53" s="39"/>
      <c r="N53" s="56"/>
      <c r="O53" s="58"/>
      <c r="P53" s="26"/>
      <c r="Q53" s="38"/>
      <c r="R53" s="38"/>
      <c r="S53" s="38"/>
      <c r="T53" s="38"/>
    </row>
    <row r="54" spans="1:20" s="36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4"/>
        <v/>
      </c>
      <c r="J54" s="39"/>
      <c r="N54" s="56"/>
      <c r="O54" s="58"/>
      <c r="P54" s="26"/>
      <c r="Q54" s="38"/>
      <c r="R54" s="38"/>
      <c r="S54" s="38"/>
      <c r="T54" s="38"/>
    </row>
    <row r="55" spans="1:20" s="36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4"/>
        <v/>
      </c>
      <c r="J55" s="39"/>
      <c r="N55" s="56"/>
      <c r="O55" s="58"/>
      <c r="P55" s="26"/>
      <c r="Q55" s="38"/>
      <c r="R55" s="38"/>
      <c r="S55" s="38"/>
      <c r="T55" s="38"/>
    </row>
    <row r="56" spans="1:20" s="36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4"/>
        <v/>
      </c>
      <c r="J56" s="39"/>
      <c r="N56" s="56"/>
      <c r="O56" s="58"/>
      <c r="P56" s="26"/>
      <c r="Q56" s="38"/>
      <c r="R56" s="38"/>
      <c r="S56" s="38"/>
      <c r="T56" s="38"/>
    </row>
    <row r="57" spans="1:20" s="36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4"/>
        <v/>
      </c>
      <c r="J57" s="39"/>
      <c r="N57" s="56"/>
      <c r="O57" s="58"/>
      <c r="P57" s="26"/>
      <c r="Q57" s="38"/>
      <c r="R57" s="38"/>
      <c r="S57" s="38"/>
      <c r="T57" s="38"/>
    </row>
    <row r="58" spans="1:20" s="36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4"/>
        <v/>
      </c>
      <c r="J58" s="39"/>
      <c r="N58" s="56"/>
      <c r="O58" s="58"/>
      <c r="P58" s="26"/>
      <c r="Q58" s="38"/>
      <c r="R58" s="38"/>
      <c r="S58" s="38"/>
      <c r="T58" s="38"/>
    </row>
    <row r="59" spans="1:20" s="36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si="4"/>
        <v/>
      </c>
      <c r="J59" s="39"/>
      <c r="N59" s="56"/>
      <c r="O59" s="58"/>
      <c r="P59" s="26"/>
      <c r="Q59" s="38"/>
      <c r="R59" s="38"/>
      <c r="S59" s="38"/>
      <c r="T59" s="38"/>
    </row>
  </sheetData>
  <mergeCells count="2">
    <mergeCell ref="A1:H1"/>
    <mergeCell ref="A2:H2"/>
  </mergeCells>
  <conditionalFormatting sqref="L11">
    <cfRule type="expression" dxfId="10969" priority="14">
      <formula>ISNUMBER(SEARCH("Total",$A11))</formula>
    </cfRule>
  </conditionalFormatting>
  <conditionalFormatting sqref="L11:L21">
    <cfRule type="expression" dxfId="10968" priority="13">
      <formula>ISNUMBER(SEARCH("Total",$A11))</formula>
    </cfRule>
  </conditionalFormatting>
  <conditionalFormatting sqref="M11">
    <cfRule type="expression" dxfId="10967" priority="12">
      <formula>ISNUMBER(SEARCH("Total",$A11))</formula>
    </cfRule>
  </conditionalFormatting>
  <conditionalFormatting sqref="M11:M20">
    <cfRule type="expression" dxfId="10966" priority="11">
      <formula>ISNUMBER(SEARCH("Total",$A11))</formula>
    </cfRule>
  </conditionalFormatting>
  <conditionalFormatting sqref="O11:O21">
    <cfRule type="expression" dxfId="10965" priority="10">
      <formula>ISNUMBER(SEARCH("Total",$A11))</formula>
    </cfRule>
  </conditionalFormatting>
  <conditionalFormatting sqref="O11:O21">
    <cfRule type="expression" dxfId="10964" priority="9">
      <formula>ISNUMBER(SEARCH("Total",$A11))</formula>
    </cfRule>
  </conditionalFormatting>
  <conditionalFormatting sqref="M21">
    <cfRule type="expression" dxfId="10963" priority="1">
      <formula>LEN(#REF!)&gt;0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20</vt:i4>
      </vt:variant>
    </vt:vector>
  </HeadingPairs>
  <TitlesOfParts>
    <vt:vector size="45" baseType="lpstr">
      <vt:lpstr>GF Comments</vt:lpstr>
      <vt:lpstr>Instructions</vt:lpstr>
      <vt:lpstr>GF-Rev</vt:lpstr>
      <vt:lpstr>GF-Exp</vt:lpstr>
      <vt:lpstr>Ins, Wrkr Comp - Rev</vt:lpstr>
      <vt:lpstr>Ins, Wrkr Comp - Exp</vt:lpstr>
      <vt:lpstr>SpecFunds-Rev</vt:lpstr>
      <vt:lpstr>SpecFunds-Exp</vt:lpstr>
      <vt:lpstr>Impact-Rev</vt:lpstr>
      <vt:lpstr>Impact-Exp</vt:lpstr>
      <vt:lpstr>CapFunds-Rev</vt:lpstr>
      <vt:lpstr>CapFunds-Exp</vt:lpstr>
      <vt:lpstr>Retire-Rev</vt:lpstr>
      <vt:lpstr>Retire-Exp</vt:lpstr>
      <vt:lpstr>WaterPrograms-Rev</vt:lpstr>
      <vt:lpstr>WaterPrograms-Exp</vt:lpstr>
      <vt:lpstr>Airport-Rev</vt:lpstr>
      <vt:lpstr>Airport-Exp</vt:lpstr>
      <vt:lpstr>AIP-Rev</vt:lpstr>
      <vt:lpstr>AIP-Exp</vt:lpstr>
      <vt:lpstr>CEDO-Rev</vt:lpstr>
      <vt:lpstr>CEDO-Exp</vt:lpstr>
      <vt:lpstr>Data</vt:lpstr>
      <vt:lpstr>PrYear%</vt:lpstr>
      <vt:lpstr>Notes</vt:lpstr>
      <vt:lpstr>'AIP-Exp'!Print_Titles</vt:lpstr>
      <vt:lpstr>'AIP-Rev'!Print_Titles</vt:lpstr>
      <vt:lpstr>'Airport-Exp'!Print_Titles</vt:lpstr>
      <vt:lpstr>'Airport-Rev'!Print_Titles</vt:lpstr>
      <vt:lpstr>'CapFunds-Exp'!Print_Titles</vt:lpstr>
      <vt:lpstr>'CapFunds-Rev'!Print_Titles</vt:lpstr>
      <vt:lpstr>'CEDO-Exp'!Print_Titles</vt:lpstr>
      <vt:lpstr>'CEDO-Rev'!Print_Titles</vt:lpstr>
      <vt:lpstr>'GF-Exp'!Print_Titles</vt:lpstr>
      <vt:lpstr>'GF-Rev'!Print_Titles</vt:lpstr>
      <vt:lpstr>'Impact-Exp'!Print_Titles</vt:lpstr>
      <vt:lpstr>'Impact-Rev'!Print_Titles</vt:lpstr>
      <vt:lpstr>'Ins, Wrkr Comp - Exp'!Print_Titles</vt:lpstr>
      <vt:lpstr>'Ins, Wrkr Comp - Rev'!Print_Titles</vt:lpstr>
      <vt:lpstr>'Retire-Exp'!Print_Titles</vt:lpstr>
      <vt:lpstr>'Retire-Rev'!Print_Titles</vt:lpstr>
      <vt:lpstr>'SpecFunds-Exp'!Print_Titles</vt:lpstr>
      <vt:lpstr>'SpecFunds-Rev'!Print_Titles</vt:lpstr>
      <vt:lpstr>'WaterPrograms-Exp'!Print_Titles</vt:lpstr>
      <vt:lpstr>'WaterPrograms-Rev'!Print_Titles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Goodwin</dc:creator>
  <cp:lastModifiedBy>Jason Gow</cp:lastModifiedBy>
  <cp:lastPrinted>2017-01-27T16:40:10Z</cp:lastPrinted>
  <dcterms:created xsi:type="dcterms:W3CDTF">2013-09-17T16:39:24Z</dcterms:created>
  <dcterms:modified xsi:type="dcterms:W3CDTF">2019-06-15T00:02:06Z</dcterms:modified>
</cp:coreProperties>
</file>